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ARV" sheetId="2" r:id="rId4"/>
    <sheet state="visible" name="Initial Conditions" sheetId="3" r:id="rId5"/>
    <sheet state="visible" name="Population (15-49)" sheetId="4" r:id="rId6"/>
    <sheet state="visible" name="CurrentState" sheetId="5" r:id="rId7"/>
    <sheet state="visible" name="GDP" sheetId="6" r:id="rId8"/>
    <sheet state="visible" name="Costs-prelim" sheetId="7" r:id="rId9"/>
    <sheet state="visible" name="Costs" sheetId="8" r:id="rId10"/>
    <sheet state="visible" name="Costs-grouped" sheetId="9" r:id="rId11"/>
    <sheet state="visible" name="IncidencePrevalence"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<sst xmlns="http://schemas.openxmlformats.org/spreadsheetml/2006/main" count="3673" uniqueCount="664">
  <si>
    <t>Afghanistan</t>
  </si>
  <si>
    <t>Algeria</t>
  </si>
  <si>
    <t>Angola</t>
  </si>
  <si>
    <t>Argentina</t>
  </si>
  <si>
    <t>Armenia</t>
  </si>
  <si>
    <t>Australia</t>
  </si>
  <si>
    <t>Azerbaijan</t>
  </si>
  <si>
    <t>Bahamas</t>
  </si>
  <si>
    <t>Bangladesh</t>
  </si>
  <si>
    <t>Barbados</t>
  </si>
  <si>
    <t>Belarus</t>
  </si>
  <si>
    <t>Belgium</t>
  </si>
  <si>
    <t>Belize</t>
  </si>
  <si>
    <t>Benin</t>
  </si>
  <si>
    <t>Bhutan</t>
  </si>
  <si>
    <t>Bolivia (Plurinational State of)</t>
  </si>
  <si>
    <t>Botswana</t>
  </si>
  <si>
    <t>Brazil</t>
  </si>
  <si>
    <t>Burkina Faso</t>
  </si>
  <si>
    <t>Burundi</t>
  </si>
  <si>
    <t>Cambodia</t>
  </si>
  <si>
    <t>Cameroon</t>
  </si>
  <si>
    <t>Canada</t>
  </si>
  <si>
    <t>Cape Verde</t>
  </si>
  <si>
    <t>Central African Republic</t>
  </si>
  <si>
    <t>Chad</t>
  </si>
  <si>
    <t>Chile</t>
  </si>
  <si>
    <t>China</t>
  </si>
  <si>
    <t>Congo</t>
  </si>
  <si>
    <t>Costa Rica</t>
  </si>
  <si>
    <t>Cuba</t>
  </si>
  <si>
    <t>Côte d'Ivoire</t>
  </si>
  <si>
    <t>Democratic Republic of the Congo</t>
  </si>
  <si>
    <t>Denmark</t>
  </si>
  <si>
    <t>Djibouti</t>
  </si>
  <si>
    <t>Dominican Republic</t>
  </si>
  <si>
    <t>Ecuador</t>
  </si>
  <si>
    <t>Egypt</t>
  </si>
  <si>
    <t>El Salvador</t>
  </si>
  <si>
    <t>Equatorial Guinea</t>
  </si>
  <si>
    <t>Eritrea</t>
  </si>
  <si>
    <t>Estonia</t>
  </si>
  <si>
    <t>Ethiopia</t>
  </si>
  <si>
    <t>France</t>
  </si>
  <si>
    <t>Gabon</t>
  </si>
  <si>
    <t>Gambia</t>
  </si>
  <si>
    <t>Georgia</t>
  </si>
  <si>
    <t>Ghana</t>
  </si>
  <si>
    <t>Greece</t>
  </si>
  <si>
    <t>Guatemala</t>
  </si>
  <si>
    <t>Guinea</t>
  </si>
  <si>
    <t>Guinea-Bissau</t>
  </si>
  <si>
    <t>Guyana</t>
  </si>
  <si>
    <t>Haiti</t>
  </si>
  <si>
    <t>Honduras</t>
  </si>
  <si>
    <t>India</t>
  </si>
  <si>
    <t>Indonesia</t>
  </si>
  <si>
    <t>Iran (Islamic Republic of)</t>
  </si>
  <si>
    <t>Israel</t>
  </si>
  <si>
    <t>Jamaica</t>
  </si>
  <si>
    <t>Kazakhstan</t>
  </si>
  <si>
    <t>Kenya</t>
  </si>
  <si>
    <t>Kyrgyzstan</t>
  </si>
  <si>
    <t>Lao People's Democratic Republic</t>
  </si>
  <si>
    <t>Lebanon</t>
  </si>
  <si>
    <t>Lesotho</t>
  </si>
  <si>
    <t>Liberia</t>
  </si>
  <si>
    <t>Madagascar</t>
  </si>
  <si>
    <t>Malawi</t>
  </si>
  <si>
    <t>Malaysia</t>
  </si>
  <si>
    <t>Mali</t>
  </si>
  <si>
    <t>Mauritania</t>
  </si>
  <si>
    <t>Mauritius</t>
  </si>
  <si>
    <t>Mexico</t>
  </si>
  <si>
    <t>Mongolia</t>
  </si>
  <si>
    <t>Morocco</t>
  </si>
  <si>
    <t>Mozambique</t>
  </si>
  <si>
    <t>Myanmar</t>
  </si>
  <si>
    <t>Namibia</t>
  </si>
  <si>
    <t>Nepal</t>
  </si>
  <si>
    <t>Netherlands</t>
  </si>
  <si>
    <t>New Zealand</t>
  </si>
  <si>
    <t>Nicaragua</t>
  </si>
  <si>
    <t>Niger</t>
  </si>
  <si>
    <t>Nigeria</t>
  </si>
  <si>
    <t>Pakistan</t>
  </si>
  <si>
    <t>Panama</t>
  </si>
  <si>
    <t>Papua New Guinea</t>
  </si>
  <si>
    <t>Paraguay</t>
  </si>
  <si>
    <t>Peru</t>
  </si>
  <si>
    <t>Philippines</t>
  </si>
  <si>
    <t>Republic of Moldova</t>
  </si>
  <si>
    <t>Russia</t>
  </si>
  <si>
    <t>Rwanda</t>
  </si>
  <si>
    <t>Saint Lucia</t>
  </si>
  <si>
    <t>Sao Tome and Principe</t>
  </si>
  <si>
    <t>Senegal</t>
  </si>
  <si>
    <t>Sierra Leone</t>
  </si>
  <si>
    <t>Somalia</t>
  </si>
  <si>
    <t>South Africa</t>
  </si>
  <si>
    <t>South Sudan</t>
  </si>
  <si>
    <t>Spain</t>
  </si>
  <si>
    <t>Sri Lanka</t>
  </si>
  <si>
    <t>Sudan</t>
  </si>
  <si>
    <t>Suriname</t>
  </si>
  <si>
    <t>Swaziland</t>
  </si>
  <si>
    <t>Tajikistan</t>
  </si>
  <si>
    <t>Thailand</t>
  </si>
  <si>
    <t>Timor-Leste</t>
  </si>
  <si>
    <t>Togo</t>
  </si>
  <si>
    <t>Trinidad and Tobago</t>
  </si>
  <si>
    <t>Tunisia</t>
  </si>
  <si>
    <t>Uganda</t>
  </si>
  <si>
    <t>Ukraine</t>
  </si>
  <si>
    <t>United Kingdom</t>
  </si>
  <si>
    <t>United Republic of Tanzania</t>
  </si>
  <si>
    <t>United States of America</t>
  </si>
  <si>
    <t>Uruguay</t>
  </si>
  <si>
    <t>Uzbekistan</t>
  </si>
  <si>
    <t>Venezuela (Bolivarian Republic of)</t>
  </si>
  <si>
    <t>Vietnam</t>
  </si>
  <si>
    <t>Yemen</t>
  </si>
  <si>
    <t>Zambia</t>
  </si>
  <si>
    <t>Zimbabwe</t>
  </si>
  <si>
    <t>Birth rate</t>
  </si>
  <si>
    <t>Death rate</t>
  </si>
  <si>
    <t>2013 data</t>
  </si>
  <si>
    <t>http://data.worldbank.org/indicator/SP.DYN.CDRT.IN</t>
  </si>
  <si>
    <t>2014 data</t>
  </si>
  <si>
    <t>http://data.worldbank.org/indicator/SP.POP.GROW</t>
  </si>
  <si>
    <t xml:space="preserve"> </t>
  </si>
  <si>
    <t>YEAR</t>
  </si>
  <si>
    <t>Population growth</t>
  </si>
  <si>
    <t>COUNTRY</t>
  </si>
  <si>
    <t>9 (16.9%)</t>
  </si>
  <si>
    <t>25</t>
  </si>
  <si>
    <t>16931</t>
  </si>
  <si>
    <t>NOTES &amp; SOURCES</t>
  </si>
  <si>
    <t>UNAIDS</t>
  </si>
  <si>
    <t>UNAIDS (10-15)</t>
  </si>
  <si>
    <t>http://ecdc.europa.eu/en/publications/Publications/dublin-declaration-treatment-care-support.pdf</t>
  </si>
  <si>
    <t>http://www.unaids.org/sites/default/files/country/documents/BTN_narrative_report_2015.pdf</t>
  </si>
  <si>
    <t>https://www.ecoi.net/file_upload/432_1198080046_can-fact-sheets.pdf</t>
  </si>
  <si>
    <t>http://www.unaids.org/sites/default/files/country/documents/CHN_narrative_report_2015.pdf</t>
  </si>
  <si>
    <t>https://intra.tai.ee//images/prints/documents/14604493644_HIV_in_Estonia_2014.pdf</t>
  </si>
  <si>
    <t>http://www.euro.who.int/__data/assets/pdf_file/0003/191073/France-HIVAIDS-Country-Profile-2011-revision-2012-final.pdf</t>
  </si>
  <si>
    <t>http://www.unaids.org/sites/default/files/country/documents/NLD_narrative_report_2016.pdf</t>
  </si>
  <si>
    <t>http://www.unaids.org/sites/default/files/country/documents/NZL_narrative_report_2015.pdf</t>
  </si>
  <si>
    <t>http://www.pancap.org/saintlucia_2010_country_progress_report_en.pdf</t>
  </si>
  <si>
    <t>http://www.aidsdatahub.org/Country-Profiles/Timor-Leste</t>
  </si>
  <si>
    <t>http://www.cdc.gov/nchhstp/newsroom/docs/factsheets/hiv-testing-us-508.pdf</t>
  </si>
  <si>
    <t>World Bank</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</si>
  <si>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</si>
  <si>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</si>
  <si>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</si>
  <si>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</si>
  <si>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</si>
  <si>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http://www.unaids.org/sites/default/files/country/documents/LCA_narrative_report_2015.pdf</t>
  </si>
  <si>
    <t>http://apps.who.int/gho/data/view.main.23300?lang=en</t>
  </si>
  <si>
    <t>https://www.gov.uk/government/uploads/system/uploads/attachment_data/file/401662/2014_PHE_HIV_annual_report_draft_Final_07-01-2015.pdf</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</si>
  <si>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</si>
  <si>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</si>
  <si>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</si>
  <si>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</si>
  <si>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</si>
  <si>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</si>
  <si>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</si>
  <si>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</si>
  <si>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</si>
  <si>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</si>
  <si>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</si>
  <si>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</si>
  <si>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</si>
  <si>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</si>
  <si>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</si>
  <si>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</si>
  <si>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</si>
  <si>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</si>
  <si>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</si>
  <si>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</si>
  <si>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</si>
  <si>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</si>
  <si>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</si>
  <si>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</si>
  <si>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</si>
  <si>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</si>
  <si>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</si>
  <si>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</si>
  <si>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</si>
  <si>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</si>
  <si>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</si>
  <si>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</si>
  <si>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</si>
  <si>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</si>
  <si>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</si>
  <si>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</si>
  <si>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</si>
  <si>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</si>
  <si>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</si>
  <si>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</si>
  <si>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</si>
  <si>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</si>
  <si>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</si>
  <si>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</si>
  <si>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</si>
  <si>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</si>
  <si>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</si>
  <si>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</si>
  <si>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</si>
  <si>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</si>
  <si>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Albania</t>
  </si>
  <si>
    <t>Antigua and Barbuda</t>
  </si>
  <si>
    <t>Bosnia and Herzegovina</t>
  </si>
  <si>
    <t>Bulgaria</t>
  </si>
  <si>
    <t>Colombia</t>
  </si>
  <si>
    <t>Croatia</t>
  </si>
  <si>
    <t>Dominica</t>
  </si>
  <si>
    <t>Fiji</t>
  </si>
  <si>
    <t>Grenada</t>
  </si>
  <si>
    <t>Italy</t>
  </si>
  <si>
    <t>Jordan</t>
  </si>
  <si>
    <t>Kiribati</t>
  </si>
  <si>
    <t>Latvia</t>
  </si>
  <si>
    <t>Lithuania</t>
  </si>
  <si>
    <t>Luxembourg</t>
  </si>
  <si>
    <t>Montenegro</t>
  </si>
  <si>
    <t>Oman</t>
  </si>
  <si>
    <t>Romania</t>
  </si>
  <si>
    <t>Saudi Arabia</t>
  </si>
  <si>
    <t>Serbia</t>
  </si>
  <si>
    <t>Seychelles</t>
  </si>
  <si>
    <t>Singapore</t>
  </si>
  <si>
    <t>United Kingdon</t>
  </si>
  <si>
    <t>United States</t>
  </si>
  <si>
    <t>Viet Nam</t>
  </si>
  <si>
    <t>Susceptible</t>
  </si>
  <si>
    <t>Acute</t>
  </si>
  <si>
    <t>Undiagnosed</t>
  </si>
  <si>
    <t>Diagnosed but not on treatment or virally suppressed</t>
  </si>
  <si>
    <t>Treated but not virally suppressed</t>
  </si>
  <si>
    <t>Virally Suppressed</t>
  </si>
  <si>
    <t>d</t>
  </si>
  <si>
    <t>t</t>
  </si>
  <si>
    <t>v</t>
  </si>
  <si>
    <t>multiplied</t>
  </si>
  <si>
    <t>POPULATION (15-49)</t>
  </si>
  <si>
    <t>Barbaros</t>
  </si>
  <si>
    <t>http://databank.worldbank.org/data/reports.aspx?source=Health%20Nutrition%20and%20Population%20Statistics:%20Population%20estimates%20and%20projections#</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</si>
  <si>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</si>
  <si>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</si>
  <si>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</si>
  <si>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</si>
  <si>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</si>
  <si>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</si>
  <si>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</si>
  <si>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</si>
  <si>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</si>
  <si>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</si>
  <si>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</si>
  <si>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</si>
  <si>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</si>
  <si>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</si>
  <si>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</si>
  <si>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</si>
  <si>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</si>
  <si>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</si>
  <si>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</si>
  <si>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</si>
  <si>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</si>
  <si>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</si>
  <si>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</si>
  <si>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</si>
  <si>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</si>
  <si>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</si>
  <si>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</si>
  <si>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</si>
  <si>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</si>
  <si>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</si>
  <si>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</si>
  <si>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</si>
  <si>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</si>
  <si>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</si>
  <si>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</si>
  <si>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</si>
  <si>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</si>
  <si>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</si>
  <si>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</si>
  <si>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</si>
  <si>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</si>
  <si>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</si>
  <si>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</si>
  <si>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</si>
  <si>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</si>
  <si>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</si>
  <si>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</si>
  <si>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</si>
  <si>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</si>
  <si>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</si>
  <si>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</si>
  <si>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</si>
  <si>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</si>
  <si>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</si>
  <si>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</si>
  <si>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</si>
  <si>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</si>
  <si>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</si>
  <si>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</si>
  <si>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</si>
  <si>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</si>
  <si>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</si>
  <si>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</si>
  <si>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</si>
  <si>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</si>
  <si>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</si>
  <si>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</si>
  <si>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</si>
  <si>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</si>
  <si>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</si>
  <si>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</si>
  <si>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</si>
  <si>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</si>
  <si>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</si>
  <si>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</si>
  <si>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</si>
  <si>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</si>
  <si>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</si>
  <si>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</si>
  <si>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</si>
  <si>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</si>
  <si>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</si>
  <si>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</si>
  <si>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</si>
  <si>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</si>
  <si>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</si>
  <si>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</si>
  <si>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</si>
  <si>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</si>
  <si>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</si>
  <si>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</si>
  <si>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</si>
  <si>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</si>
  <si>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</si>
  <si>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</si>
  <si>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</si>
  <si>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</si>
  <si>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</si>
  <si>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</si>
  <si>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</si>
  <si>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</si>
  <si>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</si>
  <si>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</si>
  <si>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</si>
  <si>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</si>
  <si>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</si>
  <si>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</si>
  <si>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</si>
  <si>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</si>
  <si>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</si>
  <si>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</si>
  <si>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</si>
  <si>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</si>
  <si>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</si>
  <si>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</si>
  <si>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</si>
  <si>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</si>
  <si>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</si>
  <si>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</si>
  <si>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</si>
  <si>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</si>
  <si>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</si>
  <si>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</si>
  <si>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</si>
  <si>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</si>
  <si>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</si>
  <si>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</si>
  <si>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</si>
  <si>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</si>
  <si>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</si>
  <si>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</si>
  <si>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</si>
  <si>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</si>
  <si>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</si>
  <si>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</si>
  <si>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</si>
  <si>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</si>
  <si>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</si>
  <si>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</si>
  <si>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</si>
  <si>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</si>
  <si>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</si>
  <si>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</si>
  <si>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</si>
  <si>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</si>
  <si>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</si>
  <si>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</si>
  <si>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</si>
  <si>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</si>
  <si>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</si>
  <si>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</si>
  <si>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UK</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</si>
  <si>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</si>
  <si>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</si>
  <si>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</si>
  <si>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</si>
  <si>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</si>
  <si>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</si>
  <si>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</si>
  <si>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</si>
  <si>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</si>
  <si>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</si>
  <si>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</si>
  <si>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</si>
  <si>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</si>
  <si>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</si>
  <si>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</si>
  <si>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</si>
  <si>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</si>
  <si>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</si>
  <si>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</si>
  <si>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</si>
  <si>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</si>
  <si>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</si>
  <si>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</si>
  <si>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</si>
  <si>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</si>
  <si>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</si>
  <si>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</si>
  <si>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</si>
  <si>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</si>
  <si>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</si>
  <si>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</si>
  <si>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</si>
  <si>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</si>
  <si>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</si>
  <si>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</si>
  <si>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</si>
  <si>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</si>
  <si>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</si>
  <si>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</si>
  <si>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</si>
  <si>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</si>
  <si>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</si>
  <si>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</si>
  <si>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</si>
  <si>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</si>
  <si>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</si>
  <si>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</si>
  <si>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</si>
  <si>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</si>
  <si>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</si>
  <si>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</si>
  <si>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</si>
  <si>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</si>
  <si>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</si>
  <si>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</si>
  <si>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</si>
  <si>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</si>
  <si>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</si>
  <si>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</si>
  <si>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</si>
  <si>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</si>
  <si>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</si>
  <si>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</si>
  <si>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</si>
  <si>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</si>
  <si>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</si>
  <si>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</si>
  <si>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</si>
  <si>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</si>
  <si>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</si>
  <si>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</si>
  <si>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</si>
  <si>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</si>
  <si>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</si>
  <si>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</si>
  <si>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</si>
  <si>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</si>
  <si>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</si>
  <si>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</si>
  <si>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</si>
  <si>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</si>
  <si>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</si>
  <si>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</si>
  <si>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</si>
  <si>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</si>
  <si>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</si>
  <si>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</si>
  <si>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</si>
  <si>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</si>
  <si>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</si>
  <si>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gu</t>
  </si>
  <si>
    <t>INCIDENCE (15-49)</t>
  </si>
  <si>
    <t>&lt;0.01</t>
  </si>
  <si>
    <t>Estimated # of new infections (15-49) / population (15-49)</t>
  </si>
  <si>
    <t>Est. PLHIV / Population 15-49</t>
  </si>
  <si>
    <t>Est # of new infections (total) / population (ages 15-49)</t>
  </si>
  <si>
    <t>Estimated # of new infections (total) / population (ages 15-49)</t>
  </si>
  <si>
    <t>Reported # HIV cases/ Population (15-64)</t>
  </si>
  <si>
    <t># positive HIV test reports by year of diagnosis (total) / population (ages 15-49)</t>
  </si>
  <si>
    <t>Estimated # new HIV cases (total) / population (ages 15-64)</t>
  </si>
  <si>
    <t>MDG</t>
  </si>
  <si>
    <t>aidsinfo</t>
  </si>
  <si>
    <t>Reported new cases / pop  15-49 / pD</t>
  </si>
  <si>
    <t>Reported # new cases / Population (15-49) / pD</t>
  </si>
  <si>
    <t>Reported new HIV cases/population (15-49)/pD</t>
  </si>
  <si>
    <t>Reported # of new infections (total) / population (ages 15-49)/pD</t>
  </si>
  <si>
    <t>Russian citizens only</t>
  </si>
  <si>
    <t>Estimated # of new infections / population (ages 15-49)</t>
  </si>
  <si>
    <t>http://www.unaids.org/sites/default/files/epidocuments/STP.pdf</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</si>
  <si>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</si>
  <si>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</si>
  <si>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</si>
  <si>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</si>
  <si>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</si>
  <si>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</si>
  <si>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</si>
  <si>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http://www.aidsdatahub.org/Country-Profiles/Bangladesh</t>
  </si>
  <si>
    <t>http://ecdc.europa.eu/en/publications/Publications/20121130-Annual-HIV-Surveillance-Report.pdf</t>
  </si>
  <si>
    <t>http://www.aidsdatahub.org/Country-Profiles/Bhutan</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</si>
  <si>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</si>
  <si>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</si>
  <si>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</si>
  <si>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</si>
  <si>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</si>
  <si>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</si>
  <si>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</si>
  <si>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</si>
  <si>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</si>
  <si>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</si>
  <si>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</si>
  <si>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</si>
  <si>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http://www.aidsdatahub.org/Country-Profiles/Sri-Lanka</t>
  </si>
  <si>
    <t>http://www.unaids.org/sites/default/files/country/documents/TLS_narrative_report_2015.pdf</t>
  </si>
  <si>
    <t>Reported # new HIV infections / Pop 15-49 / pD</t>
  </si>
  <si>
    <t>CDC</t>
  </si>
  <si>
    <t>Reported # new HIV infections / Pop 15-49 /pD</t>
  </si>
  <si>
    <t>http://english.ahram.org.eg/NewsContent/7/48/139780/Life--Style/Health/INTERVIEW-HIVAIDS-in-Egypt-Facts,-numbers-and-chal.aspx</t>
  </si>
  <si>
    <t>http://www.insee.fr/en/themes/detail.asp?ref_id=bilan-demo</t>
  </si>
  <si>
    <t>pD</t>
  </si>
  <si>
    <t>http://www.unaids.org/sites/default/files/country/documents//LBN_narrative_report_2014.pdf</t>
  </si>
  <si>
    <t>http://www.emro.who.int/lbn/programmes/hiv-aids.html</t>
  </si>
  <si>
    <t>PREVALENCE (15-49)</t>
  </si>
  <si>
    <t>&lt;0.1</t>
  </si>
  <si>
    <t>*1.385</t>
  </si>
  <si>
    <t>0.0657*</t>
  </si>
  <si>
    <t>Estimated PLHIV (total) / Population (total)</t>
  </si>
  <si>
    <t>Estimated PLHIV (adult) / Population (15-49)</t>
  </si>
  <si>
    <t>Estimated PLHIV (total) / Population (15-49)</t>
  </si>
  <si>
    <t>World Factbook</t>
  </si>
  <si>
    <t>Estimated # HIV infections (total) / Population (15-49)</t>
  </si>
  <si>
    <t>[http://www.unaids.org/sites/default/files/country/documents/CHN_narrative_report_2015.pdf] (2013, 2015)</t>
  </si>
  <si>
    <t>WHO</t>
  </si>
  <si>
    <t>UNAIDS 2013 GR HIV Estimates</t>
  </si>
  <si>
    <t>UNAIDS HIV Estimates GR 2013</t>
  </si>
  <si>
    <t>Estimated mid point of UNAIDs 2013 global report est.</t>
  </si>
  <si>
    <t>Reported # HIV cases (total) / Population (15-49)</t>
  </si>
  <si>
    <t>UNAIDS 2013 GR HIV estimates</t>
  </si>
  <si>
    <t>Projected PLHIV / Population (15-49)</t>
  </si>
  <si>
    <t>Reported /pD</t>
  </si>
  <si>
    <t>http://www.unaids.org/sites/default/files/country/documents/file,68394,es..pdf</t>
  </si>
  <si>
    <t>Estimated # PLHIV (total) / Population (15-49)</t>
  </si>
  <si>
    <t>Estimated # PLHIV (15-49) / Population (15-49)</t>
  </si>
  <si>
    <t xml:space="preserve">http://www.unaids.org/sites/default/files/country/documents/AFG_narrative_report_2014.pdf </t>
  </si>
  <si>
    <t>PLHIV 15+ / population 15-49</t>
  </si>
  <si>
    <t>UNAIDS GR 2013 Estimates</t>
  </si>
  <si>
    <t>http://www.phac-aspc.gc.ca/aids-sida/publication/epi/2010/1-eng.php#a0502</t>
  </si>
  <si>
    <t>(http://www.ncbi.nlm.nih.gov/pmc/articles/PMC4730421/pdf/ijerph-13-00030.pdf)  These are 0.05, 0.054, 0.057, 0.058, 0.06</t>
  </si>
  <si>
    <t>PLHIV 15+/ Population 15-49</t>
  </si>
  <si>
    <t>http://www.aidsmap.com/Australia-performs-best-in-HIV-treatment-cascade-62-with-undetectable-viral-load/page/2919074/</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</si>
  <si>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</si>
  <si>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</si>
  <si>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</si>
  <si>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</si>
  <si>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http://www.unaids.org/sites/default/files/country/documents/LKA_narrative_report_2016.pdf</t>
  </si>
  <si>
    <t>http://www.hivpolicy.org/Library/HPP000476.pdf</t>
  </si>
  <si>
    <t>https://www.gov.uk/government/uploads/system/uploads/attachment_data/file/335452/HIV_annual_report_2012.pdf</t>
  </si>
  <si>
    <t>http://www.catie.ca/sites/default/files/2014-HIV-Estimates-in-Canada-EN.pdf</t>
  </si>
  <si>
    <t>(Estimated PLHIV (total) / Population (15-49) )</t>
  </si>
  <si>
    <t>http://www.unaids.org/sites/default/files/country/documents/MNG_narrative_report_2015.pdf</t>
  </si>
  <si>
    <t>PAHO WHO</t>
  </si>
  <si>
    <t>http://www.aidscontrol.gov.lk/web/index.php/statistics/hiv</t>
  </si>
  <si>
    <t>*Consider removing.</t>
  </si>
  <si>
    <t>http://www.ecoi.net/file_upload/1329_1217946151_efs2008-nz.pdf</t>
  </si>
  <si>
    <t>plhiv</t>
  </si>
  <si>
    <t>china pop total</t>
  </si>
  <si>
    <t>AIDS MORTALITY 15+</t>
  </si>
  <si>
    <t>&lt;100</t>
  </si>
  <si>
    <t>&lt;1000</t>
  </si>
  <si>
    <t>&lt;500</t>
  </si>
  <si>
    <t>&lt;200</t>
  </si>
  <si>
    <t>1500*</t>
  </si>
  <si>
    <t>580*</t>
  </si>
  <si>
    <t>http://www.unaids.org/sites/default/files/country/documents/BEL_narrative_report_2014.pdf</t>
  </si>
  <si>
    <t>http://healthycanadians.gc.ca/publications/diseases-conditions-maladies-affections/hiv-aids-surveillance-2014-vih-sida/alt/hiv-aids-surveillance-2014-vih-sida-eng.pdf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</si>
  <si>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</si>
  <si>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</si>
  <si>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</si>
  <si>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</si>
  <si>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</si>
  <si>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</si>
  <si>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</si>
  <si>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</si>
  <si>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</si>
  <si>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</si>
  <si>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</si>
  <si>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</si>
  <si>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</si>
  <si>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</si>
  <si>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</si>
  <si>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</si>
  <si>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</si>
  <si>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</si>
  <si>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50</t>
  </si>
  <si>
    <t>p. 62</t>
  </si>
  <si>
    <t>*Est. new AIDS cases=63721 (2008)</t>
  </si>
  <si>
    <t>p. 18</t>
  </si>
  <si>
    <t>US</t>
  </si>
  <si>
    <t># people living with AIDS</t>
  </si>
  <si>
    <t># reported AIDS cases by year of diagnosis (all ages)</t>
  </si>
  <si>
    <t>Case reports of # people living with AIDs</t>
  </si>
  <si>
    <t>AIDS (incidence?)</t>
  </si>
  <si>
    <t>Reported people diagnosed with AIDS</t>
  </si>
  <si>
    <t>AIDS diagnoses</t>
  </si>
  <si>
    <t>Incidence of AIDS rate per 100,000</t>
  </si>
  <si>
    <t>AIDS deaths</t>
  </si>
  <si>
    <t>AIDS diagnoses per year</t>
  </si>
  <si>
    <t>* 430 estimated total people living with AIDS</t>
  </si>
  <si>
    <t>http://www.ynetnews.com/articles/0,7340,L-4305515,00.html</t>
  </si>
  <si>
    <t>egypt</t>
  </si>
  <si>
    <t>AIDS death</t>
  </si>
  <si>
    <t>Inc</t>
  </si>
  <si>
    <t>Prev</t>
  </si>
  <si>
    <t>beta</t>
  </si>
  <si>
    <t>incidence</t>
  </si>
  <si>
    <t>prev</t>
  </si>
  <si>
    <t>est new infections 15+</t>
  </si>
  <si>
    <t>incidence (estimated)</t>
  </si>
  <si>
    <t>15-19</t>
  </si>
  <si>
    <t>20-24</t>
  </si>
  <si>
    <t>25-29</t>
  </si>
  <si>
    <t>30-34</t>
  </si>
  <si>
    <t>35-39</t>
  </si>
  <si>
    <t>new egypt</t>
  </si>
  <si>
    <t>40-44</t>
  </si>
  <si>
    <t>45-49</t>
  </si>
  <si>
    <t>est PLHIV 15+</t>
  </si>
  <si>
    <t>prevalence (estimated)</t>
  </si>
  <si>
    <t>Total</t>
  </si>
  <si>
    <t>AIDS cases by year of diagnosis</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</si>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</sst>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8">
    <font>
      <sz val="10.0"/>
      <color rgb="FF000000"/>
      <name val="Arial"/>
    </font>
    <font>
      <b/>
      <sz val="11.0"/>
      <color rgb="FF000000"/>
      <name val="Calibri"/>
    </font>
    <font>
      <sz val="11.0"/>
      <color rgb="FF000000"/>
      <name val="Calibri"/>
    </font>
    <font>
      <u/>
      <color rgb="FF0000FF"/>
    </font>
    <font/>
    <font>
      <sz val="11.0"/>
      <name val="Cambria"/>
    </font>
    <font>
      <b/>
      <sz val="11.0"/>
      <name val="Calibri"/>
    </font>
    <font>
      <sz val="11.0"/>
      <name val="Calibri"/>
    </font>
    <font>
      <sz val="11.0"/>
      <color rgb="FFE69138"/>
      <name val="Calibri"/>
    </font>
    <font>
      <sz val="11.0"/>
      <color rgb="FFFF0000"/>
      <name val="Calibri"/>
    </font>
    <font>
      <color rgb="FF000000"/>
    </font>
    <font>
      <u/>
      <sz val="11.0"/>
      <color rgb="FF0000FF"/>
      <name val="Calibri"/>
    </font>
    <font>
      <u/>
      <sz val="11.0"/>
      <color rgb="FF000000"/>
      <name val="Calibri"/>
    </font>
    <font>
      <u/>
      <sz val="11.0"/>
      <color rgb="FF0000FF"/>
      <name val="Calibri"/>
    </font>
    <font>
      <u/>
      <color rgb="FF0000FF"/>
    </font>
    <font>
      <i/>
      <sz val="11.0"/>
      <name val="Calibri"/>
    </font>
    <font>
      <name val="Calibri"/>
    </font>
    <font>
      <b/>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sz val="11.0"/>
      <color rgb="FF222222"/>
      <name val="Calibri"/>
    </font>
    <font>
      <u/>
      <sz val="11.0"/>
      <color rgb="FF000000"/>
      <name val="Calibri"/>
    </font>
    <font>
      <u/>
      <sz val="11.0"/>
      <color rgb="FF000000"/>
      <name val="Calibri"/>
    </font>
    <font>
      <u/>
      <sz val="11.0"/>
      <color rgb="FF000000"/>
      <name val="Calibri"/>
    </font>
    <font>
      <b/>
      <sz val="11.0"/>
      <color rgb="FF444444"/>
      <name val="Calibri"/>
    </font>
    <font>
      <u/>
      <sz val="11.0"/>
      <color rgb="FF0000FF"/>
      <name val="Calibri"/>
    </font>
    <font>
      <u/>
      <sz val="11.0"/>
      <color rgb="FF000000"/>
      <name val="Calibri"/>
    </font>
    <font>
      <u/>
      <sz val="11.0"/>
      <color rgb="FF000000"/>
      <name val="Calibri"/>
    </font>
    <font>
      <u/>
      <sz val="11.0"/>
      <color rgb="FF0000FF"/>
      <name val="Calibri"/>
    </font>
    <font>
      <b/>
      <name val="Arial"/>
    </font>
    <font>
      <b/>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rgb="FFFCE5CD"/>
        <bgColor rgb="FFFCE5CD"/>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s>
  <borders count="3">
    <border>
      <left/>
      <right/>
      <top/>
      <bottom/>
    </border>
    <border>
      <left/>
      <right/>
      <top style="thin">
        <color rgb="FF000000"/>
      </top>
      <bottom/>
    </border>
    <border>
      <left/>
      <right/>
      <top/>
      <bottom style="thin">
        <color rgb="FFE3E3E3"/>
      </bottom>
    </border>
  </borders>
  <cellStyleXfs count="1">
    <xf borderId="0" fillId="0" fontId="0" numFmtId="0" applyAlignment="1" applyFont="1"/>
  </cellStyleXfs>
  <cellXfs count="248">
    <xf borderId="0" fillId="0" fontId="0" numFmtId="0" xfId="0" applyAlignment="1" applyFont="1">
      <alignment/>
    </xf>
    <xf borderId="0" fillId="0" fontId="1"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1" xfId="0" applyAlignment="1" applyFont="1" applyNumberFormat="1">
      <alignment horizontal="right"/>
    </xf>
    <xf borderId="0" fillId="0" fontId="0" numFmtId="0" xfId="0" applyAlignment="1" applyFont="1">
      <alignment/>
    </xf>
    <xf borderId="0" fillId="0" fontId="3" numFmtId="0" xfId="0" applyAlignment="1" applyFont="1">
      <alignment/>
    </xf>
    <xf borderId="0" fillId="0" fontId="4" numFmtId="0" xfId="0" applyAlignment="1" applyFont="1">
      <alignment/>
    </xf>
    <xf borderId="0" fillId="0" fontId="5" numFmtId="0" xfId="0" applyAlignment="1" applyFont="1">
      <alignment/>
    </xf>
    <xf borderId="0" fillId="0" fontId="0" numFmtId="0" xfId="0" applyFont="1"/>
    <xf borderId="0" fillId="0" fontId="6" numFmtId="0" xfId="0" applyAlignment="1" applyFont="1">
      <alignment horizontal="right"/>
    </xf>
    <xf borderId="0" fillId="0" fontId="7" numFmtId="0" xfId="0" applyFont="1"/>
    <xf borderId="0" fillId="0" fontId="7" numFmtId="0" xfId="0" applyAlignment="1" applyFont="1">
      <alignment horizontal="right"/>
    </xf>
    <xf borderId="0" fillId="0" fontId="2" numFmtId="0" xfId="0" applyAlignment="1" applyFont="1">
      <alignment horizontal="right"/>
    </xf>
    <xf borderId="0" fillId="0" fontId="7" numFmtId="0" xfId="0" applyAlignment="1" applyFont="1">
      <alignment/>
    </xf>
    <xf borderId="0" fillId="0" fontId="2" numFmtId="0" xfId="0" applyAlignment="1" applyFont="1">
      <alignment/>
    </xf>
    <xf borderId="0" fillId="0" fontId="6" numFmtId="0" xfId="0" applyAlignment="1" applyFont="1">
      <alignment horizontal="center"/>
    </xf>
    <xf borderId="0" fillId="0" fontId="1"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2" numFmtId="0" xfId="0" applyAlignment="1" applyFont="1">
      <alignment horizontal="center"/>
    </xf>
    <xf borderId="0" fillId="0" fontId="7" numFmtId="9" xfId="0" applyAlignment="1" applyFont="1" applyNumberFormat="1">
      <alignment horizontal="center"/>
    </xf>
    <xf borderId="0" fillId="2" fontId="8" numFmtId="0" xfId="0" applyAlignment="1" applyFill="1" applyFont="1">
      <alignment horizontal="center"/>
    </xf>
    <xf borderId="0" fillId="0" fontId="4" numFmtId="0" xfId="0" applyAlignment="1" applyFont="1">
      <alignment horizontal="center"/>
    </xf>
    <xf borderId="0" fillId="0" fontId="2" numFmtId="10" xfId="0" applyAlignment="1" applyFont="1" applyNumberFormat="1">
      <alignment horizontal="center"/>
    </xf>
    <xf borderId="0" fillId="0" fontId="2" numFmtId="9" xfId="0" applyAlignment="1" applyFont="1" applyNumberFormat="1">
      <alignment horizontal="center"/>
    </xf>
    <xf borderId="0" fillId="0" fontId="9" numFmtId="0" xfId="0" applyAlignment="1" applyFont="1">
      <alignment horizontal="center"/>
    </xf>
    <xf borderId="0" fillId="3" fontId="2" numFmtId="0" xfId="0" applyAlignment="1" applyFill="1" applyFont="1">
      <alignment horizontal="center"/>
    </xf>
    <xf borderId="0" fillId="3" fontId="2" numFmtId="0" xfId="0" applyAlignment="1" applyFont="1">
      <alignment horizontal="center"/>
    </xf>
    <xf borderId="0" fillId="3" fontId="2" numFmtId="0" xfId="0" applyAlignment="1" applyFont="1">
      <alignment horizontal="center"/>
    </xf>
    <xf borderId="0" fillId="0" fontId="2" numFmtId="0" xfId="0" applyAlignment="1" applyFont="1">
      <alignment horizontal="center"/>
    </xf>
    <xf borderId="0" fillId="0" fontId="7" numFmtId="10" xfId="0" applyAlignment="1" applyFont="1" applyNumberFormat="1">
      <alignment horizontal="center"/>
    </xf>
    <xf borderId="0" fillId="0" fontId="4" numFmtId="0" xfId="0" applyAlignment="1" applyFont="1">
      <alignment/>
    </xf>
    <xf borderId="0" fillId="0" fontId="10" numFmtId="0" xfId="0" applyAlignment="1" applyFont="1">
      <alignment/>
    </xf>
    <xf borderId="0" fillId="0" fontId="7" numFmtId="0" xfId="0" applyAlignment="1" applyFont="1">
      <alignment horizontal="left"/>
    </xf>
    <xf borderId="0" fillId="0" fontId="11" numFmtId="0" xfId="0" applyAlignment="1" applyFont="1">
      <alignment horizontal="left"/>
    </xf>
    <xf borderId="0" fillId="0" fontId="7" numFmtId="0" xfId="0" applyAlignment="1" applyFont="1">
      <alignment horizontal="center"/>
    </xf>
    <xf borderId="0" fillId="2" fontId="7" numFmtId="0" xfId="0" applyAlignment="1" applyFont="1">
      <alignment horizontal="left"/>
    </xf>
    <xf borderId="0" fillId="0" fontId="12" numFmtId="0" xfId="0" applyAlignment="1" applyFont="1">
      <alignment horizontal="left"/>
    </xf>
    <xf borderId="0" fillId="2" fontId="13" numFmtId="0" xfId="0" applyAlignment="1" applyFont="1">
      <alignment horizontal="left"/>
    </xf>
    <xf borderId="0" fillId="0" fontId="7" numFmtId="0" xfId="0" applyAlignment="1" applyFont="1">
      <alignment horizontal="left"/>
    </xf>
    <xf borderId="0" fillId="0" fontId="14" numFmtId="0" xfId="0" applyAlignment="1" applyFont="1">
      <alignment horizontal="left"/>
    </xf>
    <xf borderId="0" fillId="0" fontId="4" numFmtId="0" xfId="0" applyAlignment="1" applyFont="1">
      <alignment horizontal="left"/>
    </xf>
    <xf borderId="0" fillId="0" fontId="15" numFmtId="0" xfId="0" applyAlignment="1" applyFont="1">
      <alignment/>
    </xf>
    <xf borderId="0" fillId="0" fontId="7" numFmtId="0" xfId="0" applyAlignment="1" applyFont="1">
      <alignment/>
    </xf>
    <xf borderId="0" fillId="0" fontId="4" numFmtId="0" xfId="0" applyAlignment="1" applyFont="1">
      <alignment/>
    </xf>
    <xf borderId="0" fillId="0" fontId="7" numFmtId="0" xfId="0" applyAlignment="1" applyFont="1">
      <alignment horizontal="center"/>
    </xf>
    <xf borderId="0" fillId="0" fontId="4" numFmtId="0" xfId="0" applyAlignment="1" applyFont="1">
      <alignment horizontal="left"/>
    </xf>
    <xf borderId="0" fillId="0" fontId="6" numFmtId="0" xfId="0" applyAlignment="1" applyFont="1">
      <alignment horizontal="right"/>
    </xf>
    <xf borderId="0" fillId="0" fontId="7" numFmtId="0" xfId="0" applyAlignment="1" applyFont="1">
      <alignment horizontal="right"/>
    </xf>
    <xf borderId="0" fillId="2" fontId="7" numFmtId="0" xfId="0" applyAlignment="1" applyFont="1">
      <alignment horizontal="center"/>
    </xf>
    <xf borderId="0" fillId="0" fontId="2" numFmtId="0" xfId="0" applyAlignment="1" applyFont="1">
      <alignment horizontal="left"/>
    </xf>
    <xf borderId="0" fillId="0" fontId="8" numFmtId="0" xfId="0" applyAlignment="1" applyFont="1">
      <alignment horizontal="left"/>
    </xf>
    <xf borderId="0" fillId="0" fontId="1" numFmtId="4" xfId="0" applyAlignment="1" applyFont="1" applyNumberFormat="1">
      <alignment horizontal="left"/>
    </xf>
    <xf borderId="0" fillId="0" fontId="16" numFmtId="4" xfId="0" applyAlignment="1" applyFont="1" applyNumberFormat="1">
      <alignment/>
    </xf>
    <xf borderId="0" fillId="0" fontId="2" numFmtId="4" xfId="0" applyAlignment="1" applyFont="1" applyNumberFormat="1">
      <alignment/>
    </xf>
    <xf borderId="0" fillId="0" fontId="16" numFmtId="0" xfId="0" applyAlignment="1" applyFont="1">
      <alignment/>
    </xf>
    <xf borderId="0" fillId="0" fontId="2" numFmtId="0" xfId="0" applyAlignment="1" applyFont="1">
      <alignment/>
    </xf>
    <xf borderId="0" fillId="0" fontId="16" numFmtId="3" xfId="0" applyAlignment="1" applyFont="1" applyNumberFormat="1">
      <alignment horizontal="right"/>
    </xf>
    <xf borderId="0" fillId="0" fontId="16" numFmtId="0" xfId="0" applyAlignment="1" applyFont="1">
      <alignment horizontal="right"/>
    </xf>
    <xf borderId="0" fillId="0" fontId="1" numFmtId="11" xfId="0" applyAlignment="1" applyFont="1" applyNumberFormat="1">
      <alignment horizontal="left"/>
    </xf>
    <xf borderId="0" fillId="0" fontId="6" numFmtId="0" xfId="0" applyAlignment="1" applyFont="1">
      <alignment/>
    </xf>
    <xf borderId="0" fillId="0" fontId="0" numFmtId="0" xfId="0" applyAlignment="1" applyFont="1">
      <alignment/>
    </xf>
    <xf borderId="0" fillId="0" fontId="0" numFmtId="0" xfId="0" applyFont="1"/>
    <xf borderId="0" fillId="0" fontId="0"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17" numFmtId="0" xfId="0" applyAlignment="1" applyFont="1">
      <alignment horizontal="center"/>
    </xf>
    <xf borderId="0" fillId="0" fontId="6" numFmtId="0" xfId="0" applyAlignment="1" applyFont="1">
      <alignment horizontal="center"/>
    </xf>
    <xf borderId="0" fillId="0" fontId="4" numFmtId="0" xfId="0" applyFont="1"/>
    <xf borderId="0" fillId="0" fontId="7" numFmtId="0" xfId="0" applyFont="1"/>
    <xf borderId="0" fillId="0" fontId="6" numFmtId="0" xfId="0" applyAlignment="1" applyFont="1">
      <alignment horizontal="center"/>
    </xf>
    <xf borderId="0" fillId="0" fontId="10" numFmtId="0" xfId="0" applyAlignment="1" applyFont="1">
      <alignment horizontal="left"/>
    </xf>
    <xf borderId="0" fillId="0" fontId="10" numFmtId="0" xfId="0" applyAlignment="1" applyFont="1">
      <alignment horizontal="right"/>
    </xf>
    <xf borderId="0" fillId="0" fontId="18" numFmtId="0" xfId="0" applyAlignment="1" applyFont="1">
      <alignment horizontal="right"/>
    </xf>
    <xf borderId="0" fillId="0" fontId="4" numFmtId="0" xfId="0" applyAlignment="1" applyFont="1">
      <alignment horizontal="left"/>
    </xf>
    <xf borderId="0" fillId="0" fontId="19" numFmtId="0" xfId="0" applyAlignment="1" applyFont="1">
      <alignment horizontal="right"/>
    </xf>
    <xf borderId="0" fillId="0" fontId="20" numFmtId="0" xfId="0" applyAlignment="1" applyFont="1">
      <alignment horizontal="right"/>
    </xf>
    <xf borderId="0" fillId="3" fontId="10" numFmtId="0" xfId="0" applyAlignment="1" applyFont="1">
      <alignment horizontal="right"/>
    </xf>
    <xf borderId="0" fillId="3" fontId="21" numFmtId="0" xfId="0" applyAlignment="1" applyFont="1">
      <alignment horizontal="right"/>
    </xf>
    <xf borderId="0" fillId="3" fontId="19" numFmtId="0" xfId="0" applyAlignment="1" applyFont="1">
      <alignment horizontal="right"/>
    </xf>
    <xf borderId="0" fillId="3" fontId="18" numFmtId="0" xfId="0" applyAlignment="1" applyFont="1">
      <alignment horizontal="right"/>
    </xf>
    <xf borderId="0" fillId="0" fontId="21" numFmtId="0" xfId="0" applyAlignment="1" applyFont="1">
      <alignment horizontal="right"/>
    </xf>
    <xf borderId="0" fillId="0" fontId="2" numFmtId="0" xfId="0" applyAlignment="1" applyFont="1">
      <alignment/>
    </xf>
    <xf borderId="0" fillId="0" fontId="9" numFmtId="0" xfId="0" applyAlignment="1" applyFont="1">
      <alignment/>
    </xf>
    <xf borderId="0" fillId="3" fontId="9" numFmtId="0" xfId="0" applyAlignment="1" applyFont="1">
      <alignment/>
    </xf>
    <xf borderId="0" fillId="0" fontId="2" numFmtId="0" xfId="0" applyAlignment="1" applyFont="1">
      <alignment horizontal="right"/>
    </xf>
    <xf borderId="0" fillId="0" fontId="2" numFmtId="1" xfId="0" applyAlignment="1" applyFont="1" applyNumberFormat="1">
      <alignment horizontal="right"/>
    </xf>
    <xf borderId="0" fillId="0" fontId="2" numFmtId="11" xfId="0" applyAlignment="1" applyFont="1" applyNumberFormat="1">
      <alignment horizontal="right"/>
    </xf>
    <xf borderId="0" fillId="0" fontId="2" numFmtId="0" xfId="0" applyAlignment="1" applyFont="1">
      <alignment/>
    </xf>
    <xf borderId="0" fillId="0" fontId="2" numFmtId="3" xfId="0" applyAlignment="1" applyFont="1" applyNumberFormat="1">
      <alignment/>
    </xf>
    <xf borderId="0" fillId="0" fontId="2" numFmtId="0" xfId="0" applyAlignment="1" applyFont="1">
      <alignment horizontal="right"/>
    </xf>
    <xf borderId="0" fillId="0" fontId="2" numFmtId="1" xfId="0" applyAlignment="1" applyFont="1" applyNumberFormat="1">
      <alignment horizontal="right"/>
    </xf>
    <xf borderId="0" fillId="0" fontId="5" numFmtId="0" xfId="0" applyAlignment="1" applyFont="1">
      <alignment/>
    </xf>
    <xf borderId="0" fillId="0" fontId="0" numFmtId="0" xfId="0" applyAlignment="1" applyFont="1">
      <alignment/>
    </xf>
    <xf borderId="0" fillId="0" fontId="22" numFmtId="0" xfId="0" applyAlignment="1" applyFont="1">
      <alignment/>
    </xf>
    <xf borderId="0" fillId="0" fontId="23" numFmtId="0" xfId="0" applyAlignment="1" applyFont="1">
      <alignment/>
    </xf>
    <xf borderId="0" fillId="0" fontId="0" numFmtId="0" xfId="0" applyAlignment="1" applyFont="1">
      <alignment/>
    </xf>
    <xf borderId="0" fillId="0" fontId="24" numFmtId="0" xfId="0" applyAlignment="1" applyFont="1">
      <alignment/>
    </xf>
    <xf borderId="0" fillId="2" fontId="25" numFmtId="0" xfId="0" applyAlignment="1" applyFont="1">
      <alignment/>
    </xf>
    <xf borderId="0" fillId="0" fontId="6" numFmtId="0" xfId="0" applyFont="1"/>
    <xf borderId="0" fillId="0" fontId="1" numFmtId="0" xfId="0" applyAlignment="1" applyFont="1">
      <alignment/>
    </xf>
    <xf borderId="0" fillId="4" fontId="1" numFmtId="0" xfId="0" applyAlignment="1" applyFill="1" applyFont="1">
      <alignment/>
    </xf>
    <xf borderId="0" fillId="0" fontId="7" numFmtId="0" xfId="0" applyAlignment="1" applyFont="1">
      <alignment/>
    </xf>
    <xf borderId="0" fillId="0" fontId="26" numFmtId="164" xfId="0" applyAlignment="1" applyFont="1" applyNumberFormat="1">
      <alignment/>
    </xf>
    <xf borderId="0" fillId="0" fontId="26" numFmtId="0" xfId="0" applyAlignment="1" applyFont="1">
      <alignment/>
    </xf>
    <xf borderId="0" fillId="0" fontId="26" numFmtId="0" xfId="0" applyFont="1"/>
    <xf borderId="0" fillId="0" fontId="16" numFmtId="165" xfId="0" applyAlignment="1" applyFont="1" applyNumberFormat="1">
      <alignment/>
    </xf>
    <xf borderId="0" fillId="0" fontId="16" numFmtId="0" xfId="0" applyAlignment="1" applyFont="1">
      <alignment/>
    </xf>
    <xf borderId="0" fillId="0" fontId="26" numFmtId="165" xfId="0" applyAlignment="1" applyFont="1" applyNumberFormat="1">
      <alignment/>
    </xf>
    <xf borderId="0" fillId="2" fontId="26" numFmtId="0" xfId="0" applyAlignment="1" applyFont="1">
      <alignment/>
    </xf>
    <xf borderId="0" fillId="2" fontId="26" numFmtId="0" xfId="0" applyFont="1"/>
    <xf borderId="0" fillId="2" fontId="27" numFmtId="0" xfId="0" applyAlignment="1" applyFont="1">
      <alignment/>
    </xf>
    <xf borderId="0" fillId="0" fontId="28" numFmtId="0" xfId="0" applyAlignment="1" applyFont="1">
      <alignment/>
    </xf>
    <xf borderId="0" fillId="0" fontId="29" numFmtId="0" xfId="0" applyAlignment="1" applyFont="1">
      <alignment/>
    </xf>
    <xf borderId="0" fillId="0" fontId="23" numFmtId="0" xfId="0" applyAlignment="1" applyFont="1">
      <alignment/>
    </xf>
    <xf borderId="0" fillId="0" fontId="30" numFmtId="0" xfId="0" applyFont="1"/>
    <xf borderId="0" fillId="0" fontId="23" numFmtId="0" xfId="0" applyFont="1"/>
    <xf borderId="0" fillId="2" fontId="31" numFmtId="0" xfId="0" applyAlignment="1" applyFont="1">
      <alignment horizontal="left"/>
    </xf>
    <xf borderId="0" fillId="0" fontId="4" numFmtId="0" xfId="0" applyAlignment="1" applyFont="1">
      <alignment horizontal="right"/>
    </xf>
    <xf borderId="0" fillId="2" fontId="25" numFmtId="0" xfId="0" applyAlignment="1" applyFont="1">
      <alignment horizontal="left"/>
    </xf>
    <xf borderId="0" fillId="2" fontId="25" numFmtId="0" xfId="0" applyAlignment="1" applyFont="1">
      <alignment horizontal="right"/>
    </xf>
    <xf borderId="0" fillId="2" fontId="32" numFmtId="0" xfId="0" applyAlignment="1" applyFont="1">
      <alignment horizontal="left"/>
    </xf>
    <xf borderId="0" fillId="0" fontId="10" numFmtId="0" xfId="0" applyAlignment="1" applyFont="1">
      <alignment/>
    </xf>
    <xf borderId="0" fillId="2" fontId="25" numFmtId="164" xfId="0" applyAlignment="1" applyFont="1" applyNumberFormat="1">
      <alignment horizontal="right"/>
    </xf>
    <xf borderId="0" fillId="0" fontId="10" numFmtId="164" xfId="0" applyAlignment="1" applyFont="1" applyNumberFormat="1">
      <alignment horizontal="right"/>
    </xf>
    <xf borderId="0" fillId="0" fontId="10" numFmtId="0" xfId="0" applyFont="1"/>
    <xf borderId="0" fillId="0" fontId="10" numFmtId="0" xfId="0" applyAlignment="1" applyFont="1">
      <alignment horizontal="right"/>
    </xf>
    <xf borderId="0" fillId="2" fontId="25" numFmtId="0" xfId="0" applyAlignment="1" applyFont="1">
      <alignment horizontal="left"/>
    </xf>
    <xf borderId="0" fillId="2" fontId="25" numFmtId="0" xfId="0" applyAlignment="1" applyFont="1">
      <alignment horizontal="right"/>
    </xf>
    <xf borderId="0" fillId="2" fontId="25" numFmtId="3" xfId="0" applyAlignment="1" applyFont="1" applyNumberFormat="1">
      <alignment horizontal="right"/>
    </xf>
    <xf borderId="0" fillId="0" fontId="4" numFmtId="0" xfId="0" applyFont="1"/>
    <xf borderId="0" fillId="5" fontId="1" numFmtId="0" xfId="0" applyAlignment="1" applyFill="1" applyFont="1">
      <alignment/>
    </xf>
    <xf borderId="0" fillId="3" fontId="1" numFmtId="0" xfId="0" applyAlignment="1" applyFont="1">
      <alignment/>
    </xf>
    <xf borderId="0" fillId="0" fontId="17" numFmtId="0" xfId="0" applyFont="1"/>
    <xf borderId="0" fillId="5" fontId="10" numFmtId="0" xfId="0" applyFont="1"/>
    <xf borderId="0" fillId="3" fontId="4" numFmtId="0" xfId="0" applyFont="1"/>
    <xf borderId="0" fillId="0" fontId="6" numFmtId="0" xfId="0" applyAlignment="1" applyFont="1">
      <alignment/>
    </xf>
    <xf borderId="0" fillId="0" fontId="1" numFmtId="0" xfId="0" applyAlignment="1" applyFont="1">
      <alignment/>
    </xf>
    <xf borderId="0" fillId="0" fontId="17" numFmtId="0" xfId="0" applyAlignment="1" applyFont="1">
      <alignment/>
    </xf>
    <xf borderId="0" fillId="0" fontId="7" numFmtId="0" xfId="0" applyAlignment="1" applyFont="1">
      <alignment/>
    </xf>
    <xf borderId="0" fillId="0" fontId="7" numFmtId="0" xfId="0" applyAlignment="1" applyFont="1">
      <alignment/>
    </xf>
    <xf borderId="0" fillId="4" fontId="7" numFmtId="0" xfId="0" applyAlignment="1" applyFont="1">
      <alignment/>
    </xf>
    <xf borderId="0" fillId="4" fontId="9" numFmtId="0" xfId="0" applyAlignment="1" applyFont="1">
      <alignment/>
    </xf>
    <xf borderId="0" fillId="4" fontId="7" numFmtId="164" xfId="0" applyAlignment="1" applyFont="1" applyNumberFormat="1">
      <alignment/>
    </xf>
    <xf borderId="0" fillId="0" fontId="26" numFmtId="0" xfId="0" applyAlignment="1" applyFont="1">
      <alignment/>
    </xf>
    <xf borderId="0" fillId="4" fontId="26" numFmtId="0" xfId="0" applyAlignment="1" applyFont="1">
      <alignment/>
    </xf>
    <xf borderId="0" fillId="4" fontId="4" numFmtId="0" xfId="0" applyAlignment="1" applyFont="1">
      <alignment/>
    </xf>
    <xf borderId="0" fillId="4" fontId="4" numFmtId="0" xfId="0" applyAlignment="1" applyFont="1">
      <alignment/>
    </xf>
    <xf borderId="0" fillId="2" fontId="26" numFmtId="0" xfId="0" applyAlignment="1" applyFont="1">
      <alignment/>
    </xf>
    <xf borderId="0" fillId="0" fontId="16" numFmtId="0" xfId="0" applyAlignment="1" applyFont="1">
      <alignment/>
    </xf>
    <xf borderId="0" fillId="2" fontId="27" numFmtId="0" xfId="0" applyAlignment="1" applyFont="1">
      <alignment/>
    </xf>
    <xf borderId="0" fillId="0" fontId="19" numFmtId="0" xfId="0" applyAlignment="1" applyFont="1">
      <alignment/>
    </xf>
    <xf borderId="0" fillId="4" fontId="26" numFmtId="0" xfId="0" applyAlignment="1" applyFont="1">
      <alignment/>
    </xf>
    <xf borderId="0" fillId="4" fontId="27" numFmtId="0" xfId="0" applyAlignment="1" applyFont="1">
      <alignment/>
    </xf>
    <xf borderId="0" fillId="0" fontId="26" numFmtId="0" xfId="0" applyAlignment="1" applyFont="1">
      <alignment/>
    </xf>
    <xf borderId="0" fillId="0" fontId="33" numFmtId="0" xfId="0" applyAlignment="1" applyFont="1">
      <alignment/>
    </xf>
    <xf borderId="0" fillId="0" fontId="34" numFmtId="0" xfId="0" applyAlignment="1" applyFont="1">
      <alignment/>
    </xf>
    <xf borderId="0" fillId="0" fontId="35" numFmtId="0" xfId="0" applyAlignment="1" applyFont="1">
      <alignment/>
    </xf>
    <xf borderId="0" fillId="0" fontId="26" numFmtId="0" xfId="0" applyAlignment="1" applyFont="1">
      <alignment/>
    </xf>
    <xf borderId="0" fillId="0" fontId="36" numFmtId="0" xfId="0" applyAlignment="1" applyFont="1">
      <alignment/>
    </xf>
    <xf borderId="0" fillId="0" fontId="16" numFmtId="0" xfId="0" applyAlignment="1" applyFont="1">
      <alignment/>
    </xf>
    <xf borderId="0" fillId="0" fontId="1" numFmtId="0" xfId="0" applyAlignment="1" applyFont="1">
      <alignment horizontal="center"/>
    </xf>
    <xf borderId="0" fillId="6" fontId="1" numFmtId="0" xfId="0" applyAlignment="1" applyFill="1" applyFont="1">
      <alignment horizontal="center"/>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left"/>
    </xf>
    <xf borderId="0" fillId="0" fontId="1" numFmtId="0" xfId="0" applyAlignment="1" applyFont="1">
      <alignment horizontal="center"/>
    </xf>
    <xf borderId="0" fillId="0" fontId="2" numFmtId="0" xfId="0" applyAlignment="1" applyFont="1">
      <alignment horizontal="center"/>
    </xf>
    <xf borderId="0" fillId="0" fontId="2" numFmtId="11" xfId="0" applyAlignment="1" applyFont="1" applyNumberFormat="1">
      <alignment horizontal="center"/>
    </xf>
    <xf borderId="0" fillId="0" fontId="2" numFmtId="0" xfId="0" applyAlignment="1" applyFont="1">
      <alignment horizontal="center"/>
    </xf>
    <xf borderId="0" fillId="0" fontId="2" numFmtId="0" xfId="0" applyAlignment="1" applyFont="1">
      <alignment horizontal="center"/>
    </xf>
    <xf borderId="0" fillId="0" fontId="7" numFmtId="0" xfId="0" applyAlignment="1" applyFont="1">
      <alignment horizontal="center"/>
    </xf>
    <xf borderId="0" fillId="7" fontId="2" numFmtId="0" xfId="0" applyAlignment="1" applyFill="1" applyFont="1">
      <alignment horizontal="right"/>
    </xf>
    <xf borderId="0" fillId="0" fontId="37" numFmtId="0" xfId="0" applyAlignment="1" applyFont="1">
      <alignment horizontal="center"/>
    </xf>
    <xf borderId="0" fillId="0" fontId="2" numFmtId="4" xfId="0" applyAlignment="1" applyFont="1" applyNumberFormat="1">
      <alignment horizontal="center"/>
    </xf>
    <xf borderId="0" fillId="0" fontId="2" numFmtId="4" xfId="0" applyAlignment="1" applyFont="1" applyNumberFormat="1">
      <alignment horizontal="center"/>
    </xf>
    <xf borderId="0" fillId="0" fontId="16" numFmtId="0" xfId="0" applyAlignment="1" applyFont="1">
      <alignment/>
    </xf>
    <xf borderId="0" fillId="0" fontId="2" numFmtId="0" xfId="0" applyAlignment="1" applyFont="1">
      <alignment horizontal="right"/>
    </xf>
    <xf borderId="0" fillId="0" fontId="2" numFmtId="0" xfId="0" applyAlignment="1" applyFont="1">
      <alignment/>
    </xf>
    <xf borderId="0" fillId="0" fontId="2" numFmtId="0" xfId="0" applyAlignment="1" applyFont="1">
      <alignment horizontal="left"/>
    </xf>
    <xf borderId="0" fillId="2" fontId="2" numFmtId="0" xfId="0" applyAlignment="1" applyFont="1">
      <alignment horizontal="left"/>
    </xf>
    <xf borderId="0" fillId="7" fontId="7" numFmtId="0" xfId="0" applyAlignment="1" applyFont="1">
      <alignment/>
    </xf>
    <xf borderId="0" fillId="0" fontId="38" numFmtId="0" xfId="0" applyAlignment="1" applyFont="1">
      <alignment horizontal="left"/>
    </xf>
    <xf borderId="0" fillId="0" fontId="39" numFmtId="0" xfId="0" applyAlignment="1" applyFont="1">
      <alignment/>
    </xf>
    <xf borderId="0" fillId="0" fontId="6" numFmtId="0" xfId="0" applyAlignment="1" applyFont="1">
      <alignment horizontal="center"/>
    </xf>
    <xf borderId="0" fillId="0" fontId="2" numFmtId="0" xfId="0" applyAlignment="1" applyFont="1">
      <alignment horizontal="left"/>
    </xf>
    <xf borderId="0" fillId="0" fontId="6" numFmtId="0" xfId="0" applyAlignment="1" applyFont="1">
      <alignment horizontal="left"/>
    </xf>
    <xf borderId="0" fillId="8" fontId="7" numFmtId="0" xfId="0" applyAlignment="1" applyFill="1" applyFont="1">
      <alignment horizontal="left"/>
    </xf>
    <xf borderId="0" fillId="8" fontId="7" numFmtId="0" xfId="0" applyAlignment="1" applyFont="1">
      <alignment horizontal="center"/>
    </xf>
    <xf borderId="0" fillId="8" fontId="2" numFmtId="0" xfId="0" applyAlignment="1" applyFont="1">
      <alignment horizontal="left"/>
    </xf>
    <xf borderId="0" fillId="9" fontId="7" numFmtId="0" xfId="0" applyAlignment="1" applyFill="1" applyFont="1">
      <alignment horizontal="center"/>
    </xf>
    <xf borderId="0" fillId="9" fontId="7" numFmtId="0" xfId="0" applyAlignment="1" applyFont="1">
      <alignment/>
    </xf>
    <xf borderId="1" fillId="0" fontId="6"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2" numFmtId="0" xfId="0" applyAlignment="1" applyBorder="1" applyFont="1">
      <alignment horizontal="center"/>
    </xf>
    <xf borderId="1" fillId="0" fontId="7" numFmtId="0" xfId="0" applyAlignment="1" applyBorder="1" applyFont="1">
      <alignment horizontal="center"/>
    </xf>
    <xf borderId="0" fillId="0" fontId="7" numFmtId="0" xfId="0" applyAlignment="1" applyFont="1">
      <alignment horizontal="center"/>
    </xf>
    <xf borderId="0" fillId="0" fontId="2" numFmtId="0" xfId="0" applyAlignment="1" applyFont="1">
      <alignment horizontal="center"/>
    </xf>
    <xf borderId="0" fillId="10" fontId="2" numFmtId="0" xfId="0" applyAlignment="1" applyFill="1" applyFont="1">
      <alignment horizontal="center"/>
    </xf>
    <xf borderId="0" fillId="2" fontId="6" numFmtId="0" xfId="0" applyAlignment="1" applyFont="1">
      <alignment horizontal="center"/>
    </xf>
    <xf borderId="0" fillId="2" fontId="2" numFmtId="0" xfId="0" applyAlignment="1" applyFont="1">
      <alignment/>
    </xf>
    <xf borderId="0" fillId="0" fontId="2" numFmtId="0" xfId="0" applyAlignment="1" applyFont="1">
      <alignment/>
    </xf>
    <xf borderId="0" fillId="2" fontId="7" numFmtId="0" xfId="0" applyAlignment="1" applyFont="1">
      <alignment horizontal="center"/>
    </xf>
    <xf borderId="0" fillId="2" fontId="6" numFmtId="0" xfId="0" applyAlignment="1" applyFont="1">
      <alignment horizontal="center"/>
    </xf>
    <xf borderId="0" fillId="2" fontId="7" numFmtId="0" xfId="0" applyAlignment="1" applyFont="1">
      <alignment/>
    </xf>
    <xf borderId="0" fillId="2" fontId="40" numFmtId="0" xfId="0" applyAlignment="1" applyFont="1">
      <alignment/>
    </xf>
    <xf borderId="0" fillId="0" fontId="7" numFmtId="0" xfId="0" applyAlignment="1" applyFont="1">
      <alignment horizontal="center"/>
    </xf>
    <xf borderId="0" fillId="0" fontId="7" numFmtId="0" xfId="0" applyAlignment="1" applyFont="1">
      <alignment horizontal="center"/>
    </xf>
    <xf borderId="2" fillId="0" fontId="41" numFmtId="0" xfId="0" applyAlignment="1" applyBorder="1" applyFont="1">
      <alignment horizontal="right"/>
    </xf>
    <xf borderId="0" fillId="0" fontId="4" numFmtId="0" xfId="0" applyFont="1"/>
    <xf borderId="1" fillId="0" fontId="1" numFmtId="0" xfId="0" applyAlignment="1" applyBorder="1" applyFont="1">
      <alignment horizontal="center"/>
    </xf>
    <xf borderId="0" fillId="0" fontId="2" numFmtId="3" xfId="0" applyAlignment="1" applyFont="1" applyNumberFormat="1">
      <alignment horizontal="center"/>
    </xf>
    <xf borderId="0" fillId="0" fontId="2" numFmtId="0" xfId="0" applyAlignment="1" applyFont="1">
      <alignment horizontal="center"/>
    </xf>
    <xf borderId="0" fillId="3" fontId="2" numFmtId="0" xfId="0" applyAlignment="1" applyFont="1">
      <alignment horizontal="center"/>
    </xf>
    <xf borderId="0" fillId="3" fontId="2" numFmtId="0" xfId="0" applyAlignment="1" applyFont="1">
      <alignment horizontal="center"/>
    </xf>
    <xf borderId="0" fillId="3" fontId="7" numFmtId="0" xfId="0" applyAlignment="1" applyFont="1">
      <alignment/>
    </xf>
    <xf borderId="0" fillId="0" fontId="42" numFmtId="0" xfId="0" applyAlignment="1" applyFont="1">
      <alignment/>
    </xf>
    <xf borderId="0" fillId="3" fontId="7" numFmtId="0" xfId="0" applyAlignment="1" applyFont="1">
      <alignment/>
    </xf>
    <xf borderId="0" fillId="0" fontId="43" numFmtId="0" xfId="0" applyAlignment="1" applyFont="1">
      <alignment horizontal="center"/>
    </xf>
    <xf borderId="0" fillId="3" fontId="7" numFmtId="0" xfId="0" applyAlignment="1" applyFont="1">
      <alignment horizontal="center"/>
    </xf>
    <xf borderId="0" fillId="10" fontId="7" numFmtId="0" xfId="0" applyAlignment="1" applyFont="1">
      <alignment horizontal="left"/>
    </xf>
    <xf borderId="0" fillId="10" fontId="7" numFmtId="0" xfId="0" applyAlignment="1" applyFont="1">
      <alignment horizontal="center"/>
    </xf>
    <xf borderId="0" fillId="0" fontId="44" numFmtId="0" xfId="0" applyAlignment="1" applyFont="1">
      <alignment/>
    </xf>
    <xf borderId="0" fillId="3" fontId="45" numFmtId="0" xfId="0" applyAlignment="1" applyFont="1">
      <alignment/>
    </xf>
    <xf borderId="0" fillId="3" fontId="7" numFmtId="0" xfId="0" applyAlignment="1" applyFont="1">
      <alignment horizontal="center"/>
    </xf>
    <xf borderId="0" fillId="0" fontId="6" numFmtId="0" xfId="0" applyAlignment="1" applyFont="1">
      <alignment/>
    </xf>
    <xf borderId="0" fillId="0" fontId="7" numFmtId="0" xfId="0" applyAlignment="1" applyFont="1">
      <alignment/>
    </xf>
    <xf borderId="0" fillId="3" fontId="7" numFmtId="0" xfId="0" applyAlignment="1" applyFont="1">
      <alignment horizontal="center"/>
    </xf>
    <xf borderId="0" fillId="0" fontId="7" numFmtId="0" xfId="0" applyAlignment="1" applyFont="1">
      <alignment/>
    </xf>
    <xf borderId="0" fillId="0" fontId="7" numFmtId="0" xfId="0" applyAlignment="1" applyFont="1">
      <alignment horizontal="right"/>
    </xf>
    <xf borderId="0" fillId="0" fontId="2" numFmtId="0" xfId="0" applyAlignment="1" applyFont="1">
      <alignment horizontal="right"/>
    </xf>
    <xf borderId="0" fillId="3" fontId="4" numFmtId="0" xfId="0" applyAlignment="1" applyFont="1">
      <alignment/>
    </xf>
    <xf borderId="0" fillId="3" fontId="7" numFmtId="0" xfId="0" applyAlignment="1" applyFont="1">
      <alignment horizontal="right"/>
    </xf>
    <xf borderId="0" fillId="0" fontId="23" numFmtId="0" xfId="0" applyFont="1"/>
    <xf borderId="0" fillId="0" fontId="46" numFmtId="0" xfId="0" applyAlignment="1" applyFont="1">
      <alignment/>
    </xf>
    <xf borderId="0" fillId="3" fontId="46" numFmtId="0" xfId="0" applyAlignment="1" applyFont="1">
      <alignment/>
    </xf>
    <xf borderId="0" fillId="0" fontId="47" numFmtId="0" xfId="0" applyAlignment="1" applyFont="1">
      <alignment/>
    </xf>
    <xf borderId="0" fillId="3" fontId="47" numFmtId="0" xfId="0" applyAlignment="1" applyFont="1">
      <alignment/>
    </xf>
    <xf borderId="0" fillId="0" fontId="46" numFmtId="0" xfId="0" applyAlignment="1" applyFont="1">
      <alignment/>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2.xml"/><Relationship Id="rId27" Type="http://schemas.openxmlformats.org/officeDocument/2006/relationships/hyperlink" Target="http://www.cdc.gov/mmwr/preview/mmwrhtml/mm6047a4.htm?s_cid=mm6047a4_w"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29" Type="http://schemas.openxmlformats.org/officeDocument/2006/relationships/vmlDrawing" Target="../drawings/vmlDrawing2.vm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7.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cia.gov/library/publications/the-world-factbook/rankorder/2155rank.html" TargetMode="External"/><Relationship Id="rId42" Type="http://schemas.openxmlformats.org/officeDocument/2006/relationships/hyperlink" Target="http://www.unaids.org/sites/default/files/country/documents/MNG_narrative_report_2015.pdf" TargetMode="External"/><Relationship Id="rId41" Type="http://schemas.openxmlformats.org/officeDocument/2006/relationships/hyperlink" Target="http://www.insee.fr/en/themes/detail.asp?ref_id=bilan-demo" TargetMode="External"/><Relationship Id="rId44" Type="http://schemas.openxmlformats.org/officeDocument/2006/relationships/hyperlink" Target="http://www.aidscontrol.gov.lk/web/index.php/statistics/hiv" TargetMode="External"/><Relationship Id="rId43" Type="http://schemas.openxmlformats.org/officeDocument/2006/relationships/hyperlink" Target="http://www.unaids.org/sites/default/files/country/documents/NZL_narrative_report_2015.pdf" TargetMode="External"/><Relationship Id="rId46" Type="http://schemas.openxmlformats.org/officeDocument/2006/relationships/hyperlink" Target="https://www.gov.uk/government/uploads/system/uploads/attachment_data/file/401662/2014_PHE_HIV_annual_report_draft_Final_07-01-2015.pdf" TargetMode="External"/><Relationship Id="rId45" Type="http://schemas.openxmlformats.org/officeDocument/2006/relationships/hyperlink" Target="http://www.unaids.org/sites/default/files/country/documents/TLS_narrative_report_2015.pdf" TargetMode="External"/><Relationship Id="rId1" Type="http://schemas.openxmlformats.org/officeDocument/2006/relationships/hyperlink" Target="http://www.unaids.org/sites/default/files/epidocuments/STP.pdf" TargetMode="External"/><Relationship Id="rId2" Type="http://schemas.openxmlformats.org/officeDocument/2006/relationships/hyperlink" Target="http://www.unaids.org/sites/default/files/country/documents//TUN_narrative_report_2014.pdf" TargetMode="External"/><Relationship Id="rId3" Type="http://schemas.openxmlformats.org/officeDocument/2006/relationships/hyperlink" Target="http://www.unaids.org/sites/default/files/country/documents//YEM_narrative_report_2014.pdf" TargetMode="External"/><Relationship Id="rId4" Type="http://schemas.openxmlformats.org/officeDocument/2006/relationships/hyperlink" Target="http://www.aidsdatahub.org/Country-Profiles/Afghanistan" TargetMode="External"/><Relationship Id="rId9" Type="http://schemas.openxmlformats.org/officeDocument/2006/relationships/hyperlink" Target="http://www.phac-aspc.gc.ca/aids-sida/publication/survreport/2012/dec/assets/longdesc/fig-ld-eng.php" TargetMode="External"/><Relationship Id="rId48" Type="http://schemas.openxmlformats.org/officeDocument/2006/relationships/hyperlink" Target="http://www.ecoi.net/file_upload/1329_1217946151_efs2008-nz.pdf" TargetMode="External"/><Relationship Id="rId47" Type="http://schemas.openxmlformats.org/officeDocument/2006/relationships/hyperlink" Target="http://databank.worldbank.org/data/reports.aspx?source=Health%20Nutrition%20and%20Population%20Statistics:%20Population%20estimates%20and%20projections#" TargetMode="External"/><Relationship Id="rId49" Type="http://schemas.openxmlformats.org/officeDocument/2006/relationships/hyperlink" Target="http://databank.worldbank.org/data/reports.aspx?source=Health%20Nutrition%20and%20Population%20Statistics:%20Population%20estimates%20and%20projections#" TargetMode="External"/><Relationship Id="rId5" Type="http://schemas.openxmlformats.org/officeDocument/2006/relationships/hyperlink" Target="http://www.unaids.org/sites/default/files/country/documents/DZA_narrative_report_2015.pdf" TargetMode="External"/><Relationship Id="rId6" Type="http://schemas.openxmlformats.org/officeDocument/2006/relationships/hyperlink" Target="http://www.aidsdatahub.org/Country-Profiles/Bangladesh" TargetMode="External"/><Relationship Id="rId7" Type="http://schemas.openxmlformats.org/officeDocument/2006/relationships/hyperlink" Target="http://ecdc.europa.eu/en/publications/Publications/20121130-Annual-HIV-Surveillance-Report.pdf" TargetMode="External"/><Relationship Id="rId8" Type="http://schemas.openxmlformats.org/officeDocument/2006/relationships/hyperlink" Target="http://www.aidsdatahub.org/Country-Profiles/Bhutan" TargetMode="External"/><Relationship Id="rId31" Type="http://schemas.openxmlformats.org/officeDocument/2006/relationships/hyperlink" Target="http://www.aidsmap.com/Australia-performs-best-in-HIV-treatment-cascade-62-with-undetectable-viral-load/page/2919074/" TargetMode="External"/><Relationship Id="rId30" Type="http://schemas.openxmlformats.org/officeDocument/2006/relationships/hyperlink" Target="http://www.unaids.org/sites/default/files/country/documents/AFG_narrative_report_2014.pdf" TargetMode="External"/><Relationship Id="rId33" Type="http://schemas.openxmlformats.org/officeDocument/2006/relationships/hyperlink" Target="http://dnmeds.otago.ac.nz/departments/psm/research/aids/pdf/75%20AIDS-NZ%20May%202016.pdf" TargetMode="External"/><Relationship Id="rId32" Type="http://schemas.openxmlformats.org/officeDocument/2006/relationships/hyperlink" Target="https://www.cia.gov/library/publications/the-world-factbook/rankorder/2155rank.html" TargetMode="External"/><Relationship Id="rId35" Type="http://schemas.openxmlformats.org/officeDocument/2006/relationships/hyperlink" Target="http://www.unaids.org/sites/default/files/country/documents/LCA_narrative_report_2015.pdf" TargetMode="External"/><Relationship Id="rId34" Type="http://schemas.openxmlformats.org/officeDocument/2006/relationships/hyperlink" Target="http://www.unaids.org/sites/default/files/country/documents//PHL_narrative_report_2014.pdf" TargetMode="External"/><Relationship Id="rId70" Type="http://schemas.openxmlformats.org/officeDocument/2006/relationships/drawing" Target="../drawings/worksheetdrawing10.xml"/><Relationship Id="rId37" Type="http://schemas.openxmlformats.org/officeDocument/2006/relationships/hyperlink" Target="http://www.hivpolicy.org/Library/HPP000476.pdf" TargetMode="External"/><Relationship Id="rId36" Type="http://schemas.openxmlformats.org/officeDocument/2006/relationships/hyperlink" Target="http://www.unaids.org/sites/default/files/country/documents/LKA_narrative_report_2016.pdf" TargetMode="External"/><Relationship Id="rId39" Type="http://schemas.openxmlformats.org/officeDocument/2006/relationships/hyperlink" Target="http://databank.worldbank.org/data/reports.aspx?source=Health%20Nutrition%20and%20Population%20Statistics:%20Population%20estimates%20and%20projections#" TargetMode="External"/><Relationship Id="rId38" Type="http://schemas.openxmlformats.org/officeDocument/2006/relationships/hyperlink" Target="https://www.gov.uk/government/uploads/system/uploads/attachment_data/file/335452/HIV_annual_report_2012.pdf" TargetMode="External"/><Relationship Id="rId62" Type="http://schemas.openxmlformats.org/officeDocument/2006/relationships/hyperlink" Target="http://www.unaids.org/sites/default/files/country/documents/ETH_narrative_report_2014.pdf" TargetMode="External"/><Relationship Id="rId61" Type="http://schemas.openxmlformats.org/officeDocument/2006/relationships/hyperlink" Target="https://www.gov.uk/government/uploads/system/uploads/attachment_data/file/335452/HIV_annual_report_2012.pdf" TargetMode="External"/><Relationship Id="rId20" Type="http://schemas.openxmlformats.org/officeDocument/2006/relationships/hyperlink" Target="http://www.pancap.org/saintlucia_2010_country_progress_report_en.pdf" TargetMode="External"/><Relationship Id="rId64" Type="http://schemas.openxmlformats.org/officeDocument/2006/relationships/hyperlink" Target="https://www.census.gov/population/international/files/hiv/ethiopia08.pdf" TargetMode="External"/><Relationship Id="rId63" Type="http://schemas.openxmlformats.org/officeDocument/2006/relationships/hyperlink" Target="http://bmjopen.bmj.com/content/3/7/e003078.full.pdf+html" TargetMode="External"/><Relationship Id="rId22" Type="http://schemas.openxmlformats.org/officeDocument/2006/relationships/hyperlink" Target="http://www.unaids.org/sites/default/files/country/documents/TLS_narrative_report_2015.pdf" TargetMode="External"/><Relationship Id="rId66" Type="http://schemas.openxmlformats.org/officeDocument/2006/relationships/hyperlink" Target="http://www.pepfar.gov/countries/ethiopia/" TargetMode="External"/><Relationship Id="rId21" Type="http://schemas.openxmlformats.org/officeDocument/2006/relationships/hyperlink" Target="http://www.aidsdatahub.org/Country-Profiles/Sri-Lanka" TargetMode="External"/><Relationship Id="rId65" Type="http://schemas.openxmlformats.org/officeDocument/2006/relationships/hyperlink" Target="http://www.unaids.org/sites/default/files/country/documents//TUN_narrative_report_2014.pdf" TargetMode="External"/><Relationship Id="rId24" Type="http://schemas.openxmlformats.org/officeDocument/2006/relationships/hyperlink" Target="http://english.ahram.org.eg/NewsContent/7/48/139780/Life--Style/Health/INTERVIEW-HIVAIDS-in-Egypt-Facts,-numbers-and-chal.aspx" TargetMode="External"/><Relationship Id="rId68" Type="http://schemas.openxmlformats.org/officeDocument/2006/relationships/hyperlink" Target="http://www.euro.who.int/__data/assets/pdf_file/0009/127656/e94500.pdf" TargetMode="External"/><Relationship Id="rId23" Type="http://schemas.openxmlformats.org/officeDocument/2006/relationships/hyperlink" Target="https://www.gov.uk/government/uploads/system/uploads/attachment_data/file/401662/2014_PHE_HIV_annual_report_draft_Final_07-01-2015.pdf" TargetMode="External"/><Relationship Id="rId67" Type="http://schemas.openxmlformats.org/officeDocument/2006/relationships/hyperlink" Target="http://www.ynetnews.com/articles/0,7340,L-4305515,00.html" TargetMode="External"/><Relationship Id="rId60" Type="http://schemas.openxmlformats.org/officeDocument/2006/relationships/hyperlink" Target="http://www.unaids.org/sites/default/files/country/documents/TLS_narrative_report_2015.pdf" TargetMode="External"/><Relationship Id="rId26" Type="http://schemas.openxmlformats.org/officeDocument/2006/relationships/hyperlink" Target="http://www.unaids.org/sites/default/files/country/documents//LBN_narrative_report_2014.pdf" TargetMode="External"/><Relationship Id="rId25" Type="http://schemas.openxmlformats.org/officeDocument/2006/relationships/hyperlink" Target="http://www.insee.fr/en/themes/detail.asp?ref_id=bilan-demo" TargetMode="External"/><Relationship Id="rId69" Type="http://schemas.openxmlformats.org/officeDocument/2006/relationships/hyperlink" Target="https://www.gov.uk/government/uploads/system/uploads/attachment_data/file/335452/HIV_annual_report_2012.pdf" TargetMode="External"/><Relationship Id="rId28" Type="http://schemas.openxmlformats.org/officeDocument/2006/relationships/hyperlink" Target="http://www.euro.who.int/__data/assets/pdf_file/0003/191073/France-HIVAIDS-Country-Profile-2011-revision-2012-final.pdf" TargetMode="External"/><Relationship Id="rId27" Type="http://schemas.openxmlformats.org/officeDocument/2006/relationships/hyperlink" Target="http://www.emro.who.int/lbn/programmes/hiv-aids.html" TargetMode="External"/><Relationship Id="rId29" Type="http://schemas.openxmlformats.org/officeDocument/2006/relationships/hyperlink" Target="http://www.unaids.org/sites/default/files/country/documents/file,68394,es..pdf" TargetMode="External"/><Relationship Id="rId51" Type="http://schemas.openxmlformats.org/officeDocument/2006/relationships/hyperlink" Target="http://healthycanadians.gc.ca/publications/diseases-conditions-maladies-affections/hiv-aids-surveillance-2014-vih-sida/alt/hiv-aids-surveillance-2014-vih-sida-eng.pdf" TargetMode="External"/><Relationship Id="rId50" Type="http://schemas.openxmlformats.org/officeDocument/2006/relationships/hyperlink" Target="http://www.unaids.org/sites/default/files/country/documents/BEL_narrative_report_2014.pdf" TargetMode="External"/><Relationship Id="rId53" Type="http://schemas.openxmlformats.org/officeDocument/2006/relationships/hyperlink" Target="http://www.euro.who.int/__data/assets/pdf_file/0009/127656/e94500.pdf" TargetMode="External"/><Relationship Id="rId52" Type="http://schemas.openxmlformats.org/officeDocument/2006/relationships/hyperlink" Target="http://www.unaids.org/sites/default/files/country/documents/CHN_narrative_report_2015.pdf" TargetMode="External"/><Relationship Id="rId11" Type="http://schemas.openxmlformats.org/officeDocument/2006/relationships/hyperlink" Target="http://www.wac-egypt.org/en/hivaids-info/hiv-in-egypt/" TargetMode="External"/><Relationship Id="rId55" Type="http://schemas.openxmlformats.org/officeDocument/2006/relationships/hyperlink" Target="http://www.euro.who.int/__data/assets/pdf_file/0009/127656/e94500.pdf" TargetMode="External"/><Relationship Id="rId10" Type="http://schemas.openxmlformats.org/officeDocument/2006/relationships/hyperlink" Target="http://www.ncbi.nlm.nih.gov/pmc/articles/PMC4730421/pdf/ijerph-13-00030.pdf" TargetMode="External"/><Relationship Id="rId54" Type="http://schemas.openxmlformats.org/officeDocument/2006/relationships/hyperlink" Target="http://www.euro.who.int/__data/assets/pdf_file/0009/127656/e94500.pdf"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www.euro.who.int/__data/assets/pdf_file/0009/127656/e94500.pdf" TargetMode="External"/><Relationship Id="rId12" Type="http://schemas.openxmlformats.org/officeDocument/2006/relationships/hyperlink" Target="http://www.euro.who.int/__data/assets/pdf_file/0007/293623/HIV-AIDS-Surveillance-Report-Europe-2014-en.pdf?ua=1" TargetMode="External"/><Relationship Id="rId56" Type="http://schemas.openxmlformats.org/officeDocument/2006/relationships/hyperlink" Target="http://www.unaids.org/sites/default/files/country/documents/LAO_narrative_report_2016.pdf" TargetMode="External"/><Relationship Id="rId15" Type="http://schemas.openxmlformats.org/officeDocument/2006/relationships/hyperlink" Target="http://www.dailystar.com.lb/News/Lebanon-News/2014/Dec-02/279570-around-3750-hivaids-cases-in-lebanon.ashx" TargetMode="External"/><Relationship Id="rId59" Type="http://schemas.openxmlformats.org/officeDocument/2006/relationships/hyperlink" Target="http://www.unaids.org/sites/default/files/epidocuments/STP.pdf" TargetMode="External"/><Relationship Id="rId14" Type="http://schemas.openxmlformats.org/officeDocument/2006/relationships/hyperlink" Target="http://www.aidsdatahub.org/Country-Profiles/Lao-PDR" TargetMode="External"/><Relationship Id="rId58" Type="http://schemas.openxmlformats.org/officeDocument/2006/relationships/hyperlink" Target="http://dnmeds.otago.ac.nz/departments/psm/research/aids/pdf/73_AIDS-NZ_June_2014.pdf" TargetMode="External"/><Relationship Id="rId17" Type="http://schemas.openxmlformats.org/officeDocument/2006/relationships/hyperlink" Target="http://www.euro.who.int/__data/assets/pdf_file/0007/293623/HIV-AIDS-Surveillance-Report-Europe-2014-en.pdf?ua=1" TargetMode="External"/><Relationship Id="rId16" Type="http://schemas.openxmlformats.org/officeDocument/2006/relationships/hyperlink" Target="http://www.unaids.org/sites/default/files/country/documents//file,94669,es..pdf" TargetMode="External"/><Relationship Id="rId19" Type="http://schemas.openxmlformats.org/officeDocument/2006/relationships/hyperlink" Target="http://www.aidsdatahub.org/Country-Profiles/Philippines" TargetMode="External"/><Relationship Id="rId18" Type="http://schemas.openxmlformats.org/officeDocument/2006/relationships/hyperlink" Target="http://dnmeds.otago.ac.nz/departments/psm/research/aids/newsletters.html"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4" max="65"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2"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2"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2" t="s">
        <v>119</v>
      </c>
      <c r="DR1" s="1" t="s">
        <v>120</v>
      </c>
      <c r="DS1" s="1" t="s">
        <v>121</v>
      </c>
      <c r="DT1" s="1" t="s">
        <v>122</v>
      </c>
      <c r="DU1" s="1" t="s">
        <v>123</v>
      </c>
    </row>
    <row r="2">
      <c r="A2" s="3" t="s">
        <v>124</v>
      </c>
      <c r="B2" s="4">
        <v>0.038565</v>
      </c>
      <c r="C2" s="5">
        <v>0.024529</v>
      </c>
      <c r="D2" s="5">
        <v>0.046416</v>
      </c>
      <c r="E2" s="4">
        <v>0.017897</v>
      </c>
      <c r="F2" s="5">
        <v>0.013845</v>
      </c>
      <c r="G2" s="4">
        <v>0.021644</v>
      </c>
      <c r="H2" s="5">
        <v>0.018282</v>
      </c>
      <c r="I2" s="4">
        <v>0.019858</v>
      </c>
      <c r="J2" s="4">
        <v>0.017545</v>
      </c>
      <c r="K2" s="5">
        <v>0.013676</v>
      </c>
      <c r="L2" s="5">
        <v>0.013222</v>
      </c>
      <c r="M2" s="4">
        <v>0.013617999999999998</v>
      </c>
      <c r="N2" s="5">
        <v>0.027152</v>
      </c>
      <c r="O2" s="4">
        <v>0.035772</v>
      </c>
      <c r="P2" s="4">
        <v>0.019879</v>
      </c>
      <c r="Q2" s="5">
        <v>0.022881</v>
      </c>
      <c r="R2" s="4">
        <v>0.027218</v>
      </c>
      <c r="S2" s="4">
        <v>0.01498</v>
      </c>
      <c r="T2" s="5">
        <v>0.03867</v>
      </c>
      <c r="U2" s="4">
        <v>0.044291</v>
      </c>
      <c r="V2" s="4">
        <v>0.022543</v>
      </c>
      <c r="W2" s="4">
        <v>0.036443</v>
      </c>
      <c r="X2" s="4">
        <v>0.018381</v>
      </c>
      <c r="Y2" s="5">
        <v>0.018432</v>
      </c>
      <c r="Z2" s="5">
        <v>0.034215</v>
      </c>
      <c r="AA2" s="4">
        <v>0.047081</v>
      </c>
      <c r="AB2" s="5">
        <v>0.015691</v>
      </c>
      <c r="AC2" s="4">
        <v>0.012263</v>
      </c>
      <c r="AD2" s="4">
        <v>0.033432</v>
      </c>
      <c r="AE2" s="5">
        <v>0.015643</v>
      </c>
      <c r="AF2" s="5">
        <v>0.009271</v>
      </c>
      <c r="AG2" s="4">
        <v>0.037972</v>
      </c>
      <c r="AH2" s="4">
        <v>0.041845999999999994</v>
      </c>
      <c r="AI2" s="4">
        <v>0.013294</v>
      </c>
      <c r="AJ2" s="5">
        <v>0.021957</v>
      </c>
      <c r="AK2" s="5">
        <v>0.018105</v>
      </c>
      <c r="AL2" s="5">
        <v>0.02044</v>
      </c>
      <c r="AM2" s="4">
        <v>0.028318</v>
      </c>
      <c r="AN2" s="5">
        <v>0.009752</v>
      </c>
      <c r="AO2" s="5">
        <v>0.040189</v>
      </c>
      <c r="AP2" s="5">
        <v>0.028682</v>
      </c>
      <c r="AQ2" s="4">
        <v>0.00918</v>
      </c>
      <c r="AR2" s="4">
        <v>0.032479</v>
      </c>
      <c r="AS2" s="4">
        <v>0.01282</v>
      </c>
      <c r="AT2" s="5">
        <v>0.030989</v>
      </c>
      <c r="AU2" s="4">
        <v>0.041049</v>
      </c>
      <c r="AV2" s="4">
        <v>-0.001543000000000001</v>
      </c>
      <c r="AW2" s="4">
        <v>0.032449</v>
      </c>
      <c r="AX2" s="5">
        <v>0.001746</v>
      </c>
      <c r="AY2" s="5">
        <v>0.025853</v>
      </c>
      <c r="AZ2" s="4">
        <v>0.036927</v>
      </c>
      <c r="BA2" s="5">
        <v>0.036491</v>
      </c>
      <c r="BB2" s="4">
        <v>0.011888</v>
      </c>
      <c r="BC2" s="4">
        <v>0.022123</v>
      </c>
      <c r="BD2" s="5">
        <v>0.019257</v>
      </c>
      <c r="BE2" s="4">
        <v>0.019606</v>
      </c>
      <c r="BF2" s="5">
        <v>0.019763</v>
      </c>
      <c r="BG2" s="4">
        <v>0.017401</v>
      </c>
      <c r="BH2" s="5">
        <v>0.024395</v>
      </c>
      <c r="BI2" s="5">
        <v>0.007866</v>
      </c>
      <c r="BJ2" s="4">
        <v>0.022366999999999998</v>
      </c>
      <c r="BK2" s="4">
        <v>0.034706</v>
      </c>
      <c r="BL2" s="5">
        <v>0.026161</v>
      </c>
      <c r="BM2" s="4">
        <v>0.023245</v>
      </c>
      <c r="BN2" s="5">
        <v>0.016362</v>
      </c>
      <c r="BO2" s="4">
        <v>0.027273</v>
      </c>
      <c r="BP2" s="4">
        <v>0.032358</v>
      </c>
      <c r="BQ2" s="5">
        <v>0.034513</v>
      </c>
      <c r="BR2" s="4">
        <v>0.038608</v>
      </c>
      <c r="BS2" s="4">
        <v>0.019631000000000003</v>
      </c>
      <c r="BT2" s="5">
        <v>0.039794</v>
      </c>
      <c r="BU2" s="4">
        <v>0.032671</v>
      </c>
      <c r="BV2" s="4">
        <v>0.009511</v>
      </c>
      <c r="BW2" s="4">
        <v>0.018001</v>
      </c>
      <c r="BX2" s="4">
        <v>0.023689</v>
      </c>
      <c r="BY2" s="4">
        <v>0.019611</v>
      </c>
      <c r="BZ2" s="5">
        <v>0.039362</v>
      </c>
      <c r="CA2" s="4">
        <v>0.01677</v>
      </c>
      <c r="CB2" s="4">
        <v>0.030794000000000002</v>
      </c>
      <c r="CC2" s="4">
        <v>0.018524</v>
      </c>
      <c r="CD2" s="4">
        <v>0.011898</v>
      </c>
      <c r="CE2" s="4">
        <v>0.021983</v>
      </c>
      <c r="CF2" s="4">
        <v>0.01617</v>
      </c>
      <c r="CG2" s="4">
        <v>0.049414</v>
      </c>
      <c r="CH2" s="4">
        <v>0.039527</v>
      </c>
      <c r="CI2" s="5">
        <v>0.028444</v>
      </c>
      <c r="CJ2" s="5">
        <v>0.021136</v>
      </c>
      <c r="CK2" s="5">
        <v>0.028621</v>
      </c>
      <c r="CL2" s="4">
        <v>0.018995</v>
      </c>
      <c r="CM2" s="5">
        <v>0.01887</v>
      </c>
      <c r="CN2" s="4">
        <v>0.022668</v>
      </c>
      <c r="CO2" s="4">
        <v>0.010701</v>
      </c>
      <c r="CP2" s="5">
        <v>0.015276</v>
      </c>
      <c r="CQ2" s="4">
        <v>0.030556</v>
      </c>
      <c r="CR2" s="5">
        <v>0.014526</v>
      </c>
      <c r="CS2" s="5">
        <v>0.028381</v>
      </c>
      <c r="CT2" s="4">
        <v>0.037461</v>
      </c>
      <c r="CU2" s="4">
        <v>0.035466</v>
      </c>
      <c r="CV2" s="5">
        <v>0.036035</v>
      </c>
      <c r="CW2" s="4">
        <v>0.028222</v>
      </c>
      <c r="CX2" s="4">
        <v>0.050742</v>
      </c>
      <c r="CY2" s="5">
        <v>0.005406</v>
      </c>
      <c r="CZ2" s="4">
        <v>0.016048</v>
      </c>
      <c r="DA2" s="5">
        <v>0.029215</v>
      </c>
      <c r="DB2" s="4">
        <v>0.016362</v>
      </c>
      <c r="DC2" s="5">
        <v>0.029031</v>
      </c>
      <c r="DD2" s="5">
        <v>0.028031</v>
      </c>
      <c r="DE2" s="4">
        <v>0.011963</v>
      </c>
      <c r="DF2" s="4">
        <v>0.033663</v>
      </c>
      <c r="DG2" s="4">
        <v>0.035493</v>
      </c>
      <c r="DH2" s="5">
        <v>0.014012</v>
      </c>
      <c r="DI2" s="5">
        <v>0.016263</v>
      </c>
      <c r="DJ2" s="4">
        <v>0.04219199999999999</v>
      </c>
      <c r="DK2" s="4">
        <v>0.01191</v>
      </c>
      <c r="DL2" s="4">
        <v>0.015497</v>
      </c>
      <c r="DM2" s="5">
        <v>0.038449</v>
      </c>
      <c r="DN2" s="4">
        <v>0.015527</v>
      </c>
      <c r="DO2" s="5">
        <v>0.012712</v>
      </c>
      <c r="DP2" s="5">
        <v>0.021769</v>
      </c>
      <c r="DQ2" s="5">
        <v>0.019233</v>
      </c>
      <c r="DR2" s="4">
        <v>0.016557</v>
      </c>
      <c r="DS2" s="5">
        <v>0.032075</v>
      </c>
      <c r="DT2" s="4">
        <v>0.039714</v>
      </c>
      <c r="DU2" s="4">
        <v>0.032894</v>
      </c>
    </row>
    <row r="3">
      <c r="A3" s="3" t="s">
        <v>125</v>
      </c>
      <c r="B3" s="5">
        <v>0.00823</v>
      </c>
      <c r="C3" s="5">
        <v>0.005125</v>
      </c>
      <c r="D3" s="5">
        <v>0.01372</v>
      </c>
      <c r="E3" s="5">
        <v>0.007566</v>
      </c>
      <c r="F3" s="5">
        <v>0.00919</v>
      </c>
      <c r="G3" s="5">
        <v>0.0065</v>
      </c>
      <c r="H3" s="5">
        <v>0.0058</v>
      </c>
      <c r="I3" s="5">
        <v>0.006156</v>
      </c>
      <c r="J3" s="5">
        <v>0.005401</v>
      </c>
      <c r="K3" s="5">
        <v>0.010576</v>
      </c>
      <c r="L3" s="5">
        <v>0.0128</v>
      </c>
      <c r="M3" s="5">
        <v>0.0093</v>
      </c>
      <c r="N3" s="5">
        <v>0.005559</v>
      </c>
      <c r="O3" s="5">
        <v>0.009361</v>
      </c>
      <c r="P3" s="5">
        <v>0.00623</v>
      </c>
      <c r="Q3" s="5">
        <v>0.007428</v>
      </c>
      <c r="R3" s="5">
        <v>0.007462</v>
      </c>
      <c r="S3" s="5">
        <v>0.006116</v>
      </c>
      <c r="T3" s="5">
        <v>0.00956</v>
      </c>
      <c r="U3" s="5">
        <v>0.011313</v>
      </c>
      <c r="V3" s="5">
        <v>0.006127</v>
      </c>
      <c r="W3" s="5">
        <v>0.011462</v>
      </c>
      <c r="X3" s="5">
        <v>0.0074</v>
      </c>
      <c r="Y3" s="5">
        <v>0.005411</v>
      </c>
      <c r="Z3" s="5">
        <v>0.014532</v>
      </c>
      <c r="AA3" s="5">
        <v>0.014065</v>
      </c>
      <c r="AB3" s="5">
        <v>0.005118</v>
      </c>
      <c r="AC3" s="5">
        <v>0.0072</v>
      </c>
      <c r="AD3" s="5">
        <v>0.008569</v>
      </c>
      <c r="AE3" s="5">
        <v>0.004829</v>
      </c>
      <c r="AF3" s="5">
        <v>0.007811</v>
      </c>
      <c r="AG3" s="5">
        <v>0.013548</v>
      </c>
      <c r="AH3" s="5">
        <v>0.010314</v>
      </c>
      <c r="AI3" s="5">
        <v>0.0091</v>
      </c>
      <c r="AJ3" s="5">
        <v>0.008606</v>
      </c>
      <c r="AK3" s="5">
        <v>0.006065</v>
      </c>
      <c r="AL3" s="5">
        <v>0.005131</v>
      </c>
      <c r="AM3" s="5">
        <v>0.006129</v>
      </c>
      <c r="AN3" s="5">
        <v>0.00679</v>
      </c>
      <c r="AO3" s="5">
        <v>0.010764</v>
      </c>
      <c r="AP3" s="5">
        <v>0.006598</v>
      </c>
      <c r="AQ3" s="5">
        <v>0.0118</v>
      </c>
      <c r="AR3" s="5">
        <v>0.007411</v>
      </c>
      <c r="AS3" s="5">
        <v>0.0084</v>
      </c>
      <c r="AT3" s="6">
        <v>0.008626</v>
      </c>
      <c r="AU3" s="6">
        <v>0.008729</v>
      </c>
      <c r="AV3" s="5">
        <v>0.011517</v>
      </c>
      <c r="AW3" s="5">
        <v>0.008948</v>
      </c>
      <c r="AX3" s="5">
        <v>0.0105</v>
      </c>
      <c r="AY3" s="5">
        <v>0.00537</v>
      </c>
      <c r="AZ3" s="5">
        <v>0.009944</v>
      </c>
      <c r="BA3" s="5">
        <v>0.012106</v>
      </c>
      <c r="BB3" s="5">
        <v>0.008137</v>
      </c>
      <c r="BC3" s="5">
        <v>0.008717</v>
      </c>
      <c r="BD3" s="5">
        <v>0.005011</v>
      </c>
      <c r="BE3" s="5">
        <v>0.007339</v>
      </c>
      <c r="BF3" s="5">
        <v>0.007161</v>
      </c>
      <c r="BG3" s="5">
        <v>0.004636</v>
      </c>
      <c r="BH3" s="5">
        <v>0.0052</v>
      </c>
      <c r="BI3" s="5">
        <v>0.0057</v>
      </c>
      <c r="BJ3" s="5">
        <v>0.00757</v>
      </c>
      <c r="BK3" s="5">
        <v>0.008265</v>
      </c>
      <c r="BL3" s="5">
        <v>0.0061</v>
      </c>
      <c r="BM3" s="5">
        <v>0.006768</v>
      </c>
      <c r="BN3" s="5">
        <v>0.004562</v>
      </c>
      <c r="BO3" s="5">
        <v>0.014804</v>
      </c>
      <c r="BP3" s="5">
        <v>0.008684</v>
      </c>
      <c r="BQ3" s="5">
        <v>0.006674</v>
      </c>
      <c r="BR3" s="5">
        <v>0.007885</v>
      </c>
      <c r="BS3" s="5">
        <v>0.004921</v>
      </c>
      <c r="BT3" s="5">
        <v>0.01046</v>
      </c>
      <c r="BU3" s="5">
        <v>0.007947</v>
      </c>
      <c r="BV3" s="5">
        <v>0.0077</v>
      </c>
      <c r="BW3" s="5">
        <v>0.004789</v>
      </c>
      <c r="BX3" s="5">
        <v>0.006113</v>
      </c>
      <c r="BY3" s="5">
        <v>0.005703</v>
      </c>
      <c r="BZ3" s="5">
        <v>0.011452</v>
      </c>
      <c r="CA3" s="5">
        <v>0.00825</v>
      </c>
      <c r="CB3" s="5">
        <v>0.007099</v>
      </c>
      <c r="CC3" s="5">
        <v>0.006392</v>
      </c>
      <c r="CD3" s="5">
        <v>0.0083</v>
      </c>
      <c r="CE3" s="5">
        <v>0.00688</v>
      </c>
      <c r="CF3" s="5">
        <v>0.004754</v>
      </c>
      <c r="CG3" s="5">
        <v>0.00912</v>
      </c>
      <c r="CH3" s="5">
        <v>0.012922</v>
      </c>
      <c r="CI3" s="5">
        <v>0.00741</v>
      </c>
      <c r="CJ3" s="5">
        <v>0.005014</v>
      </c>
      <c r="CK3" s="5">
        <v>0.007674</v>
      </c>
      <c r="CL3" s="5">
        <v>0.005652</v>
      </c>
      <c r="CM3" s="5">
        <v>0.00562</v>
      </c>
      <c r="CN3" s="5">
        <v>0.006735</v>
      </c>
      <c r="CO3" s="5">
        <v>0.011311</v>
      </c>
      <c r="CP3" s="5">
        <v>0.0131</v>
      </c>
      <c r="CQ3" s="5">
        <v>0.007053</v>
      </c>
      <c r="CR3" s="5">
        <v>0.007203</v>
      </c>
      <c r="CS3" s="5">
        <v>0.006923</v>
      </c>
      <c r="CT3" s="5">
        <v>0.006205</v>
      </c>
      <c r="CU3" s="5">
        <v>0.013573</v>
      </c>
      <c r="CV3" s="5">
        <v>0.012035</v>
      </c>
      <c r="CW3" s="5">
        <v>0.012461</v>
      </c>
      <c r="CX3" s="5">
        <v>0.011587</v>
      </c>
      <c r="CY3" s="5">
        <v>0.0085</v>
      </c>
      <c r="CZ3" s="5">
        <v>0.006761</v>
      </c>
      <c r="DA3" s="5">
        <v>0.007762</v>
      </c>
      <c r="DB3" s="5">
        <v>0.007408</v>
      </c>
      <c r="DC3" s="5">
        <v>0.01437</v>
      </c>
      <c r="DD3" s="5">
        <v>0.005608</v>
      </c>
      <c r="DE3" s="5">
        <v>0.007901</v>
      </c>
      <c r="DF3" s="5">
        <v>0.006876</v>
      </c>
      <c r="DG3" s="5">
        <v>0.00894</v>
      </c>
      <c r="DH3" s="5">
        <v>0.009392</v>
      </c>
      <c r="DI3" s="5">
        <v>0.0062</v>
      </c>
      <c r="DJ3" s="5">
        <v>0.009654</v>
      </c>
      <c r="DK3" s="5">
        <v>0.0147</v>
      </c>
      <c r="DL3" s="5">
        <v>0.0088</v>
      </c>
      <c r="DM3" s="5">
        <v>0.006905</v>
      </c>
      <c r="DN3" s="5">
        <v>0.0081</v>
      </c>
      <c r="DO3" s="5">
        <v>0.009329</v>
      </c>
      <c r="DP3" s="5">
        <v>0.0049</v>
      </c>
      <c r="DQ3" s="5">
        <v>0.005528</v>
      </c>
      <c r="DR3" s="5">
        <v>0.005815</v>
      </c>
      <c r="DS3" s="5">
        <v>0.006919</v>
      </c>
      <c r="DT3" s="5">
        <v>0.009018</v>
      </c>
      <c r="DU3" s="5">
        <v>0.009819</v>
      </c>
    </row>
    <row r="4">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row>
    <row r="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row>
    <row r="6">
      <c r="A6" s="3" t="s">
        <v>126</v>
      </c>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row>
    <row r="7">
      <c r="A7" s="8" t="s">
        <v>127</v>
      </c>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row>
    <row r="8">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row>
    <row r="9">
      <c r="A9" s="9" t="s">
        <v>128</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row>
    <row r="10">
      <c r="A10" s="8" t="s">
        <v>129</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row>
    <row r="11">
      <c r="A11" s="7"/>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row>
    <row r="12">
      <c r="A12" s="7"/>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row>
    <row r="13">
      <c r="A13" s="7"/>
      <c r="B13" s="7"/>
      <c r="C13" s="7"/>
      <c r="D13" s="7"/>
      <c r="E13" s="7" t="s">
        <v>130</v>
      </c>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row>
    <row r="14">
      <c r="A14" s="12" t="s">
        <v>131</v>
      </c>
      <c r="B14" s="13"/>
      <c r="C14" s="13"/>
      <c r="D14" s="13"/>
      <c r="E14" s="13"/>
      <c r="F14" s="13"/>
      <c r="G14" s="13"/>
      <c r="H14" s="13"/>
      <c r="I14" s="13"/>
      <c r="J14" s="13"/>
    </row>
    <row r="15">
      <c r="A15" s="14">
        <v>2004.0</v>
      </c>
      <c r="B15" s="13"/>
      <c r="C15" s="13"/>
      <c r="D15" s="13"/>
      <c r="E15" s="13"/>
      <c r="F15" s="13"/>
      <c r="G15" s="13"/>
      <c r="H15" s="13"/>
      <c r="I15" s="13"/>
      <c r="J15" s="13"/>
    </row>
    <row r="16">
      <c r="A16" s="15" t="s">
        <v>132</v>
      </c>
      <c r="B16" s="5">
        <v>0.043151</v>
      </c>
      <c r="C16" s="15">
        <v>0.012953</v>
      </c>
      <c r="D16" s="15">
        <v>0.035553</v>
      </c>
      <c r="E16" s="5">
        <v>0.010886</v>
      </c>
      <c r="F16" s="15">
        <v>-0.00344</v>
      </c>
      <c r="G16" s="5">
        <v>0.011594</v>
      </c>
      <c r="H16" s="15">
        <v>0.008754</v>
      </c>
      <c r="I16" s="5">
        <v>0.021251</v>
      </c>
      <c r="J16" s="5">
        <v>0.016058</v>
      </c>
      <c r="K16" s="15">
        <v>0.003044</v>
      </c>
      <c r="L16" s="15">
        <v>-0.00686</v>
      </c>
      <c r="M16" s="5">
        <v>0.004328</v>
      </c>
      <c r="N16" s="15">
        <v>0.025507</v>
      </c>
      <c r="O16" s="5">
        <v>0.032991</v>
      </c>
      <c r="P16" s="5">
        <v>0.028403</v>
      </c>
      <c r="Q16" s="15">
        <v>0.017699</v>
      </c>
      <c r="R16" s="5">
        <v>0.013884</v>
      </c>
      <c r="S16" s="5">
        <v>0.013464</v>
      </c>
      <c r="T16" s="15">
        <v>0.029321</v>
      </c>
      <c r="U16" s="5">
        <v>0.034578</v>
      </c>
      <c r="V16" s="5">
        <v>0.016232</v>
      </c>
      <c r="W16" s="5">
        <v>0.025741</v>
      </c>
      <c r="X16" s="5">
        <v>0.01002</v>
      </c>
      <c r="Y16" s="15">
        <v>0.013546</v>
      </c>
      <c r="Z16" s="15">
        <v>0.016332</v>
      </c>
      <c r="AA16" s="5">
        <v>0.037455</v>
      </c>
      <c r="AB16" s="15">
        <v>0.011621</v>
      </c>
      <c r="AC16" s="5">
        <v>0.005939</v>
      </c>
      <c r="AD16" s="5">
        <v>0.02403</v>
      </c>
      <c r="AE16" s="15">
        <v>0.014693</v>
      </c>
      <c r="AF16" s="15">
        <v>0.002302</v>
      </c>
      <c r="AG16" s="5">
        <v>0.017623</v>
      </c>
      <c r="AH16" s="5">
        <v>0.03204</v>
      </c>
      <c r="AI16" s="5">
        <v>0.002584</v>
      </c>
      <c r="AJ16" s="15">
        <v>0.014417</v>
      </c>
      <c r="AK16" s="15">
        <v>0.014968</v>
      </c>
      <c r="AL16" s="15">
        <v>0.016422</v>
      </c>
      <c r="AM16" s="5">
        <v>0.018492</v>
      </c>
      <c r="AN16" s="15">
        <v>0.004086</v>
      </c>
      <c r="AO16" s="15">
        <v>0.032575</v>
      </c>
      <c r="AP16" s="15">
        <v>0.034169</v>
      </c>
      <c r="AQ16" s="5">
        <v>-0.00598</v>
      </c>
      <c r="AR16" s="5">
        <v>0.028241</v>
      </c>
      <c r="AS16" s="5">
        <v>0.007363</v>
      </c>
      <c r="AT16" s="15">
        <v>0.022083</v>
      </c>
      <c r="AU16" s="5">
        <v>0.032339</v>
      </c>
      <c r="AV16" s="5">
        <v>-0.01303</v>
      </c>
      <c r="AW16" s="5">
        <v>0.026011</v>
      </c>
      <c r="AX16" s="15">
        <v>0.002474</v>
      </c>
      <c r="AY16" s="15">
        <v>0.023919</v>
      </c>
      <c r="AZ16" s="5">
        <v>0.019546</v>
      </c>
      <c r="BA16" s="15">
        <v>0.021246</v>
      </c>
      <c r="BB16" s="5">
        <v>-5.1E-4</v>
      </c>
      <c r="BC16" s="5">
        <v>0.015764</v>
      </c>
      <c r="BD16" s="15">
        <v>0.018992</v>
      </c>
      <c r="BE16" s="5">
        <v>0.016154</v>
      </c>
      <c r="BF16" s="15">
        <v>0.01335</v>
      </c>
      <c r="BG16" s="5">
        <v>0.011606</v>
      </c>
      <c r="BH16" s="15">
        <v>0.017676</v>
      </c>
      <c r="BI16" s="15">
        <v>0.003594</v>
      </c>
      <c r="BJ16" s="5">
        <v>0.006949</v>
      </c>
      <c r="BK16" s="5">
        <v>0.026076</v>
      </c>
      <c r="BL16" s="15">
        <v>0.012101</v>
      </c>
      <c r="BM16" s="5">
        <v>0.014218</v>
      </c>
      <c r="BN16" s="15">
        <v>0.042786</v>
      </c>
      <c r="BO16" s="5">
        <v>0.006961</v>
      </c>
      <c r="BP16" s="5">
        <v>0.019155</v>
      </c>
      <c r="BQ16" s="15">
        <v>0.0296</v>
      </c>
      <c r="BR16" s="5">
        <v>0.025893</v>
      </c>
      <c r="BS16" s="5">
        <v>0.01843</v>
      </c>
      <c r="BT16" s="15">
        <v>0.03143</v>
      </c>
      <c r="BU16" s="5">
        <v>0.029871</v>
      </c>
      <c r="BV16" s="5">
        <v>0.006271</v>
      </c>
      <c r="BW16" s="5">
        <v>0.01273</v>
      </c>
      <c r="BX16" s="5">
        <v>0.011107</v>
      </c>
      <c r="BY16" s="5">
        <v>0.009362</v>
      </c>
      <c r="BZ16" s="15">
        <v>0.029403</v>
      </c>
      <c r="CA16" s="5">
        <v>0.008726</v>
      </c>
      <c r="CB16" s="5">
        <v>0.011154</v>
      </c>
      <c r="CC16" s="5">
        <v>0.013152</v>
      </c>
      <c r="CD16" s="5">
        <v>0.003475</v>
      </c>
      <c r="CE16" s="5">
        <v>0.014862</v>
      </c>
      <c r="CF16" s="5">
        <v>0.013047</v>
      </c>
      <c r="CG16" s="5">
        <v>0.036778</v>
      </c>
      <c r="CH16" s="5">
        <v>0.025702</v>
      </c>
      <c r="CI16" s="15">
        <v>0.020278</v>
      </c>
      <c r="CJ16" s="15">
        <v>0.017979</v>
      </c>
      <c r="CK16" s="15">
        <v>0.024623</v>
      </c>
      <c r="CL16" s="5">
        <v>0.016938</v>
      </c>
      <c r="CM16" s="15">
        <v>0.012376</v>
      </c>
      <c r="CN16" s="5">
        <v>0.01939</v>
      </c>
      <c r="CO16" s="5">
        <v>-0.00247</v>
      </c>
      <c r="CP16" s="15">
        <v>-0.00403</v>
      </c>
      <c r="CQ16" s="5">
        <v>0.01627</v>
      </c>
      <c r="CR16" s="15">
        <v>0.010424</v>
      </c>
      <c r="CS16" s="15">
        <v>0.022798</v>
      </c>
      <c r="CT16" s="5">
        <v>0.027145</v>
      </c>
      <c r="CU16" s="5">
        <v>0.046817</v>
      </c>
      <c r="CV16" s="15">
        <v>0.026023</v>
      </c>
      <c r="CW16" s="5">
        <v>0.012938</v>
      </c>
      <c r="CX16" s="5">
        <v>0.037271</v>
      </c>
      <c r="CY16" s="15">
        <v>0.017255</v>
      </c>
      <c r="CZ16" s="5">
        <v>0.013573</v>
      </c>
      <c r="DA16" s="15">
        <v>0.026345</v>
      </c>
      <c r="DB16" s="5">
        <v>0.003421</v>
      </c>
      <c r="DC16" s="15">
        <v>0.006255</v>
      </c>
      <c r="DD16" s="15">
        <v>0.020268</v>
      </c>
      <c r="DE16" s="5">
        <v>0.00902</v>
      </c>
      <c r="DF16" s="5">
        <v>0.035101</v>
      </c>
      <c r="DG16" s="5">
        <v>0.027132</v>
      </c>
      <c r="DH16" s="15">
        <v>0.005036</v>
      </c>
      <c r="DI16" s="15">
        <v>0.009367</v>
      </c>
      <c r="DJ16" s="5">
        <v>0.033641</v>
      </c>
      <c r="DK16" s="5">
        <v>-0.00759</v>
      </c>
      <c r="DL16" s="5">
        <v>0.005689</v>
      </c>
      <c r="DM16" s="15">
        <v>0.028587</v>
      </c>
      <c r="DN16" s="5">
        <v>0.009255</v>
      </c>
      <c r="DO16" s="15">
        <v>-4.6E-4</v>
      </c>
      <c r="DP16" s="15">
        <v>0.011538</v>
      </c>
      <c r="DQ16" s="15">
        <v>0.017517</v>
      </c>
      <c r="DR16" s="5">
        <v>0.01197</v>
      </c>
      <c r="DS16" s="15">
        <v>0.028375</v>
      </c>
      <c r="DT16" s="5">
        <v>0.025885</v>
      </c>
      <c r="DU16" s="5">
        <v>0.007306</v>
      </c>
    </row>
    <row r="17">
      <c r="A17" s="15" t="s">
        <v>124</v>
      </c>
      <c r="B17" s="16" t="str">
        <f>B18+B16</f>
        <v>0.054154</v>
      </c>
      <c r="C17" s="15">
        <v>0.017947</v>
      </c>
      <c r="D17" s="15">
        <v>0.052624</v>
      </c>
      <c r="E17" s="16" t="str">
        <f>E18+E16</f>
        <v>0.018632</v>
      </c>
      <c r="F17" s="15">
        <v>0.004952</v>
      </c>
      <c r="G17" s="16" t="str">
        <f>G18+G16</f>
        <v>0.018094</v>
      </c>
      <c r="H17" s="15">
        <v>0.014754</v>
      </c>
      <c r="I17" s="16" t="str">
        <f t="shared" ref="I17:J17" si="1">I18+I16</f>
        <v>0.026841</v>
      </c>
      <c r="J17" s="16" t="str">
        <f t="shared" si="1"/>
        <v>0.02232</v>
      </c>
      <c r="K17" s="15">
        <v>0.013217</v>
      </c>
      <c r="L17" s="15">
        <v>0.007538</v>
      </c>
      <c r="M17" s="16" t="str">
        <f>M18+M16</f>
        <v>0.014028</v>
      </c>
      <c r="N17" s="15">
        <v>0.030923</v>
      </c>
      <c r="O17" s="16" t="str">
        <f t="shared" ref="O17:P17" si="2">O18+O16</f>
        <v>0.044253</v>
      </c>
      <c r="P17" s="16" t="str">
        <f t="shared" si="2"/>
        <v>0.035782</v>
      </c>
      <c r="Q17" s="15">
        <v>0.026793</v>
      </c>
      <c r="R17" s="16" t="str">
        <f t="shared" ref="R17:S17" si="3">R18+R16</f>
        <v>0.026756</v>
      </c>
      <c r="S17" s="16" t="str">
        <f t="shared" si="3"/>
        <v>0.019338</v>
      </c>
      <c r="T17" s="15">
        <v>0.043008</v>
      </c>
      <c r="U17" s="16" t="str">
        <f t="shared" ref="U17:X17" si="4">U18+U16</f>
        <v>0.048092</v>
      </c>
      <c r="V17" s="16" t="str">
        <f t="shared" si="4"/>
        <v>0.024024</v>
      </c>
      <c r="W17" s="16" t="str">
        <f t="shared" si="4"/>
        <v>0.039627</v>
      </c>
      <c r="X17" s="16" t="str">
        <f t="shared" si="4"/>
        <v>0.01727</v>
      </c>
      <c r="Y17" s="15">
        <v>0.019049</v>
      </c>
      <c r="Z17" s="15">
        <v>0.035146</v>
      </c>
      <c r="AA17" s="16" t="str">
        <f>AA18+AA16</f>
        <v>0.054752</v>
      </c>
      <c r="AB17" s="15">
        <v>0.016799</v>
      </c>
      <c r="AC17" s="16" t="str">
        <f t="shared" ref="AC17:AD17" si="5">AC18+AC16</f>
        <v>0.012359</v>
      </c>
      <c r="AD17" s="16" t="str">
        <f t="shared" si="5"/>
        <v>0.037617</v>
      </c>
      <c r="AE17" s="15">
        <v>0.0189</v>
      </c>
      <c r="AF17" s="15">
        <v>0.009379</v>
      </c>
      <c r="AG17" s="16" t="str">
        <f t="shared" ref="AG17:AI17" si="6">AG18+AG16</f>
        <v>0.034276</v>
      </c>
      <c r="AH17" s="16" t="str">
        <f t="shared" si="6"/>
        <v>0.046069</v>
      </c>
      <c r="AI17" s="16" t="str">
        <f t="shared" si="6"/>
        <v>0.012884</v>
      </c>
      <c r="AJ17" s="15">
        <v>0.024497</v>
      </c>
      <c r="AK17" s="15">
        <v>0.020955</v>
      </c>
      <c r="AL17" s="15">
        <v>0.021577</v>
      </c>
      <c r="AM17" s="16" t="str">
        <f>AM18+AM16</f>
        <v>0.025018</v>
      </c>
      <c r="AN17" s="15">
        <v>0.010793</v>
      </c>
      <c r="AO17" s="15">
        <v>0.046007</v>
      </c>
      <c r="AP17" s="15">
        <v>0.042876</v>
      </c>
      <c r="AQ17" s="16" t="str">
        <f t="shared" ref="AQ17:AS17" si="7">AQ18+AQ16</f>
        <v>0.00702</v>
      </c>
      <c r="AR17" s="16" t="str">
        <f t="shared" si="7"/>
        <v>0.039931</v>
      </c>
      <c r="AS17" s="16" t="str">
        <f t="shared" si="7"/>
        <v>0.015663</v>
      </c>
      <c r="AT17" s="15">
        <v>0.033207</v>
      </c>
      <c r="AU17" s="16" t="str">
        <f t="shared" ref="AU17:AW17" si="8">AU18+AU16</f>
        <v>0.042875</v>
      </c>
      <c r="AV17" s="16" t="str">
        <f t="shared" si="8"/>
        <v>-0.00266</v>
      </c>
      <c r="AW17" s="16" t="str">
        <f t="shared" si="8"/>
        <v>0.036262</v>
      </c>
      <c r="AX17" s="15">
        <v>0.012074</v>
      </c>
      <c r="AY17" s="15">
        <v>0.029716</v>
      </c>
      <c r="AZ17" s="16" t="str">
        <f>AZ18+AZ16</f>
        <v>0.033919</v>
      </c>
      <c r="BA17" s="15">
        <v>0.035528</v>
      </c>
      <c r="BB17" s="16" t="str">
        <f t="shared" ref="BB17:BC17" si="9">BB18+BB16</f>
        <v>0.007256</v>
      </c>
      <c r="BC17" s="16" t="str">
        <f t="shared" si="9"/>
        <v>0.026059</v>
      </c>
      <c r="BD17" s="15">
        <v>0.024165</v>
      </c>
      <c r="BE17" s="16" t="str">
        <f>BE18+BE16</f>
        <v>0.024367</v>
      </c>
      <c r="BF17" s="15">
        <v>0.020663</v>
      </c>
      <c r="BG17" s="16" t="str">
        <f>BG18+BG16</f>
        <v>0.01673</v>
      </c>
      <c r="BH17" s="15">
        <v>0.023276</v>
      </c>
      <c r="BI17" s="15">
        <v>0.009794</v>
      </c>
      <c r="BJ17" s="16" t="str">
        <f t="shared" ref="BJ17:BK17" si="10">BJ18+BJ16</f>
        <v>0.017089</v>
      </c>
      <c r="BK17" s="16" t="str">
        <f t="shared" si="10"/>
        <v>0.038508</v>
      </c>
      <c r="BL17" s="15">
        <v>0.019001</v>
      </c>
      <c r="BM17" s="16" t="str">
        <f>BM18+BM16</f>
        <v>0.022818</v>
      </c>
      <c r="BN17" s="15">
        <v>0.047766</v>
      </c>
      <c r="BO17" s="16" t="str">
        <f t="shared" ref="BO17:BP17" si="11">BO18+BO16</f>
        <v>0.025708</v>
      </c>
      <c r="BP17" s="16" t="str">
        <f t="shared" si="11"/>
        <v>0.031897</v>
      </c>
      <c r="BQ17" s="15">
        <v>0.038363</v>
      </c>
      <c r="BR17" s="16" t="str">
        <f t="shared" ref="BR17:BS17" si="12">BR18+BR16</f>
        <v>0.041679</v>
      </c>
      <c r="BS17" s="16" t="str">
        <f t="shared" si="12"/>
        <v>0.022884</v>
      </c>
      <c r="BT17" s="15">
        <v>0.046942</v>
      </c>
      <c r="BU17" s="16" t="str">
        <f t="shared" ref="BU17:BY17" si="13">BU18+BU16</f>
        <v>0.039152</v>
      </c>
      <c r="BV17" s="16" t="str">
        <f t="shared" si="13"/>
        <v>0.013171</v>
      </c>
      <c r="BW17" s="16" t="str">
        <f t="shared" si="13"/>
        <v>0.017315</v>
      </c>
      <c r="BX17" s="16" t="str">
        <f t="shared" si="13"/>
        <v>0.018211</v>
      </c>
      <c r="BY17" s="16" t="str">
        <f t="shared" si="13"/>
        <v>0.015549</v>
      </c>
      <c r="BZ17" s="15">
        <v>0.044144</v>
      </c>
      <c r="CA17" s="16" t="str">
        <f t="shared" ref="CA17:CH17" si="14">CA18+CA16</f>
        <v>0.017504</v>
      </c>
      <c r="CB17" s="16" t="str">
        <f t="shared" si="14"/>
        <v>0.022506</v>
      </c>
      <c r="CC17" s="16" t="str">
        <f t="shared" si="14"/>
        <v>0.020676</v>
      </c>
      <c r="CD17" s="16" t="str">
        <f t="shared" si="14"/>
        <v>0.011875</v>
      </c>
      <c r="CE17" s="16" t="str">
        <f t="shared" si="14"/>
        <v>0.021812</v>
      </c>
      <c r="CF17" s="16" t="str">
        <f t="shared" si="14"/>
        <v>0.018035</v>
      </c>
      <c r="CG17" s="16" t="str">
        <f t="shared" si="14"/>
        <v>0.051345</v>
      </c>
      <c r="CH17" s="16" t="str">
        <f t="shared" si="14"/>
        <v>0.042075</v>
      </c>
      <c r="CI17" s="15">
        <v>0.028516</v>
      </c>
      <c r="CJ17" s="15">
        <v>0.022781</v>
      </c>
      <c r="CK17" s="15">
        <v>0.033082</v>
      </c>
      <c r="CL17" s="16" t="str">
        <f>CL18+CL16</f>
        <v>0.022529</v>
      </c>
      <c r="CM17" s="15">
        <v>0.017916</v>
      </c>
      <c r="CN17" s="16" t="str">
        <f t="shared" ref="CN17:CO17" si="15">CN18+CN16</f>
        <v>0.025479</v>
      </c>
      <c r="CO17" s="16" t="str">
        <f t="shared" si="15"/>
        <v>0.009436</v>
      </c>
      <c r="CP17" s="15">
        <v>0.011974</v>
      </c>
      <c r="CQ17" s="16" t="str">
        <f>CQ18+CQ16</f>
        <v>0.028758</v>
      </c>
      <c r="CR17" s="15">
        <v>0.017358</v>
      </c>
      <c r="CS17" s="15">
        <v>0.031177</v>
      </c>
      <c r="CT17" s="16" t="str">
        <f t="shared" ref="CT17:CU17" si="16">CT18+CT16</f>
        <v>0.036739</v>
      </c>
      <c r="CU17" s="16" t="str">
        <f t="shared" si="16"/>
        <v>0.067068</v>
      </c>
      <c r="CV17" s="15">
        <v>0.040618</v>
      </c>
      <c r="CW17" s="16" t="str">
        <f t="shared" ref="CW17:CX17" si="17">CW18+CW16</f>
        <v>0.027289</v>
      </c>
      <c r="CX17" s="16" t="str">
        <f t="shared" si="17"/>
        <v>0.051958</v>
      </c>
      <c r="CY17" s="15">
        <v>0.025855</v>
      </c>
      <c r="CZ17" s="16" t="str">
        <f>CZ18+CZ16</f>
        <v>0.019725</v>
      </c>
      <c r="DA17" s="15">
        <v>0.036043</v>
      </c>
      <c r="DB17" s="16" t="str">
        <f>DB18+DB16</f>
        <v>0.01092</v>
      </c>
      <c r="DC17" s="15">
        <v>0.021975</v>
      </c>
      <c r="DD17" s="15">
        <v>0.027022</v>
      </c>
      <c r="DE17" s="16" t="str">
        <f t="shared" ref="DE17:DG17" si="18">DE18+DE16</f>
        <v>0.016065</v>
      </c>
      <c r="DF17" s="16" t="str">
        <f t="shared" si="18"/>
        <v>0.042537</v>
      </c>
      <c r="DG17" s="16" t="str">
        <f t="shared" si="18"/>
        <v>0.039286</v>
      </c>
      <c r="DH17" s="15">
        <v>0.013546</v>
      </c>
      <c r="DI17" s="15">
        <v>0.015367</v>
      </c>
      <c r="DJ17" s="16" t="str">
        <f t="shared" ref="DJ17:DL17" si="19">DJ18+DJ16</f>
        <v>0.047404</v>
      </c>
      <c r="DK17" s="16" t="str">
        <f t="shared" si="19"/>
        <v>0.008454</v>
      </c>
      <c r="DL17" s="16" t="str">
        <f t="shared" si="19"/>
        <v>0.015389</v>
      </c>
      <c r="DM17" s="15">
        <v>0.040363</v>
      </c>
      <c r="DN17" s="16" t="str">
        <f>DN18+DN16</f>
        <v>0.017455</v>
      </c>
      <c r="DO17" s="15">
        <v>0.008877</v>
      </c>
      <c r="DP17" s="15">
        <v>0.016578</v>
      </c>
      <c r="DQ17" s="15">
        <v>0.02256</v>
      </c>
      <c r="DR17" s="16" t="str">
        <f>DR18+DR16</f>
        <v>0.017514</v>
      </c>
      <c r="DS17" s="15">
        <v>0.036724</v>
      </c>
      <c r="DT17" s="16" t="str">
        <f t="shared" ref="DT17:DU17" si="20">DT18+DT16</f>
        <v>0.041153</v>
      </c>
      <c r="DU17" s="16" t="str">
        <f t="shared" si="20"/>
        <v>0.026486</v>
      </c>
    </row>
    <row r="18">
      <c r="A18" s="14" t="s">
        <v>125</v>
      </c>
      <c r="B18" s="5">
        <v>0.011003</v>
      </c>
      <c r="C18" s="15">
        <v>0.004994</v>
      </c>
      <c r="D18" s="15">
        <v>0.017071</v>
      </c>
      <c r="E18" s="5">
        <v>0.007746</v>
      </c>
      <c r="F18" s="15">
        <v>0.008396</v>
      </c>
      <c r="G18" s="5">
        <v>0.0065</v>
      </c>
      <c r="H18" s="15">
        <v>0.006</v>
      </c>
      <c r="I18" s="5">
        <v>0.00559</v>
      </c>
      <c r="J18" s="5">
        <v>0.006262</v>
      </c>
      <c r="K18" s="15">
        <v>0.010173</v>
      </c>
      <c r="L18" s="15">
        <v>0.0144</v>
      </c>
      <c r="M18" s="5">
        <v>0.0097</v>
      </c>
      <c r="N18" s="15">
        <v>0.005416</v>
      </c>
      <c r="O18" s="5">
        <v>0.011262</v>
      </c>
      <c r="P18" s="5">
        <v>0.007379</v>
      </c>
      <c r="Q18" s="15">
        <v>0.009094</v>
      </c>
      <c r="R18" s="5">
        <v>0.012872</v>
      </c>
      <c r="S18" s="5">
        <v>0.005874</v>
      </c>
      <c r="T18" s="15">
        <v>0.013687</v>
      </c>
      <c r="U18" s="5">
        <v>0.013514</v>
      </c>
      <c r="V18" s="5">
        <v>0.007792</v>
      </c>
      <c r="W18" s="5">
        <v>0.013886</v>
      </c>
      <c r="X18" s="5">
        <v>0.00725</v>
      </c>
      <c r="Y18" s="15">
        <v>0.005503</v>
      </c>
      <c r="Z18" s="15">
        <v>0.018814</v>
      </c>
      <c r="AA18" s="5">
        <v>0.017297</v>
      </c>
      <c r="AB18" s="15">
        <v>0.005178</v>
      </c>
      <c r="AC18" s="5">
        <v>0.00642</v>
      </c>
      <c r="AD18" s="5">
        <v>0.013587</v>
      </c>
      <c r="AE18" s="15">
        <v>0.004207</v>
      </c>
      <c r="AF18" s="15">
        <v>0.007077</v>
      </c>
      <c r="AG18" s="5">
        <v>0.016653</v>
      </c>
      <c r="AH18" s="5">
        <v>0.014029</v>
      </c>
      <c r="AI18" s="5">
        <v>0.0103</v>
      </c>
      <c r="AJ18" s="15">
        <v>0.01008</v>
      </c>
      <c r="AK18" s="15">
        <v>0.005987</v>
      </c>
      <c r="AL18" s="15">
        <v>0.005155</v>
      </c>
      <c r="AM18" s="5">
        <v>0.006526</v>
      </c>
      <c r="AN18" s="15">
        <v>0.006707</v>
      </c>
      <c r="AO18" s="15">
        <v>0.013432</v>
      </c>
      <c r="AP18" s="15">
        <v>0.008707</v>
      </c>
      <c r="AQ18" s="5">
        <v>0.013</v>
      </c>
      <c r="AR18" s="5">
        <v>0.01169</v>
      </c>
      <c r="AS18" s="5">
        <v>0.0083</v>
      </c>
      <c r="AT18" s="15">
        <v>0.011124</v>
      </c>
      <c r="AU18" s="5">
        <v>0.010536</v>
      </c>
      <c r="AV18" s="5">
        <v>0.01037</v>
      </c>
      <c r="AW18" s="5">
        <v>0.010251</v>
      </c>
      <c r="AX18" s="15">
        <v>0.0096</v>
      </c>
      <c r="AY18" s="15">
        <v>0.005797</v>
      </c>
      <c r="AZ18" s="5">
        <v>0.014373</v>
      </c>
      <c r="BA18" s="15">
        <v>0.014282</v>
      </c>
      <c r="BB18" s="5">
        <v>0.007766</v>
      </c>
      <c r="BC18" s="5">
        <v>0.010295</v>
      </c>
      <c r="BD18" s="15">
        <v>0.005173</v>
      </c>
      <c r="BE18" s="5">
        <v>0.008213</v>
      </c>
      <c r="BF18" s="15">
        <v>0.007313</v>
      </c>
      <c r="BG18" s="5">
        <v>0.005124</v>
      </c>
      <c r="BH18" s="15">
        <v>0.0056</v>
      </c>
      <c r="BI18" s="15">
        <v>0.0062</v>
      </c>
      <c r="BJ18" s="5">
        <v>0.01014</v>
      </c>
      <c r="BK18" s="5">
        <v>0.012432</v>
      </c>
      <c r="BL18" s="15">
        <v>0.0069</v>
      </c>
      <c r="BM18" s="5">
        <v>0.0086</v>
      </c>
      <c r="BN18" s="15">
        <v>0.00498</v>
      </c>
      <c r="BO18" s="5">
        <v>0.018747</v>
      </c>
      <c r="BP18" s="5">
        <v>0.012742</v>
      </c>
      <c r="BQ18" s="15">
        <v>0.008763</v>
      </c>
      <c r="BR18" s="5">
        <v>0.015786</v>
      </c>
      <c r="BS18" s="5">
        <v>0.004454</v>
      </c>
      <c r="BT18" s="15">
        <v>0.015512</v>
      </c>
      <c r="BU18" s="5">
        <v>0.009281</v>
      </c>
      <c r="BV18" s="5">
        <v>0.0069</v>
      </c>
      <c r="BW18" s="5">
        <v>0.004585</v>
      </c>
      <c r="BX18" s="5">
        <v>0.007104</v>
      </c>
      <c r="BY18" s="5">
        <v>0.006187</v>
      </c>
      <c r="BZ18" s="15">
        <v>0.014741</v>
      </c>
      <c r="CA18" s="5">
        <v>0.008778</v>
      </c>
      <c r="CB18" s="5">
        <v>0.011352</v>
      </c>
      <c r="CC18" s="5">
        <v>0.007524</v>
      </c>
      <c r="CD18" s="5">
        <v>0.0084</v>
      </c>
      <c r="CE18" s="5">
        <v>0.00695</v>
      </c>
      <c r="CF18" s="5">
        <v>0.004988</v>
      </c>
      <c r="CG18" s="5">
        <v>0.014567</v>
      </c>
      <c r="CH18" s="5">
        <v>0.016373</v>
      </c>
      <c r="CI18" s="15">
        <v>0.008238</v>
      </c>
      <c r="CJ18" s="15">
        <v>0.004802</v>
      </c>
      <c r="CK18" s="15">
        <v>0.008459</v>
      </c>
      <c r="CL18" s="5">
        <v>0.005591</v>
      </c>
      <c r="CM18" s="15">
        <v>0.00554</v>
      </c>
      <c r="CN18" s="5">
        <v>0.006089</v>
      </c>
      <c r="CO18" s="5">
        <v>0.011906</v>
      </c>
      <c r="CP18" s="15">
        <v>0.016</v>
      </c>
      <c r="CQ18" s="5">
        <v>0.012488</v>
      </c>
      <c r="CR18" s="15">
        <v>0.006934</v>
      </c>
      <c r="CS18" s="15">
        <v>0.008379</v>
      </c>
      <c r="CT18" s="5">
        <v>0.009594</v>
      </c>
      <c r="CU18" s="5">
        <v>0.020251</v>
      </c>
      <c r="CV18" s="15">
        <v>0.014595</v>
      </c>
      <c r="CW18" s="5">
        <v>0.014351</v>
      </c>
      <c r="CX18" s="5">
        <v>0.014687</v>
      </c>
      <c r="CY18" s="15">
        <v>0.0086</v>
      </c>
      <c r="CZ18" s="5">
        <v>0.006152</v>
      </c>
      <c r="DA18" s="15">
        <v>0.009698</v>
      </c>
      <c r="DB18" s="5">
        <v>0.007499</v>
      </c>
      <c r="DC18" s="15">
        <v>0.01572</v>
      </c>
      <c r="DD18" s="15">
        <v>0.006754</v>
      </c>
      <c r="DE18" s="5">
        <v>0.007045</v>
      </c>
      <c r="DF18" s="5">
        <v>0.007436</v>
      </c>
      <c r="DG18" s="5">
        <v>0.012154</v>
      </c>
      <c r="DH18" s="15">
        <v>0.00851</v>
      </c>
      <c r="DI18" s="15">
        <v>0.006</v>
      </c>
      <c r="DJ18" s="5">
        <v>0.013763</v>
      </c>
      <c r="DK18" s="5">
        <v>0.016044</v>
      </c>
      <c r="DL18" s="5">
        <v>0.0097</v>
      </c>
      <c r="DM18" s="15">
        <v>0.011776</v>
      </c>
      <c r="DN18" s="5">
        <v>0.0082</v>
      </c>
      <c r="DO18" s="15">
        <v>0.00934</v>
      </c>
      <c r="DP18" s="15">
        <v>0.00504</v>
      </c>
      <c r="DQ18" s="15">
        <v>0.005043</v>
      </c>
      <c r="DR18" s="5">
        <v>0.005544</v>
      </c>
      <c r="DS18" s="15">
        <v>0.008349</v>
      </c>
      <c r="DT18" s="5">
        <v>0.015268</v>
      </c>
      <c r="DU18" s="5">
        <v>0.01918</v>
      </c>
    </row>
    <row r="19">
      <c r="A19" s="13"/>
      <c r="B19" s="13"/>
      <c r="C19" s="13"/>
      <c r="D19" s="13"/>
      <c r="E19" s="13"/>
      <c r="F19" s="17"/>
      <c r="G19" s="13"/>
      <c r="H19" s="17"/>
      <c r="I19" s="13"/>
      <c r="J19" s="13"/>
      <c r="K19" s="17"/>
      <c r="L19" s="17"/>
      <c r="N19" s="17"/>
      <c r="Q19" s="17"/>
      <c r="T19" s="17"/>
      <c r="Y19" s="17"/>
      <c r="Z19" s="17"/>
      <c r="AB19" s="17"/>
      <c r="AE19" s="17"/>
      <c r="AF19" s="17"/>
      <c r="AJ19" s="17"/>
      <c r="AK19" s="17"/>
      <c r="AL19" s="17"/>
      <c r="AN19" s="17"/>
      <c r="AO19" s="17"/>
      <c r="AP19" s="17"/>
      <c r="AT19" s="17"/>
      <c r="AX19" s="17"/>
      <c r="AY19" s="17"/>
      <c r="BA19" s="17"/>
      <c r="BD19" s="17"/>
      <c r="BF19" s="17"/>
      <c r="BH19" s="17"/>
      <c r="BI19" s="17"/>
      <c r="BL19" s="17"/>
      <c r="BN19" s="17"/>
      <c r="BQ19" s="17"/>
      <c r="BT19" s="17"/>
      <c r="BZ19" s="17"/>
      <c r="CI19" s="17"/>
      <c r="CJ19" s="17"/>
      <c r="CK19" s="17"/>
      <c r="CM19" s="17"/>
      <c r="CP19" s="17"/>
      <c r="CR19" s="17"/>
      <c r="CS19" s="17"/>
      <c r="CV19" s="17"/>
      <c r="CY19" s="17"/>
      <c r="DA19" s="17"/>
      <c r="DC19" s="17"/>
      <c r="DD19" s="17"/>
      <c r="DH19" s="17"/>
      <c r="DI19" s="17"/>
      <c r="DM19" s="17"/>
      <c r="DO19" s="17"/>
      <c r="DP19" s="17"/>
      <c r="DQ19" s="17"/>
      <c r="DS19" s="17"/>
    </row>
    <row r="20">
      <c r="A20" s="16">
        <v>2009.0</v>
      </c>
      <c r="B20" s="13"/>
      <c r="C20" s="13"/>
      <c r="D20" s="13"/>
      <c r="E20" s="13"/>
      <c r="F20" s="17"/>
      <c r="G20" s="13"/>
      <c r="H20" s="17"/>
      <c r="I20" s="13"/>
      <c r="J20" s="13"/>
      <c r="K20" s="17"/>
      <c r="L20" s="17"/>
      <c r="N20" s="17"/>
      <c r="Q20" s="17"/>
      <c r="T20" s="17"/>
      <c r="Y20" s="17"/>
      <c r="Z20" s="17"/>
      <c r="AB20" s="17"/>
      <c r="AE20" s="17"/>
      <c r="AF20" s="17"/>
      <c r="AJ20" s="17"/>
      <c r="AK20" s="17"/>
      <c r="AL20" s="17"/>
      <c r="AN20" s="17"/>
      <c r="AO20" s="17"/>
      <c r="AP20" s="17"/>
      <c r="AT20" s="17"/>
      <c r="AX20" s="17"/>
      <c r="AY20" s="17"/>
      <c r="BA20" s="17"/>
      <c r="BD20" s="17"/>
      <c r="BF20" s="17"/>
      <c r="BH20" s="17"/>
      <c r="BI20" s="17"/>
      <c r="BL20" s="17"/>
      <c r="BN20" s="17"/>
      <c r="BQ20" s="17"/>
      <c r="BT20" s="17"/>
      <c r="BZ20" s="17"/>
      <c r="CI20" s="17"/>
      <c r="CJ20" s="17"/>
      <c r="CK20" s="17"/>
      <c r="CM20" s="17"/>
      <c r="CP20" s="17"/>
      <c r="CR20" s="17"/>
      <c r="CS20" s="17"/>
      <c r="CV20" s="17"/>
      <c r="CY20" s="17"/>
      <c r="DA20" s="17"/>
      <c r="DC20" s="17"/>
      <c r="DD20" s="17"/>
      <c r="DH20" s="17"/>
      <c r="DI20" s="17"/>
      <c r="DM20" s="17"/>
      <c r="DO20" s="17"/>
      <c r="DP20" s="17"/>
      <c r="DQ20" s="17"/>
      <c r="DS20" s="17"/>
    </row>
    <row r="21">
      <c r="A21" s="15" t="s">
        <v>132</v>
      </c>
      <c r="B21" s="5">
        <v>0.025256</v>
      </c>
      <c r="C21" s="15">
        <v>0.016827</v>
      </c>
      <c r="D21" s="15">
        <v>0.033591</v>
      </c>
      <c r="E21" s="5">
        <v>0.010268</v>
      </c>
      <c r="F21" s="15">
        <v>-0.003</v>
      </c>
      <c r="G21" s="5">
        <v>0.02061</v>
      </c>
      <c r="H21" s="15">
        <v>0.020761</v>
      </c>
      <c r="I21" s="5">
        <v>0.01761</v>
      </c>
      <c r="J21" s="5">
        <v>0.011091</v>
      </c>
      <c r="K21" s="15">
        <v>0.004142</v>
      </c>
      <c r="L21" s="15">
        <v>-0.00221</v>
      </c>
      <c r="M21" s="5">
        <v>0.008046</v>
      </c>
      <c r="N21" s="15">
        <v>0.02503</v>
      </c>
      <c r="O21" s="5">
        <v>0.02937</v>
      </c>
      <c r="P21" s="5">
        <v>0.018306</v>
      </c>
      <c r="Q21" s="15">
        <v>0.016415</v>
      </c>
      <c r="R21" s="5">
        <v>0.019797</v>
      </c>
      <c r="S21" s="5">
        <v>0.009869</v>
      </c>
      <c r="T21" s="15">
        <v>0.030586</v>
      </c>
      <c r="U21" s="5">
        <v>0.035193</v>
      </c>
      <c r="V21" s="5">
        <v>0.015007</v>
      </c>
      <c r="W21" s="5">
        <v>0.025432</v>
      </c>
      <c r="X21" s="5">
        <v>0.011448</v>
      </c>
      <c r="Y21" s="15">
        <v>0.005871</v>
      </c>
      <c r="Z21" s="15">
        <v>0.018767</v>
      </c>
      <c r="AA21" s="5">
        <v>0.032744</v>
      </c>
      <c r="AB21" s="15">
        <v>0.010994</v>
      </c>
      <c r="AC21" s="5">
        <v>0.004974</v>
      </c>
      <c r="AD21" s="5">
        <v>0.030327</v>
      </c>
      <c r="AE21" s="15">
        <v>0.013177</v>
      </c>
      <c r="AF21" s="15">
        <v>6.38E-4</v>
      </c>
      <c r="AG21" s="5">
        <v>0.021736</v>
      </c>
      <c r="AH21" s="5">
        <v>0.032406</v>
      </c>
      <c r="AI21" s="5">
        <v>0.005351</v>
      </c>
      <c r="AJ21" s="15">
        <v>0.012834</v>
      </c>
      <c r="AK21" s="15">
        <v>0.013528</v>
      </c>
      <c r="AL21" s="15">
        <v>0.016728</v>
      </c>
      <c r="AM21" s="5">
        <v>0.018396</v>
      </c>
      <c r="AN21" s="15">
        <v>0.002855</v>
      </c>
      <c r="AO21" s="15">
        <v>0.030047</v>
      </c>
      <c r="AP21" s="15">
        <v>0.020434</v>
      </c>
      <c r="AQ21" s="5">
        <v>-0.00193</v>
      </c>
      <c r="AR21" s="5">
        <v>0.0264</v>
      </c>
      <c r="AS21" s="5">
        <v>0.005145</v>
      </c>
      <c r="AT21" s="15">
        <v>0.022601</v>
      </c>
      <c r="AU21" s="5">
        <v>0.032337</v>
      </c>
      <c r="AV21" s="5">
        <v>-0.01299</v>
      </c>
      <c r="AW21" s="5">
        <v>0.025509</v>
      </c>
      <c r="AX21" s="15">
        <v>0.00263</v>
      </c>
      <c r="AY21" s="15">
        <v>0.021831</v>
      </c>
      <c r="AZ21" s="5">
        <v>0.027284</v>
      </c>
      <c r="BA21" s="15">
        <v>0.022507</v>
      </c>
      <c r="BB21" s="5">
        <v>0.00354</v>
      </c>
      <c r="BC21" s="5">
        <v>0.015117</v>
      </c>
      <c r="BD21" s="15">
        <v>0.016887</v>
      </c>
      <c r="BE21" s="5">
        <v>0.014194</v>
      </c>
      <c r="BF21" s="15">
        <v>0.013104</v>
      </c>
      <c r="BG21" s="5">
        <v>0.011519</v>
      </c>
      <c r="BH21" s="15">
        <v>0.023902</v>
      </c>
      <c r="BI21" s="15">
        <v>0.003531</v>
      </c>
      <c r="BJ21" s="5">
        <v>0.026363</v>
      </c>
      <c r="BK21" s="5">
        <v>0.026462</v>
      </c>
      <c r="BL21" s="15">
        <v>0.012073</v>
      </c>
      <c r="BM21" s="5">
        <v>0.017661</v>
      </c>
      <c r="BN21" s="15">
        <v>0.017454</v>
      </c>
      <c r="BO21" s="5">
        <v>0.009196</v>
      </c>
      <c r="BP21" s="5">
        <v>0.039693</v>
      </c>
      <c r="BQ21" s="15">
        <v>0.02815</v>
      </c>
      <c r="BR21" s="5">
        <v>0.030065</v>
      </c>
      <c r="BS21" s="5">
        <v>0.016902</v>
      </c>
      <c r="BT21" s="15">
        <v>0.032589</v>
      </c>
      <c r="BU21" s="5">
        <v>0.025267</v>
      </c>
      <c r="BV21" s="5">
        <v>0.002655</v>
      </c>
      <c r="BW21" s="5">
        <v>0.015901</v>
      </c>
      <c r="BX21" s="5">
        <v>0.015061</v>
      </c>
      <c r="BY21" s="5">
        <v>0.011557</v>
      </c>
      <c r="BZ21" s="15">
        <v>0.028</v>
      </c>
      <c r="CA21" s="5">
        <v>0.006635</v>
      </c>
      <c r="CB21" s="5">
        <v>0.017176</v>
      </c>
      <c r="CC21" s="5">
        <v>0.010109</v>
      </c>
      <c r="CD21" s="5">
        <v>0.005143</v>
      </c>
      <c r="CE21" s="5">
        <v>0.009997</v>
      </c>
      <c r="CF21" s="5">
        <v>0.0128</v>
      </c>
      <c r="CG21" s="5">
        <v>0.038179</v>
      </c>
      <c r="CH21" s="5">
        <v>0.026715</v>
      </c>
      <c r="CI21" s="15">
        <v>0.020776</v>
      </c>
      <c r="CJ21" s="15">
        <v>0.017207</v>
      </c>
      <c r="CK21" s="15">
        <v>0.023204</v>
      </c>
      <c r="CL21" s="5">
        <v>0.01326</v>
      </c>
      <c r="CM21" s="15">
        <v>0.012474</v>
      </c>
      <c r="CN21" s="5">
        <v>0.014783</v>
      </c>
      <c r="CO21" s="5">
        <v>-0.00126</v>
      </c>
      <c r="CP21" s="15">
        <v>3.01E-4</v>
      </c>
      <c r="CQ21" s="5">
        <v>0.027742</v>
      </c>
      <c r="CR21" s="15">
        <v>0.014181</v>
      </c>
      <c r="CS21" s="15">
        <v>0.021773</v>
      </c>
      <c r="CT21" s="5">
        <v>0.02837</v>
      </c>
      <c r="CU21" s="5">
        <v>0.022448</v>
      </c>
      <c r="CV21" s="15">
        <v>0.024257</v>
      </c>
      <c r="CW21" s="5">
        <v>0.014316</v>
      </c>
      <c r="CX21" s="5">
        <v>0.044037</v>
      </c>
      <c r="CY21" s="15">
        <v>0.008857</v>
      </c>
      <c r="CZ21" s="5">
        <v>0.010026</v>
      </c>
      <c r="DA21" s="15">
        <v>0.023713</v>
      </c>
      <c r="DB21" s="5">
        <v>0.011509</v>
      </c>
      <c r="DC21" s="15">
        <v>0.016998</v>
      </c>
      <c r="DD21" s="15">
        <v>0.021937</v>
      </c>
      <c r="DE21" s="5">
        <v>0.001428</v>
      </c>
      <c r="DF21" s="5">
        <v>0.017063</v>
      </c>
      <c r="DG21" s="5">
        <v>0.027188</v>
      </c>
      <c r="DH21" s="15">
        <v>0.004742</v>
      </c>
      <c r="DI21" s="15">
        <v>0.01066</v>
      </c>
      <c r="DJ21" s="5">
        <v>0.033379</v>
      </c>
      <c r="DK21" s="5">
        <v>-0.00444</v>
      </c>
      <c r="DL21" s="5">
        <v>0.007564</v>
      </c>
      <c r="DM21" s="15">
        <v>0.031642</v>
      </c>
      <c r="DN21" s="5">
        <v>0.008767</v>
      </c>
      <c r="DO21" s="15">
        <v>0.003554</v>
      </c>
      <c r="DP21" s="15">
        <v>0.016873</v>
      </c>
      <c r="DQ21" s="15">
        <v>0.015594</v>
      </c>
      <c r="DR21" s="5">
        <v>0.010591</v>
      </c>
      <c r="DS21" s="15">
        <v>0.027898</v>
      </c>
      <c r="DT21" s="5">
        <v>0.029546</v>
      </c>
      <c r="DU21" s="5">
        <v>0.016574</v>
      </c>
    </row>
    <row r="22">
      <c r="A22" s="15" t="s">
        <v>124</v>
      </c>
      <c r="B22" s="13" t="str">
        <f>B23+B21</f>
        <v>0.034731</v>
      </c>
      <c r="C22" s="15">
        <v>0.021913</v>
      </c>
      <c r="D22" s="15">
        <v>0.048866</v>
      </c>
      <c r="E22" s="13" t="str">
        <f>E23+E21</f>
        <v>0.017927</v>
      </c>
      <c r="F22" s="15">
        <v>0.005652</v>
      </c>
      <c r="G22" s="13" t="str">
        <f>G23+G21</f>
        <v>0.02711</v>
      </c>
      <c r="H22" s="15">
        <v>0.026661</v>
      </c>
      <c r="I22" s="13" t="str">
        <f t="shared" ref="I22:J22" si="21">I23+I21</f>
        <v>0.023451</v>
      </c>
      <c r="J22" s="13" t="str">
        <f t="shared" si="21"/>
        <v>0.016819</v>
      </c>
      <c r="K22" s="15">
        <v>0.014421</v>
      </c>
      <c r="L22" s="15">
        <v>0.011994</v>
      </c>
      <c r="M22" s="13" t="str">
        <f>M23+M21</f>
        <v>0.017746</v>
      </c>
      <c r="N22" s="15">
        <v>0.030134</v>
      </c>
      <c r="O22" s="13" t="str">
        <f t="shared" ref="O22:P22" si="22">O23+O21</f>
        <v>0.039379</v>
      </c>
      <c r="P22" s="13" t="str">
        <f t="shared" si="22"/>
        <v>0.024771</v>
      </c>
      <c r="Q22" s="15">
        <v>0.0245</v>
      </c>
      <c r="R22" s="13" t="str">
        <f t="shared" ref="R22:S22" si="23">R23+R21</f>
        <v>0.027696</v>
      </c>
      <c r="S22" s="13" t="str">
        <f t="shared" si="23"/>
        <v>0.015812</v>
      </c>
      <c r="T22" s="15">
        <v>0.041558</v>
      </c>
      <c r="U22" s="13" t="str">
        <f t="shared" ref="U22:X22" si="24">U23+U21</f>
        <v>0.04777</v>
      </c>
      <c r="V22" s="13" t="str">
        <f t="shared" si="24"/>
        <v>0.021662</v>
      </c>
      <c r="W22" s="13" t="str">
        <f t="shared" si="24"/>
        <v>0.038294</v>
      </c>
      <c r="X22" s="13" t="str">
        <f t="shared" si="24"/>
        <v>0.018548</v>
      </c>
      <c r="Y22" s="15">
        <v>0.011307</v>
      </c>
      <c r="Z22" s="15">
        <v>0.035647</v>
      </c>
      <c r="AA22" s="13" t="str">
        <f>AA23+AA21</f>
        <v>0.048583</v>
      </c>
      <c r="AB22" s="15">
        <v>0.016091</v>
      </c>
      <c r="AC22" s="13" t="str">
        <f t="shared" ref="AC22:AD22" si="25">AC23+AC21</f>
        <v>0.012054</v>
      </c>
      <c r="AD22" s="13" t="str">
        <f t="shared" si="25"/>
        <v>0.040952</v>
      </c>
      <c r="AE22" s="15">
        <v>0.017699</v>
      </c>
      <c r="AF22" s="15">
        <v>0.007798</v>
      </c>
      <c r="AG22" s="13" t="str">
        <f t="shared" ref="AG22:AI22" si="26">AG23+AG21</f>
        <v>0.036527</v>
      </c>
      <c r="AH22" s="13" t="str">
        <f t="shared" si="26"/>
        <v>0.04416</v>
      </c>
      <c r="AI22" s="13" t="str">
        <f t="shared" si="26"/>
        <v>0.015251</v>
      </c>
      <c r="AJ22" s="15">
        <v>0.022127</v>
      </c>
      <c r="AK22" s="15">
        <v>0.019524</v>
      </c>
      <c r="AL22" s="15">
        <v>0.021907</v>
      </c>
      <c r="AM22" s="13" t="str">
        <f>AM23+AM21</f>
        <v>0.024773</v>
      </c>
      <c r="AN22" s="15">
        <v>0.009518</v>
      </c>
      <c r="AO22" s="15">
        <v>0.042043</v>
      </c>
      <c r="AP22" s="15">
        <v>0.028252</v>
      </c>
      <c r="AQ22" s="13" t="str">
        <f t="shared" ref="AQ22:AS22" si="27">AQ23+AQ21</f>
        <v>0.01017</v>
      </c>
      <c r="AR22" s="13" t="str">
        <f t="shared" si="27"/>
        <v>0.035315</v>
      </c>
      <c r="AS22" s="13" t="str">
        <f t="shared" si="27"/>
        <v>0.013645</v>
      </c>
      <c r="AT22" s="15">
        <v>0.032561</v>
      </c>
      <c r="AU22" s="13" t="str">
        <f t="shared" ref="AU22:AW22" si="28">AU23+AU21</f>
        <v>0.041776</v>
      </c>
      <c r="AV22" s="13" t="str">
        <f t="shared" si="28"/>
        <v>-0.001853</v>
      </c>
      <c r="AW22" s="13" t="str">
        <f t="shared" si="28"/>
        <v>0.034965</v>
      </c>
      <c r="AX22" s="15">
        <v>0.01243</v>
      </c>
      <c r="AY22" s="15">
        <v>0.02737</v>
      </c>
      <c r="AZ22" s="13" t="str">
        <f>AZ23+AZ21</f>
        <v>0.03922</v>
      </c>
      <c r="BA22" s="15">
        <v>0.035749</v>
      </c>
      <c r="BB22" s="13" t="str">
        <f t="shared" ref="BB22:BC22" si="29">BB23+BB21</f>
        <v>0.011311</v>
      </c>
      <c r="BC22" s="13" t="str">
        <f t="shared" si="29"/>
        <v>0.024521</v>
      </c>
      <c r="BD22" s="15">
        <v>0.021925</v>
      </c>
      <c r="BE22" s="13" t="str">
        <f>BE23+BE21</f>
        <v>0.021894</v>
      </c>
      <c r="BF22" s="15">
        <v>0.020298</v>
      </c>
      <c r="BG22" s="13" t="str">
        <f>BG23+BG21</f>
        <v>0.016527</v>
      </c>
      <c r="BH22" s="15">
        <v>0.029102</v>
      </c>
      <c r="BI22" s="15">
        <v>0.010561</v>
      </c>
      <c r="BJ22" s="13" t="str">
        <f t="shared" ref="BJ22:BK22" si="30">BJ23+BJ21</f>
        <v>0.036163</v>
      </c>
      <c r="BK22" s="13" t="str">
        <f t="shared" si="30"/>
        <v>0.036414</v>
      </c>
      <c r="BL22" s="15">
        <v>0.018773</v>
      </c>
      <c r="BM22" s="13" t="str">
        <f>BM23+BM21</f>
        <v>0.025225</v>
      </c>
      <c r="BN22" s="15">
        <v>0.022105</v>
      </c>
      <c r="BO22" s="13" t="str">
        <f t="shared" ref="BO22:BP22" si="31">BO23+BO21</f>
        <v>0.02579</v>
      </c>
      <c r="BP22" s="13" t="str">
        <f t="shared" si="31"/>
        <v>0.049475</v>
      </c>
      <c r="BQ22" s="15">
        <v>0.035744</v>
      </c>
      <c r="BR22" s="13" t="str">
        <f t="shared" ref="BR22:BS22" si="32">BR23+BR21</f>
        <v>0.041287</v>
      </c>
      <c r="BS22" s="13" t="str">
        <f t="shared" si="32"/>
        <v>0.021591</v>
      </c>
      <c r="BT22" s="15">
        <v>0.044963</v>
      </c>
      <c r="BU22" s="13" t="str">
        <f t="shared" ref="BU22:BY22" si="33">BU23+BU21</f>
        <v>0.033875</v>
      </c>
      <c r="BV22" s="13" t="str">
        <f t="shared" si="33"/>
        <v>0.010055</v>
      </c>
      <c r="BW22" s="13" t="str">
        <f t="shared" si="33"/>
        <v>0.020548</v>
      </c>
      <c r="BX22" s="13" t="str">
        <f t="shared" si="33"/>
        <v>0.021674</v>
      </c>
      <c r="BY22" s="13" t="str">
        <f t="shared" si="33"/>
        <v>0.017516</v>
      </c>
      <c r="BZ22" s="15">
        <v>0.040922</v>
      </c>
      <c r="CA22" s="13" t="str">
        <f t="shared" ref="CA22:CH22" si="34">CA23+CA21</f>
        <v>0.015064</v>
      </c>
      <c r="CB22" s="13" t="str">
        <f t="shared" si="34"/>
        <v>0.025504</v>
      </c>
      <c r="CC22" s="13" t="str">
        <f t="shared" si="34"/>
        <v>0.016912</v>
      </c>
      <c r="CD22" s="13" t="str">
        <f t="shared" si="34"/>
        <v>0.013243</v>
      </c>
      <c r="CE22" s="13" t="str">
        <f t="shared" si="34"/>
        <v>0.016727</v>
      </c>
      <c r="CF22" s="13" t="str">
        <f t="shared" si="34"/>
        <v>0.017618</v>
      </c>
      <c r="CG22" s="13" t="str">
        <f t="shared" si="34"/>
        <v>0.049865</v>
      </c>
      <c r="CH22" s="13" t="str">
        <f t="shared" si="34"/>
        <v>0.041027</v>
      </c>
      <c r="CI22" s="15">
        <v>0.028638</v>
      </c>
      <c r="CJ22" s="15">
        <v>0.022107</v>
      </c>
      <c r="CK22" s="15">
        <v>0.031043</v>
      </c>
      <c r="CL22" s="13" t="str">
        <f>CL23+CL21</f>
        <v>0.018838</v>
      </c>
      <c r="CM22" s="15">
        <v>0.018035</v>
      </c>
      <c r="CN22" s="13" t="str">
        <f t="shared" ref="CN22:CO22" si="35">CN23+CN21</f>
        <v>0.021083</v>
      </c>
      <c r="CO22" s="13" t="str">
        <f t="shared" si="35"/>
        <v>0.010597</v>
      </c>
      <c r="CP22" s="15">
        <v>0.014401</v>
      </c>
      <c r="CQ22" s="13" t="str">
        <f>CQ23+CQ21</f>
        <v>0.036406</v>
      </c>
      <c r="CR22" s="15">
        <v>0.020842</v>
      </c>
      <c r="CS22" s="15">
        <v>0.029269</v>
      </c>
      <c r="CT22" s="13" t="str">
        <f t="shared" ref="CT22:CU22" si="36">CT23+CT21</f>
        <v>0.036095</v>
      </c>
      <c r="CU22" s="13" t="str">
        <f t="shared" si="36"/>
        <v>0.038737</v>
      </c>
      <c r="CV22" s="15">
        <v>0.037554</v>
      </c>
      <c r="CW22" s="13" t="str">
        <f t="shared" ref="CW22:CX22" si="37">CW23+CW21</f>
        <v>0.028359</v>
      </c>
      <c r="CX22" s="13" t="str">
        <f t="shared" si="37"/>
        <v>0.057112</v>
      </c>
      <c r="CY22" s="15">
        <v>0.017157</v>
      </c>
      <c r="CZ22" s="13" t="str">
        <f>CZ23+CZ21</f>
        <v>0.016443</v>
      </c>
      <c r="DA22" s="15">
        <v>0.032301</v>
      </c>
      <c r="DB22" s="13" t="str">
        <f>DB23+DB21</f>
        <v>0.018826</v>
      </c>
      <c r="DC22" s="15">
        <v>0.031665</v>
      </c>
      <c r="DD22" s="15">
        <v>0.027862</v>
      </c>
      <c r="DE22" s="13" t="str">
        <f t="shared" ref="DE22:DG22" si="38">DE23+DE21</f>
        <v>0.008731</v>
      </c>
      <c r="DF22" s="13" t="str">
        <f t="shared" si="38"/>
        <v>0.023661</v>
      </c>
      <c r="DG22" s="13" t="str">
        <f t="shared" si="38"/>
        <v>0.03779</v>
      </c>
      <c r="DH22" s="15">
        <v>0.013715</v>
      </c>
      <c r="DI22" s="15">
        <v>0.01636</v>
      </c>
      <c r="DJ22" s="13" t="str">
        <f t="shared" ref="DJ22:DL22" si="39">DJ23+DJ21</f>
        <v>0.044683</v>
      </c>
      <c r="DK22" s="13" t="str">
        <f t="shared" si="39"/>
        <v>0.01086</v>
      </c>
      <c r="DL22" s="13" t="str">
        <f t="shared" si="39"/>
        <v>0.016564</v>
      </c>
      <c r="DM22" s="15">
        <v>0.040497</v>
      </c>
      <c r="DN22" s="13" t="str">
        <f>DN23+DN21</f>
        <v>0.016667</v>
      </c>
      <c r="DO22" s="15">
        <v>0.012792</v>
      </c>
      <c r="DP22" s="15">
        <v>0.021673</v>
      </c>
      <c r="DQ22" s="15">
        <v>0.020888</v>
      </c>
      <c r="DR22" s="13" t="str">
        <f>DR23+DR21</f>
        <v>0.016265</v>
      </c>
      <c r="DS22" s="15">
        <v>0.035476</v>
      </c>
      <c r="DT22" s="13" t="str">
        <f t="shared" ref="DT22:DU22" si="40">DT23+DT21</f>
        <v>0.040937</v>
      </c>
      <c r="DU22" s="13" t="str">
        <f t="shared" si="40"/>
        <v>0.031383</v>
      </c>
    </row>
    <row r="23">
      <c r="A23" s="14" t="s">
        <v>125</v>
      </c>
      <c r="B23" s="5">
        <v>0.009475</v>
      </c>
      <c r="C23" s="15">
        <v>0.005086</v>
      </c>
      <c r="D23" s="15">
        <v>0.015275</v>
      </c>
      <c r="E23" s="5">
        <v>0.007659</v>
      </c>
      <c r="F23" s="15">
        <v>0.008655</v>
      </c>
      <c r="G23" s="5">
        <v>0.0065</v>
      </c>
      <c r="H23" s="15">
        <v>0.0059</v>
      </c>
      <c r="I23" s="5">
        <v>0.005841</v>
      </c>
      <c r="J23" s="5">
        <v>0.005728</v>
      </c>
      <c r="K23" s="15">
        <v>0.010279</v>
      </c>
      <c r="L23" s="15">
        <v>0.0142</v>
      </c>
      <c r="M23" s="5">
        <v>0.0097</v>
      </c>
      <c r="N23" s="15">
        <v>0.005104</v>
      </c>
      <c r="O23" s="5">
        <v>0.010009</v>
      </c>
      <c r="P23" s="5">
        <v>0.006465</v>
      </c>
      <c r="Q23" s="15">
        <v>0.008085</v>
      </c>
      <c r="R23" s="5">
        <v>0.007899</v>
      </c>
      <c r="S23" s="5">
        <v>0.005943</v>
      </c>
      <c r="T23" s="15">
        <v>0.010972</v>
      </c>
      <c r="U23" s="5">
        <v>0.012577</v>
      </c>
      <c r="V23" s="5">
        <v>0.006655</v>
      </c>
      <c r="W23" s="5">
        <v>0.012862</v>
      </c>
      <c r="X23" s="5">
        <v>0.0071</v>
      </c>
      <c r="Y23" s="15">
        <v>0.005436</v>
      </c>
      <c r="Z23" s="15">
        <v>0.01688</v>
      </c>
      <c r="AA23" s="5">
        <v>0.015839</v>
      </c>
      <c r="AB23" s="15">
        <v>0.005097</v>
      </c>
      <c r="AC23" s="5">
        <v>0.00708</v>
      </c>
      <c r="AD23" s="5">
        <v>0.010625</v>
      </c>
      <c r="AE23" s="15">
        <v>0.004522</v>
      </c>
      <c r="AF23" s="15">
        <v>0.00716</v>
      </c>
      <c r="AG23" s="5">
        <v>0.014791</v>
      </c>
      <c r="AH23" s="5">
        <v>0.011754</v>
      </c>
      <c r="AI23" s="5">
        <v>0.0099</v>
      </c>
      <c r="AJ23" s="15">
        <v>0.009293</v>
      </c>
      <c r="AK23" s="15">
        <v>0.005996</v>
      </c>
      <c r="AL23" s="15">
        <v>0.005179</v>
      </c>
      <c r="AM23" s="5">
        <v>0.006377</v>
      </c>
      <c r="AN23" s="15">
        <v>0.006663</v>
      </c>
      <c r="AO23" s="15">
        <v>0.011996</v>
      </c>
      <c r="AP23" s="15">
        <v>0.007818</v>
      </c>
      <c r="AQ23" s="5">
        <v>0.0121</v>
      </c>
      <c r="AR23" s="5">
        <v>0.008915</v>
      </c>
      <c r="AS23" s="5">
        <v>0.0085</v>
      </c>
      <c r="AT23" s="15">
        <v>0.00996</v>
      </c>
      <c r="AU23" s="5">
        <v>0.009439</v>
      </c>
      <c r="AV23" s="5">
        <v>0.011137</v>
      </c>
      <c r="AW23" s="5">
        <v>0.009456</v>
      </c>
      <c r="AX23" s="15">
        <v>0.0098</v>
      </c>
      <c r="AY23" s="15">
        <v>0.005539</v>
      </c>
      <c r="AZ23" s="5">
        <v>0.011936</v>
      </c>
      <c r="BA23" s="15">
        <v>0.013242</v>
      </c>
      <c r="BB23" s="5">
        <v>0.007771</v>
      </c>
      <c r="BC23" s="5">
        <v>0.009404</v>
      </c>
      <c r="BD23" s="15">
        <v>0.005038</v>
      </c>
      <c r="BE23" s="5">
        <v>0.0077</v>
      </c>
      <c r="BF23" s="15">
        <v>0.007194</v>
      </c>
      <c r="BG23" s="5">
        <v>0.005008</v>
      </c>
      <c r="BH23" s="15">
        <v>0.0052</v>
      </c>
      <c r="BI23" s="15">
        <v>0.00703</v>
      </c>
      <c r="BJ23" s="5">
        <v>0.0098</v>
      </c>
      <c r="BK23" s="5">
        <v>0.009952</v>
      </c>
      <c r="BL23" s="15">
        <v>0.0067</v>
      </c>
      <c r="BM23" s="5">
        <v>0.007564</v>
      </c>
      <c r="BN23" s="15">
        <v>0.004651</v>
      </c>
      <c r="BO23" s="5">
        <v>0.016594</v>
      </c>
      <c r="BP23" s="5">
        <v>0.009782</v>
      </c>
      <c r="BQ23" s="15">
        <v>0.007594</v>
      </c>
      <c r="BR23" s="5">
        <v>0.011222</v>
      </c>
      <c r="BS23" s="5">
        <v>0.004689</v>
      </c>
      <c r="BT23" s="15">
        <v>0.012374</v>
      </c>
      <c r="BU23" s="5">
        <v>0.008608</v>
      </c>
      <c r="BV23" s="5">
        <v>0.0074</v>
      </c>
      <c r="BW23" s="5">
        <v>0.004647</v>
      </c>
      <c r="BX23" s="5">
        <v>0.006613</v>
      </c>
      <c r="BY23" s="5">
        <v>0.005959</v>
      </c>
      <c r="BZ23" s="15">
        <v>0.012922</v>
      </c>
      <c r="CA23" s="5">
        <v>0.008429</v>
      </c>
      <c r="CB23" s="5">
        <v>0.008328</v>
      </c>
      <c r="CC23" s="5">
        <v>0.006803</v>
      </c>
      <c r="CD23" s="5">
        <v>0.0081</v>
      </c>
      <c r="CE23" s="5">
        <v>0.00673</v>
      </c>
      <c r="CF23" s="5">
        <v>0.004818</v>
      </c>
      <c r="CG23" s="5">
        <v>0.011686</v>
      </c>
      <c r="CH23" s="5">
        <v>0.014312</v>
      </c>
      <c r="CI23" s="15">
        <v>0.007862</v>
      </c>
      <c r="CJ23" s="15">
        <v>0.0049</v>
      </c>
      <c r="CK23" s="15">
        <v>0.007839</v>
      </c>
      <c r="CL23" s="5">
        <v>0.005578</v>
      </c>
      <c r="CM23" s="15">
        <v>0.005561</v>
      </c>
      <c r="CN23" s="5">
        <v>0.0063</v>
      </c>
      <c r="CO23" s="5">
        <v>0.011857</v>
      </c>
      <c r="CP23" s="15">
        <v>0.0141</v>
      </c>
      <c r="CQ23" s="5">
        <v>0.008664</v>
      </c>
      <c r="CR23" s="15">
        <v>0.006661</v>
      </c>
      <c r="CS23" s="15">
        <v>0.007496</v>
      </c>
      <c r="CT23" s="5">
        <v>0.007725</v>
      </c>
      <c r="CU23" s="5">
        <v>0.016289</v>
      </c>
      <c r="CV23" s="15">
        <v>0.013297</v>
      </c>
      <c r="CW23" s="5">
        <v>0.014043</v>
      </c>
      <c r="CX23" s="5">
        <v>0.013075</v>
      </c>
      <c r="CY23" s="15">
        <v>0.0083</v>
      </c>
      <c r="CZ23" s="5">
        <v>0.006417</v>
      </c>
      <c r="DA23" s="15">
        <v>0.008588</v>
      </c>
      <c r="DB23" s="5">
        <v>0.007317</v>
      </c>
      <c r="DC23" s="15">
        <v>0.014667</v>
      </c>
      <c r="DD23" s="15">
        <v>0.005925</v>
      </c>
      <c r="DE23" s="5">
        <v>0.007303</v>
      </c>
      <c r="DF23" s="5">
        <v>0.006598</v>
      </c>
      <c r="DG23" s="5">
        <v>0.010602</v>
      </c>
      <c r="DH23" s="15">
        <v>0.008973</v>
      </c>
      <c r="DI23" s="15">
        <v>0.0057</v>
      </c>
      <c r="DJ23" s="5">
        <v>0.011304</v>
      </c>
      <c r="DK23" s="5">
        <v>0.0153</v>
      </c>
      <c r="DL23" s="5">
        <v>0.009</v>
      </c>
      <c r="DM23" s="15">
        <v>0.008855</v>
      </c>
      <c r="DN23" s="5">
        <v>0.0079</v>
      </c>
      <c r="DO23" s="15">
        <v>0.009238</v>
      </c>
      <c r="DP23" s="15">
        <v>0.0048</v>
      </c>
      <c r="DQ23" s="15">
        <v>0.005294</v>
      </c>
      <c r="DR23" s="5">
        <v>0.005674</v>
      </c>
      <c r="DS23" s="15">
        <v>0.007578</v>
      </c>
      <c r="DT23" s="5">
        <v>0.011391</v>
      </c>
      <c r="DU23" s="5">
        <v>0.014809</v>
      </c>
    </row>
    <row r="24">
      <c r="A24" s="13"/>
      <c r="B24" s="13"/>
      <c r="C24" s="13"/>
      <c r="D24" s="13"/>
      <c r="E24" s="13"/>
      <c r="F24" s="17"/>
      <c r="G24" s="13"/>
      <c r="H24" s="17"/>
      <c r="I24" s="13"/>
      <c r="J24" s="13"/>
      <c r="K24" s="17"/>
      <c r="L24" s="17"/>
      <c r="N24" s="17"/>
      <c r="Q24" s="17"/>
      <c r="T24" s="17"/>
      <c r="Y24" s="17"/>
      <c r="Z24" s="17"/>
      <c r="AB24" s="17"/>
      <c r="AE24" s="17"/>
      <c r="AF24" s="17"/>
      <c r="AJ24" s="17"/>
      <c r="AK24" s="17"/>
      <c r="AL24" s="17"/>
      <c r="AN24" s="17"/>
      <c r="AO24" s="17"/>
      <c r="AP24" s="17"/>
      <c r="AT24" s="17"/>
      <c r="AX24" s="17"/>
      <c r="AY24" s="17"/>
      <c r="BA24" s="17"/>
      <c r="BD24" s="17"/>
      <c r="BF24" s="17"/>
      <c r="BH24" s="17"/>
      <c r="BI24" s="17"/>
      <c r="BL24" s="17"/>
      <c r="BN24" s="17"/>
      <c r="BQ24" s="17"/>
      <c r="BT24" s="17"/>
      <c r="BZ24" s="17"/>
      <c r="CI24" s="17"/>
      <c r="CJ24" s="17"/>
      <c r="CK24" s="17"/>
      <c r="CM24" s="17"/>
      <c r="CP24" s="17"/>
      <c r="CR24" s="17"/>
      <c r="CS24" s="17"/>
      <c r="CV24" s="17"/>
      <c r="CY24" s="17"/>
      <c r="DA24" s="17"/>
      <c r="DC24" s="17"/>
      <c r="DD24" s="17"/>
      <c r="DH24" s="17"/>
      <c r="DI24" s="17"/>
      <c r="DM24" s="17"/>
      <c r="DO24" s="17"/>
      <c r="DP24" s="17"/>
      <c r="DQ24" s="17"/>
      <c r="DS24" s="17"/>
    </row>
    <row r="25">
      <c r="A25" s="16">
        <v>2014.0</v>
      </c>
      <c r="B25" s="13"/>
      <c r="C25" s="13"/>
      <c r="D25" s="13"/>
      <c r="E25" s="13"/>
      <c r="F25" s="17"/>
      <c r="G25" s="13"/>
      <c r="H25" s="17"/>
      <c r="I25" s="13"/>
      <c r="J25" s="13"/>
      <c r="K25" s="17"/>
      <c r="L25" s="17"/>
      <c r="N25" s="17"/>
      <c r="Q25" s="17"/>
      <c r="T25" s="17"/>
      <c r="Y25" s="17"/>
      <c r="Z25" s="17"/>
      <c r="AB25" s="17"/>
      <c r="AE25" s="17"/>
      <c r="AF25" s="17"/>
      <c r="AJ25" s="17"/>
      <c r="AK25" s="17"/>
      <c r="AL25" s="17"/>
      <c r="AN25" s="17"/>
      <c r="AO25" s="17"/>
      <c r="AP25" s="17"/>
      <c r="AT25" s="17"/>
      <c r="AX25" s="17"/>
      <c r="AY25" s="17"/>
      <c r="BA25" s="17"/>
      <c r="BD25" s="17"/>
      <c r="BF25" s="17"/>
      <c r="BH25" s="17"/>
      <c r="BI25" s="17"/>
      <c r="BL25" s="17"/>
      <c r="BN25" s="17"/>
      <c r="BQ25" s="17"/>
      <c r="BT25" s="17"/>
      <c r="BZ25" s="17"/>
      <c r="CI25" s="17"/>
      <c r="CJ25" s="17"/>
      <c r="CK25" s="17"/>
      <c r="CM25" s="17"/>
      <c r="CP25" s="17"/>
      <c r="CR25" s="17"/>
      <c r="CS25" s="17"/>
      <c r="CV25" s="17"/>
      <c r="CY25" s="17"/>
      <c r="DA25" s="17"/>
      <c r="DC25" s="17"/>
      <c r="DD25" s="17"/>
      <c r="DH25" s="17"/>
      <c r="DI25" s="17"/>
      <c r="DM25" s="17"/>
      <c r="DO25" s="17"/>
      <c r="DP25" s="17"/>
      <c r="DQ25" s="17"/>
      <c r="DS25" s="17"/>
    </row>
    <row r="26">
      <c r="A26" s="15" t="s">
        <v>132</v>
      </c>
      <c r="B26" s="5">
        <v>0.030335</v>
      </c>
      <c r="C26" s="15">
        <v>0.019404</v>
      </c>
      <c r="D26" s="15">
        <v>0.032696</v>
      </c>
      <c r="E26" s="5">
        <v>0.010331</v>
      </c>
      <c r="F26" s="15">
        <v>0.004655</v>
      </c>
      <c r="G26" s="5">
        <v>0.015144</v>
      </c>
      <c r="H26" s="15">
        <v>0.012482</v>
      </c>
      <c r="I26" s="5">
        <v>0.013702</v>
      </c>
      <c r="J26" s="5">
        <v>0.012144</v>
      </c>
      <c r="K26" s="15">
        <v>0.0031</v>
      </c>
      <c r="L26" s="15">
        <v>4.22E-4</v>
      </c>
      <c r="M26" s="5">
        <v>0.004318</v>
      </c>
      <c r="N26" s="15">
        <v>0.021593</v>
      </c>
      <c r="O26" s="5">
        <v>0.026411</v>
      </c>
      <c r="P26" s="5">
        <v>0.013649</v>
      </c>
      <c r="Q26" s="15">
        <v>0.015453</v>
      </c>
      <c r="R26" s="5">
        <v>0.019756</v>
      </c>
      <c r="S26" s="5">
        <v>0.008864</v>
      </c>
      <c r="T26" s="15">
        <v>0.02911</v>
      </c>
      <c r="U26" s="5">
        <v>0.032978</v>
      </c>
      <c r="V26" s="5">
        <v>0.016416</v>
      </c>
      <c r="W26" s="5">
        <v>0.024981</v>
      </c>
      <c r="X26" s="5">
        <v>0.010981</v>
      </c>
      <c r="Y26" s="15">
        <v>0.013021</v>
      </c>
      <c r="Z26" s="15">
        <v>0.019683</v>
      </c>
      <c r="AA26" s="5">
        <v>0.033016</v>
      </c>
      <c r="AB26" s="15">
        <v>0.010573</v>
      </c>
      <c r="AC26" s="5">
        <v>0.005063</v>
      </c>
      <c r="AD26" s="5">
        <v>0.024863</v>
      </c>
      <c r="AE26" s="15">
        <v>0.010814</v>
      </c>
      <c r="AF26" s="15">
        <v>0.00146</v>
      </c>
      <c r="AG26" s="5">
        <v>0.024424</v>
      </c>
      <c r="AH26" s="5">
        <v>0.031532</v>
      </c>
      <c r="AI26" s="5">
        <v>0.004194</v>
      </c>
      <c r="AJ26" s="15">
        <v>0.013351</v>
      </c>
      <c r="AK26" s="15">
        <v>0.01204</v>
      </c>
      <c r="AL26" s="15">
        <v>0.015309</v>
      </c>
      <c r="AM26" s="5">
        <v>0.022189</v>
      </c>
      <c r="AN26" s="15">
        <v>0.002962</v>
      </c>
      <c r="AO26" s="15">
        <v>0.029425</v>
      </c>
      <c r="AP26" s="15">
        <v>0.022084</v>
      </c>
      <c r="AQ26" s="5">
        <v>-0.00262</v>
      </c>
      <c r="AR26" s="5">
        <v>0.025068</v>
      </c>
      <c r="AS26" s="5">
        <v>0.00442</v>
      </c>
      <c r="AT26" s="15">
        <v>0.022363</v>
      </c>
      <c r="AU26" s="5">
        <v>0.03232</v>
      </c>
      <c r="AV26" s="5">
        <v>-0.01306</v>
      </c>
      <c r="AW26" s="5">
        <v>0.023501</v>
      </c>
      <c r="AX26" s="15">
        <v>-0.00875</v>
      </c>
      <c r="AY26" s="15">
        <v>0.020483</v>
      </c>
      <c r="AZ26" s="5">
        <v>0.026983</v>
      </c>
      <c r="BA26" s="15">
        <v>0.024385</v>
      </c>
      <c r="BB26" s="5">
        <v>0.003751</v>
      </c>
      <c r="BC26" s="5">
        <v>0.013406</v>
      </c>
      <c r="BD26" s="15">
        <v>0.014246</v>
      </c>
      <c r="BE26" s="5">
        <v>0.012267</v>
      </c>
      <c r="BF26" s="15">
        <v>0.012602</v>
      </c>
      <c r="BG26" s="5">
        <v>0.012765</v>
      </c>
      <c r="BH26" s="15">
        <v>0.019195</v>
      </c>
      <c r="BI26" s="15">
        <v>0.002166</v>
      </c>
      <c r="BJ26" s="5">
        <v>0.014797</v>
      </c>
      <c r="BK26" s="5">
        <v>0.026441</v>
      </c>
      <c r="BL26" s="15">
        <v>0.020061</v>
      </c>
      <c r="BM26" s="5">
        <v>0.016477</v>
      </c>
      <c r="BN26" s="15">
        <v>0.0118</v>
      </c>
      <c r="BO26" s="5">
        <v>0.012469</v>
      </c>
      <c r="BP26" s="5">
        <v>0.023674</v>
      </c>
      <c r="BQ26" s="15">
        <v>0.027839</v>
      </c>
      <c r="BR26" s="5">
        <v>0.030723</v>
      </c>
      <c r="BS26" s="5">
        <v>0.01471</v>
      </c>
      <c r="BT26" s="15">
        <v>0.029334</v>
      </c>
      <c r="BU26" s="5">
        <v>0.024724</v>
      </c>
      <c r="BV26" s="5">
        <v>0.001811</v>
      </c>
      <c r="BW26" s="5">
        <v>0.013212</v>
      </c>
      <c r="BX26" s="5">
        <v>0.017576</v>
      </c>
      <c r="BY26" s="5">
        <v>0.013908</v>
      </c>
      <c r="BZ26" s="15">
        <v>0.02791</v>
      </c>
      <c r="CA26" s="5">
        <v>0.00852</v>
      </c>
      <c r="CB26" s="5">
        <v>0.023695</v>
      </c>
      <c r="CC26" s="5">
        <v>0.012132</v>
      </c>
      <c r="CD26" s="5">
        <v>0.003598</v>
      </c>
      <c r="CE26" s="5">
        <v>0.015103</v>
      </c>
      <c r="CF26" s="5">
        <v>0.011416</v>
      </c>
      <c r="CG26" s="5">
        <v>0.040294</v>
      </c>
      <c r="CH26" s="5">
        <v>0.026605</v>
      </c>
      <c r="CI26" s="15">
        <v>0.021034</v>
      </c>
      <c r="CJ26" s="15">
        <v>0.016122</v>
      </c>
      <c r="CK26" s="15">
        <v>0.020947</v>
      </c>
      <c r="CL26" s="5">
        <v>0.013343</v>
      </c>
      <c r="CM26" s="15">
        <v>0.01325</v>
      </c>
      <c r="CN26" s="5">
        <v>0.015933</v>
      </c>
      <c r="CO26" s="5">
        <v>-6.1E-4</v>
      </c>
      <c r="CP26" s="15">
        <v>0.002176</v>
      </c>
      <c r="CQ26" s="5">
        <v>0.023503</v>
      </c>
      <c r="CR26" s="15">
        <v>0.007323</v>
      </c>
      <c r="CS26" s="15">
        <v>0.021458</v>
      </c>
      <c r="CT26" s="5">
        <v>0.031256</v>
      </c>
      <c r="CU26" s="5">
        <v>0.021893</v>
      </c>
      <c r="CV26" s="15">
        <v>0.024</v>
      </c>
      <c r="CW26" s="5">
        <v>0.015761</v>
      </c>
      <c r="CX26" s="5">
        <v>0.039155</v>
      </c>
      <c r="CY26" s="15">
        <v>-0.00309</v>
      </c>
      <c r="CZ26" s="5">
        <v>0.009287</v>
      </c>
      <c r="DA26" s="15">
        <v>0.021453</v>
      </c>
      <c r="DB26" s="5">
        <v>0.008954</v>
      </c>
      <c r="DC26" s="15">
        <v>0.014661</v>
      </c>
      <c r="DD26" s="15">
        <v>0.022423</v>
      </c>
      <c r="DE26" s="5">
        <v>0.004062</v>
      </c>
      <c r="DF26" s="5">
        <v>0.026787</v>
      </c>
      <c r="DG26" s="5">
        <v>0.026553</v>
      </c>
      <c r="DH26" s="15">
        <v>0.00462</v>
      </c>
      <c r="DI26" s="15">
        <v>0.010063</v>
      </c>
      <c r="DJ26" s="5">
        <v>0.032538</v>
      </c>
      <c r="DK26" s="5">
        <v>-0.00279</v>
      </c>
      <c r="DL26" s="5">
        <v>0.006697</v>
      </c>
      <c r="DM26" s="15">
        <v>0.031544</v>
      </c>
      <c r="DN26" s="5">
        <v>0.007427</v>
      </c>
      <c r="DO26" s="15">
        <v>0.003383</v>
      </c>
      <c r="DP26" s="15">
        <v>0.016869</v>
      </c>
      <c r="DQ26" s="15">
        <v>0.013705</v>
      </c>
      <c r="DR26" s="5">
        <v>0.010742</v>
      </c>
      <c r="DS26" s="15">
        <v>0.025156</v>
      </c>
      <c r="DT26" s="5">
        <v>0.030696</v>
      </c>
      <c r="DU26" s="5">
        <v>0.023075</v>
      </c>
    </row>
    <row r="27">
      <c r="A27" s="15" t="s">
        <v>124</v>
      </c>
      <c r="B27" t="str">
        <f>B28+B26</f>
        <v>0.038565</v>
      </c>
      <c r="C27" s="15">
        <v>0.024529</v>
      </c>
      <c r="D27" s="15">
        <v>0.046416</v>
      </c>
      <c r="E27" t="str">
        <f>E28+E26</f>
        <v>0.017897</v>
      </c>
      <c r="F27" s="15">
        <v>0.013845</v>
      </c>
      <c r="G27" t="str">
        <f>G28+G26</f>
        <v>0.021644</v>
      </c>
      <c r="H27" s="15">
        <v>0.018282</v>
      </c>
      <c r="I27" t="str">
        <f t="shared" ref="I27:J27" si="41">I28+I26</f>
        <v>0.019858</v>
      </c>
      <c r="J27" t="str">
        <f t="shared" si="41"/>
        <v>0.017545</v>
      </c>
      <c r="K27" s="15">
        <v>0.013676</v>
      </c>
      <c r="L27" s="15">
        <v>0.013222</v>
      </c>
      <c r="M27" t="str">
        <f>M28+M26</f>
        <v>0.013618</v>
      </c>
      <c r="N27" s="15">
        <v>0.027152</v>
      </c>
      <c r="O27" t="str">
        <f t="shared" ref="O27:P27" si="42">O28+O26</f>
        <v>0.035772</v>
      </c>
      <c r="P27" t="str">
        <f t="shared" si="42"/>
        <v>0.019879</v>
      </c>
      <c r="Q27" s="15">
        <v>0.022881</v>
      </c>
      <c r="R27" t="str">
        <f t="shared" ref="R27:S27" si="43">R28+R26</f>
        <v>0.027218</v>
      </c>
      <c r="S27" t="str">
        <f t="shared" si="43"/>
        <v>0.01498</v>
      </c>
      <c r="T27" s="15">
        <v>0.03867</v>
      </c>
      <c r="U27" t="str">
        <f t="shared" ref="U27:X27" si="44">U28+U26</f>
        <v>0.044291</v>
      </c>
      <c r="V27" t="str">
        <f t="shared" si="44"/>
        <v>0.022543</v>
      </c>
      <c r="W27" t="str">
        <f t="shared" si="44"/>
        <v>0.036443</v>
      </c>
      <c r="X27" t="str">
        <f t="shared" si="44"/>
        <v>0.018381</v>
      </c>
      <c r="Y27" s="15">
        <v>0.018432</v>
      </c>
      <c r="Z27" s="15">
        <v>0.034215</v>
      </c>
      <c r="AA27" t="str">
        <f>AA28+AA26</f>
        <v>0.047081</v>
      </c>
      <c r="AB27" s="15">
        <v>0.015691</v>
      </c>
      <c r="AC27" t="str">
        <f t="shared" ref="AC27:AD27" si="45">AC28+AC26</f>
        <v>0.012263</v>
      </c>
      <c r="AD27" t="str">
        <f t="shared" si="45"/>
        <v>0.033432</v>
      </c>
      <c r="AE27" s="15">
        <v>0.015643</v>
      </c>
      <c r="AF27" s="15">
        <v>0.009271</v>
      </c>
      <c r="AG27" t="str">
        <f t="shared" ref="AG27:AI27" si="46">AG28+AG26</f>
        <v>0.037972</v>
      </c>
      <c r="AH27" t="str">
        <f t="shared" si="46"/>
        <v>0.041846</v>
      </c>
      <c r="AI27" t="str">
        <f t="shared" si="46"/>
        <v>0.013294</v>
      </c>
      <c r="AJ27" s="15">
        <v>0.021957</v>
      </c>
      <c r="AK27" s="15">
        <v>0.018105</v>
      </c>
      <c r="AL27" s="15">
        <v>0.02044</v>
      </c>
      <c r="AM27" t="str">
        <f>AM28+AM26</f>
        <v>0.028318</v>
      </c>
      <c r="AN27" s="15">
        <v>0.009752</v>
      </c>
      <c r="AO27" s="15">
        <v>0.040189</v>
      </c>
      <c r="AP27" s="15">
        <v>0.028682</v>
      </c>
      <c r="AQ27" t="str">
        <f t="shared" ref="AQ27:AS27" si="47">AQ28+AQ26</f>
        <v>0.00918</v>
      </c>
      <c r="AR27" t="str">
        <f t="shared" si="47"/>
        <v>0.032479</v>
      </c>
      <c r="AS27" t="str">
        <f t="shared" si="47"/>
        <v>0.01282</v>
      </c>
      <c r="AT27" s="15">
        <v>0.030989</v>
      </c>
      <c r="AU27" t="str">
        <f t="shared" ref="AU27:AW27" si="48">AU28+AU26</f>
        <v>0.041049</v>
      </c>
      <c r="AV27" t="str">
        <f t="shared" si="48"/>
        <v>-0.001543</v>
      </c>
      <c r="AW27" t="str">
        <f t="shared" si="48"/>
        <v>0.032449</v>
      </c>
      <c r="AX27" s="15">
        <v>0.001746</v>
      </c>
      <c r="AY27" s="15">
        <v>0.025853</v>
      </c>
      <c r="AZ27" t="str">
        <f>AZ28+AZ26</f>
        <v>0.036927</v>
      </c>
      <c r="BA27" s="15">
        <v>0.036491</v>
      </c>
      <c r="BB27" t="str">
        <f t="shared" ref="BB27:BC27" si="49">BB28+BB26</f>
        <v>0.011888</v>
      </c>
      <c r="BC27" t="str">
        <f t="shared" si="49"/>
        <v>0.022123</v>
      </c>
      <c r="BD27" s="15">
        <v>0.019257</v>
      </c>
      <c r="BE27" t="str">
        <f>BE28+BE26</f>
        <v>0.019606</v>
      </c>
      <c r="BF27" s="15">
        <v>0.019763</v>
      </c>
      <c r="BG27" t="str">
        <f>BG28+BG26</f>
        <v>0.017401</v>
      </c>
      <c r="BH27" s="15">
        <v>0.024395</v>
      </c>
      <c r="BI27" s="15">
        <v>0.007866</v>
      </c>
      <c r="BJ27" t="str">
        <f t="shared" ref="BJ27:BK27" si="50">BJ28+BJ26</f>
        <v>0.022367</v>
      </c>
      <c r="BK27" t="str">
        <f t="shared" si="50"/>
        <v>0.034706</v>
      </c>
      <c r="BL27" s="15">
        <v>0.026161</v>
      </c>
      <c r="BM27" t="str">
        <f>BM28+BM26</f>
        <v>0.023245</v>
      </c>
      <c r="BN27" s="15">
        <v>0.016362</v>
      </c>
      <c r="BO27" t="str">
        <f t="shared" ref="BO27:BP27" si="51">BO28+BO26</f>
        <v>0.027273</v>
      </c>
      <c r="BP27" t="str">
        <f t="shared" si="51"/>
        <v>0.032358</v>
      </c>
      <c r="BQ27" s="15">
        <v>0.034513</v>
      </c>
      <c r="BR27" t="str">
        <f t="shared" ref="BR27:BS27" si="52">BR28+BR26</f>
        <v>0.038608</v>
      </c>
      <c r="BS27" t="str">
        <f t="shared" si="52"/>
        <v>0.019631</v>
      </c>
      <c r="BT27" s="15">
        <v>0.039794</v>
      </c>
      <c r="BU27" t="str">
        <f t="shared" ref="BU27:BY27" si="53">BU28+BU26</f>
        <v>0.032671</v>
      </c>
      <c r="BV27" t="str">
        <f t="shared" si="53"/>
        <v>0.009511</v>
      </c>
      <c r="BW27" t="str">
        <f t="shared" si="53"/>
        <v>0.018001</v>
      </c>
      <c r="BX27" t="str">
        <f t="shared" si="53"/>
        <v>0.023689</v>
      </c>
      <c r="BY27" t="str">
        <f t="shared" si="53"/>
        <v>0.019611</v>
      </c>
      <c r="BZ27" s="15">
        <v>0.039362</v>
      </c>
      <c r="CA27" t="str">
        <f t="shared" ref="CA27:CH27" si="54">CA28+CA26</f>
        <v>0.01677</v>
      </c>
      <c r="CB27" t="str">
        <f t="shared" si="54"/>
        <v>0.030794</v>
      </c>
      <c r="CC27" t="str">
        <f t="shared" si="54"/>
        <v>0.018524</v>
      </c>
      <c r="CD27" t="str">
        <f t="shared" si="54"/>
        <v>0.011898</v>
      </c>
      <c r="CE27" t="str">
        <f t="shared" si="54"/>
        <v>0.021983</v>
      </c>
      <c r="CF27" t="str">
        <f t="shared" si="54"/>
        <v>0.01617</v>
      </c>
      <c r="CG27" t="str">
        <f t="shared" si="54"/>
        <v>0.049414</v>
      </c>
      <c r="CH27" t="str">
        <f t="shared" si="54"/>
        <v>0.039527</v>
      </c>
      <c r="CI27" s="15">
        <v>0.028444</v>
      </c>
      <c r="CJ27" s="15">
        <v>0.021136</v>
      </c>
      <c r="CK27" s="15">
        <v>0.028621</v>
      </c>
      <c r="CL27" t="str">
        <f>CL28+CL26</f>
        <v>0.018995</v>
      </c>
      <c r="CM27" s="15">
        <v>0.01887</v>
      </c>
      <c r="CN27" t="str">
        <f t="shared" ref="CN27:CO27" si="55">CN28+CN26</f>
        <v>0.022668</v>
      </c>
      <c r="CO27" t="str">
        <f t="shared" si="55"/>
        <v>0.010701</v>
      </c>
      <c r="CP27" s="15">
        <v>0.015276</v>
      </c>
      <c r="CQ27" t="str">
        <f>CQ28+CQ26</f>
        <v>0.030556</v>
      </c>
      <c r="CR27" s="15">
        <v>0.014526</v>
      </c>
      <c r="CS27" s="15">
        <v>0.028381</v>
      </c>
      <c r="CT27" t="str">
        <f t="shared" ref="CT27:CU27" si="56">CT28+CT26</f>
        <v>0.037461</v>
      </c>
      <c r="CU27" t="str">
        <f t="shared" si="56"/>
        <v>0.035466</v>
      </c>
      <c r="CV27" s="15">
        <v>0.036035</v>
      </c>
      <c r="CW27" t="str">
        <f t="shared" ref="CW27:CX27" si="57">CW28+CW26</f>
        <v>0.028222</v>
      </c>
      <c r="CX27" t="str">
        <f t="shared" si="57"/>
        <v>0.050742</v>
      </c>
      <c r="CY27" s="15">
        <v>0.005406</v>
      </c>
      <c r="CZ27" t="str">
        <f>CZ28+CZ26</f>
        <v>0.016048</v>
      </c>
      <c r="DA27" s="15">
        <v>0.029215</v>
      </c>
      <c r="DB27" t="str">
        <f>DB28+DB26</f>
        <v>0.016362</v>
      </c>
      <c r="DC27" s="15">
        <v>0.029031</v>
      </c>
      <c r="DD27" s="15">
        <v>0.028031</v>
      </c>
      <c r="DE27" t="str">
        <f t="shared" ref="DE27:DG27" si="58">DE28+DE26</f>
        <v>0.011963</v>
      </c>
      <c r="DF27" t="str">
        <f t="shared" si="58"/>
        <v>0.033663</v>
      </c>
      <c r="DG27" t="str">
        <f t="shared" si="58"/>
        <v>0.035493</v>
      </c>
      <c r="DH27" s="15">
        <v>0.014012</v>
      </c>
      <c r="DI27" s="15">
        <v>0.016263</v>
      </c>
      <c r="DJ27" t="str">
        <f t="shared" ref="DJ27:DL27" si="59">DJ28+DJ26</f>
        <v>0.042192</v>
      </c>
      <c r="DK27" t="str">
        <f t="shared" si="59"/>
        <v>0.01191</v>
      </c>
      <c r="DL27" t="str">
        <f t="shared" si="59"/>
        <v>0.015497</v>
      </c>
      <c r="DM27" s="15">
        <v>0.038449</v>
      </c>
      <c r="DN27" t="str">
        <f>DN28+DN26</f>
        <v>0.015527</v>
      </c>
      <c r="DO27" s="15">
        <v>0.012712</v>
      </c>
      <c r="DP27" s="15">
        <v>0.021769</v>
      </c>
      <c r="DQ27" s="15">
        <v>0.019233</v>
      </c>
      <c r="DR27" t="str">
        <f>DR28+DR26</f>
        <v>0.016557</v>
      </c>
      <c r="DS27" s="15">
        <v>0.032075</v>
      </c>
      <c r="DT27" t="str">
        <f t="shared" ref="DT27:DU27" si="60">DT28+DT26</f>
        <v>0.039714</v>
      </c>
      <c r="DU27" t="str">
        <f t="shared" si="60"/>
        <v>0.032894</v>
      </c>
    </row>
    <row r="28">
      <c r="A28" s="14" t="s">
        <v>125</v>
      </c>
      <c r="B28" s="5">
        <v>0.00823</v>
      </c>
      <c r="C28" s="15">
        <v>0.005125</v>
      </c>
      <c r="D28" s="15">
        <v>0.01372</v>
      </c>
      <c r="E28" s="5">
        <v>0.007566</v>
      </c>
      <c r="F28" s="15">
        <v>0.00919</v>
      </c>
      <c r="G28" s="5">
        <v>0.0065</v>
      </c>
      <c r="H28" s="15">
        <v>0.0058</v>
      </c>
      <c r="I28" s="5">
        <v>0.006156</v>
      </c>
      <c r="J28" s="5">
        <v>0.005401</v>
      </c>
      <c r="K28" s="15">
        <v>0.010576</v>
      </c>
      <c r="L28" s="15">
        <v>0.0128</v>
      </c>
      <c r="M28" s="5">
        <v>0.0093</v>
      </c>
      <c r="N28" s="15">
        <v>0.005559</v>
      </c>
      <c r="O28" s="5">
        <v>0.009361</v>
      </c>
      <c r="P28" s="5">
        <v>0.00623</v>
      </c>
      <c r="Q28" s="15">
        <v>0.007428</v>
      </c>
      <c r="R28" s="5">
        <v>0.007462</v>
      </c>
      <c r="S28" s="5">
        <v>0.006116</v>
      </c>
      <c r="T28" s="15">
        <v>0.00956</v>
      </c>
      <c r="U28" s="5">
        <v>0.011313</v>
      </c>
      <c r="V28" s="5">
        <v>0.006127</v>
      </c>
      <c r="W28" s="5">
        <v>0.011462</v>
      </c>
      <c r="X28" s="5">
        <v>0.0074</v>
      </c>
      <c r="Y28" s="15">
        <v>0.005411</v>
      </c>
      <c r="Z28" s="15">
        <v>0.014532</v>
      </c>
      <c r="AA28" s="5">
        <v>0.014065</v>
      </c>
      <c r="AB28" s="15">
        <v>0.005118</v>
      </c>
      <c r="AC28" s="5">
        <v>0.0072</v>
      </c>
      <c r="AD28" s="5">
        <v>0.008569</v>
      </c>
      <c r="AE28" s="15">
        <v>0.004829</v>
      </c>
      <c r="AF28" s="15">
        <v>0.007811</v>
      </c>
      <c r="AG28" s="5">
        <v>0.013548</v>
      </c>
      <c r="AH28" s="5">
        <v>0.010314</v>
      </c>
      <c r="AI28" s="5">
        <v>0.0091</v>
      </c>
      <c r="AJ28" s="15">
        <v>0.008606</v>
      </c>
      <c r="AK28" s="15">
        <v>0.006065</v>
      </c>
      <c r="AL28" s="15">
        <v>0.005131</v>
      </c>
      <c r="AM28" s="5">
        <v>0.006129</v>
      </c>
      <c r="AN28" s="15">
        <v>0.00679</v>
      </c>
      <c r="AO28" s="15">
        <v>0.010764</v>
      </c>
      <c r="AP28" s="15">
        <v>0.006598</v>
      </c>
      <c r="AQ28" s="5">
        <v>0.0118</v>
      </c>
      <c r="AR28" s="5">
        <v>0.007411</v>
      </c>
      <c r="AS28" s="5">
        <v>0.0084</v>
      </c>
      <c r="AT28" s="15">
        <v>0.008626</v>
      </c>
      <c r="AU28" s="5">
        <v>0.008729</v>
      </c>
      <c r="AV28" s="5">
        <v>0.011517</v>
      </c>
      <c r="AW28" s="5">
        <v>0.008948</v>
      </c>
      <c r="AX28" s="15">
        <v>0.0105</v>
      </c>
      <c r="AY28" s="15">
        <v>0.00537</v>
      </c>
      <c r="AZ28" s="5">
        <v>0.009944</v>
      </c>
      <c r="BA28" s="15">
        <v>0.012106</v>
      </c>
      <c r="BB28" s="5">
        <v>0.008137</v>
      </c>
      <c r="BC28" s="5">
        <v>0.008717</v>
      </c>
      <c r="BD28" s="15">
        <v>0.005011</v>
      </c>
      <c r="BE28" s="5">
        <v>0.007339</v>
      </c>
      <c r="BF28" s="15">
        <v>0.007161</v>
      </c>
      <c r="BG28" s="5">
        <v>0.004636</v>
      </c>
      <c r="BH28" s="15">
        <v>0.0052</v>
      </c>
      <c r="BI28" s="15">
        <v>0.0057</v>
      </c>
      <c r="BJ28" s="5">
        <v>0.00757</v>
      </c>
      <c r="BK28" s="5">
        <v>0.008265</v>
      </c>
      <c r="BL28" s="15">
        <v>0.0061</v>
      </c>
      <c r="BM28" s="5">
        <v>0.006768</v>
      </c>
      <c r="BN28" s="15">
        <v>0.004562</v>
      </c>
      <c r="BO28" s="5">
        <v>0.014804</v>
      </c>
      <c r="BP28" s="5">
        <v>0.008684</v>
      </c>
      <c r="BQ28" s="15">
        <v>0.006674</v>
      </c>
      <c r="BR28" s="5">
        <v>0.007885</v>
      </c>
      <c r="BS28" s="5">
        <v>0.004921</v>
      </c>
      <c r="BT28" s="15">
        <v>0.01046</v>
      </c>
      <c r="BU28" s="5">
        <v>0.007947</v>
      </c>
      <c r="BV28" s="5">
        <v>0.0077</v>
      </c>
      <c r="BW28" s="5">
        <v>0.004789</v>
      </c>
      <c r="BX28" s="5">
        <v>0.006113</v>
      </c>
      <c r="BY28" s="5">
        <v>0.005703</v>
      </c>
      <c r="BZ28" s="15">
        <v>0.011452</v>
      </c>
      <c r="CA28" s="5">
        <v>0.00825</v>
      </c>
      <c r="CB28" s="5">
        <v>0.007099</v>
      </c>
      <c r="CC28" s="5">
        <v>0.006392</v>
      </c>
      <c r="CD28" s="5">
        <v>0.0083</v>
      </c>
      <c r="CE28" s="5">
        <v>0.00688</v>
      </c>
      <c r="CF28" s="5">
        <v>0.004754</v>
      </c>
      <c r="CG28" s="5">
        <v>0.00912</v>
      </c>
      <c r="CH28" s="5">
        <v>0.012922</v>
      </c>
      <c r="CI28" s="15">
        <v>0.00741</v>
      </c>
      <c r="CJ28" s="15">
        <v>0.005014</v>
      </c>
      <c r="CK28" s="15">
        <v>0.007674</v>
      </c>
      <c r="CL28" s="5">
        <v>0.005652</v>
      </c>
      <c r="CM28" s="15">
        <v>0.00562</v>
      </c>
      <c r="CN28" s="5">
        <v>0.006735</v>
      </c>
      <c r="CO28" s="5">
        <v>0.011311</v>
      </c>
      <c r="CP28" s="15">
        <v>0.0131</v>
      </c>
      <c r="CQ28" s="5">
        <v>0.007053</v>
      </c>
      <c r="CR28" s="15">
        <v>0.007203</v>
      </c>
      <c r="CS28" s="15">
        <v>0.006923</v>
      </c>
      <c r="CT28" s="5">
        <v>0.006205</v>
      </c>
      <c r="CU28" s="5">
        <v>0.013573</v>
      </c>
      <c r="CV28" s="15">
        <v>0.012035</v>
      </c>
      <c r="CW28" s="5">
        <v>0.012461</v>
      </c>
      <c r="CX28" s="5">
        <v>0.011587</v>
      </c>
      <c r="CY28" s="15">
        <v>0.0085</v>
      </c>
      <c r="CZ28" s="5">
        <v>0.006761</v>
      </c>
      <c r="DA28" s="15">
        <v>0.007762</v>
      </c>
      <c r="DB28" s="5">
        <v>0.007408</v>
      </c>
      <c r="DC28" s="15">
        <v>0.01437</v>
      </c>
      <c r="DD28" s="15">
        <v>0.005608</v>
      </c>
      <c r="DE28" s="5">
        <v>0.007901</v>
      </c>
      <c r="DF28" s="5">
        <v>0.006876</v>
      </c>
      <c r="DG28" s="5">
        <v>0.00894</v>
      </c>
      <c r="DH28" s="15">
        <v>0.009392</v>
      </c>
      <c r="DI28" s="15">
        <v>0.0062</v>
      </c>
      <c r="DJ28" s="5">
        <v>0.009654</v>
      </c>
      <c r="DK28" s="5">
        <v>0.0147</v>
      </c>
      <c r="DL28" s="5">
        <v>0.0088</v>
      </c>
      <c r="DM28" s="15">
        <v>0.006905</v>
      </c>
      <c r="DN28" s="5">
        <v>0.0081</v>
      </c>
      <c r="DO28" s="15">
        <v>0.009329</v>
      </c>
      <c r="DP28" s="15">
        <v>0.0049</v>
      </c>
      <c r="DQ28" s="15">
        <v>0.005528</v>
      </c>
      <c r="DR28" s="5">
        <v>0.005815</v>
      </c>
      <c r="DS28" s="15">
        <v>0.006919</v>
      </c>
      <c r="DT28" s="5">
        <v>0.009018</v>
      </c>
      <c r="DU28" s="5">
        <v>0.009819</v>
      </c>
    </row>
    <row r="29">
      <c r="CV29" s="17"/>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18" t="s">
        <v>133</v>
      </c>
      <c r="B1" s="19" t="s">
        <v>0</v>
      </c>
      <c r="C1" s="19" t="s">
        <v>3</v>
      </c>
      <c r="D1" s="19" t="s">
        <v>5</v>
      </c>
      <c r="E1" s="19" t="s">
        <v>7</v>
      </c>
      <c r="F1" s="19" t="s">
        <v>8</v>
      </c>
      <c r="G1" s="19" t="s">
        <v>11</v>
      </c>
      <c r="H1" s="19" t="s">
        <v>13</v>
      </c>
      <c r="I1" s="19" t="s">
        <v>14</v>
      </c>
      <c r="J1" s="19" t="s">
        <v>16</v>
      </c>
      <c r="K1" s="19" t="s">
        <v>17</v>
      </c>
      <c r="L1" s="19" t="s">
        <v>19</v>
      </c>
      <c r="M1" s="19" t="s">
        <v>20</v>
      </c>
      <c r="N1" s="19" t="s">
        <v>21</v>
      </c>
      <c r="O1" s="19" t="s">
        <v>22</v>
      </c>
      <c r="P1" s="19" t="s">
        <v>25</v>
      </c>
      <c r="Q1" s="19" t="s">
        <v>27</v>
      </c>
      <c r="R1" s="19" t="s">
        <v>28</v>
      </c>
      <c r="S1" s="19" t="s">
        <v>31</v>
      </c>
      <c r="T1" s="19" t="s">
        <v>32</v>
      </c>
      <c r="U1" s="19" t="s">
        <v>33</v>
      </c>
      <c r="V1" s="19" t="s">
        <v>37</v>
      </c>
      <c r="W1" s="19" t="s">
        <v>41</v>
      </c>
      <c r="X1" s="19" t="s">
        <v>42</v>
      </c>
      <c r="Y1" s="19" t="s">
        <v>43</v>
      </c>
      <c r="Z1" s="19" t="s">
        <v>45</v>
      </c>
      <c r="AA1" s="19" t="s">
        <v>46</v>
      </c>
      <c r="AB1" s="19" t="s">
        <v>47</v>
      </c>
      <c r="AC1" s="19" t="s">
        <v>50</v>
      </c>
      <c r="AD1" s="19" t="s">
        <v>52</v>
      </c>
      <c r="AE1" s="19" t="s">
        <v>53</v>
      </c>
      <c r="AF1" s="19" t="s">
        <v>55</v>
      </c>
      <c r="AG1" s="19" t="s">
        <v>57</v>
      </c>
      <c r="AH1" s="19" t="s">
        <v>60</v>
      </c>
      <c r="AI1" s="19" t="s">
        <v>61</v>
      </c>
      <c r="AJ1" s="19" t="s">
        <v>63</v>
      </c>
      <c r="AK1" s="19" t="s">
        <v>65</v>
      </c>
      <c r="AL1" s="19" t="s">
        <v>66</v>
      </c>
      <c r="AM1" s="19" t="s">
        <v>68</v>
      </c>
      <c r="AN1" s="19" t="s">
        <v>69</v>
      </c>
      <c r="AO1" s="19" t="s">
        <v>71</v>
      </c>
      <c r="AP1" s="19" t="s">
        <v>72</v>
      </c>
      <c r="AQ1" s="19" t="s">
        <v>73</v>
      </c>
      <c r="AR1" s="19" t="s">
        <v>74</v>
      </c>
      <c r="AS1" s="19" t="s">
        <v>75</v>
      </c>
      <c r="AT1" s="19" t="s">
        <v>77</v>
      </c>
      <c r="AU1" s="19" t="s">
        <v>78</v>
      </c>
      <c r="AV1" s="19" t="s">
        <v>79</v>
      </c>
      <c r="AW1" s="19" t="s">
        <v>80</v>
      </c>
      <c r="AX1" s="19" t="s">
        <v>81</v>
      </c>
      <c r="AY1" s="19" t="s">
        <v>82</v>
      </c>
      <c r="AZ1" s="19" t="s">
        <v>83</v>
      </c>
      <c r="BA1" s="19" t="s">
        <v>84</v>
      </c>
      <c r="BB1" s="19" t="s">
        <v>88</v>
      </c>
      <c r="BC1" s="19" t="s">
        <v>90</v>
      </c>
      <c r="BD1" s="19" t="s">
        <v>91</v>
      </c>
      <c r="BE1" s="19" t="s">
        <v>93</v>
      </c>
      <c r="BF1" s="19" t="s">
        <v>94</v>
      </c>
      <c r="BG1" s="19" t="s">
        <v>96</v>
      </c>
      <c r="BH1" s="19" t="s">
        <v>97</v>
      </c>
      <c r="BI1" s="19" t="s">
        <v>99</v>
      </c>
      <c r="BJ1" s="19" t="s">
        <v>100</v>
      </c>
      <c r="BK1" s="19" t="s">
        <v>102</v>
      </c>
      <c r="BL1" s="19" t="s">
        <v>104</v>
      </c>
      <c r="BM1" s="19" t="s">
        <v>107</v>
      </c>
      <c r="BN1" s="19" t="s">
        <v>108</v>
      </c>
      <c r="BO1" s="19" t="s">
        <v>109</v>
      </c>
      <c r="BP1" s="19" t="s">
        <v>112</v>
      </c>
      <c r="BQ1" s="19" t="s">
        <v>113</v>
      </c>
      <c r="BR1" s="19" t="s">
        <v>114</v>
      </c>
      <c r="BS1" s="19" t="s">
        <v>116</v>
      </c>
      <c r="BT1" s="19" t="s">
        <v>120</v>
      </c>
      <c r="BU1" s="19" t="s">
        <v>122</v>
      </c>
      <c r="BV1" s="19" t="s">
        <v>123</v>
      </c>
    </row>
    <row r="2">
      <c r="A2" s="18">
        <v>1997.0</v>
      </c>
      <c r="B2" s="20"/>
      <c r="C2" s="21"/>
      <c r="D2" s="20"/>
      <c r="E2" s="20"/>
      <c r="F2" s="22"/>
      <c r="G2" s="20"/>
      <c r="H2" s="20"/>
      <c r="I2" s="20"/>
      <c r="J2" s="22"/>
      <c r="K2" s="23">
        <v>35900.0</v>
      </c>
      <c r="L2" s="20"/>
      <c r="M2" s="21"/>
      <c r="N2" s="21"/>
      <c r="O2" s="20"/>
      <c r="P2" s="21"/>
      <c r="Q2" s="20"/>
      <c r="R2" s="21"/>
      <c r="S2" s="21"/>
      <c r="T2" s="21"/>
      <c r="U2" s="20"/>
      <c r="V2" s="21"/>
      <c r="W2" s="24"/>
      <c r="X2" s="21"/>
      <c r="Y2" s="20"/>
      <c r="Z2" s="21"/>
      <c r="AA2" s="21"/>
      <c r="AB2" s="21"/>
      <c r="AC2" s="21"/>
      <c r="AD2" s="21"/>
      <c r="AE2" s="21"/>
      <c r="AF2" s="20"/>
      <c r="AG2" s="21"/>
      <c r="AH2" s="21"/>
      <c r="AI2" s="21"/>
      <c r="AJ2" s="21"/>
      <c r="AK2" s="21"/>
      <c r="AL2" s="21"/>
      <c r="AM2" s="21"/>
      <c r="AN2" s="21"/>
      <c r="AO2" s="21"/>
      <c r="AP2" s="21"/>
      <c r="AQ2" s="21"/>
      <c r="AR2" s="20"/>
      <c r="AS2" s="21"/>
      <c r="AT2" s="21"/>
      <c r="AU2" s="21"/>
      <c r="AV2" s="21"/>
      <c r="AW2" s="20"/>
      <c r="AX2" s="20"/>
      <c r="AY2" s="21"/>
      <c r="AZ2" s="21"/>
      <c r="BA2" s="21"/>
      <c r="BB2" s="20"/>
      <c r="BC2" s="21"/>
      <c r="BD2" s="21"/>
      <c r="BE2" s="21"/>
      <c r="BF2" s="20"/>
      <c r="BG2" s="21"/>
      <c r="BH2" s="21"/>
      <c r="BI2" s="21"/>
      <c r="BJ2" s="21"/>
      <c r="BK2" s="21"/>
      <c r="BL2" s="21"/>
      <c r="BM2" s="21"/>
      <c r="BN2" s="20"/>
      <c r="BO2" s="21"/>
      <c r="BP2" s="21"/>
      <c r="BQ2" s="21"/>
      <c r="BR2" s="20"/>
      <c r="BS2" s="20"/>
      <c r="BT2" s="21"/>
      <c r="BU2" s="21"/>
      <c r="BV2" s="21"/>
    </row>
    <row r="3">
      <c r="A3" s="18">
        <v>1998.0</v>
      </c>
      <c r="B3" s="20"/>
      <c r="C3" s="21"/>
      <c r="D3" s="20"/>
      <c r="E3" s="20"/>
      <c r="F3" s="22"/>
      <c r="G3" s="20"/>
      <c r="H3" s="20"/>
      <c r="I3" s="20"/>
      <c r="J3" s="22"/>
      <c r="K3" s="23">
        <v>55600.0</v>
      </c>
      <c r="L3" s="20"/>
      <c r="M3" s="21"/>
      <c r="N3" s="21"/>
      <c r="O3" s="20"/>
      <c r="P3" s="21"/>
      <c r="Q3" s="20"/>
      <c r="R3" s="21"/>
      <c r="S3" s="21"/>
      <c r="T3" s="21"/>
      <c r="U3" s="20"/>
      <c r="V3" s="21"/>
      <c r="W3" s="24"/>
      <c r="X3" s="21"/>
      <c r="Y3" s="20"/>
      <c r="Z3" s="21"/>
      <c r="AA3" s="21"/>
      <c r="AB3" s="21"/>
      <c r="AC3" s="21"/>
      <c r="AD3" s="21"/>
      <c r="AE3" s="21"/>
      <c r="AF3" s="20"/>
      <c r="AG3" s="21"/>
      <c r="AH3" s="21"/>
      <c r="AI3" s="21"/>
      <c r="AJ3" s="21"/>
      <c r="AK3" s="21"/>
      <c r="AL3" s="21"/>
      <c r="AM3" s="21"/>
      <c r="AN3" s="21"/>
      <c r="AO3" s="21"/>
      <c r="AP3" s="21"/>
      <c r="AQ3" s="21"/>
      <c r="AR3" s="20"/>
      <c r="AS3" s="21"/>
      <c r="AT3" s="21"/>
      <c r="AU3" s="21"/>
      <c r="AV3" s="21"/>
      <c r="AW3" s="20"/>
      <c r="AX3" s="20"/>
      <c r="AY3" s="21"/>
      <c r="AZ3" s="21"/>
      <c r="BA3" s="21"/>
      <c r="BB3" s="20"/>
      <c r="BC3" s="21"/>
      <c r="BD3" s="21"/>
      <c r="BE3" s="21"/>
      <c r="BF3" s="20"/>
      <c r="BG3" s="21"/>
      <c r="BH3" s="21"/>
      <c r="BI3" s="21"/>
      <c r="BJ3" s="21"/>
      <c r="BK3" s="21"/>
      <c r="BL3" s="21"/>
      <c r="BM3" s="21"/>
      <c r="BN3" s="20"/>
      <c r="BO3" s="21"/>
      <c r="BP3" s="21"/>
      <c r="BQ3" s="21"/>
      <c r="BR3" s="20"/>
      <c r="BS3" s="20"/>
      <c r="BT3" s="21"/>
      <c r="BU3" s="21"/>
      <c r="BV3" s="21"/>
    </row>
    <row r="4">
      <c r="A4" s="18">
        <v>1999.0</v>
      </c>
      <c r="B4" s="20"/>
      <c r="C4" s="21"/>
      <c r="D4" s="20"/>
      <c r="E4" s="20"/>
      <c r="F4" s="22"/>
      <c r="G4" s="20"/>
      <c r="H4" s="20"/>
      <c r="I4" s="20"/>
      <c r="J4" s="22"/>
      <c r="K4" s="23">
        <v>7300.0</v>
      </c>
      <c r="L4" s="20"/>
      <c r="M4" s="21"/>
      <c r="N4" s="21"/>
      <c r="O4" s="20"/>
      <c r="P4" s="21"/>
      <c r="Q4" s="20"/>
      <c r="R4" s="21"/>
      <c r="S4" s="21"/>
      <c r="T4" s="21"/>
      <c r="U4" s="20"/>
      <c r="V4" s="21"/>
      <c r="W4" s="24"/>
      <c r="X4" s="21"/>
      <c r="Y4" s="20"/>
      <c r="Z4" s="21"/>
      <c r="AA4" s="21"/>
      <c r="AB4" s="21"/>
      <c r="AC4" s="21"/>
      <c r="AD4" s="21"/>
      <c r="AE4" s="21"/>
      <c r="AF4" s="20"/>
      <c r="AG4" s="21"/>
      <c r="AH4" s="21"/>
      <c r="AI4" s="21"/>
      <c r="AJ4" s="21"/>
      <c r="AK4" s="21"/>
      <c r="AL4" s="21"/>
      <c r="AM4" s="21"/>
      <c r="AN4" s="21"/>
      <c r="AO4" s="21"/>
      <c r="AP4" s="21"/>
      <c r="AQ4" s="21"/>
      <c r="AR4" s="20"/>
      <c r="AS4" s="21"/>
      <c r="AT4" s="21"/>
      <c r="AU4" s="21"/>
      <c r="AV4" s="21"/>
      <c r="AW4" s="20"/>
      <c r="AX4" s="20"/>
      <c r="AY4" s="21"/>
      <c r="AZ4" s="21"/>
      <c r="BA4" s="21"/>
      <c r="BB4" s="20"/>
      <c r="BC4" s="21"/>
      <c r="BD4" s="21"/>
      <c r="BE4" s="21"/>
      <c r="BF4" s="20"/>
      <c r="BG4" s="21"/>
      <c r="BH4" s="21"/>
      <c r="BI4" s="21"/>
      <c r="BJ4" s="21"/>
      <c r="BK4" s="21"/>
      <c r="BL4" s="21"/>
      <c r="BM4" s="21"/>
      <c r="BN4" s="20"/>
      <c r="BO4" s="21"/>
      <c r="BP4" s="21"/>
      <c r="BQ4" s="21"/>
      <c r="BR4" s="20"/>
      <c r="BS4" s="20"/>
      <c r="BT4" s="21"/>
      <c r="BU4" s="21"/>
      <c r="BV4" s="21"/>
    </row>
    <row r="5">
      <c r="A5" s="18">
        <v>2000.0</v>
      </c>
      <c r="B5" s="20"/>
      <c r="C5" s="21">
        <v>15180.0</v>
      </c>
      <c r="D5" s="20"/>
      <c r="E5" s="20"/>
      <c r="F5" s="22">
        <v>0.0</v>
      </c>
      <c r="G5" s="20"/>
      <c r="H5" s="20"/>
      <c r="I5" s="20"/>
      <c r="J5" s="22">
        <v>0.0</v>
      </c>
      <c r="K5" s="23">
        <v>87500.0</v>
      </c>
      <c r="L5" s="20"/>
      <c r="M5" s="21">
        <v>0.0</v>
      </c>
      <c r="N5" s="21">
        <v>0.0</v>
      </c>
      <c r="O5" s="20"/>
      <c r="P5" s="21">
        <v>0.0</v>
      </c>
      <c r="Q5" s="20"/>
      <c r="R5" s="21">
        <v>0.0</v>
      </c>
      <c r="S5" s="21">
        <v>0.0</v>
      </c>
      <c r="T5" s="21">
        <v>0.0</v>
      </c>
      <c r="U5" s="20"/>
      <c r="V5" s="21">
        <v>0.0</v>
      </c>
      <c r="W5" s="24">
        <v>20.0</v>
      </c>
      <c r="X5" s="21">
        <v>0.0</v>
      </c>
      <c r="Y5" s="20"/>
      <c r="Z5" s="21">
        <v>0.0</v>
      </c>
      <c r="AA5" s="21">
        <v>0.0</v>
      </c>
      <c r="AB5" s="21">
        <v>0.0</v>
      </c>
      <c r="AC5" s="21">
        <v>0.0</v>
      </c>
      <c r="AD5" s="21">
        <v>0.0</v>
      </c>
      <c r="AE5" s="21">
        <v>0.0</v>
      </c>
      <c r="AF5" s="20"/>
      <c r="AG5" s="21">
        <v>240.0</v>
      </c>
      <c r="AH5" s="21">
        <v>0.0</v>
      </c>
      <c r="AI5" s="21">
        <v>0.0</v>
      </c>
      <c r="AJ5" s="21">
        <v>0.0</v>
      </c>
      <c r="AK5" s="21">
        <v>0.0</v>
      </c>
      <c r="AL5" s="21">
        <v>0.0</v>
      </c>
      <c r="AM5" s="21">
        <v>0.0</v>
      </c>
      <c r="AN5" s="21">
        <v>0.0</v>
      </c>
      <c r="AO5" s="21">
        <v>0.0</v>
      </c>
      <c r="AP5" s="21">
        <v>0.0</v>
      </c>
      <c r="AQ5" s="21">
        <v>4500.0</v>
      </c>
      <c r="AR5" s="20"/>
      <c r="AS5" s="21">
        <v>0.0</v>
      </c>
      <c r="AT5" s="21">
        <v>0.0</v>
      </c>
      <c r="AU5" s="21">
        <v>0.0</v>
      </c>
      <c r="AV5" s="21">
        <v>0.0</v>
      </c>
      <c r="AW5" s="20"/>
      <c r="AX5" s="20"/>
      <c r="AY5" s="21">
        <v>0.0</v>
      </c>
      <c r="AZ5" s="21">
        <v>0.0</v>
      </c>
      <c r="BA5" s="21">
        <v>0.0</v>
      </c>
      <c r="BB5" s="25">
        <v>0.0</v>
      </c>
      <c r="BC5" s="21">
        <v>0.0</v>
      </c>
      <c r="BD5" s="21">
        <v>0.0</v>
      </c>
      <c r="BE5" s="21">
        <v>0.0</v>
      </c>
      <c r="BF5" s="20"/>
      <c r="BG5" s="21">
        <v>0.0</v>
      </c>
      <c r="BH5" s="21">
        <v>0.0</v>
      </c>
      <c r="BI5" s="21">
        <v>0.0</v>
      </c>
      <c r="BJ5" s="21">
        <v>0.0</v>
      </c>
      <c r="BK5" s="21">
        <v>0.0</v>
      </c>
      <c r="BL5" s="21">
        <v>0.0</v>
      </c>
      <c r="BM5" s="21">
        <v>0.0</v>
      </c>
      <c r="BN5" s="20"/>
      <c r="BO5" s="21">
        <v>0.0</v>
      </c>
      <c r="BP5" s="21">
        <v>0.0</v>
      </c>
      <c r="BQ5" s="21">
        <v>0.0</v>
      </c>
      <c r="BR5" s="20"/>
      <c r="BS5" s="20"/>
      <c r="BT5" s="21">
        <v>0.0</v>
      </c>
      <c r="BU5" s="21">
        <v>0.0</v>
      </c>
      <c r="BV5" s="21">
        <v>0.0</v>
      </c>
    </row>
    <row r="6">
      <c r="A6" s="18">
        <v>2001.0</v>
      </c>
      <c r="B6" s="20"/>
      <c r="C6" s="21">
        <v>17500.0</v>
      </c>
      <c r="D6" s="20"/>
      <c r="E6" s="20"/>
      <c r="F6" s="22">
        <v>0.0</v>
      </c>
      <c r="G6" s="20"/>
      <c r="H6" s="20"/>
      <c r="I6" s="20"/>
      <c r="J6" s="21">
        <v>2700.0</v>
      </c>
      <c r="K6" s="23">
        <v>105000.0</v>
      </c>
      <c r="L6" s="20"/>
      <c r="M6" s="21">
        <v>0.0</v>
      </c>
      <c r="N6" s="21">
        <v>0.0</v>
      </c>
      <c r="O6" s="20"/>
      <c r="P6" s="21">
        <v>0.0</v>
      </c>
      <c r="Q6" s="20"/>
      <c r="R6" s="21">
        <v>0.0</v>
      </c>
      <c r="S6" s="21">
        <v>0.0</v>
      </c>
      <c r="T6" s="21">
        <v>0.0</v>
      </c>
      <c r="U6" s="20"/>
      <c r="V6" s="21">
        <v>0.0</v>
      </c>
      <c r="W6" s="24">
        <v>30.0</v>
      </c>
      <c r="X6" s="21">
        <v>0.0</v>
      </c>
      <c r="Y6" s="20"/>
      <c r="Z6" s="21">
        <v>0.0</v>
      </c>
      <c r="AA6" s="21">
        <v>0.0</v>
      </c>
      <c r="AB6" s="21">
        <v>0.0</v>
      </c>
      <c r="AC6" s="21">
        <v>0.0</v>
      </c>
      <c r="AD6" s="21">
        <v>0.0</v>
      </c>
      <c r="AE6" s="21">
        <v>0.0</v>
      </c>
      <c r="AF6" s="20"/>
      <c r="AG6" s="21">
        <v>290.0</v>
      </c>
      <c r="AH6" s="21">
        <v>0.0</v>
      </c>
      <c r="AI6" s="21">
        <v>0.0</v>
      </c>
      <c r="AJ6" s="21">
        <v>0.0</v>
      </c>
      <c r="AK6" s="21">
        <v>0.0</v>
      </c>
      <c r="AL6" s="21">
        <v>0.0</v>
      </c>
      <c r="AM6" s="21">
        <v>0.0</v>
      </c>
      <c r="AN6" s="21">
        <v>1000.0</v>
      </c>
      <c r="AO6" s="21">
        <v>0.0</v>
      </c>
      <c r="AP6" s="21">
        <v>0.0</v>
      </c>
      <c r="AQ6" s="21">
        <v>7500.0</v>
      </c>
      <c r="AR6" s="20"/>
      <c r="AS6" s="21">
        <v>0.0</v>
      </c>
      <c r="AT6" s="21">
        <v>0.0</v>
      </c>
      <c r="AU6" s="21">
        <v>0.0</v>
      </c>
      <c r="AV6" s="21">
        <v>0.0</v>
      </c>
      <c r="AW6" s="20"/>
      <c r="AX6" s="20"/>
      <c r="AY6" s="21">
        <v>0.0</v>
      </c>
      <c r="AZ6" s="21">
        <v>0.0</v>
      </c>
      <c r="BA6" s="21">
        <v>0.0</v>
      </c>
      <c r="BB6" s="25">
        <v>0.0</v>
      </c>
      <c r="BC6" s="21">
        <v>0.0</v>
      </c>
      <c r="BD6" s="21">
        <v>0.0</v>
      </c>
      <c r="BE6" s="21">
        <v>0.0</v>
      </c>
      <c r="BF6" s="20"/>
      <c r="BG6" s="21">
        <v>410.0</v>
      </c>
      <c r="BH6" s="21">
        <v>0.0</v>
      </c>
      <c r="BI6" s="21">
        <v>0.0</v>
      </c>
      <c r="BJ6" s="21">
        <v>0.0</v>
      </c>
      <c r="BK6" s="21">
        <v>0.0</v>
      </c>
      <c r="BL6" s="21">
        <v>0.0</v>
      </c>
      <c r="BM6" s="21">
        <v>6100.0</v>
      </c>
      <c r="BN6" s="20"/>
      <c r="BO6" s="21">
        <v>0.0</v>
      </c>
      <c r="BP6" s="21">
        <v>9400.0</v>
      </c>
      <c r="BQ6" s="21">
        <v>0.0</v>
      </c>
      <c r="BR6" s="20"/>
      <c r="BS6" s="20"/>
      <c r="BT6" s="21">
        <v>0.0</v>
      </c>
      <c r="BU6" s="21">
        <v>0.0</v>
      </c>
      <c r="BV6" s="21">
        <v>0.0</v>
      </c>
    </row>
    <row r="7">
      <c r="A7" s="18">
        <v>2002.0</v>
      </c>
      <c r="B7" s="20"/>
      <c r="C7" s="21">
        <v>19710.0</v>
      </c>
      <c r="D7" s="20"/>
      <c r="E7" s="20"/>
      <c r="F7" s="22">
        <v>0.0</v>
      </c>
      <c r="G7" s="20"/>
      <c r="H7" s="20"/>
      <c r="I7" s="20"/>
      <c r="J7" s="21">
        <v>5600.0</v>
      </c>
      <c r="K7" s="26"/>
      <c r="L7" s="20"/>
      <c r="M7" s="21">
        <v>0.0</v>
      </c>
      <c r="N7" s="21">
        <v>0.0</v>
      </c>
      <c r="O7" s="20"/>
      <c r="P7" s="21">
        <v>0.0</v>
      </c>
      <c r="Q7" s="20"/>
      <c r="R7" s="21">
        <v>0.0</v>
      </c>
      <c r="S7" s="21">
        <v>5400.0</v>
      </c>
      <c r="T7" s="21">
        <v>0.0</v>
      </c>
      <c r="U7" s="26"/>
      <c r="V7" s="21">
        <v>0.0</v>
      </c>
      <c r="W7" s="24">
        <v>40.0</v>
      </c>
      <c r="X7" s="21">
        <v>0.0</v>
      </c>
      <c r="Y7" s="20"/>
      <c r="Z7" s="21">
        <v>0.0</v>
      </c>
      <c r="AA7" s="21">
        <v>0.0</v>
      </c>
      <c r="AB7" s="21">
        <v>0.0</v>
      </c>
      <c r="AC7" s="21">
        <v>0.0</v>
      </c>
      <c r="AD7" s="21">
        <v>0.0</v>
      </c>
      <c r="AE7" s="21">
        <v>2700.0</v>
      </c>
      <c r="AF7" s="20"/>
      <c r="AG7" s="21">
        <v>330.0</v>
      </c>
      <c r="AH7" s="21">
        <v>0.0</v>
      </c>
      <c r="AI7" s="21">
        <v>0.0</v>
      </c>
      <c r="AJ7" s="21">
        <v>0.0</v>
      </c>
      <c r="AK7" s="21">
        <v>0.0</v>
      </c>
      <c r="AL7" s="21">
        <v>0.0</v>
      </c>
      <c r="AM7" s="21">
        <v>0.0</v>
      </c>
      <c r="AN7" s="21">
        <v>2000.0</v>
      </c>
      <c r="AO7" s="21">
        <v>0.0</v>
      </c>
      <c r="AP7" s="21">
        <v>0.0</v>
      </c>
      <c r="AQ7" s="21">
        <v>10500.0</v>
      </c>
      <c r="AR7" s="20"/>
      <c r="AS7" s="21">
        <v>0.0</v>
      </c>
      <c r="AT7" s="21">
        <v>0.0</v>
      </c>
      <c r="AU7" s="21">
        <v>1800.0</v>
      </c>
      <c r="AV7" s="21">
        <v>0.0</v>
      </c>
      <c r="AW7" s="20"/>
      <c r="AX7" s="20"/>
      <c r="AY7" s="21">
        <v>0.0</v>
      </c>
      <c r="AZ7" s="21">
        <v>0.0</v>
      </c>
      <c r="BA7" s="21">
        <v>0.0</v>
      </c>
      <c r="BB7" s="25">
        <v>0.0</v>
      </c>
      <c r="BC7" s="21">
        <v>0.0</v>
      </c>
      <c r="BD7" s="21">
        <v>0.0</v>
      </c>
      <c r="BE7" s="21">
        <v>0.0</v>
      </c>
      <c r="BF7" s="20"/>
      <c r="BG7" s="21">
        <v>450.0</v>
      </c>
      <c r="BH7" s="21">
        <v>0.0</v>
      </c>
      <c r="BI7" s="21">
        <v>0.0</v>
      </c>
      <c r="BJ7" s="21">
        <v>0.0</v>
      </c>
      <c r="BK7" s="21">
        <v>0.0</v>
      </c>
      <c r="BL7" s="21">
        <v>35.0</v>
      </c>
      <c r="BM7" s="21">
        <v>11600.0</v>
      </c>
      <c r="BN7" s="20"/>
      <c r="BO7" s="21">
        <v>0.0</v>
      </c>
      <c r="BP7" s="21">
        <v>9300.0</v>
      </c>
      <c r="BQ7" s="21">
        <v>0.0</v>
      </c>
      <c r="BR7" s="20"/>
      <c r="BS7" s="20"/>
      <c r="BT7" s="21">
        <v>0.0</v>
      </c>
      <c r="BU7" s="21">
        <v>0.0</v>
      </c>
      <c r="BV7" s="21">
        <v>0.0</v>
      </c>
    </row>
    <row r="8">
      <c r="A8" s="18">
        <v>2003.0</v>
      </c>
      <c r="B8" s="20"/>
      <c r="C8" s="21">
        <v>22330.0</v>
      </c>
      <c r="D8" s="20"/>
      <c r="E8" s="20"/>
      <c r="F8" s="22">
        <v>0.0</v>
      </c>
      <c r="G8" s="27">
        <v>0.94</v>
      </c>
      <c r="H8" s="20"/>
      <c r="I8" s="20"/>
      <c r="J8" s="21">
        <v>14000.0</v>
      </c>
      <c r="K8" s="26"/>
      <c r="L8" s="20"/>
      <c r="M8" s="21">
        <v>2200.0</v>
      </c>
      <c r="N8" s="21">
        <v>0.0</v>
      </c>
      <c r="O8" s="22">
        <v>20000.0</v>
      </c>
      <c r="P8" s="21">
        <v>0.0</v>
      </c>
      <c r="Q8" s="20"/>
      <c r="R8" s="21">
        <v>0.0</v>
      </c>
      <c r="S8" s="21">
        <v>5300.0</v>
      </c>
      <c r="T8" s="21">
        <v>0.0</v>
      </c>
      <c r="U8" s="26"/>
      <c r="V8" s="21">
        <v>0.0</v>
      </c>
      <c r="W8" s="24">
        <v>55.0</v>
      </c>
      <c r="X8" s="21">
        <v>0.0</v>
      </c>
      <c r="Y8" s="20"/>
      <c r="Z8" s="21">
        <v>0.0</v>
      </c>
      <c r="AA8" s="21">
        <v>0.0</v>
      </c>
      <c r="AB8" s="21">
        <v>0.0</v>
      </c>
      <c r="AC8" s="21">
        <v>900.0</v>
      </c>
      <c r="AD8" s="21">
        <v>144.0</v>
      </c>
      <c r="AE8" s="21">
        <v>2700.0</v>
      </c>
      <c r="AF8" s="20"/>
      <c r="AG8" s="21">
        <v>380.0</v>
      </c>
      <c r="AH8" s="21">
        <v>0.0</v>
      </c>
      <c r="AI8" s="21">
        <v>0.0</v>
      </c>
      <c r="AJ8" s="21">
        <v>27.0</v>
      </c>
      <c r="AK8" s="21">
        <v>0.0</v>
      </c>
      <c r="AL8" s="21">
        <v>0.0</v>
      </c>
      <c r="AM8" s="21">
        <v>0.0</v>
      </c>
      <c r="AN8" s="21">
        <v>3300.0</v>
      </c>
      <c r="AO8" s="21">
        <v>0.0</v>
      </c>
      <c r="AP8" s="21">
        <v>90.0</v>
      </c>
      <c r="AQ8" s="21">
        <v>13500.0</v>
      </c>
      <c r="AR8" s="20"/>
      <c r="AS8" s="21">
        <v>480.0</v>
      </c>
      <c r="AT8" s="21">
        <v>0.0</v>
      </c>
      <c r="AU8" s="21">
        <v>1900.0</v>
      </c>
      <c r="AV8" s="21">
        <v>0.0</v>
      </c>
      <c r="AW8" s="20"/>
      <c r="AX8" s="20"/>
      <c r="AY8" s="21">
        <v>0.0</v>
      </c>
      <c r="AZ8" s="21">
        <v>0.0</v>
      </c>
      <c r="BA8" s="21">
        <v>29000.0</v>
      </c>
      <c r="BB8" s="25">
        <v>0.0</v>
      </c>
      <c r="BC8" s="21">
        <v>0.0</v>
      </c>
      <c r="BD8" s="21">
        <v>0.0</v>
      </c>
      <c r="BE8" s="21">
        <v>0.0</v>
      </c>
      <c r="BF8" s="20"/>
      <c r="BG8" s="21">
        <v>480.0</v>
      </c>
      <c r="BH8" s="21">
        <v>0.0</v>
      </c>
      <c r="BI8" s="21">
        <v>0.0</v>
      </c>
      <c r="BJ8" s="21">
        <v>0.0</v>
      </c>
      <c r="BK8" s="21">
        <v>0.0</v>
      </c>
      <c r="BL8" s="21">
        <v>148.0</v>
      </c>
      <c r="BM8" s="21">
        <v>22400.0</v>
      </c>
      <c r="BN8" s="20"/>
      <c r="BO8" s="21">
        <v>1400.0</v>
      </c>
      <c r="BP8" s="21">
        <v>18400.0</v>
      </c>
      <c r="BQ8" s="21">
        <v>0.0</v>
      </c>
      <c r="BR8" s="20"/>
      <c r="BS8" s="20"/>
      <c r="BT8" s="21">
        <v>0.0</v>
      </c>
      <c r="BU8" s="21">
        <v>18600.0</v>
      </c>
      <c r="BV8" s="21">
        <v>0.0</v>
      </c>
    </row>
    <row r="9">
      <c r="A9" s="18">
        <v>2004.0</v>
      </c>
      <c r="B9" s="20"/>
      <c r="C9" s="21">
        <v>28000.0</v>
      </c>
      <c r="D9" s="20"/>
      <c r="E9" s="20"/>
      <c r="F9" s="22">
        <v>0.0</v>
      </c>
      <c r="G9" s="20"/>
      <c r="H9" s="20"/>
      <c r="I9" s="20"/>
      <c r="J9" s="21">
        <v>30800.0</v>
      </c>
      <c r="K9" s="23">
        <v>160000.0</v>
      </c>
      <c r="L9" s="20"/>
      <c r="M9" s="21">
        <v>6000.0</v>
      </c>
      <c r="N9" s="21">
        <v>15300.0</v>
      </c>
      <c r="O9" s="20"/>
      <c r="P9" s="21">
        <v>0.0</v>
      </c>
      <c r="Q9" s="20"/>
      <c r="R9" s="21">
        <v>0.0</v>
      </c>
      <c r="S9" s="21">
        <v>5100.0</v>
      </c>
      <c r="T9" s="21">
        <v>5100.0</v>
      </c>
      <c r="U9" s="26"/>
      <c r="V9" s="21">
        <v>0.0</v>
      </c>
      <c r="W9" s="24">
        <v>100.0</v>
      </c>
      <c r="X9" s="21">
        <v>7862.0</v>
      </c>
      <c r="Y9" s="20"/>
      <c r="Z9" s="21">
        <v>0.0</v>
      </c>
      <c r="AA9" s="21">
        <v>62.0</v>
      </c>
      <c r="AB9" s="21">
        <v>3100.0</v>
      </c>
      <c r="AC9" s="21">
        <v>910.0</v>
      </c>
      <c r="AD9" s="21">
        <v>510.0</v>
      </c>
      <c r="AE9" s="21">
        <v>2600.0</v>
      </c>
      <c r="AF9" s="20"/>
      <c r="AG9" s="21">
        <v>410.0</v>
      </c>
      <c r="AH9" s="21">
        <v>0.0</v>
      </c>
      <c r="AI9" s="21">
        <v>28000.0</v>
      </c>
      <c r="AJ9" s="21">
        <v>218.0</v>
      </c>
      <c r="AK9" s="21">
        <v>2400.0</v>
      </c>
      <c r="AL9" s="21">
        <v>0.0</v>
      </c>
      <c r="AM9" s="21">
        <v>9900.0</v>
      </c>
      <c r="AN9" s="21">
        <v>4400.0</v>
      </c>
      <c r="AO9" s="21">
        <v>0.0</v>
      </c>
      <c r="AP9" s="21">
        <v>93.0</v>
      </c>
      <c r="AQ9" s="21">
        <v>16500.0</v>
      </c>
      <c r="AR9" s="20"/>
      <c r="AS9" s="21">
        <v>850.0</v>
      </c>
      <c r="AT9" s="21">
        <v>0.0</v>
      </c>
      <c r="AU9" s="21">
        <v>5400.0</v>
      </c>
      <c r="AV9" s="21">
        <v>0.0</v>
      </c>
      <c r="AW9" s="20"/>
      <c r="AX9" s="20"/>
      <c r="AY9" s="21">
        <v>96.0</v>
      </c>
      <c r="AZ9" s="21">
        <v>0.0</v>
      </c>
      <c r="BA9" s="21">
        <v>60000.0</v>
      </c>
      <c r="BB9" s="25">
        <v>0.0</v>
      </c>
      <c r="BC9" s="21">
        <v>0.0</v>
      </c>
      <c r="BD9" s="21">
        <v>110.0</v>
      </c>
      <c r="BE9" s="21">
        <v>5700.0</v>
      </c>
      <c r="BF9" s="20"/>
      <c r="BG9" s="21">
        <v>510.0</v>
      </c>
      <c r="BH9" s="21">
        <v>0.0</v>
      </c>
      <c r="BI9" s="21">
        <v>65000.0</v>
      </c>
      <c r="BJ9" s="21">
        <v>0.0</v>
      </c>
      <c r="BK9" s="21">
        <v>11.0</v>
      </c>
      <c r="BL9" s="21">
        <v>222.0</v>
      </c>
      <c r="BM9" s="21">
        <v>47700.0</v>
      </c>
      <c r="BN9" s="20"/>
      <c r="BO9" s="21">
        <v>2800.0</v>
      </c>
      <c r="BP9" s="21">
        <v>46500.0</v>
      </c>
      <c r="BQ9" s="21">
        <v>0.0</v>
      </c>
      <c r="BR9" s="22">
        <v>28244.0</v>
      </c>
      <c r="BS9" s="20"/>
      <c r="BT9" s="21">
        <v>0.0</v>
      </c>
      <c r="BU9" s="21">
        <v>27900.0</v>
      </c>
      <c r="BV9" s="21">
        <v>14000.0</v>
      </c>
    </row>
    <row r="10">
      <c r="A10" s="18">
        <v>2005.0</v>
      </c>
      <c r="B10" s="20"/>
      <c r="C10" s="21">
        <v>25200.0</v>
      </c>
      <c r="D10" s="20"/>
      <c r="E10" s="20"/>
      <c r="F10" s="22">
        <v>0.0</v>
      </c>
      <c r="G10" s="20"/>
      <c r="H10" s="20"/>
      <c r="I10" s="20"/>
      <c r="J10" s="21">
        <v>49300.0</v>
      </c>
      <c r="K10" s="23">
        <v>170000.0</v>
      </c>
      <c r="L10" s="20"/>
      <c r="M10" s="21">
        <v>12480.0</v>
      </c>
      <c r="N10" s="21">
        <v>20800.0</v>
      </c>
      <c r="O10" s="20"/>
      <c r="P10" s="21">
        <v>1700.0</v>
      </c>
      <c r="Q10" s="20"/>
      <c r="R10" s="21">
        <v>2043.0</v>
      </c>
      <c r="S10" s="21">
        <v>20000.0</v>
      </c>
      <c r="T10" s="21">
        <v>10200.0</v>
      </c>
      <c r="U10" s="26"/>
      <c r="V10" s="21">
        <v>0.0</v>
      </c>
      <c r="W10" s="24">
        <v>250.0</v>
      </c>
      <c r="X10" s="21">
        <v>14201.0</v>
      </c>
      <c r="Y10" s="20"/>
      <c r="Z10" s="21">
        <v>340.0</v>
      </c>
      <c r="AA10" s="21">
        <v>210.0</v>
      </c>
      <c r="AB10" s="21">
        <v>3100.0</v>
      </c>
      <c r="AC10" s="21">
        <v>1840.0</v>
      </c>
      <c r="AD10" s="21">
        <v>1188.0</v>
      </c>
      <c r="AE10" s="21">
        <v>7500.0</v>
      </c>
      <c r="AF10" s="22">
        <v>6845.0</v>
      </c>
      <c r="AG10" s="21">
        <v>450.0</v>
      </c>
      <c r="AH10" s="21">
        <v>156.0</v>
      </c>
      <c r="AI10" s="21">
        <v>56000.0</v>
      </c>
      <c r="AJ10" s="21">
        <v>336.0</v>
      </c>
      <c r="AK10" s="21">
        <v>7200.0</v>
      </c>
      <c r="AL10" s="21">
        <v>0.0</v>
      </c>
      <c r="AM10" s="21">
        <v>29400.0</v>
      </c>
      <c r="AN10" s="21">
        <v>5500.0</v>
      </c>
      <c r="AO10" s="21">
        <v>300.0</v>
      </c>
      <c r="AP10" s="21">
        <v>190.0</v>
      </c>
      <c r="AQ10" s="21">
        <v>19500.0</v>
      </c>
      <c r="AR10" s="26"/>
      <c r="AS10" s="21">
        <v>1080.0</v>
      </c>
      <c r="AT10" s="21">
        <v>2500.0</v>
      </c>
      <c r="AU10" s="21">
        <v>14400.0</v>
      </c>
      <c r="AV10" s="21">
        <v>0.0</v>
      </c>
      <c r="AW10" s="20"/>
      <c r="AX10" s="28">
        <v>863.0</v>
      </c>
      <c r="AY10" s="21">
        <v>186.0</v>
      </c>
      <c r="AZ10" s="21">
        <v>720.0</v>
      </c>
      <c r="BA10" s="21">
        <v>60000.0</v>
      </c>
      <c r="BB10" s="25">
        <v>980.0</v>
      </c>
      <c r="BC10" s="21">
        <v>58.0</v>
      </c>
      <c r="BD10" s="21">
        <v>120.0</v>
      </c>
      <c r="BE10" s="21">
        <v>16200.0</v>
      </c>
      <c r="BF10" s="22">
        <v>31.0</v>
      </c>
      <c r="BG10" s="21">
        <v>520.0</v>
      </c>
      <c r="BH10" s="21">
        <v>450.0</v>
      </c>
      <c r="BI10" s="21">
        <v>195000.0</v>
      </c>
      <c r="BJ10" s="21">
        <v>0.0</v>
      </c>
      <c r="BK10" s="21">
        <v>52.0</v>
      </c>
      <c r="BL10" s="21">
        <v>342.0</v>
      </c>
      <c r="BM10" s="21">
        <v>93600.0</v>
      </c>
      <c r="BN10" s="20"/>
      <c r="BO10" s="21">
        <v>5600.0</v>
      </c>
      <c r="BP10" s="21">
        <v>86400.0</v>
      </c>
      <c r="BQ10" s="21">
        <v>2500.0</v>
      </c>
      <c r="BR10" s="22">
        <v>33131.0</v>
      </c>
      <c r="BS10" s="20"/>
      <c r="BT10" s="21">
        <v>1900.0</v>
      </c>
      <c r="BU10" s="21">
        <v>56400.0</v>
      </c>
      <c r="BV10" s="21">
        <v>26000.0</v>
      </c>
    </row>
    <row r="11">
      <c r="A11" s="18">
        <v>2006.0</v>
      </c>
      <c r="B11" s="20"/>
      <c r="C11" s="21">
        <v>29580.0</v>
      </c>
      <c r="D11" s="20"/>
      <c r="E11" s="29"/>
      <c r="F11" s="21">
        <v>51.0</v>
      </c>
      <c r="G11" s="22">
        <v>6450.0</v>
      </c>
      <c r="H11" s="20"/>
      <c r="I11" s="20"/>
      <c r="J11" s="21">
        <v>63800.0</v>
      </c>
      <c r="K11" s="26"/>
      <c r="L11" s="20"/>
      <c r="M11" s="21">
        <v>22080.0</v>
      </c>
      <c r="N11" s="21">
        <v>26500.0</v>
      </c>
      <c r="O11" s="20"/>
      <c r="P11" s="21">
        <v>5400.0</v>
      </c>
      <c r="Q11" s="20"/>
      <c r="R11" s="21">
        <v>2666.0</v>
      </c>
      <c r="S11" s="21">
        <v>29400.0</v>
      </c>
      <c r="T11" s="21">
        <v>20000.0</v>
      </c>
      <c r="U11" s="26"/>
      <c r="V11" s="21">
        <v>200.0</v>
      </c>
      <c r="W11" s="24">
        <v>460.0</v>
      </c>
      <c r="X11" s="21">
        <v>39783.0</v>
      </c>
      <c r="Y11" s="20"/>
      <c r="Z11" s="21">
        <v>360.0</v>
      </c>
      <c r="AA11" s="21">
        <v>360.0</v>
      </c>
      <c r="AB11" s="21">
        <v>9000.0</v>
      </c>
      <c r="AC11" s="21">
        <v>4700.0</v>
      </c>
      <c r="AD11" s="21">
        <v>1566.0</v>
      </c>
      <c r="AE11" s="21">
        <v>16100.0</v>
      </c>
      <c r="AF11" s="22">
        <v>37368.0</v>
      </c>
      <c r="AG11" s="21">
        <v>960.0</v>
      </c>
      <c r="AH11" s="21">
        <v>172.0</v>
      </c>
      <c r="AI11" s="21">
        <v>130000.0</v>
      </c>
      <c r="AJ11" s="21">
        <v>461.0</v>
      </c>
      <c r="AK11" s="21">
        <v>15000.0</v>
      </c>
      <c r="AL11" s="21">
        <v>760.0</v>
      </c>
      <c r="AM11" s="21">
        <v>58200.0</v>
      </c>
      <c r="AN11" s="21">
        <v>7700.0</v>
      </c>
      <c r="AO11" s="21">
        <v>450.0</v>
      </c>
      <c r="AP11" s="21">
        <v>288.0</v>
      </c>
      <c r="AQ11" s="21">
        <v>25500.0</v>
      </c>
      <c r="AR11" s="30">
        <v>0.125</v>
      </c>
      <c r="AS11" s="21">
        <v>1200.0</v>
      </c>
      <c r="AT11" s="21">
        <v>5000.0</v>
      </c>
      <c r="AU11" s="21">
        <v>28800.0</v>
      </c>
      <c r="AV11" s="21">
        <v>470.0</v>
      </c>
      <c r="AW11" s="20"/>
      <c r="AX11" s="28">
        <v>917.0</v>
      </c>
      <c r="AY11" s="21">
        <v>364.0</v>
      </c>
      <c r="AZ11" s="21">
        <v>1400.0</v>
      </c>
      <c r="BA11" s="21">
        <v>120000.0</v>
      </c>
      <c r="BB11" s="25">
        <v>1400.0</v>
      </c>
      <c r="BC11" s="21">
        <v>204.0</v>
      </c>
      <c r="BD11" s="21">
        <v>240.0</v>
      </c>
      <c r="BE11" s="21">
        <v>28800.0</v>
      </c>
      <c r="BF11" s="22">
        <v>50.0</v>
      </c>
      <c r="BG11" s="21">
        <v>520.0</v>
      </c>
      <c r="BH11" s="21">
        <v>480.0</v>
      </c>
      <c r="BI11" s="21">
        <v>325000.0</v>
      </c>
      <c r="BJ11" s="21">
        <v>0.0</v>
      </c>
      <c r="BK11" s="21">
        <v>75.0</v>
      </c>
      <c r="BL11" s="21">
        <v>494.0</v>
      </c>
      <c r="BM11" s="21">
        <v>117300.0</v>
      </c>
      <c r="BN11" s="20"/>
      <c r="BO11" s="21">
        <v>7000.0</v>
      </c>
      <c r="BP11" s="21">
        <v>90000.0</v>
      </c>
      <c r="BQ11" s="21">
        <v>5000.0</v>
      </c>
      <c r="BR11" s="22">
        <v>38331.0</v>
      </c>
      <c r="BS11" s="20"/>
      <c r="BT11" s="21">
        <v>8000.0</v>
      </c>
      <c r="BU11" s="21">
        <v>85500.0</v>
      </c>
      <c r="BV11" s="21">
        <v>52000.0</v>
      </c>
    </row>
    <row r="12">
      <c r="A12" s="18">
        <v>2007.0</v>
      </c>
      <c r="B12" s="20"/>
      <c r="C12" s="21">
        <v>31500.0</v>
      </c>
      <c r="D12" s="20"/>
      <c r="E12" s="29"/>
      <c r="F12" s="21">
        <v>59.0</v>
      </c>
      <c r="G12" s="20"/>
      <c r="H12" s="20"/>
      <c r="I12" s="20"/>
      <c r="J12" s="21">
        <v>78000.0</v>
      </c>
      <c r="K12" s="31"/>
      <c r="L12" s="20"/>
      <c r="M12" s="21">
        <v>27000.0</v>
      </c>
      <c r="N12" s="21">
        <v>43200.0</v>
      </c>
      <c r="O12" s="20"/>
      <c r="P12" s="21">
        <v>7200.0</v>
      </c>
      <c r="Q12" s="20"/>
      <c r="R12" s="21">
        <v>3258.0</v>
      </c>
      <c r="S12" s="21">
        <v>38400.0</v>
      </c>
      <c r="T12" s="21">
        <v>24500.0</v>
      </c>
      <c r="U12" s="26"/>
      <c r="V12" s="21">
        <v>230.0</v>
      </c>
      <c r="W12" s="24">
        <v>720.0</v>
      </c>
      <c r="X12" s="21">
        <v>67394.0</v>
      </c>
      <c r="Y12" s="20"/>
      <c r="Z12" s="21">
        <v>540.0</v>
      </c>
      <c r="AA12" s="21">
        <v>450.0</v>
      </c>
      <c r="AB12" s="21">
        <v>15000.0</v>
      </c>
      <c r="AC12" s="21">
        <v>4800.0</v>
      </c>
      <c r="AD12" s="21">
        <v>1860.0</v>
      </c>
      <c r="AE12" s="21">
        <v>22000.0</v>
      </c>
      <c r="AF12" s="22">
        <v>69016.0</v>
      </c>
      <c r="AG12" s="21">
        <v>1020.0</v>
      </c>
      <c r="AH12" s="21">
        <v>285.0</v>
      </c>
      <c r="AI12" s="21">
        <v>182000.0</v>
      </c>
      <c r="AJ12" s="21">
        <v>593.0</v>
      </c>
      <c r="AK12" s="21">
        <v>33800.0</v>
      </c>
      <c r="AL12" s="21">
        <v>1480.0</v>
      </c>
      <c r="AM12" s="21">
        <v>97000.0</v>
      </c>
      <c r="AN12" s="21">
        <v>8800.0</v>
      </c>
      <c r="AO12" s="21">
        <v>750.0</v>
      </c>
      <c r="AP12" s="21">
        <v>384.0</v>
      </c>
      <c r="AQ12" s="21">
        <v>33600.0</v>
      </c>
      <c r="AR12" s="30">
        <v>0.115</v>
      </c>
      <c r="AS12" s="21">
        <v>1470.0</v>
      </c>
      <c r="AT12" s="21">
        <v>12500.0</v>
      </c>
      <c r="AU12" s="21">
        <v>41400.0</v>
      </c>
      <c r="AV12" s="21">
        <v>1440.0</v>
      </c>
      <c r="AW12" s="20"/>
      <c r="AX12" s="28">
        <v>1010.0</v>
      </c>
      <c r="AY12" s="21">
        <v>540.0</v>
      </c>
      <c r="AZ12" s="21">
        <v>2010.0</v>
      </c>
      <c r="BA12" s="21">
        <v>120000.0</v>
      </c>
      <c r="BB12" s="25">
        <v>1950.0</v>
      </c>
      <c r="BC12" s="21">
        <v>328.0</v>
      </c>
      <c r="BD12" s="21">
        <v>520.0</v>
      </c>
      <c r="BE12" s="21">
        <v>39600.0</v>
      </c>
      <c r="BF12" s="22">
        <v>78.0</v>
      </c>
      <c r="BG12" s="21">
        <v>7650.0</v>
      </c>
      <c r="BH12" s="21">
        <v>1000.0</v>
      </c>
      <c r="BI12" s="21">
        <v>455000.0</v>
      </c>
      <c r="BJ12" s="21">
        <v>0.0</v>
      </c>
      <c r="BK12" s="21">
        <v>102.0</v>
      </c>
      <c r="BL12" s="21">
        <v>684.0</v>
      </c>
      <c r="BM12" s="21">
        <v>140000.0</v>
      </c>
      <c r="BN12" s="20"/>
      <c r="BO12" s="21">
        <v>9100.0</v>
      </c>
      <c r="BP12" s="21">
        <v>110000.0</v>
      </c>
      <c r="BQ12" s="21">
        <v>5000.0</v>
      </c>
      <c r="BR12" s="22">
        <v>42042.0</v>
      </c>
      <c r="BS12" s="20"/>
      <c r="BT12" s="21">
        <v>16800.0</v>
      </c>
      <c r="BU12" s="21">
        <v>163200.0</v>
      </c>
      <c r="BV12" s="21">
        <v>84000.0</v>
      </c>
    </row>
    <row r="13">
      <c r="A13" s="18">
        <v>2008.0</v>
      </c>
      <c r="B13" s="20"/>
      <c r="C13" s="21">
        <v>36270.0</v>
      </c>
      <c r="D13" s="20"/>
      <c r="E13" s="29"/>
      <c r="F13" s="21">
        <v>268.0</v>
      </c>
      <c r="G13" s="20"/>
      <c r="H13" s="20"/>
      <c r="I13" s="20"/>
      <c r="J13" s="21">
        <v>102300.0</v>
      </c>
      <c r="K13" s="26"/>
      <c r="L13" s="20"/>
      <c r="M13" s="21">
        <v>32560.0</v>
      </c>
      <c r="N13" s="21">
        <v>55000.0</v>
      </c>
      <c r="O13" s="20"/>
      <c r="P13" s="21">
        <v>16200.0</v>
      </c>
      <c r="Q13" s="20"/>
      <c r="R13" s="21">
        <v>6992.0</v>
      </c>
      <c r="S13" s="21">
        <v>56400.0</v>
      </c>
      <c r="T13" s="21">
        <v>24000.0</v>
      </c>
      <c r="U13" s="26"/>
      <c r="V13" s="21">
        <v>318.0</v>
      </c>
      <c r="W13" s="24">
        <v>1000.0</v>
      </c>
      <c r="X13" s="21">
        <v>101337.0</v>
      </c>
      <c r="Y13" s="20"/>
      <c r="Z13" s="21">
        <v>950.0</v>
      </c>
      <c r="AA13" s="21">
        <v>650.0</v>
      </c>
      <c r="AB13" s="21">
        <v>23200.0</v>
      </c>
      <c r="AC13" s="21">
        <v>8820.0</v>
      </c>
      <c r="AD13" s="21">
        <v>2394.0</v>
      </c>
      <c r="AE13" s="21">
        <v>31500.0</v>
      </c>
      <c r="AF13" s="22">
        <v>140654.0</v>
      </c>
      <c r="AG13" s="21">
        <v>1100.0</v>
      </c>
      <c r="AH13" s="21">
        <v>440.0</v>
      </c>
      <c r="AI13" s="21">
        <v>247000.0</v>
      </c>
      <c r="AJ13" s="21">
        <v>856.0</v>
      </c>
      <c r="AK13" s="21">
        <v>45900.0</v>
      </c>
      <c r="AL13" s="21">
        <v>1800.0</v>
      </c>
      <c r="AM13" s="21">
        <v>134400.0</v>
      </c>
      <c r="AN13" s="21">
        <v>9900.0</v>
      </c>
      <c r="AO13" s="21">
        <v>1050.0</v>
      </c>
      <c r="AP13" s="21">
        <v>475.0</v>
      </c>
      <c r="AQ13" s="21">
        <v>40000.0</v>
      </c>
      <c r="AR13" s="30">
        <v>0.114</v>
      </c>
      <c r="AS13" s="21">
        <v>1890.0</v>
      </c>
      <c r="AT13" s="21">
        <v>16800.0</v>
      </c>
      <c r="AU13" s="21">
        <v>58900.0</v>
      </c>
      <c r="AV13" s="21">
        <v>2350.0</v>
      </c>
      <c r="AW13" s="20"/>
      <c r="AX13" s="28">
        <v>1090.0</v>
      </c>
      <c r="AY13" s="21">
        <v>801.0</v>
      </c>
      <c r="AZ13" s="21">
        <v>2560.0</v>
      </c>
      <c r="BA13" s="21">
        <v>217000.0</v>
      </c>
      <c r="BB13" s="25">
        <v>2550.0</v>
      </c>
      <c r="BC13" s="21">
        <v>600.0</v>
      </c>
      <c r="BD13" s="21">
        <v>700.0</v>
      </c>
      <c r="BE13" s="21">
        <v>55800.0</v>
      </c>
      <c r="BF13" s="22">
        <v>102.0</v>
      </c>
      <c r="BG13" s="21">
        <v>9180.0</v>
      </c>
      <c r="BH13" s="21">
        <v>2040.0</v>
      </c>
      <c r="BI13" s="21">
        <v>512000.0</v>
      </c>
      <c r="BJ13" s="21">
        <v>0.0</v>
      </c>
      <c r="BK13" s="21">
        <v>140.0</v>
      </c>
      <c r="BL13" s="21">
        <v>874.0</v>
      </c>
      <c r="BM13" s="21">
        <v>165000.0</v>
      </c>
      <c r="BN13" s="22">
        <v>29.0</v>
      </c>
      <c r="BO13" s="21">
        <v>11700.0</v>
      </c>
      <c r="BP13" s="21">
        <v>165000.0</v>
      </c>
      <c r="BQ13" s="21">
        <v>9600.0</v>
      </c>
      <c r="BR13" s="22">
        <v>48065.0</v>
      </c>
      <c r="BS13" s="20"/>
      <c r="BT13" s="21">
        <v>28600.0</v>
      </c>
      <c r="BU13" s="21">
        <v>227700.0</v>
      </c>
      <c r="BV13" s="21">
        <v>132000.0</v>
      </c>
    </row>
    <row r="14">
      <c r="A14" s="18">
        <v>2009.0</v>
      </c>
      <c r="B14" s="20"/>
      <c r="C14" s="21">
        <v>36480.0</v>
      </c>
      <c r="D14" s="32"/>
      <c r="E14" s="29"/>
      <c r="F14" s="21">
        <v>370.0</v>
      </c>
      <c r="G14" s="22">
        <v>8690.0</v>
      </c>
      <c r="H14" s="20"/>
      <c r="I14" s="20"/>
      <c r="J14" s="21">
        <v>120900.0</v>
      </c>
      <c r="K14" s="23">
        <v>185000.0</v>
      </c>
      <c r="L14" s="20"/>
      <c r="M14" s="21">
        <v>37840.0</v>
      </c>
      <c r="N14" s="21">
        <v>74100.0</v>
      </c>
      <c r="O14" s="22"/>
      <c r="P14" s="21">
        <v>21600.0</v>
      </c>
      <c r="Q14" s="20"/>
      <c r="R14" s="21">
        <v>8646.0</v>
      </c>
      <c r="S14" s="21">
        <v>75200.0</v>
      </c>
      <c r="T14" s="21">
        <v>36800.0</v>
      </c>
      <c r="U14" s="23">
        <v>3000.0</v>
      </c>
      <c r="V14" s="21">
        <v>420.0</v>
      </c>
      <c r="W14" s="24">
        <v>1321.0</v>
      </c>
      <c r="X14" s="33">
        <v>133051.0</v>
      </c>
      <c r="Y14" s="20"/>
      <c r="Z14" s="21">
        <v>1140.0</v>
      </c>
      <c r="AA14" s="33">
        <v>896.0</v>
      </c>
      <c r="AB14" s="21">
        <v>34800.0</v>
      </c>
      <c r="AC14" s="21">
        <v>15000.0</v>
      </c>
      <c r="AD14" s="21">
        <v>2706.0</v>
      </c>
      <c r="AE14" s="33">
        <v>38000.0</v>
      </c>
      <c r="AF14" s="22">
        <v>223223.0</v>
      </c>
      <c r="AG14" s="21">
        <v>1710.0</v>
      </c>
      <c r="AH14" s="21">
        <v>840.0</v>
      </c>
      <c r="AI14" s="21">
        <v>351000.0</v>
      </c>
      <c r="AJ14" s="21">
        <v>1007.0</v>
      </c>
      <c r="AK14" s="21">
        <v>62100.0</v>
      </c>
      <c r="AL14" s="21">
        <v>2800.0</v>
      </c>
      <c r="AM14" s="21">
        <v>182400.0</v>
      </c>
      <c r="AN14" s="21">
        <v>12100.0</v>
      </c>
      <c r="AO14" s="21">
        <v>1350.0</v>
      </c>
      <c r="AP14" s="21">
        <v>564.0</v>
      </c>
      <c r="AQ14" s="21">
        <v>49300.0</v>
      </c>
      <c r="AR14" s="23" t="s">
        <v>134</v>
      </c>
      <c r="AS14" s="21">
        <v>2200.0</v>
      </c>
      <c r="AT14" s="21">
        <v>21600.0</v>
      </c>
      <c r="AU14" s="21">
        <v>66500.0</v>
      </c>
      <c r="AV14" s="21">
        <v>3760.0</v>
      </c>
      <c r="AW14" s="20"/>
      <c r="AX14" s="28">
        <v>1204.0</v>
      </c>
      <c r="AY14" s="21">
        <v>1068.0</v>
      </c>
      <c r="AZ14" s="21">
        <v>6100.0</v>
      </c>
      <c r="BA14" s="21">
        <v>279000.0</v>
      </c>
      <c r="BB14" s="34">
        <v>3360.0</v>
      </c>
      <c r="BC14" s="21">
        <v>910.0</v>
      </c>
      <c r="BD14" s="21">
        <v>1050.0</v>
      </c>
      <c r="BE14" s="21">
        <v>72200.0</v>
      </c>
      <c r="BF14" s="22">
        <v>124.0</v>
      </c>
      <c r="BG14" s="21">
        <v>11220.0</v>
      </c>
      <c r="BH14" s="21">
        <v>3640.0</v>
      </c>
      <c r="BI14" s="21">
        <v>640000.0</v>
      </c>
      <c r="BJ14" s="21">
        <v>1500.0</v>
      </c>
      <c r="BK14" s="21">
        <v>198.0</v>
      </c>
      <c r="BL14" s="21">
        <v>988.0</v>
      </c>
      <c r="BM14" s="21">
        <v>181300.0</v>
      </c>
      <c r="BN14" s="22">
        <v>31.0</v>
      </c>
      <c r="BO14" s="21">
        <v>16800.0</v>
      </c>
      <c r="BP14" s="21">
        <v>198000.0</v>
      </c>
      <c r="BQ14" s="21">
        <v>11500.0</v>
      </c>
      <c r="BR14" s="22">
        <v>53108.0</v>
      </c>
      <c r="BS14" s="20"/>
      <c r="BT14" s="21">
        <v>41400.0</v>
      </c>
      <c r="BU14" s="21">
        <v>280000.0</v>
      </c>
      <c r="BV14" s="21">
        <v>192000.0</v>
      </c>
    </row>
    <row r="15">
      <c r="A15" s="18">
        <v>2010.0</v>
      </c>
      <c r="B15" s="24">
        <v>60.0</v>
      </c>
      <c r="C15" s="24">
        <v>46015.0</v>
      </c>
      <c r="D15" s="24">
        <v>10740.7</v>
      </c>
      <c r="E15" s="23">
        <v>1362.0</v>
      </c>
      <c r="F15" s="24">
        <v>454.0</v>
      </c>
      <c r="G15" s="20"/>
      <c r="H15" s="21">
        <v>20110.0</v>
      </c>
      <c r="I15" s="22">
        <v>56.0</v>
      </c>
      <c r="J15" s="24">
        <v>159350.0</v>
      </c>
      <c r="K15" s="21">
        <v>239159.0</v>
      </c>
      <c r="L15" s="21">
        <v>22735.0</v>
      </c>
      <c r="M15" s="21">
        <v>42799.0</v>
      </c>
      <c r="N15" s="21">
        <v>89455.0</v>
      </c>
      <c r="O15" s="20"/>
      <c r="P15" s="21">
        <v>31919.0</v>
      </c>
      <c r="Q15" s="24">
        <v>86100.0</v>
      </c>
      <c r="R15" s="24">
        <v>14870.0</v>
      </c>
      <c r="S15" s="21">
        <v>80998.0</v>
      </c>
      <c r="T15" s="21">
        <v>43790.0</v>
      </c>
      <c r="U15" s="20"/>
      <c r="V15" s="21">
        <v>525.0</v>
      </c>
      <c r="W15" s="24">
        <v>1793.0</v>
      </c>
      <c r="X15" s="35">
        <v>222360.0</v>
      </c>
      <c r="Y15" s="22">
        <v>93090.0</v>
      </c>
      <c r="Z15" s="21">
        <v>2030.0</v>
      </c>
      <c r="AA15" s="33">
        <v>830.0</v>
      </c>
      <c r="AB15" s="21">
        <v>40575.0</v>
      </c>
      <c r="AC15" s="21">
        <v>19883.0</v>
      </c>
      <c r="AD15" s="21">
        <v>3059.0</v>
      </c>
      <c r="AE15" s="33">
        <v>29194.0</v>
      </c>
      <c r="AF15" s="24">
        <v>409382.0</v>
      </c>
      <c r="AG15" s="21">
        <v>1902.0</v>
      </c>
      <c r="AH15" s="21">
        <v>1199.0</v>
      </c>
      <c r="AI15" s="21">
        <v>432622.0</v>
      </c>
      <c r="AJ15" s="24">
        <v>1807.0</v>
      </c>
      <c r="AK15" s="21">
        <v>79375.0</v>
      </c>
      <c r="AL15" s="21">
        <v>4412.0</v>
      </c>
      <c r="AM15" s="21">
        <v>250956.0</v>
      </c>
      <c r="AN15" s="21">
        <v>13147.0</v>
      </c>
      <c r="AO15" s="21">
        <v>1619.0</v>
      </c>
      <c r="AP15" s="21">
        <v>654.0</v>
      </c>
      <c r="AQ15" s="21">
        <v>64987.0</v>
      </c>
      <c r="AR15" s="36" t="s">
        <v>135</v>
      </c>
      <c r="AS15" s="21">
        <v>3081.0</v>
      </c>
      <c r="AT15" s="21">
        <v>29825.0</v>
      </c>
      <c r="AU15" s="21">
        <v>85957.0</v>
      </c>
      <c r="AV15" s="21">
        <v>4867.0</v>
      </c>
      <c r="AW15" s="20"/>
      <c r="AX15" s="28">
        <v>1348.0</v>
      </c>
      <c r="AY15" s="21">
        <v>1376.0</v>
      </c>
      <c r="AZ15" s="21">
        <v>7296.0</v>
      </c>
      <c r="BA15" s="21">
        <v>392804.0</v>
      </c>
      <c r="BB15" s="33">
        <v>2955.0</v>
      </c>
      <c r="BC15" s="21">
        <v>1294.0</v>
      </c>
      <c r="BD15" s="21">
        <v>1237.0</v>
      </c>
      <c r="BE15" s="21">
        <v>89283.0</v>
      </c>
      <c r="BF15" s="20"/>
      <c r="BG15" s="21">
        <v>12617.0</v>
      </c>
      <c r="BH15" s="21">
        <v>5978.0</v>
      </c>
      <c r="BI15" s="21">
        <v>1237630.0</v>
      </c>
      <c r="BJ15" s="21">
        <v>2247.0</v>
      </c>
      <c r="BK15" s="21">
        <v>265.0</v>
      </c>
      <c r="BL15" s="21">
        <v>1121.0</v>
      </c>
      <c r="BM15" s="21">
        <v>207707.0</v>
      </c>
      <c r="BN15" s="22">
        <v>39.0</v>
      </c>
      <c r="BO15" s="21">
        <v>24635.0</v>
      </c>
      <c r="BP15" s="21">
        <v>260866.0</v>
      </c>
      <c r="BQ15" s="21">
        <v>22697.0</v>
      </c>
      <c r="BR15" s="24">
        <v>58414.0</v>
      </c>
      <c r="BS15" s="22">
        <v>426590.0</v>
      </c>
      <c r="BT15" s="21">
        <v>50042.0</v>
      </c>
      <c r="BU15" s="21">
        <v>344426.0</v>
      </c>
      <c r="BV15" s="21">
        <v>363261.0</v>
      </c>
    </row>
    <row r="16">
      <c r="A16" s="18">
        <v>2011.0</v>
      </c>
      <c r="B16" s="24">
        <v>114.0</v>
      </c>
      <c r="C16" s="24">
        <v>50480.0</v>
      </c>
      <c r="D16" s="24">
        <v>11777.0</v>
      </c>
      <c r="E16" s="23">
        <v>1349.0</v>
      </c>
      <c r="F16" s="24">
        <v>664.0</v>
      </c>
      <c r="G16" s="37">
        <v>0.833</v>
      </c>
      <c r="H16" s="21">
        <v>25535.0</v>
      </c>
      <c r="I16" s="22">
        <v>64.0</v>
      </c>
      <c r="J16" s="24">
        <v>177776.0</v>
      </c>
      <c r="K16" s="21">
        <v>265213.0</v>
      </c>
      <c r="L16" s="21">
        <v>26402.0</v>
      </c>
      <c r="M16" s="21">
        <v>46473.0</v>
      </c>
      <c r="N16" s="21">
        <v>105653.0</v>
      </c>
      <c r="O16" s="20"/>
      <c r="P16" s="21">
        <v>32832.0</v>
      </c>
      <c r="Q16" s="24">
        <v>126400.0</v>
      </c>
      <c r="R16" s="24">
        <v>16866.0</v>
      </c>
      <c r="S16" s="21">
        <v>98464.0</v>
      </c>
      <c r="T16" s="21">
        <v>53393.0</v>
      </c>
      <c r="U16" s="20"/>
      <c r="V16" s="21">
        <v>760.0</v>
      </c>
      <c r="W16" s="24">
        <v>2156.0</v>
      </c>
      <c r="X16" s="24">
        <v>265174.0</v>
      </c>
      <c r="Y16" s="20"/>
      <c r="Z16" s="21">
        <v>3121.0</v>
      </c>
      <c r="AA16" s="21">
        <v>1122.0</v>
      </c>
      <c r="AB16" s="21">
        <v>59007.0</v>
      </c>
      <c r="AC16" s="21">
        <v>23048.0</v>
      </c>
      <c r="AD16" s="21">
        <v>3432.0</v>
      </c>
      <c r="AE16" s="21">
        <v>35403.0</v>
      </c>
      <c r="AF16" s="24">
        <v>513092.0</v>
      </c>
      <c r="AG16" s="21">
        <v>2752.0</v>
      </c>
      <c r="AH16" s="21">
        <v>1681.0</v>
      </c>
      <c r="AI16" s="21">
        <v>538985.0</v>
      </c>
      <c r="AJ16" s="24">
        <v>1988.0</v>
      </c>
      <c r="AK16" s="21">
        <v>82650.0</v>
      </c>
      <c r="AL16" s="21">
        <v>5839.0</v>
      </c>
      <c r="AM16" s="21">
        <v>323571.0</v>
      </c>
      <c r="AN16" s="21">
        <v>14489.0</v>
      </c>
      <c r="AO16" s="21">
        <v>1738.0</v>
      </c>
      <c r="AP16" s="21">
        <v>1359.0</v>
      </c>
      <c r="AQ16" s="21">
        <v>71839.0</v>
      </c>
      <c r="AR16" s="23">
        <v>38.0</v>
      </c>
      <c r="AS16" s="21">
        <v>3923.0</v>
      </c>
      <c r="AT16" s="21">
        <v>40128.0</v>
      </c>
      <c r="AU16" s="21">
        <v>104531.0</v>
      </c>
      <c r="AV16" s="21">
        <v>6484.0</v>
      </c>
      <c r="AW16" s="36"/>
      <c r="AX16" s="28">
        <v>1518.0</v>
      </c>
      <c r="AY16" s="21">
        <v>1781.0</v>
      </c>
      <c r="AZ16" s="21">
        <v>9420.0</v>
      </c>
      <c r="BA16" s="21">
        <v>463027.0</v>
      </c>
      <c r="BB16" s="21">
        <v>3119.0</v>
      </c>
      <c r="BC16" s="21">
        <v>2113.0</v>
      </c>
      <c r="BD16" s="21">
        <v>1666.0</v>
      </c>
      <c r="BE16" s="21">
        <v>99820.0</v>
      </c>
      <c r="BF16" s="20"/>
      <c r="BG16" s="21">
        <v>13617.0</v>
      </c>
      <c r="BH16" s="21">
        <v>8115.0</v>
      </c>
      <c r="BI16" s="21">
        <v>1715530.0</v>
      </c>
      <c r="BJ16" s="21">
        <v>3650.0</v>
      </c>
      <c r="BK16" s="21">
        <v>311.0</v>
      </c>
      <c r="BL16" s="21">
        <v>1295.0</v>
      </c>
      <c r="BM16" s="21">
        <v>224721.0</v>
      </c>
      <c r="BN16" s="22">
        <v>60.0</v>
      </c>
      <c r="BO16" s="21">
        <v>29172.0</v>
      </c>
      <c r="BP16" s="21">
        <v>313117.0</v>
      </c>
      <c r="BQ16" s="21">
        <v>27542.0</v>
      </c>
      <c r="BR16" s="24">
        <v>63466.0</v>
      </c>
      <c r="BS16" s="22">
        <v>441661.0</v>
      </c>
      <c r="BT16" s="21">
        <v>61443.0</v>
      </c>
      <c r="BU16" s="21">
        <v>415685.0</v>
      </c>
      <c r="BV16" s="21">
        <v>484656.0</v>
      </c>
    </row>
    <row r="17">
      <c r="A17" s="18">
        <v>2012.0</v>
      </c>
      <c r="B17" s="24">
        <v>161.0</v>
      </c>
      <c r="C17" s="24">
        <v>55309.0</v>
      </c>
      <c r="D17" s="24">
        <v>13013.0</v>
      </c>
      <c r="E17" s="23">
        <v>1658.0</v>
      </c>
      <c r="F17" s="24">
        <v>831.0</v>
      </c>
      <c r="G17" s="20"/>
      <c r="H17" s="21">
        <v>27889.0</v>
      </c>
      <c r="I17" s="20"/>
      <c r="J17" s="24">
        <v>205036.0</v>
      </c>
      <c r="K17" s="21">
        <v>297138.0</v>
      </c>
      <c r="L17" s="21">
        <v>29121.0</v>
      </c>
      <c r="M17" s="21">
        <v>48913.0</v>
      </c>
      <c r="N17" s="21">
        <v>122783.0</v>
      </c>
      <c r="O17" s="20"/>
      <c r="P17" s="21">
        <v>36526.0</v>
      </c>
      <c r="Q17" s="24">
        <v>151519.0</v>
      </c>
      <c r="R17" s="24">
        <v>17236.0</v>
      </c>
      <c r="S17" s="21">
        <v>109926.0</v>
      </c>
      <c r="T17" s="21">
        <v>66305.0</v>
      </c>
      <c r="U17" s="20"/>
      <c r="V17" s="21">
        <v>996.0</v>
      </c>
      <c r="W17" s="24">
        <v>2511.0</v>
      </c>
      <c r="X17" s="24">
        <v>288137.0</v>
      </c>
      <c r="Y17" s="20"/>
      <c r="Z17" s="21">
        <v>3842.0</v>
      </c>
      <c r="AA17" s="21">
        <v>1679.0</v>
      </c>
      <c r="AB17" s="21">
        <v>69870.0</v>
      </c>
      <c r="AC17" s="21">
        <v>27685.0</v>
      </c>
      <c r="AD17" s="21">
        <v>3717.0</v>
      </c>
      <c r="AE17" s="21">
        <v>43663.0</v>
      </c>
      <c r="AF17" s="24">
        <v>628205.0</v>
      </c>
      <c r="AG17" s="21">
        <v>3558.0</v>
      </c>
      <c r="AH17" s="21">
        <v>2462.0</v>
      </c>
      <c r="AI17" s="21">
        <v>603997.0</v>
      </c>
      <c r="AJ17" s="24">
        <v>2375.0</v>
      </c>
      <c r="AK17" s="21">
        <v>91783.0</v>
      </c>
      <c r="AL17" s="21">
        <v>5478.0</v>
      </c>
      <c r="AM17" s="21">
        <v>404905.0</v>
      </c>
      <c r="AN17" s="21">
        <v>15084.0</v>
      </c>
      <c r="AO17" s="21">
        <v>1830.0</v>
      </c>
      <c r="AP17" s="21">
        <v>1537.0</v>
      </c>
      <c r="AQ17" s="21">
        <v>84095.0</v>
      </c>
      <c r="AR17" s="23">
        <v>53.0</v>
      </c>
      <c r="AS17" s="21">
        <v>5106.0</v>
      </c>
      <c r="AT17" s="21">
        <v>53709.0</v>
      </c>
      <c r="AU17" s="21">
        <v>116687.0</v>
      </c>
      <c r="AV17" s="21">
        <v>7721.0</v>
      </c>
      <c r="AW17" s="26"/>
      <c r="AX17" s="28">
        <v>1616.0</v>
      </c>
      <c r="AY17" s="21">
        <v>2190.0</v>
      </c>
      <c r="AZ17" s="21">
        <v>11182.0</v>
      </c>
      <c r="BA17" s="21">
        <v>522405.0</v>
      </c>
      <c r="BB17" s="21">
        <v>3578.0</v>
      </c>
      <c r="BC17" s="21">
        <v>3525.0</v>
      </c>
      <c r="BD17" s="21">
        <v>2075.0</v>
      </c>
      <c r="BE17" s="21">
        <v>116031.0</v>
      </c>
      <c r="BF17" s="20"/>
      <c r="BG17" s="21">
        <v>12759.0</v>
      </c>
      <c r="BH17" s="21">
        <v>8259.0</v>
      </c>
      <c r="BI17" s="21">
        <v>2187840.0</v>
      </c>
      <c r="BJ17" s="21">
        <v>4540.0</v>
      </c>
      <c r="BK17" s="21">
        <v>387.0</v>
      </c>
      <c r="BL17" s="21">
        <v>1401.0</v>
      </c>
      <c r="BM17" s="21">
        <v>238731.0</v>
      </c>
      <c r="BN17" s="20"/>
      <c r="BO17" s="21">
        <v>30334.0</v>
      </c>
      <c r="BP17" s="21">
        <v>438542.0</v>
      </c>
      <c r="BQ17" s="21">
        <v>41449.0</v>
      </c>
      <c r="BR17" s="24">
        <v>68367.0</v>
      </c>
      <c r="BS17" s="22">
        <v>441422.0</v>
      </c>
      <c r="BT17" s="21">
        <v>73070.0</v>
      </c>
      <c r="BU17" s="21">
        <v>480925.0</v>
      </c>
      <c r="BV17" s="21">
        <v>565675.0</v>
      </c>
    </row>
    <row r="18">
      <c r="A18" s="18">
        <v>2013.0</v>
      </c>
      <c r="B18" s="24">
        <v>214.0</v>
      </c>
      <c r="C18" s="24">
        <v>602778.0</v>
      </c>
      <c r="D18" s="24">
        <v>16150.0</v>
      </c>
      <c r="E18" s="23">
        <v>1990.0</v>
      </c>
      <c r="F18" s="24">
        <v>1083.0</v>
      </c>
      <c r="G18" s="20"/>
      <c r="H18" s="21">
        <v>24811.0</v>
      </c>
      <c r="I18" s="22">
        <v>149.0</v>
      </c>
      <c r="J18" s="24">
        <v>223506.0</v>
      </c>
      <c r="K18" s="21">
        <v>307020.0</v>
      </c>
      <c r="L18" s="21">
        <v>32801.0</v>
      </c>
      <c r="M18" s="21">
        <v>50659.0</v>
      </c>
      <c r="N18" s="21">
        <v>131594.0</v>
      </c>
      <c r="O18" s="20"/>
      <c r="P18" s="21">
        <v>39926.0</v>
      </c>
      <c r="Q18" s="24">
        <v>227489.0</v>
      </c>
      <c r="R18" s="24">
        <v>19528.0</v>
      </c>
      <c r="S18" s="21">
        <v>122981.0</v>
      </c>
      <c r="T18" s="21">
        <v>79560.0</v>
      </c>
      <c r="U18" s="20"/>
      <c r="V18" s="21">
        <v>1171.0</v>
      </c>
      <c r="W18" s="24">
        <v>2691.0</v>
      </c>
      <c r="X18" s="24">
        <v>317478.0</v>
      </c>
      <c r="Y18" s="20"/>
      <c r="Z18" s="21">
        <v>3997.0</v>
      </c>
      <c r="AA18" s="21">
        <v>2092.0</v>
      </c>
      <c r="AB18" s="21">
        <v>75762.0</v>
      </c>
      <c r="AC18" s="21">
        <v>27792.0</v>
      </c>
      <c r="AD18" s="21">
        <v>4054.0</v>
      </c>
      <c r="AE18" s="21">
        <v>53755.0</v>
      </c>
      <c r="AF18" s="24">
        <v>770321.0</v>
      </c>
      <c r="AG18" s="21">
        <v>4470.0</v>
      </c>
      <c r="AH18" s="21">
        <v>3733.0</v>
      </c>
      <c r="AI18" s="21">
        <v>656369.0</v>
      </c>
      <c r="AJ18" s="24">
        <v>2787.0</v>
      </c>
      <c r="AK18" s="21">
        <v>101593.0</v>
      </c>
      <c r="AL18" s="21">
        <v>6429.0</v>
      </c>
      <c r="AM18" s="21">
        <v>467181.0</v>
      </c>
      <c r="AN18" s="21">
        <v>17369.0</v>
      </c>
      <c r="AO18" s="21">
        <v>2143.0</v>
      </c>
      <c r="AP18" s="21">
        <v>1830.0</v>
      </c>
      <c r="AQ18" s="21">
        <v>89413.0</v>
      </c>
      <c r="AR18" s="23">
        <v>94.0</v>
      </c>
      <c r="AS18" s="21">
        <v>6282.0</v>
      </c>
      <c r="AT18" s="21">
        <v>67643.0</v>
      </c>
      <c r="AU18" s="21">
        <v>126779.0</v>
      </c>
      <c r="AV18" s="21">
        <v>8861.0</v>
      </c>
      <c r="AW18" s="31"/>
      <c r="AX18" s="28">
        <v>1737.0</v>
      </c>
      <c r="AY18" s="21">
        <v>2458.0</v>
      </c>
      <c r="AZ18" s="21">
        <v>12071.0</v>
      </c>
      <c r="BA18" s="21">
        <v>640932.0</v>
      </c>
      <c r="BB18" s="21">
        <v>4227.0</v>
      </c>
      <c r="BC18" s="21">
        <v>5564.0</v>
      </c>
      <c r="BD18" s="21">
        <v>2493.0</v>
      </c>
      <c r="BE18" s="21">
        <v>129821.0</v>
      </c>
      <c r="BF18" s="20"/>
      <c r="BG18" s="21">
        <v>14361.0</v>
      </c>
      <c r="BH18" s="21">
        <v>9065.0</v>
      </c>
      <c r="BI18" s="21">
        <v>2658880.0</v>
      </c>
      <c r="BJ18" s="21">
        <v>7185.0</v>
      </c>
      <c r="BK18" s="21">
        <v>516.0</v>
      </c>
      <c r="BL18" s="21">
        <v>1415.0</v>
      </c>
      <c r="BM18" s="21">
        <v>255125.0</v>
      </c>
      <c r="BN18" s="20"/>
      <c r="BO18" s="21">
        <v>34489.0</v>
      </c>
      <c r="BP18" s="21">
        <v>595175.0</v>
      </c>
      <c r="BQ18" s="21">
        <v>55783.0</v>
      </c>
      <c r="BR18" s="24">
        <v>73292.0</v>
      </c>
      <c r="BS18" s="20"/>
      <c r="BT18" s="21">
        <v>82945.0</v>
      </c>
      <c r="BU18" s="21">
        <v>580118.0</v>
      </c>
      <c r="BV18" s="21">
        <v>665199.0</v>
      </c>
    </row>
    <row r="19">
      <c r="A19" s="18">
        <v>2014.0</v>
      </c>
      <c r="B19" s="24">
        <v>281.0</v>
      </c>
      <c r="C19" s="23">
        <v>65119.0</v>
      </c>
      <c r="D19" s="24">
        <v>17499.0</v>
      </c>
      <c r="E19" s="23">
        <v>2361.0</v>
      </c>
      <c r="F19" s="24">
        <v>1287.0</v>
      </c>
      <c r="G19" s="20"/>
      <c r="H19" s="21">
        <v>28850.0</v>
      </c>
      <c r="I19" s="22">
        <v>167.0</v>
      </c>
      <c r="J19" s="24">
        <v>244063.0</v>
      </c>
      <c r="K19" s="23">
        <v>394349.0</v>
      </c>
      <c r="L19" s="21">
        <v>36888.0</v>
      </c>
      <c r="M19" s="21">
        <v>52904.0</v>
      </c>
      <c r="N19" s="21">
        <v>145038.0</v>
      </c>
      <c r="O19" s="20"/>
      <c r="P19" s="21">
        <v>48765.0</v>
      </c>
      <c r="Q19" s="24">
        <v>295358.0</v>
      </c>
      <c r="R19" s="24">
        <v>13717.0</v>
      </c>
      <c r="S19" s="21">
        <v>127330.0</v>
      </c>
      <c r="T19" s="21">
        <v>101324.0</v>
      </c>
      <c r="U19" s="20"/>
      <c r="V19" s="21">
        <v>1715.0</v>
      </c>
      <c r="W19" s="20"/>
      <c r="X19" s="24">
        <v>362041.0</v>
      </c>
      <c r="Y19" s="20"/>
      <c r="Z19" s="21">
        <v>4586.0</v>
      </c>
      <c r="AA19" s="21">
        <v>2541.0</v>
      </c>
      <c r="AB19" s="21">
        <v>83712.0</v>
      </c>
      <c r="AC19" s="21">
        <v>32040.0</v>
      </c>
      <c r="AD19" s="21">
        <v>4295.0</v>
      </c>
      <c r="AE19" s="21">
        <v>64215.0</v>
      </c>
      <c r="AF19" s="24">
        <v>847219.0</v>
      </c>
      <c r="AG19" s="21">
        <v>5585.0</v>
      </c>
      <c r="AH19" s="21">
        <v>4845.0</v>
      </c>
      <c r="AI19" s="21">
        <v>755226.0</v>
      </c>
      <c r="AJ19" s="24">
        <v>3336.0</v>
      </c>
      <c r="AK19" s="21">
        <v>111322.0</v>
      </c>
      <c r="AL19" s="21">
        <v>6910.0</v>
      </c>
      <c r="AM19" s="21">
        <v>536527.0</v>
      </c>
      <c r="AN19" s="21">
        <v>21654.0</v>
      </c>
      <c r="AO19" s="21">
        <v>2263.0</v>
      </c>
      <c r="AP19" s="21">
        <v>2353.0</v>
      </c>
      <c r="AQ19" s="21">
        <v>97402.0</v>
      </c>
      <c r="AR19" s="23">
        <v>126.0</v>
      </c>
      <c r="AS19" s="21">
        <v>7292.0</v>
      </c>
      <c r="AT19" s="21">
        <v>85626.0</v>
      </c>
      <c r="AU19" s="21">
        <v>131726.0</v>
      </c>
      <c r="AV19" s="21">
        <v>10407.0</v>
      </c>
      <c r="AW19" s="36" t="s">
        <v>136</v>
      </c>
      <c r="AX19" s="28">
        <v>1886.0</v>
      </c>
      <c r="AY19" s="21">
        <v>2935.0</v>
      </c>
      <c r="AZ19" s="21">
        <v>11286.0</v>
      </c>
      <c r="BA19" s="21">
        <v>739792.0</v>
      </c>
      <c r="BB19" s="21">
        <v>4894.0</v>
      </c>
      <c r="BC19" s="21">
        <v>8481.0</v>
      </c>
      <c r="BD19" s="21">
        <v>3116.0</v>
      </c>
      <c r="BE19" s="21">
        <v>142855.0</v>
      </c>
      <c r="BF19" s="22">
        <v>200.0</v>
      </c>
      <c r="BG19" s="21">
        <v>16682.0</v>
      </c>
      <c r="BH19" s="21">
        <v>10672.0</v>
      </c>
      <c r="BI19" s="21">
        <v>3050420.0</v>
      </c>
      <c r="BJ19" s="21">
        <v>11310.0</v>
      </c>
      <c r="BK19" s="21">
        <v>639.0</v>
      </c>
      <c r="BL19" s="21">
        <v>1668.0</v>
      </c>
      <c r="BM19" s="21">
        <v>271652.0</v>
      </c>
      <c r="BN19" s="22">
        <v>173.0</v>
      </c>
      <c r="BO19" s="21">
        <v>37511.0</v>
      </c>
      <c r="BP19" s="21">
        <v>749308.0</v>
      </c>
      <c r="BQ19" s="21">
        <v>66409.0</v>
      </c>
      <c r="BR19" s="24">
        <v>76462.0</v>
      </c>
      <c r="BS19" s="20"/>
      <c r="BT19" s="21">
        <v>93428.0</v>
      </c>
      <c r="BU19" s="21">
        <v>671066.0</v>
      </c>
      <c r="BV19" s="21">
        <v>787980.0</v>
      </c>
    </row>
    <row r="20">
      <c r="A20" s="18">
        <v>2015.0</v>
      </c>
      <c r="B20" s="24">
        <v>364.0</v>
      </c>
      <c r="C20" s="23">
        <v>70530.0</v>
      </c>
      <c r="D20" s="24">
        <v>24169.0</v>
      </c>
      <c r="E20" s="23">
        <v>2992.0</v>
      </c>
      <c r="F20" s="21">
        <v>1483.0</v>
      </c>
      <c r="G20" s="20"/>
      <c r="H20" s="21">
        <v>33602.0</v>
      </c>
      <c r="I20" s="20"/>
      <c r="J20" s="23">
        <v>272972.0</v>
      </c>
      <c r="K20" s="21">
        <v>457886.0</v>
      </c>
      <c r="L20" s="21">
        <v>42169.0</v>
      </c>
      <c r="M20" s="21">
        <v>54929.0</v>
      </c>
      <c r="N20" s="21">
        <v>168249.0</v>
      </c>
      <c r="O20" s="20"/>
      <c r="P20" s="21">
        <v>59622.0</v>
      </c>
      <c r="Q20" s="20"/>
      <c r="R20" s="20"/>
      <c r="S20" s="21">
        <v>161173.0</v>
      </c>
      <c r="T20" s="21">
        <v>122268.0</v>
      </c>
      <c r="U20" s="20"/>
      <c r="V20" s="21">
        <v>2147.0</v>
      </c>
      <c r="W20" s="20"/>
      <c r="X20" s="21">
        <v>386123.0</v>
      </c>
      <c r="Y20" s="20"/>
      <c r="Z20" s="21">
        <v>5022.0</v>
      </c>
      <c r="AA20" s="21">
        <v>3044.0</v>
      </c>
      <c r="AB20" s="21">
        <v>94047.0</v>
      </c>
      <c r="AC20" s="21">
        <v>33525.0</v>
      </c>
      <c r="AD20" s="21">
        <v>4551.0</v>
      </c>
      <c r="AE20" s="21">
        <v>68849.0</v>
      </c>
      <c r="AF20" s="23">
        <v>919141.0</v>
      </c>
      <c r="AG20" s="21">
        <v>6484.0</v>
      </c>
      <c r="AH20" s="21">
        <v>6285.0</v>
      </c>
      <c r="AI20" s="21">
        <v>897644.0</v>
      </c>
      <c r="AJ20" s="21">
        <v>3879.0</v>
      </c>
      <c r="AK20" s="21">
        <v>129127.0</v>
      </c>
      <c r="AL20" s="21">
        <v>7391.0</v>
      </c>
      <c r="AM20" s="21">
        <v>595186.0</v>
      </c>
      <c r="AN20" s="21">
        <v>25700.0</v>
      </c>
      <c r="AO20" s="21">
        <v>2458.0</v>
      </c>
      <c r="AP20" s="21">
        <v>2537.0</v>
      </c>
      <c r="AQ20" s="21">
        <v>117631.0</v>
      </c>
      <c r="AR20" s="23">
        <v>147.0</v>
      </c>
      <c r="AS20" s="21">
        <v>8926.0</v>
      </c>
      <c r="AT20" s="21">
        <v>106490.0</v>
      </c>
      <c r="AU20" s="21">
        <v>144496.0</v>
      </c>
      <c r="AV20" s="21">
        <v>11922.0</v>
      </c>
      <c r="AW20" s="20"/>
      <c r="AX20" s="29"/>
      <c r="AY20" s="21">
        <v>3350.0</v>
      </c>
      <c r="AZ20" s="21">
        <v>12887.0</v>
      </c>
      <c r="BA20" s="21">
        <v>828867.0</v>
      </c>
      <c r="BB20" s="21">
        <v>5499.0</v>
      </c>
      <c r="BC20" s="21">
        <v>12533.0</v>
      </c>
      <c r="BD20" s="21">
        <v>3850.0</v>
      </c>
      <c r="BE20" s="21">
        <v>158728.0</v>
      </c>
      <c r="BF20" s="29"/>
      <c r="BG20" s="21">
        <v>18375.0</v>
      </c>
      <c r="BH20" s="21">
        <v>14041.0</v>
      </c>
      <c r="BI20" s="21">
        <v>3384160.0</v>
      </c>
      <c r="BJ20" s="21">
        <v>19553.0</v>
      </c>
      <c r="BK20" s="21">
        <v>804.0</v>
      </c>
      <c r="BL20" s="21">
        <v>2076.0</v>
      </c>
      <c r="BM20" s="21">
        <v>282135.0</v>
      </c>
      <c r="BN20" s="29"/>
      <c r="BO20" s="21">
        <v>43603.0</v>
      </c>
      <c r="BP20" s="21">
        <v>834931.0</v>
      </c>
      <c r="BQ20" s="21">
        <v>60753.0</v>
      </c>
      <c r="BR20" s="27"/>
      <c r="BS20" s="20"/>
      <c r="BT20" s="21">
        <v>106373.0</v>
      </c>
      <c r="BU20" s="21">
        <v>758646.0</v>
      </c>
      <c r="BV20" s="21">
        <v>878461.0</v>
      </c>
    </row>
    <row r="21">
      <c r="A21" s="20"/>
      <c r="B21" s="38"/>
      <c r="C21" s="39"/>
      <c r="D21" s="20"/>
      <c r="E21" s="26"/>
      <c r="F21" s="20"/>
      <c r="G21" s="20"/>
      <c r="H21" s="20"/>
      <c r="I21" s="20"/>
      <c r="J21" s="26"/>
      <c r="K21" s="40"/>
      <c r="L21" s="20"/>
      <c r="M21" s="20"/>
      <c r="N21" s="20"/>
      <c r="O21" s="20"/>
      <c r="P21" s="20"/>
      <c r="Q21" s="20"/>
      <c r="R21" s="20"/>
      <c r="S21" s="20"/>
      <c r="T21" s="20"/>
      <c r="U21" s="20"/>
      <c r="V21" s="20"/>
      <c r="W21" s="20"/>
      <c r="X21" s="20"/>
      <c r="Y21" s="20"/>
      <c r="Z21" s="20"/>
      <c r="AA21" s="20"/>
      <c r="AB21" s="20"/>
      <c r="AC21" s="20"/>
      <c r="AD21" s="20"/>
      <c r="AE21" s="20"/>
      <c r="AF21" s="26"/>
      <c r="AG21" s="20"/>
      <c r="AH21" s="20"/>
      <c r="AI21" s="20"/>
      <c r="AJ21" s="26"/>
      <c r="AK21" s="26"/>
      <c r="AL21" s="20"/>
      <c r="AM21" s="20"/>
      <c r="AN21" s="20"/>
      <c r="AO21" s="20"/>
      <c r="AP21" s="20"/>
      <c r="AQ21" s="20"/>
      <c r="AR21" s="26"/>
      <c r="AS21" s="20"/>
      <c r="AT21" s="20"/>
      <c r="AU21" s="20"/>
      <c r="AV21" s="20"/>
      <c r="AW21" s="20"/>
      <c r="AX21" s="20"/>
      <c r="AY21" s="20"/>
      <c r="AZ21" s="20"/>
      <c r="BA21" s="20"/>
      <c r="BB21" s="20"/>
      <c r="BC21" s="20"/>
      <c r="BD21" s="20"/>
      <c r="BE21" s="38"/>
      <c r="BF21" s="38"/>
      <c r="BG21" s="20"/>
      <c r="BH21" s="20"/>
      <c r="BI21" s="20"/>
      <c r="BJ21" s="20"/>
      <c r="BK21" s="20"/>
      <c r="BL21" s="20"/>
      <c r="BM21" s="20"/>
      <c r="BN21" s="20"/>
      <c r="BO21" s="38"/>
      <c r="BP21" s="20"/>
      <c r="BQ21" s="20"/>
      <c r="BR21" s="20"/>
      <c r="BS21" s="20"/>
      <c r="BT21" s="20"/>
      <c r="BU21" s="20"/>
      <c r="BV21" s="20"/>
    </row>
    <row r="22">
      <c r="A22" s="18" t="s">
        <v>137</v>
      </c>
      <c r="B22" s="22" t="s">
        <v>138</v>
      </c>
      <c r="C22" s="23" t="s">
        <v>139</v>
      </c>
      <c r="D22" s="22" t="s">
        <v>138</v>
      </c>
      <c r="E22" s="23" t="s">
        <v>138</v>
      </c>
      <c r="F22" s="22" t="s">
        <v>139</v>
      </c>
      <c r="G22" s="41" t="s">
        <v>140</v>
      </c>
      <c r="H22" s="22" t="s">
        <v>138</v>
      </c>
      <c r="I22" s="41" t="s">
        <v>141</v>
      </c>
      <c r="J22" s="23" t="s">
        <v>139</v>
      </c>
      <c r="K22" s="42" t="s">
        <v>139</v>
      </c>
      <c r="L22" s="22" t="s">
        <v>138</v>
      </c>
      <c r="M22" s="23" t="s">
        <v>139</v>
      </c>
      <c r="N22" s="23" t="s">
        <v>139</v>
      </c>
      <c r="O22" s="41" t="s">
        <v>142</v>
      </c>
      <c r="P22" s="23" t="s">
        <v>139</v>
      </c>
      <c r="Q22" s="43" t="s">
        <v>143</v>
      </c>
      <c r="R22" s="23" t="s">
        <v>139</v>
      </c>
      <c r="S22" s="23" t="s">
        <v>139</v>
      </c>
      <c r="T22" s="23" t="s">
        <v>139</v>
      </c>
      <c r="U22" s="41" t="s">
        <v>140</v>
      </c>
      <c r="V22" s="23" t="s">
        <v>139</v>
      </c>
      <c r="W22" s="44" t="s">
        <v>144</v>
      </c>
      <c r="X22" s="23" t="s">
        <v>139</v>
      </c>
      <c r="Y22" s="45" t="s">
        <v>145</v>
      </c>
      <c r="Z22" s="23" t="s">
        <v>139</v>
      </c>
      <c r="AA22" s="23" t="s">
        <v>139</v>
      </c>
      <c r="AB22" s="23" t="s">
        <v>139</v>
      </c>
      <c r="AC22" s="23" t="s">
        <v>139</v>
      </c>
      <c r="AD22" s="23" t="s">
        <v>139</v>
      </c>
      <c r="AE22" s="23" t="s">
        <v>139</v>
      </c>
      <c r="AF22" s="23" t="s">
        <v>138</v>
      </c>
      <c r="AG22" s="23" t="s">
        <v>139</v>
      </c>
      <c r="AH22" s="23" t="s">
        <v>139</v>
      </c>
      <c r="AI22" s="23" t="s">
        <v>139</v>
      </c>
      <c r="AJ22" s="23" t="s">
        <v>139</v>
      </c>
      <c r="AK22" s="23" t="s">
        <v>139</v>
      </c>
      <c r="AL22" s="23" t="s">
        <v>139</v>
      </c>
      <c r="AM22" s="23" t="s">
        <v>139</v>
      </c>
      <c r="AN22" s="23" t="s">
        <v>139</v>
      </c>
      <c r="AO22" s="23" t="s">
        <v>139</v>
      </c>
      <c r="AP22" s="23" t="s">
        <v>139</v>
      </c>
      <c r="AQ22" s="23" t="s">
        <v>139</v>
      </c>
      <c r="AR22" s="23" t="s">
        <v>138</v>
      </c>
      <c r="AS22" s="23" t="s">
        <v>139</v>
      </c>
      <c r="AT22" s="23" t="s">
        <v>139</v>
      </c>
      <c r="AU22" s="23" t="s">
        <v>139</v>
      </c>
      <c r="AV22" s="23" t="s">
        <v>139</v>
      </c>
      <c r="AW22" s="40" t="s">
        <v>146</v>
      </c>
      <c r="AX22" s="41" t="s">
        <v>147</v>
      </c>
      <c r="AY22" s="23" t="s">
        <v>139</v>
      </c>
      <c r="AZ22" s="23" t="s">
        <v>139</v>
      </c>
      <c r="BA22" s="23" t="s">
        <v>139</v>
      </c>
      <c r="BB22" s="23" t="s">
        <v>139</v>
      </c>
      <c r="BC22" s="23" t="s">
        <v>139</v>
      </c>
      <c r="BD22" s="23" t="s">
        <v>139</v>
      </c>
      <c r="BE22" s="23" t="s">
        <v>139</v>
      </c>
      <c r="BF22" s="41" t="s">
        <v>148</v>
      </c>
      <c r="BG22" s="23" t="s">
        <v>139</v>
      </c>
      <c r="BH22" s="23" t="s">
        <v>139</v>
      </c>
      <c r="BI22" s="23" t="s">
        <v>139</v>
      </c>
      <c r="BJ22" s="23" t="s">
        <v>139</v>
      </c>
      <c r="BK22" s="23" t="s">
        <v>139</v>
      </c>
      <c r="BL22" s="23" t="s">
        <v>139</v>
      </c>
      <c r="BM22" s="23" t="s">
        <v>139</v>
      </c>
      <c r="BN22" s="41" t="s">
        <v>149</v>
      </c>
      <c r="BO22" s="23" t="s">
        <v>139</v>
      </c>
      <c r="BP22" s="23" t="s">
        <v>139</v>
      </c>
      <c r="BQ22" s="23" t="s">
        <v>139</v>
      </c>
      <c r="BR22" s="41" t="s">
        <v>140</v>
      </c>
      <c r="BS22" s="41" t="s">
        <v>150</v>
      </c>
      <c r="BT22" s="23" t="s">
        <v>139</v>
      </c>
      <c r="BU22" s="23" t="s">
        <v>139</v>
      </c>
      <c r="BV22" s="23" t="s">
        <v>139</v>
      </c>
    </row>
    <row r="23">
      <c r="A23" s="38"/>
      <c r="B23" s="20"/>
      <c r="C23" s="22" t="s">
        <v>151</v>
      </c>
      <c r="D23" s="20"/>
      <c r="E23" s="26"/>
      <c r="F23" s="22" t="s">
        <v>151</v>
      </c>
      <c r="G23" s="41" t="s">
        <v>152</v>
      </c>
      <c r="H23" s="20"/>
      <c r="I23" s="41" t="s">
        <v>153</v>
      </c>
      <c r="J23" s="23" t="s">
        <v>151</v>
      </c>
      <c r="K23" s="41" t="s">
        <v>154</v>
      </c>
      <c r="L23" s="20"/>
      <c r="M23" s="23" t="s">
        <v>151</v>
      </c>
      <c r="N23" s="23" t="s">
        <v>151</v>
      </c>
      <c r="O23" s="20"/>
      <c r="P23" s="23" t="s">
        <v>151</v>
      </c>
      <c r="Q23" s="41" t="s">
        <v>155</v>
      </c>
      <c r="R23" s="23" t="s">
        <v>151</v>
      </c>
      <c r="S23" s="23" t="s">
        <v>151</v>
      </c>
      <c r="T23" s="23" t="s">
        <v>151</v>
      </c>
      <c r="U23" s="20"/>
      <c r="V23" s="23" t="s">
        <v>151</v>
      </c>
      <c r="W23" s="20"/>
      <c r="X23" s="23" t="s">
        <v>151</v>
      </c>
      <c r="Y23" s="20"/>
      <c r="Z23" s="23" t="s">
        <v>151</v>
      </c>
      <c r="AA23" s="23" t="s">
        <v>151</v>
      </c>
      <c r="AB23" s="23" t="s">
        <v>151</v>
      </c>
      <c r="AC23" s="23" t="s">
        <v>151</v>
      </c>
      <c r="AD23" s="23" t="s">
        <v>151</v>
      </c>
      <c r="AE23" s="23" t="s">
        <v>151</v>
      </c>
      <c r="AF23" s="45" t="s">
        <v>153</v>
      </c>
      <c r="AG23" s="23" t="s">
        <v>151</v>
      </c>
      <c r="AH23" s="23" t="s">
        <v>151</v>
      </c>
      <c r="AI23" s="23" t="s">
        <v>151</v>
      </c>
      <c r="AJ23" s="23" t="s">
        <v>151</v>
      </c>
      <c r="AK23" s="23" t="s">
        <v>151</v>
      </c>
      <c r="AL23" s="23" t="s">
        <v>151</v>
      </c>
      <c r="AM23" s="23" t="s">
        <v>151</v>
      </c>
      <c r="AN23" s="23" t="s">
        <v>151</v>
      </c>
      <c r="AO23" s="23" t="s">
        <v>151</v>
      </c>
      <c r="AP23" s="23" t="s">
        <v>151</v>
      </c>
      <c r="AQ23" s="23" t="s">
        <v>151</v>
      </c>
      <c r="AR23" s="41" t="s">
        <v>156</v>
      </c>
      <c r="AS23" s="23" t="s">
        <v>151</v>
      </c>
      <c r="AT23" s="23" t="s">
        <v>151</v>
      </c>
      <c r="AU23" s="23" t="s">
        <v>151</v>
      </c>
      <c r="AV23" s="23" t="s">
        <v>151</v>
      </c>
      <c r="AW23" s="20"/>
      <c r="AX23" s="38"/>
      <c r="AY23" s="23" t="s">
        <v>151</v>
      </c>
      <c r="AZ23" s="23" t="s">
        <v>151</v>
      </c>
      <c r="BA23" s="23" t="s">
        <v>151</v>
      </c>
      <c r="BB23" s="23" t="s">
        <v>151</v>
      </c>
      <c r="BC23" s="23" t="s">
        <v>151</v>
      </c>
      <c r="BD23" s="23" t="s">
        <v>151</v>
      </c>
      <c r="BE23" s="23" t="s">
        <v>151</v>
      </c>
      <c r="BF23" s="41" t="s">
        <v>157</v>
      </c>
      <c r="BG23" s="23" t="s">
        <v>151</v>
      </c>
      <c r="BH23" s="23" t="s">
        <v>151</v>
      </c>
      <c r="BI23" s="23" t="s">
        <v>151</v>
      </c>
      <c r="BJ23" s="23" t="s">
        <v>151</v>
      </c>
      <c r="BK23" s="23" t="s">
        <v>151</v>
      </c>
      <c r="BL23" s="23" t="s">
        <v>151</v>
      </c>
      <c r="BM23" s="23" t="s">
        <v>151</v>
      </c>
      <c r="BN23" s="41" t="s">
        <v>158</v>
      </c>
      <c r="BO23" s="23" t="s">
        <v>151</v>
      </c>
      <c r="BP23" s="23" t="s">
        <v>151</v>
      </c>
      <c r="BQ23" s="23" t="s">
        <v>151</v>
      </c>
      <c r="BR23" s="41" t="s">
        <v>159</v>
      </c>
      <c r="BS23" s="41" t="s">
        <v>160</v>
      </c>
      <c r="BT23" s="23" t="s">
        <v>151</v>
      </c>
      <c r="BU23" s="23" t="s">
        <v>151</v>
      </c>
      <c r="BV23" s="23" t="s">
        <v>151</v>
      </c>
    </row>
    <row r="24">
      <c r="A24" s="20"/>
      <c r="B24" s="38"/>
      <c r="C24" s="38"/>
      <c r="D24" s="20"/>
      <c r="E24" s="20"/>
      <c r="F24" s="20"/>
      <c r="G24" s="20"/>
      <c r="H24" s="20"/>
      <c r="I24" s="20"/>
      <c r="J24" s="26"/>
      <c r="K24" s="41" t="s">
        <v>161</v>
      </c>
      <c r="L24" s="20"/>
      <c r="M24" s="20"/>
      <c r="N24" s="20"/>
      <c r="O24" s="20"/>
      <c r="P24" s="20"/>
      <c r="Q24" s="41" t="s">
        <v>162</v>
      </c>
      <c r="R24" s="20"/>
      <c r="S24" s="20"/>
      <c r="T24" s="20"/>
      <c r="U24" s="20"/>
      <c r="V24" s="20"/>
      <c r="W24" s="20"/>
      <c r="X24" s="20"/>
      <c r="Y24" s="38"/>
      <c r="Z24" s="38"/>
      <c r="AA24" s="38"/>
      <c r="AB24" s="20"/>
      <c r="AC24" s="20"/>
      <c r="AD24" s="20"/>
      <c r="AE24" s="20"/>
      <c r="AF24" s="41" t="s">
        <v>163</v>
      </c>
      <c r="AG24" s="20"/>
      <c r="AH24" s="20"/>
      <c r="AI24" s="20"/>
      <c r="AJ24" s="26"/>
      <c r="AK24" s="26"/>
      <c r="AL24" s="20"/>
      <c r="AM24" s="20"/>
      <c r="AN24" s="20"/>
      <c r="AO24" s="20"/>
      <c r="AP24" s="20"/>
      <c r="AQ24" s="20"/>
      <c r="AR24" s="41" t="s">
        <v>164</v>
      </c>
      <c r="AS24" s="20"/>
      <c r="AT24" s="20"/>
      <c r="AU24" s="20"/>
      <c r="AV24" s="38"/>
      <c r="AW24" s="38"/>
      <c r="AX24" s="38"/>
      <c r="AY24" s="38"/>
      <c r="AZ24" s="20"/>
      <c r="BA24" s="20"/>
      <c r="BB24" s="20"/>
      <c r="BC24" s="20"/>
      <c r="BD24" s="20"/>
      <c r="BE24" s="38"/>
      <c r="BF24" s="38"/>
      <c r="BG24" s="20"/>
      <c r="BH24" s="20"/>
      <c r="BI24" s="20"/>
      <c r="BJ24" s="20"/>
      <c r="BK24" s="20"/>
      <c r="BL24" s="20"/>
      <c r="BM24" s="20"/>
      <c r="BN24" s="20"/>
      <c r="BO24" s="20"/>
      <c r="BP24" s="20"/>
      <c r="BQ24" s="46"/>
      <c r="BR24" s="40"/>
      <c r="BS24" s="47" t="s">
        <v>165</v>
      </c>
      <c r="BT24" s="20"/>
      <c r="BU24" s="20"/>
      <c r="BV24" s="20"/>
    </row>
    <row r="25">
      <c r="A25" s="20"/>
      <c r="B25" s="38"/>
      <c r="C25" s="38"/>
      <c r="D25" s="20"/>
      <c r="E25" s="20"/>
      <c r="F25" s="20"/>
      <c r="G25" s="20"/>
      <c r="H25" s="20"/>
      <c r="I25" s="20"/>
      <c r="J25" s="26"/>
      <c r="K25" s="40"/>
      <c r="L25" s="20"/>
      <c r="M25" s="20"/>
      <c r="N25" s="20"/>
      <c r="O25" s="20"/>
      <c r="P25" s="20"/>
      <c r="Q25" s="40"/>
      <c r="R25" s="20"/>
      <c r="S25" s="20"/>
      <c r="T25" s="20"/>
      <c r="U25" s="20"/>
      <c r="V25" s="20"/>
      <c r="W25" s="20"/>
      <c r="X25" s="20"/>
      <c r="Y25" s="38"/>
      <c r="Z25" s="38"/>
      <c r="AA25" s="38"/>
      <c r="AB25" s="20"/>
      <c r="AC25" s="20"/>
      <c r="AD25" s="20"/>
      <c r="AE25" s="20"/>
      <c r="AF25" s="40"/>
      <c r="AG25" s="20"/>
      <c r="AH25" s="20"/>
      <c r="AI25" s="20"/>
      <c r="AJ25" s="26"/>
      <c r="AK25" s="26"/>
      <c r="AL25" s="20"/>
      <c r="AM25" s="20"/>
      <c r="AN25" s="20"/>
      <c r="AO25" s="20"/>
      <c r="AP25" s="20"/>
      <c r="AQ25" s="20"/>
      <c r="AR25" s="40"/>
      <c r="AS25" s="20"/>
      <c r="AT25" s="20"/>
      <c r="AU25" s="20"/>
      <c r="AV25" s="38"/>
      <c r="AW25" s="38"/>
      <c r="AX25" s="38"/>
      <c r="AY25" s="38"/>
      <c r="AZ25" s="20"/>
      <c r="BA25" s="20"/>
      <c r="BB25" s="20"/>
      <c r="BC25" s="20"/>
      <c r="BD25" s="20"/>
      <c r="BE25" s="38"/>
      <c r="BF25" s="38"/>
      <c r="BG25" s="20"/>
      <c r="BH25" s="20"/>
      <c r="BI25" s="20"/>
      <c r="BJ25" s="20"/>
      <c r="BK25" s="20"/>
      <c r="BL25" s="20"/>
      <c r="BM25" s="20"/>
      <c r="BN25" s="20"/>
      <c r="BO25" s="20"/>
      <c r="BP25" s="20"/>
      <c r="BQ25" s="46"/>
      <c r="BR25" s="40"/>
      <c r="BS25" s="48"/>
      <c r="BT25" s="20"/>
      <c r="BU25" s="20"/>
      <c r="BV25" s="20"/>
    </row>
    <row r="26">
      <c r="A26" s="20"/>
      <c r="B26" s="38"/>
      <c r="C26" s="38"/>
      <c r="D26" s="20"/>
      <c r="E26" s="20"/>
      <c r="F26" s="20"/>
      <c r="G26" s="20"/>
      <c r="H26" s="20"/>
      <c r="I26" s="20"/>
      <c r="J26" s="26"/>
      <c r="L26" s="20"/>
      <c r="M26" s="20"/>
      <c r="N26" s="20"/>
      <c r="O26" s="20"/>
      <c r="P26" s="20"/>
      <c r="R26" s="20"/>
      <c r="S26" s="20"/>
      <c r="T26" s="20"/>
      <c r="U26" s="20"/>
      <c r="V26" s="20"/>
      <c r="W26" s="20"/>
      <c r="X26" s="20"/>
      <c r="Y26" s="38"/>
      <c r="Z26" s="38"/>
      <c r="AA26" s="38"/>
      <c r="AB26" s="20"/>
      <c r="AC26" s="20"/>
      <c r="AD26" s="20"/>
      <c r="AE26" s="20"/>
      <c r="AG26" s="20"/>
      <c r="AH26" s="20"/>
      <c r="AI26" s="20"/>
      <c r="AJ26" s="26"/>
      <c r="AK26" s="26"/>
      <c r="AL26" s="20"/>
      <c r="AM26" s="20"/>
      <c r="AN26" s="20"/>
      <c r="AO26" s="20"/>
      <c r="AP26" s="20"/>
      <c r="AQ26" s="20"/>
      <c r="AS26" s="20"/>
      <c r="AT26" s="20"/>
      <c r="AU26" s="20"/>
      <c r="AV26" s="38"/>
      <c r="AW26" s="38"/>
      <c r="AX26" s="38"/>
      <c r="AY26" s="38"/>
      <c r="AZ26" s="20"/>
      <c r="BA26" s="20"/>
      <c r="BB26" s="20"/>
      <c r="BC26" s="20"/>
      <c r="BD26" s="20"/>
      <c r="BE26" s="38"/>
      <c r="BF26" s="38"/>
      <c r="BG26" s="20"/>
      <c r="BH26" s="20"/>
      <c r="BI26" s="20"/>
      <c r="BJ26" s="20"/>
      <c r="BK26" s="20"/>
      <c r="BL26" s="20"/>
      <c r="BM26" s="20"/>
      <c r="BN26" s="20"/>
      <c r="BO26" s="20"/>
      <c r="BP26" s="20"/>
      <c r="BQ26" s="46"/>
      <c r="BR26" s="40"/>
      <c r="BT26" s="20"/>
      <c r="BU26" s="20"/>
      <c r="BV26" s="20"/>
    </row>
    <row r="27">
      <c r="A27" s="38"/>
      <c r="B27" s="49"/>
      <c r="C27" s="50"/>
      <c r="D27" s="20"/>
      <c r="E27" s="20"/>
      <c r="F27" s="38"/>
      <c r="G27" s="18"/>
      <c r="H27" s="20"/>
      <c r="I27" s="38"/>
      <c r="J27" s="20"/>
      <c r="K27" s="20"/>
      <c r="L27" s="20"/>
      <c r="M27" s="20"/>
      <c r="N27" s="40"/>
      <c r="O27" s="46"/>
      <c r="P27" s="46"/>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row>
    <row r="28">
      <c r="A28" s="38"/>
      <c r="B28" s="49"/>
      <c r="C28" s="50"/>
      <c r="D28" s="20"/>
      <c r="E28" s="20"/>
      <c r="F28" s="38"/>
      <c r="G28" s="18"/>
      <c r="H28" s="20"/>
      <c r="I28" s="38"/>
      <c r="J28" s="20"/>
      <c r="K28" s="20"/>
      <c r="L28" s="20"/>
      <c r="M28" s="20"/>
      <c r="N28" s="40"/>
      <c r="O28" s="46"/>
      <c r="P28" s="46"/>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row>
    <row r="29">
      <c r="A29" s="38"/>
      <c r="B29" s="49" t="s">
        <v>166</v>
      </c>
      <c r="C29" s="50"/>
      <c r="D29" s="20"/>
      <c r="E29" s="20"/>
      <c r="F29" s="38"/>
      <c r="G29" s="18" t="s">
        <v>167</v>
      </c>
      <c r="H29" s="20"/>
      <c r="I29" s="38"/>
      <c r="J29" s="20"/>
      <c r="K29" s="20"/>
      <c r="L29" s="20"/>
      <c r="M29" s="20"/>
      <c r="N29" s="40"/>
      <c r="O29" s="46"/>
      <c r="P29" s="46"/>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row>
    <row r="30">
      <c r="A30" s="18" t="s">
        <v>168</v>
      </c>
      <c r="B30" s="18">
        <v>2009.0</v>
      </c>
      <c r="C30" s="18">
        <v>2010.0</v>
      </c>
      <c r="D30" s="20"/>
      <c r="E30" s="20"/>
      <c r="F30" s="51"/>
      <c r="G30" s="40" t="s">
        <v>169</v>
      </c>
      <c r="H30" s="40" t="s">
        <v>170</v>
      </c>
      <c r="I30" s="38"/>
      <c r="J30" s="20"/>
      <c r="K30" s="20"/>
      <c r="L30" s="20"/>
      <c r="M30" s="38"/>
      <c r="N30" s="46"/>
      <c r="O30" s="46"/>
      <c r="P30" s="38"/>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row>
    <row r="31">
      <c r="A31" s="22" t="s">
        <v>171</v>
      </c>
      <c r="B31" s="22" t="s">
        <v>172</v>
      </c>
      <c r="C31" s="52" t="s">
        <v>173</v>
      </c>
      <c r="D31" s="20"/>
      <c r="E31" s="20"/>
      <c r="F31" s="38"/>
      <c r="G31" s="40" t="s">
        <v>174</v>
      </c>
      <c r="H31" s="22" t="s">
        <v>175</v>
      </c>
      <c r="I31" s="38"/>
      <c r="J31" s="20"/>
      <c r="K31" s="20"/>
      <c r="L31" s="20"/>
      <c r="M31" s="20"/>
      <c r="N31" s="46"/>
      <c r="O31" s="38"/>
      <c r="P31" s="46"/>
      <c r="Q31" s="20"/>
      <c r="R31" s="38"/>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row>
    <row r="32">
      <c r="A32" s="22" t="s">
        <v>176</v>
      </c>
      <c r="B32" s="22" t="s">
        <v>177</v>
      </c>
      <c r="C32" s="22" t="s">
        <v>178</v>
      </c>
      <c r="D32" s="20"/>
      <c r="E32" s="20"/>
      <c r="F32" s="20"/>
      <c r="G32" s="40" t="s">
        <v>179</v>
      </c>
      <c r="H32" s="22" t="s">
        <v>180</v>
      </c>
      <c r="I32" s="40" t="s">
        <v>181</v>
      </c>
      <c r="J32" s="20"/>
      <c r="K32" s="20"/>
      <c r="L32" s="20"/>
      <c r="M32" s="20"/>
      <c r="N32" s="53"/>
      <c r="O32" s="38"/>
      <c r="P32" s="46"/>
      <c r="Q32" s="38"/>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row>
    <row r="33">
      <c r="A33" s="22" t="s">
        <v>182</v>
      </c>
      <c r="B33" s="22" t="s">
        <v>183</v>
      </c>
      <c r="C33" s="22" t="s">
        <v>184</v>
      </c>
      <c r="D33" s="20"/>
      <c r="E33" s="20"/>
      <c r="F33" s="20"/>
      <c r="G33" s="20"/>
      <c r="H33" s="38"/>
      <c r="I33" s="51"/>
      <c r="J33" s="38"/>
      <c r="K33" s="38"/>
      <c r="L33" s="38"/>
      <c r="M33" s="38"/>
      <c r="N33" s="38"/>
      <c r="O33" s="53"/>
      <c r="P33" s="46"/>
      <c r="Q33" s="22"/>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row>
    <row r="34">
      <c r="A34" s="22" t="s">
        <v>185</v>
      </c>
      <c r="B34" s="22" t="s">
        <v>186</v>
      </c>
      <c r="C34" s="22" t="s">
        <v>187</v>
      </c>
      <c r="D34" s="20"/>
      <c r="E34" s="20"/>
      <c r="F34" s="20"/>
      <c r="G34" s="20"/>
      <c r="H34" s="38"/>
      <c r="I34" s="38"/>
      <c r="J34" s="38"/>
      <c r="K34" s="38"/>
      <c r="L34" s="38"/>
      <c r="M34" s="38"/>
      <c r="N34" s="38"/>
      <c r="O34" s="53"/>
      <c r="P34" s="46"/>
      <c r="Q34" s="22"/>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row>
    <row r="35">
      <c r="A35" s="22" t="s">
        <v>185</v>
      </c>
      <c r="B35" s="22" t="s">
        <v>188</v>
      </c>
      <c r="C35" s="22" t="s">
        <v>189</v>
      </c>
      <c r="D35" s="20"/>
      <c r="E35" s="20"/>
      <c r="F35" s="20"/>
      <c r="G35" s="20"/>
      <c r="H35" s="38"/>
      <c r="I35" s="38"/>
      <c r="J35" s="38"/>
      <c r="K35" s="38"/>
      <c r="L35" s="38"/>
      <c r="M35" s="38"/>
      <c r="N35" s="38"/>
      <c r="O35" s="53"/>
      <c r="P35" s="46"/>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row>
    <row r="36">
      <c r="A36" s="22" t="s">
        <v>190</v>
      </c>
      <c r="B36" s="22" t="s">
        <v>191</v>
      </c>
      <c r="C36" s="22" t="s">
        <v>192</v>
      </c>
      <c r="D36" s="20"/>
      <c r="E36" s="20"/>
      <c r="F36" s="20"/>
      <c r="G36" s="20"/>
      <c r="H36" s="38"/>
      <c r="I36" s="38"/>
      <c r="J36" s="38"/>
      <c r="K36" s="38"/>
      <c r="L36" s="38"/>
      <c r="M36" s="38"/>
      <c r="N36" s="38"/>
      <c r="O36" s="20"/>
      <c r="P36" s="38"/>
      <c r="Q36" s="38"/>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row>
    <row r="37">
      <c r="A37" s="22" t="s">
        <v>193</v>
      </c>
      <c r="B37" s="22" t="s">
        <v>194</v>
      </c>
      <c r="C37" s="22" t="s">
        <v>195</v>
      </c>
      <c r="D37" s="20"/>
      <c r="E37" s="20"/>
      <c r="F37" s="20"/>
      <c r="G37" s="20"/>
      <c r="H37" s="38"/>
      <c r="I37" s="38"/>
      <c r="J37" s="38"/>
      <c r="K37" s="38"/>
      <c r="L37" s="38"/>
      <c r="M37" s="38"/>
      <c r="N37" s="38"/>
      <c r="O37" s="20"/>
      <c r="P37" s="38"/>
      <c r="Q37" s="38"/>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row>
    <row r="38">
      <c r="A38" s="22" t="s">
        <v>196</v>
      </c>
      <c r="B38" s="22" t="s">
        <v>197</v>
      </c>
      <c r="C38" s="22" t="s">
        <v>198</v>
      </c>
      <c r="D38" s="20"/>
      <c r="E38" s="20"/>
      <c r="F38" s="20"/>
      <c r="G38" s="20"/>
      <c r="H38" s="38"/>
      <c r="I38" s="38"/>
      <c r="J38" s="38"/>
      <c r="K38" s="38"/>
      <c r="L38" s="38"/>
      <c r="M38" s="38"/>
      <c r="N38" s="38"/>
      <c r="O38" s="20"/>
      <c r="P38" s="38"/>
      <c r="Q38" s="38"/>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row>
    <row r="39">
      <c r="A39" s="22" t="s">
        <v>199</v>
      </c>
      <c r="B39" s="22" t="s">
        <v>200</v>
      </c>
      <c r="C39" s="22" t="s">
        <v>201</v>
      </c>
      <c r="D39" s="20"/>
      <c r="E39" s="20"/>
      <c r="F39" s="20"/>
      <c r="G39" s="20"/>
      <c r="H39" s="38"/>
      <c r="I39" s="38"/>
      <c r="J39" s="38"/>
      <c r="K39" s="38"/>
      <c r="L39" s="38"/>
      <c r="M39" s="38"/>
      <c r="N39" s="38"/>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row>
    <row r="40">
      <c r="A40" s="20"/>
      <c r="B40" s="20"/>
      <c r="C40" s="20"/>
      <c r="D40" s="20"/>
      <c r="E40" s="20"/>
      <c r="F40" s="20"/>
      <c r="G40" s="20"/>
      <c r="H40" s="38"/>
      <c r="I40" s="38"/>
      <c r="J40" s="38"/>
      <c r="K40" s="38"/>
      <c r="L40" s="38"/>
      <c r="M40" s="38"/>
      <c r="N40" s="38"/>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row>
    <row r="41">
      <c r="A41" s="18" t="s">
        <v>168</v>
      </c>
      <c r="B41" s="19">
        <v>2010.0</v>
      </c>
      <c r="C41" s="19">
        <v>2011.0</v>
      </c>
      <c r="D41" s="19">
        <v>2012.0</v>
      </c>
      <c r="E41" s="19">
        <v>2013.0</v>
      </c>
      <c r="F41" s="19">
        <v>2014.0</v>
      </c>
      <c r="G41" s="20"/>
      <c r="H41" s="38"/>
      <c r="I41" s="38"/>
      <c r="J41" s="38"/>
      <c r="K41" s="38"/>
      <c r="L41" s="38"/>
      <c r="M41" s="38"/>
      <c r="N41" s="38"/>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row>
    <row r="42">
      <c r="A42" s="22" t="s">
        <v>202</v>
      </c>
      <c r="B42" s="24">
        <v>886207.0</v>
      </c>
      <c r="C42" s="24">
        <v>1145160.0</v>
      </c>
      <c r="D42" s="24">
        <v>1310950.0</v>
      </c>
      <c r="E42" s="24">
        <v>1547960.0</v>
      </c>
      <c r="F42" s="24">
        <v>1773840.0</v>
      </c>
      <c r="G42" s="20"/>
      <c r="H42" s="38"/>
      <c r="I42" s="38"/>
      <c r="J42" s="38"/>
      <c r="K42" s="38"/>
      <c r="L42" s="38"/>
      <c r="M42" s="38"/>
      <c r="N42" s="38"/>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row>
    <row r="43">
      <c r="A43" s="22" t="s">
        <v>190</v>
      </c>
      <c r="B43" s="24">
        <v>65197.0</v>
      </c>
      <c r="C43" s="24">
        <v>75196.0</v>
      </c>
      <c r="D43" s="24">
        <v>89381.0</v>
      </c>
      <c r="E43" s="24">
        <v>105920.0</v>
      </c>
      <c r="F43" s="24">
        <v>120369.0</v>
      </c>
      <c r="G43" s="20"/>
      <c r="H43" s="38"/>
      <c r="I43" s="38"/>
      <c r="J43" s="38"/>
      <c r="K43" s="38"/>
      <c r="L43" s="38"/>
      <c r="M43" s="38"/>
      <c r="N43" s="38"/>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2"/>
      <c r="AP43" s="20"/>
      <c r="AQ43" s="22"/>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row>
    <row r="44">
      <c r="A44" s="22" t="s">
        <v>203</v>
      </c>
      <c r="B44" s="24">
        <v>3783510.0</v>
      </c>
      <c r="C44" s="24">
        <v>5078720.0</v>
      </c>
      <c r="D44" s="24">
        <v>6547530.0</v>
      </c>
      <c r="E44" s="24">
        <v>7800990.0</v>
      </c>
      <c r="F44" s="24">
        <v>9069230.0</v>
      </c>
      <c r="G44" s="20"/>
      <c r="H44" s="38"/>
      <c r="I44" s="38"/>
      <c r="J44" s="38"/>
      <c r="K44" s="38"/>
      <c r="L44" s="38"/>
      <c r="M44" s="38"/>
      <c r="N44" s="38"/>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38"/>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row>
    <row r="45">
      <c r="A45" s="22" t="s">
        <v>204</v>
      </c>
      <c r="B45" s="24">
        <v>111991.0</v>
      </c>
      <c r="C45" s="24">
        <v>122925.0</v>
      </c>
      <c r="D45" s="24">
        <v>188357.0</v>
      </c>
      <c r="E45" s="24">
        <v>237078.0</v>
      </c>
      <c r="F45" s="24">
        <v>283191.0</v>
      </c>
      <c r="G45" s="20"/>
      <c r="H45" s="38"/>
      <c r="I45" s="38"/>
      <c r="J45" s="38"/>
      <c r="K45" s="38"/>
      <c r="L45" s="38"/>
      <c r="M45" s="38"/>
      <c r="N45" s="38"/>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row>
    <row r="46">
      <c r="A46" s="22" t="s">
        <v>205</v>
      </c>
      <c r="B46" s="24">
        <v>499663.0</v>
      </c>
      <c r="C46" s="24">
        <v>557876.0</v>
      </c>
      <c r="D46" s="24">
        <v>626479.0</v>
      </c>
      <c r="E46" s="24">
        <v>663326.0</v>
      </c>
      <c r="F46" s="24">
        <v>786807.0</v>
      </c>
      <c r="G46" s="20"/>
      <c r="H46" s="38"/>
      <c r="I46" s="38"/>
      <c r="J46" s="38"/>
      <c r="K46" s="38"/>
      <c r="L46" s="38"/>
      <c r="M46" s="38"/>
      <c r="N46" s="38"/>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row>
    <row r="47">
      <c r="A47" s="22" t="s">
        <v>206</v>
      </c>
      <c r="B47" s="24">
        <v>13682.0</v>
      </c>
      <c r="C47" s="24">
        <v>17105.0</v>
      </c>
      <c r="D47" s="24">
        <v>21066.0</v>
      </c>
      <c r="E47" s="24">
        <v>26195.0</v>
      </c>
      <c r="F47" s="24">
        <v>32205.0</v>
      </c>
      <c r="G47" s="20"/>
      <c r="H47" s="38"/>
      <c r="I47" s="38"/>
      <c r="J47" s="38"/>
      <c r="K47" s="38"/>
      <c r="L47" s="38"/>
      <c r="M47" s="38"/>
      <c r="N47" s="38"/>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row>
    <row r="48">
      <c r="A48" s="22" t="s">
        <v>207</v>
      </c>
      <c r="B48" s="24">
        <v>872722.0</v>
      </c>
      <c r="C48" s="24">
        <v>1047860.0</v>
      </c>
      <c r="D48" s="24">
        <v>1228130.0</v>
      </c>
      <c r="E48" s="24">
        <v>1402290.0</v>
      </c>
      <c r="F48" s="24">
        <v>1610730.0</v>
      </c>
      <c r="G48" s="20"/>
      <c r="H48" s="38"/>
      <c r="I48" s="38"/>
      <c r="J48" s="38"/>
      <c r="K48" s="38"/>
      <c r="L48" s="38"/>
      <c r="M48" s="38"/>
      <c r="N48" s="38"/>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row>
    <row r="49">
      <c r="A49" s="22" t="s">
        <v>208</v>
      </c>
      <c r="B49" s="24">
        <v>7520160.0</v>
      </c>
      <c r="C49" s="24">
        <v>9398510.0</v>
      </c>
      <c r="D49" s="24">
        <v>1.14154E7</v>
      </c>
      <c r="E49" s="24">
        <v>1.29599E7</v>
      </c>
      <c r="F49" s="24">
        <v>1.48576E7</v>
      </c>
      <c r="G49" s="20"/>
      <c r="H49" s="38"/>
      <c r="I49" s="38"/>
      <c r="J49" s="38"/>
      <c r="K49" s="38"/>
      <c r="L49" s="38"/>
      <c r="M49" s="38"/>
      <c r="N49" s="38"/>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row>
    <row r="52">
      <c r="A52" s="20"/>
      <c r="B52" s="38"/>
      <c r="C52" s="38"/>
      <c r="D52" s="54"/>
      <c r="E52" s="18"/>
      <c r="F52" s="20"/>
      <c r="G52" s="20"/>
      <c r="H52" s="20"/>
      <c r="I52" s="53"/>
      <c r="J52" s="20"/>
      <c r="K52" s="20"/>
      <c r="L52" s="20"/>
      <c r="M52" s="20"/>
      <c r="N52" s="20"/>
      <c r="O52" s="20"/>
      <c r="P52" s="20"/>
      <c r="Q52" s="20"/>
      <c r="R52" s="20"/>
      <c r="S52" s="38"/>
      <c r="T52" s="38"/>
      <c r="U52" s="20"/>
      <c r="V52" s="20"/>
      <c r="W52" s="20"/>
      <c r="X52" s="20"/>
      <c r="Y52" s="38"/>
      <c r="Z52" s="38"/>
      <c r="AA52" s="38"/>
      <c r="AB52" s="20"/>
      <c r="AC52" s="20"/>
      <c r="AD52" s="20"/>
      <c r="AE52" s="20"/>
      <c r="AF52" s="26"/>
      <c r="AG52" s="20"/>
      <c r="AH52" s="20"/>
      <c r="AI52" s="20"/>
      <c r="AJ52" s="20"/>
      <c r="AK52" s="20"/>
      <c r="AL52" s="20"/>
      <c r="AM52" s="20"/>
      <c r="AN52" s="20"/>
      <c r="AO52" s="20"/>
      <c r="AP52" s="20"/>
      <c r="AQ52" s="20"/>
      <c r="AR52" s="40"/>
      <c r="AS52" s="20"/>
      <c r="AT52" s="20"/>
      <c r="AU52" s="20"/>
      <c r="AV52" s="38"/>
      <c r="AW52" s="38"/>
      <c r="AX52" s="38"/>
      <c r="AY52" s="38"/>
      <c r="AZ52" s="20"/>
      <c r="BA52" s="20"/>
      <c r="BB52" s="20"/>
      <c r="BC52" s="20"/>
      <c r="BD52" s="20"/>
      <c r="BE52" s="38"/>
      <c r="BF52" s="22"/>
      <c r="BG52" s="20"/>
      <c r="BH52" s="20"/>
      <c r="BI52" s="20"/>
      <c r="BJ52" s="20"/>
      <c r="BK52" s="20"/>
      <c r="BL52" s="20"/>
      <c r="BM52" s="20"/>
      <c r="BN52" s="20"/>
      <c r="BO52" s="20"/>
      <c r="BP52" s="38"/>
      <c r="BQ52" s="53"/>
      <c r="BR52" s="48"/>
      <c r="BS52" s="46"/>
      <c r="BT52" s="20"/>
      <c r="BU52" s="20"/>
      <c r="BV52" s="20"/>
    </row>
    <row r="53">
      <c r="A53" s="38"/>
      <c r="B53" s="38"/>
      <c r="C53" s="55"/>
      <c r="D53" s="22"/>
      <c r="E53" s="40"/>
      <c r="F53" s="40"/>
      <c r="G53" s="40"/>
      <c r="H53" s="46"/>
      <c r="I53" s="53"/>
      <c r="J53" s="20"/>
      <c r="K53" s="20"/>
      <c r="L53" s="20"/>
      <c r="M53" s="20"/>
      <c r="N53" s="20"/>
      <c r="O53" s="55"/>
      <c r="P53" s="22"/>
      <c r="Q53" s="40"/>
      <c r="R53" s="46"/>
      <c r="S53" s="46"/>
      <c r="T53" s="46"/>
      <c r="U53" s="20"/>
      <c r="V53" s="20"/>
      <c r="W53" s="20"/>
      <c r="X53" s="20"/>
      <c r="Y53" s="38"/>
      <c r="Z53" s="55"/>
      <c r="AA53" s="56"/>
      <c r="AC53" s="46"/>
      <c r="AD53" s="46"/>
      <c r="AE53" s="46"/>
      <c r="AF53" s="26"/>
      <c r="AG53" s="20"/>
      <c r="AH53" s="20"/>
      <c r="AI53" s="20"/>
      <c r="AJ53" s="20"/>
      <c r="AK53" s="20"/>
      <c r="AL53" s="20"/>
      <c r="AM53" s="20"/>
      <c r="AN53" s="20"/>
      <c r="AO53" s="20"/>
      <c r="AP53" s="20"/>
      <c r="AQ53" s="20"/>
      <c r="AR53" s="20"/>
      <c r="AS53" s="20"/>
      <c r="AT53" s="20"/>
      <c r="AU53" s="38"/>
      <c r="AV53" s="38"/>
      <c r="AW53" s="38"/>
      <c r="AX53" s="38"/>
      <c r="AY53" s="38"/>
      <c r="AZ53" s="20"/>
      <c r="BA53" s="20"/>
      <c r="BB53" s="20"/>
      <c r="BC53" s="20"/>
      <c r="BD53" s="20"/>
      <c r="BE53" s="20"/>
      <c r="BF53" s="20"/>
      <c r="BG53" s="20"/>
      <c r="BH53" s="20"/>
      <c r="BI53" s="20"/>
      <c r="BJ53" s="20"/>
      <c r="BK53" s="20"/>
      <c r="BL53" s="20"/>
      <c r="BM53" s="20"/>
      <c r="BN53" s="20"/>
      <c r="BO53" s="20"/>
      <c r="BP53" s="38"/>
      <c r="BQ53" s="53"/>
      <c r="BR53" s="53"/>
      <c r="BS53" s="46"/>
      <c r="BT53" s="20"/>
      <c r="BU53" s="20"/>
      <c r="BV53" s="20"/>
    </row>
    <row r="54">
      <c r="A54" s="38"/>
      <c r="B54" s="38"/>
      <c r="C54" s="55"/>
      <c r="D54" s="22"/>
      <c r="E54" s="40"/>
      <c r="F54" s="40"/>
      <c r="G54" s="46"/>
      <c r="H54" s="46"/>
      <c r="I54" s="46"/>
      <c r="J54" s="20"/>
      <c r="L54" s="20"/>
      <c r="M54" s="20"/>
      <c r="N54" s="20"/>
      <c r="O54" s="55"/>
      <c r="P54" s="22"/>
      <c r="Q54" s="57"/>
      <c r="R54" s="46"/>
      <c r="S54" s="46"/>
      <c r="T54" s="46"/>
      <c r="U54" s="20"/>
      <c r="V54" s="20"/>
      <c r="W54" s="20"/>
      <c r="X54" s="20"/>
      <c r="Y54" s="38"/>
      <c r="Z54" s="55"/>
      <c r="AA54" s="56"/>
      <c r="AD54" s="46"/>
      <c r="AE54" s="46"/>
      <c r="AF54" s="20"/>
      <c r="AG54" s="20"/>
      <c r="AH54" s="20"/>
      <c r="AI54" s="20"/>
      <c r="AJ54" s="20"/>
      <c r="AK54" s="20"/>
      <c r="AL54" s="20"/>
      <c r="AM54" s="20"/>
      <c r="AN54" s="20"/>
      <c r="AO54" s="20"/>
      <c r="AP54" s="20"/>
      <c r="AQ54" s="20"/>
      <c r="AR54" s="20"/>
      <c r="AS54" s="55"/>
      <c r="AT54" s="22"/>
      <c r="AU54" s="40"/>
      <c r="AV54" s="40"/>
      <c r="AW54" s="40"/>
      <c r="AX54" s="40"/>
      <c r="AY54" s="38"/>
      <c r="AZ54" s="20"/>
      <c r="BA54" s="20"/>
      <c r="BB54" s="20"/>
      <c r="BC54" s="20"/>
      <c r="BD54" s="20"/>
      <c r="BE54" s="20"/>
      <c r="BF54" s="20"/>
      <c r="BG54" s="20"/>
      <c r="BH54" s="20"/>
      <c r="BI54" s="20"/>
      <c r="BJ54" s="20"/>
      <c r="BK54" s="20"/>
      <c r="BL54" s="20"/>
      <c r="BM54" s="20"/>
      <c r="BN54" s="20"/>
      <c r="BO54" s="20"/>
      <c r="BP54" s="38"/>
      <c r="BQ54" s="22"/>
      <c r="BR54" s="40"/>
      <c r="BS54" s="40"/>
      <c r="BT54" s="46"/>
      <c r="BU54" s="46"/>
      <c r="BV54" s="20"/>
    </row>
    <row r="55">
      <c r="A55" s="38"/>
      <c r="B55" s="38"/>
      <c r="C55" s="55"/>
      <c r="D55" s="22"/>
      <c r="E55" s="40"/>
      <c r="F55" s="40"/>
      <c r="G55" s="46"/>
      <c r="H55" s="46"/>
      <c r="I55" s="46"/>
      <c r="J55" s="20"/>
      <c r="K55" s="20"/>
      <c r="L55" s="20"/>
      <c r="M55" s="20"/>
      <c r="N55" s="20"/>
      <c r="U55" s="20"/>
      <c r="V55" s="20"/>
      <c r="W55" s="20"/>
      <c r="X55" s="20"/>
      <c r="Y55" s="38"/>
      <c r="AF55" s="20"/>
      <c r="AG55" s="20"/>
      <c r="AH55" s="20"/>
      <c r="AI55" s="20"/>
      <c r="AJ55" s="20"/>
      <c r="AK55" s="20"/>
      <c r="AL55" s="20"/>
      <c r="AM55" s="20"/>
      <c r="AN55" s="20"/>
      <c r="AO55" s="20"/>
      <c r="AP55" s="20"/>
      <c r="AQ55" s="20"/>
      <c r="AR55" s="20"/>
      <c r="AS55" s="55"/>
      <c r="AT55" s="22"/>
      <c r="AU55" s="40"/>
      <c r="AV55" s="46"/>
      <c r="AW55" s="46"/>
      <c r="AX55" s="46"/>
      <c r="AY55" s="20"/>
      <c r="AZ55" s="20"/>
      <c r="BA55" s="20"/>
      <c r="BB55" s="20"/>
      <c r="BC55" s="20"/>
      <c r="BD55" s="20"/>
      <c r="BE55" s="20"/>
      <c r="BF55" s="20"/>
      <c r="BG55" s="20"/>
      <c r="BH55" s="20"/>
      <c r="BI55" s="20"/>
      <c r="BJ55" s="20"/>
      <c r="BK55" s="20"/>
      <c r="BL55" s="20"/>
      <c r="BM55" s="20"/>
      <c r="BN55" s="20"/>
      <c r="BO55" s="20"/>
      <c r="BP55" s="38"/>
      <c r="BQ55" s="22"/>
      <c r="BR55" s="40"/>
      <c r="BS55" s="46"/>
      <c r="BT55" s="46"/>
      <c r="BU55" s="46"/>
      <c r="BV55" s="20"/>
    </row>
    <row r="56">
      <c r="A56" s="38"/>
      <c r="B56" s="20"/>
      <c r="C56" s="55"/>
      <c r="D56" s="22"/>
      <c r="E56" s="40"/>
      <c r="F56" s="40"/>
      <c r="G56" s="40"/>
      <c r="H56" s="40"/>
      <c r="I56" s="40"/>
      <c r="J56" s="20"/>
      <c r="K56" s="20"/>
      <c r="L56" s="20"/>
      <c r="M56" s="20"/>
      <c r="N56" s="20"/>
      <c r="U56" s="20"/>
      <c r="V56" s="20"/>
      <c r="W56" s="20"/>
      <c r="X56" s="20"/>
      <c r="Y56" s="38"/>
      <c r="AF56" s="20"/>
      <c r="AG56" s="20"/>
      <c r="AH56" s="20"/>
      <c r="AI56" s="20"/>
      <c r="AJ56" s="20"/>
      <c r="AK56" s="20"/>
      <c r="AL56" s="20"/>
      <c r="AM56" s="20"/>
      <c r="AN56" s="20"/>
      <c r="AO56" s="20"/>
      <c r="AP56" s="20"/>
      <c r="AQ56" s="20"/>
      <c r="AR56" s="20"/>
      <c r="AS56" s="55"/>
      <c r="AT56" s="22"/>
      <c r="AU56" s="40"/>
      <c r="AV56" s="58"/>
      <c r="AW56" s="46"/>
      <c r="AX56" s="46"/>
      <c r="AY56" s="20"/>
      <c r="AZ56" s="20"/>
      <c r="BA56" s="20"/>
      <c r="BB56" s="20"/>
      <c r="BC56" s="20"/>
      <c r="BD56" s="20"/>
      <c r="BE56" s="20"/>
      <c r="BF56" s="20"/>
      <c r="BG56" s="20"/>
      <c r="BH56" s="20"/>
      <c r="BI56" s="20"/>
      <c r="BJ56" s="20"/>
      <c r="BK56" s="20"/>
      <c r="BL56" s="20"/>
      <c r="BM56" s="20"/>
      <c r="BN56" s="20"/>
      <c r="BO56" s="20"/>
      <c r="BP56" s="38"/>
      <c r="BQ56" s="22"/>
      <c r="BR56" s="40"/>
      <c r="BS56" s="40"/>
      <c r="BT56" s="46"/>
      <c r="BU56" s="46"/>
      <c r="BV56" s="20"/>
    </row>
    <row r="57">
      <c r="A57" s="20"/>
      <c r="B57" s="20"/>
      <c r="C57" s="55"/>
      <c r="D57" s="22"/>
      <c r="E57" s="40"/>
      <c r="F57" s="46"/>
      <c r="G57" s="46"/>
      <c r="H57" s="46"/>
      <c r="I57" s="46"/>
      <c r="J57" s="20"/>
      <c r="K57" s="20"/>
      <c r="L57" s="20"/>
      <c r="M57" s="20"/>
      <c r="N57" s="20"/>
      <c r="U57" s="20"/>
      <c r="V57" s="20"/>
      <c r="W57" s="20"/>
      <c r="X57" s="20"/>
      <c r="Y57" s="38"/>
      <c r="AF57" s="20"/>
      <c r="AG57" s="20"/>
      <c r="AH57" s="20"/>
      <c r="AI57" s="20"/>
      <c r="AJ57" s="20"/>
      <c r="AK57" s="20"/>
      <c r="AL57" s="20"/>
      <c r="AM57" s="20"/>
      <c r="AN57" s="20"/>
      <c r="AO57" s="20"/>
      <c r="AP57" s="20"/>
      <c r="AQ57" s="20"/>
      <c r="AR57" s="20"/>
      <c r="AS57" s="55"/>
      <c r="AY57" s="20"/>
      <c r="AZ57" s="20"/>
      <c r="BA57" s="20"/>
      <c r="BB57" s="20"/>
      <c r="BC57" s="20"/>
      <c r="BD57" s="20"/>
      <c r="BE57" s="20"/>
      <c r="BF57" s="20"/>
      <c r="BG57" s="20"/>
      <c r="BH57" s="20"/>
      <c r="BI57" s="20"/>
      <c r="BJ57" s="20"/>
      <c r="BK57" s="20"/>
      <c r="BL57" s="20"/>
      <c r="BM57" s="20"/>
      <c r="BN57" s="20"/>
      <c r="BO57" s="20"/>
      <c r="BP57" s="38"/>
      <c r="BQ57" s="22"/>
      <c r="BR57" s="40"/>
      <c r="BS57" s="40"/>
      <c r="BT57" s="48"/>
      <c r="BU57" s="46"/>
      <c r="BV57" s="20"/>
    </row>
    <row r="58">
      <c r="A58" s="20"/>
      <c r="B58" s="20"/>
      <c r="I58" s="46"/>
      <c r="J58" s="20"/>
      <c r="K58" s="20"/>
      <c r="L58" s="20"/>
      <c r="M58" s="20"/>
      <c r="N58" s="20"/>
      <c r="U58" s="20"/>
      <c r="V58" s="20"/>
      <c r="W58" s="20"/>
      <c r="X58" s="20"/>
      <c r="Y58" s="38"/>
      <c r="AF58" s="20"/>
      <c r="AG58" s="20"/>
      <c r="AH58" s="20"/>
      <c r="AI58" s="20"/>
      <c r="AJ58" s="20"/>
      <c r="AK58" s="20"/>
      <c r="AL58" s="20"/>
      <c r="AM58" s="20"/>
      <c r="AN58" s="20"/>
      <c r="AO58" s="20"/>
      <c r="AP58" s="20"/>
      <c r="AQ58" s="20"/>
      <c r="AR58" s="20"/>
      <c r="AS58" s="55"/>
      <c r="AY58" s="20"/>
      <c r="AZ58" s="20"/>
      <c r="BA58" s="20"/>
      <c r="BB58" s="20"/>
      <c r="BC58" s="20"/>
      <c r="BD58" s="20"/>
      <c r="BE58" s="20"/>
      <c r="BF58" s="20"/>
      <c r="BG58" s="20"/>
      <c r="BH58" s="20"/>
      <c r="BI58" s="20"/>
      <c r="BJ58" s="20"/>
      <c r="BK58" s="20"/>
      <c r="BL58" s="20"/>
      <c r="BM58" s="20"/>
      <c r="BN58" s="20"/>
      <c r="BO58" s="20"/>
      <c r="BP58" s="38"/>
      <c r="BQ58" s="20"/>
      <c r="BR58" s="20"/>
      <c r="BS58" s="20"/>
      <c r="BT58" s="20"/>
      <c r="BU58" s="20"/>
      <c r="BV58" s="20"/>
    </row>
    <row r="59">
      <c r="A59" s="20"/>
      <c r="B59" s="20"/>
      <c r="I59" s="46"/>
      <c r="J59" s="20"/>
      <c r="K59" s="20"/>
      <c r="L59" s="20"/>
      <c r="M59" s="20"/>
      <c r="N59" s="20"/>
      <c r="U59" s="20"/>
      <c r="V59" s="20"/>
      <c r="W59" s="20"/>
      <c r="X59" s="20"/>
      <c r="Y59" s="38"/>
      <c r="AF59" s="20"/>
      <c r="AG59" s="20"/>
      <c r="AH59" s="20"/>
      <c r="AI59" s="20"/>
      <c r="AJ59" s="20"/>
      <c r="AK59" s="20"/>
      <c r="AL59" s="20"/>
      <c r="AM59" s="20"/>
      <c r="AN59" s="20"/>
      <c r="AO59" s="20"/>
      <c r="AP59" s="20"/>
      <c r="AQ59" s="20"/>
      <c r="AR59" s="20"/>
      <c r="AS59" s="55"/>
      <c r="AY59" s="20"/>
      <c r="AZ59" s="20"/>
      <c r="BA59" s="20"/>
      <c r="BB59" s="20"/>
      <c r="BC59" s="20"/>
      <c r="BD59" s="20"/>
      <c r="BE59" s="20"/>
      <c r="BF59" s="20"/>
      <c r="BG59" s="20"/>
      <c r="BH59" s="20"/>
      <c r="BI59" s="20"/>
      <c r="BJ59" s="20"/>
      <c r="BK59" s="20"/>
      <c r="BL59" s="20"/>
      <c r="BM59" s="20"/>
      <c r="BN59" s="20"/>
      <c r="BO59" s="20"/>
      <c r="BP59" s="38"/>
      <c r="BQ59" s="20"/>
      <c r="BR59" s="38"/>
      <c r="BS59" s="38"/>
      <c r="BT59" s="38"/>
      <c r="BU59" s="20"/>
      <c r="BV59" s="20"/>
    </row>
    <row r="60">
      <c r="A60" s="20"/>
      <c r="B60" s="20"/>
      <c r="I60" s="46"/>
      <c r="J60" s="20"/>
      <c r="K60" s="20"/>
      <c r="L60" s="20"/>
      <c r="M60" s="20"/>
      <c r="N60" s="20"/>
      <c r="U60" s="20"/>
      <c r="V60" s="20"/>
      <c r="W60" s="20"/>
      <c r="X60" s="20"/>
      <c r="Y60" s="38"/>
      <c r="AF60" s="20"/>
      <c r="AG60" s="20"/>
      <c r="AH60" s="20"/>
      <c r="AI60" s="20"/>
      <c r="AJ60" s="20"/>
      <c r="AK60" s="20"/>
      <c r="AL60" s="20"/>
      <c r="AM60" s="20"/>
      <c r="AN60" s="20"/>
      <c r="AO60" s="20"/>
      <c r="AP60" s="20"/>
      <c r="AQ60" s="20"/>
      <c r="AR60" s="20"/>
      <c r="AS60" s="55"/>
      <c r="AY60" s="20"/>
      <c r="AZ60" s="20"/>
      <c r="BA60" s="20"/>
      <c r="BB60" s="20"/>
      <c r="BC60" s="20"/>
      <c r="BD60" s="20"/>
      <c r="BE60" s="20"/>
      <c r="BF60" s="20"/>
      <c r="BG60" s="20"/>
      <c r="BH60" s="20"/>
      <c r="BI60" s="20"/>
      <c r="BJ60" s="20"/>
      <c r="BK60" s="20"/>
      <c r="BL60" s="20"/>
      <c r="BM60" s="20"/>
      <c r="BN60" s="20"/>
      <c r="BO60" s="20"/>
      <c r="BP60" s="38"/>
      <c r="BQ60" s="38"/>
      <c r="BR60" s="38"/>
      <c r="BS60" s="20"/>
      <c r="BT60" s="20"/>
      <c r="BU60" s="20"/>
      <c r="BV60" s="20"/>
    </row>
    <row r="61">
      <c r="A61" s="20"/>
      <c r="B61" s="20"/>
      <c r="I61" s="46"/>
      <c r="J61" s="20"/>
      <c r="K61" s="20"/>
      <c r="L61" s="20"/>
      <c r="M61" s="20"/>
      <c r="N61" s="20"/>
      <c r="U61" s="20"/>
      <c r="V61" s="20"/>
      <c r="W61" s="20"/>
      <c r="X61" s="20"/>
      <c r="Y61" s="38"/>
      <c r="AF61" s="20"/>
      <c r="AG61" s="20"/>
      <c r="AH61" s="20"/>
      <c r="AI61" s="20"/>
      <c r="AJ61" s="20"/>
      <c r="AK61" s="20"/>
      <c r="AL61" s="20"/>
      <c r="AM61" s="20"/>
      <c r="AN61" s="20"/>
      <c r="AO61" s="20"/>
      <c r="AP61" s="20"/>
      <c r="AQ61" s="20"/>
      <c r="AR61" s="20"/>
      <c r="AS61" s="20"/>
      <c r="AY61" s="20"/>
      <c r="AZ61" s="20"/>
      <c r="BA61" s="20"/>
      <c r="BB61" s="20"/>
      <c r="BC61" s="20"/>
      <c r="BD61" s="20"/>
      <c r="BE61" s="20"/>
      <c r="BF61" s="20"/>
      <c r="BG61" s="20"/>
      <c r="BH61" s="20"/>
      <c r="BI61" s="20"/>
      <c r="BJ61" s="20"/>
      <c r="BK61" s="20"/>
      <c r="BL61" s="20"/>
      <c r="BM61" s="20"/>
      <c r="BN61" s="20"/>
      <c r="BO61" s="20"/>
      <c r="BP61" s="38"/>
      <c r="BQ61" s="38"/>
      <c r="BR61" s="38"/>
      <c r="BS61" s="20"/>
      <c r="BT61" s="20"/>
      <c r="BU61" s="20"/>
      <c r="BV61" s="20"/>
    </row>
    <row r="62">
      <c r="A62" s="20"/>
      <c r="B62" s="20"/>
      <c r="I62" s="53"/>
      <c r="J62" s="20"/>
      <c r="K62" s="20"/>
      <c r="L62" s="20"/>
      <c r="M62" s="20"/>
      <c r="N62" s="20"/>
      <c r="U62" s="20"/>
      <c r="V62" s="20"/>
      <c r="W62" s="20"/>
      <c r="X62" s="20"/>
      <c r="Y62" s="20"/>
      <c r="AF62" s="20"/>
      <c r="AG62" s="20"/>
      <c r="AH62" s="20"/>
      <c r="AI62" s="20"/>
      <c r="AJ62" s="20"/>
      <c r="AK62" s="20"/>
      <c r="AL62" s="20"/>
      <c r="AM62" s="20"/>
      <c r="AN62" s="20"/>
      <c r="AO62" s="20"/>
      <c r="AP62" s="20"/>
      <c r="AQ62" s="22"/>
      <c r="AR62" s="20"/>
      <c r="AS62" s="20"/>
      <c r="AY62" s="20"/>
      <c r="AZ62" s="20"/>
      <c r="BA62" s="20"/>
      <c r="BB62" s="20"/>
      <c r="BC62" s="20"/>
      <c r="BD62" s="20"/>
      <c r="BE62" s="20"/>
      <c r="BF62" s="20"/>
      <c r="BG62" s="20"/>
      <c r="BH62" s="20"/>
      <c r="BI62" s="20"/>
      <c r="BJ62" s="20"/>
      <c r="BK62" s="20"/>
      <c r="BL62" s="20"/>
      <c r="BM62" s="20"/>
      <c r="BN62" s="20"/>
      <c r="BO62" s="20"/>
      <c r="BP62" s="38"/>
      <c r="BQ62" s="38"/>
      <c r="BR62" s="38"/>
      <c r="BS62" s="20"/>
      <c r="BT62" s="20"/>
      <c r="BU62" s="20"/>
      <c r="BV62" s="20"/>
    </row>
    <row r="63">
      <c r="A63" s="20"/>
      <c r="B63" s="20"/>
      <c r="I63" s="46"/>
      <c r="J63" s="20"/>
      <c r="K63" s="20"/>
      <c r="L63" s="20"/>
      <c r="M63" s="20"/>
      <c r="N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38"/>
      <c r="AV63" s="38"/>
      <c r="AW63" s="38"/>
      <c r="AX63" s="20"/>
      <c r="AY63" s="20"/>
      <c r="AZ63" s="20"/>
      <c r="BA63" s="20"/>
      <c r="BB63" s="20"/>
      <c r="BC63" s="20"/>
      <c r="BD63" s="20"/>
      <c r="BE63" s="20"/>
      <c r="BF63" s="20"/>
      <c r="BG63" s="20"/>
      <c r="BH63" s="20"/>
      <c r="BI63" s="20"/>
      <c r="BJ63" s="20"/>
      <c r="BK63" s="20"/>
      <c r="BL63" s="20"/>
      <c r="BM63" s="20"/>
      <c r="BN63" s="20"/>
      <c r="BO63" s="20"/>
      <c r="BP63" s="38"/>
      <c r="BQ63" s="38"/>
      <c r="BR63" s="38"/>
      <c r="BS63" s="20"/>
      <c r="BT63" s="20"/>
      <c r="BU63" s="20"/>
      <c r="BV63" s="20"/>
    </row>
    <row r="64">
      <c r="A64" s="20"/>
      <c r="B64" s="20"/>
      <c r="I64" s="46"/>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38"/>
      <c r="AV64" s="38"/>
      <c r="AW64" s="38"/>
      <c r="AX64" s="20"/>
      <c r="AY64" s="20"/>
      <c r="AZ64" s="20"/>
      <c r="BA64" s="20"/>
      <c r="BB64" s="20"/>
      <c r="BC64" s="20"/>
      <c r="BD64" s="20"/>
      <c r="BE64" s="20"/>
      <c r="BF64" s="20"/>
      <c r="BG64" s="20"/>
      <c r="BH64" s="20"/>
      <c r="BI64" s="20"/>
      <c r="BJ64" s="20"/>
      <c r="BK64" s="20"/>
      <c r="BL64" s="20"/>
      <c r="BM64" s="20"/>
      <c r="BN64" s="20"/>
      <c r="BO64" s="20"/>
      <c r="BP64" s="38"/>
      <c r="BQ64" s="38"/>
      <c r="BR64" s="38"/>
      <c r="BS64" s="20"/>
      <c r="BT64" s="20"/>
      <c r="BU64" s="20"/>
      <c r="BV64" s="20"/>
    </row>
    <row r="65">
      <c r="A65" s="20"/>
      <c r="B65" s="20"/>
      <c r="I65" s="46"/>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38"/>
      <c r="AV65" s="38"/>
      <c r="AW65" s="38"/>
      <c r="AX65" s="20"/>
      <c r="AY65" s="20"/>
      <c r="AZ65" s="20"/>
      <c r="BA65" s="20"/>
      <c r="BB65" s="20"/>
      <c r="BC65" s="20"/>
      <c r="BD65" s="20"/>
      <c r="BE65" s="20"/>
      <c r="BF65" s="20"/>
      <c r="BG65" s="20"/>
      <c r="BH65" s="20"/>
      <c r="BI65" s="20"/>
      <c r="BJ65" s="20"/>
      <c r="BK65" s="20"/>
      <c r="BL65" s="20"/>
      <c r="BM65" s="20"/>
      <c r="BN65" s="20"/>
      <c r="BO65" s="20"/>
      <c r="BP65" s="38"/>
      <c r="BQ65" s="38"/>
      <c r="BR65" s="38"/>
      <c r="BS65" s="20"/>
      <c r="BT65" s="20"/>
      <c r="BU65" s="20"/>
      <c r="BV65" s="20"/>
    </row>
    <row r="66">
      <c r="A66" s="20"/>
      <c r="B66" s="20"/>
      <c r="I66" s="46"/>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38"/>
      <c r="AV66" s="38"/>
      <c r="AW66" s="38"/>
      <c r="AX66" s="20"/>
      <c r="AY66" s="20"/>
      <c r="AZ66" s="20"/>
      <c r="BA66" s="20"/>
      <c r="BB66" s="20"/>
      <c r="BC66" s="20"/>
      <c r="BD66" s="20"/>
      <c r="BE66" s="20"/>
      <c r="BF66" s="20"/>
      <c r="BG66" s="20"/>
      <c r="BH66" s="20"/>
      <c r="BI66" s="20"/>
      <c r="BJ66" s="20"/>
      <c r="BK66" s="20"/>
      <c r="BL66" s="20"/>
      <c r="BM66" s="20"/>
      <c r="BN66" s="20"/>
      <c r="BO66" s="20"/>
      <c r="BP66" s="38"/>
      <c r="BQ66" s="38"/>
      <c r="BR66" s="38"/>
      <c r="BS66" s="20"/>
      <c r="BT66" s="20"/>
      <c r="BU66" s="20"/>
      <c r="BV66" s="20"/>
    </row>
    <row r="67">
      <c r="A67" s="20"/>
      <c r="B67" s="20"/>
      <c r="I67" s="46"/>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38"/>
      <c r="BQ67" s="38"/>
      <c r="BR67" s="38"/>
      <c r="BS67" s="20"/>
      <c r="BT67" s="20"/>
      <c r="BU67" s="20"/>
      <c r="BV67" s="20"/>
    </row>
    <row r="68">
      <c r="A68" s="20"/>
      <c r="B68" s="20"/>
      <c r="I68" s="46"/>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38"/>
      <c r="BQ68" s="38"/>
      <c r="BR68" s="38"/>
      <c r="BS68" s="20"/>
      <c r="BT68" s="20"/>
      <c r="BU68" s="20"/>
      <c r="BV68" s="20"/>
    </row>
    <row r="69">
      <c r="A69" s="20"/>
      <c r="B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row>
    <row r="100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c r="BU1001" s="20"/>
      <c r="BV1001" s="20"/>
    </row>
    <row r="1002">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c r="BU1002" s="20"/>
      <c r="BV1002" s="20"/>
    </row>
    <row r="1003">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c r="BU1003" s="20"/>
      <c r="BV1003" s="20"/>
    </row>
    <row r="1004">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c r="BU1004" s="20"/>
      <c r="BV1004" s="20"/>
    </row>
    <row r="1005">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c r="BU1005" s="20"/>
      <c r="BV1005" s="20"/>
    </row>
    <row r="1006">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c r="BU1006" s="20"/>
      <c r="BV1006" s="20"/>
    </row>
    <row r="1007">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c r="BU1007" s="20"/>
      <c r="BV1007" s="20"/>
    </row>
    <row r="1008">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c r="BU1008" s="20"/>
      <c r="BV1008" s="20"/>
    </row>
    <row r="1009">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c r="BU1009" s="20"/>
      <c r="BV1009" s="20"/>
    </row>
    <row r="101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c r="BU1010" s="20"/>
      <c r="BV1010" s="20"/>
    </row>
    <row r="1011">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c r="BU1011" s="20"/>
      <c r="BV1011" s="20"/>
    </row>
    <row r="1012">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c r="BU1012" s="20"/>
      <c r="BV1012" s="20"/>
    </row>
    <row r="1013">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c r="BU1013" s="20"/>
      <c r="BV1013" s="20"/>
    </row>
    <row r="1014">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c r="BU1014" s="20"/>
      <c r="BV1014" s="20"/>
    </row>
    <row r="1015">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c r="BU1015" s="20"/>
      <c r="BV1015" s="20"/>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3" width="11.0"/>
    <col customWidth="1" min="4" max="4" width="9.29"/>
    <col customWidth="1" min="5" max="5" width="8.57"/>
    <col customWidth="1" min="6" max="6" width="10.57"/>
    <col customWidth="1" min="7" max="57" width="8.71"/>
    <col customWidth="1" min="58" max="58" width="14.14"/>
    <col customWidth="1" min="59" max="1001" width="8.71"/>
  </cols>
  <sheetData>
    <row r="1">
      <c r="A1" s="59" t="s">
        <v>209</v>
      </c>
      <c r="B1" s="60" t="s">
        <v>0</v>
      </c>
      <c r="C1" s="60" t="s">
        <v>210</v>
      </c>
      <c r="D1" s="60" t="s">
        <v>1</v>
      </c>
      <c r="E1" s="60" t="s">
        <v>2</v>
      </c>
      <c r="F1" s="60" t="s">
        <v>211</v>
      </c>
      <c r="G1" s="60" t="s">
        <v>3</v>
      </c>
      <c r="H1" s="60" t="s">
        <v>4</v>
      </c>
      <c r="I1" s="60" t="s">
        <v>5</v>
      </c>
      <c r="J1" s="60" t="s">
        <v>6</v>
      </c>
      <c r="K1" s="60" t="s">
        <v>7</v>
      </c>
      <c r="L1" s="60" t="s">
        <v>8</v>
      </c>
      <c r="M1" s="60" t="s">
        <v>9</v>
      </c>
      <c r="N1" s="60" t="s">
        <v>10</v>
      </c>
      <c r="O1" s="60" t="s">
        <v>11</v>
      </c>
      <c r="P1" s="60" t="s">
        <v>12</v>
      </c>
      <c r="Q1" s="60" t="s">
        <v>13</v>
      </c>
      <c r="R1" s="60" t="s">
        <v>14</v>
      </c>
      <c r="S1" s="60" t="s">
        <v>15</v>
      </c>
      <c r="T1" s="60" t="s">
        <v>212</v>
      </c>
      <c r="U1" s="60" t="s">
        <v>16</v>
      </c>
      <c r="V1" s="60" t="s">
        <v>17</v>
      </c>
      <c r="W1" s="60" t="s">
        <v>213</v>
      </c>
      <c r="X1" s="60" t="s">
        <v>18</v>
      </c>
      <c r="Y1" s="60" t="s">
        <v>19</v>
      </c>
      <c r="Z1" s="61" t="s">
        <v>20</v>
      </c>
      <c r="AA1" s="60" t="s">
        <v>21</v>
      </c>
      <c r="AB1" s="60" t="s">
        <v>22</v>
      </c>
      <c r="AC1" s="60" t="s">
        <v>23</v>
      </c>
      <c r="AD1" s="60" t="s">
        <v>24</v>
      </c>
      <c r="AE1" s="60" t="s">
        <v>25</v>
      </c>
      <c r="AF1" s="60" t="s">
        <v>26</v>
      </c>
      <c r="AG1" s="60" t="s">
        <v>27</v>
      </c>
      <c r="AH1" s="60" t="s">
        <v>214</v>
      </c>
      <c r="AI1" s="60" t="s">
        <v>28</v>
      </c>
      <c r="AJ1" s="60" t="s">
        <v>29</v>
      </c>
      <c r="AK1" s="60" t="s">
        <v>215</v>
      </c>
      <c r="AL1" s="60" t="s">
        <v>30</v>
      </c>
      <c r="AM1" s="60" t="s">
        <v>31</v>
      </c>
      <c r="AN1" s="60" t="s">
        <v>32</v>
      </c>
      <c r="AO1" s="60" t="s">
        <v>33</v>
      </c>
      <c r="AP1" s="60" t="s">
        <v>34</v>
      </c>
      <c r="AQ1" s="60" t="s">
        <v>216</v>
      </c>
      <c r="AR1" s="60" t="s">
        <v>35</v>
      </c>
      <c r="AS1" s="60" t="s">
        <v>36</v>
      </c>
      <c r="AT1" s="60" t="s">
        <v>37</v>
      </c>
      <c r="AU1" s="60" t="s">
        <v>38</v>
      </c>
      <c r="AV1" s="60" t="s">
        <v>39</v>
      </c>
      <c r="AW1" s="60" t="s">
        <v>40</v>
      </c>
      <c r="AX1" s="60" t="s">
        <v>41</v>
      </c>
      <c r="AY1" s="60" t="s">
        <v>42</v>
      </c>
      <c r="AZ1" s="60" t="s">
        <v>217</v>
      </c>
      <c r="BA1" s="60" t="s">
        <v>43</v>
      </c>
      <c r="BB1" s="60" t="s">
        <v>44</v>
      </c>
      <c r="BC1" s="62" t="s">
        <v>45</v>
      </c>
      <c r="BD1" s="62" t="s">
        <v>46</v>
      </c>
      <c r="BE1" s="60" t="s">
        <v>47</v>
      </c>
      <c r="BF1" s="60" t="s">
        <v>48</v>
      </c>
      <c r="BG1" s="60" t="s">
        <v>218</v>
      </c>
      <c r="BH1" s="62" t="s">
        <v>49</v>
      </c>
      <c r="BI1" s="62" t="s">
        <v>50</v>
      </c>
      <c r="BJ1" s="62" t="s">
        <v>51</v>
      </c>
      <c r="BK1" s="62" t="s">
        <v>52</v>
      </c>
      <c r="BL1" s="62" t="s">
        <v>53</v>
      </c>
      <c r="BM1" s="62" t="s">
        <v>54</v>
      </c>
      <c r="BN1" s="62" t="s">
        <v>55</v>
      </c>
      <c r="BO1" s="62" t="s">
        <v>56</v>
      </c>
      <c r="BP1" s="62" t="s">
        <v>57</v>
      </c>
      <c r="BQ1" s="62" t="s">
        <v>58</v>
      </c>
      <c r="BR1" s="62" t="s">
        <v>219</v>
      </c>
      <c r="BS1" s="62" t="s">
        <v>59</v>
      </c>
      <c r="BT1" s="62" t="s">
        <v>220</v>
      </c>
      <c r="BU1" s="62" t="s">
        <v>60</v>
      </c>
      <c r="BV1" s="62" t="s">
        <v>61</v>
      </c>
      <c r="BW1" s="62" t="s">
        <v>221</v>
      </c>
      <c r="BX1" s="62" t="s">
        <v>62</v>
      </c>
      <c r="BY1" s="62" t="s">
        <v>63</v>
      </c>
      <c r="BZ1" s="62" t="s">
        <v>222</v>
      </c>
      <c r="CA1" s="62" t="s">
        <v>64</v>
      </c>
      <c r="CB1" s="62" t="s">
        <v>65</v>
      </c>
      <c r="CC1" s="62" t="s">
        <v>66</v>
      </c>
      <c r="CD1" s="62" t="s">
        <v>223</v>
      </c>
      <c r="CE1" s="62" t="s">
        <v>224</v>
      </c>
      <c r="CF1" s="62" t="s">
        <v>67</v>
      </c>
      <c r="CG1" s="62" t="s">
        <v>68</v>
      </c>
      <c r="CH1" s="62" t="s">
        <v>69</v>
      </c>
      <c r="CI1" s="62" t="s">
        <v>70</v>
      </c>
      <c r="CJ1" s="62" t="s">
        <v>71</v>
      </c>
      <c r="CK1" s="62" t="s">
        <v>72</v>
      </c>
      <c r="CL1" s="62" t="s">
        <v>73</v>
      </c>
      <c r="CM1" s="62" t="s">
        <v>74</v>
      </c>
      <c r="CN1" s="62" t="s">
        <v>225</v>
      </c>
      <c r="CO1" s="62" t="s">
        <v>75</v>
      </c>
      <c r="CP1" s="62" t="s">
        <v>76</v>
      </c>
      <c r="CQ1" s="62" t="s">
        <v>77</v>
      </c>
      <c r="CR1" s="62" t="s">
        <v>78</v>
      </c>
      <c r="CS1" s="62" t="s">
        <v>79</v>
      </c>
      <c r="CT1" s="62" t="s">
        <v>80</v>
      </c>
      <c r="CU1" s="62" t="s">
        <v>81</v>
      </c>
      <c r="CV1" s="62" t="s">
        <v>82</v>
      </c>
      <c r="CW1" s="62" t="s">
        <v>83</v>
      </c>
      <c r="CX1" s="62" t="s">
        <v>84</v>
      </c>
      <c r="CY1" s="62" t="s">
        <v>226</v>
      </c>
      <c r="CZ1" s="62" t="s">
        <v>85</v>
      </c>
      <c r="DA1" s="62" t="s">
        <v>86</v>
      </c>
      <c r="DB1" s="62" t="s">
        <v>87</v>
      </c>
      <c r="DC1" s="62" t="s">
        <v>88</v>
      </c>
      <c r="DD1" s="62" t="s">
        <v>89</v>
      </c>
      <c r="DE1" s="62" t="s">
        <v>90</v>
      </c>
      <c r="DF1" s="62" t="s">
        <v>91</v>
      </c>
      <c r="DG1" s="62" t="s">
        <v>227</v>
      </c>
      <c r="DH1" s="62" t="s">
        <v>92</v>
      </c>
      <c r="DI1" s="62" t="s">
        <v>93</v>
      </c>
      <c r="DJ1" s="62" t="s">
        <v>94</v>
      </c>
      <c r="DK1" s="62" t="s">
        <v>95</v>
      </c>
      <c r="DL1" s="62" t="s">
        <v>228</v>
      </c>
      <c r="DM1" s="62" t="s">
        <v>96</v>
      </c>
      <c r="DN1" s="62" t="s">
        <v>229</v>
      </c>
      <c r="DO1" s="62" t="s">
        <v>230</v>
      </c>
      <c r="DP1" s="62" t="s">
        <v>97</v>
      </c>
      <c r="DQ1" s="62" t="s">
        <v>231</v>
      </c>
      <c r="DR1" s="62" t="s">
        <v>98</v>
      </c>
      <c r="DS1" s="62" t="s">
        <v>99</v>
      </c>
      <c r="DT1" s="62" t="s">
        <v>100</v>
      </c>
      <c r="DU1" s="62" t="s">
        <v>101</v>
      </c>
      <c r="DV1" s="62" t="s">
        <v>102</v>
      </c>
      <c r="DW1" s="62" t="s">
        <v>103</v>
      </c>
      <c r="DX1" s="62" t="s">
        <v>104</v>
      </c>
      <c r="DY1" s="62" t="s">
        <v>105</v>
      </c>
      <c r="DZ1" s="63" t="s">
        <v>106</v>
      </c>
      <c r="EA1" s="62" t="s">
        <v>107</v>
      </c>
      <c r="EB1" s="62" t="s">
        <v>108</v>
      </c>
      <c r="EC1" s="62" t="s">
        <v>109</v>
      </c>
      <c r="ED1" s="62" t="s">
        <v>110</v>
      </c>
      <c r="EE1" s="62" t="s">
        <v>111</v>
      </c>
      <c r="EF1" s="62" t="s">
        <v>112</v>
      </c>
      <c r="EG1" s="62" t="s">
        <v>113</v>
      </c>
      <c r="EH1" s="62" t="s">
        <v>232</v>
      </c>
      <c r="EI1" s="62" t="s">
        <v>115</v>
      </c>
      <c r="EJ1" s="62" t="s">
        <v>233</v>
      </c>
      <c r="EK1" s="62" t="s">
        <v>117</v>
      </c>
      <c r="EL1" s="62" t="s">
        <v>118</v>
      </c>
      <c r="EM1" s="62" t="s">
        <v>119</v>
      </c>
      <c r="EN1" s="62" t="s">
        <v>234</v>
      </c>
      <c r="EO1" s="62" t="s">
        <v>121</v>
      </c>
      <c r="EP1" s="62" t="s">
        <v>122</v>
      </c>
      <c r="EQ1" s="62" t="s">
        <v>123</v>
      </c>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B1" s="62"/>
      <c r="OC1" s="62"/>
      <c r="OD1" s="62"/>
      <c r="OE1" s="62"/>
      <c r="OF1" s="62"/>
      <c r="OG1" s="62"/>
      <c r="OH1" s="62"/>
      <c r="OI1" s="62"/>
      <c r="OJ1" s="62"/>
      <c r="OK1" s="62"/>
      <c r="OL1" s="62"/>
      <c r="OM1" s="62"/>
      <c r="ON1" s="62"/>
      <c r="OO1" s="62"/>
      <c r="OP1" s="62"/>
      <c r="OQ1" s="62"/>
      <c r="OR1" s="62"/>
      <c r="OS1" s="62"/>
      <c r="OT1" s="62"/>
      <c r="OU1" s="62"/>
      <c r="OV1" s="62"/>
      <c r="OW1" s="62"/>
      <c r="OX1" s="62"/>
      <c r="OY1" s="62"/>
      <c r="OZ1" s="62"/>
      <c r="PA1" s="62"/>
      <c r="PB1" s="62"/>
      <c r="PC1" s="62"/>
      <c r="PD1" s="62"/>
      <c r="PE1" s="62"/>
      <c r="PF1" s="62"/>
      <c r="PG1" s="62"/>
      <c r="PH1" s="62"/>
      <c r="PI1" s="62"/>
      <c r="PJ1" s="62"/>
      <c r="PK1" s="62"/>
      <c r="PL1" s="62"/>
      <c r="PM1" s="62"/>
      <c r="PN1" s="62"/>
      <c r="PO1" s="62"/>
      <c r="PP1" s="62"/>
      <c r="PQ1" s="62"/>
      <c r="PR1" s="62"/>
      <c r="PS1" s="62"/>
      <c r="PT1" s="62"/>
      <c r="PU1" s="62"/>
      <c r="PV1" s="62"/>
      <c r="PW1" s="62"/>
      <c r="PX1" s="62"/>
      <c r="PY1" s="62"/>
      <c r="PZ1" s="62"/>
      <c r="QA1" s="62"/>
      <c r="QB1" s="62"/>
      <c r="QC1" s="62"/>
      <c r="QD1" s="62"/>
      <c r="QE1" s="62"/>
      <c r="QF1" s="62"/>
      <c r="QG1" s="62"/>
      <c r="QH1" s="62"/>
      <c r="QI1" s="62"/>
      <c r="QJ1" s="62"/>
      <c r="QK1" s="62"/>
      <c r="QL1" s="62"/>
      <c r="QM1" s="62"/>
      <c r="QN1" s="62"/>
      <c r="QO1" s="62"/>
      <c r="QP1" s="62"/>
      <c r="QQ1" s="62"/>
      <c r="QR1" s="62"/>
      <c r="QS1" s="62"/>
      <c r="QT1" s="62"/>
      <c r="QU1" s="62"/>
      <c r="QV1" s="62"/>
      <c r="QW1" s="62"/>
      <c r="QX1" s="62"/>
      <c r="QY1" s="62"/>
      <c r="QZ1" s="62"/>
      <c r="RA1" s="62"/>
      <c r="RB1" s="62"/>
      <c r="RC1" s="62"/>
      <c r="RD1" s="62"/>
      <c r="RE1" s="62"/>
      <c r="RF1" s="62"/>
      <c r="RG1" s="62"/>
      <c r="RH1" s="62"/>
      <c r="RI1" s="62"/>
      <c r="RJ1" s="62"/>
      <c r="RK1" s="62"/>
      <c r="RL1" s="62"/>
      <c r="RM1" s="62"/>
      <c r="RN1" s="62"/>
      <c r="RO1" s="62"/>
      <c r="RP1" s="62"/>
      <c r="RQ1" s="62"/>
      <c r="RR1" s="62"/>
      <c r="RS1" s="62"/>
      <c r="RT1" s="62"/>
      <c r="RU1" s="62"/>
      <c r="RV1" s="62"/>
      <c r="RW1" s="62"/>
      <c r="RX1" s="62"/>
      <c r="RY1" s="62"/>
      <c r="RZ1" s="62"/>
      <c r="SA1" s="62"/>
      <c r="SB1" s="62"/>
      <c r="SC1" s="62"/>
      <c r="SD1" s="62"/>
      <c r="SE1" s="62"/>
      <c r="SF1" s="62"/>
      <c r="SG1" s="62"/>
      <c r="SH1" s="62"/>
      <c r="SI1" s="62"/>
      <c r="SJ1" s="62"/>
      <c r="SK1" s="62"/>
      <c r="SL1" s="62"/>
      <c r="SM1" s="62"/>
      <c r="SN1" s="62"/>
      <c r="SO1" s="62"/>
      <c r="SP1" s="62"/>
      <c r="SQ1" s="62"/>
      <c r="SR1" s="62"/>
      <c r="SS1" s="62"/>
      <c r="ST1" s="62"/>
      <c r="SU1" s="62"/>
      <c r="SV1" s="62"/>
      <c r="SW1" s="62"/>
      <c r="SX1" s="62"/>
      <c r="SY1" s="62"/>
      <c r="SZ1" s="62"/>
      <c r="TA1" s="62"/>
      <c r="TB1" s="62"/>
      <c r="TC1" s="62"/>
      <c r="TD1" s="62"/>
      <c r="TE1" s="62"/>
      <c r="TF1" s="62"/>
      <c r="TG1" s="62"/>
      <c r="TH1" s="62"/>
      <c r="TI1" s="62"/>
      <c r="TJ1" s="62"/>
      <c r="TK1" s="62"/>
      <c r="TL1" s="62"/>
      <c r="TM1" s="62"/>
      <c r="TN1" s="62"/>
      <c r="TO1" s="62"/>
      <c r="TP1" s="62"/>
      <c r="TQ1" s="62"/>
      <c r="TR1" s="62"/>
      <c r="TS1" s="62"/>
      <c r="TT1" s="62"/>
      <c r="TU1" s="62"/>
      <c r="TV1" s="62"/>
      <c r="TW1" s="62"/>
      <c r="TX1" s="62"/>
      <c r="TY1" s="62"/>
      <c r="TZ1" s="62"/>
      <c r="UA1" s="62"/>
      <c r="UB1" s="62"/>
      <c r="UC1" s="62"/>
      <c r="UD1" s="62"/>
      <c r="UE1" s="62"/>
      <c r="UF1" s="62"/>
      <c r="UG1" s="62"/>
      <c r="UH1" s="62"/>
      <c r="UI1" s="62"/>
      <c r="UJ1" s="62"/>
      <c r="UK1" s="62"/>
      <c r="UL1" s="62"/>
      <c r="UM1" s="62"/>
      <c r="UN1" s="62"/>
      <c r="UO1" s="62"/>
      <c r="UP1" s="62"/>
      <c r="UQ1" s="62"/>
      <c r="UR1" s="62"/>
      <c r="US1" s="62"/>
      <c r="UT1" s="62"/>
      <c r="UU1" s="62"/>
      <c r="UV1" s="62"/>
      <c r="UW1" s="62"/>
      <c r="UX1" s="62"/>
      <c r="UY1" s="62"/>
      <c r="UZ1" s="62"/>
      <c r="VA1" s="62"/>
      <c r="VB1" s="62"/>
      <c r="VC1" s="62"/>
      <c r="VD1" s="62"/>
      <c r="VE1" s="62"/>
      <c r="VF1" s="62"/>
      <c r="VG1" s="62"/>
      <c r="VH1" s="62"/>
      <c r="VI1" s="62"/>
      <c r="VJ1" s="62"/>
      <c r="VK1" s="62"/>
      <c r="VL1" s="62"/>
      <c r="VM1" s="62"/>
      <c r="VN1" s="62"/>
      <c r="VO1" s="62"/>
      <c r="VP1" s="62"/>
      <c r="VQ1" s="62"/>
      <c r="VR1" s="62"/>
      <c r="VS1" s="62"/>
      <c r="VT1" s="62"/>
      <c r="VU1" s="62"/>
      <c r="VV1" s="62"/>
      <c r="VW1" s="62"/>
      <c r="VX1" s="62"/>
      <c r="VY1" s="62"/>
      <c r="VZ1" s="62"/>
      <c r="WA1" s="62"/>
      <c r="WB1" s="62"/>
      <c r="WC1" s="62"/>
      <c r="WD1" s="62"/>
      <c r="WE1" s="62"/>
      <c r="WF1" s="62"/>
      <c r="WG1" s="62"/>
      <c r="WH1" s="62"/>
      <c r="WI1" s="62"/>
      <c r="WJ1" s="62"/>
      <c r="WK1" s="62"/>
      <c r="WL1" s="62"/>
      <c r="WM1" s="62"/>
      <c r="WN1" s="62"/>
      <c r="WO1" s="62"/>
      <c r="WP1" s="62"/>
      <c r="WQ1" s="62"/>
      <c r="WR1" s="62"/>
      <c r="WS1" s="62"/>
      <c r="WT1" s="62"/>
      <c r="WU1" s="62"/>
      <c r="WV1" s="62"/>
      <c r="WW1" s="62"/>
      <c r="WX1" s="62"/>
      <c r="WY1" s="62"/>
      <c r="WZ1" s="62"/>
      <c r="XA1" s="62"/>
      <c r="XB1" s="62"/>
      <c r="XC1" s="62"/>
      <c r="XD1" s="62"/>
      <c r="XE1" s="62"/>
      <c r="XF1" s="62"/>
      <c r="XG1" s="62"/>
      <c r="XH1" s="62"/>
      <c r="XI1" s="62"/>
      <c r="XJ1" s="62"/>
      <c r="XK1" s="62"/>
      <c r="XL1" s="62"/>
      <c r="XM1" s="62"/>
      <c r="XN1" s="62"/>
      <c r="XO1" s="62"/>
      <c r="XP1" s="62"/>
      <c r="XQ1" s="62"/>
      <c r="XR1" s="62"/>
      <c r="XS1" s="62"/>
      <c r="XT1" s="62"/>
      <c r="XU1" s="62"/>
      <c r="XV1" s="62"/>
      <c r="XW1" s="62"/>
      <c r="XX1" s="62"/>
      <c r="XY1" s="62"/>
      <c r="XZ1" s="62"/>
      <c r="YA1" s="62"/>
      <c r="YB1" s="62"/>
      <c r="YC1" s="62"/>
      <c r="YD1" s="62"/>
      <c r="YE1" s="62"/>
      <c r="YF1" s="62"/>
      <c r="YG1" s="62"/>
      <c r="YH1" s="62"/>
      <c r="YI1" s="62"/>
      <c r="YJ1" s="62"/>
      <c r="YK1" s="62"/>
      <c r="YL1" s="62"/>
      <c r="YM1" s="62"/>
      <c r="YN1" s="62"/>
      <c r="YO1" s="62"/>
      <c r="YP1" s="62"/>
      <c r="YQ1" s="62"/>
      <c r="YR1" s="62"/>
      <c r="YS1" s="62"/>
      <c r="YT1" s="62"/>
      <c r="YU1" s="62"/>
      <c r="YV1" s="62"/>
      <c r="YW1" s="62"/>
      <c r="YX1" s="62"/>
      <c r="YY1" s="62"/>
      <c r="YZ1" s="62"/>
      <c r="ZA1" s="62"/>
      <c r="ZB1" s="62"/>
      <c r="ZC1" s="62"/>
      <c r="ZD1" s="62"/>
      <c r="ZE1" s="62"/>
      <c r="ZF1" s="62"/>
      <c r="ZG1" s="62"/>
      <c r="ZH1" s="62"/>
      <c r="ZI1" s="62"/>
      <c r="ZJ1" s="62"/>
      <c r="ZK1" s="62"/>
      <c r="ZL1" s="62"/>
      <c r="ZM1" s="62"/>
      <c r="ZN1" s="62"/>
      <c r="ZO1" s="62"/>
      <c r="ZP1" s="62"/>
      <c r="ZQ1" s="62"/>
      <c r="ZR1" s="62"/>
      <c r="ZS1" s="62"/>
      <c r="ZT1" s="62"/>
      <c r="ZU1" s="62"/>
      <c r="ZV1" s="62"/>
      <c r="ZW1" s="62"/>
      <c r="ZX1" s="62"/>
      <c r="ZY1" s="62"/>
      <c r="ZZ1" s="62"/>
      <c r="AAA1" s="62"/>
      <c r="AAB1" s="62"/>
      <c r="AAC1" s="62"/>
      <c r="AAD1" s="62"/>
      <c r="AAE1" s="62"/>
      <c r="AAF1" s="62"/>
      <c r="AAG1" s="62"/>
      <c r="AAH1" s="62"/>
      <c r="AAI1" s="62"/>
      <c r="AAJ1" s="62"/>
      <c r="AAK1" s="62"/>
      <c r="AAL1" s="62"/>
      <c r="AAM1" s="62"/>
      <c r="AAN1" s="62"/>
      <c r="AAO1" s="62"/>
      <c r="AAP1" s="62"/>
      <c r="AAQ1" s="62"/>
      <c r="AAR1" s="62"/>
      <c r="AAS1" s="62"/>
      <c r="AAT1" s="62"/>
      <c r="AAU1" s="62"/>
      <c r="AAV1" s="62"/>
      <c r="AAW1" s="62"/>
      <c r="AAX1" s="62"/>
      <c r="AAY1" s="62"/>
      <c r="AAZ1" s="62"/>
      <c r="ABA1" s="62"/>
      <c r="ABB1" s="62"/>
      <c r="ABC1" s="62"/>
      <c r="ABD1" s="62"/>
      <c r="ABE1" s="62"/>
      <c r="ABF1" s="62"/>
      <c r="ABG1" s="62"/>
      <c r="ABH1" s="62"/>
      <c r="ABI1" s="62"/>
      <c r="ABJ1" s="62"/>
      <c r="ABK1" s="62"/>
      <c r="ABL1" s="62"/>
      <c r="ABM1" s="62"/>
      <c r="ABN1" s="62"/>
      <c r="ABO1" s="62"/>
      <c r="ABP1" s="62"/>
      <c r="ABQ1" s="62"/>
      <c r="ABR1" s="62"/>
      <c r="ABS1" s="62"/>
      <c r="ABT1" s="62"/>
      <c r="ABU1" s="62"/>
      <c r="ABV1" s="62"/>
      <c r="ABW1" s="62"/>
      <c r="ABX1" s="62"/>
      <c r="ABY1" s="62"/>
      <c r="ABZ1" s="62"/>
      <c r="ACA1" s="62"/>
      <c r="ACB1" s="62"/>
      <c r="ACC1" s="62"/>
      <c r="ACD1" s="62"/>
      <c r="ACE1" s="62"/>
      <c r="ACF1" s="62"/>
      <c r="ACG1" s="62"/>
      <c r="ACH1" s="62"/>
      <c r="ACI1" s="62"/>
      <c r="ACJ1" s="62"/>
      <c r="ACK1" s="62"/>
      <c r="ACL1" s="62"/>
      <c r="ACM1" s="62"/>
      <c r="ACN1" s="62"/>
      <c r="ACO1" s="62"/>
      <c r="ACP1" s="62"/>
      <c r="ACQ1" s="62"/>
      <c r="ACR1" s="62"/>
      <c r="ACS1" s="62"/>
      <c r="ACT1" s="62"/>
      <c r="ACU1" s="62"/>
      <c r="ACV1" s="62"/>
      <c r="ACW1" s="62"/>
      <c r="ACX1" s="62"/>
      <c r="ACY1" s="62"/>
      <c r="ACZ1" s="62"/>
      <c r="ADA1" s="62"/>
      <c r="ADB1" s="62"/>
      <c r="ADC1" s="62"/>
      <c r="ADD1" s="62"/>
      <c r="ADE1" s="62"/>
      <c r="ADF1" s="62"/>
      <c r="ADG1" s="62"/>
      <c r="ADH1" s="62"/>
      <c r="ADI1" s="62"/>
      <c r="ADJ1" s="62"/>
      <c r="ADK1" s="62"/>
      <c r="ADL1" s="62"/>
      <c r="ADM1" s="62"/>
      <c r="ADN1" s="62"/>
      <c r="ADO1" s="62"/>
      <c r="ADP1" s="62"/>
      <c r="ADQ1" s="62"/>
      <c r="ADR1" s="62"/>
      <c r="ADS1" s="62"/>
      <c r="ADT1" s="62"/>
      <c r="ADU1" s="62"/>
      <c r="ADV1" s="62"/>
      <c r="ADW1" s="62"/>
      <c r="ADX1" s="62"/>
      <c r="ADY1" s="62"/>
      <c r="ADZ1" s="62"/>
      <c r="AEA1" s="62"/>
      <c r="AEB1" s="62"/>
      <c r="AEC1" s="62"/>
      <c r="AED1" s="62"/>
      <c r="AEE1" s="62"/>
      <c r="AEF1" s="62"/>
      <c r="AEG1" s="62"/>
      <c r="AEH1" s="62"/>
      <c r="AEI1" s="62"/>
      <c r="AEJ1" s="62"/>
      <c r="AEK1" s="62"/>
      <c r="AEL1" s="62"/>
      <c r="AEM1" s="62"/>
      <c r="AEN1" s="62"/>
      <c r="AEO1" s="62"/>
      <c r="AEP1" s="62"/>
      <c r="AEQ1" s="62"/>
      <c r="AER1" s="62"/>
      <c r="AES1" s="62"/>
      <c r="AET1" s="62"/>
      <c r="AEU1" s="62"/>
      <c r="AEV1" s="62"/>
      <c r="AEW1" s="62"/>
      <c r="AEX1" s="62"/>
      <c r="AEY1" s="62"/>
      <c r="AEZ1" s="62"/>
      <c r="AFA1" s="62"/>
      <c r="AFB1" s="62"/>
      <c r="AFC1" s="62"/>
      <c r="AFD1" s="62"/>
      <c r="AFE1" s="62"/>
      <c r="AFF1" s="62"/>
      <c r="AFG1" s="62"/>
      <c r="AFH1" s="62"/>
      <c r="AFI1" s="62"/>
      <c r="AFJ1" s="62"/>
      <c r="AFK1" s="62"/>
      <c r="AFL1" s="62"/>
      <c r="AFM1" s="62"/>
      <c r="AFN1" s="62"/>
      <c r="AFO1" s="62"/>
      <c r="AFP1" s="62"/>
      <c r="AFQ1" s="62"/>
      <c r="AFR1" s="62"/>
      <c r="AFS1" s="62"/>
      <c r="AFT1" s="62"/>
      <c r="AFU1" s="62"/>
      <c r="AFV1" s="62"/>
      <c r="AFW1" s="62"/>
      <c r="AFX1" s="62"/>
      <c r="AFY1" s="62"/>
      <c r="AFZ1" s="62"/>
      <c r="AGA1" s="62"/>
      <c r="AGB1" s="62"/>
      <c r="AGC1" s="62"/>
      <c r="AGD1" s="62"/>
      <c r="AGE1" s="62"/>
      <c r="AGF1" s="62"/>
      <c r="AGG1" s="62"/>
      <c r="AGH1" s="62"/>
      <c r="AGI1" s="62"/>
      <c r="AGJ1" s="62"/>
      <c r="AGK1" s="62"/>
      <c r="AGL1" s="62"/>
      <c r="AGM1" s="62"/>
      <c r="AGN1" s="62"/>
      <c r="AGO1" s="62"/>
      <c r="AGP1" s="62"/>
      <c r="AGQ1" s="62"/>
      <c r="AGR1" s="62"/>
      <c r="AGS1" s="62"/>
      <c r="AGT1" s="62"/>
      <c r="AGU1" s="62"/>
      <c r="AGV1" s="62"/>
      <c r="AGW1" s="62"/>
      <c r="AGX1" s="62"/>
      <c r="AGY1" s="62"/>
      <c r="AGZ1" s="62"/>
      <c r="AHA1" s="62"/>
      <c r="AHB1" s="62"/>
      <c r="AHC1" s="62"/>
      <c r="AHD1" s="62"/>
      <c r="AHE1" s="62"/>
      <c r="AHF1" s="62"/>
      <c r="AHG1" s="62"/>
      <c r="AHH1" s="62"/>
      <c r="AHI1" s="62"/>
      <c r="AHJ1" s="62"/>
      <c r="AHK1" s="62"/>
      <c r="AHL1" s="62"/>
      <c r="AHM1" s="62"/>
      <c r="AHN1" s="62"/>
      <c r="AHO1" s="62"/>
      <c r="AHP1" s="62"/>
      <c r="AHQ1" s="62"/>
      <c r="AHR1" s="62"/>
      <c r="AHS1" s="62"/>
      <c r="AHT1" s="62"/>
      <c r="AHU1" s="62"/>
      <c r="AHV1" s="62"/>
      <c r="AHW1" s="62"/>
      <c r="AHX1" s="62"/>
      <c r="AHY1" s="62"/>
      <c r="AHZ1" s="62"/>
      <c r="AIA1" s="62"/>
      <c r="AIB1" s="62"/>
      <c r="AIC1" s="62"/>
      <c r="AID1" s="62"/>
      <c r="AIE1" s="62"/>
      <c r="AIF1" s="62"/>
      <c r="AIG1" s="62"/>
      <c r="AIH1" s="62"/>
      <c r="AII1" s="62"/>
      <c r="AIJ1" s="62"/>
      <c r="AIK1" s="62"/>
      <c r="AIL1" s="62"/>
      <c r="AIM1" s="62"/>
      <c r="AIN1" s="62"/>
      <c r="AIO1" s="62"/>
      <c r="AIP1" s="62"/>
      <c r="AIQ1" s="62"/>
      <c r="AIR1" s="62"/>
      <c r="AIS1" s="62"/>
      <c r="AIT1" s="62"/>
      <c r="AIU1" s="62"/>
      <c r="AIV1" s="62"/>
      <c r="AIW1" s="62"/>
      <c r="AIX1" s="62"/>
      <c r="AIY1" s="62"/>
      <c r="AIZ1" s="62"/>
      <c r="AJA1" s="62"/>
      <c r="AJB1" s="62"/>
      <c r="AJC1" s="62"/>
      <c r="AJD1" s="62"/>
      <c r="AJE1" s="62"/>
      <c r="AJF1" s="62"/>
      <c r="AJG1" s="62"/>
      <c r="AJH1" s="62"/>
      <c r="AJI1" s="62"/>
      <c r="AJJ1" s="62"/>
      <c r="AJK1" s="62"/>
      <c r="AJL1" s="62"/>
      <c r="AJM1" s="62"/>
      <c r="AJN1" s="62"/>
      <c r="AJO1" s="62"/>
      <c r="AJP1" s="62"/>
      <c r="AJQ1" s="62"/>
      <c r="AJR1" s="62"/>
      <c r="AJS1" s="62"/>
      <c r="AJT1" s="62"/>
      <c r="AJU1" s="62"/>
      <c r="AJV1" s="62"/>
      <c r="AJW1" s="62"/>
      <c r="AJX1" s="62"/>
      <c r="AJY1" s="62"/>
      <c r="AJZ1" s="62"/>
      <c r="AKA1" s="62"/>
      <c r="AKB1" s="62"/>
      <c r="AKC1" s="62"/>
      <c r="AKD1" s="62"/>
      <c r="AKE1" s="62"/>
      <c r="AKF1" s="62"/>
      <c r="AKG1" s="62"/>
      <c r="AKH1" s="62"/>
      <c r="AKI1" s="62"/>
      <c r="AKJ1" s="62"/>
      <c r="AKK1" s="62"/>
      <c r="AKL1" s="62"/>
      <c r="AKM1" s="62"/>
      <c r="AKN1" s="62"/>
      <c r="AKO1" s="62"/>
      <c r="AKP1" s="62"/>
      <c r="AKQ1" s="62"/>
      <c r="AKR1" s="62"/>
      <c r="AKS1" s="62"/>
      <c r="AKT1" s="62"/>
      <c r="AKU1" s="62"/>
      <c r="AKV1" s="62"/>
      <c r="AKW1" s="62"/>
      <c r="AKX1" s="62"/>
      <c r="AKY1" s="62"/>
      <c r="AKZ1" s="62"/>
      <c r="ALA1" s="62"/>
      <c r="ALB1" s="62"/>
      <c r="ALC1" s="62"/>
      <c r="ALD1" s="62"/>
      <c r="ALE1" s="62"/>
      <c r="ALF1" s="62"/>
      <c r="ALG1" s="62"/>
      <c r="ALH1" s="62"/>
      <c r="ALI1" s="62"/>
      <c r="ALJ1" s="62"/>
      <c r="ALK1" s="62"/>
      <c r="ALL1" s="62"/>
      <c r="ALM1" s="62"/>
    </row>
    <row r="2">
      <c r="A2" s="59" t="s">
        <v>235</v>
      </c>
      <c r="B2" s="64">
        <v>1.542645358E7</v>
      </c>
      <c r="C2" s="64">
        <v>0.0</v>
      </c>
      <c r="D2" s="64">
        <v>2.153440003E7</v>
      </c>
      <c r="E2" s="64">
        <v>1.079712E7</v>
      </c>
      <c r="F2" s="64">
        <v>0.0</v>
      </c>
      <c r="G2" s="64">
        <v>2.160822E7</v>
      </c>
      <c r="H2" s="64">
        <v>1513966.0</v>
      </c>
      <c r="I2" s="64">
        <v>1.1425104E7</v>
      </c>
      <c r="J2" s="64">
        <v>5282414.0</v>
      </c>
      <c r="K2" s="64">
        <v>202312.0</v>
      </c>
      <c r="L2" s="64">
        <v>9.002740026E7</v>
      </c>
      <c r="M2" s="64">
        <v>129888.0</v>
      </c>
      <c r="N2" s="64">
        <v>4500832.0</v>
      </c>
      <c r="O2" s="64">
        <v>5053173.312</v>
      </c>
      <c r="P2" s="64">
        <v>194707.5</v>
      </c>
      <c r="Q2" s="64">
        <v>5162580.0</v>
      </c>
      <c r="R2" s="64">
        <v>454408.5</v>
      </c>
      <c r="S2" s="64">
        <v>5497458.0</v>
      </c>
      <c r="T2" s="64">
        <v>0.0</v>
      </c>
      <c r="U2" s="64">
        <v>985726.0</v>
      </c>
      <c r="V2" s="64">
        <v>1.12322E8</v>
      </c>
      <c r="W2" s="64">
        <v>0.0</v>
      </c>
      <c r="X2" s="64">
        <v>8291136.0</v>
      </c>
      <c r="Y2" s="64">
        <v>5091570.0</v>
      </c>
      <c r="Z2" s="64">
        <v>8374450.0</v>
      </c>
      <c r="AA2" s="64">
        <v>1.070555E7</v>
      </c>
      <c r="AB2" s="64">
        <v>1.663455001E7</v>
      </c>
      <c r="AC2" s="64">
        <v>290070.0</v>
      </c>
      <c r="AD2" s="64">
        <v>2343942.0</v>
      </c>
      <c r="AE2" s="64">
        <v>6082860.0</v>
      </c>
      <c r="AF2" s="64">
        <v>9290046.0</v>
      </c>
      <c r="AG2" s="64">
        <v>7.485076299E8</v>
      </c>
      <c r="AH2" s="64">
        <v>0.0</v>
      </c>
      <c r="AI2" s="64">
        <v>2096604.0</v>
      </c>
      <c r="AJ2" s="64">
        <v>2569269.0</v>
      </c>
      <c r="AK2" s="64">
        <v>0.0</v>
      </c>
      <c r="AL2" s="64">
        <v>5613000.002</v>
      </c>
      <c r="AM2" s="64">
        <v>1.0411808E7</v>
      </c>
      <c r="AN2" s="64">
        <v>3.4274592E7</v>
      </c>
      <c r="AO2" s="64">
        <v>2554468.621</v>
      </c>
      <c r="AP2" s="64">
        <v>473304.0</v>
      </c>
      <c r="AQ2" s="64">
        <v>0.0</v>
      </c>
      <c r="AR2" s="64">
        <v>5386590.0</v>
      </c>
      <c r="AS2" s="64">
        <v>8453563.0</v>
      </c>
      <c r="AT2" s="64">
        <v>4.68146352E7</v>
      </c>
      <c r="AU2" s="64">
        <v>0.0</v>
      </c>
      <c r="AV2" s="64">
        <v>381351.0</v>
      </c>
      <c r="AW2" s="64">
        <v>2525754.0</v>
      </c>
      <c r="AX2" s="64">
        <v>569759.0586</v>
      </c>
      <c r="AY2" s="64">
        <v>4.7619624E7</v>
      </c>
      <c r="AZ2" s="64">
        <v>0.0</v>
      </c>
      <c r="BA2" s="64">
        <v>2.86140912E7</v>
      </c>
      <c r="BB2" s="64">
        <v>826358.0</v>
      </c>
      <c r="BC2" s="65">
        <v>894602.0</v>
      </c>
      <c r="BD2" s="65">
        <v>1831644.0</v>
      </c>
      <c r="BE2" s="64">
        <v>1.351032E7</v>
      </c>
      <c r="BF2" s="64">
        <v>4860375.0</v>
      </c>
      <c r="BG2" s="64">
        <v>0.0</v>
      </c>
      <c r="BH2" s="65">
        <v>8259146.0</v>
      </c>
      <c r="BI2" s="65">
        <v>5814456.0</v>
      </c>
      <c r="BJ2" s="65">
        <v>864945.0</v>
      </c>
      <c r="BK2" s="65">
        <v>388090.0</v>
      </c>
      <c r="BL2" s="65">
        <v>5530358.0</v>
      </c>
      <c r="BM2" s="65">
        <v>4382400.0</v>
      </c>
      <c r="BN2" s="65">
        <v>7.001046E8</v>
      </c>
      <c r="BO2" s="65">
        <v>1.393196E8</v>
      </c>
      <c r="BP2" s="62">
        <v>4.6944009E7</v>
      </c>
      <c r="BQ2" s="65">
        <v>3916729.261</v>
      </c>
      <c r="BR2" s="65">
        <v>0.0</v>
      </c>
      <c r="BS2" s="65">
        <v>1442544.0</v>
      </c>
      <c r="BT2" s="65">
        <v>0.0</v>
      </c>
      <c r="BU2" s="65">
        <v>8969026.0</v>
      </c>
      <c r="BV2" s="65">
        <v>2.1155562E7</v>
      </c>
      <c r="BW2" s="65">
        <v>0.0</v>
      </c>
      <c r="BX2" s="65">
        <v>3108000.0</v>
      </c>
      <c r="BY2" s="65">
        <v>3594185.0</v>
      </c>
      <c r="BZ2" s="65">
        <v>0.0</v>
      </c>
      <c r="CA2" s="65">
        <v>2558600.01</v>
      </c>
      <c r="CB2" s="65">
        <v>878128.0</v>
      </c>
      <c r="CC2" s="65">
        <v>2116460.0</v>
      </c>
      <c r="CD2" s="65">
        <v>0.0</v>
      </c>
      <c r="CE2" s="65">
        <v>0.0</v>
      </c>
      <c r="CF2" s="65">
        <v>1.1657184E7</v>
      </c>
      <c r="CG2" s="65">
        <v>7240185.0</v>
      </c>
      <c r="CH2" s="65">
        <v>1.7109288E7</v>
      </c>
      <c r="CI2" s="65">
        <v>7717353.0</v>
      </c>
      <c r="CJ2" s="65">
        <v>1983030.0</v>
      </c>
      <c r="CK2" s="65">
        <v>655051.0</v>
      </c>
      <c r="CL2" s="65">
        <v>6.8794136E7</v>
      </c>
      <c r="CM2" s="65">
        <v>1672226.79</v>
      </c>
      <c r="CN2" s="65">
        <v>0.0</v>
      </c>
      <c r="CO2" s="65">
        <v>1.824174E7</v>
      </c>
      <c r="CP2" s="65">
        <v>1.1227775E7</v>
      </c>
      <c r="CQ2" s="65">
        <v>2.888704E7</v>
      </c>
      <c r="CR2" s="65">
        <v>1108026.0</v>
      </c>
      <c r="CS2" s="65">
        <v>1.4692556E7</v>
      </c>
      <c r="CT2" s="65">
        <v>7484012.793</v>
      </c>
      <c r="CU2" s="65">
        <v>2082799.993</v>
      </c>
      <c r="CV2" s="65">
        <v>3321007.0</v>
      </c>
      <c r="CW2" s="65">
        <v>7954030.0</v>
      </c>
      <c r="CX2" s="65">
        <v>8.1915384E7</v>
      </c>
      <c r="CY2" s="65">
        <v>0.0</v>
      </c>
      <c r="CZ2" s="65">
        <v>9.75429999E7</v>
      </c>
      <c r="DA2" s="65">
        <v>2047566.0</v>
      </c>
      <c r="DB2" s="65">
        <v>3903520.0</v>
      </c>
      <c r="DC2" s="65">
        <v>3521856.0</v>
      </c>
      <c r="DD2" s="65">
        <v>1.670972E7</v>
      </c>
      <c r="DE2" s="65">
        <v>5.299951292E7</v>
      </c>
      <c r="DF2" s="65">
        <v>1881642.0</v>
      </c>
      <c r="DG2" s="62">
        <v>0.0</v>
      </c>
      <c r="DH2" s="65">
        <v>1851489.755</v>
      </c>
      <c r="DI2" s="65">
        <v>5524990.0</v>
      </c>
      <c r="DJ2" s="65">
        <v>97789.14712</v>
      </c>
      <c r="DK2" s="65">
        <v>90000.0</v>
      </c>
      <c r="DL2" s="65">
        <v>0.0</v>
      </c>
      <c r="DM2" s="65">
        <v>7091365.0</v>
      </c>
      <c r="DN2" s="65">
        <v>0.0</v>
      </c>
      <c r="DO2" s="65">
        <v>0.0</v>
      </c>
      <c r="DP2" s="65">
        <v>3072531.0</v>
      </c>
      <c r="DQ2" s="65">
        <v>0.0</v>
      </c>
      <c r="DR2" s="65">
        <v>2383000.0</v>
      </c>
      <c r="DS2" s="65">
        <v>2.4319992E7</v>
      </c>
      <c r="DT2" s="65">
        <v>5734950.0</v>
      </c>
      <c r="DU2" s="65">
        <v>2.1434916E7</v>
      </c>
      <c r="DV2" s="65">
        <v>1.040166561E7</v>
      </c>
      <c r="DW2" s="65">
        <v>1.9623951E7</v>
      </c>
      <c r="DX2" s="65">
        <v>279887.0</v>
      </c>
      <c r="DY2" s="65">
        <v>480390.0</v>
      </c>
      <c r="DZ2" s="65">
        <v>4455593.0</v>
      </c>
      <c r="EA2" s="65">
        <v>3.5059061E7</v>
      </c>
      <c r="EB2" s="65">
        <v>558526.0798</v>
      </c>
      <c r="EC2" s="65">
        <v>3448208.0</v>
      </c>
      <c r="ED2" s="65">
        <v>699504.0</v>
      </c>
      <c r="EE2" s="65">
        <v>5991399.983</v>
      </c>
      <c r="EF2" s="65">
        <v>1.6223127E7</v>
      </c>
      <c r="EG2" s="65">
        <v>2.1463078E7</v>
      </c>
      <c r="EH2" s="65">
        <v>2.983447548E7</v>
      </c>
      <c r="EI2" s="65">
        <v>2.4345E7</v>
      </c>
      <c r="EJ2" s="65">
        <v>1.484451702E8</v>
      </c>
      <c r="EK2" s="65">
        <v>1572450.0</v>
      </c>
      <c r="EL2" s="65">
        <v>1.7101728E7</v>
      </c>
      <c r="EM2" s="65">
        <v>1.6376705E7</v>
      </c>
      <c r="EN2" s="65">
        <v>5.093803E7</v>
      </c>
      <c r="EO2" s="65">
        <v>1.347719998E7</v>
      </c>
      <c r="EP2" s="65">
        <v>6535113.0</v>
      </c>
      <c r="EQ2" s="65">
        <v>6701168.0</v>
      </c>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c r="HZ2" s="65"/>
      <c r="IA2" s="65"/>
      <c r="IB2" s="65"/>
      <c r="IC2" s="65"/>
      <c r="ID2" s="65"/>
      <c r="IE2" s="65"/>
      <c r="IF2" s="65"/>
      <c r="IG2" s="65"/>
      <c r="IH2" s="65"/>
      <c r="II2" s="65"/>
      <c r="IJ2" s="65"/>
      <c r="IK2" s="65"/>
      <c r="IL2" s="65"/>
      <c r="IM2" s="65"/>
      <c r="IN2" s="65"/>
      <c r="IO2" s="65"/>
      <c r="IP2" s="65"/>
      <c r="IQ2" s="65"/>
      <c r="IR2" s="65"/>
      <c r="IS2" s="65"/>
      <c r="IT2" s="65"/>
      <c r="IU2" s="65"/>
      <c r="IV2" s="65"/>
      <c r="IW2" s="65"/>
      <c r="IX2" s="65"/>
      <c r="IY2" s="65"/>
      <c r="IZ2" s="65"/>
      <c r="JA2" s="65"/>
      <c r="JB2" s="65"/>
      <c r="JC2" s="65"/>
      <c r="JD2" s="65"/>
      <c r="JE2" s="65"/>
      <c r="JF2" s="65"/>
      <c r="JG2" s="65"/>
      <c r="JH2" s="65"/>
      <c r="JI2" s="65"/>
      <c r="JJ2" s="65"/>
      <c r="JK2" s="65"/>
      <c r="JL2" s="65"/>
      <c r="JM2" s="65"/>
      <c r="JN2" s="65"/>
      <c r="JO2" s="65"/>
      <c r="JP2" s="65"/>
      <c r="JQ2" s="65"/>
      <c r="JR2" s="65"/>
      <c r="JS2" s="65"/>
      <c r="JT2" s="65"/>
      <c r="JU2" s="65"/>
      <c r="JV2" s="65"/>
      <c r="JW2" s="65"/>
      <c r="JX2" s="65"/>
      <c r="JY2" s="65"/>
      <c r="JZ2" s="65"/>
      <c r="KA2" s="65"/>
      <c r="KB2" s="65"/>
      <c r="KC2" s="65"/>
      <c r="KD2" s="65"/>
      <c r="KE2" s="65"/>
      <c r="KF2" s="65"/>
      <c r="KG2" s="65"/>
      <c r="KH2" s="65"/>
      <c r="KI2" s="65"/>
      <c r="KJ2" s="65"/>
      <c r="KK2" s="65"/>
      <c r="KL2" s="65"/>
      <c r="KM2" s="65"/>
      <c r="KN2" s="65"/>
      <c r="KO2" s="65"/>
      <c r="KP2" s="65"/>
      <c r="KQ2" s="65"/>
      <c r="KR2" s="65"/>
      <c r="KS2" s="65"/>
      <c r="KT2" s="65"/>
      <c r="KU2" s="65"/>
      <c r="KV2" s="65"/>
      <c r="KW2" s="65"/>
      <c r="KX2" s="65"/>
      <c r="KY2" s="65"/>
      <c r="KZ2" s="65"/>
      <c r="LA2" s="65"/>
      <c r="LB2" s="65"/>
      <c r="LC2" s="65"/>
      <c r="LD2" s="65"/>
      <c r="LE2" s="65"/>
      <c r="LF2" s="65"/>
      <c r="LG2" s="65"/>
      <c r="LH2" s="65"/>
      <c r="LI2" s="65"/>
      <c r="LJ2" s="65"/>
      <c r="LK2" s="65"/>
      <c r="LL2" s="65"/>
      <c r="LM2" s="65"/>
      <c r="LN2" s="65"/>
      <c r="LO2" s="65"/>
      <c r="LP2" s="65"/>
      <c r="LQ2" s="65"/>
      <c r="LR2" s="65"/>
      <c r="LS2" s="65"/>
      <c r="LT2" s="65"/>
      <c r="LU2" s="65"/>
      <c r="LV2" s="65"/>
      <c r="LW2" s="65"/>
      <c r="LX2" s="65"/>
      <c r="LY2" s="65"/>
      <c r="LZ2" s="65"/>
      <c r="MA2" s="65"/>
      <c r="MB2" s="65"/>
      <c r="MC2" s="65"/>
      <c r="MD2" s="65"/>
      <c r="ME2" s="65"/>
      <c r="MF2" s="65"/>
      <c r="MG2" s="65"/>
      <c r="MH2" s="65"/>
      <c r="MI2" s="65"/>
      <c r="MJ2" s="65"/>
      <c r="MK2" s="65"/>
      <c r="ML2" s="65"/>
      <c r="MM2" s="65"/>
      <c r="MN2" s="65"/>
      <c r="MO2" s="65"/>
      <c r="MP2" s="65"/>
      <c r="MQ2" s="65"/>
      <c r="MR2" s="65"/>
      <c r="MS2" s="65"/>
      <c r="MT2" s="65"/>
      <c r="MU2" s="65"/>
      <c r="MV2" s="65"/>
      <c r="MW2" s="65"/>
      <c r="MX2" s="65"/>
      <c r="MY2" s="65"/>
      <c r="MZ2" s="65"/>
      <c r="NA2" s="65"/>
      <c r="NB2" s="65"/>
      <c r="NC2" s="65"/>
      <c r="ND2" s="65"/>
      <c r="NE2" s="65"/>
      <c r="NF2" s="65"/>
      <c r="NG2" s="65"/>
      <c r="NH2" s="65"/>
      <c r="NI2" s="65"/>
      <c r="NJ2" s="65"/>
      <c r="NK2" s="65"/>
      <c r="NL2" s="65"/>
      <c r="NM2" s="65"/>
      <c r="NN2" s="65"/>
      <c r="NO2" s="65"/>
      <c r="NP2" s="65"/>
      <c r="NQ2" s="65"/>
      <c r="NR2" s="65"/>
      <c r="NS2" s="65"/>
      <c r="NT2" s="65"/>
      <c r="NU2" s="65"/>
      <c r="NV2" s="65"/>
      <c r="NW2" s="65"/>
      <c r="NX2" s="65"/>
      <c r="NY2" s="65"/>
      <c r="NZ2" s="65"/>
      <c r="OA2" s="65"/>
      <c r="OB2" s="65"/>
      <c r="OC2" s="65"/>
      <c r="OD2" s="65"/>
      <c r="OE2" s="65"/>
      <c r="OF2" s="65"/>
      <c r="OG2" s="65"/>
      <c r="OH2" s="65"/>
      <c r="OI2" s="65"/>
      <c r="OJ2" s="65"/>
      <c r="OK2" s="65"/>
      <c r="OL2" s="65"/>
      <c r="OM2" s="65"/>
      <c r="ON2" s="65"/>
      <c r="OO2" s="65"/>
      <c r="OP2" s="65"/>
      <c r="OQ2" s="65"/>
      <c r="OR2" s="65"/>
      <c r="OS2" s="65"/>
      <c r="OT2" s="65"/>
      <c r="OU2" s="65"/>
      <c r="OV2" s="65"/>
      <c r="OW2" s="65"/>
      <c r="OX2" s="65"/>
      <c r="OY2" s="65"/>
      <c r="OZ2" s="65"/>
      <c r="PA2" s="65"/>
      <c r="PB2" s="65"/>
      <c r="PC2" s="65"/>
      <c r="PD2" s="65"/>
      <c r="PE2" s="65"/>
      <c r="PF2" s="65"/>
      <c r="PG2" s="65"/>
      <c r="PH2" s="65"/>
      <c r="PI2" s="65"/>
      <c r="PJ2" s="65"/>
      <c r="PK2" s="65"/>
      <c r="PL2" s="65"/>
      <c r="PM2" s="65"/>
      <c r="PN2" s="65"/>
      <c r="PO2" s="65"/>
      <c r="PP2" s="65"/>
      <c r="PQ2" s="65"/>
      <c r="PR2" s="65"/>
      <c r="PS2" s="65"/>
      <c r="PT2" s="65"/>
      <c r="PU2" s="65"/>
      <c r="PV2" s="65"/>
      <c r="PW2" s="65"/>
      <c r="PX2" s="65"/>
      <c r="PY2" s="65"/>
      <c r="PZ2" s="65"/>
      <c r="QA2" s="65"/>
      <c r="QB2" s="65"/>
      <c r="QC2" s="65"/>
      <c r="QD2" s="65"/>
      <c r="QE2" s="65"/>
      <c r="QF2" s="65"/>
      <c r="QG2" s="65"/>
      <c r="QH2" s="65"/>
      <c r="QI2" s="65"/>
      <c r="QJ2" s="65"/>
      <c r="QK2" s="65"/>
      <c r="QL2" s="65"/>
      <c r="QM2" s="65"/>
      <c r="QN2" s="65"/>
      <c r="QO2" s="65"/>
      <c r="QP2" s="65"/>
      <c r="QQ2" s="65"/>
      <c r="QR2" s="65"/>
      <c r="QS2" s="65"/>
      <c r="QT2" s="65"/>
      <c r="QU2" s="65"/>
      <c r="QV2" s="65"/>
      <c r="QW2" s="65"/>
      <c r="QX2" s="65"/>
      <c r="QY2" s="65"/>
      <c r="QZ2" s="65"/>
      <c r="RA2" s="65"/>
      <c r="RB2" s="65"/>
      <c r="RC2" s="65"/>
      <c r="RD2" s="65"/>
      <c r="RE2" s="65"/>
      <c r="RF2" s="65"/>
      <c r="RG2" s="65"/>
      <c r="RH2" s="65"/>
      <c r="RI2" s="65"/>
      <c r="RJ2" s="65"/>
      <c r="RK2" s="65"/>
      <c r="RL2" s="65"/>
      <c r="RM2" s="65"/>
      <c r="RN2" s="65"/>
      <c r="RO2" s="65"/>
      <c r="RP2" s="65"/>
      <c r="RQ2" s="65"/>
      <c r="RR2" s="65"/>
      <c r="RS2" s="65"/>
      <c r="RT2" s="65"/>
      <c r="RU2" s="65"/>
      <c r="RV2" s="65"/>
      <c r="RW2" s="65"/>
      <c r="RX2" s="65"/>
      <c r="RY2" s="65"/>
      <c r="RZ2" s="65"/>
      <c r="SA2" s="65"/>
      <c r="SB2" s="65"/>
      <c r="SC2" s="65"/>
      <c r="SD2" s="65"/>
      <c r="SE2" s="65"/>
      <c r="SF2" s="65"/>
      <c r="SG2" s="65"/>
      <c r="SH2" s="65"/>
      <c r="SI2" s="65"/>
      <c r="SJ2" s="65"/>
      <c r="SK2" s="65"/>
      <c r="SL2" s="65"/>
      <c r="SM2" s="65"/>
      <c r="SN2" s="65"/>
      <c r="SO2" s="65"/>
      <c r="SP2" s="65"/>
      <c r="SQ2" s="65"/>
      <c r="SR2" s="65"/>
      <c r="SS2" s="65"/>
      <c r="ST2" s="65"/>
      <c r="SU2" s="65"/>
      <c r="SV2" s="65"/>
      <c r="SW2" s="65"/>
      <c r="SX2" s="65"/>
      <c r="SY2" s="65"/>
      <c r="SZ2" s="65"/>
      <c r="TA2" s="65"/>
      <c r="TB2" s="65"/>
      <c r="TC2" s="65"/>
      <c r="TD2" s="65"/>
      <c r="TE2" s="65"/>
      <c r="TF2" s="65"/>
      <c r="TG2" s="65"/>
      <c r="TH2" s="65"/>
      <c r="TI2" s="65"/>
      <c r="TJ2" s="65"/>
      <c r="TK2" s="65"/>
      <c r="TL2" s="65"/>
      <c r="TM2" s="65"/>
      <c r="TN2" s="65"/>
      <c r="TO2" s="65"/>
      <c r="TP2" s="65"/>
      <c r="TQ2" s="65"/>
      <c r="TR2" s="65"/>
      <c r="TS2" s="65"/>
      <c r="TT2" s="65"/>
      <c r="TU2" s="65"/>
      <c r="TV2" s="65"/>
      <c r="TW2" s="65"/>
      <c r="TX2" s="65"/>
      <c r="TY2" s="65"/>
      <c r="TZ2" s="65"/>
      <c r="UA2" s="65"/>
      <c r="UB2" s="65"/>
      <c r="UC2" s="65"/>
      <c r="UD2" s="65"/>
      <c r="UE2" s="65"/>
      <c r="UF2" s="65"/>
      <c r="UG2" s="65"/>
      <c r="UH2" s="65"/>
      <c r="UI2" s="65"/>
      <c r="UJ2" s="65"/>
      <c r="UK2" s="65"/>
      <c r="UL2" s="65"/>
      <c r="UM2" s="65"/>
      <c r="UN2" s="65"/>
      <c r="UO2" s="65"/>
      <c r="UP2" s="65"/>
      <c r="UQ2" s="65"/>
      <c r="UR2" s="65"/>
      <c r="US2" s="65"/>
      <c r="UT2" s="65"/>
      <c r="UU2" s="65"/>
      <c r="UV2" s="65"/>
      <c r="UW2" s="65"/>
      <c r="UX2" s="65"/>
      <c r="UY2" s="65"/>
      <c r="UZ2" s="65"/>
      <c r="VA2" s="65"/>
      <c r="VB2" s="65"/>
      <c r="VC2" s="65"/>
      <c r="VD2" s="65"/>
      <c r="VE2" s="65"/>
      <c r="VF2" s="65"/>
      <c r="VG2" s="65"/>
      <c r="VH2" s="65"/>
      <c r="VI2" s="65"/>
      <c r="VJ2" s="65"/>
      <c r="VK2" s="65"/>
      <c r="VL2" s="65"/>
      <c r="VM2" s="65"/>
      <c r="VN2" s="65"/>
      <c r="VO2" s="65"/>
      <c r="VP2" s="65"/>
      <c r="VQ2" s="65"/>
      <c r="VR2" s="65"/>
      <c r="VS2" s="65"/>
      <c r="VT2" s="65"/>
      <c r="VU2" s="65"/>
      <c r="VV2" s="65"/>
      <c r="VW2" s="65"/>
      <c r="VX2" s="65"/>
      <c r="VY2" s="65"/>
      <c r="VZ2" s="65"/>
      <c r="WA2" s="65"/>
      <c r="WB2" s="65"/>
      <c r="WC2" s="65"/>
      <c r="WD2" s="65"/>
      <c r="WE2" s="65"/>
      <c r="WF2" s="65"/>
      <c r="WG2" s="65"/>
      <c r="WH2" s="65"/>
      <c r="WI2" s="65"/>
      <c r="WJ2" s="65"/>
      <c r="WK2" s="65"/>
      <c r="WL2" s="65"/>
      <c r="WM2" s="65"/>
      <c r="WN2" s="65"/>
      <c r="WO2" s="65"/>
      <c r="WP2" s="65"/>
      <c r="WQ2" s="65"/>
      <c r="WR2" s="65"/>
      <c r="WS2" s="65"/>
      <c r="WT2" s="65"/>
      <c r="WU2" s="65"/>
      <c r="WV2" s="65"/>
      <c r="WW2" s="65"/>
      <c r="WX2" s="65"/>
      <c r="WY2" s="65"/>
      <c r="WZ2" s="65"/>
      <c r="XA2" s="65"/>
      <c r="XB2" s="65"/>
      <c r="XC2" s="65"/>
      <c r="XD2" s="65"/>
      <c r="XE2" s="65"/>
      <c r="XF2" s="65"/>
      <c r="XG2" s="65"/>
      <c r="XH2" s="65"/>
      <c r="XI2" s="65"/>
      <c r="XJ2" s="65"/>
      <c r="XK2" s="65"/>
      <c r="XL2" s="65"/>
      <c r="XM2" s="65"/>
      <c r="XN2" s="65"/>
      <c r="XO2" s="65"/>
      <c r="XP2" s="65"/>
      <c r="XQ2" s="65"/>
      <c r="XR2" s="65"/>
      <c r="XS2" s="65"/>
      <c r="XT2" s="65"/>
      <c r="XU2" s="65"/>
      <c r="XV2" s="65"/>
      <c r="XW2" s="65"/>
      <c r="XX2" s="65"/>
      <c r="XY2" s="65"/>
      <c r="XZ2" s="65"/>
      <c r="YA2" s="65"/>
      <c r="YB2" s="65"/>
      <c r="YC2" s="65"/>
      <c r="YD2" s="65"/>
      <c r="YE2" s="65"/>
      <c r="YF2" s="65"/>
      <c r="YG2" s="65"/>
      <c r="YH2" s="65"/>
      <c r="YI2" s="65"/>
      <c r="YJ2" s="65"/>
      <c r="YK2" s="65"/>
      <c r="YL2" s="65"/>
      <c r="YM2" s="65"/>
      <c r="YN2" s="65"/>
      <c r="YO2" s="65"/>
      <c r="YP2" s="65"/>
      <c r="YQ2" s="65"/>
      <c r="YR2" s="65"/>
      <c r="YS2" s="65"/>
      <c r="YT2" s="65"/>
      <c r="YU2" s="65"/>
      <c r="YV2" s="65"/>
      <c r="YW2" s="65"/>
      <c r="YX2" s="65"/>
      <c r="YY2" s="65"/>
      <c r="YZ2" s="65"/>
      <c r="ZA2" s="65"/>
      <c r="ZB2" s="65"/>
      <c r="ZC2" s="65"/>
      <c r="ZD2" s="65"/>
      <c r="ZE2" s="65"/>
      <c r="ZF2" s="65"/>
      <c r="ZG2" s="65"/>
      <c r="ZH2" s="65"/>
      <c r="ZI2" s="65"/>
      <c r="ZJ2" s="65"/>
      <c r="ZK2" s="65"/>
      <c r="ZL2" s="65"/>
      <c r="ZM2" s="65"/>
      <c r="ZN2" s="65"/>
      <c r="ZO2" s="65"/>
      <c r="ZP2" s="65"/>
      <c r="ZQ2" s="65"/>
      <c r="ZR2" s="65"/>
      <c r="ZS2" s="65"/>
      <c r="ZT2" s="65"/>
      <c r="ZU2" s="65"/>
      <c r="ZV2" s="65"/>
      <c r="ZW2" s="65"/>
      <c r="ZX2" s="65"/>
      <c r="ZY2" s="65"/>
      <c r="ZZ2" s="65"/>
      <c r="AAA2" s="65"/>
      <c r="AAB2" s="65"/>
      <c r="AAC2" s="65"/>
      <c r="AAD2" s="65"/>
      <c r="AAE2" s="65"/>
      <c r="AAF2" s="65"/>
      <c r="AAG2" s="65"/>
      <c r="AAH2" s="65"/>
      <c r="AAI2" s="65"/>
      <c r="AAJ2" s="65"/>
      <c r="AAK2" s="65"/>
      <c r="AAL2" s="65"/>
      <c r="AAM2" s="65"/>
      <c r="AAN2" s="65"/>
      <c r="AAO2" s="65"/>
      <c r="AAP2" s="65"/>
      <c r="AAQ2" s="65"/>
      <c r="AAR2" s="65"/>
      <c r="AAS2" s="65"/>
      <c r="AAT2" s="65"/>
      <c r="AAU2" s="65"/>
      <c r="AAV2" s="65"/>
      <c r="AAW2" s="65"/>
      <c r="AAX2" s="65"/>
      <c r="AAY2" s="65"/>
      <c r="AAZ2" s="65"/>
      <c r="ABA2" s="65"/>
      <c r="ABB2" s="65"/>
      <c r="ABC2" s="65"/>
      <c r="ABD2" s="65"/>
      <c r="ABE2" s="65"/>
      <c r="ABF2" s="65"/>
      <c r="ABG2" s="65"/>
      <c r="ABH2" s="65"/>
      <c r="ABI2" s="65"/>
      <c r="ABJ2" s="65"/>
      <c r="ABK2" s="65"/>
      <c r="ABL2" s="65"/>
      <c r="ABM2" s="65"/>
      <c r="ABN2" s="65"/>
      <c r="ABO2" s="65"/>
      <c r="ABP2" s="65"/>
      <c r="ABQ2" s="65"/>
      <c r="ABR2" s="65"/>
      <c r="ABS2" s="65"/>
      <c r="ABT2" s="65"/>
      <c r="ABU2" s="65"/>
      <c r="ABV2" s="65"/>
      <c r="ABW2" s="65"/>
      <c r="ABX2" s="65"/>
      <c r="ABY2" s="65"/>
      <c r="ABZ2" s="65"/>
      <c r="ACA2" s="65"/>
      <c r="ACB2" s="65"/>
      <c r="ACC2" s="65"/>
      <c r="ACD2" s="65"/>
      <c r="ACE2" s="65"/>
      <c r="ACF2" s="65"/>
      <c r="ACG2" s="65"/>
      <c r="ACH2" s="65"/>
      <c r="ACI2" s="65"/>
      <c r="ACJ2" s="65"/>
      <c r="ACK2" s="65"/>
      <c r="ACL2" s="65"/>
      <c r="ACM2" s="65"/>
      <c r="ACN2" s="65"/>
      <c r="ACO2" s="65"/>
      <c r="ACP2" s="65"/>
      <c r="ACQ2" s="65"/>
      <c r="ACR2" s="65"/>
      <c r="ACS2" s="65"/>
      <c r="ACT2" s="65"/>
      <c r="ACU2" s="65"/>
      <c r="ACV2" s="65"/>
      <c r="ACW2" s="65"/>
      <c r="ACX2" s="65"/>
      <c r="ACY2" s="65"/>
      <c r="ACZ2" s="65"/>
      <c r="ADA2" s="65"/>
      <c r="ADB2" s="65"/>
      <c r="ADC2" s="65"/>
      <c r="ADD2" s="65"/>
      <c r="ADE2" s="65"/>
      <c r="ADF2" s="65"/>
      <c r="ADG2" s="65"/>
      <c r="ADH2" s="65"/>
      <c r="ADI2" s="65"/>
      <c r="ADJ2" s="65"/>
      <c r="ADK2" s="65"/>
      <c r="ADL2" s="65"/>
      <c r="ADM2" s="65"/>
      <c r="ADN2" s="65"/>
      <c r="ADO2" s="65"/>
      <c r="ADP2" s="65"/>
      <c r="ADQ2" s="65"/>
      <c r="ADR2" s="65"/>
      <c r="ADS2" s="65"/>
      <c r="ADT2" s="65"/>
      <c r="ADU2" s="65"/>
      <c r="ADV2" s="65"/>
      <c r="ADW2" s="65"/>
      <c r="ADX2" s="65"/>
      <c r="ADY2" s="65"/>
      <c r="ADZ2" s="65"/>
      <c r="AEA2" s="65"/>
      <c r="AEB2" s="65"/>
      <c r="AEC2" s="65"/>
      <c r="AED2" s="65"/>
      <c r="AEE2" s="65"/>
      <c r="AEF2" s="65"/>
      <c r="AEG2" s="65"/>
      <c r="AEH2" s="65"/>
      <c r="AEI2" s="65"/>
      <c r="AEJ2" s="65"/>
      <c r="AEK2" s="65"/>
      <c r="AEL2" s="65"/>
      <c r="AEM2" s="65"/>
      <c r="AEN2" s="65"/>
      <c r="AEO2" s="65"/>
      <c r="AEP2" s="65"/>
      <c r="AEQ2" s="65"/>
      <c r="AER2" s="65"/>
      <c r="AES2" s="65"/>
      <c r="AET2" s="65"/>
      <c r="AEU2" s="65"/>
      <c r="AEV2" s="65"/>
      <c r="AEW2" s="65"/>
      <c r="AEX2" s="65"/>
      <c r="AEY2" s="65"/>
      <c r="AEZ2" s="65"/>
      <c r="AFA2" s="65"/>
      <c r="AFB2" s="65"/>
      <c r="AFC2" s="65"/>
      <c r="AFD2" s="65"/>
      <c r="AFE2" s="65"/>
      <c r="AFF2" s="65"/>
      <c r="AFG2" s="65"/>
      <c r="AFH2" s="65"/>
      <c r="AFI2" s="65"/>
      <c r="AFJ2" s="65"/>
      <c r="AFK2" s="65"/>
      <c r="AFL2" s="65"/>
      <c r="AFM2" s="65"/>
      <c r="AFN2" s="65"/>
      <c r="AFO2" s="65"/>
      <c r="AFP2" s="65"/>
      <c r="AFQ2" s="65"/>
      <c r="AFR2" s="65"/>
      <c r="AFS2" s="65"/>
      <c r="AFT2" s="65"/>
      <c r="AFU2" s="65"/>
      <c r="AFV2" s="65"/>
      <c r="AFW2" s="65"/>
      <c r="AFX2" s="65"/>
      <c r="AFY2" s="65"/>
      <c r="AFZ2" s="65"/>
      <c r="AGA2" s="65"/>
      <c r="AGB2" s="65"/>
      <c r="AGC2" s="65"/>
      <c r="AGD2" s="65"/>
      <c r="AGE2" s="65"/>
      <c r="AGF2" s="65"/>
      <c r="AGG2" s="65"/>
      <c r="AGH2" s="65"/>
      <c r="AGI2" s="65"/>
      <c r="AGJ2" s="65"/>
      <c r="AGK2" s="65"/>
      <c r="AGL2" s="65"/>
      <c r="AGM2" s="65"/>
      <c r="AGN2" s="65"/>
      <c r="AGO2" s="65"/>
      <c r="AGP2" s="65"/>
      <c r="AGQ2" s="65"/>
      <c r="AGR2" s="65"/>
      <c r="AGS2" s="65"/>
      <c r="AGT2" s="65"/>
      <c r="AGU2" s="65"/>
      <c r="AGV2" s="65"/>
      <c r="AGW2" s="65"/>
      <c r="AGX2" s="65"/>
      <c r="AGY2" s="65"/>
      <c r="AGZ2" s="65"/>
      <c r="AHA2" s="65"/>
      <c r="AHB2" s="65"/>
      <c r="AHC2" s="65"/>
      <c r="AHD2" s="65"/>
      <c r="AHE2" s="65"/>
      <c r="AHF2" s="65"/>
      <c r="AHG2" s="65"/>
      <c r="AHH2" s="65"/>
      <c r="AHI2" s="65"/>
      <c r="AHJ2" s="65"/>
      <c r="AHK2" s="65"/>
      <c r="AHL2" s="65"/>
      <c r="AHM2" s="65"/>
      <c r="AHN2" s="65"/>
      <c r="AHO2" s="65"/>
      <c r="AHP2" s="65"/>
      <c r="AHQ2" s="65"/>
      <c r="AHR2" s="65"/>
      <c r="AHS2" s="65"/>
      <c r="AHT2" s="65"/>
      <c r="AHU2" s="65"/>
      <c r="AHV2" s="65"/>
      <c r="AHW2" s="65"/>
      <c r="AHX2" s="65"/>
      <c r="AHY2" s="65"/>
      <c r="AHZ2" s="65"/>
      <c r="AIA2" s="65"/>
      <c r="AIB2" s="65"/>
      <c r="AIC2" s="65"/>
      <c r="AID2" s="65"/>
      <c r="AIE2" s="65"/>
      <c r="AIF2" s="65"/>
      <c r="AIG2" s="65"/>
      <c r="AIH2" s="65"/>
      <c r="AII2" s="65"/>
      <c r="AIJ2" s="65"/>
      <c r="AIK2" s="65"/>
      <c r="AIL2" s="65"/>
      <c r="AIM2" s="65"/>
      <c r="AIN2" s="65"/>
      <c r="AIO2" s="65"/>
      <c r="AIP2" s="65"/>
      <c r="AIQ2" s="65"/>
      <c r="AIR2" s="65"/>
      <c r="AIS2" s="65"/>
      <c r="AIT2" s="65"/>
      <c r="AIU2" s="65"/>
      <c r="AIV2" s="65"/>
      <c r="AIW2" s="65"/>
      <c r="AIX2" s="65"/>
      <c r="AIY2" s="65"/>
      <c r="AIZ2" s="65"/>
      <c r="AJA2" s="65"/>
      <c r="AJB2" s="65"/>
      <c r="AJC2" s="65"/>
      <c r="AJD2" s="65"/>
      <c r="AJE2" s="65"/>
      <c r="AJF2" s="65"/>
      <c r="AJG2" s="65"/>
      <c r="AJH2" s="65"/>
      <c r="AJI2" s="65"/>
      <c r="AJJ2" s="65"/>
      <c r="AJK2" s="65"/>
      <c r="AJL2" s="65"/>
      <c r="AJM2" s="65"/>
      <c r="AJN2" s="65"/>
      <c r="AJO2" s="65"/>
      <c r="AJP2" s="65"/>
      <c r="AJQ2" s="65"/>
      <c r="AJR2" s="65"/>
      <c r="AJS2" s="65"/>
      <c r="AJT2" s="65"/>
      <c r="AJU2" s="65"/>
      <c r="AJV2" s="65"/>
      <c r="AJW2" s="65"/>
      <c r="AJX2" s="65"/>
      <c r="AJY2" s="65"/>
      <c r="AJZ2" s="65"/>
      <c r="AKA2" s="65"/>
      <c r="AKB2" s="65"/>
      <c r="AKC2" s="65"/>
      <c r="AKD2" s="65"/>
      <c r="AKE2" s="65"/>
      <c r="AKF2" s="65"/>
      <c r="AKG2" s="65"/>
      <c r="AKH2" s="65"/>
      <c r="AKI2" s="65"/>
      <c r="AKJ2" s="65"/>
      <c r="AKK2" s="65"/>
      <c r="AKL2" s="65"/>
      <c r="AKM2" s="65"/>
      <c r="AKN2" s="65"/>
      <c r="AKO2" s="65"/>
      <c r="AKP2" s="65"/>
      <c r="AKQ2" s="65"/>
      <c r="AKR2" s="65"/>
      <c r="AKS2" s="65"/>
      <c r="AKT2" s="65"/>
      <c r="AKU2" s="65"/>
      <c r="AKV2" s="65"/>
      <c r="AKW2" s="65"/>
      <c r="AKX2" s="65"/>
      <c r="AKY2" s="65"/>
      <c r="AKZ2" s="65"/>
      <c r="ALA2" s="65"/>
      <c r="ALB2" s="65"/>
      <c r="ALC2" s="65"/>
      <c r="ALD2" s="65"/>
      <c r="ALE2" s="65"/>
      <c r="ALF2" s="65"/>
      <c r="ALG2" s="65"/>
      <c r="ALH2" s="65"/>
      <c r="ALI2" s="65"/>
      <c r="ALJ2" s="65"/>
      <c r="ALK2" s="65"/>
      <c r="ALL2" s="65"/>
      <c r="ALM2" s="65"/>
    </row>
    <row r="3">
      <c r="A3" s="59" t="s">
        <v>236</v>
      </c>
      <c r="B3" s="64">
        <v>0.0</v>
      </c>
      <c r="C3" s="64">
        <v>0.0</v>
      </c>
      <c r="D3" s="64">
        <v>0.0</v>
      </c>
      <c r="E3" s="64">
        <v>0.0</v>
      </c>
      <c r="F3" s="64">
        <v>0.0</v>
      </c>
      <c r="G3" s="64">
        <v>0.0</v>
      </c>
      <c r="H3" s="64">
        <v>0.0</v>
      </c>
      <c r="I3" s="64">
        <v>0.0</v>
      </c>
      <c r="J3" s="64">
        <v>0.0</v>
      </c>
      <c r="K3" s="64">
        <v>0.0</v>
      </c>
      <c r="L3" s="64">
        <v>0.0</v>
      </c>
      <c r="M3" s="64">
        <v>0.0</v>
      </c>
      <c r="N3" s="64">
        <v>0.0</v>
      </c>
      <c r="O3" s="64">
        <v>0.0</v>
      </c>
      <c r="P3" s="64">
        <v>0.0</v>
      </c>
      <c r="Q3" s="64">
        <v>0.0</v>
      </c>
      <c r="R3" s="64">
        <v>0.0</v>
      </c>
      <c r="S3" s="64">
        <v>0.0</v>
      </c>
      <c r="T3" s="64">
        <v>0.0</v>
      </c>
      <c r="U3" s="64">
        <v>0.0</v>
      </c>
      <c r="V3" s="64">
        <v>0.0</v>
      </c>
      <c r="W3" s="64">
        <v>0.0</v>
      </c>
      <c r="X3" s="64">
        <v>0.0</v>
      </c>
      <c r="Y3" s="64">
        <v>0.0</v>
      </c>
      <c r="Z3" s="64">
        <v>0.0</v>
      </c>
      <c r="AA3" s="64">
        <v>0.0</v>
      </c>
      <c r="AB3" s="64">
        <v>0.0</v>
      </c>
      <c r="AC3" s="64">
        <v>0.0</v>
      </c>
      <c r="AD3" s="64">
        <v>0.0</v>
      </c>
      <c r="AE3" s="64">
        <v>0.0</v>
      </c>
      <c r="AF3" s="64">
        <v>0.0</v>
      </c>
      <c r="AG3" s="64">
        <v>0.0</v>
      </c>
      <c r="AH3" s="64">
        <v>0.0</v>
      </c>
      <c r="AI3" s="64">
        <v>0.0</v>
      </c>
      <c r="AJ3" s="64">
        <v>0.0</v>
      </c>
      <c r="AK3" s="64">
        <v>0.0</v>
      </c>
      <c r="AL3" s="64">
        <v>0.0</v>
      </c>
      <c r="AM3" s="64">
        <v>0.0</v>
      </c>
      <c r="AN3" s="64">
        <v>0.0</v>
      </c>
      <c r="AO3" s="64">
        <v>0.0</v>
      </c>
      <c r="AP3" s="64">
        <v>0.0</v>
      </c>
      <c r="AQ3" s="64">
        <v>0.0</v>
      </c>
      <c r="AR3" s="64">
        <v>0.0</v>
      </c>
      <c r="AS3" s="64">
        <v>0.0</v>
      </c>
      <c r="AT3" s="64">
        <v>0.0</v>
      </c>
      <c r="AU3" s="64">
        <v>0.0</v>
      </c>
      <c r="AV3" s="64">
        <v>0.0</v>
      </c>
      <c r="AW3" s="64">
        <v>0.0</v>
      </c>
      <c r="AX3" s="64">
        <v>0.0</v>
      </c>
      <c r="AY3" s="64">
        <v>0.0</v>
      </c>
      <c r="AZ3" s="64">
        <v>0.0</v>
      </c>
      <c r="BA3" s="64">
        <v>0.0</v>
      </c>
      <c r="BB3" s="64">
        <v>0.0</v>
      </c>
      <c r="BC3" s="65">
        <v>0.0</v>
      </c>
      <c r="BD3" s="65">
        <v>0.0</v>
      </c>
      <c r="BE3" s="64">
        <v>0.0</v>
      </c>
      <c r="BF3" s="64">
        <v>0.0</v>
      </c>
      <c r="BG3" s="64">
        <v>0.0</v>
      </c>
      <c r="BH3" s="65">
        <v>0.0</v>
      </c>
      <c r="BI3" s="65">
        <v>0.0</v>
      </c>
      <c r="BJ3" s="65">
        <v>0.0</v>
      </c>
      <c r="BK3" s="65">
        <v>0.0</v>
      </c>
      <c r="BL3" s="65">
        <v>0.0</v>
      </c>
      <c r="BM3" s="65">
        <v>0.0</v>
      </c>
      <c r="BN3" s="65">
        <v>0.0</v>
      </c>
      <c r="BO3" s="65">
        <v>0.0</v>
      </c>
      <c r="BP3" s="65">
        <v>0.0</v>
      </c>
      <c r="BQ3" s="65">
        <v>0.0</v>
      </c>
      <c r="BR3" s="65">
        <v>0.0</v>
      </c>
      <c r="BS3" s="65">
        <v>0.0</v>
      </c>
      <c r="BT3" s="65">
        <v>0.0</v>
      </c>
      <c r="BU3" s="65">
        <v>0.0</v>
      </c>
      <c r="BV3" s="65">
        <v>0.0</v>
      </c>
      <c r="BW3" s="65">
        <v>0.0</v>
      </c>
      <c r="BX3" s="65">
        <v>0.0</v>
      </c>
      <c r="BY3" s="65">
        <v>0.0</v>
      </c>
      <c r="BZ3" s="65">
        <v>0.0</v>
      </c>
      <c r="CA3" s="65">
        <v>0.0</v>
      </c>
      <c r="CB3" s="65">
        <v>0.0</v>
      </c>
      <c r="CC3" s="65">
        <v>0.0</v>
      </c>
      <c r="CD3" s="65">
        <v>0.0</v>
      </c>
      <c r="CE3" s="65">
        <v>0.0</v>
      </c>
      <c r="CF3" s="65">
        <v>0.0</v>
      </c>
      <c r="CG3" s="65">
        <v>0.0</v>
      </c>
      <c r="CH3" s="65">
        <v>0.0</v>
      </c>
      <c r="CI3" s="65">
        <v>0.0</v>
      </c>
      <c r="CJ3" s="65">
        <v>0.0</v>
      </c>
      <c r="CK3" s="65">
        <v>0.0</v>
      </c>
      <c r="CL3" s="65">
        <v>0.0</v>
      </c>
      <c r="CM3" s="65">
        <v>0.0</v>
      </c>
      <c r="CN3" s="65">
        <v>0.0</v>
      </c>
      <c r="CO3" s="65">
        <v>0.0</v>
      </c>
      <c r="CP3" s="65">
        <v>0.0</v>
      </c>
      <c r="CQ3" s="65">
        <v>0.0</v>
      </c>
      <c r="CR3" s="65">
        <v>0.0</v>
      </c>
      <c r="CS3" s="65">
        <v>0.0</v>
      </c>
      <c r="CT3" s="65">
        <v>0.0</v>
      </c>
      <c r="CU3" s="65">
        <v>0.0</v>
      </c>
      <c r="CV3" s="65">
        <v>0.0</v>
      </c>
      <c r="CW3" s="65">
        <v>0.0</v>
      </c>
      <c r="CX3" s="65">
        <v>0.0</v>
      </c>
      <c r="CY3" s="65">
        <v>0.0</v>
      </c>
      <c r="CZ3" s="65">
        <v>0.0</v>
      </c>
      <c r="DA3" s="65">
        <v>0.0</v>
      </c>
      <c r="DB3" s="65">
        <v>0.0</v>
      </c>
      <c r="DC3" s="65">
        <v>0.0</v>
      </c>
      <c r="DD3" s="65">
        <v>0.0</v>
      </c>
      <c r="DE3" s="65">
        <v>0.0</v>
      </c>
      <c r="DF3" s="65">
        <v>0.0</v>
      </c>
      <c r="DG3" s="65">
        <v>0.0</v>
      </c>
      <c r="DH3" s="65">
        <v>0.0</v>
      </c>
      <c r="DI3" s="65">
        <v>0.0</v>
      </c>
      <c r="DJ3" s="65">
        <v>0.0</v>
      </c>
      <c r="DK3" s="65">
        <v>0.0</v>
      </c>
      <c r="DL3" s="65">
        <v>0.0</v>
      </c>
      <c r="DM3" s="65">
        <v>0.0</v>
      </c>
      <c r="DN3" s="65">
        <v>0.0</v>
      </c>
      <c r="DO3" s="65">
        <v>0.0</v>
      </c>
      <c r="DP3" s="65">
        <v>0.0</v>
      </c>
      <c r="DQ3" s="65">
        <v>0.0</v>
      </c>
      <c r="DR3" s="65">
        <v>0.0</v>
      </c>
      <c r="DS3" s="65">
        <v>0.0</v>
      </c>
      <c r="DT3" s="65">
        <v>0.0</v>
      </c>
      <c r="DU3" s="65">
        <v>0.0</v>
      </c>
      <c r="DV3" s="65">
        <v>0.0</v>
      </c>
      <c r="DW3" s="65">
        <v>0.0</v>
      </c>
      <c r="DX3" s="65">
        <v>0.0</v>
      </c>
      <c r="DY3" s="65">
        <v>0.0</v>
      </c>
      <c r="DZ3" s="65">
        <v>0.0</v>
      </c>
      <c r="EA3" s="65">
        <v>0.0</v>
      </c>
      <c r="EB3" s="65">
        <v>0.0</v>
      </c>
      <c r="EC3" s="65">
        <v>0.0</v>
      </c>
      <c r="ED3" s="65">
        <v>0.0</v>
      </c>
      <c r="EE3" s="65">
        <v>0.0</v>
      </c>
      <c r="EF3" s="65">
        <v>0.0</v>
      </c>
      <c r="EG3" s="65">
        <v>0.0</v>
      </c>
      <c r="EH3" s="65">
        <v>0.0</v>
      </c>
      <c r="EI3" s="65">
        <v>0.0</v>
      </c>
      <c r="EJ3" s="65">
        <v>0.0</v>
      </c>
      <c r="EK3" s="65">
        <v>0.0</v>
      </c>
      <c r="EL3" s="65">
        <v>0.0</v>
      </c>
      <c r="EM3" s="65">
        <v>0.0</v>
      </c>
      <c r="EN3" s="65">
        <v>0.0</v>
      </c>
      <c r="EO3" s="65">
        <v>0.0</v>
      </c>
      <c r="EP3" s="65">
        <v>0.0</v>
      </c>
      <c r="EQ3" s="65">
        <v>0.0</v>
      </c>
      <c r="ER3" s="65"/>
      <c r="ES3" s="65"/>
      <c r="ET3" s="65"/>
      <c r="EU3" s="65"/>
      <c r="EV3" s="65"/>
      <c r="EW3" s="65"/>
      <c r="EX3" s="65"/>
      <c r="EY3" s="65"/>
      <c r="EZ3" s="65"/>
      <c r="FA3" s="65"/>
      <c r="FB3" s="65"/>
      <c r="FC3" s="65"/>
      <c r="FD3" s="65"/>
      <c r="FE3" s="65"/>
      <c r="FF3" s="65"/>
      <c r="FG3" s="65"/>
      <c r="FH3" s="65"/>
      <c r="FI3" s="65"/>
      <c r="FJ3" s="65"/>
      <c r="FK3" s="65"/>
      <c r="FL3" s="65"/>
      <c r="FM3" s="65"/>
      <c r="FN3" s="65"/>
      <c r="FO3" s="65"/>
      <c r="FP3" s="65"/>
      <c r="FQ3" s="65"/>
      <c r="FR3" s="65"/>
      <c r="FS3" s="65"/>
      <c r="FT3" s="65"/>
      <c r="FU3" s="65"/>
      <c r="FV3" s="65"/>
      <c r="FW3" s="65"/>
      <c r="FX3" s="65"/>
      <c r="FY3" s="65"/>
      <c r="FZ3" s="65"/>
      <c r="GA3" s="65"/>
      <c r="GB3" s="65"/>
      <c r="GC3" s="65"/>
      <c r="GD3" s="65"/>
      <c r="GE3" s="65"/>
      <c r="GF3" s="65"/>
      <c r="GG3" s="65"/>
      <c r="GH3" s="65"/>
      <c r="GI3" s="65"/>
      <c r="GJ3" s="65"/>
      <c r="GK3" s="65"/>
      <c r="GL3" s="65"/>
      <c r="GM3" s="65"/>
      <c r="GN3" s="65"/>
      <c r="GO3" s="65"/>
      <c r="GP3" s="65"/>
      <c r="GQ3" s="65"/>
      <c r="GR3" s="65"/>
      <c r="GS3" s="65"/>
      <c r="GT3" s="65"/>
      <c r="GU3" s="65"/>
      <c r="GV3" s="65"/>
      <c r="GW3" s="65"/>
      <c r="GX3" s="65"/>
      <c r="GY3" s="65"/>
      <c r="GZ3" s="65"/>
      <c r="HA3" s="65"/>
      <c r="HB3" s="65"/>
      <c r="HC3" s="65"/>
      <c r="HD3" s="65"/>
      <c r="HE3" s="65"/>
      <c r="HF3" s="65"/>
      <c r="HG3" s="65"/>
      <c r="HH3" s="65"/>
      <c r="HI3" s="65"/>
      <c r="HJ3" s="65"/>
      <c r="HK3" s="65"/>
      <c r="HL3" s="65"/>
      <c r="HM3" s="65"/>
      <c r="HN3" s="65"/>
      <c r="HO3" s="65"/>
      <c r="HP3" s="65"/>
      <c r="HQ3" s="65"/>
      <c r="HR3" s="65"/>
      <c r="HS3" s="65"/>
      <c r="HT3" s="65"/>
      <c r="HU3" s="65"/>
      <c r="HV3" s="65"/>
      <c r="HW3" s="65"/>
      <c r="HX3" s="65"/>
      <c r="HY3" s="65"/>
      <c r="HZ3" s="65"/>
      <c r="IA3" s="65"/>
      <c r="IB3" s="65"/>
      <c r="IC3" s="65"/>
      <c r="ID3" s="65"/>
      <c r="IE3" s="65"/>
      <c r="IF3" s="65"/>
      <c r="IG3" s="65"/>
      <c r="IH3" s="65"/>
      <c r="II3" s="65"/>
      <c r="IJ3" s="65"/>
      <c r="IK3" s="65"/>
      <c r="IL3" s="65"/>
      <c r="IM3" s="65"/>
      <c r="IN3" s="65"/>
      <c r="IO3" s="65"/>
      <c r="IP3" s="65"/>
      <c r="IQ3" s="65"/>
      <c r="IR3" s="65"/>
      <c r="IS3" s="65"/>
      <c r="IT3" s="65"/>
      <c r="IU3" s="65"/>
      <c r="IV3" s="65"/>
      <c r="IW3" s="65"/>
      <c r="IX3" s="65"/>
      <c r="IY3" s="65"/>
      <c r="IZ3" s="65"/>
      <c r="JA3" s="65"/>
      <c r="JB3" s="65"/>
      <c r="JC3" s="65"/>
      <c r="JD3" s="65"/>
      <c r="JE3" s="65"/>
      <c r="JF3" s="65"/>
      <c r="JG3" s="65"/>
      <c r="JH3" s="65"/>
      <c r="JI3" s="65"/>
      <c r="JJ3" s="65"/>
      <c r="JK3" s="65"/>
      <c r="JL3" s="65"/>
      <c r="JM3" s="65"/>
      <c r="JN3" s="65"/>
      <c r="JO3" s="65"/>
      <c r="JP3" s="65"/>
      <c r="JQ3" s="65"/>
      <c r="JR3" s="65"/>
      <c r="JS3" s="65"/>
      <c r="JT3" s="65"/>
      <c r="JU3" s="65"/>
      <c r="JV3" s="65"/>
      <c r="JW3" s="65"/>
      <c r="JX3" s="65"/>
      <c r="JY3" s="65"/>
      <c r="JZ3" s="65"/>
      <c r="KA3" s="65"/>
      <c r="KB3" s="65"/>
      <c r="KC3" s="65"/>
      <c r="KD3" s="65"/>
      <c r="KE3" s="65"/>
      <c r="KF3" s="65"/>
      <c r="KG3" s="65"/>
      <c r="KH3" s="65"/>
      <c r="KI3" s="65"/>
      <c r="KJ3" s="65"/>
      <c r="KK3" s="65"/>
      <c r="KL3" s="65"/>
      <c r="KM3" s="65"/>
      <c r="KN3" s="65"/>
      <c r="KO3" s="65"/>
      <c r="KP3" s="65"/>
      <c r="KQ3" s="65"/>
      <c r="KR3" s="65"/>
      <c r="KS3" s="65"/>
      <c r="KT3" s="65"/>
      <c r="KU3" s="65"/>
      <c r="KV3" s="65"/>
      <c r="KW3" s="65"/>
      <c r="KX3" s="65"/>
      <c r="KY3" s="65"/>
      <c r="KZ3" s="65"/>
      <c r="LA3" s="65"/>
      <c r="LB3" s="65"/>
      <c r="LC3" s="65"/>
      <c r="LD3" s="65"/>
      <c r="LE3" s="65"/>
      <c r="LF3" s="65"/>
      <c r="LG3" s="65"/>
      <c r="LH3" s="65"/>
      <c r="LI3" s="65"/>
      <c r="LJ3" s="65"/>
      <c r="LK3" s="65"/>
      <c r="LL3" s="65"/>
      <c r="LM3" s="65"/>
      <c r="LN3" s="65"/>
      <c r="LO3" s="65"/>
      <c r="LP3" s="65"/>
      <c r="LQ3" s="65"/>
      <c r="LR3" s="65"/>
      <c r="LS3" s="65"/>
      <c r="LT3" s="65"/>
      <c r="LU3" s="65"/>
      <c r="LV3" s="65"/>
      <c r="LW3" s="65"/>
      <c r="LX3" s="65"/>
      <c r="LY3" s="65"/>
      <c r="LZ3" s="65"/>
      <c r="MA3" s="65"/>
      <c r="MB3" s="65"/>
      <c r="MC3" s="65"/>
      <c r="MD3" s="65"/>
      <c r="ME3" s="65"/>
      <c r="MF3" s="65"/>
      <c r="MG3" s="65"/>
      <c r="MH3" s="65"/>
      <c r="MI3" s="65"/>
      <c r="MJ3" s="65"/>
      <c r="MK3" s="65"/>
      <c r="ML3" s="65"/>
      <c r="MM3" s="65"/>
      <c r="MN3" s="65"/>
      <c r="MO3" s="65"/>
      <c r="MP3" s="65"/>
      <c r="MQ3" s="65"/>
      <c r="MR3" s="65"/>
      <c r="MS3" s="65"/>
      <c r="MT3" s="65"/>
      <c r="MU3" s="65"/>
      <c r="MV3" s="65"/>
      <c r="MW3" s="65"/>
      <c r="MX3" s="65"/>
      <c r="MY3" s="65"/>
      <c r="MZ3" s="65"/>
      <c r="NA3" s="65"/>
      <c r="NB3" s="65"/>
      <c r="NC3" s="65"/>
      <c r="ND3" s="65"/>
      <c r="NE3" s="65"/>
      <c r="NF3" s="65"/>
      <c r="NG3" s="65"/>
      <c r="NH3" s="65"/>
      <c r="NI3" s="65"/>
      <c r="NJ3" s="65"/>
      <c r="NK3" s="65"/>
      <c r="NL3" s="65"/>
      <c r="NM3" s="65"/>
      <c r="NN3" s="65"/>
      <c r="NO3" s="65"/>
      <c r="NP3" s="65"/>
      <c r="NQ3" s="65"/>
      <c r="NR3" s="65"/>
      <c r="NS3" s="65"/>
      <c r="NT3" s="65"/>
      <c r="NU3" s="65"/>
      <c r="NV3" s="65"/>
      <c r="NW3" s="65"/>
      <c r="NX3" s="65"/>
      <c r="NY3" s="65"/>
      <c r="NZ3" s="65"/>
      <c r="OA3" s="65"/>
      <c r="OB3" s="65"/>
      <c r="OC3" s="65"/>
      <c r="OD3" s="65"/>
      <c r="OE3" s="65"/>
      <c r="OF3" s="65"/>
      <c r="OG3" s="65"/>
      <c r="OH3" s="65"/>
      <c r="OI3" s="65"/>
      <c r="OJ3" s="65"/>
      <c r="OK3" s="65"/>
      <c r="OL3" s="65"/>
      <c r="OM3" s="65"/>
      <c r="ON3" s="65"/>
      <c r="OO3" s="65"/>
      <c r="OP3" s="65"/>
      <c r="OQ3" s="65"/>
      <c r="OR3" s="65"/>
      <c r="OS3" s="65"/>
      <c r="OT3" s="65"/>
      <c r="OU3" s="65"/>
      <c r="OV3" s="65"/>
      <c r="OW3" s="65"/>
      <c r="OX3" s="65"/>
      <c r="OY3" s="65"/>
      <c r="OZ3" s="65"/>
      <c r="PA3" s="65"/>
      <c r="PB3" s="65"/>
      <c r="PC3" s="65"/>
      <c r="PD3" s="65"/>
      <c r="PE3" s="65"/>
      <c r="PF3" s="65"/>
      <c r="PG3" s="65"/>
      <c r="PH3" s="65"/>
      <c r="PI3" s="65"/>
      <c r="PJ3" s="65"/>
      <c r="PK3" s="65"/>
      <c r="PL3" s="65"/>
      <c r="PM3" s="65"/>
      <c r="PN3" s="65"/>
      <c r="PO3" s="65"/>
      <c r="PP3" s="65"/>
      <c r="PQ3" s="65"/>
      <c r="PR3" s="65"/>
      <c r="PS3" s="65"/>
      <c r="PT3" s="65"/>
      <c r="PU3" s="65"/>
      <c r="PV3" s="65"/>
      <c r="PW3" s="65"/>
      <c r="PX3" s="65"/>
      <c r="PY3" s="65"/>
      <c r="PZ3" s="65"/>
      <c r="QA3" s="65"/>
      <c r="QB3" s="65"/>
      <c r="QC3" s="65"/>
      <c r="QD3" s="65"/>
      <c r="QE3" s="65"/>
      <c r="QF3" s="65"/>
      <c r="QG3" s="65"/>
      <c r="QH3" s="65"/>
      <c r="QI3" s="65"/>
      <c r="QJ3" s="65"/>
      <c r="QK3" s="65"/>
      <c r="QL3" s="65"/>
      <c r="QM3" s="65"/>
      <c r="QN3" s="65"/>
      <c r="QO3" s="65"/>
      <c r="QP3" s="65"/>
      <c r="QQ3" s="65"/>
      <c r="QR3" s="65"/>
      <c r="QS3" s="65"/>
      <c r="QT3" s="65"/>
      <c r="QU3" s="65"/>
      <c r="QV3" s="65"/>
      <c r="QW3" s="65"/>
      <c r="QX3" s="65"/>
      <c r="QY3" s="65"/>
      <c r="QZ3" s="65"/>
      <c r="RA3" s="65"/>
      <c r="RB3" s="65"/>
      <c r="RC3" s="65"/>
      <c r="RD3" s="65"/>
      <c r="RE3" s="65"/>
      <c r="RF3" s="65"/>
      <c r="RG3" s="65"/>
      <c r="RH3" s="65"/>
      <c r="RI3" s="65"/>
      <c r="RJ3" s="65"/>
      <c r="RK3" s="65"/>
      <c r="RL3" s="65"/>
      <c r="RM3" s="65"/>
      <c r="RN3" s="65"/>
      <c r="RO3" s="65"/>
      <c r="RP3" s="65"/>
      <c r="RQ3" s="65"/>
      <c r="RR3" s="65"/>
      <c r="RS3" s="65"/>
      <c r="RT3" s="65"/>
      <c r="RU3" s="65"/>
      <c r="RV3" s="65"/>
      <c r="RW3" s="65"/>
      <c r="RX3" s="65"/>
      <c r="RY3" s="65"/>
      <c r="RZ3" s="65"/>
      <c r="SA3" s="65"/>
      <c r="SB3" s="65"/>
      <c r="SC3" s="65"/>
      <c r="SD3" s="65"/>
      <c r="SE3" s="65"/>
      <c r="SF3" s="65"/>
      <c r="SG3" s="65"/>
      <c r="SH3" s="65"/>
      <c r="SI3" s="65"/>
      <c r="SJ3" s="65"/>
      <c r="SK3" s="65"/>
      <c r="SL3" s="65"/>
      <c r="SM3" s="65"/>
      <c r="SN3" s="65"/>
      <c r="SO3" s="65"/>
      <c r="SP3" s="65"/>
      <c r="SQ3" s="65"/>
      <c r="SR3" s="65"/>
      <c r="SS3" s="65"/>
      <c r="ST3" s="65"/>
      <c r="SU3" s="65"/>
      <c r="SV3" s="65"/>
      <c r="SW3" s="65"/>
      <c r="SX3" s="65"/>
      <c r="SY3" s="65"/>
      <c r="SZ3" s="65"/>
      <c r="TA3" s="65"/>
      <c r="TB3" s="65"/>
      <c r="TC3" s="65"/>
      <c r="TD3" s="65"/>
      <c r="TE3" s="65"/>
      <c r="TF3" s="65"/>
      <c r="TG3" s="65"/>
      <c r="TH3" s="65"/>
      <c r="TI3" s="65"/>
      <c r="TJ3" s="65"/>
      <c r="TK3" s="65"/>
      <c r="TL3" s="65"/>
      <c r="TM3" s="65"/>
      <c r="TN3" s="65"/>
      <c r="TO3" s="65"/>
      <c r="TP3" s="65"/>
      <c r="TQ3" s="65"/>
      <c r="TR3" s="65"/>
      <c r="TS3" s="65"/>
      <c r="TT3" s="65"/>
      <c r="TU3" s="65"/>
      <c r="TV3" s="65"/>
      <c r="TW3" s="65"/>
      <c r="TX3" s="65"/>
      <c r="TY3" s="65"/>
      <c r="TZ3" s="65"/>
      <c r="UA3" s="65"/>
      <c r="UB3" s="65"/>
      <c r="UC3" s="65"/>
      <c r="UD3" s="65"/>
      <c r="UE3" s="65"/>
      <c r="UF3" s="65"/>
      <c r="UG3" s="65"/>
      <c r="UH3" s="65"/>
      <c r="UI3" s="65"/>
      <c r="UJ3" s="65"/>
      <c r="UK3" s="65"/>
      <c r="UL3" s="65"/>
      <c r="UM3" s="65"/>
      <c r="UN3" s="65"/>
      <c r="UO3" s="65"/>
      <c r="UP3" s="65"/>
      <c r="UQ3" s="65"/>
      <c r="UR3" s="65"/>
      <c r="US3" s="65"/>
      <c r="UT3" s="65"/>
      <c r="UU3" s="65"/>
      <c r="UV3" s="65"/>
      <c r="UW3" s="65"/>
      <c r="UX3" s="65"/>
      <c r="UY3" s="65"/>
      <c r="UZ3" s="65"/>
      <c r="VA3" s="65"/>
      <c r="VB3" s="65"/>
      <c r="VC3" s="65"/>
      <c r="VD3" s="65"/>
      <c r="VE3" s="65"/>
      <c r="VF3" s="65"/>
      <c r="VG3" s="65"/>
      <c r="VH3" s="65"/>
      <c r="VI3" s="65"/>
      <c r="VJ3" s="65"/>
      <c r="VK3" s="65"/>
      <c r="VL3" s="65"/>
      <c r="VM3" s="65"/>
      <c r="VN3" s="65"/>
      <c r="VO3" s="65"/>
      <c r="VP3" s="65"/>
      <c r="VQ3" s="65"/>
      <c r="VR3" s="65"/>
      <c r="VS3" s="65"/>
      <c r="VT3" s="65"/>
      <c r="VU3" s="65"/>
      <c r="VV3" s="65"/>
      <c r="VW3" s="65"/>
      <c r="VX3" s="65"/>
      <c r="VY3" s="65"/>
      <c r="VZ3" s="65"/>
      <c r="WA3" s="65"/>
      <c r="WB3" s="65"/>
      <c r="WC3" s="65"/>
      <c r="WD3" s="65"/>
      <c r="WE3" s="65"/>
      <c r="WF3" s="65"/>
      <c r="WG3" s="65"/>
      <c r="WH3" s="65"/>
      <c r="WI3" s="65"/>
      <c r="WJ3" s="65"/>
      <c r="WK3" s="65"/>
      <c r="WL3" s="65"/>
      <c r="WM3" s="65"/>
      <c r="WN3" s="65"/>
      <c r="WO3" s="65"/>
      <c r="WP3" s="65"/>
      <c r="WQ3" s="65"/>
      <c r="WR3" s="65"/>
      <c r="WS3" s="65"/>
      <c r="WT3" s="65"/>
      <c r="WU3" s="65"/>
      <c r="WV3" s="65"/>
      <c r="WW3" s="65"/>
      <c r="WX3" s="65"/>
      <c r="WY3" s="65"/>
      <c r="WZ3" s="65"/>
      <c r="XA3" s="65"/>
      <c r="XB3" s="65"/>
      <c r="XC3" s="65"/>
      <c r="XD3" s="65"/>
      <c r="XE3" s="65"/>
      <c r="XF3" s="65"/>
      <c r="XG3" s="65"/>
      <c r="XH3" s="65"/>
      <c r="XI3" s="65"/>
      <c r="XJ3" s="65"/>
      <c r="XK3" s="65"/>
      <c r="XL3" s="65"/>
      <c r="XM3" s="65"/>
      <c r="XN3" s="65"/>
      <c r="XO3" s="65"/>
      <c r="XP3" s="65"/>
      <c r="XQ3" s="65"/>
      <c r="XR3" s="65"/>
      <c r="XS3" s="65"/>
      <c r="XT3" s="65"/>
      <c r="XU3" s="65"/>
      <c r="XV3" s="65"/>
      <c r="XW3" s="65"/>
      <c r="XX3" s="65"/>
      <c r="XY3" s="65"/>
      <c r="XZ3" s="65"/>
      <c r="YA3" s="65"/>
      <c r="YB3" s="65"/>
      <c r="YC3" s="65"/>
      <c r="YD3" s="65"/>
      <c r="YE3" s="65"/>
      <c r="YF3" s="65"/>
      <c r="YG3" s="65"/>
      <c r="YH3" s="65"/>
      <c r="YI3" s="65"/>
      <c r="YJ3" s="65"/>
      <c r="YK3" s="65"/>
      <c r="YL3" s="65"/>
      <c r="YM3" s="65"/>
      <c r="YN3" s="65"/>
      <c r="YO3" s="65"/>
      <c r="YP3" s="65"/>
      <c r="YQ3" s="65"/>
      <c r="YR3" s="65"/>
      <c r="YS3" s="65"/>
      <c r="YT3" s="65"/>
      <c r="YU3" s="65"/>
      <c r="YV3" s="65"/>
      <c r="YW3" s="65"/>
      <c r="YX3" s="65"/>
      <c r="YY3" s="65"/>
      <c r="YZ3" s="65"/>
      <c r="ZA3" s="65"/>
      <c r="ZB3" s="65"/>
      <c r="ZC3" s="65"/>
      <c r="ZD3" s="65"/>
      <c r="ZE3" s="65"/>
      <c r="ZF3" s="65"/>
      <c r="ZG3" s="65"/>
      <c r="ZH3" s="65"/>
      <c r="ZI3" s="65"/>
      <c r="ZJ3" s="65"/>
      <c r="ZK3" s="65"/>
      <c r="ZL3" s="65"/>
      <c r="ZM3" s="65"/>
      <c r="ZN3" s="65"/>
      <c r="ZO3" s="65"/>
      <c r="ZP3" s="65"/>
      <c r="ZQ3" s="65"/>
      <c r="ZR3" s="65"/>
      <c r="ZS3" s="65"/>
      <c r="ZT3" s="65"/>
      <c r="ZU3" s="65"/>
      <c r="ZV3" s="65"/>
      <c r="ZW3" s="65"/>
      <c r="ZX3" s="65"/>
      <c r="ZY3" s="65"/>
      <c r="ZZ3" s="65"/>
      <c r="AAA3" s="65"/>
      <c r="AAB3" s="65"/>
      <c r="AAC3" s="65"/>
      <c r="AAD3" s="65"/>
      <c r="AAE3" s="65"/>
      <c r="AAF3" s="65"/>
      <c r="AAG3" s="65"/>
      <c r="AAH3" s="65"/>
      <c r="AAI3" s="65"/>
      <c r="AAJ3" s="65"/>
      <c r="AAK3" s="65"/>
      <c r="AAL3" s="65"/>
      <c r="AAM3" s="65"/>
      <c r="AAN3" s="65"/>
      <c r="AAO3" s="65"/>
      <c r="AAP3" s="65"/>
      <c r="AAQ3" s="65"/>
      <c r="AAR3" s="65"/>
      <c r="AAS3" s="65"/>
      <c r="AAT3" s="65"/>
      <c r="AAU3" s="65"/>
      <c r="AAV3" s="65"/>
      <c r="AAW3" s="65"/>
      <c r="AAX3" s="65"/>
      <c r="AAY3" s="65"/>
      <c r="AAZ3" s="65"/>
      <c r="ABA3" s="65"/>
      <c r="ABB3" s="65"/>
      <c r="ABC3" s="65"/>
      <c r="ABD3" s="65"/>
      <c r="ABE3" s="65"/>
      <c r="ABF3" s="65"/>
      <c r="ABG3" s="65"/>
      <c r="ABH3" s="65"/>
      <c r="ABI3" s="65"/>
      <c r="ABJ3" s="65"/>
      <c r="ABK3" s="65"/>
      <c r="ABL3" s="65"/>
      <c r="ABM3" s="65"/>
      <c r="ABN3" s="65"/>
      <c r="ABO3" s="65"/>
      <c r="ABP3" s="65"/>
      <c r="ABQ3" s="65"/>
      <c r="ABR3" s="65"/>
      <c r="ABS3" s="65"/>
      <c r="ABT3" s="65"/>
      <c r="ABU3" s="65"/>
      <c r="ABV3" s="65"/>
      <c r="ABW3" s="65"/>
      <c r="ABX3" s="65"/>
      <c r="ABY3" s="65"/>
      <c r="ABZ3" s="65"/>
      <c r="ACA3" s="65"/>
      <c r="ACB3" s="65"/>
      <c r="ACC3" s="65"/>
      <c r="ACD3" s="65"/>
      <c r="ACE3" s="65"/>
      <c r="ACF3" s="65"/>
      <c r="ACG3" s="65"/>
      <c r="ACH3" s="65"/>
      <c r="ACI3" s="65"/>
      <c r="ACJ3" s="65"/>
      <c r="ACK3" s="65"/>
      <c r="ACL3" s="65"/>
      <c r="ACM3" s="65"/>
      <c r="ACN3" s="65"/>
      <c r="ACO3" s="65"/>
      <c r="ACP3" s="65"/>
      <c r="ACQ3" s="65"/>
      <c r="ACR3" s="65"/>
      <c r="ACS3" s="65"/>
      <c r="ACT3" s="65"/>
      <c r="ACU3" s="65"/>
      <c r="ACV3" s="65"/>
      <c r="ACW3" s="65"/>
      <c r="ACX3" s="65"/>
      <c r="ACY3" s="65"/>
      <c r="ACZ3" s="65"/>
      <c r="ADA3" s="65"/>
      <c r="ADB3" s="65"/>
      <c r="ADC3" s="65"/>
      <c r="ADD3" s="65"/>
      <c r="ADE3" s="65"/>
      <c r="ADF3" s="65"/>
      <c r="ADG3" s="65"/>
      <c r="ADH3" s="65"/>
      <c r="ADI3" s="65"/>
      <c r="ADJ3" s="65"/>
      <c r="ADK3" s="65"/>
      <c r="ADL3" s="65"/>
      <c r="ADM3" s="65"/>
      <c r="ADN3" s="65"/>
      <c r="ADO3" s="65"/>
      <c r="ADP3" s="65"/>
      <c r="ADQ3" s="65"/>
      <c r="ADR3" s="65"/>
      <c r="ADS3" s="65"/>
      <c r="ADT3" s="65"/>
      <c r="ADU3" s="65"/>
      <c r="ADV3" s="65"/>
      <c r="ADW3" s="65"/>
      <c r="ADX3" s="65"/>
      <c r="ADY3" s="65"/>
      <c r="ADZ3" s="65"/>
      <c r="AEA3" s="65"/>
      <c r="AEB3" s="65"/>
      <c r="AEC3" s="65"/>
      <c r="AED3" s="65"/>
      <c r="AEE3" s="65"/>
      <c r="AEF3" s="65"/>
      <c r="AEG3" s="65"/>
      <c r="AEH3" s="65"/>
      <c r="AEI3" s="65"/>
      <c r="AEJ3" s="65"/>
      <c r="AEK3" s="65"/>
      <c r="AEL3" s="65"/>
      <c r="AEM3" s="65"/>
      <c r="AEN3" s="65"/>
      <c r="AEO3" s="65"/>
      <c r="AEP3" s="65"/>
      <c r="AEQ3" s="65"/>
      <c r="AER3" s="65"/>
      <c r="AES3" s="65"/>
      <c r="AET3" s="65"/>
      <c r="AEU3" s="65"/>
      <c r="AEV3" s="65"/>
      <c r="AEW3" s="65"/>
      <c r="AEX3" s="65"/>
      <c r="AEY3" s="65"/>
      <c r="AEZ3" s="65"/>
      <c r="AFA3" s="65"/>
      <c r="AFB3" s="65"/>
      <c r="AFC3" s="65"/>
      <c r="AFD3" s="65"/>
      <c r="AFE3" s="65"/>
      <c r="AFF3" s="65"/>
      <c r="AFG3" s="65"/>
      <c r="AFH3" s="65"/>
      <c r="AFI3" s="65"/>
      <c r="AFJ3" s="65"/>
      <c r="AFK3" s="65"/>
      <c r="AFL3" s="65"/>
      <c r="AFM3" s="65"/>
      <c r="AFN3" s="65"/>
      <c r="AFO3" s="65"/>
      <c r="AFP3" s="65"/>
      <c r="AFQ3" s="65"/>
      <c r="AFR3" s="65"/>
      <c r="AFS3" s="65"/>
      <c r="AFT3" s="65"/>
      <c r="AFU3" s="65"/>
      <c r="AFV3" s="65"/>
      <c r="AFW3" s="65"/>
      <c r="AFX3" s="65"/>
      <c r="AFY3" s="65"/>
      <c r="AFZ3" s="65"/>
      <c r="AGA3" s="65"/>
      <c r="AGB3" s="65"/>
      <c r="AGC3" s="65"/>
      <c r="AGD3" s="65"/>
      <c r="AGE3" s="65"/>
      <c r="AGF3" s="65"/>
      <c r="AGG3" s="65"/>
      <c r="AGH3" s="65"/>
      <c r="AGI3" s="65"/>
      <c r="AGJ3" s="65"/>
      <c r="AGK3" s="65"/>
      <c r="AGL3" s="65"/>
      <c r="AGM3" s="65"/>
      <c r="AGN3" s="65"/>
      <c r="AGO3" s="65"/>
      <c r="AGP3" s="65"/>
      <c r="AGQ3" s="65"/>
      <c r="AGR3" s="65"/>
      <c r="AGS3" s="65"/>
      <c r="AGT3" s="65"/>
      <c r="AGU3" s="65"/>
      <c r="AGV3" s="65"/>
      <c r="AGW3" s="65"/>
      <c r="AGX3" s="65"/>
      <c r="AGY3" s="65"/>
      <c r="AGZ3" s="65"/>
      <c r="AHA3" s="65"/>
      <c r="AHB3" s="65"/>
      <c r="AHC3" s="65"/>
      <c r="AHD3" s="65"/>
      <c r="AHE3" s="65"/>
      <c r="AHF3" s="65"/>
      <c r="AHG3" s="65"/>
      <c r="AHH3" s="65"/>
      <c r="AHI3" s="65"/>
      <c r="AHJ3" s="65"/>
      <c r="AHK3" s="65"/>
      <c r="AHL3" s="65"/>
      <c r="AHM3" s="65"/>
      <c r="AHN3" s="65"/>
      <c r="AHO3" s="65"/>
      <c r="AHP3" s="65"/>
      <c r="AHQ3" s="65"/>
      <c r="AHR3" s="65"/>
      <c r="AHS3" s="65"/>
      <c r="AHT3" s="65"/>
      <c r="AHU3" s="65"/>
      <c r="AHV3" s="65"/>
      <c r="AHW3" s="65"/>
      <c r="AHX3" s="65"/>
      <c r="AHY3" s="65"/>
      <c r="AHZ3" s="65"/>
      <c r="AIA3" s="65"/>
      <c r="AIB3" s="65"/>
      <c r="AIC3" s="65"/>
      <c r="AID3" s="65"/>
      <c r="AIE3" s="65"/>
      <c r="AIF3" s="65"/>
      <c r="AIG3" s="65"/>
      <c r="AIH3" s="65"/>
      <c r="AII3" s="65"/>
      <c r="AIJ3" s="65"/>
      <c r="AIK3" s="65"/>
      <c r="AIL3" s="65"/>
      <c r="AIM3" s="65"/>
      <c r="AIN3" s="65"/>
      <c r="AIO3" s="65"/>
      <c r="AIP3" s="65"/>
      <c r="AIQ3" s="65"/>
      <c r="AIR3" s="65"/>
      <c r="AIS3" s="65"/>
      <c r="AIT3" s="65"/>
      <c r="AIU3" s="65"/>
      <c r="AIV3" s="65"/>
      <c r="AIW3" s="65"/>
      <c r="AIX3" s="65"/>
      <c r="AIY3" s="65"/>
      <c r="AIZ3" s="65"/>
      <c r="AJA3" s="65"/>
      <c r="AJB3" s="65"/>
      <c r="AJC3" s="65"/>
      <c r="AJD3" s="65"/>
      <c r="AJE3" s="65"/>
      <c r="AJF3" s="65"/>
      <c r="AJG3" s="65"/>
      <c r="AJH3" s="65"/>
      <c r="AJI3" s="65"/>
      <c r="AJJ3" s="65"/>
      <c r="AJK3" s="65"/>
      <c r="AJL3" s="65"/>
      <c r="AJM3" s="65"/>
      <c r="AJN3" s="65"/>
      <c r="AJO3" s="65"/>
      <c r="AJP3" s="65"/>
      <c r="AJQ3" s="65"/>
      <c r="AJR3" s="65"/>
      <c r="AJS3" s="65"/>
      <c r="AJT3" s="65"/>
      <c r="AJU3" s="65"/>
      <c r="AJV3" s="65"/>
      <c r="AJW3" s="65"/>
      <c r="AJX3" s="65"/>
      <c r="AJY3" s="65"/>
      <c r="AJZ3" s="65"/>
      <c r="AKA3" s="65"/>
      <c r="AKB3" s="65"/>
      <c r="AKC3" s="65"/>
      <c r="AKD3" s="65"/>
      <c r="AKE3" s="65"/>
      <c r="AKF3" s="65"/>
      <c r="AKG3" s="65"/>
      <c r="AKH3" s="65"/>
      <c r="AKI3" s="65"/>
      <c r="AKJ3" s="65"/>
      <c r="AKK3" s="65"/>
      <c r="AKL3" s="65"/>
      <c r="AKM3" s="65"/>
      <c r="AKN3" s="65"/>
      <c r="AKO3" s="65"/>
      <c r="AKP3" s="65"/>
      <c r="AKQ3" s="65"/>
      <c r="AKR3" s="65"/>
      <c r="AKS3" s="65"/>
      <c r="AKT3" s="65"/>
      <c r="AKU3" s="65"/>
      <c r="AKV3" s="65"/>
      <c r="AKW3" s="65"/>
      <c r="AKX3" s="65"/>
      <c r="AKY3" s="65"/>
      <c r="AKZ3" s="65"/>
      <c r="ALA3" s="65"/>
      <c r="ALB3" s="65"/>
      <c r="ALC3" s="65"/>
      <c r="ALD3" s="65"/>
      <c r="ALE3" s="65"/>
      <c r="ALF3" s="65"/>
      <c r="ALG3" s="65"/>
      <c r="ALH3" s="65"/>
      <c r="ALI3" s="65"/>
      <c r="ALJ3" s="65"/>
      <c r="ALK3" s="65"/>
      <c r="ALL3" s="65"/>
      <c r="ALM3" s="65"/>
    </row>
    <row r="4">
      <c r="A4" s="59" t="s">
        <v>237</v>
      </c>
      <c r="B4" s="64">
        <v>5269.094364</v>
      </c>
      <c r="C4" s="64">
        <v>0.0</v>
      </c>
      <c r="D4" s="64">
        <v>601.997592</v>
      </c>
      <c r="E4" s="64">
        <v>179731.2</v>
      </c>
      <c r="F4" s="64">
        <v>0.0</v>
      </c>
      <c r="G4" s="64">
        <v>18223.8</v>
      </c>
      <c r="H4" s="64">
        <v>1638.36</v>
      </c>
      <c r="I4" s="64">
        <v>2289.6</v>
      </c>
      <c r="J4" s="64">
        <v>6880.9</v>
      </c>
      <c r="K4" s="64">
        <v>4213.44</v>
      </c>
      <c r="L4" s="64">
        <v>6143.836762</v>
      </c>
      <c r="M4" s="64">
        <v>316.8</v>
      </c>
      <c r="N4" s="64">
        <v>21734.4</v>
      </c>
      <c r="O4" s="64">
        <v>4165.337557</v>
      </c>
      <c r="P4" s="64">
        <v>157.95</v>
      </c>
      <c r="Q4" s="64">
        <v>29858.4</v>
      </c>
      <c r="R4" s="64">
        <v>353.1255</v>
      </c>
      <c r="S4" s="64">
        <v>11744.82</v>
      </c>
      <c r="T4" s="64">
        <v>0.0</v>
      </c>
      <c r="U4" s="64">
        <v>56254.8</v>
      </c>
      <c r="V4" s="64">
        <v>305100.0</v>
      </c>
      <c r="W4" s="64">
        <v>0.0</v>
      </c>
      <c r="X4" s="64">
        <v>11366.88</v>
      </c>
      <c r="Y4" s="64">
        <v>23657.8</v>
      </c>
      <c r="Z4" s="64">
        <v>9099.0</v>
      </c>
      <c r="AA4" s="64">
        <v>368248.5</v>
      </c>
      <c r="AB4" s="64">
        <v>15844.49887</v>
      </c>
      <c r="AC4" s="64">
        <v>2080.3</v>
      </c>
      <c r="AD4" s="64">
        <v>68444.08</v>
      </c>
      <c r="AE4" s="64">
        <v>79449.6</v>
      </c>
      <c r="AF4" s="64">
        <v>2795.4</v>
      </c>
      <c r="AG4" s="64">
        <v>176306.3531</v>
      </c>
      <c r="AH4" s="64">
        <v>0.0</v>
      </c>
      <c r="AI4" s="64">
        <v>37807.896</v>
      </c>
      <c r="AJ4" s="64">
        <v>3401.64</v>
      </c>
      <c r="AK4" s="64">
        <v>0.0</v>
      </c>
      <c r="AL4" s="64">
        <v>7919.999262</v>
      </c>
      <c r="AM4" s="64">
        <v>168654.08</v>
      </c>
      <c r="AN4" s="64">
        <v>185193.36</v>
      </c>
      <c r="AO4" s="64">
        <v>979.7068762</v>
      </c>
      <c r="AP4" s="64">
        <v>2308.8</v>
      </c>
      <c r="AQ4" s="64">
        <v>0.0</v>
      </c>
      <c r="AR4" s="64">
        <v>28837.3</v>
      </c>
      <c r="AS4" s="64">
        <v>11955.39</v>
      </c>
      <c r="AT4" s="64">
        <v>5564.8</v>
      </c>
      <c r="AU4" s="64">
        <v>0.0</v>
      </c>
      <c r="AV4" s="64">
        <v>13557.81</v>
      </c>
      <c r="AW4" s="64">
        <v>6098.4</v>
      </c>
      <c r="AX4" s="64">
        <v>2241.322377</v>
      </c>
      <c r="AY4" s="64">
        <v>164894.9976</v>
      </c>
      <c r="AZ4" s="64">
        <v>0.0</v>
      </c>
      <c r="BA4" s="64">
        <v>27912.67216</v>
      </c>
      <c r="BB4" s="64">
        <v>4896.3</v>
      </c>
      <c r="BC4" s="65">
        <v>12462.48</v>
      </c>
      <c r="BD4" s="65">
        <v>4192.92</v>
      </c>
      <c r="BE4" s="64">
        <v>144988.8</v>
      </c>
      <c r="BF4" s="64">
        <v>1431.421875</v>
      </c>
      <c r="BG4" s="64">
        <v>0.0</v>
      </c>
      <c r="BH4" s="65">
        <v>30909.48</v>
      </c>
      <c r="BI4" s="65">
        <v>64289.92</v>
      </c>
      <c r="BJ4" s="65">
        <v>0.0</v>
      </c>
      <c r="BK4" s="65">
        <v>2482.2</v>
      </c>
      <c r="BL4" s="65">
        <v>43995.32</v>
      </c>
      <c r="BM4" s="65">
        <v>7744.0</v>
      </c>
      <c r="BN4" s="65">
        <v>90257.14286</v>
      </c>
      <c r="BO4" s="65">
        <v>619164.0</v>
      </c>
      <c r="BP4" s="62">
        <v>32423.79</v>
      </c>
      <c r="BQ4" s="65">
        <v>3677.392986</v>
      </c>
      <c r="BR4" s="65">
        <v>0.0</v>
      </c>
      <c r="BS4" s="65">
        <v>15715.52</v>
      </c>
      <c r="BT4" s="65">
        <v>0.0</v>
      </c>
      <c r="BU4" s="65">
        <v>5032.72</v>
      </c>
      <c r="BV4" s="65">
        <v>557103.96</v>
      </c>
      <c r="BW4" s="65">
        <v>0.0</v>
      </c>
      <c r="BX4" s="65">
        <v>0.0</v>
      </c>
      <c r="BY4" s="65">
        <v>4109.7</v>
      </c>
      <c r="BZ4" s="65">
        <v>0.0</v>
      </c>
      <c r="CA4" s="65">
        <v>1535.993555</v>
      </c>
      <c r="CB4" s="65">
        <v>85097.76</v>
      </c>
      <c r="CC4" s="65">
        <v>13888.6</v>
      </c>
      <c r="CD4" s="65">
        <v>0.0</v>
      </c>
      <c r="CE4" s="65">
        <v>0.0</v>
      </c>
      <c r="CF4" s="65">
        <v>44943.36</v>
      </c>
      <c r="CG4" s="65">
        <v>282677.85</v>
      </c>
      <c r="CH4" s="65">
        <v>0.0</v>
      </c>
      <c r="CI4" s="65">
        <v>29477.63</v>
      </c>
      <c r="CJ4" s="65">
        <v>9815.4</v>
      </c>
      <c r="CK4" s="65">
        <v>2082.15</v>
      </c>
      <c r="CL4" s="65">
        <v>57902.88</v>
      </c>
      <c r="CM4" s="65">
        <v>456.1941419</v>
      </c>
      <c r="CN4" s="65">
        <v>0.0</v>
      </c>
      <c r="CO4" s="65">
        <v>9860.4</v>
      </c>
      <c r="CP4" s="65">
        <v>619095.75</v>
      </c>
      <c r="CQ4" s="65">
        <v>123468.8</v>
      </c>
      <c r="CR4" s="65">
        <v>52691.94</v>
      </c>
      <c r="CS4" s="65">
        <v>12660.92</v>
      </c>
      <c r="CT4" s="65">
        <v>5666.545931</v>
      </c>
      <c r="CU4" s="65">
        <v>480.001116</v>
      </c>
      <c r="CV4" s="65">
        <v>5296.29</v>
      </c>
      <c r="CW4" s="65">
        <v>28778.4</v>
      </c>
      <c r="CX4" s="65">
        <v>1100658.72</v>
      </c>
      <c r="CY4" s="65">
        <v>0.0</v>
      </c>
      <c r="CZ4" s="65">
        <v>94000.0959</v>
      </c>
      <c r="DA4" s="65">
        <v>5917.94</v>
      </c>
      <c r="DB4" s="65">
        <v>5981.2</v>
      </c>
      <c r="DC4" s="65">
        <v>4101.76</v>
      </c>
      <c r="DD4" s="65">
        <v>18100.8</v>
      </c>
      <c r="DE4" s="65">
        <v>13870.22033</v>
      </c>
      <c r="DF4" s="65">
        <v>6701.22</v>
      </c>
      <c r="DG4" s="62">
        <v>0.0</v>
      </c>
      <c r="DH4" s="65">
        <v>21170.21574</v>
      </c>
      <c r="DI4" s="65">
        <v>24751.5</v>
      </c>
      <c r="DJ4" s="65">
        <v>105.960105</v>
      </c>
      <c r="DK4" s="65">
        <v>0.0</v>
      </c>
      <c r="DL4" s="65">
        <v>0.0</v>
      </c>
      <c r="DM4" s="65">
        <v>15679.4</v>
      </c>
      <c r="DN4" s="65">
        <v>0.0</v>
      </c>
      <c r="DO4" s="65">
        <v>0.0</v>
      </c>
      <c r="DP4" s="65">
        <v>29542.37</v>
      </c>
      <c r="DQ4" s="65">
        <v>0.0</v>
      </c>
      <c r="DR4" s="65">
        <v>2192360.0</v>
      </c>
      <c r="DS4" s="65">
        <v>2484973.44</v>
      </c>
      <c r="DT4" s="65">
        <v>130874.5</v>
      </c>
      <c r="DU4" s="65">
        <v>22381.84</v>
      </c>
      <c r="DV4" s="65">
        <v>1833.912465</v>
      </c>
      <c r="DW4" s="65">
        <v>54325.08</v>
      </c>
      <c r="DX4" s="65">
        <v>1431.98</v>
      </c>
      <c r="DY4" s="65">
        <v>62571.3</v>
      </c>
      <c r="DZ4" s="65">
        <v>8848.62</v>
      </c>
      <c r="EA4" s="65">
        <v>66289.63</v>
      </c>
      <c r="EB4" s="65">
        <v>266.5801125</v>
      </c>
      <c r="EC4" s="65">
        <v>50027.28</v>
      </c>
      <c r="ED4" s="65">
        <v>3228.48</v>
      </c>
      <c r="EE4" s="65">
        <v>1014.006778</v>
      </c>
      <c r="EF4" s="65">
        <v>458753.01</v>
      </c>
      <c r="EG4" s="65">
        <v>142293.06</v>
      </c>
      <c r="EH4" s="65">
        <v>10214.98292</v>
      </c>
      <c r="EI4" s="65">
        <v>0.0</v>
      </c>
      <c r="EJ4" s="65">
        <v>72127.8753</v>
      </c>
      <c r="EK4" s="65">
        <v>31020.0</v>
      </c>
      <c r="EL4" s="65">
        <v>13708.8</v>
      </c>
      <c r="EM4" s="65">
        <v>34563.9</v>
      </c>
      <c r="EN4" s="65">
        <v>51194.0</v>
      </c>
      <c r="EO4" s="65">
        <v>7568.016839</v>
      </c>
      <c r="EP4" s="65">
        <v>261329.49</v>
      </c>
      <c r="EQ4" s="65">
        <v>415739.52</v>
      </c>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c r="PN4" s="65"/>
      <c r="PO4" s="65"/>
      <c r="PP4" s="65"/>
      <c r="PQ4" s="65"/>
      <c r="PR4" s="65"/>
      <c r="PS4" s="65"/>
      <c r="PT4" s="65"/>
      <c r="PU4" s="65"/>
      <c r="PV4" s="65"/>
      <c r="PW4" s="65"/>
      <c r="PX4" s="65"/>
      <c r="PY4" s="65"/>
      <c r="PZ4" s="65"/>
      <c r="QA4" s="65"/>
      <c r="QB4" s="65"/>
      <c r="QC4" s="65"/>
      <c r="QD4" s="65"/>
      <c r="QE4" s="65"/>
      <c r="QF4" s="65"/>
      <c r="QG4" s="65"/>
      <c r="QH4" s="65"/>
      <c r="QI4" s="65"/>
      <c r="QJ4" s="65"/>
      <c r="QK4" s="65"/>
      <c r="QL4" s="65"/>
      <c r="QM4" s="65"/>
      <c r="QN4" s="65"/>
      <c r="QO4" s="65"/>
      <c r="QP4" s="65"/>
      <c r="QQ4" s="65"/>
      <c r="QR4" s="65"/>
      <c r="QS4" s="65"/>
      <c r="QT4" s="65"/>
      <c r="QU4" s="65"/>
      <c r="QV4" s="65"/>
      <c r="QW4" s="65"/>
      <c r="QX4" s="65"/>
      <c r="QY4" s="65"/>
      <c r="QZ4" s="65"/>
      <c r="RA4" s="65"/>
      <c r="RB4" s="65"/>
      <c r="RC4" s="65"/>
      <c r="RD4" s="65"/>
      <c r="RE4" s="65"/>
      <c r="RF4" s="65"/>
      <c r="RG4" s="65"/>
      <c r="RH4" s="65"/>
      <c r="RI4" s="65"/>
      <c r="RJ4" s="65"/>
      <c r="RK4" s="65"/>
      <c r="RL4" s="65"/>
      <c r="RM4" s="65"/>
      <c r="RN4" s="65"/>
      <c r="RO4" s="65"/>
      <c r="RP4" s="65"/>
      <c r="RQ4" s="65"/>
      <c r="RR4" s="65"/>
      <c r="RS4" s="65"/>
      <c r="RT4" s="65"/>
      <c r="RU4" s="65"/>
      <c r="RV4" s="65"/>
      <c r="RW4" s="65"/>
      <c r="RX4" s="65"/>
      <c r="RY4" s="65"/>
      <c r="RZ4" s="65"/>
      <c r="SA4" s="65"/>
      <c r="SB4" s="65"/>
      <c r="SC4" s="65"/>
      <c r="SD4" s="65"/>
      <c r="SE4" s="65"/>
      <c r="SF4" s="65"/>
      <c r="SG4" s="65"/>
      <c r="SH4" s="65"/>
      <c r="SI4" s="65"/>
      <c r="SJ4" s="65"/>
      <c r="SK4" s="65"/>
      <c r="SL4" s="65"/>
      <c r="SM4" s="65"/>
      <c r="SN4" s="65"/>
      <c r="SO4" s="65"/>
      <c r="SP4" s="65"/>
      <c r="SQ4" s="65"/>
      <c r="SR4" s="65"/>
      <c r="SS4" s="65"/>
      <c r="ST4" s="65"/>
      <c r="SU4" s="65"/>
      <c r="SV4" s="65"/>
      <c r="SW4" s="65"/>
      <c r="SX4" s="65"/>
      <c r="SY4" s="65"/>
      <c r="SZ4" s="65"/>
      <c r="TA4" s="65"/>
      <c r="TB4" s="65"/>
      <c r="TC4" s="65"/>
      <c r="TD4" s="65"/>
      <c r="TE4" s="65"/>
      <c r="TF4" s="65"/>
      <c r="TG4" s="65"/>
      <c r="TH4" s="65"/>
      <c r="TI4" s="65"/>
      <c r="TJ4" s="65"/>
      <c r="TK4" s="65"/>
      <c r="TL4" s="65"/>
      <c r="TM4" s="65"/>
      <c r="TN4" s="65"/>
      <c r="TO4" s="65"/>
      <c r="TP4" s="65"/>
      <c r="TQ4" s="65"/>
      <c r="TR4" s="65"/>
      <c r="TS4" s="65"/>
      <c r="TT4" s="65"/>
      <c r="TU4" s="65"/>
      <c r="TV4" s="65"/>
      <c r="TW4" s="65"/>
      <c r="TX4" s="65"/>
      <c r="TY4" s="65"/>
      <c r="TZ4" s="65"/>
      <c r="UA4" s="65"/>
      <c r="UB4" s="65"/>
      <c r="UC4" s="65"/>
      <c r="UD4" s="65"/>
      <c r="UE4" s="65"/>
      <c r="UF4" s="65"/>
      <c r="UG4" s="65"/>
      <c r="UH4" s="65"/>
      <c r="UI4" s="65"/>
      <c r="UJ4" s="65"/>
      <c r="UK4" s="65"/>
      <c r="UL4" s="65"/>
      <c r="UM4" s="65"/>
      <c r="UN4" s="65"/>
      <c r="UO4" s="65"/>
      <c r="UP4" s="65"/>
      <c r="UQ4" s="65"/>
      <c r="UR4" s="65"/>
      <c r="US4" s="65"/>
      <c r="UT4" s="65"/>
      <c r="UU4" s="65"/>
      <c r="UV4" s="65"/>
      <c r="UW4" s="65"/>
      <c r="UX4" s="65"/>
      <c r="UY4" s="65"/>
      <c r="UZ4" s="65"/>
      <c r="VA4" s="65"/>
      <c r="VB4" s="65"/>
      <c r="VC4" s="65"/>
      <c r="VD4" s="65"/>
      <c r="VE4" s="65"/>
      <c r="VF4" s="65"/>
      <c r="VG4" s="65"/>
      <c r="VH4" s="65"/>
      <c r="VI4" s="65"/>
      <c r="VJ4" s="65"/>
      <c r="VK4" s="65"/>
      <c r="VL4" s="65"/>
      <c r="VM4" s="65"/>
      <c r="VN4" s="65"/>
      <c r="VO4" s="65"/>
      <c r="VP4" s="65"/>
      <c r="VQ4" s="65"/>
      <c r="VR4" s="65"/>
      <c r="VS4" s="65"/>
      <c r="VT4" s="65"/>
      <c r="VU4" s="65"/>
      <c r="VV4" s="65"/>
      <c r="VW4" s="65"/>
      <c r="VX4" s="65"/>
      <c r="VY4" s="65"/>
      <c r="VZ4" s="65"/>
      <c r="WA4" s="65"/>
      <c r="WB4" s="65"/>
      <c r="WC4" s="65"/>
      <c r="WD4" s="65"/>
      <c r="WE4" s="65"/>
      <c r="WF4" s="65"/>
      <c r="WG4" s="65"/>
      <c r="WH4" s="65"/>
      <c r="WI4" s="65"/>
      <c r="WJ4" s="65"/>
      <c r="WK4" s="65"/>
      <c r="WL4" s="65"/>
      <c r="WM4" s="65"/>
      <c r="WN4" s="65"/>
      <c r="WO4" s="65"/>
      <c r="WP4" s="65"/>
      <c r="WQ4" s="65"/>
      <c r="WR4" s="65"/>
      <c r="WS4" s="65"/>
      <c r="WT4" s="65"/>
      <c r="WU4" s="65"/>
      <c r="WV4" s="65"/>
      <c r="WW4" s="65"/>
      <c r="WX4" s="65"/>
      <c r="WY4" s="65"/>
      <c r="WZ4" s="65"/>
      <c r="XA4" s="65"/>
      <c r="XB4" s="65"/>
      <c r="XC4" s="65"/>
      <c r="XD4" s="65"/>
      <c r="XE4" s="65"/>
      <c r="XF4" s="65"/>
      <c r="XG4" s="65"/>
      <c r="XH4" s="65"/>
      <c r="XI4" s="65"/>
      <c r="XJ4" s="65"/>
      <c r="XK4" s="65"/>
      <c r="XL4" s="65"/>
      <c r="XM4" s="65"/>
      <c r="XN4" s="65"/>
      <c r="XO4" s="65"/>
      <c r="XP4" s="65"/>
      <c r="XQ4" s="65"/>
      <c r="XR4" s="65"/>
      <c r="XS4" s="65"/>
      <c r="XT4" s="65"/>
      <c r="XU4" s="65"/>
      <c r="XV4" s="65"/>
      <c r="XW4" s="65"/>
      <c r="XX4" s="65"/>
      <c r="XY4" s="65"/>
      <c r="XZ4" s="65"/>
      <c r="YA4" s="65"/>
      <c r="YB4" s="65"/>
      <c r="YC4" s="65"/>
      <c r="YD4" s="65"/>
      <c r="YE4" s="65"/>
      <c r="YF4" s="65"/>
      <c r="YG4" s="65"/>
      <c r="YH4" s="65"/>
      <c r="YI4" s="65"/>
      <c r="YJ4" s="65"/>
      <c r="YK4" s="65"/>
      <c r="YL4" s="65"/>
      <c r="YM4" s="65"/>
      <c r="YN4" s="65"/>
      <c r="YO4" s="65"/>
      <c r="YP4" s="65"/>
      <c r="YQ4" s="65"/>
      <c r="YR4" s="65"/>
      <c r="YS4" s="65"/>
      <c r="YT4" s="65"/>
      <c r="YU4" s="65"/>
      <c r="YV4" s="65"/>
      <c r="YW4" s="65"/>
      <c r="YX4" s="65"/>
      <c r="YY4" s="65"/>
      <c r="YZ4" s="65"/>
      <c r="ZA4" s="65"/>
      <c r="ZB4" s="65"/>
      <c r="ZC4" s="65"/>
      <c r="ZD4" s="65"/>
      <c r="ZE4" s="65"/>
      <c r="ZF4" s="65"/>
      <c r="ZG4" s="65"/>
      <c r="ZH4" s="65"/>
      <c r="ZI4" s="65"/>
      <c r="ZJ4" s="65"/>
      <c r="ZK4" s="65"/>
      <c r="ZL4" s="65"/>
      <c r="ZM4" s="65"/>
      <c r="ZN4" s="65"/>
      <c r="ZO4" s="65"/>
      <c r="ZP4" s="65"/>
      <c r="ZQ4" s="65"/>
      <c r="ZR4" s="65"/>
      <c r="ZS4" s="65"/>
      <c r="ZT4" s="65"/>
      <c r="ZU4" s="65"/>
      <c r="ZV4" s="65"/>
      <c r="ZW4" s="65"/>
      <c r="ZX4" s="65"/>
      <c r="ZY4" s="65"/>
      <c r="ZZ4" s="65"/>
      <c r="AAA4" s="65"/>
      <c r="AAB4" s="65"/>
      <c r="AAC4" s="65"/>
      <c r="AAD4" s="65"/>
      <c r="AAE4" s="65"/>
      <c r="AAF4" s="65"/>
      <c r="AAG4" s="65"/>
      <c r="AAH4" s="65"/>
      <c r="AAI4" s="65"/>
      <c r="AAJ4" s="65"/>
      <c r="AAK4" s="65"/>
      <c r="AAL4" s="65"/>
      <c r="AAM4" s="65"/>
      <c r="AAN4" s="65"/>
      <c r="AAO4" s="65"/>
      <c r="AAP4" s="65"/>
      <c r="AAQ4" s="65"/>
      <c r="AAR4" s="65"/>
      <c r="AAS4" s="65"/>
      <c r="AAT4" s="65"/>
      <c r="AAU4" s="65"/>
      <c r="AAV4" s="65"/>
      <c r="AAW4" s="65"/>
      <c r="AAX4" s="65"/>
      <c r="AAY4" s="65"/>
      <c r="AAZ4" s="65"/>
      <c r="ABA4" s="65"/>
      <c r="ABB4" s="65"/>
      <c r="ABC4" s="65"/>
      <c r="ABD4" s="65"/>
      <c r="ABE4" s="65"/>
      <c r="ABF4" s="65"/>
      <c r="ABG4" s="65"/>
      <c r="ABH4" s="65"/>
      <c r="ABI4" s="65"/>
      <c r="ABJ4" s="65"/>
      <c r="ABK4" s="65"/>
      <c r="ABL4" s="65"/>
      <c r="ABM4" s="65"/>
      <c r="ABN4" s="65"/>
      <c r="ABO4" s="65"/>
      <c r="ABP4" s="65"/>
      <c r="ABQ4" s="65"/>
      <c r="ABR4" s="65"/>
      <c r="ABS4" s="65"/>
      <c r="ABT4" s="65"/>
      <c r="ABU4" s="65"/>
      <c r="ABV4" s="65"/>
      <c r="ABW4" s="65"/>
      <c r="ABX4" s="65"/>
      <c r="ABY4" s="65"/>
      <c r="ABZ4" s="65"/>
      <c r="ACA4" s="65"/>
      <c r="ACB4" s="65"/>
      <c r="ACC4" s="65"/>
      <c r="ACD4" s="65"/>
      <c r="ACE4" s="65"/>
      <c r="ACF4" s="65"/>
      <c r="ACG4" s="65"/>
      <c r="ACH4" s="65"/>
      <c r="ACI4" s="65"/>
      <c r="ACJ4" s="65"/>
      <c r="ACK4" s="65"/>
      <c r="ACL4" s="65"/>
      <c r="ACM4" s="65"/>
      <c r="ACN4" s="65"/>
      <c r="ACO4" s="65"/>
      <c r="ACP4" s="65"/>
      <c r="ACQ4" s="65"/>
      <c r="ACR4" s="65"/>
      <c r="ACS4" s="65"/>
      <c r="ACT4" s="65"/>
      <c r="ACU4" s="65"/>
      <c r="ACV4" s="65"/>
      <c r="ACW4" s="65"/>
      <c r="ACX4" s="65"/>
      <c r="ACY4" s="65"/>
      <c r="ACZ4" s="65"/>
      <c r="ADA4" s="65"/>
      <c r="ADB4" s="65"/>
      <c r="ADC4" s="65"/>
      <c r="ADD4" s="65"/>
      <c r="ADE4" s="65"/>
      <c r="ADF4" s="65"/>
      <c r="ADG4" s="65"/>
      <c r="ADH4" s="65"/>
      <c r="ADI4" s="65"/>
      <c r="ADJ4" s="65"/>
      <c r="ADK4" s="65"/>
      <c r="ADL4" s="65"/>
      <c r="ADM4" s="65"/>
      <c r="ADN4" s="65"/>
      <c r="ADO4" s="65"/>
      <c r="ADP4" s="65"/>
      <c r="ADQ4" s="65"/>
      <c r="ADR4" s="65"/>
      <c r="ADS4" s="65"/>
      <c r="ADT4" s="65"/>
      <c r="ADU4" s="65"/>
      <c r="ADV4" s="65"/>
      <c r="ADW4" s="65"/>
      <c r="ADX4" s="65"/>
      <c r="ADY4" s="65"/>
      <c r="ADZ4" s="65"/>
      <c r="AEA4" s="65"/>
      <c r="AEB4" s="65"/>
      <c r="AEC4" s="65"/>
      <c r="AED4" s="65"/>
      <c r="AEE4" s="65"/>
      <c r="AEF4" s="65"/>
      <c r="AEG4" s="65"/>
      <c r="AEH4" s="65"/>
      <c r="AEI4" s="65"/>
      <c r="AEJ4" s="65"/>
      <c r="AEK4" s="65"/>
      <c r="AEL4" s="65"/>
      <c r="AEM4" s="65"/>
      <c r="AEN4" s="65"/>
      <c r="AEO4" s="65"/>
      <c r="AEP4" s="65"/>
      <c r="AEQ4" s="65"/>
      <c r="AER4" s="65"/>
      <c r="AES4" s="65"/>
      <c r="AET4" s="65"/>
      <c r="AEU4" s="65"/>
      <c r="AEV4" s="65"/>
      <c r="AEW4" s="65"/>
      <c r="AEX4" s="65"/>
      <c r="AEY4" s="65"/>
      <c r="AEZ4" s="65"/>
      <c r="AFA4" s="65"/>
      <c r="AFB4" s="65"/>
      <c r="AFC4" s="65"/>
      <c r="AFD4" s="65"/>
      <c r="AFE4" s="65"/>
      <c r="AFF4" s="65"/>
      <c r="AFG4" s="65"/>
      <c r="AFH4" s="65"/>
      <c r="AFI4" s="65"/>
      <c r="AFJ4" s="65"/>
      <c r="AFK4" s="65"/>
      <c r="AFL4" s="65"/>
      <c r="AFM4" s="65"/>
      <c r="AFN4" s="65"/>
      <c r="AFO4" s="65"/>
      <c r="AFP4" s="65"/>
      <c r="AFQ4" s="65"/>
      <c r="AFR4" s="65"/>
      <c r="AFS4" s="65"/>
      <c r="AFT4" s="65"/>
      <c r="AFU4" s="65"/>
      <c r="AFV4" s="65"/>
      <c r="AFW4" s="65"/>
      <c r="AFX4" s="65"/>
      <c r="AFY4" s="65"/>
      <c r="AFZ4" s="65"/>
      <c r="AGA4" s="65"/>
      <c r="AGB4" s="65"/>
      <c r="AGC4" s="65"/>
      <c r="AGD4" s="65"/>
      <c r="AGE4" s="65"/>
      <c r="AGF4" s="65"/>
      <c r="AGG4" s="65"/>
      <c r="AGH4" s="65"/>
      <c r="AGI4" s="65"/>
      <c r="AGJ4" s="65"/>
      <c r="AGK4" s="65"/>
      <c r="AGL4" s="65"/>
      <c r="AGM4" s="65"/>
      <c r="AGN4" s="65"/>
      <c r="AGO4" s="65"/>
      <c r="AGP4" s="65"/>
      <c r="AGQ4" s="65"/>
      <c r="AGR4" s="65"/>
      <c r="AGS4" s="65"/>
      <c r="AGT4" s="65"/>
      <c r="AGU4" s="65"/>
      <c r="AGV4" s="65"/>
      <c r="AGW4" s="65"/>
      <c r="AGX4" s="65"/>
      <c r="AGY4" s="65"/>
      <c r="AGZ4" s="65"/>
      <c r="AHA4" s="65"/>
      <c r="AHB4" s="65"/>
      <c r="AHC4" s="65"/>
      <c r="AHD4" s="65"/>
      <c r="AHE4" s="65"/>
      <c r="AHF4" s="65"/>
      <c r="AHG4" s="65"/>
      <c r="AHH4" s="65"/>
      <c r="AHI4" s="65"/>
      <c r="AHJ4" s="65"/>
      <c r="AHK4" s="65"/>
      <c r="AHL4" s="65"/>
      <c r="AHM4" s="65"/>
      <c r="AHN4" s="65"/>
      <c r="AHO4" s="65"/>
      <c r="AHP4" s="65"/>
      <c r="AHQ4" s="65"/>
      <c r="AHR4" s="65"/>
      <c r="AHS4" s="65"/>
      <c r="AHT4" s="65"/>
      <c r="AHU4" s="65"/>
      <c r="AHV4" s="65"/>
      <c r="AHW4" s="65"/>
      <c r="AHX4" s="65"/>
      <c r="AHY4" s="65"/>
      <c r="AHZ4" s="65"/>
      <c r="AIA4" s="65"/>
      <c r="AIB4" s="65"/>
      <c r="AIC4" s="65"/>
      <c r="AID4" s="65"/>
      <c r="AIE4" s="65"/>
      <c r="AIF4" s="65"/>
      <c r="AIG4" s="65"/>
      <c r="AIH4" s="65"/>
      <c r="AII4" s="65"/>
      <c r="AIJ4" s="65"/>
      <c r="AIK4" s="65"/>
      <c r="AIL4" s="65"/>
      <c r="AIM4" s="65"/>
      <c r="AIN4" s="65"/>
      <c r="AIO4" s="65"/>
      <c r="AIP4" s="65"/>
      <c r="AIQ4" s="65"/>
      <c r="AIR4" s="65"/>
      <c r="AIS4" s="65"/>
      <c r="AIT4" s="65"/>
      <c r="AIU4" s="65"/>
      <c r="AIV4" s="65"/>
      <c r="AIW4" s="65"/>
      <c r="AIX4" s="65"/>
      <c r="AIY4" s="65"/>
      <c r="AIZ4" s="65"/>
      <c r="AJA4" s="65"/>
      <c r="AJB4" s="65"/>
      <c r="AJC4" s="65"/>
      <c r="AJD4" s="65"/>
      <c r="AJE4" s="65"/>
      <c r="AJF4" s="65"/>
      <c r="AJG4" s="65"/>
      <c r="AJH4" s="65"/>
      <c r="AJI4" s="65"/>
      <c r="AJJ4" s="65"/>
      <c r="AJK4" s="65"/>
      <c r="AJL4" s="65"/>
      <c r="AJM4" s="65"/>
      <c r="AJN4" s="65"/>
      <c r="AJO4" s="65"/>
      <c r="AJP4" s="65"/>
      <c r="AJQ4" s="65"/>
      <c r="AJR4" s="65"/>
      <c r="AJS4" s="65"/>
      <c r="AJT4" s="65"/>
      <c r="AJU4" s="65"/>
      <c r="AJV4" s="65"/>
      <c r="AJW4" s="65"/>
      <c r="AJX4" s="65"/>
      <c r="AJY4" s="65"/>
      <c r="AJZ4" s="65"/>
      <c r="AKA4" s="65"/>
      <c r="AKB4" s="65"/>
      <c r="AKC4" s="65"/>
      <c r="AKD4" s="65"/>
      <c r="AKE4" s="65"/>
      <c r="AKF4" s="65"/>
      <c r="AKG4" s="65"/>
      <c r="AKH4" s="65"/>
      <c r="AKI4" s="65"/>
      <c r="AKJ4" s="65"/>
      <c r="AKK4" s="65"/>
      <c r="AKL4" s="65"/>
      <c r="AKM4" s="65"/>
      <c r="AKN4" s="65"/>
      <c r="AKO4" s="65"/>
      <c r="AKP4" s="65"/>
      <c r="AKQ4" s="65"/>
      <c r="AKR4" s="65"/>
      <c r="AKS4" s="65"/>
      <c r="AKT4" s="65"/>
      <c r="AKU4" s="65"/>
      <c r="AKV4" s="65"/>
      <c r="AKW4" s="65"/>
      <c r="AKX4" s="65"/>
      <c r="AKY4" s="65"/>
      <c r="AKZ4" s="65"/>
      <c r="ALA4" s="65"/>
      <c r="ALB4" s="65"/>
      <c r="ALC4" s="65"/>
      <c r="ALD4" s="65"/>
      <c r="ALE4" s="65"/>
      <c r="ALF4" s="65"/>
      <c r="ALG4" s="65"/>
      <c r="ALH4" s="65"/>
      <c r="ALI4" s="65"/>
      <c r="ALJ4" s="65"/>
      <c r="ALK4" s="65"/>
      <c r="ALL4" s="65"/>
      <c r="ALM4" s="65"/>
    </row>
    <row r="5">
      <c r="A5" s="66" t="s">
        <v>238</v>
      </c>
      <c r="B5" s="64">
        <v>0.0</v>
      </c>
      <c r="C5" s="64">
        <v>0.0</v>
      </c>
      <c r="D5" s="64">
        <v>664.99734</v>
      </c>
      <c r="E5" s="64">
        <v>0.0</v>
      </c>
      <c r="F5" s="64">
        <v>0.0</v>
      </c>
      <c r="G5" s="64">
        <v>14174.32964</v>
      </c>
      <c r="H5" s="64">
        <v>622.8127778</v>
      </c>
      <c r="I5" s="64">
        <v>127.2</v>
      </c>
      <c r="J5" s="64">
        <v>856.5036364</v>
      </c>
      <c r="K5" s="64">
        <v>44.58666667</v>
      </c>
      <c r="L5" s="64">
        <v>2018.010899</v>
      </c>
      <c r="M5" s="64">
        <v>887.04</v>
      </c>
      <c r="N5" s="64">
        <v>0.0</v>
      </c>
      <c r="O5" s="64">
        <v>4250.602237</v>
      </c>
      <c r="P5" s="64">
        <v>1.290441176</v>
      </c>
      <c r="Q5" s="64">
        <v>0.0</v>
      </c>
      <c r="R5" s="64">
        <v>139.594</v>
      </c>
      <c r="S5" s="64">
        <v>109.361</v>
      </c>
      <c r="T5" s="64">
        <v>0.0</v>
      </c>
      <c r="U5" s="64">
        <v>6219.464506</v>
      </c>
      <c r="V5" s="64">
        <v>0.0</v>
      </c>
      <c r="W5" s="64">
        <v>0.0</v>
      </c>
      <c r="X5" s="64">
        <v>18721.92</v>
      </c>
      <c r="Y5" s="64">
        <v>0.0</v>
      </c>
      <c r="Z5" s="64">
        <v>4558.165714</v>
      </c>
      <c r="AA5" s="64">
        <v>0.0</v>
      </c>
      <c r="AB5" s="64">
        <v>21125.99849</v>
      </c>
      <c r="AC5" s="64">
        <v>0.0</v>
      </c>
      <c r="AD5" s="64">
        <v>409.3545455</v>
      </c>
      <c r="AE5" s="64">
        <v>0.0</v>
      </c>
      <c r="AF5" s="64">
        <v>838.62</v>
      </c>
      <c r="AG5" s="64">
        <v>129594.3226</v>
      </c>
      <c r="AH5" s="64">
        <v>0.0</v>
      </c>
      <c r="AI5" s="64">
        <v>11173.26</v>
      </c>
      <c r="AJ5" s="64">
        <v>0.0</v>
      </c>
      <c r="AK5" s="64">
        <v>0.0</v>
      </c>
      <c r="AL5" s="64">
        <v>0.0</v>
      </c>
      <c r="AM5" s="64">
        <v>54892.36596</v>
      </c>
      <c r="AN5" s="64">
        <v>0.0</v>
      </c>
      <c r="AO5" s="64">
        <v>1502.21721</v>
      </c>
      <c r="AP5" s="64">
        <v>3693.174588</v>
      </c>
      <c r="AQ5" s="64">
        <v>0.0</v>
      </c>
      <c r="AR5" s="64">
        <v>418.7921212</v>
      </c>
      <c r="AS5" s="64">
        <v>349.1008966</v>
      </c>
      <c r="AT5" s="64">
        <v>1653.0</v>
      </c>
      <c r="AU5" s="64">
        <v>0.0</v>
      </c>
      <c r="AV5" s="64">
        <v>0.0</v>
      </c>
      <c r="AW5" s="64">
        <v>0.0</v>
      </c>
      <c r="AX5" s="64">
        <v>9999.745989</v>
      </c>
      <c r="AY5" s="64">
        <v>123990.4315</v>
      </c>
      <c r="AZ5" s="64">
        <v>0.0</v>
      </c>
      <c r="BA5" s="64">
        <v>10283.61606</v>
      </c>
      <c r="BB5" s="64">
        <v>8707.995364</v>
      </c>
      <c r="BC5" s="65">
        <v>0.0</v>
      </c>
      <c r="BD5" s="65">
        <v>871.22625</v>
      </c>
      <c r="BE5" s="64">
        <v>0.0</v>
      </c>
      <c r="BF5" s="64">
        <v>6227.368875</v>
      </c>
      <c r="BG5" s="64">
        <v>0.0</v>
      </c>
      <c r="BH5" s="65">
        <v>4403.142906</v>
      </c>
      <c r="BI5" s="65">
        <v>2756.387345</v>
      </c>
      <c r="BJ5" s="65">
        <v>0.0</v>
      </c>
      <c r="BK5" s="65">
        <v>10.88684211</v>
      </c>
      <c r="BL5" s="65">
        <v>1912.84</v>
      </c>
      <c r="BM5" s="65">
        <v>700.2947368</v>
      </c>
      <c r="BN5" s="65">
        <v>1055376.771</v>
      </c>
      <c r="BO5" s="65">
        <v>842.4952941</v>
      </c>
      <c r="BP5" s="62">
        <v>10430.01646</v>
      </c>
      <c r="BQ5" s="65">
        <v>1678.00369</v>
      </c>
      <c r="BR5" s="65">
        <v>0.0</v>
      </c>
      <c r="BS5" s="65">
        <v>381.7666207</v>
      </c>
      <c r="BT5" s="65">
        <v>0.0</v>
      </c>
      <c r="BU5" s="65">
        <v>8325.869391</v>
      </c>
      <c r="BV5" s="65">
        <v>0.0</v>
      </c>
      <c r="BW5" s="65">
        <v>0.0</v>
      </c>
      <c r="BX5" s="65">
        <v>0.0</v>
      </c>
      <c r="BY5" s="65">
        <v>3632.0375</v>
      </c>
      <c r="BZ5" s="65">
        <v>0.0</v>
      </c>
      <c r="CA5" s="65">
        <v>0.0</v>
      </c>
      <c r="CB5" s="65">
        <v>64591.60072</v>
      </c>
      <c r="CC5" s="65">
        <v>3311.896923</v>
      </c>
      <c r="CD5" s="65">
        <v>0.0</v>
      </c>
      <c r="CE5" s="65">
        <v>0.0</v>
      </c>
      <c r="CF5" s="65">
        <v>576.688</v>
      </c>
      <c r="CG5" s="65">
        <v>0.0</v>
      </c>
      <c r="CH5" s="65">
        <v>49674.24554</v>
      </c>
      <c r="CI5" s="65">
        <v>42313.79797</v>
      </c>
      <c r="CJ5" s="65">
        <v>0.0</v>
      </c>
      <c r="CK5" s="65">
        <v>2022.66</v>
      </c>
      <c r="CL5" s="65">
        <v>226.78628</v>
      </c>
      <c r="CM5" s="65">
        <v>190.9829713</v>
      </c>
      <c r="CN5" s="65">
        <v>0.0</v>
      </c>
      <c r="CO5" s="65">
        <v>1980.449167</v>
      </c>
      <c r="CP5" s="65">
        <v>3400.32225</v>
      </c>
      <c r="CQ5" s="65">
        <v>4231.400727</v>
      </c>
      <c r="CR5" s="65">
        <v>2986.44318</v>
      </c>
      <c r="CS5" s="65">
        <v>8237.346421</v>
      </c>
      <c r="CT5" s="65">
        <v>1049.360358</v>
      </c>
      <c r="CU5" s="65">
        <v>544.0012648</v>
      </c>
      <c r="CV5" s="65">
        <v>1399.02</v>
      </c>
      <c r="CW5" s="65">
        <v>69.71511628</v>
      </c>
      <c r="CX5" s="65">
        <v>891009.44</v>
      </c>
      <c r="CY5" s="65">
        <v>0.0</v>
      </c>
      <c r="CZ5" s="65">
        <v>0.0</v>
      </c>
      <c r="DA5" s="65">
        <v>0.0</v>
      </c>
      <c r="DB5" s="65">
        <v>9129.2</v>
      </c>
      <c r="DC5" s="65">
        <v>5612.672</v>
      </c>
      <c r="DD5" s="65">
        <v>4089.697846</v>
      </c>
      <c r="DE5" s="65">
        <v>13495.34951</v>
      </c>
      <c r="DF5" s="65">
        <v>2294.316</v>
      </c>
      <c r="DG5" s="62">
        <v>0.0</v>
      </c>
      <c r="DH5" s="65">
        <v>15564.06585</v>
      </c>
      <c r="DI5" s="65">
        <v>9900.6</v>
      </c>
      <c r="DJ5" s="65">
        <v>31.28381009</v>
      </c>
      <c r="DK5" s="65">
        <v>0.0</v>
      </c>
      <c r="DL5" s="65">
        <v>0.0</v>
      </c>
      <c r="DM5" s="65">
        <v>5345.25</v>
      </c>
      <c r="DN5" s="65">
        <v>0.0</v>
      </c>
      <c r="DO5" s="65">
        <v>0.0</v>
      </c>
      <c r="DP5" s="65">
        <v>0.0</v>
      </c>
      <c r="DQ5" s="65" t="e">
        <v>#VALUE!</v>
      </c>
      <c r="DR5" s="65">
        <v>0.0</v>
      </c>
      <c r="DS5" s="65">
        <v>525915.6042</v>
      </c>
      <c r="DT5" s="65">
        <v>0.0</v>
      </c>
      <c r="DU5" s="65">
        <v>803.4506667</v>
      </c>
      <c r="DV5" s="65">
        <v>875.8863525</v>
      </c>
      <c r="DW5" s="65">
        <v>188.5025769</v>
      </c>
      <c r="DX5" s="65">
        <v>0.0</v>
      </c>
      <c r="DY5" s="65">
        <v>0.0</v>
      </c>
      <c r="DZ5" s="65">
        <v>2347.900875</v>
      </c>
      <c r="EA5" s="65">
        <v>70189.02</v>
      </c>
      <c r="EB5" s="65">
        <v>48.00484784</v>
      </c>
      <c r="EC5" s="65">
        <v>0.0</v>
      </c>
      <c r="ED5" s="65">
        <v>178.416</v>
      </c>
      <c r="EE5" s="65">
        <v>884.0059092</v>
      </c>
      <c r="EF5" s="65">
        <v>94848.51325</v>
      </c>
      <c r="EG5" s="65">
        <v>940.9416545</v>
      </c>
      <c r="EH5" s="65">
        <v>4909.964166</v>
      </c>
      <c r="EI5" s="65">
        <v>0.0</v>
      </c>
      <c r="EJ5" s="65">
        <v>231696.9287</v>
      </c>
      <c r="EK5" s="65">
        <v>0.0</v>
      </c>
      <c r="EL5" s="65">
        <v>11340.819</v>
      </c>
      <c r="EM5" s="65">
        <v>1209.7365</v>
      </c>
      <c r="EN5" s="65">
        <v>100843.989</v>
      </c>
      <c r="EO5" s="65">
        <v>17.00003783</v>
      </c>
      <c r="EP5" s="65">
        <v>96788.7</v>
      </c>
      <c r="EQ5" s="65">
        <v>23096.64</v>
      </c>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c r="IW5" s="65"/>
      <c r="IX5" s="65"/>
      <c r="IY5" s="65"/>
      <c r="IZ5" s="65"/>
      <c r="JA5" s="65"/>
      <c r="JB5" s="65"/>
      <c r="JC5" s="65"/>
      <c r="JD5" s="65"/>
      <c r="JE5" s="65"/>
      <c r="JF5" s="65"/>
      <c r="JG5" s="65"/>
      <c r="JH5" s="65"/>
      <c r="JI5" s="65"/>
      <c r="JJ5" s="65"/>
      <c r="JK5" s="65"/>
      <c r="JL5" s="65"/>
      <c r="JM5" s="65"/>
      <c r="JN5" s="65"/>
      <c r="JO5" s="65"/>
      <c r="JP5" s="65"/>
      <c r="JQ5" s="65"/>
      <c r="JR5" s="65"/>
      <c r="JS5" s="65"/>
      <c r="JT5" s="65"/>
      <c r="JU5" s="65"/>
      <c r="JV5" s="65"/>
      <c r="JW5" s="65"/>
      <c r="JX5" s="65"/>
      <c r="JY5" s="65"/>
      <c r="JZ5" s="65"/>
      <c r="KA5" s="65"/>
      <c r="KB5" s="65"/>
      <c r="KC5" s="65"/>
      <c r="KD5" s="65"/>
      <c r="KE5" s="65"/>
      <c r="KF5" s="65"/>
      <c r="KG5" s="65"/>
      <c r="KH5" s="65"/>
      <c r="KI5" s="65"/>
      <c r="KJ5" s="65"/>
      <c r="KK5" s="65"/>
      <c r="KL5" s="65"/>
      <c r="KM5" s="65"/>
      <c r="KN5" s="65"/>
      <c r="KO5" s="65"/>
      <c r="KP5" s="65"/>
      <c r="KQ5" s="65"/>
      <c r="KR5" s="65"/>
      <c r="KS5" s="65"/>
      <c r="KT5" s="65"/>
      <c r="KU5" s="65"/>
      <c r="KV5" s="65"/>
      <c r="KW5" s="65"/>
      <c r="KX5" s="65"/>
      <c r="KY5" s="65"/>
      <c r="KZ5" s="65"/>
      <c r="LA5" s="65"/>
      <c r="LB5" s="65"/>
      <c r="LC5" s="65"/>
      <c r="LD5" s="65"/>
      <c r="LE5" s="65"/>
      <c r="LF5" s="65"/>
      <c r="LG5" s="65"/>
      <c r="LH5" s="65"/>
      <c r="LI5" s="65"/>
      <c r="LJ5" s="65"/>
      <c r="LK5" s="65"/>
      <c r="LL5" s="65"/>
      <c r="LM5" s="65"/>
      <c r="LN5" s="65"/>
      <c r="LO5" s="65"/>
      <c r="LP5" s="65"/>
      <c r="LQ5" s="65"/>
      <c r="LR5" s="65"/>
      <c r="LS5" s="65"/>
      <c r="LT5" s="65"/>
      <c r="LU5" s="65"/>
      <c r="LV5" s="65"/>
      <c r="LW5" s="65"/>
      <c r="LX5" s="65"/>
      <c r="LY5" s="65"/>
      <c r="LZ5" s="65"/>
      <c r="MA5" s="65"/>
      <c r="MB5" s="65"/>
      <c r="MC5" s="65"/>
      <c r="MD5" s="65"/>
      <c r="ME5" s="65"/>
      <c r="MF5" s="65"/>
      <c r="MG5" s="65"/>
      <c r="MH5" s="65"/>
      <c r="MI5" s="65"/>
      <c r="MJ5" s="65"/>
      <c r="MK5" s="65"/>
      <c r="ML5" s="65"/>
      <c r="MM5" s="65"/>
      <c r="MN5" s="65"/>
      <c r="MO5" s="65"/>
      <c r="MP5" s="65"/>
      <c r="MQ5" s="65"/>
      <c r="MR5" s="65"/>
      <c r="MS5" s="65"/>
      <c r="MT5" s="65"/>
      <c r="MU5" s="65"/>
      <c r="MV5" s="65"/>
      <c r="MW5" s="65"/>
      <c r="MX5" s="65"/>
      <c r="MY5" s="65"/>
      <c r="MZ5" s="65"/>
      <c r="NA5" s="65"/>
      <c r="NB5" s="65"/>
      <c r="NC5" s="65"/>
      <c r="ND5" s="65"/>
      <c r="NE5" s="65"/>
      <c r="NF5" s="65"/>
      <c r="NG5" s="65"/>
      <c r="NH5" s="65"/>
      <c r="NI5" s="65"/>
      <c r="NJ5" s="65"/>
      <c r="NK5" s="65"/>
      <c r="NL5" s="65"/>
      <c r="NM5" s="65"/>
      <c r="NN5" s="65"/>
      <c r="NO5" s="65"/>
      <c r="NP5" s="65"/>
      <c r="NQ5" s="65"/>
      <c r="NR5" s="65"/>
      <c r="NS5" s="65"/>
      <c r="NT5" s="65"/>
      <c r="NU5" s="65"/>
      <c r="NV5" s="65"/>
      <c r="NW5" s="65"/>
      <c r="NX5" s="65"/>
      <c r="NY5" s="65"/>
      <c r="NZ5" s="65"/>
      <c r="OA5" s="65"/>
      <c r="OB5" s="65"/>
      <c r="OC5" s="65"/>
      <c r="OD5" s="65"/>
      <c r="OE5" s="65"/>
      <c r="OF5" s="65"/>
      <c r="OG5" s="65"/>
      <c r="OH5" s="65"/>
      <c r="OI5" s="65"/>
      <c r="OJ5" s="65"/>
      <c r="OK5" s="65"/>
      <c r="OL5" s="65"/>
      <c r="OM5" s="65"/>
      <c r="ON5" s="65"/>
      <c r="OO5" s="65"/>
      <c r="OP5" s="65"/>
      <c r="OQ5" s="65"/>
      <c r="OR5" s="65"/>
      <c r="OS5" s="65"/>
      <c r="OT5" s="65"/>
      <c r="OU5" s="65"/>
      <c r="OV5" s="65"/>
      <c r="OW5" s="65"/>
      <c r="OX5" s="65"/>
      <c r="OY5" s="65"/>
      <c r="OZ5" s="65"/>
      <c r="PA5" s="65"/>
      <c r="PB5" s="65"/>
      <c r="PC5" s="65"/>
      <c r="PD5" s="65"/>
      <c r="PE5" s="65"/>
      <c r="PF5" s="65"/>
      <c r="PG5" s="65"/>
      <c r="PH5" s="65"/>
      <c r="PI5" s="65"/>
      <c r="PJ5" s="65"/>
      <c r="PK5" s="65"/>
      <c r="PL5" s="65"/>
      <c r="PM5" s="65"/>
      <c r="PN5" s="65"/>
      <c r="PO5" s="65"/>
      <c r="PP5" s="65"/>
      <c r="PQ5" s="65"/>
      <c r="PR5" s="65"/>
      <c r="PS5" s="65"/>
      <c r="PT5" s="65"/>
      <c r="PU5" s="65"/>
      <c r="PV5" s="65"/>
      <c r="PW5" s="65"/>
      <c r="PX5" s="65"/>
      <c r="PY5" s="65"/>
      <c r="PZ5" s="65"/>
      <c r="QA5" s="65"/>
      <c r="QB5" s="65"/>
      <c r="QC5" s="65"/>
      <c r="QD5" s="65"/>
      <c r="QE5" s="65"/>
      <c r="QF5" s="65"/>
      <c r="QG5" s="65"/>
      <c r="QH5" s="65"/>
      <c r="QI5" s="65"/>
      <c r="QJ5" s="65"/>
      <c r="QK5" s="65"/>
      <c r="QL5" s="65"/>
      <c r="QM5" s="65"/>
      <c r="QN5" s="65"/>
      <c r="QO5" s="65"/>
      <c r="QP5" s="65"/>
      <c r="QQ5" s="65"/>
      <c r="QR5" s="65"/>
      <c r="QS5" s="65"/>
      <c r="QT5" s="65"/>
      <c r="QU5" s="65"/>
      <c r="QV5" s="65"/>
      <c r="QW5" s="65"/>
      <c r="QX5" s="65"/>
      <c r="QY5" s="65"/>
      <c r="QZ5" s="65"/>
      <c r="RA5" s="65"/>
      <c r="RB5" s="65"/>
      <c r="RC5" s="65"/>
      <c r="RD5" s="65"/>
      <c r="RE5" s="65"/>
      <c r="RF5" s="65"/>
      <c r="RG5" s="65"/>
      <c r="RH5" s="65"/>
      <c r="RI5" s="65"/>
      <c r="RJ5" s="65"/>
      <c r="RK5" s="65"/>
      <c r="RL5" s="65"/>
      <c r="RM5" s="65"/>
      <c r="RN5" s="65"/>
      <c r="RO5" s="65"/>
      <c r="RP5" s="65"/>
      <c r="RQ5" s="65"/>
      <c r="RR5" s="65"/>
      <c r="RS5" s="65"/>
      <c r="RT5" s="65"/>
      <c r="RU5" s="65"/>
      <c r="RV5" s="65"/>
      <c r="RW5" s="65"/>
      <c r="RX5" s="65"/>
      <c r="RY5" s="65"/>
      <c r="RZ5" s="65"/>
      <c r="SA5" s="65"/>
      <c r="SB5" s="65"/>
      <c r="SC5" s="65"/>
      <c r="SD5" s="65"/>
      <c r="SE5" s="65"/>
      <c r="SF5" s="65"/>
      <c r="SG5" s="65"/>
      <c r="SH5" s="65"/>
      <c r="SI5" s="65"/>
      <c r="SJ5" s="65"/>
      <c r="SK5" s="65"/>
      <c r="SL5" s="65"/>
      <c r="SM5" s="65"/>
      <c r="SN5" s="65"/>
      <c r="SO5" s="65"/>
      <c r="SP5" s="65"/>
      <c r="SQ5" s="65"/>
      <c r="SR5" s="65"/>
      <c r="SS5" s="65"/>
      <c r="ST5" s="65"/>
      <c r="SU5" s="65"/>
      <c r="SV5" s="65"/>
      <c r="SW5" s="65"/>
      <c r="SX5" s="65"/>
      <c r="SY5" s="65"/>
      <c r="SZ5" s="65"/>
      <c r="TA5" s="65"/>
      <c r="TB5" s="65"/>
      <c r="TC5" s="65"/>
      <c r="TD5" s="65"/>
      <c r="TE5" s="65"/>
      <c r="TF5" s="65"/>
      <c r="TG5" s="65"/>
      <c r="TH5" s="65"/>
      <c r="TI5" s="65"/>
      <c r="TJ5" s="65"/>
      <c r="TK5" s="65"/>
      <c r="TL5" s="65"/>
      <c r="TM5" s="65"/>
      <c r="TN5" s="65"/>
      <c r="TO5" s="65"/>
      <c r="TP5" s="65"/>
      <c r="TQ5" s="65"/>
      <c r="TR5" s="65"/>
      <c r="TS5" s="65"/>
      <c r="TT5" s="65"/>
      <c r="TU5" s="65"/>
      <c r="TV5" s="65"/>
      <c r="TW5" s="65"/>
      <c r="TX5" s="65"/>
      <c r="TY5" s="65"/>
      <c r="TZ5" s="65"/>
      <c r="UA5" s="65"/>
      <c r="UB5" s="65"/>
      <c r="UC5" s="65"/>
      <c r="UD5" s="65"/>
      <c r="UE5" s="65"/>
      <c r="UF5" s="65"/>
      <c r="UG5" s="65"/>
      <c r="UH5" s="65"/>
      <c r="UI5" s="65"/>
      <c r="UJ5" s="65"/>
      <c r="UK5" s="65"/>
      <c r="UL5" s="65"/>
      <c r="UM5" s="65"/>
      <c r="UN5" s="65"/>
      <c r="UO5" s="65"/>
      <c r="UP5" s="65"/>
      <c r="UQ5" s="65"/>
      <c r="UR5" s="65"/>
      <c r="US5" s="65"/>
      <c r="UT5" s="65"/>
      <c r="UU5" s="65"/>
      <c r="UV5" s="65"/>
      <c r="UW5" s="65"/>
      <c r="UX5" s="65"/>
      <c r="UY5" s="65"/>
      <c r="UZ5" s="65"/>
      <c r="VA5" s="65"/>
      <c r="VB5" s="65"/>
      <c r="VC5" s="65"/>
      <c r="VD5" s="65"/>
      <c r="VE5" s="65"/>
      <c r="VF5" s="65"/>
      <c r="VG5" s="65"/>
      <c r="VH5" s="65"/>
      <c r="VI5" s="65"/>
      <c r="VJ5" s="65"/>
      <c r="VK5" s="65"/>
      <c r="VL5" s="65"/>
      <c r="VM5" s="65"/>
      <c r="VN5" s="65"/>
      <c r="VO5" s="65"/>
      <c r="VP5" s="65"/>
      <c r="VQ5" s="65"/>
      <c r="VR5" s="65"/>
      <c r="VS5" s="65"/>
      <c r="VT5" s="65"/>
      <c r="VU5" s="65"/>
      <c r="VV5" s="65"/>
      <c r="VW5" s="65"/>
      <c r="VX5" s="65"/>
      <c r="VY5" s="65"/>
      <c r="VZ5" s="65"/>
      <c r="WA5" s="65"/>
      <c r="WB5" s="65"/>
      <c r="WC5" s="65"/>
      <c r="WD5" s="65"/>
      <c r="WE5" s="65"/>
      <c r="WF5" s="65"/>
      <c r="WG5" s="65"/>
      <c r="WH5" s="65"/>
      <c r="WI5" s="65"/>
      <c r="WJ5" s="65"/>
      <c r="WK5" s="65"/>
      <c r="WL5" s="65"/>
      <c r="WM5" s="65"/>
      <c r="WN5" s="65"/>
      <c r="WO5" s="65"/>
      <c r="WP5" s="65"/>
      <c r="WQ5" s="65"/>
      <c r="WR5" s="65"/>
      <c r="WS5" s="65"/>
      <c r="WT5" s="65"/>
      <c r="WU5" s="65"/>
      <c r="WV5" s="65"/>
      <c r="WW5" s="65"/>
      <c r="WX5" s="65"/>
      <c r="WY5" s="65"/>
      <c r="WZ5" s="65"/>
      <c r="XA5" s="65"/>
      <c r="XB5" s="65"/>
      <c r="XC5" s="65"/>
      <c r="XD5" s="65"/>
      <c r="XE5" s="65"/>
      <c r="XF5" s="65"/>
      <c r="XG5" s="65"/>
      <c r="XH5" s="65"/>
      <c r="XI5" s="65"/>
      <c r="XJ5" s="65"/>
      <c r="XK5" s="65"/>
      <c r="XL5" s="65"/>
      <c r="XM5" s="65"/>
      <c r="XN5" s="65"/>
      <c r="XO5" s="65"/>
      <c r="XP5" s="65"/>
      <c r="XQ5" s="65"/>
      <c r="XR5" s="65"/>
      <c r="XS5" s="65"/>
      <c r="XT5" s="65"/>
      <c r="XU5" s="65"/>
      <c r="XV5" s="65"/>
      <c r="XW5" s="65"/>
      <c r="XX5" s="65"/>
      <c r="XY5" s="65"/>
      <c r="XZ5" s="65"/>
      <c r="YA5" s="65"/>
      <c r="YB5" s="65"/>
      <c r="YC5" s="65"/>
      <c r="YD5" s="65"/>
      <c r="YE5" s="65"/>
      <c r="YF5" s="65"/>
      <c r="YG5" s="65"/>
      <c r="YH5" s="65"/>
      <c r="YI5" s="65"/>
      <c r="YJ5" s="65"/>
      <c r="YK5" s="65"/>
      <c r="YL5" s="65"/>
      <c r="YM5" s="65"/>
      <c r="YN5" s="65"/>
      <c r="YO5" s="65"/>
      <c r="YP5" s="65"/>
      <c r="YQ5" s="65"/>
      <c r="YR5" s="65"/>
      <c r="YS5" s="65"/>
      <c r="YT5" s="65"/>
      <c r="YU5" s="65"/>
      <c r="YV5" s="65"/>
      <c r="YW5" s="65"/>
      <c r="YX5" s="65"/>
      <c r="YY5" s="65"/>
      <c r="YZ5" s="65"/>
      <c r="ZA5" s="65"/>
      <c r="ZB5" s="65"/>
      <c r="ZC5" s="65"/>
      <c r="ZD5" s="65"/>
      <c r="ZE5" s="65"/>
      <c r="ZF5" s="65"/>
      <c r="ZG5" s="65"/>
      <c r="ZH5" s="65"/>
      <c r="ZI5" s="65"/>
      <c r="ZJ5" s="65"/>
      <c r="ZK5" s="65"/>
      <c r="ZL5" s="65"/>
      <c r="ZM5" s="65"/>
      <c r="ZN5" s="65"/>
      <c r="ZO5" s="65"/>
      <c r="ZP5" s="65"/>
      <c r="ZQ5" s="65"/>
      <c r="ZR5" s="65"/>
      <c r="ZS5" s="65"/>
      <c r="ZT5" s="65"/>
      <c r="ZU5" s="65"/>
      <c r="ZV5" s="65"/>
      <c r="ZW5" s="65"/>
      <c r="ZX5" s="65"/>
      <c r="ZY5" s="65"/>
      <c r="ZZ5" s="65"/>
      <c r="AAA5" s="65"/>
      <c r="AAB5" s="65"/>
      <c r="AAC5" s="65"/>
      <c r="AAD5" s="65"/>
      <c r="AAE5" s="65"/>
      <c r="AAF5" s="65"/>
      <c r="AAG5" s="65"/>
      <c r="AAH5" s="65"/>
      <c r="AAI5" s="65"/>
      <c r="AAJ5" s="65"/>
      <c r="AAK5" s="65"/>
      <c r="AAL5" s="65"/>
      <c r="AAM5" s="65"/>
      <c r="AAN5" s="65"/>
      <c r="AAO5" s="65"/>
      <c r="AAP5" s="65"/>
      <c r="AAQ5" s="65"/>
      <c r="AAR5" s="65"/>
      <c r="AAS5" s="65"/>
      <c r="AAT5" s="65"/>
      <c r="AAU5" s="65"/>
      <c r="AAV5" s="65"/>
      <c r="AAW5" s="65"/>
      <c r="AAX5" s="65"/>
      <c r="AAY5" s="65"/>
      <c r="AAZ5" s="65"/>
      <c r="ABA5" s="65"/>
      <c r="ABB5" s="65"/>
      <c r="ABC5" s="65"/>
      <c r="ABD5" s="65"/>
      <c r="ABE5" s="65"/>
      <c r="ABF5" s="65"/>
      <c r="ABG5" s="65"/>
      <c r="ABH5" s="65"/>
      <c r="ABI5" s="65"/>
      <c r="ABJ5" s="65"/>
      <c r="ABK5" s="65"/>
      <c r="ABL5" s="65"/>
      <c r="ABM5" s="65"/>
      <c r="ABN5" s="65"/>
      <c r="ABO5" s="65"/>
      <c r="ABP5" s="65"/>
      <c r="ABQ5" s="65"/>
      <c r="ABR5" s="65"/>
      <c r="ABS5" s="65"/>
      <c r="ABT5" s="65"/>
      <c r="ABU5" s="65"/>
      <c r="ABV5" s="65"/>
      <c r="ABW5" s="65"/>
      <c r="ABX5" s="65"/>
      <c r="ABY5" s="65"/>
      <c r="ABZ5" s="65"/>
      <c r="ACA5" s="65"/>
      <c r="ACB5" s="65"/>
      <c r="ACC5" s="65"/>
      <c r="ACD5" s="65"/>
      <c r="ACE5" s="65"/>
      <c r="ACF5" s="65"/>
      <c r="ACG5" s="65"/>
      <c r="ACH5" s="65"/>
      <c r="ACI5" s="65"/>
      <c r="ACJ5" s="65"/>
      <c r="ACK5" s="65"/>
      <c r="ACL5" s="65"/>
      <c r="ACM5" s="65"/>
      <c r="ACN5" s="65"/>
      <c r="ACO5" s="65"/>
      <c r="ACP5" s="65"/>
      <c r="ACQ5" s="65"/>
      <c r="ACR5" s="65"/>
      <c r="ACS5" s="65"/>
      <c r="ACT5" s="65"/>
      <c r="ACU5" s="65"/>
      <c r="ACV5" s="65"/>
      <c r="ACW5" s="65"/>
      <c r="ACX5" s="65"/>
      <c r="ACY5" s="65"/>
      <c r="ACZ5" s="65"/>
      <c r="ADA5" s="65"/>
      <c r="ADB5" s="65"/>
      <c r="ADC5" s="65"/>
      <c r="ADD5" s="65"/>
      <c r="ADE5" s="65"/>
      <c r="ADF5" s="65"/>
      <c r="ADG5" s="65"/>
      <c r="ADH5" s="65"/>
      <c r="ADI5" s="65"/>
      <c r="ADJ5" s="65"/>
      <c r="ADK5" s="65"/>
      <c r="ADL5" s="65"/>
      <c r="ADM5" s="65"/>
      <c r="ADN5" s="65"/>
      <c r="ADO5" s="65"/>
      <c r="ADP5" s="65"/>
      <c r="ADQ5" s="65"/>
      <c r="ADR5" s="65"/>
      <c r="ADS5" s="65"/>
      <c r="ADT5" s="65"/>
      <c r="ADU5" s="65"/>
      <c r="ADV5" s="65"/>
      <c r="ADW5" s="65"/>
      <c r="ADX5" s="65"/>
      <c r="ADY5" s="65"/>
      <c r="ADZ5" s="65"/>
      <c r="AEA5" s="65"/>
      <c r="AEB5" s="65"/>
      <c r="AEC5" s="65"/>
      <c r="AED5" s="65"/>
      <c r="AEE5" s="65"/>
      <c r="AEF5" s="65"/>
      <c r="AEG5" s="65"/>
      <c r="AEH5" s="65"/>
      <c r="AEI5" s="65"/>
      <c r="AEJ5" s="65"/>
      <c r="AEK5" s="65"/>
      <c r="AEL5" s="65"/>
      <c r="AEM5" s="65"/>
      <c r="AEN5" s="65"/>
      <c r="AEO5" s="65"/>
      <c r="AEP5" s="65"/>
      <c r="AEQ5" s="65"/>
      <c r="AER5" s="65"/>
      <c r="AES5" s="65"/>
      <c r="AET5" s="65"/>
      <c r="AEU5" s="65"/>
      <c r="AEV5" s="65"/>
      <c r="AEW5" s="65"/>
      <c r="AEX5" s="65"/>
      <c r="AEY5" s="65"/>
      <c r="AEZ5" s="65"/>
      <c r="AFA5" s="65"/>
      <c r="AFB5" s="65"/>
      <c r="AFC5" s="65"/>
      <c r="AFD5" s="65"/>
      <c r="AFE5" s="65"/>
      <c r="AFF5" s="65"/>
      <c r="AFG5" s="65"/>
      <c r="AFH5" s="65"/>
      <c r="AFI5" s="65"/>
      <c r="AFJ5" s="65"/>
      <c r="AFK5" s="65"/>
      <c r="AFL5" s="65"/>
      <c r="AFM5" s="65"/>
      <c r="AFN5" s="65"/>
      <c r="AFO5" s="65"/>
      <c r="AFP5" s="65"/>
      <c r="AFQ5" s="65"/>
      <c r="AFR5" s="65"/>
      <c r="AFS5" s="65"/>
      <c r="AFT5" s="65"/>
      <c r="AFU5" s="65"/>
      <c r="AFV5" s="65"/>
      <c r="AFW5" s="65"/>
      <c r="AFX5" s="65"/>
      <c r="AFY5" s="65"/>
      <c r="AFZ5" s="65"/>
      <c r="AGA5" s="65"/>
      <c r="AGB5" s="65"/>
      <c r="AGC5" s="65"/>
      <c r="AGD5" s="65"/>
      <c r="AGE5" s="65"/>
      <c r="AGF5" s="65"/>
      <c r="AGG5" s="65"/>
      <c r="AGH5" s="65"/>
      <c r="AGI5" s="65"/>
      <c r="AGJ5" s="65"/>
      <c r="AGK5" s="65"/>
      <c r="AGL5" s="65"/>
      <c r="AGM5" s="65"/>
      <c r="AGN5" s="65"/>
      <c r="AGO5" s="65"/>
      <c r="AGP5" s="65"/>
      <c r="AGQ5" s="65"/>
      <c r="AGR5" s="65"/>
      <c r="AGS5" s="65"/>
      <c r="AGT5" s="65"/>
      <c r="AGU5" s="65"/>
      <c r="AGV5" s="65"/>
      <c r="AGW5" s="65"/>
      <c r="AGX5" s="65"/>
      <c r="AGY5" s="65"/>
      <c r="AGZ5" s="65"/>
      <c r="AHA5" s="65"/>
      <c r="AHB5" s="65"/>
      <c r="AHC5" s="65"/>
      <c r="AHD5" s="65"/>
      <c r="AHE5" s="65"/>
      <c r="AHF5" s="65"/>
      <c r="AHG5" s="65"/>
      <c r="AHH5" s="65"/>
      <c r="AHI5" s="65"/>
      <c r="AHJ5" s="65"/>
      <c r="AHK5" s="65"/>
      <c r="AHL5" s="65"/>
      <c r="AHM5" s="65"/>
      <c r="AHN5" s="65"/>
      <c r="AHO5" s="65"/>
      <c r="AHP5" s="65"/>
      <c r="AHQ5" s="65"/>
      <c r="AHR5" s="65"/>
      <c r="AHS5" s="65"/>
      <c r="AHT5" s="65"/>
      <c r="AHU5" s="65"/>
      <c r="AHV5" s="65"/>
      <c r="AHW5" s="65"/>
      <c r="AHX5" s="65"/>
      <c r="AHY5" s="65"/>
      <c r="AHZ5" s="65"/>
      <c r="AIA5" s="65"/>
      <c r="AIB5" s="65"/>
      <c r="AIC5" s="65"/>
      <c r="AID5" s="65"/>
      <c r="AIE5" s="65"/>
      <c r="AIF5" s="65"/>
      <c r="AIG5" s="65"/>
      <c r="AIH5" s="65"/>
      <c r="AII5" s="65"/>
      <c r="AIJ5" s="65"/>
      <c r="AIK5" s="65"/>
      <c r="AIL5" s="65"/>
      <c r="AIM5" s="65"/>
      <c r="AIN5" s="65"/>
      <c r="AIO5" s="65"/>
      <c r="AIP5" s="65"/>
      <c r="AIQ5" s="65"/>
      <c r="AIR5" s="65"/>
      <c r="AIS5" s="65"/>
      <c r="AIT5" s="65"/>
      <c r="AIU5" s="65"/>
      <c r="AIV5" s="65"/>
      <c r="AIW5" s="65"/>
      <c r="AIX5" s="65"/>
      <c r="AIY5" s="65"/>
      <c r="AIZ5" s="65"/>
      <c r="AJA5" s="65"/>
      <c r="AJB5" s="65"/>
      <c r="AJC5" s="65"/>
      <c r="AJD5" s="65"/>
      <c r="AJE5" s="65"/>
      <c r="AJF5" s="65"/>
      <c r="AJG5" s="65"/>
      <c r="AJH5" s="65"/>
      <c r="AJI5" s="65"/>
      <c r="AJJ5" s="65"/>
      <c r="AJK5" s="65"/>
      <c r="AJL5" s="65"/>
      <c r="AJM5" s="65"/>
      <c r="AJN5" s="65"/>
      <c r="AJO5" s="65"/>
      <c r="AJP5" s="65"/>
      <c r="AJQ5" s="65"/>
      <c r="AJR5" s="65"/>
      <c r="AJS5" s="65"/>
      <c r="AJT5" s="65"/>
      <c r="AJU5" s="65"/>
      <c r="AJV5" s="65"/>
      <c r="AJW5" s="65"/>
      <c r="AJX5" s="65"/>
      <c r="AJY5" s="65"/>
      <c r="AJZ5" s="65"/>
      <c r="AKA5" s="65"/>
      <c r="AKB5" s="65"/>
      <c r="AKC5" s="65"/>
      <c r="AKD5" s="65"/>
      <c r="AKE5" s="65"/>
      <c r="AKF5" s="65"/>
      <c r="AKG5" s="65"/>
      <c r="AKH5" s="65"/>
      <c r="AKI5" s="65"/>
      <c r="AKJ5" s="65"/>
      <c r="AKK5" s="65"/>
      <c r="AKL5" s="65"/>
      <c r="AKM5" s="65"/>
      <c r="AKN5" s="65"/>
      <c r="AKO5" s="65"/>
      <c r="AKP5" s="65"/>
      <c r="AKQ5" s="65"/>
      <c r="AKR5" s="65"/>
      <c r="AKS5" s="65"/>
      <c r="AKT5" s="65"/>
      <c r="AKU5" s="65"/>
      <c r="AKV5" s="65"/>
      <c r="AKW5" s="65"/>
      <c r="AKX5" s="65"/>
      <c r="AKY5" s="65"/>
      <c r="AKZ5" s="65"/>
      <c r="ALA5" s="65"/>
      <c r="ALB5" s="65"/>
      <c r="ALC5" s="65"/>
      <c r="ALD5" s="65"/>
      <c r="ALE5" s="65"/>
      <c r="ALF5" s="65"/>
      <c r="ALG5" s="65"/>
      <c r="ALH5" s="65"/>
      <c r="ALI5" s="65"/>
      <c r="ALJ5" s="65"/>
      <c r="ALK5" s="65"/>
      <c r="ALL5" s="65"/>
      <c r="ALM5" s="65"/>
    </row>
    <row r="6">
      <c r="A6" s="59" t="s">
        <v>239</v>
      </c>
      <c r="B6" s="64">
        <v>44.37132096</v>
      </c>
      <c r="C6" s="64">
        <v>0.0</v>
      </c>
      <c r="D6" s="64">
        <v>3666.485334</v>
      </c>
      <c r="E6" s="64">
        <v>5051.904</v>
      </c>
      <c r="F6" s="64">
        <v>0.0</v>
      </c>
      <c r="G6" s="64">
        <v>18489.83592</v>
      </c>
      <c r="H6" s="64">
        <v>177.7502611</v>
      </c>
      <c r="I6" s="64">
        <v>1528.298507</v>
      </c>
      <c r="J6" s="64">
        <v>940.0368</v>
      </c>
      <c r="K6" s="64">
        <v>753.2917333</v>
      </c>
      <c r="L6" s="64">
        <v>992.149123</v>
      </c>
      <c r="M6" s="64">
        <v>108.9792</v>
      </c>
      <c r="N6" s="64">
        <v>1575.744</v>
      </c>
      <c r="O6" s="64">
        <v>1116.967319</v>
      </c>
      <c r="P6" s="64">
        <v>70.62756618</v>
      </c>
      <c r="Q6" s="64">
        <v>1929.312</v>
      </c>
      <c r="R6" s="64">
        <v>12.841465</v>
      </c>
      <c r="S6" s="64">
        <v>1453.22389</v>
      </c>
      <c r="T6" s="64">
        <v>0.0</v>
      </c>
      <c r="U6" s="64">
        <v>21879.97355</v>
      </c>
      <c r="V6" s="64">
        <v>85767.0</v>
      </c>
      <c r="W6" s="64">
        <v>0.0</v>
      </c>
      <c r="X6" s="64">
        <v>7722.792</v>
      </c>
      <c r="Y6" s="64">
        <v>2777.22</v>
      </c>
      <c r="Z6" s="64">
        <v>2213.570057</v>
      </c>
      <c r="AA6" s="64">
        <v>54480.6</v>
      </c>
      <c r="AB6" s="64">
        <v>12071.99914</v>
      </c>
      <c r="AC6" s="64">
        <v>42.485</v>
      </c>
      <c r="AD6" s="64">
        <v>1908.410891</v>
      </c>
      <c r="AE6" s="64">
        <v>4022.136</v>
      </c>
      <c r="AF6" s="64">
        <v>1215.999</v>
      </c>
      <c r="AG6" s="64">
        <v>16782.24383</v>
      </c>
      <c r="AH6" s="64">
        <v>0.0</v>
      </c>
      <c r="AI6" s="64">
        <v>2351.457864</v>
      </c>
      <c r="AJ6" s="64">
        <v>1700.82</v>
      </c>
      <c r="AK6" s="64">
        <v>0.0</v>
      </c>
      <c r="AL6" s="64">
        <v>5772.799462</v>
      </c>
      <c r="AM6" s="64">
        <v>37400.12175</v>
      </c>
      <c r="AN6" s="64">
        <v>12770.0496</v>
      </c>
      <c r="AO6" s="64">
        <v>195.9413752</v>
      </c>
      <c r="AP6" s="64">
        <v>237.1635576</v>
      </c>
      <c r="AQ6" s="64">
        <v>0.0</v>
      </c>
      <c r="AR6" s="64">
        <v>1257.695394</v>
      </c>
      <c r="AS6" s="64">
        <v>1969.876366</v>
      </c>
      <c r="AT6" s="64">
        <v>429.4</v>
      </c>
      <c r="AU6" s="64">
        <v>0.0</v>
      </c>
      <c r="AV6" s="64">
        <v>1096.4142</v>
      </c>
      <c r="AW6" s="64">
        <v>2103.948</v>
      </c>
      <c r="AX6" s="64">
        <v>1724.094136</v>
      </c>
      <c r="AY6" s="64">
        <v>52108.30277</v>
      </c>
      <c r="AZ6" s="64">
        <v>0.0</v>
      </c>
      <c r="BA6" s="64">
        <v>32319.93618</v>
      </c>
      <c r="BB6" s="64">
        <v>6853.573669</v>
      </c>
      <c r="BC6" s="65">
        <v>669.0384</v>
      </c>
      <c r="BD6" s="65">
        <v>366.6966</v>
      </c>
      <c r="BE6" s="64">
        <v>5975.296</v>
      </c>
      <c r="BF6" s="64">
        <v>348.3104625</v>
      </c>
      <c r="BG6" s="64">
        <v>0.0</v>
      </c>
      <c r="BH6" s="65">
        <v>2472.034106</v>
      </c>
      <c r="BI6" s="65">
        <v>9624.192429</v>
      </c>
      <c r="BJ6" s="65">
        <v>0.0</v>
      </c>
      <c r="BK6" s="65">
        <v>683.3826316</v>
      </c>
      <c r="BL6" s="65">
        <v>11936.1216</v>
      </c>
      <c r="BM6" s="65">
        <v>1556.469895</v>
      </c>
      <c r="BN6" s="65">
        <v>202436.8431</v>
      </c>
      <c r="BO6" s="65">
        <v>17514.11636</v>
      </c>
      <c r="BP6" s="62">
        <v>1365.273867</v>
      </c>
      <c r="BQ6" s="65">
        <v>3915.341944</v>
      </c>
      <c r="BR6" s="65">
        <v>0.0</v>
      </c>
      <c r="BS6" s="65">
        <v>2428.375415</v>
      </c>
      <c r="BT6" s="65">
        <v>0.0</v>
      </c>
      <c r="BU6" s="65">
        <v>1846.164243</v>
      </c>
      <c r="BV6" s="65">
        <v>123093.4464</v>
      </c>
      <c r="BW6" s="65">
        <v>0.0</v>
      </c>
      <c r="BX6" s="65">
        <v>0.0</v>
      </c>
      <c r="BY6" s="65">
        <v>522.454625</v>
      </c>
      <c r="BZ6" s="65">
        <v>0.0</v>
      </c>
      <c r="CA6" s="65">
        <v>181.4392387</v>
      </c>
      <c r="CB6" s="65">
        <v>34618.44457</v>
      </c>
      <c r="CC6" s="65">
        <v>1648.2708</v>
      </c>
      <c r="CD6" s="65">
        <v>0.0</v>
      </c>
      <c r="CE6" s="65">
        <v>0.0</v>
      </c>
      <c r="CF6" s="65">
        <v>349.90704</v>
      </c>
      <c r="CG6" s="65">
        <v>97270.173</v>
      </c>
      <c r="CH6" s="65">
        <v>2855.663169</v>
      </c>
      <c r="CI6" s="65">
        <v>8359.560168</v>
      </c>
      <c r="CJ6" s="65">
        <v>280.098</v>
      </c>
      <c r="CK6" s="65">
        <v>331.9542</v>
      </c>
      <c r="CL6" s="65">
        <v>11960.15006</v>
      </c>
      <c r="CM6" s="65">
        <v>8.822330778</v>
      </c>
      <c r="CN6" s="65">
        <v>0.0</v>
      </c>
      <c r="CO6" s="65">
        <v>1155.44715</v>
      </c>
      <c r="CP6" s="65">
        <v>236207.8354</v>
      </c>
      <c r="CQ6" s="65">
        <v>13683.77391</v>
      </c>
      <c r="CR6" s="65">
        <v>17144.34252</v>
      </c>
      <c r="CS6" s="65">
        <v>769.1160221</v>
      </c>
      <c r="CT6" s="65">
        <v>1451.318732</v>
      </c>
      <c r="CU6" s="65">
        <v>34.81608095</v>
      </c>
      <c r="CV6" s="65">
        <v>1286.0991</v>
      </c>
      <c r="CW6" s="65">
        <v>3670.222012</v>
      </c>
      <c r="CX6" s="65">
        <v>119500.0896</v>
      </c>
      <c r="CY6" s="65">
        <v>0.0</v>
      </c>
      <c r="CZ6" s="65">
        <v>2520.002571</v>
      </c>
      <c r="DA6" s="65">
        <v>2895.4604</v>
      </c>
      <c r="DB6" s="65">
        <v>1636.96</v>
      </c>
      <c r="DC6" s="65">
        <v>1328.8704</v>
      </c>
      <c r="DD6" s="65">
        <v>5056.110388</v>
      </c>
      <c r="DE6" s="65">
        <v>809.7209706</v>
      </c>
      <c r="DF6" s="65">
        <v>519.74208</v>
      </c>
      <c r="DG6" s="62">
        <v>0.0</v>
      </c>
      <c r="DH6" s="65">
        <v>956.1667364</v>
      </c>
      <c r="DI6" s="65">
        <v>7821.474</v>
      </c>
      <c r="DJ6" s="65">
        <v>21.34659983</v>
      </c>
      <c r="DK6" s="65">
        <v>0.0</v>
      </c>
      <c r="DL6" s="65">
        <v>0.0</v>
      </c>
      <c r="DM6" s="65">
        <v>3360.3805</v>
      </c>
      <c r="DN6" s="65">
        <v>0.0</v>
      </c>
      <c r="DO6" s="65">
        <v>0.0</v>
      </c>
      <c r="DP6" s="65">
        <v>3168.7227</v>
      </c>
      <c r="DQ6" s="65" t="e">
        <v>#VALUE!</v>
      </c>
      <c r="DR6" s="65">
        <v>36221.6</v>
      </c>
      <c r="DS6" s="65">
        <v>802754.4972</v>
      </c>
      <c r="DT6" s="65">
        <v>3882.12</v>
      </c>
      <c r="DU6" s="65">
        <v>6918.858027</v>
      </c>
      <c r="DV6" s="65">
        <v>118.6716217</v>
      </c>
      <c r="DW6" s="65">
        <v>453.5417423</v>
      </c>
      <c r="DX6" s="65">
        <v>403.4448</v>
      </c>
      <c r="DY6" s="65">
        <v>62248.963</v>
      </c>
      <c r="DZ6" s="65">
        <v>508.4101988</v>
      </c>
      <c r="EA6" s="65">
        <v>10138.414</v>
      </c>
      <c r="EB6" s="65">
        <v>28.68034314</v>
      </c>
      <c r="EC6" s="65">
        <v>4519.4136</v>
      </c>
      <c r="ED6" s="65">
        <v>508.9104</v>
      </c>
      <c r="EE6" s="65">
        <v>133.3808916</v>
      </c>
      <c r="EF6" s="65">
        <v>157842.4397</v>
      </c>
      <c r="EG6" s="65">
        <v>7236.319768</v>
      </c>
      <c r="EH6" s="65">
        <v>2313.891159</v>
      </c>
      <c r="EI6" s="65">
        <v>0.0</v>
      </c>
      <c r="EJ6" s="65">
        <v>45373.98186</v>
      </c>
      <c r="EK6" s="65">
        <v>3257.1</v>
      </c>
      <c r="EL6" s="65">
        <v>1106.68572</v>
      </c>
      <c r="EM6" s="65">
        <v>2326.068175</v>
      </c>
      <c r="EN6" s="65">
        <v>30140.2832</v>
      </c>
      <c r="EO6" s="65">
        <v>279.4506218</v>
      </c>
      <c r="EP6" s="65">
        <v>42683.8167</v>
      </c>
      <c r="EQ6" s="65">
        <v>114559.3344</v>
      </c>
      <c r="ER6" s="65"/>
      <c r="ES6" s="65"/>
      <c r="ET6" s="65"/>
      <c r="EU6" s="65"/>
      <c r="EV6" s="65"/>
      <c r="EW6" s="65"/>
      <c r="EX6" s="65"/>
      <c r="EY6" s="65"/>
      <c r="EZ6" s="65"/>
      <c r="FA6" s="65"/>
      <c r="FB6" s="65"/>
      <c r="FC6" s="65"/>
      <c r="FD6" s="65"/>
      <c r="FE6" s="65"/>
      <c r="FF6" s="65"/>
      <c r="FG6" s="65"/>
      <c r="FH6" s="65"/>
      <c r="FI6" s="65"/>
      <c r="FJ6" s="65"/>
      <c r="FK6" s="65"/>
      <c r="FL6" s="65"/>
      <c r="FM6" s="65"/>
      <c r="FN6" s="65"/>
      <c r="FO6" s="65"/>
      <c r="FP6" s="65"/>
      <c r="FQ6" s="65"/>
      <c r="FR6" s="65"/>
      <c r="FS6" s="65"/>
      <c r="FT6" s="65"/>
      <c r="FU6" s="65"/>
      <c r="FV6" s="65"/>
      <c r="FW6" s="65"/>
      <c r="FX6" s="65"/>
      <c r="FY6" s="65"/>
      <c r="FZ6" s="65"/>
      <c r="GA6" s="65"/>
      <c r="GB6" s="65"/>
      <c r="GC6" s="65"/>
      <c r="GD6" s="65"/>
      <c r="GE6" s="65"/>
      <c r="GF6" s="65"/>
      <c r="GG6" s="65"/>
      <c r="GH6" s="65"/>
      <c r="GI6" s="65"/>
      <c r="GJ6" s="65"/>
      <c r="GK6" s="65"/>
      <c r="GL6" s="65"/>
      <c r="GM6" s="65"/>
      <c r="GN6" s="65"/>
      <c r="GO6" s="65"/>
      <c r="GP6" s="65"/>
      <c r="GQ6" s="65"/>
      <c r="GR6" s="65"/>
      <c r="GS6" s="65"/>
      <c r="GT6" s="65"/>
      <c r="GU6" s="65"/>
      <c r="GV6" s="65"/>
      <c r="GW6" s="65"/>
      <c r="GX6" s="65"/>
      <c r="GY6" s="65"/>
      <c r="GZ6" s="65"/>
      <c r="HA6" s="65"/>
      <c r="HB6" s="65"/>
      <c r="HC6" s="65"/>
      <c r="HD6" s="65"/>
      <c r="HE6" s="65"/>
      <c r="HF6" s="65"/>
      <c r="HG6" s="65"/>
      <c r="HH6" s="65"/>
      <c r="HI6" s="65"/>
      <c r="HJ6" s="65"/>
      <c r="HK6" s="65"/>
      <c r="HL6" s="65"/>
      <c r="HM6" s="65"/>
      <c r="HN6" s="65"/>
      <c r="HO6" s="65"/>
      <c r="HP6" s="65"/>
      <c r="HQ6" s="65"/>
      <c r="HR6" s="65"/>
      <c r="HS6" s="65"/>
      <c r="HT6" s="65"/>
      <c r="HU6" s="65"/>
      <c r="HV6" s="65"/>
      <c r="HW6" s="65"/>
      <c r="HX6" s="65"/>
      <c r="HY6" s="65"/>
      <c r="HZ6" s="65"/>
      <c r="IA6" s="65"/>
      <c r="IB6" s="65"/>
      <c r="IC6" s="65"/>
      <c r="ID6" s="65"/>
      <c r="IE6" s="65"/>
      <c r="IF6" s="65"/>
      <c r="IG6" s="65"/>
      <c r="IH6" s="65"/>
      <c r="II6" s="65"/>
      <c r="IJ6" s="65"/>
      <c r="IK6" s="65"/>
      <c r="IL6" s="65"/>
      <c r="IM6" s="65"/>
      <c r="IN6" s="65"/>
      <c r="IO6" s="65"/>
      <c r="IP6" s="65"/>
      <c r="IQ6" s="65"/>
      <c r="IR6" s="65"/>
      <c r="IS6" s="65"/>
      <c r="IT6" s="65"/>
      <c r="IU6" s="65"/>
      <c r="IV6" s="65"/>
      <c r="IW6" s="65"/>
      <c r="IX6" s="65"/>
      <c r="IY6" s="65"/>
      <c r="IZ6" s="65"/>
      <c r="JA6" s="65"/>
      <c r="JB6" s="65"/>
      <c r="JC6" s="65"/>
      <c r="JD6" s="65"/>
      <c r="JE6" s="65"/>
      <c r="JF6" s="65"/>
      <c r="JG6" s="65"/>
      <c r="JH6" s="65"/>
      <c r="JI6" s="65"/>
      <c r="JJ6" s="65"/>
      <c r="JK6" s="65"/>
      <c r="JL6" s="65"/>
      <c r="JM6" s="65"/>
      <c r="JN6" s="65"/>
      <c r="JO6" s="65"/>
      <c r="JP6" s="65"/>
      <c r="JQ6" s="65"/>
      <c r="JR6" s="65"/>
      <c r="JS6" s="65"/>
      <c r="JT6" s="65"/>
      <c r="JU6" s="65"/>
      <c r="JV6" s="65"/>
      <c r="JW6" s="65"/>
      <c r="JX6" s="65"/>
      <c r="JY6" s="65"/>
      <c r="JZ6" s="65"/>
      <c r="KA6" s="65"/>
      <c r="KB6" s="65"/>
      <c r="KC6" s="65"/>
      <c r="KD6" s="65"/>
      <c r="KE6" s="65"/>
      <c r="KF6" s="65"/>
      <c r="KG6" s="65"/>
      <c r="KH6" s="65"/>
      <c r="KI6" s="65"/>
      <c r="KJ6" s="65"/>
      <c r="KK6" s="65"/>
      <c r="KL6" s="65"/>
      <c r="KM6" s="65"/>
      <c r="KN6" s="65"/>
      <c r="KO6" s="65"/>
      <c r="KP6" s="65"/>
      <c r="KQ6" s="65"/>
      <c r="KR6" s="65"/>
      <c r="KS6" s="65"/>
      <c r="KT6" s="65"/>
      <c r="KU6" s="65"/>
      <c r="KV6" s="65"/>
      <c r="KW6" s="65"/>
      <c r="KX6" s="65"/>
      <c r="KY6" s="65"/>
      <c r="KZ6" s="65"/>
      <c r="LA6" s="65"/>
      <c r="LB6" s="65"/>
      <c r="LC6" s="65"/>
      <c r="LD6" s="65"/>
      <c r="LE6" s="65"/>
      <c r="LF6" s="65"/>
      <c r="LG6" s="65"/>
      <c r="LH6" s="65"/>
      <c r="LI6" s="65"/>
      <c r="LJ6" s="65"/>
      <c r="LK6" s="65"/>
      <c r="LL6" s="65"/>
      <c r="LM6" s="65"/>
      <c r="LN6" s="65"/>
      <c r="LO6" s="65"/>
      <c r="LP6" s="65"/>
      <c r="LQ6" s="65"/>
      <c r="LR6" s="65"/>
      <c r="LS6" s="65"/>
      <c r="LT6" s="65"/>
      <c r="LU6" s="65"/>
      <c r="LV6" s="65"/>
      <c r="LW6" s="65"/>
      <c r="LX6" s="65"/>
      <c r="LY6" s="65"/>
      <c r="LZ6" s="65"/>
      <c r="MA6" s="65"/>
      <c r="MB6" s="65"/>
      <c r="MC6" s="65"/>
      <c r="MD6" s="65"/>
      <c r="ME6" s="65"/>
      <c r="MF6" s="65"/>
      <c r="MG6" s="65"/>
      <c r="MH6" s="65"/>
      <c r="MI6" s="65"/>
      <c r="MJ6" s="65"/>
      <c r="MK6" s="65"/>
      <c r="ML6" s="65"/>
      <c r="MM6" s="65"/>
      <c r="MN6" s="65"/>
      <c r="MO6" s="65"/>
      <c r="MP6" s="65"/>
      <c r="MQ6" s="65"/>
      <c r="MR6" s="65"/>
      <c r="MS6" s="65"/>
      <c r="MT6" s="65"/>
      <c r="MU6" s="65"/>
      <c r="MV6" s="65"/>
      <c r="MW6" s="65"/>
      <c r="MX6" s="65"/>
      <c r="MY6" s="65"/>
      <c r="MZ6" s="65"/>
      <c r="NA6" s="65"/>
      <c r="NB6" s="65"/>
      <c r="NC6" s="65"/>
      <c r="ND6" s="65"/>
      <c r="NE6" s="65"/>
      <c r="NF6" s="65"/>
      <c r="NG6" s="65"/>
      <c r="NH6" s="65"/>
      <c r="NI6" s="65"/>
      <c r="NJ6" s="65"/>
      <c r="NK6" s="65"/>
      <c r="NL6" s="65"/>
      <c r="NM6" s="65"/>
      <c r="NN6" s="65"/>
      <c r="NO6" s="65"/>
      <c r="NP6" s="65"/>
      <c r="NQ6" s="65"/>
      <c r="NR6" s="65"/>
      <c r="NS6" s="65"/>
      <c r="NT6" s="65"/>
      <c r="NU6" s="65"/>
      <c r="NV6" s="65"/>
      <c r="NW6" s="65"/>
      <c r="NX6" s="65"/>
      <c r="NY6" s="65"/>
      <c r="NZ6" s="65"/>
      <c r="OA6" s="65"/>
      <c r="OB6" s="65"/>
      <c r="OC6" s="65"/>
      <c r="OD6" s="65"/>
      <c r="OE6" s="65"/>
      <c r="OF6" s="65"/>
      <c r="OG6" s="65"/>
      <c r="OH6" s="65"/>
      <c r="OI6" s="65"/>
      <c r="OJ6" s="65"/>
      <c r="OK6" s="65"/>
      <c r="OL6" s="65"/>
      <c r="OM6" s="65"/>
      <c r="ON6" s="65"/>
      <c r="OO6" s="65"/>
      <c r="OP6" s="65"/>
      <c r="OQ6" s="65"/>
      <c r="OR6" s="65"/>
      <c r="OS6" s="65"/>
      <c r="OT6" s="65"/>
      <c r="OU6" s="65"/>
      <c r="OV6" s="65"/>
      <c r="OW6" s="65"/>
      <c r="OX6" s="65"/>
      <c r="OY6" s="65"/>
      <c r="OZ6" s="65"/>
      <c r="PA6" s="65"/>
      <c r="PB6" s="65"/>
      <c r="PC6" s="65"/>
      <c r="PD6" s="65"/>
      <c r="PE6" s="65"/>
      <c r="PF6" s="65"/>
      <c r="PG6" s="65"/>
      <c r="PH6" s="65"/>
      <c r="PI6" s="65"/>
      <c r="PJ6" s="65"/>
      <c r="PK6" s="65"/>
      <c r="PL6" s="65"/>
      <c r="PM6" s="65"/>
      <c r="PN6" s="65"/>
      <c r="PO6" s="65"/>
      <c r="PP6" s="65"/>
      <c r="PQ6" s="65"/>
      <c r="PR6" s="65"/>
      <c r="PS6" s="65"/>
      <c r="PT6" s="65"/>
      <c r="PU6" s="65"/>
      <c r="PV6" s="65"/>
      <c r="PW6" s="65"/>
      <c r="PX6" s="65"/>
      <c r="PY6" s="65"/>
      <c r="PZ6" s="65"/>
      <c r="QA6" s="65"/>
      <c r="QB6" s="65"/>
      <c r="QC6" s="65"/>
      <c r="QD6" s="65"/>
      <c r="QE6" s="65"/>
      <c r="QF6" s="65"/>
      <c r="QG6" s="65"/>
      <c r="QH6" s="65"/>
      <c r="QI6" s="65"/>
      <c r="QJ6" s="65"/>
      <c r="QK6" s="65"/>
      <c r="QL6" s="65"/>
      <c r="QM6" s="65"/>
      <c r="QN6" s="65"/>
      <c r="QO6" s="65"/>
      <c r="QP6" s="65"/>
      <c r="QQ6" s="65"/>
      <c r="QR6" s="65"/>
      <c r="QS6" s="65"/>
      <c r="QT6" s="65"/>
      <c r="QU6" s="65"/>
      <c r="QV6" s="65"/>
      <c r="QW6" s="65"/>
      <c r="QX6" s="65"/>
      <c r="QY6" s="65"/>
      <c r="QZ6" s="65"/>
      <c r="RA6" s="65"/>
      <c r="RB6" s="65"/>
      <c r="RC6" s="65"/>
      <c r="RD6" s="65"/>
      <c r="RE6" s="65"/>
      <c r="RF6" s="65"/>
      <c r="RG6" s="65"/>
      <c r="RH6" s="65"/>
      <c r="RI6" s="65"/>
      <c r="RJ6" s="65"/>
      <c r="RK6" s="65"/>
      <c r="RL6" s="65"/>
      <c r="RM6" s="65"/>
      <c r="RN6" s="65"/>
      <c r="RO6" s="65"/>
      <c r="RP6" s="65"/>
      <c r="RQ6" s="65"/>
      <c r="RR6" s="65"/>
      <c r="RS6" s="65"/>
      <c r="RT6" s="65"/>
      <c r="RU6" s="65"/>
      <c r="RV6" s="65"/>
      <c r="RW6" s="65"/>
      <c r="RX6" s="65"/>
      <c r="RY6" s="65"/>
      <c r="RZ6" s="65"/>
      <c r="SA6" s="65"/>
      <c r="SB6" s="65"/>
      <c r="SC6" s="65"/>
      <c r="SD6" s="65"/>
      <c r="SE6" s="65"/>
      <c r="SF6" s="65"/>
      <c r="SG6" s="65"/>
      <c r="SH6" s="65"/>
      <c r="SI6" s="65"/>
      <c r="SJ6" s="65"/>
      <c r="SK6" s="65"/>
      <c r="SL6" s="65"/>
      <c r="SM6" s="65"/>
      <c r="SN6" s="65"/>
      <c r="SO6" s="65"/>
      <c r="SP6" s="65"/>
      <c r="SQ6" s="65"/>
      <c r="SR6" s="65"/>
      <c r="SS6" s="65"/>
      <c r="ST6" s="65"/>
      <c r="SU6" s="65"/>
      <c r="SV6" s="65"/>
      <c r="SW6" s="65"/>
      <c r="SX6" s="65"/>
      <c r="SY6" s="65"/>
      <c r="SZ6" s="65"/>
      <c r="TA6" s="65"/>
      <c r="TB6" s="65"/>
      <c r="TC6" s="65"/>
      <c r="TD6" s="65"/>
      <c r="TE6" s="65"/>
      <c r="TF6" s="65"/>
      <c r="TG6" s="65"/>
      <c r="TH6" s="65"/>
      <c r="TI6" s="65"/>
      <c r="TJ6" s="65"/>
      <c r="TK6" s="65"/>
      <c r="TL6" s="65"/>
      <c r="TM6" s="65"/>
      <c r="TN6" s="65"/>
      <c r="TO6" s="65"/>
      <c r="TP6" s="65"/>
      <c r="TQ6" s="65"/>
      <c r="TR6" s="65"/>
      <c r="TS6" s="65"/>
      <c r="TT6" s="65"/>
      <c r="TU6" s="65"/>
      <c r="TV6" s="65"/>
      <c r="TW6" s="65"/>
      <c r="TX6" s="65"/>
      <c r="TY6" s="65"/>
      <c r="TZ6" s="65"/>
      <c r="UA6" s="65"/>
      <c r="UB6" s="65"/>
      <c r="UC6" s="65"/>
      <c r="UD6" s="65"/>
      <c r="UE6" s="65"/>
      <c r="UF6" s="65"/>
      <c r="UG6" s="65"/>
      <c r="UH6" s="65"/>
      <c r="UI6" s="65"/>
      <c r="UJ6" s="65"/>
      <c r="UK6" s="65"/>
      <c r="UL6" s="65"/>
      <c r="UM6" s="65"/>
      <c r="UN6" s="65"/>
      <c r="UO6" s="65"/>
      <c r="UP6" s="65"/>
      <c r="UQ6" s="65"/>
      <c r="UR6" s="65"/>
      <c r="US6" s="65"/>
      <c r="UT6" s="65"/>
      <c r="UU6" s="65"/>
      <c r="UV6" s="65"/>
      <c r="UW6" s="65"/>
      <c r="UX6" s="65"/>
      <c r="UY6" s="65"/>
      <c r="UZ6" s="65"/>
      <c r="VA6" s="65"/>
      <c r="VB6" s="65"/>
      <c r="VC6" s="65"/>
      <c r="VD6" s="65"/>
      <c r="VE6" s="65"/>
      <c r="VF6" s="65"/>
      <c r="VG6" s="65"/>
      <c r="VH6" s="65"/>
      <c r="VI6" s="65"/>
      <c r="VJ6" s="65"/>
      <c r="VK6" s="65"/>
      <c r="VL6" s="65"/>
      <c r="VM6" s="65"/>
      <c r="VN6" s="65"/>
      <c r="VO6" s="65"/>
      <c r="VP6" s="65"/>
      <c r="VQ6" s="65"/>
      <c r="VR6" s="65"/>
      <c r="VS6" s="65"/>
      <c r="VT6" s="65"/>
      <c r="VU6" s="65"/>
      <c r="VV6" s="65"/>
      <c r="VW6" s="65"/>
      <c r="VX6" s="65"/>
      <c r="VY6" s="65"/>
      <c r="VZ6" s="65"/>
      <c r="WA6" s="65"/>
      <c r="WB6" s="65"/>
      <c r="WC6" s="65"/>
      <c r="WD6" s="65"/>
      <c r="WE6" s="65"/>
      <c r="WF6" s="65"/>
      <c r="WG6" s="65"/>
      <c r="WH6" s="65"/>
      <c r="WI6" s="65"/>
      <c r="WJ6" s="65"/>
      <c r="WK6" s="65"/>
      <c r="WL6" s="65"/>
      <c r="WM6" s="65"/>
      <c r="WN6" s="65"/>
      <c r="WO6" s="65"/>
      <c r="WP6" s="65"/>
      <c r="WQ6" s="65"/>
      <c r="WR6" s="65"/>
      <c r="WS6" s="65"/>
      <c r="WT6" s="65"/>
      <c r="WU6" s="65"/>
      <c r="WV6" s="65"/>
      <c r="WW6" s="65"/>
      <c r="WX6" s="65"/>
      <c r="WY6" s="65"/>
      <c r="WZ6" s="65"/>
      <c r="XA6" s="65"/>
      <c r="XB6" s="65"/>
      <c r="XC6" s="65"/>
      <c r="XD6" s="65"/>
      <c r="XE6" s="65"/>
      <c r="XF6" s="65"/>
      <c r="XG6" s="65"/>
      <c r="XH6" s="65"/>
      <c r="XI6" s="65"/>
      <c r="XJ6" s="65"/>
      <c r="XK6" s="65"/>
      <c r="XL6" s="65"/>
      <c r="XM6" s="65"/>
      <c r="XN6" s="65"/>
      <c r="XO6" s="65"/>
      <c r="XP6" s="65"/>
      <c r="XQ6" s="65"/>
      <c r="XR6" s="65"/>
      <c r="XS6" s="65"/>
      <c r="XT6" s="65"/>
      <c r="XU6" s="65"/>
      <c r="XV6" s="65"/>
      <c r="XW6" s="65"/>
      <c r="XX6" s="65"/>
      <c r="XY6" s="65"/>
      <c r="XZ6" s="65"/>
      <c r="YA6" s="65"/>
      <c r="YB6" s="65"/>
      <c r="YC6" s="65"/>
      <c r="YD6" s="65"/>
      <c r="YE6" s="65"/>
      <c r="YF6" s="65"/>
      <c r="YG6" s="65"/>
      <c r="YH6" s="65"/>
      <c r="YI6" s="65"/>
      <c r="YJ6" s="65"/>
      <c r="YK6" s="65"/>
      <c r="YL6" s="65"/>
      <c r="YM6" s="65"/>
      <c r="YN6" s="65"/>
      <c r="YO6" s="65"/>
      <c r="YP6" s="65"/>
      <c r="YQ6" s="65"/>
      <c r="YR6" s="65"/>
      <c r="YS6" s="65"/>
      <c r="YT6" s="65"/>
      <c r="YU6" s="65"/>
      <c r="YV6" s="65"/>
      <c r="YW6" s="65"/>
      <c r="YX6" s="65"/>
      <c r="YY6" s="65"/>
      <c r="YZ6" s="65"/>
      <c r="ZA6" s="65"/>
      <c r="ZB6" s="65"/>
      <c r="ZC6" s="65"/>
      <c r="ZD6" s="65"/>
      <c r="ZE6" s="65"/>
      <c r="ZF6" s="65"/>
      <c r="ZG6" s="65"/>
      <c r="ZH6" s="65"/>
      <c r="ZI6" s="65"/>
      <c r="ZJ6" s="65"/>
      <c r="ZK6" s="65"/>
      <c r="ZL6" s="65"/>
      <c r="ZM6" s="65"/>
      <c r="ZN6" s="65"/>
      <c r="ZO6" s="65"/>
      <c r="ZP6" s="65"/>
      <c r="ZQ6" s="65"/>
      <c r="ZR6" s="65"/>
      <c r="ZS6" s="65"/>
      <c r="ZT6" s="65"/>
      <c r="ZU6" s="65"/>
      <c r="ZV6" s="65"/>
      <c r="ZW6" s="65"/>
      <c r="ZX6" s="65"/>
      <c r="ZY6" s="65"/>
      <c r="ZZ6" s="65"/>
      <c r="AAA6" s="65"/>
      <c r="AAB6" s="65"/>
      <c r="AAC6" s="65"/>
      <c r="AAD6" s="65"/>
      <c r="AAE6" s="65"/>
      <c r="AAF6" s="65"/>
      <c r="AAG6" s="65"/>
      <c r="AAH6" s="65"/>
      <c r="AAI6" s="65"/>
      <c r="AAJ6" s="65"/>
      <c r="AAK6" s="65"/>
      <c r="AAL6" s="65"/>
      <c r="AAM6" s="65"/>
      <c r="AAN6" s="65"/>
      <c r="AAO6" s="65"/>
      <c r="AAP6" s="65"/>
      <c r="AAQ6" s="65"/>
      <c r="AAR6" s="65"/>
      <c r="AAS6" s="65"/>
      <c r="AAT6" s="65"/>
      <c r="AAU6" s="65"/>
      <c r="AAV6" s="65"/>
      <c r="AAW6" s="65"/>
      <c r="AAX6" s="65"/>
      <c r="AAY6" s="65"/>
      <c r="AAZ6" s="65"/>
      <c r="ABA6" s="65"/>
      <c r="ABB6" s="65"/>
      <c r="ABC6" s="65"/>
      <c r="ABD6" s="65"/>
      <c r="ABE6" s="65"/>
      <c r="ABF6" s="65"/>
      <c r="ABG6" s="65"/>
      <c r="ABH6" s="65"/>
      <c r="ABI6" s="65"/>
      <c r="ABJ6" s="65"/>
      <c r="ABK6" s="65"/>
      <c r="ABL6" s="65"/>
      <c r="ABM6" s="65"/>
      <c r="ABN6" s="65"/>
      <c r="ABO6" s="65"/>
      <c r="ABP6" s="65"/>
      <c r="ABQ6" s="65"/>
      <c r="ABR6" s="65"/>
      <c r="ABS6" s="65"/>
      <c r="ABT6" s="65"/>
      <c r="ABU6" s="65"/>
      <c r="ABV6" s="65"/>
      <c r="ABW6" s="65"/>
      <c r="ABX6" s="65"/>
      <c r="ABY6" s="65"/>
      <c r="ABZ6" s="65"/>
      <c r="ACA6" s="65"/>
      <c r="ACB6" s="65"/>
      <c r="ACC6" s="65"/>
      <c r="ACD6" s="65"/>
      <c r="ACE6" s="65"/>
      <c r="ACF6" s="65"/>
      <c r="ACG6" s="65"/>
      <c r="ACH6" s="65"/>
      <c r="ACI6" s="65"/>
      <c r="ACJ6" s="65"/>
      <c r="ACK6" s="65"/>
      <c r="ACL6" s="65"/>
      <c r="ACM6" s="65"/>
      <c r="ACN6" s="65"/>
      <c r="ACO6" s="65"/>
      <c r="ACP6" s="65"/>
      <c r="ACQ6" s="65"/>
      <c r="ACR6" s="65"/>
      <c r="ACS6" s="65"/>
      <c r="ACT6" s="65"/>
      <c r="ACU6" s="65"/>
      <c r="ACV6" s="65"/>
      <c r="ACW6" s="65"/>
      <c r="ACX6" s="65"/>
      <c r="ACY6" s="65"/>
      <c r="ACZ6" s="65"/>
      <c r="ADA6" s="65"/>
      <c r="ADB6" s="65"/>
      <c r="ADC6" s="65"/>
      <c r="ADD6" s="65"/>
      <c r="ADE6" s="65"/>
      <c r="ADF6" s="65"/>
      <c r="ADG6" s="65"/>
      <c r="ADH6" s="65"/>
      <c r="ADI6" s="65"/>
      <c r="ADJ6" s="65"/>
      <c r="ADK6" s="65"/>
      <c r="ADL6" s="65"/>
      <c r="ADM6" s="65"/>
      <c r="ADN6" s="65"/>
      <c r="ADO6" s="65"/>
      <c r="ADP6" s="65"/>
      <c r="ADQ6" s="65"/>
      <c r="ADR6" s="65"/>
      <c r="ADS6" s="65"/>
      <c r="ADT6" s="65"/>
      <c r="ADU6" s="65"/>
      <c r="ADV6" s="65"/>
      <c r="ADW6" s="65"/>
      <c r="ADX6" s="65"/>
      <c r="ADY6" s="65"/>
      <c r="ADZ6" s="65"/>
      <c r="AEA6" s="65"/>
      <c r="AEB6" s="65"/>
      <c r="AEC6" s="65"/>
      <c r="AED6" s="65"/>
      <c r="AEE6" s="65"/>
      <c r="AEF6" s="65"/>
      <c r="AEG6" s="65"/>
      <c r="AEH6" s="65"/>
      <c r="AEI6" s="65"/>
      <c r="AEJ6" s="65"/>
      <c r="AEK6" s="65"/>
      <c r="AEL6" s="65"/>
      <c r="AEM6" s="65"/>
      <c r="AEN6" s="65"/>
      <c r="AEO6" s="65"/>
      <c r="AEP6" s="65"/>
      <c r="AEQ6" s="65"/>
      <c r="AER6" s="65"/>
      <c r="AES6" s="65"/>
      <c r="AET6" s="65"/>
      <c r="AEU6" s="65"/>
      <c r="AEV6" s="65"/>
      <c r="AEW6" s="65"/>
      <c r="AEX6" s="65"/>
      <c r="AEY6" s="65"/>
      <c r="AEZ6" s="65"/>
      <c r="AFA6" s="65"/>
      <c r="AFB6" s="65"/>
      <c r="AFC6" s="65"/>
      <c r="AFD6" s="65"/>
      <c r="AFE6" s="65"/>
      <c r="AFF6" s="65"/>
      <c r="AFG6" s="65"/>
      <c r="AFH6" s="65"/>
      <c r="AFI6" s="65"/>
      <c r="AFJ6" s="65"/>
      <c r="AFK6" s="65"/>
      <c r="AFL6" s="65"/>
      <c r="AFM6" s="65"/>
      <c r="AFN6" s="65"/>
      <c r="AFO6" s="65"/>
      <c r="AFP6" s="65"/>
      <c r="AFQ6" s="65"/>
      <c r="AFR6" s="65"/>
      <c r="AFS6" s="65"/>
      <c r="AFT6" s="65"/>
      <c r="AFU6" s="65"/>
      <c r="AFV6" s="65"/>
      <c r="AFW6" s="65"/>
      <c r="AFX6" s="65"/>
      <c r="AFY6" s="65"/>
      <c r="AFZ6" s="65"/>
      <c r="AGA6" s="65"/>
      <c r="AGB6" s="65"/>
      <c r="AGC6" s="65"/>
      <c r="AGD6" s="65"/>
      <c r="AGE6" s="65"/>
      <c r="AGF6" s="65"/>
      <c r="AGG6" s="65"/>
      <c r="AGH6" s="65"/>
      <c r="AGI6" s="65"/>
      <c r="AGJ6" s="65"/>
      <c r="AGK6" s="65"/>
      <c r="AGL6" s="65"/>
      <c r="AGM6" s="65"/>
      <c r="AGN6" s="65"/>
      <c r="AGO6" s="65"/>
      <c r="AGP6" s="65"/>
      <c r="AGQ6" s="65"/>
      <c r="AGR6" s="65"/>
      <c r="AGS6" s="65"/>
      <c r="AGT6" s="65"/>
      <c r="AGU6" s="65"/>
      <c r="AGV6" s="65"/>
      <c r="AGW6" s="65"/>
      <c r="AGX6" s="65"/>
      <c r="AGY6" s="65"/>
      <c r="AGZ6" s="65"/>
      <c r="AHA6" s="65"/>
      <c r="AHB6" s="65"/>
      <c r="AHC6" s="65"/>
      <c r="AHD6" s="65"/>
      <c r="AHE6" s="65"/>
      <c r="AHF6" s="65"/>
      <c r="AHG6" s="65"/>
      <c r="AHH6" s="65"/>
      <c r="AHI6" s="65"/>
      <c r="AHJ6" s="65"/>
      <c r="AHK6" s="65"/>
      <c r="AHL6" s="65"/>
      <c r="AHM6" s="65"/>
      <c r="AHN6" s="65"/>
      <c r="AHO6" s="65"/>
      <c r="AHP6" s="65"/>
      <c r="AHQ6" s="65"/>
      <c r="AHR6" s="65"/>
      <c r="AHS6" s="65"/>
      <c r="AHT6" s="65"/>
      <c r="AHU6" s="65"/>
      <c r="AHV6" s="65"/>
      <c r="AHW6" s="65"/>
      <c r="AHX6" s="65"/>
      <c r="AHY6" s="65"/>
      <c r="AHZ6" s="65"/>
      <c r="AIA6" s="65"/>
      <c r="AIB6" s="65"/>
      <c r="AIC6" s="65"/>
      <c r="AID6" s="65"/>
      <c r="AIE6" s="65"/>
      <c r="AIF6" s="65"/>
      <c r="AIG6" s="65"/>
      <c r="AIH6" s="65"/>
      <c r="AII6" s="65"/>
      <c r="AIJ6" s="65"/>
      <c r="AIK6" s="65"/>
      <c r="AIL6" s="65"/>
      <c r="AIM6" s="65"/>
      <c r="AIN6" s="65"/>
      <c r="AIO6" s="65"/>
      <c r="AIP6" s="65"/>
      <c r="AIQ6" s="65"/>
      <c r="AIR6" s="65"/>
      <c r="AIS6" s="65"/>
      <c r="AIT6" s="65"/>
      <c r="AIU6" s="65"/>
      <c r="AIV6" s="65"/>
      <c r="AIW6" s="65"/>
      <c r="AIX6" s="65"/>
      <c r="AIY6" s="65"/>
      <c r="AIZ6" s="65"/>
      <c r="AJA6" s="65"/>
      <c r="AJB6" s="65"/>
      <c r="AJC6" s="65"/>
      <c r="AJD6" s="65"/>
      <c r="AJE6" s="65"/>
      <c r="AJF6" s="65"/>
      <c r="AJG6" s="65"/>
      <c r="AJH6" s="65"/>
      <c r="AJI6" s="65"/>
      <c r="AJJ6" s="65"/>
      <c r="AJK6" s="65"/>
      <c r="AJL6" s="65"/>
      <c r="AJM6" s="65"/>
      <c r="AJN6" s="65"/>
      <c r="AJO6" s="65"/>
      <c r="AJP6" s="65"/>
      <c r="AJQ6" s="65"/>
      <c r="AJR6" s="65"/>
      <c r="AJS6" s="65"/>
      <c r="AJT6" s="65"/>
      <c r="AJU6" s="65"/>
      <c r="AJV6" s="65"/>
      <c r="AJW6" s="65"/>
      <c r="AJX6" s="65"/>
      <c r="AJY6" s="65"/>
      <c r="AJZ6" s="65"/>
      <c r="AKA6" s="65"/>
      <c r="AKB6" s="65"/>
      <c r="AKC6" s="65"/>
      <c r="AKD6" s="65"/>
      <c r="AKE6" s="65"/>
      <c r="AKF6" s="65"/>
      <c r="AKG6" s="65"/>
      <c r="AKH6" s="65"/>
      <c r="AKI6" s="65"/>
      <c r="AKJ6" s="65"/>
      <c r="AKK6" s="65"/>
      <c r="AKL6" s="65"/>
      <c r="AKM6" s="65"/>
      <c r="AKN6" s="65"/>
      <c r="AKO6" s="65"/>
      <c r="AKP6" s="65"/>
      <c r="AKQ6" s="65"/>
      <c r="AKR6" s="65"/>
      <c r="AKS6" s="65"/>
      <c r="AKT6" s="65"/>
      <c r="AKU6" s="65"/>
      <c r="AKV6" s="65"/>
      <c r="AKW6" s="65"/>
      <c r="AKX6" s="65"/>
      <c r="AKY6" s="65"/>
      <c r="AKZ6" s="65"/>
      <c r="ALA6" s="65"/>
      <c r="ALB6" s="65"/>
      <c r="ALC6" s="65"/>
      <c r="ALD6" s="65"/>
      <c r="ALE6" s="65"/>
      <c r="ALF6" s="65"/>
      <c r="ALG6" s="65"/>
      <c r="ALH6" s="65"/>
      <c r="ALI6" s="65"/>
      <c r="ALJ6" s="65"/>
      <c r="ALK6" s="65"/>
      <c r="ALL6" s="65"/>
      <c r="ALM6" s="65"/>
    </row>
    <row r="7">
      <c r="A7" s="59" t="s">
        <v>240</v>
      </c>
      <c r="B7" s="64">
        <v>232.949435</v>
      </c>
      <c r="C7" s="64">
        <v>0.0</v>
      </c>
      <c r="D7" s="64">
        <v>3666.485334</v>
      </c>
      <c r="E7" s="64">
        <v>58096.896</v>
      </c>
      <c r="F7" s="64">
        <v>0.0</v>
      </c>
      <c r="G7" s="64">
        <v>35892.03444</v>
      </c>
      <c r="H7" s="64">
        <v>595.0769611</v>
      </c>
      <c r="I7" s="64">
        <v>18950.90149</v>
      </c>
      <c r="J7" s="64">
        <v>1908.559564</v>
      </c>
      <c r="K7" s="64">
        <v>1676.6816</v>
      </c>
      <c r="L7" s="64">
        <v>445.7481567</v>
      </c>
      <c r="M7" s="64">
        <v>799.1808</v>
      </c>
      <c r="N7" s="64">
        <v>3857.856</v>
      </c>
      <c r="O7" s="64">
        <v>11293.78067</v>
      </c>
      <c r="P7" s="64">
        <v>62.63199265</v>
      </c>
      <c r="Q7" s="64">
        <v>25632.288</v>
      </c>
      <c r="R7" s="64">
        <v>85.939035</v>
      </c>
      <c r="S7" s="64">
        <v>3234.59511</v>
      </c>
      <c r="T7" s="64">
        <v>0.0</v>
      </c>
      <c r="U7" s="64">
        <v>196919.7619</v>
      </c>
      <c r="V7" s="64">
        <v>287133.0</v>
      </c>
      <c r="W7" s="64">
        <v>0.0</v>
      </c>
      <c r="X7" s="64">
        <v>29052.408</v>
      </c>
      <c r="Y7" s="64">
        <v>24994.98</v>
      </c>
      <c r="Z7" s="64">
        <v>34679.26423</v>
      </c>
      <c r="AA7" s="64">
        <v>81720.9</v>
      </c>
      <c r="AB7" s="64">
        <v>26407.49811</v>
      </c>
      <c r="AC7" s="64">
        <v>807.215</v>
      </c>
      <c r="AD7" s="64">
        <v>19296.15456</v>
      </c>
      <c r="AE7" s="64">
        <v>40668.264</v>
      </c>
      <c r="AF7" s="64">
        <v>23103.981</v>
      </c>
      <c r="AG7" s="64">
        <v>169687.1321</v>
      </c>
      <c r="AH7" s="64">
        <v>0.0</v>
      </c>
      <c r="AI7" s="64">
        <v>9063.386136</v>
      </c>
      <c r="AJ7" s="64">
        <v>2628.54</v>
      </c>
      <c r="AK7" s="64">
        <v>0.0</v>
      </c>
      <c r="AL7" s="64">
        <v>8307.199226</v>
      </c>
      <c r="AM7" s="64">
        <v>83245.43229</v>
      </c>
      <c r="AN7" s="64">
        <v>78444.5904</v>
      </c>
      <c r="AO7" s="64">
        <v>3853.513713</v>
      </c>
      <c r="AP7" s="64">
        <v>1456.861854</v>
      </c>
      <c r="AQ7" s="64">
        <v>0.0</v>
      </c>
      <c r="AR7" s="64">
        <v>23896.21248</v>
      </c>
      <c r="AS7" s="64">
        <v>11162.63274</v>
      </c>
      <c r="AT7" s="64">
        <v>1717.6</v>
      </c>
      <c r="AU7" s="64">
        <v>0.0</v>
      </c>
      <c r="AV7" s="64">
        <v>4994.7758</v>
      </c>
      <c r="AW7" s="64">
        <v>7043.652</v>
      </c>
      <c r="AX7" s="64">
        <v>3275.778858</v>
      </c>
      <c r="AY7" s="64">
        <v>237382.2682</v>
      </c>
      <c r="AZ7" s="64">
        <v>0.0</v>
      </c>
      <c r="BA7" s="64">
        <v>76392.57644</v>
      </c>
      <c r="BB7" s="64">
        <v>12184.13097</v>
      </c>
      <c r="BC7" s="65">
        <v>3266.4816</v>
      </c>
      <c r="BD7" s="65">
        <v>1925.15715</v>
      </c>
      <c r="BE7" s="64">
        <v>68715.904</v>
      </c>
      <c r="BF7" s="64">
        <v>6617.898788</v>
      </c>
      <c r="BG7" s="64">
        <v>0.0</v>
      </c>
      <c r="BH7" s="65">
        <v>12069.34299</v>
      </c>
      <c r="BI7" s="65">
        <v>17873.50023</v>
      </c>
      <c r="BJ7" s="65">
        <v>0.0</v>
      </c>
      <c r="BK7" s="65">
        <v>2733.530526</v>
      </c>
      <c r="BL7" s="65">
        <v>37797.7184</v>
      </c>
      <c r="BM7" s="65">
        <v>7599.235368</v>
      </c>
      <c r="BN7" s="65">
        <v>547329.2426</v>
      </c>
      <c r="BO7" s="65">
        <v>42879.38834</v>
      </c>
      <c r="BP7" s="62">
        <v>2771.919669</v>
      </c>
      <c r="BQ7" s="65">
        <v>0.0</v>
      </c>
      <c r="BR7" s="65">
        <v>0.0</v>
      </c>
      <c r="BS7" s="65">
        <v>4930.337964</v>
      </c>
      <c r="BT7" s="65">
        <v>0.0</v>
      </c>
      <c r="BU7" s="65">
        <v>2769.246365</v>
      </c>
      <c r="BV7" s="65">
        <v>646240.5936</v>
      </c>
      <c r="BW7" s="65">
        <v>0.0</v>
      </c>
      <c r="BX7" s="65">
        <v>0.0</v>
      </c>
      <c r="BY7" s="65">
        <v>2550.807875</v>
      </c>
      <c r="BZ7" s="65">
        <v>0.0</v>
      </c>
      <c r="CA7" s="65">
        <v>682.5571361</v>
      </c>
      <c r="CB7" s="65">
        <v>73564.19471</v>
      </c>
      <c r="CC7" s="65">
        <v>4691.232277</v>
      </c>
      <c r="CD7" s="65">
        <v>0.0</v>
      </c>
      <c r="CE7" s="65">
        <v>0.0</v>
      </c>
      <c r="CF7" s="65">
        <v>946.04496</v>
      </c>
      <c r="CG7" s="65">
        <v>344866.977</v>
      </c>
      <c r="CH7" s="65">
        <v>16182.09129</v>
      </c>
      <c r="CI7" s="65">
        <v>21496.01186</v>
      </c>
      <c r="CJ7" s="65">
        <v>1874.502</v>
      </c>
      <c r="CK7" s="65">
        <v>1512.2358</v>
      </c>
      <c r="CL7" s="65">
        <v>67774.18366</v>
      </c>
      <c r="CM7" s="65">
        <v>117.2109661</v>
      </c>
      <c r="CN7" s="65">
        <v>0.0</v>
      </c>
      <c r="CO7" s="65">
        <v>5263.703683</v>
      </c>
      <c r="CP7" s="65">
        <v>458521.0923</v>
      </c>
      <c r="CQ7" s="65">
        <v>91576.02537</v>
      </c>
      <c r="CR7" s="65">
        <v>97151.2743</v>
      </c>
      <c r="CS7" s="65">
        <v>7776.617557</v>
      </c>
      <c r="CT7" s="65">
        <v>12819.98213</v>
      </c>
      <c r="CU7" s="65">
        <v>2141.188978</v>
      </c>
      <c r="CV7" s="65">
        <v>2011.5909</v>
      </c>
      <c r="CW7" s="65">
        <v>7451.662872</v>
      </c>
      <c r="CX7" s="65">
        <v>509447.7504</v>
      </c>
      <c r="CY7" s="65">
        <v>0.0</v>
      </c>
      <c r="CZ7" s="65">
        <v>3480.00355</v>
      </c>
      <c r="DA7" s="65">
        <v>5620.5996</v>
      </c>
      <c r="DB7" s="65">
        <v>14732.64</v>
      </c>
      <c r="DC7" s="65">
        <v>3100.6976</v>
      </c>
      <c r="DD7" s="65">
        <v>23033.39177</v>
      </c>
      <c r="DE7" s="65">
        <v>9311.791161</v>
      </c>
      <c r="DF7" s="65">
        <v>1842.72192</v>
      </c>
      <c r="DG7" s="62">
        <v>0.0</v>
      </c>
      <c r="DH7" s="65">
        <v>3819.79652</v>
      </c>
      <c r="DI7" s="65">
        <v>122536.426</v>
      </c>
      <c r="DJ7" s="65">
        <v>52.26236509</v>
      </c>
      <c r="DK7" s="65">
        <v>0.0</v>
      </c>
      <c r="DL7" s="65">
        <v>0.0</v>
      </c>
      <c r="DM7" s="65">
        <v>11249.9695</v>
      </c>
      <c r="DN7" s="65">
        <v>0.0</v>
      </c>
      <c r="DO7" s="65">
        <v>0.0</v>
      </c>
      <c r="DP7" s="65">
        <v>7757.9073</v>
      </c>
      <c r="DQ7" s="65" t="e">
        <v>#VALUE!</v>
      </c>
      <c r="DR7" s="65">
        <v>154418.4</v>
      </c>
      <c r="DS7" s="65">
        <v>1965364.459</v>
      </c>
      <c r="DT7" s="65">
        <v>12293.38</v>
      </c>
      <c r="DU7" s="65">
        <v>55979.85131</v>
      </c>
      <c r="DV7" s="65">
        <v>505.9158609</v>
      </c>
      <c r="DW7" s="65">
        <v>4081.875681</v>
      </c>
      <c r="DX7" s="65">
        <v>1277.5752</v>
      </c>
      <c r="DY7" s="65">
        <v>64789.737</v>
      </c>
      <c r="DZ7" s="65">
        <v>1702.068926</v>
      </c>
      <c r="EA7" s="65">
        <v>243321.936</v>
      </c>
      <c r="EB7" s="65">
        <v>130.6548965</v>
      </c>
      <c r="EC7" s="65">
        <v>30245.3064</v>
      </c>
      <c r="ED7" s="65">
        <v>4580.1936</v>
      </c>
      <c r="EE7" s="65">
        <v>568.623801</v>
      </c>
      <c r="EF7" s="65">
        <v>528429.0371</v>
      </c>
      <c r="EG7" s="65">
        <v>44451.67858</v>
      </c>
      <c r="EH7" s="65">
        <v>41085.67716</v>
      </c>
      <c r="EI7" s="65">
        <v>0.0</v>
      </c>
      <c r="EJ7" s="65">
        <v>205631.0242</v>
      </c>
      <c r="EK7" s="65">
        <v>43272.9</v>
      </c>
      <c r="EL7" s="65">
        <v>8115.69528</v>
      </c>
      <c r="EM7" s="65">
        <v>44195.29533</v>
      </c>
      <c r="EN7" s="65">
        <v>73791.72784</v>
      </c>
      <c r="EO7" s="65">
        <v>935.5520816</v>
      </c>
      <c r="EP7" s="65">
        <v>567084.9933</v>
      </c>
      <c r="EQ7" s="65">
        <v>601436.5056</v>
      </c>
      <c r="ER7" s="65"/>
      <c r="ES7" s="65"/>
      <c r="ET7" s="65"/>
      <c r="EU7" s="65"/>
      <c r="EV7" s="65"/>
      <c r="EW7" s="65"/>
      <c r="EX7" s="65"/>
      <c r="EY7" s="65"/>
      <c r="EZ7" s="65"/>
      <c r="FA7" s="65"/>
      <c r="FB7" s="65"/>
      <c r="FC7" s="65"/>
      <c r="FD7" s="65"/>
      <c r="FE7" s="65"/>
      <c r="FF7" s="65"/>
      <c r="FG7" s="65"/>
      <c r="FH7" s="65"/>
      <c r="FI7" s="65"/>
      <c r="FJ7" s="65"/>
      <c r="FK7" s="65"/>
      <c r="FL7" s="65"/>
      <c r="FM7" s="65"/>
      <c r="FN7" s="65"/>
      <c r="FO7" s="65"/>
      <c r="FP7" s="65"/>
      <c r="FQ7" s="65"/>
      <c r="FR7" s="65"/>
      <c r="FS7" s="65"/>
      <c r="FT7" s="65"/>
      <c r="FU7" s="65"/>
      <c r="FV7" s="65"/>
      <c r="FW7" s="65"/>
      <c r="FX7" s="65"/>
      <c r="FY7" s="65"/>
      <c r="FZ7" s="65"/>
      <c r="GA7" s="65"/>
      <c r="GB7" s="65"/>
      <c r="GC7" s="65"/>
      <c r="GD7" s="65"/>
      <c r="GE7" s="65"/>
      <c r="GF7" s="65"/>
      <c r="GG7" s="65"/>
      <c r="GH7" s="65"/>
      <c r="GI7" s="65"/>
      <c r="GJ7" s="65"/>
      <c r="GK7" s="65"/>
      <c r="GL7" s="65"/>
      <c r="GM7" s="65"/>
      <c r="GN7" s="65"/>
      <c r="GO7" s="65"/>
      <c r="GP7" s="65"/>
      <c r="GQ7" s="65"/>
      <c r="GR7" s="65"/>
      <c r="GS7" s="65"/>
      <c r="GT7" s="65"/>
      <c r="GU7" s="65"/>
      <c r="GV7" s="65"/>
      <c r="GW7" s="65"/>
      <c r="GX7" s="65"/>
      <c r="GY7" s="65"/>
      <c r="GZ7" s="65"/>
      <c r="HA7" s="65"/>
      <c r="HB7" s="65"/>
      <c r="HC7" s="65"/>
      <c r="HD7" s="65"/>
      <c r="HE7" s="65"/>
      <c r="HF7" s="65"/>
      <c r="HG7" s="65"/>
      <c r="HH7" s="65"/>
      <c r="HI7" s="65"/>
      <c r="HJ7" s="65"/>
      <c r="HK7" s="65"/>
      <c r="HL7" s="65"/>
      <c r="HM7" s="65"/>
      <c r="HN7" s="65"/>
      <c r="HO7" s="65"/>
      <c r="HP7" s="65"/>
      <c r="HQ7" s="65"/>
      <c r="HR7" s="65"/>
      <c r="HS7" s="65"/>
      <c r="HT7" s="65"/>
      <c r="HU7" s="65"/>
      <c r="HV7" s="65"/>
      <c r="HW7" s="65"/>
      <c r="HX7" s="65"/>
      <c r="HY7" s="65"/>
      <c r="HZ7" s="65"/>
      <c r="IA7" s="65"/>
      <c r="IB7" s="65"/>
      <c r="IC7" s="65"/>
      <c r="ID7" s="65"/>
      <c r="IE7" s="65"/>
      <c r="IF7" s="65"/>
      <c r="IG7" s="65"/>
      <c r="IH7" s="65"/>
      <c r="II7" s="65"/>
      <c r="IJ7" s="65"/>
      <c r="IK7" s="65"/>
      <c r="IL7" s="65"/>
      <c r="IM7" s="65"/>
      <c r="IN7" s="65"/>
      <c r="IO7" s="65"/>
      <c r="IP7" s="65"/>
      <c r="IQ7" s="65"/>
      <c r="IR7" s="65"/>
      <c r="IS7" s="65"/>
      <c r="IT7" s="65"/>
      <c r="IU7" s="65"/>
      <c r="IV7" s="65"/>
      <c r="IW7" s="65"/>
      <c r="IX7" s="65"/>
      <c r="IY7" s="65"/>
      <c r="IZ7" s="65"/>
      <c r="JA7" s="65"/>
      <c r="JB7" s="65"/>
      <c r="JC7" s="65"/>
      <c r="JD7" s="65"/>
      <c r="JE7" s="65"/>
      <c r="JF7" s="65"/>
      <c r="JG7" s="65"/>
      <c r="JH7" s="65"/>
      <c r="JI7" s="65"/>
      <c r="JJ7" s="65"/>
      <c r="JK7" s="65"/>
      <c r="JL7" s="65"/>
      <c r="JM7" s="65"/>
      <c r="JN7" s="65"/>
      <c r="JO7" s="65"/>
      <c r="JP7" s="65"/>
      <c r="JQ7" s="65"/>
      <c r="JR7" s="65"/>
      <c r="JS7" s="65"/>
      <c r="JT7" s="65"/>
      <c r="JU7" s="65"/>
      <c r="JV7" s="65"/>
      <c r="JW7" s="65"/>
      <c r="JX7" s="65"/>
      <c r="JY7" s="65"/>
      <c r="JZ7" s="65"/>
      <c r="KA7" s="65"/>
      <c r="KB7" s="65"/>
      <c r="KC7" s="65"/>
      <c r="KD7" s="65"/>
      <c r="KE7" s="65"/>
      <c r="KF7" s="65"/>
      <c r="KG7" s="65"/>
      <c r="KH7" s="65"/>
      <c r="KI7" s="65"/>
      <c r="KJ7" s="65"/>
      <c r="KK7" s="65"/>
      <c r="KL7" s="65"/>
      <c r="KM7" s="65"/>
      <c r="KN7" s="65"/>
      <c r="KO7" s="65"/>
      <c r="KP7" s="65"/>
      <c r="KQ7" s="65"/>
      <c r="KR7" s="65"/>
      <c r="KS7" s="65"/>
      <c r="KT7" s="65"/>
      <c r="KU7" s="65"/>
      <c r="KV7" s="65"/>
      <c r="KW7" s="65"/>
      <c r="KX7" s="65"/>
      <c r="KY7" s="65"/>
      <c r="KZ7" s="65"/>
      <c r="LA7" s="65"/>
      <c r="LB7" s="65"/>
      <c r="LC7" s="65"/>
      <c r="LD7" s="65"/>
      <c r="LE7" s="65"/>
      <c r="LF7" s="65"/>
      <c r="LG7" s="65"/>
      <c r="LH7" s="65"/>
      <c r="LI7" s="65"/>
      <c r="LJ7" s="65"/>
      <c r="LK7" s="65"/>
      <c r="LL7" s="65"/>
      <c r="LM7" s="65"/>
      <c r="LN7" s="65"/>
      <c r="LO7" s="65"/>
      <c r="LP7" s="65"/>
      <c r="LQ7" s="65"/>
      <c r="LR7" s="65"/>
      <c r="LS7" s="65"/>
      <c r="LT7" s="65"/>
      <c r="LU7" s="65"/>
      <c r="LV7" s="65"/>
      <c r="LW7" s="65"/>
      <c r="LX7" s="65"/>
      <c r="LY7" s="65"/>
      <c r="LZ7" s="65"/>
      <c r="MA7" s="65"/>
      <c r="MB7" s="65"/>
      <c r="MC7" s="65"/>
      <c r="MD7" s="65"/>
      <c r="ME7" s="65"/>
      <c r="MF7" s="65"/>
      <c r="MG7" s="65"/>
      <c r="MH7" s="65"/>
      <c r="MI7" s="65"/>
      <c r="MJ7" s="65"/>
      <c r="MK7" s="65"/>
      <c r="ML7" s="65"/>
      <c r="MM7" s="65"/>
      <c r="MN7" s="65"/>
      <c r="MO7" s="65"/>
      <c r="MP7" s="65"/>
      <c r="MQ7" s="65"/>
      <c r="MR7" s="65"/>
      <c r="MS7" s="65"/>
      <c r="MT7" s="65"/>
      <c r="MU7" s="65"/>
      <c r="MV7" s="65"/>
      <c r="MW7" s="65"/>
      <c r="MX7" s="65"/>
      <c r="MY7" s="65"/>
      <c r="MZ7" s="65"/>
      <c r="NA7" s="65"/>
      <c r="NB7" s="65"/>
      <c r="NC7" s="65"/>
      <c r="ND7" s="65"/>
      <c r="NE7" s="65"/>
      <c r="NF7" s="65"/>
      <c r="NG7" s="65"/>
      <c r="NH7" s="65"/>
      <c r="NI7" s="65"/>
      <c r="NJ7" s="65"/>
      <c r="NK7" s="65"/>
      <c r="NL7" s="65"/>
      <c r="NM7" s="65"/>
      <c r="NN7" s="65"/>
      <c r="NO7" s="65"/>
      <c r="NP7" s="65"/>
      <c r="NQ7" s="65"/>
      <c r="NR7" s="65"/>
      <c r="NS7" s="65"/>
      <c r="NT7" s="65"/>
      <c r="NU7" s="65"/>
      <c r="NV7" s="65"/>
      <c r="NW7" s="65"/>
      <c r="NX7" s="65"/>
      <c r="NY7" s="65"/>
      <c r="NZ7" s="65"/>
      <c r="OA7" s="65"/>
      <c r="OB7" s="65"/>
      <c r="OC7" s="65"/>
      <c r="OD7" s="65"/>
      <c r="OE7" s="65"/>
      <c r="OF7" s="65"/>
      <c r="OG7" s="65"/>
      <c r="OH7" s="65"/>
      <c r="OI7" s="65"/>
      <c r="OJ7" s="65"/>
      <c r="OK7" s="65"/>
      <c r="OL7" s="65"/>
      <c r="OM7" s="65"/>
      <c r="ON7" s="65"/>
      <c r="OO7" s="65"/>
      <c r="OP7" s="65"/>
      <c r="OQ7" s="65"/>
      <c r="OR7" s="65"/>
      <c r="OS7" s="65"/>
      <c r="OT7" s="65"/>
      <c r="OU7" s="65"/>
      <c r="OV7" s="65"/>
      <c r="OW7" s="65"/>
      <c r="OX7" s="65"/>
      <c r="OY7" s="65"/>
      <c r="OZ7" s="65"/>
      <c r="PA7" s="65"/>
      <c r="PB7" s="65"/>
      <c r="PC7" s="65"/>
      <c r="PD7" s="65"/>
      <c r="PE7" s="65"/>
      <c r="PF7" s="65"/>
      <c r="PG7" s="65"/>
      <c r="PH7" s="65"/>
      <c r="PI7" s="65"/>
      <c r="PJ7" s="65"/>
      <c r="PK7" s="65"/>
      <c r="PL7" s="65"/>
      <c r="PM7" s="65"/>
      <c r="PN7" s="65"/>
      <c r="PO7" s="65"/>
      <c r="PP7" s="65"/>
      <c r="PQ7" s="65"/>
      <c r="PR7" s="65"/>
      <c r="PS7" s="65"/>
      <c r="PT7" s="65"/>
      <c r="PU7" s="65"/>
      <c r="PV7" s="65"/>
      <c r="PW7" s="65"/>
      <c r="PX7" s="65"/>
      <c r="PY7" s="65"/>
      <c r="PZ7" s="65"/>
      <c r="QA7" s="65"/>
      <c r="QB7" s="65"/>
      <c r="QC7" s="65"/>
      <c r="QD7" s="65"/>
      <c r="QE7" s="65"/>
      <c r="QF7" s="65"/>
      <c r="QG7" s="65"/>
      <c r="QH7" s="65"/>
      <c r="QI7" s="65"/>
      <c r="QJ7" s="65"/>
      <c r="QK7" s="65"/>
      <c r="QL7" s="65"/>
      <c r="QM7" s="65"/>
      <c r="QN7" s="65"/>
      <c r="QO7" s="65"/>
      <c r="QP7" s="65"/>
      <c r="QQ7" s="65"/>
      <c r="QR7" s="65"/>
      <c r="QS7" s="65"/>
      <c r="QT7" s="65"/>
      <c r="QU7" s="65"/>
      <c r="QV7" s="65"/>
      <c r="QW7" s="65"/>
      <c r="QX7" s="65"/>
      <c r="QY7" s="65"/>
      <c r="QZ7" s="65"/>
      <c r="RA7" s="65"/>
      <c r="RB7" s="65"/>
      <c r="RC7" s="65"/>
      <c r="RD7" s="65"/>
      <c r="RE7" s="65"/>
      <c r="RF7" s="65"/>
      <c r="RG7" s="65"/>
      <c r="RH7" s="65"/>
      <c r="RI7" s="65"/>
      <c r="RJ7" s="65"/>
      <c r="RK7" s="65"/>
      <c r="RL7" s="65"/>
      <c r="RM7" s="65"/>
      <c r="RN7" s="65"/>
      <c r="RO7" s="65"/>
      <c r="RP7" s="65"/>
      <c r="RQ7" s="65"/>
      <c r="RR7" s="65"/>
      <c r="RS7" s="65"/>
      <c r="RT7" s="65"/>
      <c r="RU7" s="65"/>
      <c r="RV7" s="65"/>
      <c r="RW7" s="65"/>
      <c r="RX7" s="65"/>
      <c r="RY7" s="65"/>
      <c r="RZ7" s="65"/>
      <c r="SA7" s="65"/>
      <c r="SB7" s="65"/>
      <c r="SC7" s="65"/>
      <c r="SD7" s="65"/>
      <c r="SE7" s="65"/>
      <c r="SF7" s="65"/>
      <c r="SG7" s="65"/>
      <c r="SH7" s="65"/>
      <c r="SI7" s="65"/>
      <c r="SJ7" s="65"/>
      <c r="SK7" s="65"/>
      <c r="SL7" s="65"/>
      <c r="SM7" s="65"/>
      <c r="SN7" s="65"/>
      <c r="SO7" s="65"/>
      <c r="SP7" s="65"/>
      <c r="SQ7" s="65"/>
      <c r="SR7" s="65"/>
      <c r="SS7" s="65"/>
      <c r="ST7" s="65"/>
      <c r="SU7" s="65"/>
      <c r="SV7" s="65"/>
      <c r="SW7" s="65"/>
      <c r="SX7" s="65"/>
      <c r="SY7" s="65"/>
      <c r="SZ7" s="65"/>
      <c r="TA7" s="65"/>
      <c r="TB7" s="65"/>
      <c r="TC7" s="65"/>
      <c r="TD7" s="65"/>
      <c r="TE7" s="65"/>
      <c r="TF7" s="65"/>
      <c r="TG7" s="65"/>
      <c r="TH7" s="65"/>
      <c r="TI7" s="65"/>
      <c r="TJ7" s="65"/>
      <c r="TK7" s="65"/>
      <c r="TL7" s="65"/>
      <c r="TM7" s="65"/>
      <c r="TN7" s="65"/>
      <c r="TO7" s="65"/>
      <c r="TP7" s="65"/>
      <c r="TQ7" s="65"/>
      <c r="TR7" s="65"/>
      <c r="TS7" s="65"/>
      <c r="TT7" s="65"/>
      <c r="TU7" s="65"/>
      <c r="TV7" s="65"/>
      <c r="TW7" s="65"/>
      <c r="TX7" s="65"/>
      <c r="TY7" s="65"/>
      <c r="TZ7" s="65"/>
      <c r="UA7" s="65"/>
      <c r="UB7" s="65"/>
      <c r="UC7" s="65"/>
      <c r="UD7" s="65"/>
      <c r="UE7" s="65"/>
      <c r="UF7" s="65"/>
      <c r="UG7" s="65"/>
      <c r="UH7" s="65"/>
      <c r="UI7" s="65"/>
      <c r="UJ7" s="65"/>
      <c r="UK7" s="65"/>
      <c r="UL7" s="65"/>
      <c r="UM7" s="65"/>
      <c r="UN7" s="65"/>
      <c r="UO7" s="65"/>
      <c r="UP7" s="65"/>
      <c r="UQ7" s="65"/>
      <c r="UR7" s="65"/>
      <c r="US7" s="65"/>
      <c r="UT7" s="65"/>
      <c r="UU7" s="65"/>
      <c r="UV7" s="65"/>
      <c r="UW7" s="65"/>
      <c r="UX7" s="65"/>
      <c r="UY7" s="65"/>
      <c r="UZ7" s="65"/>
      <c r="VA7" s="65"/>
      <c r="VB7" s="65"/>
      <c r="VC7" s="65"/>
      <c r="VD7" s="65"/>
      <c r="VE7" s="65"/>
      <c r="VF7" s="65"/>
      <c r="VG7" s="65"/>
      <c r="VH7" s="65"/>
      <c r="VI7" s="65"/>
      <c r="VJ7" s="65"/>
      <c r="VK7" s="65"/>
      <c r="VL7" s="65"/>
      <c r="VM7" s="65"/>
      <c r="VN7" s="65"/>
      <c r="VO7" s="65"/>
      <c r="VP7" s="65"/>
      <c r="VQ7" s="65"/>
      <c r="VR7" s="65"/>
      <c r="VS7" s="65"/>
      <c r="VT7" s="65"/>
      <c r="VU7" s="65"/>
      <c r="VV7" s="65"/>
      <c r="VW7" s="65"/>
      <c r="VX7" s="65"/>
      <c r="VY7" s="65"/>
      <c r="VZ7" s="65"/>
      <c r="WA7" s="65"/>
      <c r="WB7" s="65"/>
      <c r="WC7" s="65"/>
      <c r="WD7" s="65"/>
      <c r="WE7" s="65"/>
      <c r="WF7" s="65"/>
      <c r="WG7" s="65"/>
      <c r="WH7" s="65"/>
      <c r="WI7" s="65"/>
      <c r="WJ7" s="65"/>
      <c r="WK7" s="65"/>
      <c r="WL7" s="65"/>
      <c r="WM7" s="65"/>
      <c r="WN7" s="65"/>
      <c r="WO7" s="65"/>
      <c r="WP7" s="65"/>
      <c r="WQ7" s="65"/>
      <c r="WR7" s="65"/>
      <c r="WS7" s="65"/>
      <c r="WT7" s="65"/>
      <c r="WU7" s="65"/>
      <c r="WV7" s="65"/>
      <c r="WW7" s="65"/>
      <c r="WX7" s="65"/>
      <c r="WY7" s="65"/>
      <c r="WZ7" s="65"/>
      <c r="XA7" s="65"/>
      <c r="XB7" s="65"/>
      <c r="XC7" s="65"/>
      <c r="XD7" s="65"/>
      <c r="XE7" s="65"/>
      <c r="XF7" s="65"/>
      <c r="XG7" s="65"/>
      <c r="XH7" s="65"/>
      <c r="XI7" s="65"/>
      <c r="XJ7" s="65"/>
      <c r="XK7" s="65"/>
      <c r="XL7" s="65"/>
      <c r="XM7" s="65"/>
      <c r="XN7" s="65"/>
      <c r="XO7" s="65"/>
      <c r="XP7" s="65"/>
      <c r="XQ7" s="65"/>
      <c r="XR7" s="65"/>
      <c r="XS7" s="65"/>
      <c r="XT7" s="65"/>
      <c r="XU7" s="65"/>
      <c r="XV7" s="65"/>
      <c r="XW7" s="65"/>
      <c r="XX7" s="65"/>
      <c r="XY7" s="65"/>
      <c r="XZ7" s="65"/>
      <c r="YA7" s="65"/>
      <c r="YB7" s="65"/>
      <c r="YC7" s="65"/>
      <c r="YD7" s="65"/>
      <c r="YE7" s="65"/>
      <c r="YF7" s="65"/>
      <c r="YG7" s="65"/>
      <c r="YH7" s="65"/>
      <c r="YI7" s="65"/>
      <c r="YJ7" s="65"/>
      <c r="YK7" s="65"/>
      <c r="YL7" s="65"/>
      <c r="YM7" s="65"/>
      <c r="YN7" s="65"/>
      <c r="YO7" s="65"/>
      <c r="YP7" s="65"/>
      <c r="YQ7" s="65"/>
      <c r="YR7" s="65"/>
      <c r="YS7" s="65"/>
      <c r="YT7" s="65"/>
      <c r="YU7" s="65"/>
      <c r="YV7" s="65"/>
      <c r="YW7" s="65"/>
      <c r="YX7" s="65"/>
      <c r="YY7" s="65"/>
      <c r="YZ7" s="65"/>
      <c r="ZA7" s="65"/>
      <c r="ZB7" s="65"/>
      <c r="ZC7" s="65"/>
      <c r="ZD7" s="65"/>
      <c r="ZE7" s="65"/>
      <c r="ZF7" s="65"/>
      <c r="ZG7" s="65"/>
      <c r="ZH7" s="65"/>
      <c r="ZI7" s="65"/>
      <c r="ZJ7" s="65"/>
      <c r="ZK7" s="65"/>
      <c r="ZL7" s="65"/>
      <c r="ZM7" s="65"/>
      <c r="ZN7" s="65"/>
      <c r="ZO7" s="65"/>
      <c r="ZP7" s="65"/>
      <c r="ZQ7" s="65"/>
      <c r="ZR7" s="65"/>
      <c r="ZS7" s="65"/>
      <c r="ZT7" s="65"/>
      <c r="ZU7" s="65"/>
      <c r="ZV7" s="65"/>
      <c r="ZW7" s="65"/>
      <c r="ZX7" s="65"/>
      <c r="ZY7" s="65"/>
      <c r="ZZ7" s="65"/>
      <c r="AAA7" s="65"/>
      <c r="AAB7" s="65"/>
      <c r="AAC7" s="65"/>
      <c r="AAD7" s="65"/>
      <c r="AAE7" s="65"/>
      <c r="AAF7" s="65"/>
      <c r="AAG7" s="65"/>
      <c r="AAH7" s="65"/>
      <c r="AAI7" s="65"/>
      <c r="AAJ7" s="65"/>
      <c r="AAK7" s="65"/>
      <c r="AAL7" s="65"/>
      <c r="AAM7" s="65"/>
      <c r="AAN7" s="65"/>
      <c r="AAO7" s="65"/>
      <c r="AAP7" s="65"/>
      <c r="AAQ7" s="65"/>
      <c r="AAR7" s="65"/>
      <c r="AAS7" s="65"/>
      <c r="AAT7" s="65"/>
      <c r="AAU7" s="65"/>
      <c r="AAV7" s="65"/>
      <c r="AAW7" s="65"/>
      <c r="AAX7" s="65"/>
      <c r="AAY7" s="65"/>
      <c r="AAZ7" s="65"/>
      <c r="ABA7" s="65"/>
      <c r="ABB7" s="65"/>
      <c r="ABC7" s="65"/>
      <c r="ABD7" s="65"/>
      <c r="ABE7" s="65"/>
      <c r="ABF7" s="65"/>
      <c r="ABG7" s="65"/>
      <c r="ABH7" s="65"/>
      <c r="ABI7" s="65"/>
      <c r="ABJ7" s="65"/>
      <c r="ABK7" s="65"/>
      <c r="ABL7" s="65"/>
      <c r="ABM7" s="65"/>
      <c r="ABN7" s="65"/>
      <c r="ABO7" s="65"/>
      <c r="ABP7" s="65"/>
      <c r="ABQ7" s="65"/>
      <c r="ABR7" s="65"/>
      <c r="ABS7" s="65"/>
      <c r="ABT7" s="65"/>
      <c r="ABU7" s="65"/>
      <c r="ABV7" s="65"/>
      <c r="ABW7" s="65"/>
      <c r="ABX7" s="65"/>
      <c r="ABY7" s="65"/>
      <c r="ABZ7" s="65"/>
      <c r="ACA7" s="65"/>
      <c r="ACB7" s="65"/>
      <c r="ACC7" s="65"/>
      <c r="ACD7" s="65"/>
      <c r="ACE7" s="65"/>
      <c r="ACF7" s="65"/>
      <c r="ACG7" s="65"/>
      <c r="ACH7" s="65"/>
      <c r="ACI7" s="65"/>
      <c r="ACJ7" s="65"/>
      <c r="ACK7" s="65"/>
      <c r="ACL7" s="65"/>
      <c r="ACM7" s="65"/>
      <c r="ACN7" s="65"/>
      <c r="ACO7" s="65"/>
      <c r="ACP7" s="65"/>
      <c r="ACQ7" s="65"/>
      <c r="ACR7" s="65"/>
      <c r="ACS7" s="65"/>
      <c r="ACT7" s="65"/>
      <c r="ACU7" s="65"/>
      <c r="ACV7" s="65"/>
      <c r="ACW7" s="65"/>
      <c r="ACX7" s="65"/>
      <c r="ACY7" s="65"/>
      <c r="ACZ7" s="65"/>
      <c r="ADA7" s="65"/>
      <c r="ADB7" s="65"/>
      <c r="ADC7" s="65"/>
      <c r="ADD7" s="65"/>
      <c r="ADE7" s="65"/>
      <c r="ADF7" s="65"/>
      <c r="ADG7" s="65"/>
      <c r="ADH7" s="65"/>
      <c r="ADI7" s="65"/>
      <c r="ADJ7" s="65"/>
      <c r="ADK7" s="65"/>
      <c r="ADL7" s="65"/>
      <c r="ADM7" s="65"/>
      <c r="ADN7" s="65"/>
      <c r="ADO7" s="65"/>
      <c r="ADP7" s="65"/>
      <c r="ADQ7" s="65"/>
      <c r="ADR7" s="65"/>
      <c r="ADS7" s="65"/>
      <c r="ADT7" s="65"/>
      <c r="ADU7" s="65"/>
      <c r="ADV7" s="65"/>
      <c r="ADW7" s="65"/>
      <c r="ADX7" s="65"/>
      <c r="ADY7" s="65"/>
      <c r="ADZ7" s="65"/>
      <c r="AEA7" s="65"/>
      <c r="AEB7" s="65"/>
      <c r="AEC7" s="65"/>
      <c r="AED7" s="65"/>
      <c r="AEE7" s="65"/>
      <c r="AEF7" s="65"/>
      <c r="AEG7" s="65"/>
      <c r="AEH7" s="65"/>
      <c r="AEI7" s="65"/>
      <c r="AEJ7" s="65"/>
      <c r="AEK7" s="65"/>
      <c r="AEL7" s="65"/>
      <c r="AEM7" s="65"/>
      <c r="AEN7" s="65"/>
      <c r="AEO7" s="65"/>
      <c r="AEP7" s="65"/>
      <c r="AEQ7" s="65"/>
      <c r="AER7" s="65"/>
      <c r="AES7" s="65"/>
      <c r="AET7" s="65"/>
      <c r="AEU7" s="65"/>
      <c r="AEV7" s="65"/>
      <c r="AEW7" s="65"/>
      <c r="AEX7" s="65"/>
      <c r="AEY7" s="65"/>
      <c r="AEZ7" s="65"/>
      <c r="AFA7" s="65"/>
      <c r="AFB7" s="65"/>
      <c r="AFC7" s="65"/>
      <c r="AFD7" s="65"/>
      <c r="AFE7" s="65"/>
      <c r="AFF7" s="65"/>
      <c r="AFG7" s="65"/>
      <c r="AFH7" s="65"/>
      <c r="AFI7" s="65"/>
      <c r="AFJ7" s="65"/>
      <c r="AFK7" s="65"/>
      <c r="AFL7" s="65"/>
      <c r="AFM7" s="65"/>
      <c r="AFN7" s="65"/>
      <c r="AFO7" s="65"/>
      <c r="AFP7" s="65"/>
      <c r="AFQ7" s="65"/>
      <c r="AFR7" s="65"/>
      <c r="AFS7" s="65"/>
      <c r="AFT7" s="65"/>
      <c r="AFU7" s="65"/>
      <c r="AFV7" s="65"/>
      <c r="AFW7" s="65"/>
      <c r="AFX7" s="65"/>
      <c r="AFY7" s="65"/>
      <c r="AFZ7" s="65"/>
      <c r="AGA7" s="65"/>
      <c r="AGB7" s="65"/>
      <c r="AGC7" s="65"/>
      <c r="AGD7" s="65"/>
      <c r="AGE7" s="65"/>
      <c r="AGF7" s="65"/>
      <c r="AGG7" s="65"/>
      <c r="AGH7" s="65"/>
      <c r="AGI7" s="65"/>
      <c r="AGJ7" s="65"/>
      <c r="AGK7" s="65"/>
      <c r="AGL7" s="65"/>
      <c r="AGM7" s="65"/>
      <c r="AGN7" s="65"/>
      <c r="AGO7" s="65"/>
      <c r="AGP7" s="65"/>
      <c r="AGQ7" s="65"/>
      <c r="AGR7" s="65"/>
      <c r="AGS7" s="65"/>
      <c r="AGT7" s="65"/>
      <c r="AGU7" s="65"/>
      <c r="AGV7" s="65"/>
      <c r="AGW7" s="65"/>
      <c r="AGX7" s="65"/>
      <c r="AGY7" s="65"/>
      <c r="AGZ7" s="65"/>
      <c r="AHA7" s="65"/>
      <c r="AHB7" s="65"/>
      <c r="AHC7" s="65"/>
      <c r="AHD7" s="65"/>
      <c r="AHE7" s="65"/>
      <c r="AHF7" s="65"/>
      <c r="AHG7" s="65"/>
      <c r="AHH7" s="65"/>
      <c r="AHI7" s="65"/>
      <c r="AHJ7" s="65"/>
      <c r="AHK7" s="65"/>
      <c r="AHL7" s="65"/>
      <c r="AHM7" s="65"/>
      <c r="AHN7" s="65"/>
      <c r="AHO7" s="65"/>
      <c r="AHP7" s="65"/>
      <c r="AHQ7" s="65"/>
      <c r="AHR7" s="65"/>
      <c r="AHS7" s="65"/>
      <c r="AHT7" s="65"/>
      <c r="AHU7" s="65"/>
      <c r="AHV7" s="65"/>
      <c r="AHW7" s="65"/>
      <c r="AHX7" s="65"/>
      <c r="AHY7" s="65"/>
      <c r="AHZ7" s="65"/>
      <c r="AIA7" s="65"/>
      <c r="AIB7" s="65"/>
      <c r="AIC7" s="65"/>
      <c r="AID7" s="65"/>
      <c r="AIE7" s="65"/>
      <c r="AIF7" s="65"/>
      <c r="AIG7" s="65"/>
      <c r="AIH7" s="65"/>
      <c r="AII7" s="65"/>
      <c r="AIJ7" s="65"/>
      <c r="AIK7" s="65"/>
      <c r="AIL7" s="65"/>
      <c r="AIM7" s="65"/>
      <c r="AIN7" s="65"/>
      <c r="AIO7" s="65"/>
      <c r="AIP7" s="65"/>
      <c r="AIQ7" s="65"/>
      <c r="AIR7" s="65"/>
      <c r="AIS7" s="65"/>
      <c r="AIT7" s="65"/>
      <c r="AIU7" s="65"/>
      <c r="AIV7" s="65"/>
      <c r="AIW7" s="65"/>
      <c r="AIX7" s="65"/>
      <c r="AIY7" s="65"/>
      <c r="AIZ7" s="65"/>
      <c r="AJA7" s="65"/>
      <c r="AJB7" s="65"/>
      <c r="AJC7" s="65"/>
      <c r="AJD7" s="65"/>
      <c r="AJE7" s="65"/>
      <c r="AJF7" s="65"/>
      <c r="AJG7" s="65"/>
      <c r="AJH7" s="65"/>
      <c r="AJI7" s="65"/>
      <c r="AJJ7" s="65"/>
      <c r="AJK7" s="65"/>
      <c r="AJL7" s="65"/>
      <c r="AJM7" s="65"/>
      <c r="AJN7" s="65"/>
      <c r="AJO7" s="65"/>
      <c r="AJP7" s="65"/>
      <c r="AJQ7" s="65"/>
      <c r="AJR7" s="65"/>
      <c r="AJS7" s="65"/>
      <c r="AJT7" s="65"/>
      <c r="AJU7" s="65"/>
      <c r="AJV7" s="65"/>
      <c r="AJW7" s="65"/>
      <c r="AJX7" s="65"/>
      <c r="AJY7" s="65"/>
      <c r="AJZ7" s="65"/>
      <c r="AKA7" s="65"/>
      <c r="AKB7" s="65"/>
      <c r="AKC7" s="65"/>
      <c r="AKD7" s="65"/>
      <c r="AKE7" s="65"/>
      <c r="AKF7" s="65"/>
      <c r="AKG7" s="65"/>
      <c r="AKH7" s="65"/>
      <c r="AKI7" s="65"/>
      <c r="AKJ7" s="65"/>
      <c r="AKK7" s="65"/>
      <c r="AKL7" s="65"/>
      <c r="AKM7" s="65"/>
      <c r="AKN7" s="65"/>
      <c r="AKO7" s="65"/>
      <c r="AKP7" s="65"/>
      <c r="AKQ7" s="65"/>
      <c r="AKR7" s="65"/>
      <c r="AKS7" s="65"/>
      <c r="AKT7" s="65"/>
      <c r="AKU7" s="65"/>
      <c r="AKV7" s="65"/>
      <c r="AKW7" s="65"/>
      <c r="AKX7" s="65"/>
      <c r="AKY7" s="65"/>
      <c r="AKZ7" s="65"/>
      <c r="ALA7" s="65"/>
      <c r="ALB7" s="65"/>
      <c r="ALC7" s="65"/>
      <c r="ALD7" s="65"/>
      <c r="ALE7" s="65"/>
      <c r="ALF7" s="65"/>
      <c r="ALG7" s="65"/>
      <c r="ALH7" s="65"/>
      <c r="ALI7" s="65"/>
      <c r="ALJ7" s="65"/>
      <c r="ALK7" s="65"/>
      <c r="ALL7" s="65"/>
      <c r="ALM7" s="65"/>
    </row>
    <row r="8">
      <c r="A8" s="67"/>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c r="AKL8" s="10"/>
      <c r="AKM8" s="10"/>
      <c r="AKN8" s="10"/>
      <c r="AKO8" s="10"/>
      <c r="AKP8" s="10"/>
      <c r="AKQ8" s="10"/>
      <c r="AKR8" s="10"/>
      <c r="AKS8" s="10"/>
      <c r="AKT8" s="10"/>
      <c r="AKU8" s="10"/>
      <c r="AKV8" s="10"/>
      <c r="AKW8" s="10"/>
      <c r="AKX8" s="10"/>
      <c r="AKY8" s="10"/>
      <c r="AKZ8" s="10"/>
      <c r="ALA8" s="10"/>
      <c r="ALB8" s="10"/>
      <c r="ALC8" s="10"/>
      <c r="ALD8" s="10"/>
      <c r="ALE8" s="10"/>
      <c r="ALF8" s="10"/>
      <c r="ALG8" s="10"/>
      <c r="ALH8" s="10"/>
      <c r="ALI8" s="10"/>
      <c r="ALJ8" s="10"/>
      <c r="ALK8" s="10"/>
      <c r="ALL8" s="10"/>
      <c r="ALM8" s="10"/>
    </row>
    <row r="9" ht="13.5" customHeight="1">
      <c r="A9" s="68" t="s">
        <v>241</v>
      </c>
      <c r="B9" s="69" t="str">
        <f t="shared" ref="B9:EQ9" si="1">sum(B5:B7)/sum(B4:B7)</f>
        <v>0.04999999999</v>
      </c>
      <c r="C9" s="69" t="str">
        <f t="shared" si="1"/>
        <v>#DIV/0!</v>
      </c>
      <c r="D9" s="69" t="str">
        <f t="shared" si="1"/>
        <v>0.93</v>
      </c>
      <c r="E9" s="69" t="str">
        <f t="shared" si="1"/>
        <v>0.26</v>
      </c>
      <c r="F9" s="69" t="str">
        <f t="shared" si="1"/>
        <v>#DIV/0!</v>
      </c>
      <c r="G9" s="69" t="str">
        <f t="shared" si="1"/>
        <v>0.79</v>
      </c>
      <c r="H9" s="69" t="str">
        <f t="shared" si="1"/>
        <v>0.46</v>
      </c>
      <c r="I9" s="69" t="str">
        <f t="shared" si="1"/>
        <v>0.9</v>
      </c>
      <c r="J9" s="69" t="str">
        <f t="shared" si="1"/>
        <v>0.35</v>
      </c>
      <c r="K9" s="69" t="str">
        <f t="shared" si="1"/>
        <v>0.37</v>
      </c>
      <c r="L9" s="69" t="str">
        <f t="shared" si="1"/>
        <v>0.36</v>
      </c>
      <c r="M9" s="69" t="str">
        <f t="shared" si="1"/>
        <v>0.85</v>
      </c>
      <c r="N9" s="69" t="str">
        <f t="shared" si="1"/>
        <v>0.2</v>
      </c>
      <c r="O9" s="69" t="str">
        <f t="shared" si="1"/>
        <v>0.8</v>
      </c>
      <c r="P9" s="69" t="str">
        <f t="shared" si="1"/>
        <v>0.46</v>
      </c>
      <c r="Q9" s="69" t="str">
        <f t="shared" si="1"/>
        <v>0.48</v>
      </c>
      <c r="R9" s="69" t="str">
        <f t="shared" si="1"/>
        <v>0.403</v>
      </c>
      <c r="S9" s="69" t="str">
        <f t="shared" si="1"/>
        <v>0.29</v>
      </c>
      <c r="T9" s="69" t="str">
        <f t="shared" si="1"/>
        <v>#DIV/0!</v>
      </c>
      <c r="U9" s="69" t="str">
        <f t="shared" si="1"/>
        <v>0.8</v>
      </c>
      <c r="V9" s="69" t="str">
        <f t="shared" si="1"/>
        <v>0.55</v>
      </c>
      <c r="W9" s="69" t="str">
        <f t="shared" si="1"/>
        <v>#DIV/0!</v>
      </c>
      <c r="X9" s="69" t="str">
        <f t="shared" si="1"/>
        <v>0.83</v>
      </c>
      <c r="Y9" s="69" t="str">
        <f t="shared" si="1"/>
        <v>0.54</v>
      </c>
      <c r="Z9" s="69" t="str">
        <f t="shared" si="1"/>
        <v>0.82</v>
      </c>
      <c r="AA9" s="69" t="str">
        <f t="shared" si="1"/>
        <v>0.27</v>
      </c>
      <c r="AB9" s="69" t="str">
        <f t="shared" si="1"/>
        <v>0.79</v>
      </c>
      <c r="AC9" s="69" t="str">
        <f t="shared" si="1"/>
        <v>0.29</v>
      </c>
      <c r="AD9" s="69" t="str">
        <f t="shared" si="1"/>
        <v>0.24</v>
      </c>
      <c r="AE9" s="69" t="str">
        <f t="shared" si="1"/>
        <v>0.36</v>
      </c>
      <c r="AF9" s="69" t="str">
        <f t="shared" si="1"/>
        <v>0.9</v>
      </c>
      <c r="AG9" s="69" t="str">
        <f t="shared" si="1"/>
        <v>0.6419230769</v>
      </c>
      <c r="AH9" s="69" t="str">
        <f t="shared" si="1"/>
        <v>#DIV/0!</v>
      </c>
      <c r="AI9" s="69" t="str">
        <f t="shared" si="1"/>
        <v>0.374</v>
      </c>
      <c r="AJ9" s="69" t="str">
        <f t="shared" si="1"/>
        <v>0.56</v>
      </c>
      <c r="AK9" s="69" t="str">
        <f t="shared" si="1"/>
        <v>#DIV/0!</v>
      </c>
      <c r="AL9" s="69" t="str">
        <f t="shared" si="1"/>
        <v>0.64</v>
      </c>
      <c r="AM9" s="69" t="str">
        <f t="shared" si="1"/>
        <v>0.51</v>
      </c>
      <c r="AN9" s="69" t="str">
        <f t="shared" si="1"/>
        <v>0.33</v>
      </c>
      <c r="AO9" s="69" t="str">
        <f t="shared" si="1"/>
        <v>0.85</v>
      </c>
      <c r="AP9" s="69" t="str">
        <f t="shared" si="1"/>
        <v>0.7</v>
      </c>
      <c r="AQ9" s="69" t="str">
        <f t="shared" si="1"/>
        <v>#DIV/0!</v>
      </c>
      <c r="AR9" s="69" t="str">
        <f t="shared" si="1"/>
        <v>0.47</v>
      </c>
      <c r="AS9" s="69" t="str">
        <f t="shared" si="1"/>
        <v>0.53</v>
      </c>
      <c r="AT9" s="69" t="str">
        <f t="shared" si="1"/>
        <v>0.4057748163</v>
      </c>
      <c r="AU9" s="69" t="str">
        <f t="shared" si="1"/>
        <v>#DIV/0!</v>
      </c>
      <c r="AV9" s="69" t="str">
        <f t="shared" si="1"/>
        <v>0.31</v>
      </c>
      <c r="AW9" s="69" t="str">
        <f t="shared" si="1"/>
        <v>0.6</v>
      </c>
      <c r="AX9" s="69" t="str">
        <f t="shared" si="1"/>
        <v>0.87</v>
      </c>
      <c r="AY9" s="69" t="str">
        <f t="shared" si="1"/>
        <v>0.7149</v>
      </c>
      <c r="AZ9" s="69" t="str">
        <f t="shared" si="1"/>
        <v>#DIV/0!</v>
      </c>
      <c r="BA9" s="69" t="str">
        <f t="shared" si="1"/>
        <v>0.81</v>
      </c>
      <c r="BB9" s="69" t="str">
        <f t="shared" si="1"/>
        <v>0.85</v>
      </c>
      <c r="BC9" s="69" t="str">
        <f t="shared" si="1"/>
        <v>0.24</v>
      </c>
      <c r="BD9" s="69" t="str">
        <f t="shared" si="1"/>
        <v>0.43</v>
      </c>
      <c r="BE9" s="69" t="str">
        <f t="shared" si="1"/>
        <v>0.34</v>
      </c>
      <c r="BF9" s="69" t="str">
        <f t="shared" si="1"/>
        <v>0.902125</v>
      </c>
      <c r="BG9" s="69" t="str">
        <f t="shared" si="1"/>
        <v>#DIV/0!</v>
      </c>
      <c r="BH9" s="69" t="str">
        <f t="shared" si="1"/>
        <v>0.38</v>
      </c>
      <c r="BI9" s="69" t="str">
        <f t="shared" si="1"/>
        <v>0.32</v>
      </c>
      <c r="BJ9" s="69" t="str">
        <f t="shared" si="1"/>
        <v>#DIV/0!</v>
      </c>
      <c r="BK9" s="69" t="str">
        <f t="shared" si="1"/>
        <v>0.58</v>
      </c>
      <c r="BL9" s="69" t="str">
        <f t="shared" si="1"/>
        <v>0.54</v>
      </c>
      <c r="BM9" s="69" t="str">
        <f t="shared" si="1"/>
        <v>0.56</v>
      </c>
      <c r="BN9" s="69" t="str">
        <f t="shared" si="1"/>
        <v>0.9523809524</v>
      </c>
      <c r="BO9" s="69" t="str">
        <f t="shared" si="1"/>
        <v>0.08999999999</v>
      </c>
      <c r="BP9" s="69" t="str">
        <f t="shared" si="1"/>
        <v>0.3099999999</v>
      </c>
      <c r="BQ9" s="69" t="str">
        <f t="shared" si="1"/>
        <v>0.6033333333</v>
      </c>
      <c r="BR9" s="69" t="str">
        <f t="shared" si="1"/>
        <v>#DIV/0!</v>
      </c>
      <c r="BS9" s="69" t="str">
        <f t="shared" si="1"/>
        <v>0.33</v>
      </c>
      <c r="BT9" s="69" t="str">
        <f t="shared" si="1"/>
        <v>#DIV/0!</v>
      </c>
      <c r="BU9" s="69" t="str">
        <f t="shared" si="1"/>
        <v>0.72</v>
      </c>
      <c r="BV9" s="69" t="str">
        <f t="shared" si="1"/>
        <v>0.58</v>
      </c>
      <c r="BW9" s="69" t="str">
        <f t="shared" si="1"/>
        <v>#DIV/0!</v>
      </c>
      <c r="BX9" s="69" t="str">
        <f t="shared" si="1"/>
        <v>#DIV/0!</v>
      </c>
      <c r="BY9" s="69" t="str">
        <f t="shared" si="1"/>
        <v>0.62</v>
      </c>
      <c r="BZ9" s="69" t="str">
        <f t="shared" si="1"/>
        <v>#DIV/0!</v>
      </c>
      <c r="CA9" s="69" t="str">
        <f t="shared" si="1"/>
        <v>0.36</v>
      </c>
      <c r="CB9" s="69" t="str">
        <f t="shared" si="1"/>
        <v>0.67</v>
      </c>
      <c r="CC9" s="69" t="str">
        <f t="shared" si="1"/>
        <v>0.41</v>
      </c>
      <c r="CD9" s="69" t="str">
        <f t="shared" si="1"/>
        <v>#DIV/0!</v>
      </c>
      <c r="CE9" s="69" t="str">
        <f t="shared" si="1"/>
        <v>#DIV/0!</v>
      </c>
      <c r="CF9" s="69" t="str">
        <f t="shared" si="1"/>
        <v>0.04</v>
      </c>
      <c r="CG9" s="69" t="str">
        <f t="shared" si="1"/>
        <v>0.61</v>
      </c>
      <c r="CH9" s="69" t="str">
        <f t="shared" si="1"/>
        <v>1</v>
      </c>
      <c r="CI9" s="69" t="str">
        <f t="shared" si="1"/>
        <v>0.71</v>
      </c>
      <c r="CJ9" s="69" t="str">
        <f t="shared" si="1"/>
        <v>0.18</v>
      </c>
      <c r="CK9" s="69" t="str">
        <f t="shared" si="1"/>
        <v>0.65</v>
      </c>
      <c r="CL9" s="69" t="str">
        <f t="shared" si="1"/>
        <v>0.58</v>
      </c>
      <c r="CM9" s="69" t="str">
        <f t="shared" si="1"/>
        <v>0.4100000001</v>
      </c>
      <c r="CN9" s="69" t="str">
        <f t="shared" si="1"/>
        <v>#DIV/0!</v>
      </c>
      <c r="CO9" s="69" t="str">
        <f t="shared" si="1"/>
        <v>0.46</v>
      </c>
      <c r="CP9" s="69" t="str">
        <f t="shared" si="1"/>
        <v>0.53</v>
      </c>
      <c r="CQ9" s="69" t="str">
        <f t="shared" si="1"/>
        <v>0.47</v>
      </c>
      <c r="CR9" s="69" t="str">
        <f t="shared" si="1"/>
        <v>0.69</v>
      </c>
      <c r="CS9" s="69" t="str">
        <f t="shared" si="1"/>
        <v>0.57</v>
      </c>
      <c r="CT9" s="69" t="str">
        <f t="shared" si="1"/>
        <v>0.73</v>
      </c>
      <c r="CU9" s="69" t="str">
        <f t="shared" si="1"/>
        <v>0.85</v>
      </c>
      <c r="CV9" s="69" t="str">
        <f t="shared" si="1"/>
        <v>0.47</v>
      </c>
      <c r="CW9" s="69" t="str">
        <f t="shared" si="1"/>
        <v>0.28</v>
      </c>
      <c r="CX9" s="69" t="str">
        <f t="shared" si="1"/>
        <v>0.58</v>
      </c>
      <c r="CY9" s="69" t="str">
        <f t="shared" si="1"/>
        <v>#DIV/0!</v>
      </c>
      <c r="CZ9" s="69" t="str">
        <f t="shared" si="1"/>
        <v>0.06</v>
      </c>
      <c r="DA9" s="69" t="str">
        <f t="shared" si="1"/>
        <v>0.59</v>
      </c>
      <c r="DB9" s="69" t="str">
        <f t="shared" si="1"/>
        <v>0.81</v>
      </c>
      <c r="DC9" s="69" t="str">
        <f t="shared" si="1"/>
        <v>0.71</v>
      </c>
      <c r="DD9" s="69" t="str">
        <f t="shared" si="1"/>
        <v>0.64</v>
      </c>
      <c r="DE9" s="69" t="str">
        <f t="shared" si="1"/>
        <v>0.63</v>
      </c>
      <c r="DF9" s="69" t="str">
        <f t="shared" si="1"/>
        <v>0.41</v>
      </c>
      <c r="DG9" s="69" t="str">
        <f t="shared" si="1"/>
        <v>#DIV/0!</v>
      </c>
      <c r="DH9" s="69" t="str">
        <f t="shared" si="1"/>
        <v>0.49000022</v>
      </c>
      <c r="DI9" s="69" t="str">
        <f t="shared" si="1"/>
        <v>0.85</v>
      </c>
      <c r="DJ9" s="69" t="str">
        <f t="shared" si="1"/>
        <v>0.4974690173</v>
      </c>
      <c r="DK9" s="69" t="str">
        <f t="shared" si="1"/>
        <v>#DIV/0!</v>
      </c>
      <c r="DL9" s="69" t="str">
        <f t="shared" si="1"/>
        <v>#DIV/0!</v>
      </c>
      <c r="DM9" s="69" t="str">
        <f t="shared" si="1"/>
        <v>0.56</v>
      </c>
      <c r="DN9" s="69" t="str">
        <f t="shared" si="1"/>
        <v>#DIV/0!</v>
      </c>
      <c r="DO9" s="69" t="str">
        <f t="shared" si="1"/>
        <v>#DIV/0!</v>
      </c>
      <c r="DP9" s="69" t="str">
        <f t="shared" si="1"/>
        <v>0.27</v>
      </c>
      <c r="DQ9" s="69" t="str">
        <f t="shared" si="1"/>
        <v>#VALUE!</v>
      </c>
      <c r="DR9" s="69" t="str">
        <f t="shared" si="1"/>
        <v>0.08</v>
      </c>
      <c r="DS9" s="69" t="str">
        <f t="shared" si="1"/>
        <v>0.57</v>
      </c>
      <c r="DT9" s="69" t="str">
        <f t="shared" si="1"/>
        <v>0.11</v>
      </c>
      <c r="DU9" s="69" t="str">
        <f t="shared" si="1"/>
        <v>0.74</v>
      </c>
      <c r="DV9" s="69" t="str">
        <f t="shared" si="1"/>
        <v>0.45</v>
      </c>
      <c r="DW9" s="69" t="str">
        <f t="shared" si="1"/>
        <v>0.08</v>
      </c>
      <c r="DX9" s="69" t="str">
        <f t="shared" si="1"/>
        <v>0.54</v>
      </c>
      <c r="DY9" s="69" t="str">
        <f t="shared" si="1"/>
        <v>0.67</v>
      </c>
      <c r="DZ9" s="69" t="str">
        <f t="shared" si="1"/>
        <v>0.34</v>
      </c>
      <c r="EA9" s="69" t="str">
        <f t="shared" si="1"/>
        <v>0.83</v>
      </c>
      <c r="EB9" s="69" t="str">
        <f t="shared" si="1"/>
        <v>0.4375</v>
      </c>
      <c r="EC9" s="69" t="str">
        <f t="shared" si="1"/>
        <v>0.41</v>
      </c>
      <c r="ED9" s="69" t="str">
        <f t="shared" si="1"/>
        <v>0.62</v>
      </c>
      <c r="EE9" s="69" t="str">
        <f t="shared" si="1"/>
        <v>0.61</v>
      </c>
      <c r="EF9" s="69" t="str">
        <f t="shared" si="1"/>
        <v>0.63</v>
      </c>
      <c r="EG9" s="69" t="str">
        <f t="shared" si="1"/>
        <v>0.27</v>
      </c>
      <c r="EH9" s="69" t="str">
        <f t="shared" si="1"/>
        <v>0.8254580521</v>
      </c>
      <c r="EI9" s="69" t="str">
        <f t="shared" si="1"/>
        <v>#DIV/0!</v>
      </c>
      <c r="EJ9" s="69" t="str">
        <f t="shared" si="1"/>
        <v>0.87</v>
      </c>
      <c r="EK9" s="69" t="str">
        <f t="shared" si="1"/>
        <v>0.6</v>
      </c>
      <c r="EL9" s="69" t="str">
        <f t="shared" si="1"/>
        <v>0.6</v>
      </c>
      <c r="EM9" s="69" t="str">
        <f t="shared" si="1"/>
        <v>0.58</v>
      </c>
      <c r="EN9" s="69" t="str">
        <f t="shared" si="1"/>
        <v>0.8</v>
      </c>
      <c r="EO9" s="69" t="str">
        <f t="shared" si="1"/>
        <v>0.14</v>
      </c>
      <c r="EP9" s="69" t="str">
        <f t="shared" si="1"/>
        <v>0.73</v>
      </c>
      <c r="EQ9" s="69" t="str">
        <f t="shared" si="1"/>
        <v>0.64</v>
      </c>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c r="GN9" s="69"/>
      <c r="GO9" s="69"/>
      <c r="GP9" s="69"/>
      <c r="GQ9" s="69"/>
      <c r="GR9" s="69"/>
      <c r="GS9" s="69"/>
      <c r="GT9" s="69"/>
      <c r="GU9" s="69"/>
      <c r="GV9" s="69"/>
      <c r="GW9" s="69"/>
      <c r="GX9" s="69"/>
      <c r="GY9" s="69"/>
      <c r="GZ9" s="69"/>
      <c r="HA9" s="69"/>
      <c r="HB9" s="69"/>
      <c r="HC9" s="69"/>
      <c r="HD9" s="69"/>
      <c r="HE9" s="69"/>
      <c r="HF9" s="69"/>
      <c r="HG9" s="69"/>
      <c r="HH9" s="69"/>
      <c r="HI9" s="69"/>
      <c r="HJ9" s="69"/>
      <c r="HK9" s="69"/>
      <c r="HL9" s="69"/>
      <c r="HM9" s="69"/>
      <c r="HN9" s="69"/>
      <c r="HO9" s="69"/>
      <c r="HP9" s="69"/>
      <c r="HQ9" s="69"/>
      <c r="HR9" s="69"/>
      <c r="HS9" s="69"/>
      <c r="HT9" s="69"/>
      <c r="HU9" s="69"/>
      <c r="HV9" s="69"/>
      <c r="HW9" s="69"/>
      <c r="HX9" s="69"/>
      <c r="HY9" s="69"/>
      <c r="HZ9" s="69"/>
      <c r="IA9" s="69"/>
      <c r="IB9" s="69"/>
      <c r="IC9" s="69"/>
      <c r="ID9" s="69"/>
      <c r="IE9" s="69"/>
      <c r="IF9" s="69"/>
      <c r="IG9" s="69"/>
      <c r="IH9" s="69"/>
      <c r="II9" s="69"/>
      <c r="IJ9" s="69"/>
      <c r="IK9" s="69"/>
      <c r="IL9" s="69"/>
      <c r="IM9" s="69"/>
      <c r="IN9" s="69"/>
      <c r="IO9" s="69"/>
      <c r="IP9" s="69"/>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c r="JU9" s="69"/>
      <c r="JV9" s="69"/>
      <c r="JW9" s="69"/>
      <c r="JX9" s="69"/>
      <c r="JY9" s="69"/>
      <c r="JZ9" s="69"/>
      <c r="KA9" s="69"/>
      <c r="KB9" s="69"/>
      <c r="KC9" s="69"/>
      <c r="KD9" s="69"/>
      <c r="KE9" s="69"/>
      <c r="KF9" s="69"/>
      <c r="KG9" s="69"/>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c r="ME9" s="69"/>
      <c r="MF9" s="69"/>
      <c r="MG9" s="69"/>
      <c r="MH9" s="69"/>
      <c r="MI9" s="69"/>
      <c r="MJ9" s="69"/>
      <c r="MK9" s="69"/>
      <c r="ML9" s="69"/>
      <c r="MM9" s="69"/>
      <c r="MN9" s="69"/>
      <c r="MO9" s="69"/>
      <c r="MP9" s="69"/>
      <c r="MQ9" s="69"/>
      <c r="MR9" s="69"/>
      <c r="MS9" s="69"/>
      <c r="MT9" s="69"/>
      <c r="MU9" s="69"/>
      <c r="MV9" s="69"/>
      <c r="MW9" s="69"/>
      <c r="MX9" s="69"/>
      <c r="MY9" s="69"/>
      <c r="MZ9" s="69"/>
      <c r="NA9" s="69"/>
      <c r="NB9" s="69"/>
      <c r="NC9" s="69"/>
      <c r="ND9" s="69"/>
      <c r="NE9" s="69"/>
      <c r="NF9" s="69"/>
      <c r="NG9" s="69"/>
      <c r="NH9" s="69"/>
      <c r="NI9" s="69"/>
      <c r="NJ9" s="69"/>
      <c r="NK9" s="69"/>
      <c r="NL9" s="69"/>
      <c r="NM9" s="69"/>
      <c r="NN9" s="69"/>
      <c r="NO9" s="69"/>
      <c r="NP9" s="69"/>
      <c r="NQ9" s="69"/>
      <c r="NR9" s="69"/>
      <c r="NS9" s="69"/>
      <c r="NT9" s="69"/>
      <c r="NU9" s="69"/>
      <c r="NV9" s="69"/>
      <c r="NW9" s="69"/>
      <c r="NX9" s="69"/>
      <c r="NY9" s="69"/>
      <c r="NZ9" s="69"/>
      <c r="OA9" s="69"/>
      <c r="OB9" s="69"/>
      <c r="OC9" s="69"/>
      <c r="OD9" s="69"/>
      <c r="OE9" s="69"/>
      <c r="OF9" s="69"/>
      <c r="OG9" s="69"/>
      <c r="OH9" s="69"/>
      <c r="OI9" s="69"/>
      <c r="OJ9" s="69"/>
      <c r="OK9" s="69"/>
      <c r="OL9" s="69"/>
      <c r="OM9" s="69"/>
      <c r="ON9" s="69"/>
      <c r="OO9" s="69"/>
      <c r="OP9" s="69"/>
      <c r="OQ9" s="69"/>
      <c r="OR9" s="69"/>
      <c r="OS9" s="69"/>
      <c r="OT9" s="69"/>
      <c r="OU9" s="69"/>
      <c r="OV9" s="69"/>
      <c r="OW9" s="69"/>
      <c r="OX9" s="69"/>
      <c r="OY9" s="69"/>
      <c r="OZ9" s="69"/>
      <c r="PA9" s="69"/>
      <c r="PB9" s="69"/>
      <c r="PC9" s="69"/>
      <c r="PD9" s="69"/>
      <c r="PE9" s="69"/>
      <c r="PF9" s="69"/>
      <c r="PG9" s="69"/>
      <c r="PH9" s="69"/>
      <c r="PI9" s="69"/>
      <c r="PJ9" s="69"/>
      <c r="PK9" s="69"/>
      <c r="PL9" s="69"/>
      <c r="PM9" s="69"/>
      <c r="PN9" s="69"/>
      <c r="PO9" s="69"/>
      <c r="PP9" s="69"/>
      <c r="PQ9" s="69"/>
      <c r="PR9" s="69"/>
      <c r="PS9" s="69"/>
      <c r="PT9" s="69"/>
      <c r="PU9" s="69"/>
      <c r="PV9" s="69"/>
      <c r="PW9" s="69"/>
      <c r="PX9" s="69"/>
      <c r="PY9" s="69"/>
      <c r="PZ9" s="69"/>
      <c r="QA9" s="69"/>
      <c r="QB9" s="69"/>
      <c r="QC9" s="69"/>
      <c r="QD9" s="69"/>
      <c r="QE9" s="69"/>
      <c r="QF9" s="69"/>
      <c r="QG9" s="69"/>
      <c r="QH9" s="69"/>
      <c r="QI9" s="69"/>
      <c r="QJ9" s="69"/>
      <c r="QK9" s="69"/>
      <c r="QL9" s="69"/>
      <c r="QM9" s="69"/>
      <c r="QN9" s="69"/>
      <c r="QO9" s="69"/>
      <c r="QP9" s="69"/>
      <c r="QQ9" s="69"/>
      <c r="QR9" s="69"/>
      <c r="QS9" s="69"/>
      <c r="QT9" s="69"/>
      <c r="QU9" s="69"/>
      <c r="QV9" s="69"/>
      <c r="QW9" s="69"/>
      <c r="QX9" s="69"/>
      <c r="QY9" s="69"/>
      <c r="QZ9" s="69"/>
      <c r="RA9" s="69"/>
      <c r="RB9" s="69"/>
      <c r="RC9" s="69"/>
      <c r="RD9" s="69"/>
      <c r="RE9" s="69"/>
      <c r="RF9" s="69"/>
      <c r="RG9" s="69"/>
      <c r="RH9" s="69"/>
      <c r="RI9" s="69"/>
      <c r="RJ9" s="69"/>
      <c r="RK9" s="69"/>
      <c r="RL9" s="69"/>
      <c r="RM9" s="69"/>
      <c r="RN9" s="69"/>
      <c r="RO9" s="69"/>
      <c r="RP9" s="69"/>
      <c r="RQ9" s="69"/>
      <c r="RR9" s="69"/>
      <c r="RS9" s="69"/>
      <c r="RT9" s="69"/>
      <c r="RU9" s="69"/>
      <c r="RV9" s="69"/>
      <c r="RW9" s="69"/>
      <c r="RX9" s="69"/>
      <c r="RY9" s="69"/>
      <c r="RZ9" s="69"/>
      <c r="SA9" s="69"/>
      <c r="SB9" s="69"/>
      <c r="SC9" s="69"/>
      <c r="SD9" s="69"/>
      <c r="SE9" s="69"/>
      <c r="SF9" s="69"/>
      <c r="SG9" s="69"/>
      <c r="SH9" s="69"/>
      <c r="SI9" s="69"/>
      <c r="SJ9" s="69"/>
      <c r="SK9" s="69"/>
      <c r="SL9" s="69"/>
      <c r="SM9" s="69"/>
      <c r="SN9" s="69"/>
      <c r="SO9" s="69"/>
      <c r="SP9" s="69"/>
      <c r="SQ9" s="69"/>
      <c r="SR9" s="69"/>
      <c r="SS9" s="69"/>
      <c r="ST9" s="69"/>
      <c r="SU9" s="69"/>
      <c r="SV9" s="69"/>
      <c r="SW9" s="69"/>
      <c r="SX9" s="69"/>
      <c r="SY9" s="69"/>
      <c r="SZ9" s="69"/>
      <c r="TA9" s="69"/>
      <c r="TB9" s="69"/>
      <c r="TC9" s="69"/>
      <c r="TD9" s="69"/>
      <c r="TE9" s="69"/>
      <c r="TF9" s="69"/>
      <c r="TG9" s="69"/>
      <c r="TH9" s="69"/>
      <c r="TI9" s="69"/>
      <c r="TJ9" s="69"/>
      <c r="TK9" s="69"/>
      <c r="TL9" s="69"/>
      <c r="TM9" s="69"/>
      <c r="TN9" s="69"/>
      <c r="TO9" s="69"/>
      <c r="TP9" s="69"/>
      <c r="TQ9" s="69"/>
      <c r="TR9" s="69"/>
      <c r="TS9" s="69"/>
      <c r="TT9" s="69"/>
      <c r="TU9" s="69"/>
      <c r="TV9" s="69"/>
      <c r="TW9" s="69"/>
      <c r="TX9" s="69"/>
      <c r="TY9" s="69"/>
      <c r="TZ9" s="69"/>
      <c r="UA9" s="69"/>
      <c r="UB9" s="69"/>
      <c r="UC9" s="69"/>
      <c r="UD9" s="69"/>
      <c r="UE9" s="69"/>
      <c r="UF9" s="69"/>
      <c r="UG9" s="69"/>
      <c r="UH9" s="69"/>
      <c r="UI9" s="69"/>
      <c r="UJ9" s="69"/>
      <c r="UK9" s="69"/>
      <c r="UL9" s="69"/>
      <c r="UM9" s="69"/>
      <c r="UN9" s="69"/>
      <c r="UO9" s="69"/>
      <c r="UP9" s="69"/>
      <c r="UQ9" s="69"/>
      <c r="UR9" s="69"/>
      <c r="US9" s="69"/>
      <c r="UT9" s="69"/>
      <c r="UU9" s="69"/>
      <c r="UV9" s="69"/>
      <c r="UW9" s="69"/>
      <c r="UX9" s="69"/>
      <c r="UY9" s="69"/>
      <c r="UZ9" s="69"/>
      <c r="VA9" s="69"/>
      <c r="VB9" s="69"/>
      <c r="VC9" s="69"/>
      <c r="VD9" s="69"/>
      <c r="VE9" s="69"/>
      <c r="VF9" s="69"/>
      <c r="VG9" s="69"/>
      <c r="VH9" s="69"/>
      <c r="VI9" s="69"/>
      <c r="VJ9" s="69"/>
      <c r="VK9" s="69"/>
      <c r="VL9" s="69"/>
      <c r="VM9" s="69"/>
      <c r="VN9" s="69"/>
      <c r="VO9" s="69"/>
      <c r="VP9" s="69"/>
      <c r="VQ9" s="69"/>
      <c r="VR9" s="69"/>
      <c r="VS9" s="69"/>
      <c r="VT9" s="69"/>
      <c r="VU9" s="69"/>
      <c r="VV9" s="69"/>
      <c r="VW9" s="69"/>
      <c r="VX9" s="69"/>
      <c r="VY9" s="69"/>
      <c r="VZ9" s="69"/>
      <c r="WA9" s="69"/>
      <c r="WB9" s="69"/>
      <c r="WC9" s="69"/>
      <c r="WD9" s="69"/>
      <c r="WE9" s="69"/>
      <c r="WF9" s="69"/>
      <c r="WG9" s="69"/>
      <c r="WH9" s="69"/>
      <c r="WI9" s="69"/>
      <c r="WJ9" s="69"/>
      <c r="WK9" s="69"/>
      <c r="WL9" s="69"/>
      <c r="WM9" s="69"/>
      <c r="WN9" s="69"/>
      <c r="WO9" s="69"/>
      <c r="WP9" s="69"/>
      <c r="WQ9" s="69"/>
      <c r="WR9" s="69"/>
      <c r="WS9" s="69"/>
      <c r="WT9" s="69"/>
      <c r="WU9" s="69"/>
      <c r="WV9" s="69"/>
      <c r="WW9" s="69"/>
      <c r="WX9" s="69"/>
      <c r="WY9" s="69"/>
      <c r="WZ9" s="69"/>
      <c r="XA9" s="69"/>
      <c r="XB9" s="69"/>
      <c r="XC9" s="69"/>
      <c r="XD9" s="69"/>
      <c r="XE9" s="69"/>
      <c r="XF9" s="69"/>
      <c r="XG9" s="69"/>
      <c r="XH9" s="69"/>
      <c r="XI9" s="69"/>
      <c r="XJ9" s="69"/>
      <c r="XK9" s="69"/>
      <c r="XL9" s="69"/>
      <c r="XM9" s="69"/>
      <c r="XN9" s="69"/>
      <c r="XO9" s="69"/>
      <c r="XP9" s="69"/>
      <c r="XQ9" s="69"/>
      <c r="XR9" s="69"/>
      <c r="XS9" s="69"/>
      <c r="XT9" s="69"/>
      <c r="XU9" s="69"/>
      <c r="XV9" s="69"/>
      <c r="XW9" s="69"/>
      <c r="XX9" s="69"/>
      <c r="XY9" s="69"/>
      <c r="XZ9" s="69"/>
      <c r="YA9" s="69"/>
      <c r="YB9" s="69"/>
      <c r="YC9" s="69"/>
      <c r="YD9" s="69"/>
      <c r="YE9" s="69"/>
      <c r="YF9" s="69"/>
      <c r="YG9" s="69"/>
      <c r="YH9" s="69"/>
      <c r="YI9" s="69"/>
      <c r="YJ9" s="69"/>
      <c r="YK9" s="69"/>
      <c r="YL9" s="69"/>
      <c r="YM9" s="69"/>
      <c r="YN9" s="69"/>
      <c r="YO9" s="69"/>
      <c r="YP9" s="69"/>
      <c r="YQ9" s="69"/>
      <c r="YR9" s="69"/>
      <c r="YS9" s="69"/>
      <c r="YT9" s="69"/>
      <c r="YU9" s="69"/>
      <c r="YV9" s="69"/>
      <c r="YW9" s="69"/>
      <c r="YX9" s="69"/>
      <c r="YY9" s="69"/>
      <c r="YZ9" s="69"/>
      <c r="ZA9" s="69"/>
      <c r="ZB9" s="69"/>
      <c r="ZC9" s="69"/>
      <c r="ZD9" s="69"/>
      <c r="ZE9" s="69"/>
      <c r="ZF9" s="69"/>
      <c r="ZG9" s="69"/>
      <c r="ZH9" s="69"/>
      <c r="ZI9" s="69"/>
      <c r="ZJ9" s="69"/>
      <c r="ZK9" s="69"/>
      <c r="ZL9" s="69"/>
      <c r="ZM9" s="69"/>
      <c r="ZN9" s="69"/>
      <c r="ZO9" s="69"/>
      <c r="ZP9" s="69"/>
      <c r="ZQ9" s="69"/>
      <c r="ZR9" s="69"/>
      <c r="ZS9" s="69"/>
      <c r="ZT9" s="69"/>
      <c r="ZU9" s="69"/>
      <c r="ZV9" s="69"/>
      <c r="ZW9" s="69"/>
      <c r="ZX9" s="69"/>
      <c r="ZY9" s="69"/>
      <c r="ZZ9" s="69"/>
      <c r="AAA9" s="69"/>
      <c r="AAB9" s="69"/>
      <c r="AAC9" s="69"/>
      <c r="AAD9" s="69"/>
      <c r="AAE9" s="69"/>
      <c r="AAF9" s="69"/>
      <c r="AAG9" s="69"/>
      <c r="AAH9" s="69"/>
      <c r="AAI9" s="69"/>
      <c r="AAJ9" s="69"/>
      <c r="AAK9" s="69"/>
      <c r="AAL9" s="69"/>
      <c r="AAM9" s="69"/>
      <c r="AAN9" s="69"/>
      <c r="AAO9" s="69"/>
      <c r="AAP9" s="69"/>
      <c r="AAQ9" s="69"/>
      <c r="AAR9" s="69"/>
      <c r="AAS9" s="69"/>
      <c r="AAT9" s="69"/>
      <c r="AAU9" s="69"/>
      <c r="AAV9" s="69"/>
      <c r="AAW9" s="69"/>
      <c r="AAX9" s="69"/>
      <c r="AAY9" s="69"/>
      <c r="AAZ9" s="69"/>
      <c r="ABA9" s="69"/>
      <c r="ABB9" s="69"/>
      <c r="ABC9" s="69"/>
      <c r="ABD9" s="69"/>
      <c r="ABE9" s="69"/>
      <c r="ABF9" s="69"/>
      <c r="ABG9" s="69"/>
      <c r="ABH9" s="69"/>
      <c r="ABI9" s="69"/>
      <c r="ABJ9" s="69"/>
      <c r="ABK9" s="69"/>
      <c r="ABL9" s="69"/>
      <c r="ABM9" s="69"/>
      <c r="ABN9" s="69"/>
      <c r="ABO9" s="69"/>
      <c r="ABP9" s="69"/>
      <c r="ABQ9" s="69"/>
      <c r="ABR9" s="69"/>
      <c r="ABS9" s="69"/>
      <c r="ABT9" s="69"/>
      <c r="ABU9" s="69"/>
      <c r="ABV9" s="69"/>
      <c r="ABW9" s="69"/>
      <c r="ABX9" s="69"/>
      <c r="ABY9" s="69"/>
      <c r="ABZ9" s="69"/>
      <c r="ACA9" s="69"/>
      <c r="ACB9" s="69"/>
      <c r="ACC9" s="69"/>
      <c r="ACD9" s="69"/>
      <c r="ACE9" s="69"/>
      <c r="ACF9" s="69"/>
      <c r="ACG9" s="69"/>
      <c r="ACH9" s="69"/>
      <c r="ACI9" s="69"/>
      <c r="ACJ9" s="69"/>
      <c r="ACK9" s="69"/>
      <c r="ACL9" s="69"/>
      <c r="ACM9" s="69"/>
      <c r="ACN9" s="69"/>
      <c r="ACO9" s="69"/>
      <c r="ACP9" s="69"/>
      <c r="ACQ9" s="69"/>
      <c r="ACR9" s="69"/>
      <c r="ACS9" s="69"/>
      <c r="ACT9" s="69"/>
      <c r="ACU9" s="69"/>
      <c r="ACV9" s="69"/>
      <c r="ACW9" s="69"/>
      <c r="ACX9" s="69"/>
      <c r="ACY9" s="69"/>
      <c r="ACZ9" s="69"/>
      <c r="ADA9" s="69"/>
      <c r="ADB9" s="69"/>
      <c r="ADC9" s="69"/>
      <c r="ADD9" s="69"/>
      <c r="ADE9" s="69"/>
      <c r="ADF9" s="69"/>
      <c r="ADG9" s="69"/>
      <c r="ADH9" s="69"/>
      <c r="ADI9" s="69"/>
      <c r="ADJ9" s="69"/>
      <c r="ADK9" s="69"/>
      <c r="ADL9" s="69"/>
      <c r="ADM9" s="69"/>
      <c r="ADN9" s="69"/>
      <c r="ADO9" s="69"/>
      <c r="ADP9" s="69"/>
      <c r="ADQ9" s="69"/>
      <c r="ADR9" s="69"/>
      <c r="ADS9" s="69"/>
      <c r="ADT9" s="69"/>
      <c r="ADU9" s="69"/>
      <c r="ADV9" s="69"/>
      <c r="ADW9" s="69"/>
      <c r="ADX9" s="69"/>
      <c r="ADY9" s="69"/>
      <c r="ADZ9" s="69"/>
      <c r="AEA9" s="69"/>
      <c r="AEB9" s="69"/>
      <c r="AEC9" s="69"/>
      <c r="AED9" s="69"/>
      <c r="AEE9" s="69"/>
      <c r="AEF9" s="69"/>
      <c r="AEG9" s="69"/>
      <c r="AEH9" s="69"/>
      <c r="AEI9" s="69"/>
      <c r="AEJ9" s="69"/>
      <c r="AEK9" s="69"/>
      <c r="AEL9" s="69"/>
      <c r="AEM9" s="69"/>
      <c r="AEN9" s="69"/>
      <c r="AEO9" s="69"/>
      <c r="AEP9" s="69"/>
      <c r="AEQ9" s="69"/>
      <c r="AER9" s="69"/>
      <c r="AES9" s="69"/>
      <c r="AET9" s="69"/>
      <c r="AEU9" s="69"/>
      <c r="AEV9" s="69"/>
      <c r="AEW9" s="69"/>
      <c r="AEX9" s="69"/>
      <c r="AEY9" s="69"/>
      <c r="AEZ9" s="69"/>
      <c r="AFA9" s="69"/>
      <c r="AFB9" s="69"/>
      <c r="AFC9" s="69"/>
      <c r="AFD9" s="69"/>
      <c r="AFE9" s="69"/>
      <c r="AFF9" s="69"/>
      <c r="AFG9" s="69"/>
      <c r="AFH9" s="69"/>
      <c r="AFI9" s="69"/>
      <c r="AFJ9" s="69"/>
      <c r="AFK9" s="69"/>
      <c r="AFL9" s="69"/>
      <c r="AFM9" s="69"/>
      <c r="AFN9" s="69"/>
      <c r="AFO9" s="69"/>
      <c r="AFP9" s="69"/>
      <c r="AFQ9" s="69"/>
      <c r="AFR9" s="69"/>
      <c r="AFS9" s="69"/>
      <c r="AFT9" s="69"/>
      <c r="AFU9" s="69"/>
      <c r="AFV9" s="69"/>
      <c r="AFW9" s="69"/>
      <c r="AFX9" s="69"/>
      <c r="AFY9" s="69"/>
      <c r="AFZ9" s="69"/>
      <c r="AGA9" s="69"/>
      <c r="AGB9" s="69"/>
      <c r="AGC9" s="69"/>
      <c r="AGD9" s="69"/>
      <c r="AGE9" s="69"/>
      <c r="AGF9" s="69"/>
      <c r="AGG9" s="69"/>
      <c r="AGH9" s="69"/>
      <c r="AGI9" s="69"/>
      <c r="AGJ9" s="69"/>
      <c r="AGK9" s="69"/>
      <c r="AGL9" s="69"/>
      <c r="AGM9" s="69"/>
      <c r="AGN9" s="69"/>
      <c r="AGO9" s="69"/>
      <c r="AGP9" s="69"/>
      <c r="AGQ9" s="69"/>
      <c r="AGR9" s="69"/>
      <c r="AGS9" s="69"/>
      <c r="AGT9" s="69"/>
      <c r="AGU9" s="69"/>
      <c r="AGV9" s="69"/>
      <c r="AGW9" s="69"/>
      <c r="AGX9" s="69"/>
      <c r="AGY9" s="69"/>
      <c r="AGZ9" s="69"/>
      <c r="AHA9" s="69"/>
      <c r="AHB9" s="69"/>
      <c r="AHC9" s="69"/>
      <c r="AHD9" s="69"/>
      <c r="AHE9" s="69"/>
      <c r="AHF9" s="69"/>
      <c r="AHG9" s="69"/>
      <c r="AHH9" s="69"/>
      <c r="AHI9" s="69"/>
      <c r="AHJ9" s="69"/>
      <c r="AHK9" s="69"/>
      <c r="AHL9" s="69"/>
      <c r="AHM9" s="69"/>
      <c r="AHN9" s="69"/>
      <c r="AHO9" s="69"/>
      <c r="AHP9" s="69"/>
      <c r="AHQ9" s="69"/>
      <c r="AHR9" s="69"/>
      <c r="AHS9" s="69"/>
      <c r="AHT9" s="69"/>
      <c r="AHU9" s="69"/>
      <c r="AHV9" s="69"/>
      <c r="AHW9" s="69"/>
      <c r="AHX9" s="69"/>
      <c r="AHY9" s="69"/>
      <c r="AHZ9" s="69"/>
      <c r="AIA9" s="69"/>
      <c r="AIB9" s="69"/>
      <c r="AIC9" s="69"/>
      <c r="AID9" s="69"/>
      <c r="AIE9" s="69"/>
      <c r="AIF9" s="69"/>
      <c r="AIG9" s="69"/>
      <c r="AIH9" s="69"/>
      <c r="AII9" s="69"/>
      <c r="AIJ9" s="69"/>
      <c r="AIK9" s="69"/>
      <c r="AIL9" s="69"/>
      <c r="AIM9" s="69"/>
      <c r="AIN9" s="69"/>
      <c r="AIO9" s="69"/>
      <c r="AIP9" s="69"/>
      <c r="AIQ9" s="69"/>
      <c r="AIR9" s="69"/>
      <c r="AIS9" s="69"/>
      <c r="AIT9" s="69"/>
      <c r="AIU9" s="69"/>
      <c r="AIV9" s="69"/>
      <c r="AIW9" s="69"/>
      <c r="AIX9" s="69"/>
      <c r="AIY9" s="69"/>
      <c r="AIZ9" s="69"/>
      <c r="AJA9" s="69"/>
      <c r="AJB9" s="69"/>
      <c r="AJC9" s="69"/>
      <c r="AJD9" s="69"/>
      <c r="AJE9" s="69"/>
      <c r="AJF9" s="69"/>
      <c r="AJG9" s="69"/>
      <c r="AJH9" s="69"/>
      <c r="AJI9" s="69"/>
      <c r="AJJ9" s="69"/>
      <c r="AJK9" s="69"/>
      <c r="AJL9" s="69"/>
      <c r="AJM9" s="69"/>
      <c r="AJN9" s="69"/>
      <c r="AJO9" s="69"/>
      <c r="AJP9" s="69"/>
      <c r="AJQ9" s="69"/>
      <c r="AJR9" s="69"/>
      <c r="AJS9" s="69"/>
      <c r="AJT9" s="69"/>
      <c r="AJU9" s="69"/>
      <c r="AJV9" s="69"/>
      <c r="AJW9" s="69"/>
      <c r="AJX9" s="69"/>
      <c r="AJY9" s="69"/>
      <c r="AJZ9" s="69"/>
      <c r="AKA9" s="69"/>
      <c r="AKB9" s="69"/>
      <c r="AKC9" s="69"/>
      <c r="AKD9" s="69"/>
      <c r="AKE9" s="69"/>
      <c r="AKF9" s="69"/>
      <c r="AKG9" s="69"/>
      <c r="AKH9" s="69"/>
      <c r="AKI9" s="69"/>
      <c r="AKJ9" s="69"/>
      <c r="AKK9" s="69"/>
      <c r="AKL9" s="69"/>
      <c r="AKM9" s="69"/>
      <c r="AKN9" s="69"/>
      <c r="AKO9" s="69"/>
      <c r="AKP9" s="69"/>
      <c r="AKQ9" s="69"/>
      <c r="AKR9" s="69"/>
      <c r="AKS9" s="69"/>
      <c r="AKT9" s="69"/>
      <c r="AKU9" s="69"/>
      <c r="AKV9" s="69"/>
      <c r="AKW9" s="69"/>
      <c r="AKX9" s="69"/>
      <c r="AKY9" s="69"/>
      <c r="AKZ9" s="69"/>
      <c r="ALA9" s="69"/>
      <c r="ALB9" s="69"/>
      <c r="ALC9" s="69"/>
      <c r="ALD9" s="69"/>
      <c r="ALE9" s="69"/>
      <c r="ALF9" s="69"/>
      <c r="ALG9" s="69"/>
      <c r="ALH9" s="69"/>
      <c r="ALI9" s="69"/>
      <c r="ALJ9" s="69"/>
      <c r="ALK9" s="69"/>
      <c r="ALL9" s="69"/>
      <c r="ALM9" s="69"/>
    </row>
    <row r="10">
      <c r="A10" s="68" t="s">
        <v>242</v>
      </c>
      <c r="B10" s="69" t="str">
        <f t="shared" ref="B10:EQ10" si="2">sum(B6:B7)/sum(B5:B7)</f>
        <v>1</v>
      </c>
      <c r="C10" s="69" t="str">
        <f t="shared" si="2"/>
        <v>#DIV/0!</v>
      </c>
      <c r="D10" s="69" t="str">
        <f t="shared" si="2"/>
        <v>0.9168542136</v>
      </c>
      <c r="E10" s="69" t="str">
        <f t="shared" si="2"/>
        <v>1</v>
      </c>
      <c r="F10" s="69" t="str">
        <f t="shared" si="2"/>
        <v>#DIV/0!</v>
      </c>
      <c r="G10" s="69" t="str">
        <f t="shared" si="2"/>
        <v>0.7932451093</v>
      </c>
      <c r="H10" s="69" t="str">
        <f t="shared" si="2"/>
        <v>0.5537439613</v>
      </c>
      <c r="I10" s="69" t="str">
        <f t="shared" si="2"/>
        <v>0.9938271605</v>
      </c>
      <c r="J10" s="69" t="str">
        <f t="shared" si="2"/>
        <v>0.7688311688</v>
      </c>
      <c r="K10" s="69" t="str">
        <f t="shared" si="2"/>
        <v>0.981981982</v>
      </c>
      <c r="L10" s="69" t="str">
        <f t="shared" si="2"/>
        <v>0.4160692951</v>
      </c>
      <c r="M10" s="69" t="str">
        <f t="shared" si="2"/>
        <v>0.5058823529</v>
      </c>
      <c r="N10" s="69" t="str">
        <f t="shared" si="2"/>
        <v>1</v>
      </c>
      <c r="O10" s="69" t="str">
        <f t="shared" si="2"/>
        <v>0.7448824868</v>
      </c>
      <c r="P10" s="69" t="str">
        <f t="shared" si="2"/>
        <v>0.9904092072</v>
      </c>
      <c r="Q10" s="69" t="str">
        <f t="shared" si="2"/>
        <v>1</v>
      </c>
      <c r="R10" s="69" t="str">
        <f t="shared" si="2"/>
        <v>0.4143920596</v>
      </c>
      <c r="S10" s="69" t="str">
        <f t="shared" si="2"/>
        <v>0.9772030651</v>
      </c>
      <c r="T10" s="69" t="str">
        <f t="shared" si="2"/>
        <v>#DIV/0!</v>
      </c>
      <c r="U10" s="69" t="str">
        <f t="shared" si="2"/>
        <v>0.9723602941</v>
      </c>
      <c r="V10" s="69" t="str">
        <f t="shared" si="2"/>
        <v>1</v>
      </c>
      <c r="W10" s="69" t="str">
        <f t="shared" si="2"/>
        <v>#DIV/0!</v>
      </c>
      <c r="X10" s="69" t="str">
        <f t="shared" si="2"/>
        <v>0.6626506024</v>
      </c>
      <c r="Y10" s="69" t="str">
        <f t="shared" si="2"/>
        <v>1</v>
      </c>
      <c r="Z10" s="69" t="str">
        <f t="shared" si="2"/>
        <v>0.8900348432</v>
      </c>
      <c r="AA10" s="69" t="str">
        <f t="shared" si="2"/>
        <v>1</v>
      </c>
      <c r="AB10" s="69" t="str">
        <f t="shared" si="2"/>
        <v>0.6455696203</v>
      </c>
      <c r="AC10" s="69" t="str">
        <f t="shared" si="2"/>
        <v>1</v>
      </c>
      <c r="AD10" s="69" t="str">
        <f t="shared" si="2"/>
        <v>0.9810606061</v>
      </c>
      <c r="AE10" s="69" t="str">
        <f t="shared" si="2"/>
        <v>1</v>
      </c>
      <c r="AF10" s="69" t="str">
        <f t="shared" si="2"/>
        <v>0.9666666667</v>
      </c>
      <c r="AG10" s="69" t="str">
        <f t="shared" si="2"/>
        <v>0.5899740362</v>
      </c>
      <c r="AH10" s="69" t="str">
        <f t="shared" si="2"/>
        <v>#DIV/0!</v>
      </c>
      <c r="AI10" s="69" t="str">
        <f t="shared" si="2"/>
        <v>0.5053475936</v>
      </c>
      <c r="AJ10" s="69" t="str">
        <f t="shared" si="2"/>
        <v>1</v>
      </c>
      <c r="AK10" s="69" t="str">
        <f t="shared" si="2"/>
        <v>#DIV/0!</v>
      </c>
      <c r="AL10" s="69" t="str">
        <f t="shared" si="2"/>
        <v>1</v>
      </c>
      <c r="AM10" s="69" t="str">
        <f t="shared" si="2"/>
        <v>0.6872905526</v>
      </c>
      <c r="AN10" s="69" t="str">
        <f t="shared" si="2"/>
        <v>1</v>
      </c>
      <c r="AO10" s="69" t="str">
        <f t="shared" si="2"/>
        <v>0.7294117647</v>
      </c>
      <c r="AP10" s="69" t="str">
        <f t="shared" si="2"/>
        <v>0.3144537815</v>
      </c>
      <c r="AQ10" s="69" t="str">
        <f t="shared" si="2"/>
        <v>#DIV/0!</v>
      </c>
      <c r="AR10" s="69" t="str">
        <f t="shared" si="2"/>
        <v>0.9836234687</v>
      </c>
      <c r="AS10" s="69" t="str">
        <f t="shared" si="2"/>
        <v>0.9741054001</v>
      </c>
      <c r="AT10" s="69" t="str">
        <f t="shared" si="2"/>
        <v>0.565</v>
      </c>
      <c r="AU10" s="69" t="str">
        <f t="shared" si="2"/>
        <v>#DIV/0!</v>
      </c>
      <c r="AV10" s="69" t="str">
        <f t="shared" si="2"/>
        <v>1</v>
      </c>
      <c r="AW10" s="69" t="str">
        <f t="shared" si="2"/>
        <v>1</v>
      </c>
      <c r="AX10" s="69" t="str">
        <f t="shared" si="2"/>
        <v>0.3333333333</v>
      </c>
      <c r="AY10" s="69" t="str">
        <f t="shared" si="2"/>
        <v>0.7001302823</v>
      </c>
      <c r="AZ10" s="69" t="str">
        <f t="shared" si="2"/>
        <v>#DIV/0!</v>
      </c>
      <c r="BA10" s="69" t="str">
        <f t="shared" si="2"/>
        <v>0.9135802469</v>
      </c>
      <c r="BB10" s="69" t="str">
        <f t="shared" si="2"/>
        <v>0.6861497326</v>
      </c>
      <c r="BC10" s="69" t="str">
        <f t="shared" si="2"/>
        <v>1</v>
      </c>
      <c r="BD10" s="69" t="str">
        <f t="shared" si="2"/>
        <v>0.7245639535</v>
      </c>
      <c r="BE10" s="69" t="str">
        <f t="shared" si="2"/>
        <v>1</v>
      </c>
      <c r="BF10" s="69" t="str">
        <f t="shared" si="2"/>
        <v>0.528</v>
      </c>
      <c r="BG10" s="69" t="str">
        <f t="shared" si="2"/>
        <v>#DIV/0!</v>
      </c>
      <c r="BH10" s="69" t="str">
        <f t="shared" si="2"/>
        <v>0.7675769613</v>
      </c>
      <c r="BI10" s="69" t="str">
        <f t="shared" si="2"/>
        <v>0.9088920455</v>
      </c>
      <c r="BJ10" s="69" t="str">
        <f t="shared" si="2"/>
        <v>#DIV/0!</v>
      </c>
      <c r="BK10" s="69" t="str">
        <f t="shared" si="2"/>
        <v>0.9968239564</v>
      </c>
      <c r="BL10" s="69" t="str">
        <f t="shared" si="2"/>
        <v>0.962962963</v>
      </c>
      <c r="BM10" s="69" t="str">
        <f t="shared" si="2"/>
        <v>0.9289473684</v>
      </c>
      <c r="BN10" s="69" t="str">
        <f t="shared" si="2"/>
        <v>0.4153500001</v>
      </c>
      <c r="BO10" s="69" t="str">
        <f t="shared" si="2"/>
        <v>0.9862418301</v>
      </c>
      <c r="BP10" s="69" t="str">
        <f t="shared" si="2"/>
        <v>0.2840072696</v>
      </c>
      <c r="BQ10" s="69" t="str">
        <f t="shared" si="2"/>
        <v>0.7</v>
      </c>
      <c r="BR10" s="69" t="str">
        <f t="shared" si="2"/>
        <v>#DIV/0!</v>
      </c>
      <c r="BS10" s="69" t="str">
        <f t="shared" si="2"/>
        <v>0.9506792058</v>
      </c>
      <c r="BT10" s="69" t="str">
        <f t="shared" si="2"/>
        <v>#DIV/0!</v>
      </c>
      <c r="BU10" s="69" t="str">
        <f t="shared" si="2"/>
        <v>0.3566425121</v>
      </c>
      <c r="BV10" s="69" t="str">
        <f t="shared" si="2"/>
        <v>1</v>
      </c>
      <c r="BW10" s="69" t="str">
        <f t="shared" si="2"/>
        <v>#DIV/0!</v>
      </c>
      <c r="BX10" s="69" t="str">
        <f t="shared" si="2"/>
        <v>#DIV/0!</v>
      </c>
      <c r="BY10" s="69" t="str">
        <f t="shared" si="2"/>
        <v>0.4583333333</v>
      </c>
      <c r="BZ10" s="69" t="str">
        <f t="shared" si="2"/>
        <v>#DIV/0!</v>
      </c>
      <c r="CA10" s="69" t="str">
        <f t="shared" si="2"/>
        <v>1</v>
      </c>
      <c r="CB10" s="69" t="str">
        <f t="shared" si="2"/>
        <v>0.6261502831</v>
      </c>
      <c r="CC10" s="69" t="str">
        <f t="shared" si="2"/>
        <v>0.65684803</v>
      </c>
      <c r="CD10" s="69" t="str">
        <f t="shared" si="2"/>
        <v>#DIV/0!</v>
      </c>
      <c r="CE10" s="69" t="str">
        <f t="shared" si="2"/>
        <v>#DIV/0!</v>
      </c>
      <c r="CF10" s="69" t="str">
        <f t="shared" si="2"/>
        <v>0.6920454545</v>
      </c>
      <c r="CG10" s="69" t="str">
        <f t="shared" si="2"/>
        <v>1</v>
      </c>
      <c r="CH10" s="69" t="str">
        <f t="shared" si="2"/>
        <v>0.277065934</v>
      </c>
      <c r="CI10" s="69" t="str">
        <f t="shared" si="2"/>
        <v>0.41368758</v>
      </c>
      <c r="CJ10" s="69" t="str">
        <f t="shared" si="2"/>
        <v>1</v>
      </c>
      <c r="CK10" s="69" t="str">
        <f t="shared" si="2"/>
        <v>0.4769230769</v>
      </c>
      <c r="CL10" s="69" t="str">
        <f t="shared" si="2"/>
        <v>0.9971637931</v>
      </c>
      <c r="CM10" s="69" t="str">
        <f t="shared" si="2"/>
        <v>0.3975609757</v>
      </c>
      <c r="CN10" s="69" t="str">
        <f t="shared" si="2"/>
        <v>#DIV/0!</v>
      </c>
      <c r="CO10" s="69" t="str">
        <f t="shared" si="2"/>
        <v>0.7642210145</v>
      </c>
      <c r="CP10" s="69" t="str">
        <f t="shared" si="2"/>
        <v>0.9951293801</v>
      </c>
      <c r="CQ10" s="69" t="str">
        <f t="shared" si="2"/>
        <v>0.9613539652</v>
      </c>
      <c r="CR10" s="69" t="str">
        <f t="shared" si="2"/>
        <v>0.9745362319</v>
      </c>
      <c r="CS10" s="69" t="str">
        <f t="shared" si="2"/>
        <v>0.5091874423</v>
      </c>
      <c r="CT10" s="69" t="str">
        <f t="shared" si="2"/>
        <v>0.9315068493</v>
      </c>
      <c r="CU10" s="69" t="str">
        <f t="shared" si="2"/>
        <v>0.8</v>
      </c>
      <c r="CV10" s="69" t="str">
        <f t="shared" si="2"/>
        <v>0.7021276596</v>
      </c>
      <c r="CW10" s="69" t="str">
        <f t="shared" si="2"/>
        <v>0.9937707641</v>
      </c>
      <c r="CX10" s="69" t="str">
        <f t="shared" si="2"/>
        <v>0.4137931034</v>
      </c>
      <c r="CY10" s="69" t="str">
        <f t="shared" si="2"/>
        <v>#DIV/0!</v>
      </c>
      <c r="CZ10" s="69" t="str">
        <f t="shared" si="2"/>
        <v>1</v>
      </c>
      <c r="DA10" s="69" t="str">
        <f t="shared" si="2"/>
        <v>1</v>
      </c>
      <c r="DB10" s="69" t="str">
        <f t="shared" si="2"/>
        <v>0.6419753086</v>
      </c>
      <c r="DC10" s="69" t="str">
        <f t="shared" si="2"/>
        <v>0.4410936205</v>
      </c>
      <c r="DD10" s="69" t="str">
        <f t="shared" si="2"/>
        <v>0.8729086539</v>
      </c>
      <c r="DE10" s="69" t="str">
        <f t="shared" si="2"/>
        <v>0.4285714285</v>
      </c>
      <c r="DF10" s="69" t="str">
        <f t="shared" si="2"/>
        <v>0.5073170732</v>
      </c>
      <c r="DG10" s="69" t="str">
        <f t="shared" si="2"/>
        <v>#DIV/0!</v>
      </c>
      <c r="DH10" s="69" t="str">
        <f t="shared" si="2"/>
        <v>0.2348061171</v>
      </c>
      <c r="DI10" s="69" t="str">
        <f t="shared" si="2"/>
        <v>0.9294117647</v>
      </c>
      <c r="DJ10" s="69" t="str">
        <f t="shared" si="2"/>
        <v>0.701754386</v>
      </c>
      <c r="DK10" s="69" t="str">
        <f t="shared" si="2"/>
        <v>#DIV/0!</v>
      </c>
      <c r="DL10" s="69" t="str">
        <f t="shared" si="2"/>
        <v>#DIV/0!</v>
      </c>
      <c r="DM10" s="69" t="str">
        <f t="shared" si="2"/>
        <v>0.7321428571</v>
      </c>
      <c r="DN10" s="69" t="str">
        <f t="shared" si="2"/>
        <v>#DIV/0!</v>
      </c>
      <c r="DO10" s="69" t="str">
        <f t="shared" si="2"/>
        <v>#DIV/0!</v>
      </c>
      <c r="DP10" s="69" t="str">
        <f t="shared" si="2"/>
        <v>1</v>
      </c>
      <c r="DQ10" s="69" t="str">
        <f t="shared" si="2"/>
        <v>#VALUE!</v>
      </c>
      <c r="DR10" s="69" t="str">
        <f t="shared" si="2"/>
        <v>1</v>
      </c>
      <c r="DS10" s="69" t="str">
        <f t="shared" si="2"/>
        <v>0.8403430217</v>
      </c>
      <c r="DT10" s="69" t="str">
        <f t="shared" si="2"/>
        <v>1</v>
      </c>
      <c r="DU10" s="69" t="str">
        <f t="shared" si="2"/>
        <v>0.9873873874</v>
      </c>
      <c r="DV10" s="69" t="str">
        <f t="shared" si="2"/>
        <v>0.4162601626</v>
      </c>
      <c r="DW10" s="69" t="str">
        <f t="shared" si="2"/>
        <v>0.9600961539</v>
      </c>
      <c r="DX10" s="69" t="str">
        <f t="shared" si="2"/>
        <v>1</v>
      </c>
      <c r="DY10" s="69" t="str">
        <f t="shared" si="2"/>
        <v>1</v>
      </c>
      <c r="DZ10" s="69" t="str">
        <f t="shared" si="2"/>
        <v>0.4849264706</v>
      </c>
      <c r="EA10" s="69" t="str">
        <f t="shared" si="2"/>
        <v>0.7831325301</v>
      </c>
      <c r="EB10" s="69" t="str">
        <f t="shared" si="2"/>
        <v>0.7684729064</v>
      </c>
      <c r="EC10" s="69" t="str">
        <f t="shared" si="2"/>
        <v>1</v>
      </c>
      <c r="ED10" s="69" t="str">
        <f t="shared" si="2"/>
        <v>0.9661290323</v>
      </c>
      <c r="EE10" s="69" t="str">
        <f t="shared" si="2"/>
        <v>0.4426229508</v>
      </c>
      <c r="EF10" s="69" t="str">
        <f t="shared" si="2"/>
        <v>0.8785736962</v>
      </c>
      <c r="EG10" s="69" t="str">
        <f t="shared" si="2"/>
        <v>0.9821212121</v>
      </c>
      <c r="EH10" s="69" t="str">
        <f t="shared" si="2"/>
        <v>0.898364486</v>
      </c>
      <c r="EI10" s="69" t="str">
        <f t="shared" si="2"/>
        <v>#DIV/0!</v>
      </c>
      <c r="EJ10" s="69" t="str">
        <f t="shared" si="2"/>
        <v>0.52</v>
      </c>
      <c r="EK10" s="69" t="str">
        <f t="shared" si="2"/>
        <v>1</v>
      </c>
      <c r="EL10" s="69" t="str">
        <f t="shared" si="2"/>
        <v>0.4484895833</v>
      </c>
      <c r="EM10" s="69" t="str">
        <f t="shared" si="2"/>
        <v>0.9746551724</v>
      </c>
      <c r="EN10" s="69" t="str">
        <f t="shared" si="2"/>
        <v>0.5075399999</v>
      </c>
      <c r="EO10" s="69" t="str">
        <f t="shared" si="2"/>
        <v>0.9862012987</v>
      </c>
      <c r="EP10" s="69" t="str">
        <f t="shared" si="2"/>
        <v>0.8630136986</v>
      </c>
      <c r="EQ10" s="69" t="str">
        <f t="shared" si="2"/>
        <v>0.96875</v>
      </c>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c r="GV10" s="69"/>
      <c r="GW10" s="69"/>
      <c r="GX10" s="69"/>
      <c r="GY10" s="69"/>
      <c r="GZ10" s="69"/>
      <c r="HA10" s="69"/>
      <c r="HB10" s="69"/>
      <c r="HC10" s="69"/>
      <c r="HD10" s="69"/>
      <c r="HE10" s="69"/>
      <c r="HF10" s="69"/>
      <c r="HG10" s="69"/>
      <c r="HH10" s="69"/>
      <c r="HI10" s="69"/>
      <c r="HJ10" s="69"/>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c r="KB10" s="69"/>
      <c r="KC10" s="69"/>
      <c r="KD10" s="69"/>
      <c r="KE10" s="69"/>
      <c r="KF10" s="69"/>
      <c r="KG10" s="69"/>
      <c r="KH10" s="69"/>
      <c r="KI10" s="69"/>
      <c r="KJ10" s="69"/>
      <c r="KK10" s="69"/>
      <c r="KL10" s="69"/>
      <c r="KM10" s="69"/>
      <c r="KN10" s="69"/>
      <c r="KO10" s="69"/>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c r="MU10" s="69"/>
      <c r="MV10" s="69"/>
      <c r="MW10" s="69"/>
      <c r="MX10" s="69"/>
      <c r="MY10" s="69"/>
      <c r="MZ10" s="69"/>
      <c r="NA10" s="69"/>
      <c r="NB10" s="69"/>
      <c r="NC10" s="69"/>
      <c r="ND10" s="69"/>
      <c r="NE10" s="69"/>
      <c r="NF10" s="69"/>
      <c r="NG10" s="69"/>
      <c r="NH10" s="69"/>
      <c r="NI10" s="69"/>
      <c r="NJ10" s="69"/>
      <c r="NK10" s="69"/>
      <c r="NL10" s="69"/>
      <c r="NM10" s="69"/>
      <c r="NN10" s="69"/>
      <c r="NO10" s="69"/>
      <c r="NP10" s="69"/>
      <c r="NQ10" s="69"/>
      <c r="NR10" s="69"/>
      <c r="NS10" s="69"/>
      <c r="NT10" s="69"/>
      <c r="NU10" s="69"/>
      <c r="NV10" s="69"/>
      <c r="NW10" s="69"/>
      <c r="NX10" s="69"/>
      <c r="NY10" s="69"/>
      <c r="NZ10" s="69"/>
      <c r="OA10" s="69"/>
      <c r="OB10" s="69"/>
      <c r="OC10" s="69"/>
      <c r="OD10" s="69"/>
      <c r="OE10" s="69"/>
      <c r="OF10" s="69"/>
      <c r="OG10" s="69"/>
      <c r="OH10" s="69"/>
      <c r="OI10" s="69"/>
      <c r="OJ10" s="69"/>
      <c r="OK10" s="69"/>
      <c r="OL10" s="69"/>
      <c r="OM10" s="69"/>
      <c r="ON10" s="69"/>
      <c r="OO10" s="69"/>
      <c r="OP10" s="69"/>
      <c r="OQ10" s="69"/>
      <c r="OR10" s="69"/>
      <c r="OS10" s="69"/>
      <c r="OT10" s="69"/>
      <c r="OU10" s="69"/>
      <c r="OV10" s="69"/>
      <c r="OW10" s="69"/>
      <c r="OX10" s="69"/>
      <c r="OY10" s="69"/>
      <c r="OZ10" s="69"/>
      <c r="PA10" s="69"/>
      <c r="PB10" s="69"/>
      <c r="PC10" s="69"/>
      <c r="PD10" s="69"/>
      <c r="PE10" s="69"/>
      <c r="PF10" s="69"/>
      <c r="PG10" s="69"/>
      <c r="PH10" s="69"/>
      <c r="PI10" s="69"/>
      <c r="PJ10" s="69"/>
      <c r="PK10" s="69"/>
      <c r="PL10" s="69"/>
      <c r="PM10" s="69"/>
      <c r="PN10" s="69"/>
      <c r="PO10" s="69"/>
      <c r="PP10" s="69"/>
      <c r="PQ10" s="69"/>
      <c r="PR10" s="69"/>
      <c r="PS10" s="69"/>
      <c r="PT10" s="69"/>
      <c r="PU10" s="69"/>
      <c r="PV10" s="69"/>
      <c r="PW10" s="69"/>
      <c r="PX10" s="69"/>
      <c r="PY10" s="69"/>
      <c r="PZ10" s="69"/>
      <c r="QA10" s="69"/>
      <c r="QB10" s="69"/>
      <c r="QC10" s="69"/>
      <c r="QD10" s="69"/>
      <c r="QE10" s="69"/>
      <c r="QF10" s="69"/>
      <c r="QG10" s="69"/>
      <c r="QH10" s="69"/>
      <c r="QI10" s="69"/>
      <c r="QJ10" s="69"/>
      <c r="QK10" s="69"/>
      <c r="QL10" s="69"/>
      <c r="QM10" s="69"/>
      <c r="QN10" s="69"/>
      <c r="QO10" s="69"/>
      <c r="QP10" s="69"/>
      <c r="QQ10" s="69"/>
      <c r="QR10" s="69"/>
      <c r="QS10" s="69"/>
      <c r="QT10" s="69"/>
      <c r="QU10" s="69"/>
      <c r="QV10" s="69"/>
      <c r="QW10" s="69"/>
      <c r="QX10" s="69"/>
      <c r="QY10" s="69"/>
      <c r="QZ10" s="69"/>
      <c r="RA10" s="69"/>
      <c r="RB10" s="69"/>
      <c r="RC10" s="69"/>
      <c r="RD10" s="69"/>
      <c r="RE10" s="69"/>
      <c r="RF10" s="69"/>
      <c r="RG10" s="69"/>
      <c r="RH10" s="69"/>
      <c r="RI10" s="69"/>
      <c r="RJ10" s="69"/>
      <c r="RK10" s="69"/>
      <c r="RL10" s="69"/>
      <c r="RM10" s="69"/>
      <c r="RN10" s="69"/>
      <c r="RO10" s="69"/>
      <c r="RP10" s="69"/>
      <c r="RQ10" s="69"/>
      <c r="RR10" s="69"/>
      <c r="RS10" s="69"/>
      <c r="RT10" s="69"/>
      <c r="RU10" s="69"/>
      <c r="RV10" s="69"/>
      <c r="RW10" s="69"/>
      <c r="RX10" s="69"/>
      <c r="RY10" s="69"/>
      <c r="RZ10" s="69"/>
      <c r="SA10" s="69"/>
      <c r="SB10" s="69"/>
      <c r="SC10" s="69"/>
      <c r="SD10" s="69"/>
      <c r="SE10" s="69"/>
      <c r="SF10" s="69"/>
      <c r="SG10" s="69"/>
      <c r="SH10" s="69"/>
      <c r="SI10" s="69"/>
      <c r="SJ10" s="69"/>
      <c r="SK10" s="69"/>
      <c r="SL10" s="69"/>
      <c r="SM10" s="69"/>
      <c r="SN10" s="69"/>
      <c r="SO10" s="69"/>
      <c r="SP10" s="69"/>
      <c r="SQ10" s="69"/>
      <c r="SR10" s="69"/>
      <c r="SS10" s="69"/>
      <c r="ST10" s="69"/>
      <c r="SU10" s="69"/>
      <c r="SV10" s="69"/>
      <c r="SW10" s="69"/>
      <c r="SX10" s="69"/>
      <c r="SY10" s="69"/>
      <c r="SZ10" s="69"/>
      <c r="TA10" s="69"/>
      <c r="TB10" s="69"/>
      <c r="TC10" s="69"/>
      <c r="TD10" s="69"/>
      <c r="TE10" s="69"/>
      <c r="TF10" s="69"/>
      <c r="TG10" s="69"/>
      <c r="TH10" s="69"/>
      <c r="TI10" s="69"/>
      <c r="TJ10" s="69"/>
      <c r="TK10" s="69"/>
      <c r="TL10" s="69"/>
      <c r="TM10" s="69"/>
      <c r="TN10" s="69"/>
      <c r="TO10" s="69"/>
      <c r="TP10" s="69"/>
      <c r="TQ10" s="69"/>
      <c r="TR10" s="69"/>
      <c r="TS10" s="69"/>
      <c r="TT10" s="69"/>
      <c r="TU10" s="69"/>
      <c r="TV10" s="69"/>
      <c r="TW10" s="69"/>
      <c r="TX10" s="69"/>
      <c r="TY10" s="69"/>
      <c r="TZ10" s="69"/>
      <c r="UA10" s="69"/>
      <c r="UB10" s="69"/>
      <c r="UC10" s="69"/>
      <c r="UD10" s="69"/>
      <c r="UE10" s="69"/>
      <c r="UF10" s="69"/>
      <c r="UG10" s="69"/>
      <c r="UH10" s="69"/>
      <c r="UI10" s="69"/>
      <c r="UJ10" s="69"/>
      <c r="UK10" s="69"/>
      <c r="UL10" s="69"/>
      <c r="UM10" s="69"/>
      <c r="UN10" s="69"/>
      <c r="UO10" s="69"/>
      <c r="UP10" s="69"/>
      <c r="UQ10" s="69"/>
      <c r="UR10" s="69"/>
      <c r="US10" s="69"/>
      <c r="UT10" s="69"/>
      <c r="UU10" s="69"/>
      <c r="UV10" s="69"/>
      <c r="UW10" s="69"/>
      <c r="UX10" s="69"/>
      <c r="UY10" s="69"/>
      <c r="UZ10" s="69"/>
      <c r="VA10" s="69"/>
      <c r="VB10" s="69"/>
      <c r="VC10" s="69"/>
      <c r="VD10" s="69"/>
      <c r="VE10" s="69"/>
      <c r="VF10" s="69"/>
      <c r="VG10" s="69"/>
      <c r="VH10" s="69"/>
      <c r="VI10" s="69"/>
      <c r="VJ10" s="69"/>
      <c r="VK10" s="69"/>
      <c r="VL10" s="69"/>
      <c r="VM10" s="69"/>
      <c r="VN10" s="69"/>
      <c r="VO10" s="69"/>
      <c r="VP10" s="69"/>
      <c r="VQ10" s="69"/>
      <c r="VR10" s="69"/>
      <c r="VS10" s="69"/>
      <c r="VT10" s="69"/>
      <c r="VU10" s="69"/>
      <c r="VV10" s="69"/>
      <c r="VW10" s="69"/>
      <c r="VX10" s="69"/>
      <c r="VY10" s="69"/>
      <c r="VZ10" s="69"/>
      <c r="WA10" s="69"/>
      <c r="WB10" s="69"/>
      <c r="WC10" s="69"/>
      <c r="WD10" s="69"/>
      <c r="WE10" s="69"/>
      <c r="WF10" s="69"/>
      <c r="WG10" s="69"/>
      <c r="WH10" s="69"/>
      <c r="WI10" s="69"/>
      <c r="WJ10" s="69"/>
      <c r="WK10" s="69"/>
      <c r="WL10" s="69"/>
      <c r="WM10" s="69"/>
      <c r="WN10" s="69"/>
      <c r="WO10" s="69"/>
      <c r="WP10" s="69"/>
      <c r="WQ10" s="69"/>
      <c r="WR10" s="69"/>
      <c r="WS10" s="69"/>
      <c r="WT10" s="69"/>
      <c r="WU10" s="69"/>
      <c r="WV10" s="69"/>
      <c r="WW10" s="69"/>
      <c r="WX10" s="69"/>
      <c r="WY10" s="69"/>
      <c r="WZ10" s="69"/>
      <c r="XA10" s="69"/>
      <c r="XB10" s="69"/>
      <c r="XC10" s="69"/>
      <c r="XD10" s="69"/>
      <c r="XE10" s="69"/>
      <c r="XF10" s="69"/>
      <c r="XG10" s="69"/>
      <c r="XH10" s="69"/>
      <c r="XI10" s="69"/>
      <c r="XJ10" s="69"/>
      <c r="XK10" s="69"/>
      <c r="XL10" s="69"/>
      <c r="XM10" s="69"/>
      <c r="XN10" s="69"/>
      <c r="XO10" s="69"/>
      <c r="XP10" s="69"/>
      <c r="XQ10" s="69"/>
      <c r="XR10" s="69"/>
      <c r="XS10" s="69"/>
      <c r="XT10" s="69"/>
      <c r="XU10" s="69"/>
      <c r="XV10" s="69"/>
      <c r="XW10" s="69"/>
      <c r="XX10" s="69"/>
      <c r="XY10" s="69"/>
      <c r="XZ10" s="69"/>
      <c r="YA10" s="69"/>
      <c r="YB10" s="69"/>
      <c r="YC10" s="69"/>
      <c r="YD10" s="69"/>
      <c r="YE10" s="69"/>
      <c r="YF10" s="69"/>
      <c r="YG10" s="69"/>
      <c r="YH10" s="69"/>
      <c r="YI10" s="69"/>
      <c r="YJ10" s="69"/>
      <c r="YK10" s="69"/>
      <c r="YL10" s="69"/>
      <c r="YM10" s="69"/>
      <c r="YN10" s="69"/>
      <c r="YO10" s="69"/>
      <c r="YP10" s="69"/>
      <c r="YQ10" s="69"/>
      <c r="YR10" s="69"/>
      <c r="YS10" s="69"/>
      <c r="YT10" s="69"/>
      <c r="YU10" s="69"/>
      <c r="YV10" s="69"/>
      <c r="YW10" s="69"/>
      <c r="YX10" s="69"/>
      <c r="YY10" s="69"/>
      <c r="YZ10" s="69"/>
      <c r="ZA10" s="69"/>
      <c r="ZB10" s="69"/>
      <c r="ZC10" s="69"/>
      <c r="ZD10" s="69"/>
      <c r="ZE10" s="69"/>
      <c r="ZF10" s="69"/>
      <c r="ZG10" s="69"/>
      <c r="ZH10" s="69"/>
      <c r="ZI10" s="69"/>
      <c r="ZJ10" s="69"/>
      <c r="ZK10" s="69"/>
      <c r="ZL10" s="69"/>
      <c r="ZM10" s="69"/>
      <c r="ZN10" s="69"/>
      <c r="ZO10" s="69"/>
      <c r="ZP10" s="69"/>
      <c r="ZQ10" s="69"/>
      <c r="ZR10" s="69"/>
      <c r="ZS10" s="69"/>
      <c r="ZT10" s="69"/>
      <c r="ZU10" s="69"/>
      <c r="ZV10" s="69"/>
      <c r="ZW10" s="69"/>
      <c r="ZX10" s="69"/>
      <c r="ZY10" s="69"/>
      <c r="ZZ10" s="69"/>
      <c r="AAA10" s="69"/>
      <c r="AAB10" s="69"/>
      <c r="AAC10" s="69"/>
      <c r="AAD10" s="69"/>
      <c r="AAE10" s="69"/>
      <c r="AAF10" s="69"/>
      <c r="AAG10" s="69"/>
      <c r="AAH10" s="69"/>
      <c r="AAI10" s="69"/>
      <c r="AAJ10" s="69"/>
      <c r="AAK10" s="69"/>
      <c r="AAL10" s="69"/>
      <c r="AAM10" s="69"/>
      <c r="AAN10" s="69"/>
      <c r="AAO10" s="69"/>
      <c r="AAP10" s="69"/>
      <c r="AAQ10" s="69"/>
      <c r="AAR10" s="69"/>
      <c r="AAS10" s="69"/>
      <c r="AAT10" s="69"/>
      <c r="AAU10" s="69"/>
      <c r="AAV10" s="69"/>
      <c r="AAW10" s="69"/>
      <c r="AAX10" s="69"/>
      <c r="AAY10" s="69"/>
      <c r="AAZ10" s="69"/>
      <c r="ABA10" s="69"/>
      <c r="ABB10" s="69"/>
      <c r="ABC10" s="69"/>
      <c r="ABD10" s="69"/>
      <c r="ABE10" s="69"/>
      <c r="ABF10" s="69"/>
      <c r="ABG10" s="69"/>
      <c r="ABH10" s="69"/>
      <c r="ABI10" s="69"/>
      <c r="ABJ10" s="69"/>
      <c r="ABK10" s="69"/>
      <c r="ABL10" s="69"/>
      <c r="ABM10" s="69"/>
      <c r="ABN10" s="69"/>
      <c r="ABO10" s="69"/>
      <c r="ABP10" s="69"/>
      <c r="ABQ10" s="69"/>
      <c r="ABR10" s="69"/>
      <c r="ABS10" s="69"/>
      <c r="ABT10" s="69"/>
      <c r="ABU10" s="69"/>
      <c r="ABV10" s="69"/>
      <c r="ABW10" s="69"/>
      <c r="ABX10" s="69"/>
      <c r="ABY10" s="69"/>
      <c r="ABZ10" s="69"/>
      <c r="ACA10" s="69"/>
      <c r="ACB10" s="69"/>
      <c r="ACC10" s="69"/>
      <c r="ACD10" s="69"/>
      <c r="ACE10" s="69"/>
      <c r="ACF10" s="69"/>
      <c r="ACG10" s="69"/>
      <c r="ACH10" s="69"/>
      <c r="ACI10" s="69"/>
      <c r="ACJ10" s="69"/>
      <c r="ACK10" s="69"/>
      <c r="ACL10" s="69"/>
      <c r="ACM10" s="69"/>
      <c r="ACN10" s="69"/>
      <c r="ACO10" s="69"/>
      <c r="ACP10" s="69"/>
      <c r="ACQ10" s="69"/>
      <c r="ACR10" s="69"/>
      <c r="ACS10" s="69"/>
      <c r="ACT10" s="69"/>
      <c r="ACU10" s="69"/>
      <c r="ACV10" s="69"/>
      <c r="ACW10" s="69"/>
      <c r="ACX10" s="69"/>
      <c r="ACY10" s="69"/>
      <c r="ACZ10" s="69"/>
      <c r="ADA10" s="69"/>
      <c r="ADB10" s="69"/>
      <c r="ADC10" s="69"/>
      <c r="ADD10" s="69"/>
      <c r="ADE10" s="69"/>
      <c r="ADF10" s="69"/>
      <c r="ADG10" s="69"/>
      <c r="ADH10" s="69"/>
      <c r="ADI10" s="69"/>
      <c r="ADJ10" s="69"/>
      <c r="ADK10" s="69"/>
      <c r="ADL10" s="69"/>
      <c r="ADM10" s="69"/>
      <c r="ADN10" s="69"/>
      <c r="ADO10" s="69"/>
      <c r="ADP10" s="69"/>
      <c r="ADQ10" s="69"/>
      <c r="ADR10" s="69"/>
      <c r="ADS10" s="69"/>
      <c r="ADT10" s="69"/>
      <c r="ADU10" s="69"/>
      <c r="ADV10" s="69"/>
      <c r="ADW10" s="69"/>
      <c r="ADX10" s="69"/>
      <c r="ADY10" s="69"/>
      <c r="ADZ10" s="69"/>
      <c r="AEA10" s="69"/>
      <c r="AEB10" s="69"/>
      <c r="AEC10" s="69"/>
      <c r="AED10" s="69"/>
      <c r="AEE10" s="69"/>
      <c r="AEF10" s="69"/>
      <c r="AEG10" s="69"/>
      <c r="AEH10" s="69"/>
      <c r="AEI10" s="69"/>
      <c r="AEJ10" s="69"/>
      <c r="AEK10" s="69"/>
      <c r="AEL10" s="69"/>
      <c r="AEM10" s="69"/>
      <c r="AEN10" s="69"/>
      <c r="AEO10" s="69"/>
      <c r="AEP10" s="69"/>
      <c r="AEQ10" s="69"/>
      <c r="AER10" s="69"/>
      <c r="AES10" s="69"/>
      <c r="AET10" s="69"/>
      <c r="AEU10" s="69"/>
      <c r="AEV10" s="69"/>
      <c r="AEW10" s="69"/>
      <c r="AEX10" s="69"/>
      <c r="AEY10" s="69"/>
      <c r="AEZ10" s="69"/>
      <c r="AFA10" s="69"/>
      <c r="AFB10" s="69"/>
      <c r="AFC10" s="69"/>
      <c r="AFD10" s="69"/>
      <c r="AFE10" s="69"/>
      <c r="AFF10" s="69"/>
      <c r="AFG10" s="69"/>
      <c r="AFH10" s="69"/>
      <c r="AFI10" s="69"/>
      <c r="AFJ10" s="69"/>
      <c r="AFK10" s="69"/>
      <c r="AFL10" s="69"/>
      <c r="AFM10" s="69"/>
      <c r="AFN10" s="69"/>
      <c r="AFO10" s="69"/>
      <c r="AFP10" s="69"/>
      <c r="AFQ10" s="69"/>
      <c r="AFR10" s="69"/>
      <c r="AFS10" s="69"/>
      <c r="AFT10" s="69"/>
      <c r="AFU10" s="69"/>
      <c r="AFV10" s="69"/>
      <c r="AFW10" s="69"/>
      <c r="AFX10" s="69"/>
      <c r="AFY10" s="69"/>
      <c r="AFZ10" s="69"/>
      <c r="AGA10" s="69"/>
      <c r="AGB10" s="69"/>
      <c r="AGC10" s="69"/>
      <c r="AGD10" s="69"/>
      <c r="AGE10" s="69"/>
      <c r="AGF10" s="69"/>
      <c r="AGG10" s="69"/>
      <c r="AGH10" s="69"/>
      <c r="AGI10" s="69"/>
      <c r="AGJ10" s="69"/>
      <c r="AGK10" s="69"/>
      <c r="AGL10" s="69"/>
      <c r="AGM10" s="69"/>
      <c r="AGN10" s="69"/>
      <c r="AGO10" s="69"/>
      <c r="AGP10" s="69"/>
      <c r="AGQ10" s="69"/>
      <c r="AGR10" s="69"/>
      <c r="AGS10" s="69"/>
      <c r="AGT10" s="69"/>
      <c r="AGU10" s="69"/>
      <c r="AGV10" s="69"/>
      <c r="AGW10" s="69"/>
      <c r="AGX10" s="69"/>
      <c r="AGY10" s="69"/>
      <c r="AGZ10" s="69"/>
      <c r="AHA10" s="69"/>
      <c r="AHB10" s="69"/>
      <c r="AHC10" s="69"/>
      <c r="AHD10" s="69"/>
      <c r="AHE10" s="69"/>
      <c r="AHF10" s="69"/>
      <c r="AHG10" s="69"/>
      <c r="AHH10" s="69"/>
      <c r="AHI10" s="69"/>
      <c r="AHJ10" s="69"/>
      <c r="AHK10" s="69"/>
      <c r="AHL10" s="69"/>
      <c r="AHM10" s="69"/>
      <c r="AHN10" s="69"/>
      <c r="AHO10" s="69"/>
      <c r="AHP10" s="69"/>
      <c r="AHQ10" s="69"/>
      <c r="AHR10" s="69"/>
      <c r="AHS10" s="69"/>
      <c r="AHT10" s="69"/>
      <c r="AHU10" s="69"/>
      <c r="AHV10" s="69"/>
      <c r="AHW10" s="69"/>
      <c r="AHX10" s="69"/>
      <c r="AHY10" s="69"/>
      <c r="AHZ10" s="69"/>
      <c r="AIA10" s="69"/>
      <c r="AIB10" s="69"/>
      <c r="AIC10" s="69"/>
      <c r="AID10" s="69"/>
      <c r="AIE10" s="69"/>
      <c r="AIF10" s="69"/>
      <c r="AIG10" s="69"/>
      <c r="AIH10" s="69"/>
      <c r="AII10" s="69"/>
      <c r="AIJ10" s="69"/>
      <c r="AIK10" s="69"/>
      <c r="AIL10" s="69"/>
      <c r="AIM10" s="69"/>
      <c r="AIN10" s="69"/>
      <c r="AIO10" s="69"/>
      <c r="AIP10" s="69"/>
      <c r="AIQ10" s="69"/>
      <c r="AIR10" s="69"/>
      <c r="AIS10" s="69"/>
      <c r="AIT10" s="69"/>
      <c r="AIU10" s="69"/>
      <c r="AIV10" s="69"/>
      <c r="AIW10" s="69"/>
      <c r="AIX10" s="69"/>
      <c r="AIY10" s="69"/>
      <c r="AIZ10" s="69"/>
      <c r="AJA10" s="69"/>
      <c r="AJB10" s="69"/>
      <c r="AJC10" s="69"/>
      <c r="AJD10" s="69"/>
      <c r="AJE10" s="69"/>
      <c r="AJF10" s="69"/>
      <c r="AJG10" s="69"/>
      <c r="AJH10" s="69"/>
      <c r="AJI10" s="69"/>
      <c r="AJJ10" s="69"/>
      <c r="AJK10" s="69"/>
      <c r="AJL10" s="69"/>
      <c r="AJM10" s="69"/>
      <c r="AJN10" s="69"/>
      <c r="AJO10" s="69"/>
      <c r="AJP10" s="69"/>
      <c r="AJQ10" s="69"/>
      <c r="AJR10" s="69"/>
      <c r="AJS10" s="69"/>
      <c r="AJT10" s="69"/>
      <c r="AJU10" s="69"/>
      <c r="AJV10" s="69"/>
      <c r="AJW10" s="69"/>
      <c r="AJX10" s="69"/>
      <c r="AJY10" s="69"/>
      <c r="AJZ10" s="69"/>
      <c r="AKA10" s="69"/>
      <c r="AKB10" s="69"/>
      <c r="AKC10" s="69"/>
      <c r="AKD10" s="69"/>
      <c r="AKE10" s="69"/>
      <c r="AKF10" s="69"/>
      <c r="AKG10" s="69"/>
      <c r="AKH10" s="69"/>
      <c r="AKI10" s="69"/>
      <c r="AKJ10" s="69"/>
      <c r="AKK10" s="69"/>
      <c r="AKL10" s="69"/>
      <c r="AKM10" s="69"/>
      <c r="AKN10" s="69"/>
      <c r="AKO10" s="69"/>
      <c r="AKP10" s="69"/>
      <c r="AKQ10" s="69"/>
      <c r="AKR10" s="69"/>
      <c r="AKS10" s="69"/>
      <c r="AKT10" s="69"/>
      <c r="AKU10" s="69"/>
      <c r="AKV10" s="69"/>
      <c r="AKW10" s="69"/>
      <c r="AKX10" s="69"/>
      <c r="AKY10" s="69"/>
      <c r="AKZ10" s="69"/>
      <c r="ALA10" s="69"/>
      <c r="ALB10" s="69"/>
      <c r="ALC10" s="69"/>
      <c r="ALD10" s="69"/>
      <c r="ALE10" s="69"/>
      <c r="ALF10" s="69"/>
      <c r="ALG10" s="69"/>
      <c r="ALH10" s="69"/>
      <c r="ALI10" s="69"/>
      <c r="ALJ10" s="69"/>
      <c r="ALK10" s="69"/>
      <c r="ALL10" s="69"/>
      <c r="ALM10" s="69"/>
    </row>
    <row r="11">
      <c r="A11" s="68" t="s">
        <v>243</v>
      </c>
      <c r="B11" s="69" t="str">
        <f t="shared" ref="B11:EQ11" si="3">B7/sum(B6:B7)</f>
        <v>0.84</v>
      </c>
      <c r="C11" s="69" t="str">
        <f t="shared" si="3"/>
        <v>#DIV/0!</v>
      </c>
      <c r="D11" s="69" t="str">
        <f t="shared" si="3"/>
        <v>0.5</v>
      </c>
      <c r="E11" s="69" t="str">
        <f t="shared" si="3"/>
        <v>0.92</v>
      </c>
      <c r="F11" s="69" t="str">
        <f t="shared" si="3"/>
        <v>#DIV/0!</v>
      </c>
      <c r="G11" s="69" t="str">
        <f t="shared" si="3"/>
        <v>0.66</v>
      </c>
      <c r="H11" s="69" t="str">
        <f t="shared" si="3"/>
        <v>0.77</v>
      </c>
      <c r="I11" s="69" t="str">
        <f t="shared" si="3"/>
        <v>0.9253731343</v>
      </c>
      <c r="J11" s="69" t="str">
        <f t="shared" si="3"/>
        <v>0.67</v>
      </c>
      <c r="K11" s="69" t="str">
        <f t="shared" si="3"/>
        <v>0.69</v>
      </c>
      <c r="L11" s="69" t="str">
        <f t="shared" si="3"/>
        <v>0.31</v>
      </c>
      <c r="M11" s="69" t="str">
        <f t="shared" si="3"/>
        <v>0.88</v>
      </c>
      <c r="N11" s="69" t="str">
        <f t="shared" si="3"/>
        <v>0.71</v>
      </c>
      <c r="O11" s="69" t="str">
        <f t="shared" si="3"/>
        <v>0.91</v>
      </c>
      <c r="P11" s="69" t="str">
        <f t="shared" si="3"/>
        <v>0.47</v>
      </c>
      <c r="Q11" s="69" t="str">
        <f t="shared" si="3"/>
        <v>0.93</v>
      </c>
      <c r="R11" s="69" t="str">
        <f t="shared" si="3"/>
        <v>0.87</v>
      </c>
      <c r="S11" s="69" t="str">
        <f t="shared" si="3"/>
        <v>0.69</v>
      </c>
      <c r="T11" s="69" t="str">
        <f t="shared" si="3"/>
        <v>#DIV/0!</v>
      </c>
      <c r="U11" s="69" t="str">
        <f t="shared" si="3"/>
        <v>0.9</v>
      </c>
      <c r="V11" s="69" t="str">
        <f t="shared" si="3"/>
        <v>0.77</v>
      </c>
      <c r="W11" s="69" t="str">
        <f t="shared" si="3"/>
        <v>#DIV/0!</v>
      </c>
      <c r="X11" s="69" t="str">
        <f t="shared" si="3"/>
        <v>0.79</v>
      </c>
      <c r="Y11" s="69" t="str">
        <f t="shared" si="3"/>
        <v>0.9</v>
      </c>
      <c r="Z11" s="69" t="str">
        <f t="shared" si="3"/>
        <v>0.94</v>
      </c>
      <c r="AA11" s="69" t="str">
        <f t="shared" si="3"/>
        <v>0.6</v>
      </c>
      <c r="AB11" s="69" t="str">
        <f t="shared" si="3"/>
        <v>0.6862745097</v>
      </c>
      <c r="AC11" s="69" t="str">
        <f t="shared" si="3"/>
        <v>0.95</v>
      </c>
      <c r="AD11" s="69" t="str">
        <f t="shared" si="3"/>
        <v>0.91</v>
      </c>
      <c r="AE11" s="69" t="str">
        <f t="shared" si="3"/>
        <v>0.91</v>
      </c>
      <c r="AF11" s="69" t="str">
        <f t="shared" si="3"/>
        <v>0.95</v>
      </c>
      <c r="AG11" s="69" t="str">
        <f t="shared" si="3"/>
        <v>0.91</v>
      </c>
      <c r="AH11" s="69" t="str">
        <f t="shared" si="3"/>
        <v>#DIV/0!</v>
      </c>
      <c r="AI11" s="69" t="str">
        <f t="shared" si="3"/>
        <v>0.794</v>
      </c>
      <c r="AJ11" s="69" t="str">
        <f t="shared" si="3"/>
        <v>0.6071428571</v>
      </c>
      <c r="AK11" s="69" t="str">
        <f t="shared" si="3"/>
        <v>#DIV/0!</v>
      </c>
      <c r="AL11" s="69" t="str">
        <f t="shared" si="3"/>
        <v>0.59</v>
      </c>
      <c r="AM11" s="69" t="str">
        <f t="shared" si="3"/>
        <v>0.69</v>
      </c>
      <c r="AN11" s="69" t="str">
        <f t="shared" si="3"/>
        <v>0.86</v>
      </c>
      <c r="AO11" s="69" t="str">
        <f t="shared" si="3"/>
        <v>0.9516129032</v>
      </c>
      <c r="AP11" s="69" t="str">
        <f t="shared" si="3"/>
        <v>0.86</v>
      </c>
      <c r="AQ11" s="69" t="str">
        <f t="shared" si="3"/>
        <v>#DIV/0!</v>
      </c>
      <c r="AR11" s="69" t="str">
        <f t="shared" si="3"/>
        <v>0.95</v>
      </c>
      <c r="AS11" s="69" t="str">
        <f t="shared" si="3"/>
        <v>0.85</v>
      </c>
      <c r="AT11" s="69" t="str">
        <f t="shared" si="3"/>
        <v>0.8</v>
      </c>
      <c r="AU11" s="69" t="str">
        <f t="shared" si="3"/>
        <v>#DIV/0!</v>
      </c>
      <c r="AV11" s="69" t="str">
        <f t="shared" si="3"/>
        <v>0.82</v>
      </c>
      <c r="AW11" s="69" t="str">
        <f t="shared" si="3"/>
        <v>0.77</v>
      </c>
      <c r="AX11" s="69" t="str">
        <f t="shared" si="3"/>
        <v>0.6551724138</v>
      </c>
      <c r="AY11" s="69" t="str">
        <f t="shared" si="3"/>
        <v>0.82</v>
      </c>
      <c r="AZ11" s="69" t="str">
        <f t="shared" si="3"/>
        <v>#DIV/0!</v>
      </c>
      <c r="BA11" s="69" t="str">
        <f t="shared" si="3"/>
        <v>0.7027027027</v>
      </c>
      <c r="BB11" s="69" t="str">
        <f t="shared" si="3"/>
        <v>0.6400000001</v>
      </c>
      <c r="BC11" s="69" t="str">
        <f t="shared" si="3"/>
        <v>0.83</v>
      </c>
      <c r="BD11" s="69" t="str">
        <f t="shared" si="3"/>
        <v>0.84</v>
      </c>
      <c r="BE11" s="69" t="str">
        <f t="shared" si="3"/>
        <v>0.92</v>
      </c>
      <c r="BF11" s="69" t="str">
        <f t="shared" si="3"/>
        <v>0.95</v>
      </c>
      <c r="BG11" s="69" t="str">
        <f t="shared" si="3"/>
        <v>#DIV/0!</v>
      </c>
      <c r="BH11" s="69" t="str">
        <f t="shared" si="3"/>
        <v>0.83</v>
      </c>
      <c r="BI11" s="69" t="str">
        <f t="shared" si="3"/>
        <v>0.6500000001</v>
      </c>
      <c r="BJ11" s="69" t="str">
        <f t="shared" si="3"/>
        <v>#DIV/0!</v>
      </c>
      <c r="BK11" s="69" t="str">
        <f t="shared" si="3"/>
        <v>0.8</v>
      </c>
      <c r="BL11" s="69" t="str">
        <f t="shared" si="3"/>
        <v>0.76</v>
      </c>
      <c r="BM11" s="69" t="str">
        <f t="shared" si="3"/>
        <v>0.83</v>
      </c>
      <c r="BN11" s="69" t="str">
        <f t="shared" si="3"/>
        <v>0.7300000001</v>
      </c>
      <c r="BO11" s="69" t="str">
        <f t="shared" si="3"/>
        <v>0.71</v>
      </c>
      <c r="BP11" s="69" t="str">
        <f t="shared" si="3"/>
        <v>0.67</v>
      </c>
      <c r="BQ11" s="69" t="str">
        <f t="shared" si="3"/>
        <v>0</v>
      </c>
      <c r="BR11" s="69" t="str">
        <f t="shared" si="3"/>
        <v>#DIV/0!</v>
      </c>
      <c r="BS11" s="69" t="str">
        <f t="shared" si="3"/>
        <v>0.67</v>
      </c>
      <c r="BT11" s="69" t="str">
        <f t="shared" si="3"/>
        <v>#DIV/0!</v>
      </c>
      <c r="BU11" s="69" t="str">
        <f t="shared" si="3"/>
        <v>0.6</v>
      </c>
      <c r="BV11" s="69" t="str">
        <f t="shared" si="3"/>
        <v>0.84</v>
      </c>
      <c r="BW11" s="69" t="str">
        <f t="shared" si="3"/>
        <v>#DIV/0!</v>
      </c>
      <c r="BX11" s="69" t="str">
        <f t="shared" si="3"/>
        <v>#DIV/0!</v>
      </c>
      <c r="BY11" s="69" t="str">
        <f t="shared" si="3"/>
        <v>0.83</v>
      </c>
      <c r="BZ11" s="69" t="str">
        <f t="shared" si="3"/>
        <v>#DIV/0!</v>
      </c>
      <c r="CA11" s="69" t="str">
        <f t="shared" si="3"/>
        <v>0.79</v>
      </c>
      <c r="CB11" s="69" t="str">
        <f t="shared" si="3"/>
        <v>0.68</v>
      </c>
      <c r="CC11" s="69" t="str">
        <f t="shared" si="3"/>
        <v>0.74</v>
      </c>
      <c r="CD11" s="69" t="str">
        <f t="shared" si="3"/>
        <v>#DIV/0!</v>
      </c>
      <c r="CE11" s="69" t="str">
        <f t="shared" si="3"/>
        <v>#DIV/0!</v>
      </c>
      <c r="CF11" s="69" t="str">
        <f t="shared" si="3"/>
        <v>0.73</v>
      </c>
      <c r="CG11" s="69" t="str">
        <f t="shared" si="3"/>
        <v>0.78</v>
      </c>
      <c r="CH11" s="69" t="str">
        <f t="shared" si="3"/>
        <v>0.85</v>
      </c>
      <c r="CI11" s="69" t="str">
        <f t="shared" si="3"/>
        <v>0.72</v>
      </c>
      <c r="CJ11" s="69" t="str">
        <f t="shared" si="3"/>
        <v>0.87</v>
      </c>
      <c r="CK11" s="69" t="str">
        <f t="shared" si="3"/>
        <v>0.82</v>
      </c>
      <c r="CL11" s="69" t="str">
        <f t="shared" si="3"/>
        <v>0.85</v>
      </c>
      <c r="CM11" s="69" t="str">
        <f t="shared" si="3"/>
        <v>0.93</v>
      </c>
      <c r="CN11" s="69" t="str">
        <f t="shared" si="3"/>
        <v>#DIV/0!</v>
      </c>
      <c r="CO11" s="69" t="str">
        <f t="shared" si="3"/>
        <v>0.82</v>
      </c>
      <c r="CP11" s="69" t="str">
        <f t="shared" si="3"/>
        <v>0.66</v>
      </c>
      <c r="CQ11" s="69" t="str">
        <f t="shared" si="3"/>
        <v>0.87</v>
      </c>
      <c r="CR11" s="69" t="str">
        <f t="shared" si="3"/>
        <v>0.85</v>
      </c>
      <c r="CS11" s="69" t="str">
        <f t="shared" si="3"/>
        <v>0.91</v>
      </c>
      <c r="CT11" s="69" t="str">
        <f t="shared" si="3"/>
        <v>0.8983050847</v>
      </c>
      <c r="CU11" s="69" t="str">
        <f t="shared" si="3"/>
        <v>0.984</v>
      </c>
      <c r="CV11" s="69" t="str">
        <f t="shared" si="3"/>
        <v>0.61</v>
      </c>
      <c r="CW11" s="69" t="str">
        <f t="shared" si="3"/>
        <v>0.67</v>
      </c>
      <c r="CX11" s="69" t="str">
        <f t="shared" si="3"/>
        <v>0.81</v>
      </c>
      <c r="CY11" s="69" t="str">
        <f t="shared" si="3"/>
        <v>#DIV/0!</v>
      </c>
      <c r="CZ11" s="69" t="str">
        <f t="shared" si="3"/>
        <v>0.58</v>
      </c>
      <c r="DA11" s="69" t="str">
        <f t="shared" si="3"/>
        <v>0.66</v>
      </c>
      <c r="DB11" s="69" t="str">
        <f t="shared" si="3"/>
        <v>0.9</v>
      </c>
      <c r="DC11" s="69" t="str">
        <f t="shared" si="3"/>
        <v>0.7</v>
      </c>
      <c r="DD11" s="69" t="str">
        <f t="shared" si="3"/>
        <v>0.82</v>
      </c>
      <c r="DE11" s="69" t="str">
        <f t="shared" si="3"/>
        <v>0.92</v>
      </c>
      <c r="DF11" s="69" t="str">
        <f t="shared" si="3"/>
        <v>0.78</v>
      </c>
      <c r="DG11" s="69" t="str">
        <f t="shared" si="3"/>
        <v>#DIV/0!</v>
      </c>
      <c r="DH11" s="69" t="str">
        <f t="shared" si="3"/>
        <v>0.7997960443</v>
      </c>
      <c r="DI11" s="69" t="str">
        <f t="shared" si="3"/>
        <v>0.94</v>
      </c>
      <c r="DJ11" s="69" t="str">
        <f t="shared" si="3"/>
        <v>0.71</v>
      </c>
      <c r="DK11" s="69" t="str">
        <f t="shared" si="3"/>
        <v>#DIV/0!</v>
      </c>
      <c r="DL11" s="69" t="str">
        <f t="shared" si="3"/>
        <v>#DIV/0!</v>
      </c>
      <c r="DM11" s="69" t="str">
        <f t="shared" si="3"/>
        <v>0.77</v>
      </c>
      <c r="DN11" s="69" t="str">
        <f t="shared" si="3"/>
        <v>#DIV/0!</v>
      </c>
      <c r="DO11" s="69" t="str">
        <f t="shared" si="3"/>
        <v>#DIV/0!</v>
      </c>
      <c r="DP11" s="69" t="str">
        <f t="shared" si="3"/>
        <v>0.71</v>
      </c>
      <c r="DQ11" s="69" t="str">
        <f t="shared" si="3"/>
        <v>#VALUE!</v>
      </c>
      <c r="DR11" s="69" t="str">
        <f t="shared" si="3"/>
        <v>0.81</v>
      </c>
      <c r="DS11" s="69" t="str">
        <f t="shared" si="3"/>
        <v>0.71</v>
      </c>
      <c r="DT11" s="69" t="str">
        <f t="shared" si="3"/>
        <v>0.76</v>
      </c>
      <c r="DU11" s="69" t="str">
        <f t="shared" si="3"/>
        <v>0.89</v>
      </c>
      <c r="DV11" s="69" t="str">
        <f t="shared" si="3"/>
        <v>0.81</v>
      </c>
      <c r="DW11" s="69" t="str">
        <f t="shared" si="3"/>
        <v>0.9</v>
      </c>
      <c r="DX11" s="69" t="str">
        <f t="shared" si="3"/>
        <v>0.76</v>
      </c>
      <c r="DY11" s="69" t="str">
        <f t="shared" si="3"/>
        <v>0.51</v>
      </c>
      <c r="DZ11" s="69" t="str">
        <f t="shared" si="3"/>
        <v>0.77</v>
      </c>
      <c r="EA11" s="69" t="str">
        <f t="shared" si="3"/>
        <v>0.96</v>
      </c>
      <c r="EB11" s="69" t="str">
        <f t="shared" si="3"/>
        <v>0.82</v>
      </c>
      <c r="EC11" s="69" t="str">
        <f t="shared" si="3"/>
        <v>0.87</v>
      </c>
      <c r="ED11" s="69" t="str">
        <f t="shared" si="3"/>
        <v>0.9</v>
      </c>
      <c r="EE11" s="69" t="str">
        <f t="shared" si="3"/>
        <v>0.81</v>
      </c>
      <c r="EF11" s="69" t="str">
        <f t="shared" si="3"/>
        <v>0.7699999999</v>
      </c>
      <c r="EG11" s="69" t="str">
        <f t="shared" si="3"/>
        <v>0.86</v>
      </c>
      <c r="EH11" s="69" t="str">
        <f t="shared" si="3"/>
        <v>0.9466840052</v>
      </c>
      <c r="EI11" s="69" t="str">
        <f t="shared" si="3"/>
        <v>#DIV/0!</v>
      </c>
      <c r="EJ11" s="69" t="str">
        <f t="shared" si="3"/>
        <v>0.8192307692</v>
      </c>
      <c r="EK11" s="69" t="str">
        <f t="shared" si="3"/>
        <v>0.93</v>
      </c>
      <c r="EL11" s="69" t="str">
        <f t="shared" si="3"/>
        <v>0.88</v>
      </c>
      <c r="EM11" s="69" t="str">
        <f t="shared" si="3"/>
        <v>0.95</v>
      </c>
      <c r="EN11" s="69" t="str">
        <f t="shared" si="3"/>
        <v>0.71</v>
      </c>
      <c r="EO11" s="69" t="str">
        <f t="shared" si="3"/>
        <v>0.77</v>
      </c>
      <c r="EP11" s="69" t="str">
        <f t="shared" si="3"/>
        <v>0.93</v>
      </c>
      <c r="EQ11" s="69" t="str">
        <f t="shared" si="3"/>
        <v>0.84</v>
      </c>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c r="GT11" s="69"/>
      <c r="GU11" s="69"/>
      <c r="GV11" s="69"/>
      <c r="GW11" s="69"/>
      <c r="GX11" s="69"/>
      <c r="GY11" s="69"/>
      <c r="GZ11" s="69"/>
      <c r="HA11" s="69"/>
      <c r="HB11" s="69"/>
      <c r="HC11" s="69"/>
      <c r="HD11" s="69"/>
      <c r="HE11" s="69"/>
      <c r="HF11" s="69"/>
      <c r="HG11" s="69"/>
      <c r="HH11" s="69"/>
      <c r="HI11" s="69"/>
      <c r="HJ11" s="69"/>
      <c r="HK11" s="69"/>
      <c r="HL11" s="69"/>
      <c r="HM11" s="69"/>
      <c r="HN11" s="69"/>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c r="ME11" s="69"/>
      <c r="MF11" s="69"/>
      <c r="MG11" s="69"/>
      <c r="MH11" s="69"/>
      <c r="MI11" s="69"/>
      <c r="MJ11" s="69"/>
      <c r="MK11" s="69"/>
      <c r="ML11" s="69"/>
      <c r="MM11" s="69"/>
      <c r="MN11" s="69"/>
      <c r="MO11" s="69"/>
      <c r="MP11" s="69"/>
      <c r="MQ11" s="69"/>
      <c r="MR11" s="69"/>
      <c r="MS11" s="69"/>
      <c r="MT11" s="69"/>
      <c r="MU11" s="69"/>
      <c r="MV11" s="69"/>
      <c r="MW11" s="69"/>
      <c r="MX11" s="69"/>
      <c r="MY11" s="69"/>
      <c r="MZ11" s="69"/>
      <c r="NA11" s="69"/>
      <c r="NB11" s="69"/>
      <c r="NC11" s="69"/>
      <c r="ND11" s="69"/>
      <c r="NE11" s="69"/>
      <c r="NF11" s="69"/>
      <c r="NG11" s="69"/>
      <c r="NH11" s="69"/>
      <c r="NI11" s="69"/>
      <c r="NJ11" s="69"/>
      <c r="NK11" s="69"/>
      <c r="NL11" s="69"/>
      <c r="NM11" s="69"/>
      <c r="NN11" s="69"/>
      <c r="NO11" s="69"/>
      <c r="NP11" s="69"/>
      <c r="NQ11" s="69"/>
      <c r="NR11" s="69"/>
      <c r="NS11" s="69"/>
      <c r="NT11" s="69"/>
      <c r="NU11" s="69"/>
      <c r="NV11" s="69"/>
      <c r="NW11" s="69"/>
      <c r="NX11" s="69"/>
      <c r="NY11" s="69"/>
      <c r="NZ11" s="69"/>
      <c r="OA11" s="69"/>
      <c r="OB11" s="69"/>
      <c r="OC11" s="69"/>
      <c r="OD11" s="69"/>
      <c r="OE11" s="69"/>
      <c r="OF11" s="69"/>
      <c r="OG11" s="69"/>
      <c r="OH11" s="69"/>
      <c r="OI11" s="69"/>
      <c r="OJ11" s="69"/>
      <c r="OK11" s="69"/>
      <c r="OL11" s="69"/>
      <c r="OM11" s="69"/>
      <c r="ON11" s="69"/>
      <c r="OO11" s="69"/>
      <c r="OP11" s="69"/>
      <c r="OQ11" s="69"/>
      <c r="OR11" s="69"/>
      <c r="OS11" s="69"/>
      <c r="OT11" s="69"/>
      <c r="OU11" s="69"/>
      <c r="OV11" s="69"/>
      <c r="OW11" s="69"/>
      <c r="OX11" s="69"/>
      <c r="OY11" s="69"/>
      <c r="OZ11" s="69"/>
      <c r="PA11" s="69"/>
      <c r="PB11" s="69"/>
      <c r="PC11" s="69"/>
      <c r="PD11" s="69"/>
      <c r="PE11" s="69"/>
      <c r="PF11" s="69"/>
      <c r="PG11" s="69"/>
      <c r="PH11" s="69"/>
      <c r="PI11" s="69"/>
      <c r="PJ11" s="69"/>
      <c r="PK11" s="69"/>
      <c r="PL11" s="69"/>
      <c r="PM11" s="69"/>
      <c r="PN11" s="69"/>
      <c r="PO11" s="69"/>
      <c r="PP11" s="69"/>
      <c r="PQ11" s="69"/>
      <c r="PR11" s="69"/>
      <c r="PS11" s="69"/>
      <c r="PT11" s="69"/>
      <c r="PU11" s="69"/>
      <c r="PV11" s="69"/>
      <c r="PW11" s="69"/>
      <c r="PX11" s="69"/>
      <c r="PY11" s="69"/>
      <c r="PZ11" s="69"/>
      <c r="QA11" s="69"/>
      <c r="QB11" s="69"/>
      <c r="QC11" s="69"/>
      <c r="QD11" s="69"/>
      <c r="QE11" s="69"/>
      <c r="QF11" s="69"/>
      <c r="QG11" s="69"/>
      <c r="QH11" s="69"/>
      <c r="QI11" s="69"/>
      <c r="QJ11" s="69"/>
      <c r="QK11" s="69"/>
      <c r="QL11" s="69"/>
      <c r="QM11" s="69"/>
      <c r="QN11" s="69"/>
      <c r="QO11" s="69"/>
      <c r="QP11" s="69"/>
      <c r="QQ11" s="69"/>
      <c r="QR11" s="69"/>
      <c r="QS11" s="69"/>
      <c r="QT11" s="69"/>
      <c r="QU11" s="69"/>
      <c r="QV11" s="69"/>
      <c r="QW11" s="69"/>
      <c r="QX11" s="69"/>
      <c r="QY11" s="69"/>
      <c r="QZ11" s="69"/>
      <c r="RA11" s="69"/>
      <c r="RB11" s="69"/>
      <c r="RC11" s="69"/>
      <c r="RD11" s="69"/>
      <c r="RE11" s="69"/>
      <c r="RF11" s="69"/>
      <c r="RG11" s="69"/>
      <c r="RH11" s="69"/>
      <c r="RI11" s="69"/>
      <c r="RJ11" s="69"/>
      <c r="RK11" s="69"/>
      <c r="RL11" s="69"/>
      <c r="RM11" s="69"/>
      <c r="RN11" s="69"/>
      <c r="RO11" s="69"/>
      <c r="RP11" s="69"/>
      <c r="RQ11" s="69"/>
      <c r="RR11" s="69"/>
      <c r="RS11" s="69"/>
      <c r="RT11" s="69"/>
      <c r="RU11" s="69"/>
      <c r="RV11" s="69"/>
      <c r="RW11" s="69"/>
      <c r="RX11" s="69"/>
      <c r="RY11" s="69"/>
      <c r="RZ11" s="69"/>
      <c r="SA11" s="69"/>
      <c r="SB11" s="69"/>
      <c r="SC11" s="69"/>
      <c r="SD11" s="69"/>
      <c r="SE11" s="69"/>
      <c r="SF11" s="69"/>
      <c r="SG11" s="69"/>
      <c r="SH11" s="69"/>
      <c r="SI11" s="69"/>
      <c r="SJ11" s="69"/>
      <c r="SK11" s="69"/>
      <c r="SL11" s="69"/>
      <c r="SM11" s="69"/>
      <c r="SN11" s="69"/>
      <c r="SO11" s="69"/>
      <c r="SP11" s="69"/>
      <c r="SQ11" s="69"/>
      <c r="SR11" s="69"/>
      <c r="SS11" s="69"/>
      <c r="ST11" s="69"/>
      <c r="SU11" s="69"/>
      <c r="SV11" s="69"/>
      <c r="SW11" s="69"/>
      <c r="SX11" s="69"/>
      <c r="SY11" s="69"/>
      <c r="SZ11" s="69"/>
      <c r="TA11" s="69"/>
      <c r="TB11" s="69"/>
      <c r="TC11" s="69"/>
      <c r="TD11" s="69"/>
      <c r="TE11" s="69"/>
      <c r="TF11" s="69"/>
      <c r="TG11" s="69"/>
      <c r="TH11" s="69"/>
      <c r="TI11" s="69"/>
      <c r="TJ11" s="69"/>
      <c r="TK11" s="69"/>
      <c r="TL11" s="69"/>
      <c r="TM11" s="69"/>
      <c r="TN11" s="69"/>
      <c r="TO11" s="69"/>
      <c r="TP11" s="69"/>
      <c r="TQ11" s="69"/>
      <c r="TR11" s="69"/>
      <c r="TS11" s="69"/>
      <c r="TT11" s="69"/>
      <c r="TU11" s="69"/>
      <c r="TV11" s="69"/>
      <c r="TW11" s="69"/>
      <c r="TX11" s="69"/>
      <c r="TY11" s="69"/>
      <c r="TZ11" s="69"/>
      <c r="UA11" s="69"/>
      <c r="UB11" s="69"/>
      <c r="UC11" s="69"/>
      <c r="UD11" s="69"/>
      <c r="UE11" s="69"/>
      <c r="UF11" s="69"/>
      <c r="UG11" s="69"/>
      <c r="UH11" s="69"/>
      <c r="UI11" s="69"/>
      <c r="UJ11" s="69"/>
      <c r="UK11" s="69"/>
      <c r="UL11" s="69"/>
      <c r="UM11" s="69"/>
      <c r="UN11" s="69"/>
      <c r="UO11" s="69"/>
      <c r="UP11" s="69"/>
      <c r="UQ11" s="69"/>
      <c r="UR11" s="69"/>
      <c r="US11" s="69"/>
      <c r="UT11" s="69"/>
      <c r="UU11" s="69"/>
      <c r="UV11" s="69"/>
      <c r="UW11" s="69"/>
      <c r="UX11" s="69"/>
      <c r="UY11" s="69"/>
      <c r="UZ11" s="69"/>
      <c r="VA11" s="69"/>
      <c r="VB11" s="69"/>
      <c r="VC11" s="69"/>
      <c r="VD11" s="69"/>
      <c r="VE11" s="69"/>
      <c r="VF11" s="69"/>
      <c r="VG11" s="69"/>
      <c r="VH11" s="69"/>
      <c r="VI11" s="69"/>
      <c r="VJ11" s="69"/>
      <c r="VK11" s="69"/>
      <c r="VL11" s="69"/>
      <c r="VM11" s="69"/>
      <c r="VN11" s="69"/>
      <c r="VO11" s="69"/>
      <c r="VP11" s="69"/>
      <c r="VQ11" s="69"/>
      <c r="VR11" s="69"/>
      <c r="VS11" s="69"/>
      <c r="VT11" s="69"/>
      <c r="VU11" s="69"/>
      <c r="VV11" s="69"/>
      <c r="VW11" s="69"/>
      <c r="VX11" s="69"/>
      <c r="VY11" s="69"/>
      <c r="VZ11" s="69"/>
      <c r="WA11" s="69"/>
      <c r="WB11" s="69"/>
      <c r="WC11" s="69"/>
      <c r="WD11" s="69"/>
      <c r="WE11" s="69"/>
      <c r="WF11" s="69"/>
      <c r="WG11" s="69"/>
      <c r="WH11" s="69"/>
      <c r="WI11" s="69"/>
      <c r="WJ11" s="69"/>
      <c r="WK11" s="69"/>
      <c r="WL11" s="69"/>
      <c r="WM11" s="69"/>
      <c r="WN11" s="69"/>
      <c r="WO11" s="69"/>
      <c r="WP11" s="69"/>
      <c r="WQ11" s="69"/>
      <c r="WR11" s="69"/>
      <c r="WS11" s="69"/>
      <c r="WT11" s="69"/>
      <c r="WU11" s="69"/>
      <c r="WV11" s="69"/>
      <c r="WW11" s="69"/>
      <c r="WX11" s="69"/>
      <c r="WY11" s="69"/>
      <c r="WZ11" s="69"/>
      <c r="XA11" s="69"/>
      <c r="XB11" s="69"/>
      <c r="XC11" s="69"/>
      <c r="XD11" s="69"/>
      <c r="XE11" s="69"/>
      <c r="XF11" s="69"/>
      <c r="XG11" s="69"/>
      <c r="XH11" s="69"/>
      <c r="XI11" s="69"/>
      <c r="XJ11" s="69"/>
      <c r="XK11" s="69"/>
      <c r="XL11" s="69"/>
      <c r="XM11" s="69"/>
      <c r="XN11" s="69"/>
      <c r="XO11" s="69"/>
      <c r="XP11" s="69"/>
      <c r="XQ11" s="69"/>
      <c r="XR11" s="69"/>
      <c r="XS11" s="69"/>
      <c r="XT11" s="69"/>
      <c r="XU11" s="69"/>
      <c r="XV11" s="69"/>
      <c r="XW11" s="69"/>
      <c r="XX11" s="69"/>
      <c r="XY11" s="69"/>
      <c r="XZ11" s="69"/>
      <c r="YA11" s="69"/>
      <c r="YB11" s="69"/>
      <c r="YC11" s="69"/>
      <c r="YD11" s="69"/>
      <c r="YE11" s="69"/>
      <c r="YF11" s="69"/>
      <c r="YG11" s="69"/>
      <c r="YH11" s="69"/>
      <c r="YI11" s="69"/>
      <c r="YJ11" s="69"/>
      <c r="YK11" s="69"/>
      <c r="YL11" s="69"/>
      <c r="YM11" s="69"/>
      <c r="YN11" s="69"/>
      <c r="YO11" s="69"/>
      <c r="YP11" s="69"/>
      <c r="YQ11" s="69"/>
      <c r="YR11" s="69"/>
      <c r="YS11" s="69"/>
      <c r="YT11" s="69"/>
      <c r="YU11" s="69"/>
      <c r="YV11" s="69"/>
      <c r="YW11" s="69"/>
      <c r="YX11" s="69"/>
      <c r="YY11" s="69"/>
      <c r="YZ11" s="69"/>
      <c r="ZA11" s="69"/>
      <c r="ZB11" s="69"/>
      <c r="ZC11" s="69"/>
      <c r="ZD11" s="69"/>
      <c r="ZE11" s="69"/>
      <c r="ZF11" s="69"/>
      <c r="ZG11" s="69"/>
      <c r="ZH11" s="69"/>
      <c r="ZI11" s="69"/>
      <c r="ZJ11" s="69"/>
      <c r="ZK11" s="69"/>
      <c r="ZL11" s="69"/>
      <c r="ZM11" s="69"/>
      <c r="ZN11" s="69"/>
      <c r="ZO11" s="69"/>
      <c r="ZP11" s="69"/>
      <c r="ZQ11" s="69"/>
      <c r="ZR11" s="69"/>
      <c r="ZS11" s="69"/>
      <c r="ZT11" s="69"/>
      <c r="ZU11" s="69"/>
      <c r="ZV11" s="69"/>
      <c r="ZW11" s="69"/>
      <c r="ZX11" s="69"/>
      <c r="ZY11" s="69"/>
      <c r="ZZ11" s="69"/>
      <c r="AAA11" s="69"/>
      <c r="AAB11" s="69"/>
      <c r="AAC11" s="69"/>
      <c r="AAD11" s="69"/>
      <c r="AAE11" s="69"/>
      <c r="AAF11" s="69"/>
      <c r="AAG11" s="69"/>
      <c r="AAH11" s="69"/>
      <c r="AAI11" s="69"/>
      <c r="AAJ11" s="69"/>
      <c r="AAK11" s="69"/>
      <c r="AAL11" s="69"/>
      <c r="AAM11" s="69"/>
      <c r="AAN11" s="69"/>
      <c r="AAO11" s="69"/>
      <c r="AAP11" s="69"/>
      <c r="AAQ11" s="69"/>
      <c r="AAR11" s="69"/>
      <c r="AAS11" s="69"/>
      <c r="AAT11" s="69"/>
      <c r="AAU11" s="69"/>
      <c r="AAV11" s="69"/>
      <c r="AAW11" s="69"/>
      <c r="AAX11" s="69"/>
      <c r="AAY11" s="69"/>
      <c r="AAZ11" s="69"/>
      <c r="ABA11" s="69"/>
      <c r="ABB11" s="69"/>
      <c r="ABC11" s="69"/>
      <c r="ABD11" s="69"/>
      <c r="ABE11" s="69"/>
      <c r="ABF11" s="69"/>
      <c r="ABG11" s="69"/>
      <c r="ABH11" s="69"/>
      <c r="ABI11" s="69"/>
      <c r="ABJ11" s="69"/>
      <c r="ABK11" s="69"/>
      <c r="ABL11" s="69"/>
      <c r="ABM11" s="69"/>
      <c r="ABN11" s="69"/>
      <c r="ABO11" s="69"/>
      <c r="ABP11" s="69"/>
      <c r="ABQ11" s="69"/>
      <c r="ABR11" s="69"/>
      <c r="ABS11" s="69"/>
      <c r="ABT11" s="69"/>
      <c r="ABU11" s="69"/>
      <c r="ABV11" s="69"/>
      <c r="ABW11" s="69"/>
      <c r="ABX11" s="69"/>
      <c r="ABY11" s="69"/>
      <c r="ABZ11" s="69"/>
      <c r="ACA11" s="69"/>
      <c r="ACB11" s="69"/>
      <c r="ACC11" s="69"/>
      <c r="ACD11" s="69"/>
      <c r="ACE11" s="69"/>
      <c r="ACF11" s="69"/>
      <c r="ACG11" s="69"/>
      <c r="ACH11" s="69"/>
      <c r="ACI11" s="69"/>
      <c r="ACJ11" s="69"/>
      <c r="ACK11" s="69"/>
      <c r="ACL11" s="69"/>
      <c r="ACM11" s="69"/>
      <c r="ACN11" s="69"/>
      <c r="ACO11" s="69"/>
      <c r="ACP11" s="69"/>
      <c r="ACQ11" s="69"/>
      <c r="ACR11" s="69"/>
      <c r="ACS11" s="69"/>
      <c r="ACT11" s="69"/>
      <c r="ACU11" s="69"/>
      <c r="ACV11" s="69"/>
      <c r="ACW11" s="69"/>
      <c r="ACX11" s="69"/>
      <c r="ACY11" s="69"/>
      <c r="ACZ11" s="69"/>
      <c r="ADA11" s="69"/>
      <c r="ADB11" s="69"/>
      <c r="ADC11" s="69"/>
      <c r="ADD11" s="69"/>
      <c r="ADE11" s="69"/>
      <c r="ADF11" s="69"/>
      <c r="ADG11" s="69"/>
      <c r="ADH11" s="69"/>
      <c r="ADI11" s="69"/>
      <c r="ADJ11" s="69"/>
      <c r="ADK11" s="69"/>
      <c r="ADL11" s="69"/>
      <c r="ADM11" s="69"/>
      <c r="ADN11" s="69"/>
      <c r="ADO11" s="69"/>
      <c r="ADP11" s="69"/>
      <c r="ADQ11" s="69"/>
      <c r="ADR11" s="69"/>
      <c r="ADS11" s="69"/>
      <c r="ADT11" s="69"/>
      <c r="ADU11" s="69"/>
      <c r="ADV11" s="69"/>
      <c r="ADW11" s="69"/>
      <c r="ADX11" s="69"/>
      <c r="ADY11" s="69"/>
      <c r="ADZ11" s="69"/>
      <c r="AEA11" s="69"/>
      <c r="AEB11" s="69"/>
      <c r="AEC11" s="69"/>
      <c r="AED11" s="69"/>
      <c r="AEE11" s="69"/>
      <c r="AEF11" s="69"/>
      <c r="AEG11" s="69"/>
      <c r="AEH11" s="69"/>
      <c r="AEI11" s="69"/>
      <c r="AEJ11" s="69"/>
      <c r="AEK11" s="69"/>
      <c r="AEL11" s="69"/>
      <c r="AEM11" s="69"/>
      <c r="AEN11" s="69"/>
      <c r="AEO11" s="69"/>
      <c r="AEP11" s="69"/>
      <c r="AEQ11" s="69"/>
      <c r="AER11" s="69"/>
      <c r="AES11" s="69"/>
      <c r="AET11" s="69"/>
      <c r="AEU11" s="69"/>
      <c r="AEV11" s="69"/>
      <c r="AEW11" s="69"/>
      <c r="AEX11" s="69"/>
      <c r="AEY11" s="69"/>
      <c r="AEZ11" s="69"/>
      <c r="AFA11" s="69"/>
      <c r="AFB11" s="69"/>
      <c r="AFC11" s="69"/>
      <c r="AFD11" s="69"/>
      <c r="AFE11" s="69"/>
      <c r="AFF11" s="69"/>
      <c r="AFG11" s="69"/>
      <c r="AFH11" s="69"/>
      <c r="AFI11" s="69"/>
      <c r="AFJ11" s="69"/>
      <c r="AFK11" s="69"/>
      <c r="AFL11" s="69"/>
      <c r="AFM11" s="69"/>
      <c r="AFN11" s="69"/>
      <c r="AFO11" s="69"/>
      <c r="AFP11" s="69"/>
      <c r="AFQ11" s="69"/>
      <c r="AFR11" s="69"/>
      <c r="AFS11" s="69"/>
      <c r="AFT11" s="69"/>
      <c r="AFU11" s="69"/>
      <c r="AFV11" s="69"/>
      <c r="AFW11" s="69"/>
      <c r="AFX11" s="69"/>
      <c r="AFY11" s="69"/>
      <c r="AFZ11" s="69"/>
      <c r="AGA11" s="69"/>
      <c r="AGB11" s="69"/>
      <c r="AGC11" s="69"/>
      <c r="AGD11" s="69"/>
      <c r="AGE11" s="69"/>
      <c r="AGF11" s="69"/>
      <c r="AGG11" s="69"/>
      <c r="AGH11" s="69"/>
      <c r="AGI11" s="69"/>
      <c r="AGJ11" s="69"/>
      <c r="AGK11" s="69"/>
      <c r="AGL11" s="69"/>
      <c r="AGM11" s="69"/>
      <c r="AGN11" s="69"/>
      <c r="AGO11" s="69"/>
      <c r="AGP11" s="69"/>
      <c r="AGQ11" s="69"/>
      <c r="AGR11" s="69"/>
      <c r="AGS11" s="69"/>
      <c r="AGT11" s="69"/>
      <c r="AGU11" s="69"/>
      <c r="AGV11" s="69"/>
      <c r="AGW11" s="69"/>
      <c r="AGX11" s="69"/>
      <c r="AGY11" s="69"/>
      <c r="AGZ11" s="69"/>
      <c r="AHA11" s="69"/>
      <c r="AHB11" s="69"/>
      <c r="AHC11" s="69"/>
      <c r="AHD11" s="69"/>
      <c r="AHE11" s="69"/>
      <c r="AHF11" s="69"/>
      <c r="AHG11" s="69"/>
      <c r="AHH11" s="69"/>
      <c r="AHI11" s="69"/>
      <c r="AHJ11" s="69"/>
      <c r="AHK11" s="69"/>
      <c r="AHL11" s="69"/>
      <c r="AHM11" s="69"/>
      <c r="AHN11" s="69"/>
      <c r="AHO11" s="69"/>
      <c r="AHP11" s="69"/>
      <c r="AHQ11" s="69"/>
      <c r="AHR11" s="69"/>
      <c r="AHS11" s="69"/>
      <c r="AHT11" s="69"/>
      <c r="AHU11" s="69"/>
      <c r="AHV11" s="69"/>
      <c r="AHW11" s="69"/>
      <c r="AHX11" s="69"/>
      <c r="AHY11" s="69"/>
      <c r="AHZ11" s="69"/>
      <c r="AIA11" s="69"/>
      <c r="AIB11" s="69"/>
      <c r="AIC11" s="69"/>
      <c r="AID11" s="69"/>
      <c r="AIE11" s="69"/>
      <c r="AIF11" s="69"/>
      <c r="AIG11" s="69"/>
      <c r="AIH11" s="69"/>
      <c r="AII11" s="69"/>
      <c r="AIJ11" s="69"/>
      <c r="AIK11" s="69"/>
      <c r="AIL11" s="69"/>
      <c r="AIM11" s="69"/>
      <c r="AIN11" s="69"/>
      <c r="AIO11" s="69"/>
      <c r="AIP11" s="69"/>
      <c r="AIQ11" s="69"/>
      <c r="AIR11" s="69"/>
      <c r="AIS11" s="69"/>
      <c r="AIT11" s="69"/>
      <c r="AIU11" s="69"/>
      <c r="AIV11" s="69"/>
      <c r="AIW11" s="69"/>
      <c r="AIX11" s="69"/>
      <c r="AIY11" s="69"/>
      <c r="AIZ11" s="69"/>
      <c r="AJA11" s="69"/>
      <c r="AJB11" s="69"/>
      <c r="AJC11" s="69"/>
      <c r="AJD11" s="69"/>
      <c r="AJE11" s="69"/>
      <c r="AJF11" s="69"/>
      <c r="AJG11" s="69"/>
      <c r="AJH11" s="69"/>
      <c r="AJI11" s="69"/>
      <c r="AJJ11" s="69"/>
      <c r="AJK11" s="69"/>
      <c r="AJL11" s="69"/>
      <c r="AJM11" s="69"/>
      <c r="AJN11" s="69"/>
      <c r="AJO11" s="69"/>
      <c r="AJP11" s="69"/>
      <c r="AJQ11" s="69"/>
      <c r="AJR11" s="69"/>
      <c r="AJS11" s="69"/>
      <c r="AJT11" s="69"/>
      <c r="AJU11" s="69"/>
      <c r="AJV11" s="69"/>
      <c r="AJW11" s="69"/>
      <c r="AJX11" s="69"/>
      <c r="AJY11" s="69"/>
      <c r="AJZ11" s="69"/>
      <c r="AKA11" s="69"/>
      <c r="AKB11" s="69"/>
      <c r="AKC11" s="69"/>
      <c r="AKD11" s="69"/>
      <c r="AKE11" s="69"/>
      <c r="AKF11" s="69"/>
      <c r="AKG11" s="69"/>
      <c r="AKH11" s="69"/>
      <c r="AKI11" s="69"/>
      <c r="AKJ11" s="69"/>
      <c r="AKK11" s="69"/>
      <c r="AKL11" s="69"/>
      <c r="AKM11" s="69"/>
      <c r="AKN11" s="69"/>
      <c r="AKO11" s="69"/>
      <c r="AKP11" s="69"/>
      <c r="AKQ11" s="69"/>
      <c r="AKR11" s="69"/>
      <c r="AKS11" s="69"/>
      <c r="AKT11" s="69"/>
      <c r="AKU11" s="69"/>
      <c r="AKV11" s="69"/>
      <c r="AKW11" s="69"/>
      <c r="AKX11" s="69"/>
      <c r="AKY11" s="69"/>
      <c r="AKZ11" s="69"/>
      <c r="ALA11" s="69"/>
      <c r="ALB11" s="69"/>
      <c r="ALC11" s="69"/>
      <c r="ALD11" s="69"/>
      <c r="ALE11" s="69"/>
      <c r="ALF11" s="69"/>
      <c r="ALG11" s="69"/>
      <c r="ALH11" s="69"/>
      <c r="ALI11" s="69"/>
      <c r="ALJ11" s="69"/>
      <c r="ALK11" s="69"/>
      <c r="ALL11" s="69"/>
      <c r="ALM11" s="69"/>
    </row>
    <row r="12">
      <c r="A12" s="69"/>
      <c r="B12" s="69"/>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S12" s="69"/>
      <c r="AT12" s="69"/>
      <c r="AU12" s="69"/>
      <c r="AV12" s="69"/>
      <c r="AW12" s="69"/>
      <c r="AX12" s="69"/>
      <c r="AY12" s="69"/>
      <c r="AZ12" s="69"/>
      <c r="BA12" s="69"/>
      <c r="BB12" s="69"/>
      <c r="BC12" s="69"/>
      <c r="BD12" s="70"/>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c r="GM12" s="69"/>
      <c r="GN12" s="69"/>
      <c r="GO12" s="69"/>
      <c r="GP12" s="69"/>
      <c r="GQ12" s="69"/>
      <c r="GR12" s="69"/>
      <c r="GS12" s="69"/>
      <c r="GT12" s="69"/>
      <c r="GU12" s="69"/>
      <c r="GV12" s="69"/>
      <c r="GW12" s="69"/>
      <c r="GX12" s="69"/>
      <c r="GY12" s="69"/>
      <c r="GZ12" s="69"/>
      <c r="HA12" s="69"/>
      <c r="HB12" s="69"/>
      <c r="HC12" s="69"/>
      <c r="HD12" s="69"/>
      <c r="HE12" s="69"/>
      <c r="HF12" s="69"/>
      <c r="HG12" s="69"/>
      <c r="HH12" s="69"/>
      <c r="HI12" s="69"/>
      <c r="HJ12" s="69"/>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c r="JQ12" s="69"/>
      <c r="JR12" s="69"/>
      <c r="JS12" s="69"/>
      <c r="JT12" s="69"/>
      <c r="JU12" s="69"/>
      <c r="JV12" s="69"/>
      <c r="JW12" s="69"/>
      <c r="JX12" s="69"/>
      <c r="JY12" s="69"/>
      <c r="JZ12" s="69"/>
      <c r="KA12" s="69"/>
      <c r="KB12" s="69"/>
      <c r="KC12" s="69"/>
      <c r="KD12" s="69"/>
      <c r="KE12" s="69"/>
      <c r="KF12" s="69"/>
      <c r="KG12" s="69"/>
      <c r="KH12" s="69"/>
      <c r="KI12" s="69"/>
      <c r="KJ12" s="69"/>
      <c r="KK12" s="69"/>
      <c r="KL12" s="69"/>
      <c r="KM12" s="69"/>
      <c r="KN12" s="69"/>
      <c r="KO12" s="69"/>
      <c r="KP12" s="69"/>
      <c r="KQ12" s="69"/>
      <c r="KR12" s="69"/>
      <c r="KS12" s="69"/>
      <c r="KT12" s="69"/>
      <c r="KU12" s="69"/>
      <c r="KV12" s="69"/>
      <c r="KW12" s="69"/>
      <c r="KX12" s="69"/>
      <c r="KY12" s="69"/>
      <c r="KZ12" s="69"/>
      <c r="LA12" s="69"/>
      <c r="LB12" s="69"/>
      <c r="LC12" s="69"/>
      <c r="LD12" s="69"/>
      <c r="LE12" s="69"/>
      <c r="LF12" s="69"/>
      <c r="LG12" s="69"/>
      <c r="LH12" s="69"/>
      <c r="LI12" s="69"/>
      <c r="LJ12" s="69"/>
      <c r="LK12" s="69"/>
      <c r="LL12" s="69"/>
      <c r="LM12" s="69"/>
      <c r="LN12" s="69"/>
      <c r="LO12" s="69"/>
      <c r="LP12" s="69"/>
      <c r="LQ12" s="69"/>
      <c r="LR12" s="69"/>
      <c r="LS12" s="69"/>
      <c r="LT12" s="69"/>
      <c r="LU12" s="69"/>
      <c r="LV12" s="69"/>
      <c r="LW12" s="69"/>
      <c r="LX12" s="69"/>
      <c r="LY12" s="69"/>
      <c r="LZ12" s="69"/>
      <c r="MA12" s="69"/>
      <c r="MB12" s="69"/>
      <c r="MC12" s="69"/>
      <c r="MD12" s="69"/>
      <c r="ME12" s="69"/>
      <c r="MF12" s="69"/>
      <c r="MG12" s="69"/>
      <c r="MH12" s="69"/>
      <c r="MI12" s="69"/>
      <c r="MJ12" s="69"/>
      <c r="MK12" s="69"/>
      <c r="ML12" s="69"/>
      <c r="MM12" s="69"/>
      <c r="MN12" s="69"/>
      <c r="MO12" s="69"/>
      <c r="MP12" s="69"/>
      <c r="MQ12" s="69"/>
      <c r="MR12" s="69"/>
      <c r="MS12" s="69"/>
      <c r="MT12" s="69"/>
      <c r="MU12" s="69"/>
      <c r="MV12" s="69"/>
      <c r="MW12" s="69"/>
      <c r="MX12" s="69"/>
      <c r="MY12" s="69"/>
      <c r="MZ12" s="69"/>
      <c r="NA12" s="69"/>
      <c r="NB12" s="69"/>
      <c r="NC12" s="69"/>
      <c r="ND12" s="69"/>
      <c r="NE12" s="69"/>
      <c r="NF12" s="69"/>
      <c r="NG12" s="69"/>
      <c r="NH12" s="69"/>
      <c r="NI12" s="69"/>
      <c r="NJ12" s="69"/>
      <c r="NK12" s="69"/>
      <c r="NL12" s="69"/>
      <c r="NM12" s="69"/>
      <c r="NN12" s="69"/>
      <c r="NO12" s="69"/>
      <c r="NP12" s="69"/>
      <c r="NQ12" s="69"/>
      <c r="NR12" s="69"/>
      <c r="NS12" s="69"/>
      <c r="NT12" s="69"/>
      <c r="NU12" s="69"/>
      <c r="NV12" s="69"/>
      <c r="NW12" s="69"/>
      <c r="NX12" s="69"/>
      <c r="NY12" s="69"/>
      <c r="NZ12" s="69"/>
      <c r="OA12" s="69"/>
      <c r="OB12" s="69"/>
      <c r="OC12" s="69"/>
      <c r="OD12" s="69"/>
      <c r="OE12" s="69"/>
      <c r="OF12" s="69"/>
      <c r="OG12" s="69"/>
      <c r="OH12" s="69"/>
      <c r="OI12" s="69"/>
      <c r="OJ12" s="69"/>
      <c r="OK12" s="69"/>
      <c r="OL12" s="69"/>
      <c r="OM12" s="69"/>
      <c r="ON12" s="69"/>
      <c r="OO12" s="69"/>
      <c r="OP12" s="69"/>
      <c r="OQ12" s="69"/>
      <c r="OR12" s="69"/>
      <c r="OS12" s="69"/>
      <c r="OT12" s="69"/>
      <c r="OU12" s="69"/>
      <c r="OV12" s="69"/>
      <c r="OW12" s="69"/>
      <c r="OX12" s="69"/>
      <c r="OY12" s="69"/>
      <c r="OZ12" s="69"/>
      <c r="PA12" s="69"/>
      <c r="PB12" s="69"/>
      <c r="PC12" s="69"/>
      <c r="PD12" s="69"/>
      <c r="PE12" s="69"/>
      <c r="PF12" s="69"/>
      <c r="PG12" s="69"/>
      <c r="PH12" s="69"/>
      <c r="PI12" s="69"/>
      <c r="PJ12" s="69"/>
      <c r="PK12" s="69"/>
      <c r="PL12" s="69"/>
      <c r="PM12" s="69"/>
      <c r="PN12" s="69"/>
      <c r="PO12" s="69"/>
      <c r="PP12" s="69"/>
      <c r="PQ12" s="69"/>
      <c r="PR12" s="69"/>
      <c r="PS12" s="69"/>
      <c r="PT12" s="69"/>
      <c r="PU12" s="69"/>
      <c r="PV12" s="69"/>
      <c r="PW12" s="69"/>
      <c r="PX12" s="69"/>
      <c r="PY12" s="69"/>
      <c r="PZ12" s="69"/>
      <c r="QA12" s="69"/>
      <c r="QB12" s="69"/>
      <c r="QC12" s="69"/>
      <c r="QD12" s="69"/>
      <c r="QE12" s="69"/>
      <c r="QF12" s="69"/>
      <c r="QG12" s="69"/>
      <c r="QH12" s="69"/>
      <c r="QI12" s="69"/>
      <c r="QJ12" s="69"/>
      <c r="QK12" s="69"/>
      <c r="QL12" s="69"/>
      <c r="QM12" s="69"/>
      <c r="QN12" s="69"/>
      <c r="QO12" s="69"/>
      <c r="QP12" s="69"/>
      <c r="QQ12" s="69"/>
      <c r="QR12" s="69"/>
      <c r="QS12" s="69"/>
      <c r="QT12" s="69"/>
      <c r="QU12" s="69"/>
      <c r="QV12" s="69"/>
      <c r="QW12" s="69"/>
      <c r="QX12" s="69"/>
      <c r="QY12" s="69"/>
      <c r="QZ12" s="69"/>
      <c r="RA12" s="69"/>
      <c r="RB12" s="69"/>
      <c r="RC12" s="69"/>
      <c r="RD12" s="69"/>
      <c r="RE12" s="69"/>
      <c r="RF12" s="69"/>
      <c r="RG12" s="69"/>
      <c r="RH12" s="69"/>
      <c r="RI12" s="69"/>
      <c r="RJ12" s="69"/>
      <c r="RK12" s="69"/>
      <c r="RL12" s="69"/>
      <c r="RM12" s="69"/>
      <c r="RN12" s="69"/>
      <c r="RO12" s="69"/>
      <c r="RP12" s="69"/>
      <c r="RQ12" s="69"/>
      <c r="RR12" s="69"/>
      <c r="RS12" s="69"/>
      <c r="RT12" s="69"/>
      <c r="RU12" s="69"/>
      <c r="RV12" s="69"/>
      <c r="RW12" s="69"/>
      <c r="RX12" s="69"/>
      <c r="RY12" s="69"/>
      <c r="RZ12" s="69"/>
      <c r="SA12" s="69"/>
      <c r="SB12" s="69"/>
      <c r="SC12" s="69"/>
      <c r="SD12" s="69"/>
      <c r="SE12" s="69"/>
      <c r="SF12" s="69"/>
      <c r="SG12" s="69"/>
      <c r="SH12" s="69"/>
      <c r="SI12" s="69"/>
      <c r="SJ12" s="69"/>
      <c r="SK12" s="69"/>
      <c r="SL12" s="69"/>
      <c r="SM12" s="69"/>
      <c r="SN12" s="69"/>
      <c r="SO12" s="69"/>
      <c r="SP12" s="69"/>
      <c r="SQ12" s="69"/>
      <c r="SR12" s="69"/>
      <c r="SS12" s="69"/>
      <c r="ST12" s="69"/>
      <c r="SU12" s="69"/>
      <c r="SV12" s="69"/>
      <c r="SW12" s="69"/>
      <c r="SX12" s="69"/>
      <c r="SY12" s="69"/>
      <c r="SZ12" s="69"/>
      <c r="TA12" s="69"/>
      <c r="TB12" s="69"/>
      <c r="TC12" s="69"/>
      <c r="TD12" s="69"/>
      <c r="TE12" s="69"/>
      <c r="TF12" s="69"/>
      <c r="TG12" s="69"/>
      <c r="TH12" s="69"/>
      <c r="TI12" s="69"/>
      <c r="TJ12" s="69"/>
      <c r="TK12" s="69"/>
      <c r="TL12" s="69"/>
      <c r="TM12" s="69"/>
      <c r="TN12" s="69"/>
      <c r="TO12" s="69"/>
      <c r="TP12" s="69"/>
      <c r="TQ12" s="69"/>
      <c r="TR12" s="69"/>
      <c r="TS12" s="69"/>
      <c r="TT12" s="69"/>
      <c r="TU12" s="69"/>
      <c r="TV12" s="69"/>
      <c r="TW12" s="69"/>
      <c r="TX12" s="69"/>
      <c r="TY12" s="69"/>
      <c r="TZ12" s="69"/>
      <c r="UA12" s="69"/>
      <c r="UB12" s="69"/>
      <c r="UC12" s="69"/>
      <c r="UD12" s="69"/>
      <c r="UE12" s="69"/>
      <c r="UF12" s="69"/>
      <c r="UG12" s="69"/>
      <c r="UH12" s="69"/>
      <c r="UI12" s="69"/>
      <c r="UJ12" s="69"/>
      <c r="UK12" s="69"/>
      <c r="UL12" s="69"/>
      <c r="UM12" s="69"/>
      <c r="UN12" s="69"/>
      <c r="UO12" s="69"/>
      <c r="UP12" s="69"/>
      <c r="UQ12" s="69"/>
      <c r="UR12" s="69"/>
      <c r="US12" s="69"/>
      <c r="UT12" s="69"/>
      <c r="UU12" s="69"/>
      <c r="UV12" s="69"/>
      <c r="UW12" s="69"/>
      <c r="UX12" s="69"/>
      <c r="UY12" s="69"/>
      <c r="UZ12" s="69"/>
      <c r="VA12" s="69"/>
      <c r="VB12" s="69"/>
      <c r="VC12" s="69"/>
      <c r="VD12" s="69"/>
      <c r="VE12" s="69"/>
      <c r="VF12" s="69"/>
      <c r="VG12" s="69"/>
      <c r="VH12" s="69"/>
      <c r="VI12" s="69"/>
      <c r="VJ12" s="69"/>
      <c r="VK12" s="69"/>
      <c r="VL12" s="69"/>
      <c r="VM12" s="69"/>
      <c r="VN12" s="69"/>
      <c r="VO12" s="69"/>
      <c r="VP12" s="69"/>
      <c r="VQ12" s="69"/>
      <c r="VR12" s="69"/>
      <c r="VS12" s="69"/>
      <c r="VT12" s="69"/>
      <c r="VU12" s="69"/>
      <c r="VV12" s="69"/>
      <c r="VW12" s="69"/>
      <c r="VX12" s="69"/>
      <c r="VY12" s="69"/>
      <c r="VZ12" s="69"/>
      <c r="WA12" s="69"/>
      <c r="WB12" s="69"/>
      <c r="WC12" s="69"/>
      <c r="WD12" s="69"/>
      <c r="WE12" s="69"/>
      <c r="WF12" s="69"/>
      <c r="WG12" s="69"/>
      <c r="WH12" s="69"/>
      <c r="WI12" s="69"/>
      <c r="WJ12" s="69"/>
      <c r="WK12" s="69"/>
      <c r="WL12" s="69"/>
      <c r="WM12" s="69"/>
      <c r="WN12" s="69"/>
      <c r="WO12" s="69"/>
      <c r="WP12" s="69"/>
      <c r="WQ12" s="69"/>
      <c r="WR12" s="69"/>
      <c r="WS12" s="69"/>
      <c r="WT12" s="69"/>
      <c r="WU12" s="69"/>
      <c r="WV12" s="69"/>
      <c r="WW12" s="69"/>
      <c r="WX12" s="69"/>
      <c r="WY12" s="69"/>
      <c r="WZ12" s="69"/>
      <c r="XA12" s="69"/>
      <c r="XB12" s="69"/>
      <c r="XC12" s="69"/>
      <c r="XD12" s="69"/>
      <c r="XE12" s="69"/>
      <c r="XF12" s="69"/>
      <c r="XG12" s="69"/>
      <c r="XH12" s="69"/>
      <c r="XI12" s="69"/>
      <c r="XJ12" s="69"/>
      <c r="XK12" s="69"/>
      <c r="XL12" s="69"/>
      <c r="XM12" s="69"/>
      <c r="XN12" s="69"/>
      <c r="XO12" s="69"/>
      <c r="XP12" s="69"/>
      <c r="XQ12" s="69"/>
      <c r="XR12" s="69"/>
      <c r="XS12" s="69"/>
      <c r="XT12" s="69"/>
      <c r="XU12" s="69"/>
      <c r="XV12" s="69"/>
      <c r="XW12" s="69"/>
      <c r="XX12" s="69"/>
      <c r="XY12" s="69"/>
      <c r="XZ12" s="69"/>
      <c r="YA12" s="69"/>
      <c r="YB12" s="69"/>
      <c r="YC12" s="69"/>
      <c r="YD12" s="69"/>
      <c r="YE12" s="69"/>
      <c r="YF12" s="69"/>
      <c r="YG12" s="69"/>
      <c r="YH12" s="69"/>
      <c r="YI12" s="69"/>
      <c r="YJ12" s="69"/>
      <c r="YK12" s="69"/>
      <c r="YL12" s="69"/>
      <c r="YM12" s="69"/>
      <c r="YN12" s="69"/>
      <c r="YO12" s="69"/>
      <c r="YP12" s="69"/>
      <c r="YQ12" s="69"/>
      <c r="YR12" s="69"/>
      <c r="YS12" s="69"/>
      <c r="YT12" s="69"/>
      <c r="YU12" s="69"/>
      <c r="YV12" s="69"/>
      <c r="YW12" s="69"/>
      <c r="YX12" s="69"/>
      <c r="YY12" s="69"/>
      <c r="YZ12" s="69"/>
      <c r="ZA12" s="69"/>
      <c r="ZB12" s="69"/>
      <c r="ZC12" s="69"/>
      <c r="ZD12" s="69"/>
      <c r="ZE12" s="69"/>
      <c r="ZF12" s="69"/>
      <c r="ZG12" s="69"/>
      <c r="ZH12" s="69"/>
      <c r="ZI12" s="69"/>
      <c r="ZJ12" s="69"/>
      <c r="ZK12" s="69"/>
      <c r="ZL12" s="69"/>
      <c r="ZM12" s="69"/>
      <c r="ZN12" s="69"/>
      <c r="ZO12" s="69"/>
      <c r="ZP12" s="69"/>
      <c r="ZQ12" s="69"/>
      <c r="ZR12" s="69"/>
      <c r="ZS12" s="69"/>
      <c r="ZT12" s="69"/>
      <c r="ZU12" s="69"/>
      <c r="ZV12" s="69"/>
      <c r="ZW12" s="69"/>
      <c r="ZX12" s="69"/>
      <c r="ZY12" s="69"/>
      <c r="ZZ12" s="69"/>
      <c r="AAA12" s="69"/>
      <c r="AAB12" s="69"/>
      <c r="AAC12" s="69"/>
      <c r="AAD12" s="69"/>
      <c r="AAE12" s="69"/>
      <c r="AAF12" s="69"/>
      <c r="AAG12" s="69"/>
      <c r="AAH12" s="69"/>
      <c r="AAI12" s="69"/>
      <c r="AAJ12" s="69"/>
      <c r="AAK12" s="69"/>
      <c r="AAL12" s="69"/>
      <c r="AAM12" s="69"/>
      <c r="AAN12" s="69"/>
      <c r="AAO12" s="69"/>
      <c r="AAP12" s="69"/>
      <c r="AAQ12" s="69"/>
      <c r="AAR12" s="69"/>
      <c r="AAS12" s="69"/>
      <c r="AAT12" s="69"/>
      <c r="AAU12" s="69"/>
      <c r="AAV12" s="69"/>
      <c r="AAW12" s="69"/>
      <c r="AAX12" s="69"/>
      <c r="AAY12" s="69"/>
      <c r="AAZ12" s="69"/>
      <c r="ABA12" s="69"/>
      <c r="ABB12" s="69"/>
      <c r="ABC12" s="69"/>
      <c r="ABD12" s="69"/>
      <c r="ABE12" s="69"/>
      <c r="ABF12" s="69"/>
      <c r="ABG12" s="69"/>
      <c r="ABH12" s="69"/>
      <c r="ABI12" s="69"/>
      <c r="ABJ12" s="69"/>
      <c r="ABK12" s="69"/>
      <c r="ABL12" s="69"/>
      <c r="ABM12" s="69"/>
      <c r="ABN12" s="69"/>
      <c r="ABO12" s="69"/>
      <c r="ABP12" s="69"/>
      <c r="ABQ12" s="69"/>
      <c r="ABR12" s="69"/>
      <c r="ABS12" s="69"/>
      <c r="ABT12" s="69"/>
      <c r="ABU12" s="69"/>
      <c r="ABV12" s="69"/>
      <c r="ABW12" s="69"/>
      <c r="ABX12" s="69"/>
      <c r="ABY12" s="69"/>
      <c r="ABZ12" s="69"/>
      <c r="ACA12" s="69"/>
      <c r="ACB12" s="69"/>
      <c r="ACC12" s="69"/>
      <c r="ACD12" s="69"/>
      <c r="ACE12" s="69"/>
      <c r="ACF12" s="69"/>
      <c r="ACG12" s="69"/>
      <c r="ACH12" s="69"/>
      <c r="ACI12" s="69"/>
      <c r="ACJ12" s="69"/>
      <c r="ACK12" s="69"/>
      <c r="ACL12" s="69"/>
      <c r="ACM12" s="69"/>
      <c r="ACN12" s="69"/>
      <c r="ACO12" s="69"/>
      <c r="ACP12" s="69"/>
      <c r="ACQ12" s="69"/>
      <c r="ACR12" s="69"/>
      <c r="ACS12" s="69"/>
      <c r="ACT12" s="69"/>
      <c r="ACU12" s="69"/>
      <c r="ACV12" s="69"/>
      <c r="ACW12" s="69"/>
      <c r="ACX12" s="69"/>
      <c r="ACY12" s="69"/>
      <c r="ACZ12" s="69"/>
      <c r="ADA12" s="69"/>
      <c r="ADB12" s="69"/>
      <c r="ADC12" s="69"/>
      <c r="ADD12" s="69"/>
      <c r="ADE12" s="69"/>
      <c r="ADF12" s="69"/>
      <c r="ADG12" s="69"/>
      <c r="ADH12" s="69"/>
      <c r="ADI12" s="69"/>
      <c r="ADJ12" s="69"/>
      <c r="ADK12" s="69"/>
      <c r="ADL12" s="69"/>
      <c r="ADM12" s="69"/>
      <c r="ADN12" s="69"/>
      <c r="ADO12" s="69"/>
      <c r="ADP12" s="69"/>
      <c r="ADQ12" s="69"/>
      <c r="ADR12" s="69"/>
      <c r="ADS12" s="69"/>
      <c r="ADT12" s="69"/>
      <c r="ADU12" s="69"/>
      <c r="ADV12" s="69"/>
      <c r="ADW12" s="69"/>
      <c r="ADX12" s="69"/>
      <c r="ADY12" s="69"/>
      <c r="ADZ12" s="69"/>
      <c r="AEA12" s="69"/>
      <c r="AEB12" s="69"/>
      <c r="AEC12" s="69"/>
      <c r="AED12" s="69"/>
      <c r="AEE12" s="69"/>
      <c r="AEF12" s="69"/>
      <c r="AEG12" s="69"/>
      <c r="AEH12" s="69"/>
      <c r="AEI12" s="69"/>
      <c r="AEJ12" s="69"/>
      <c r="AEK12" s="69"/>
      <c r="AEL12" s="69"/>
      <c r="AEM12" s="69"/>
      <c r="AEN12" s="69"/>
      <c r="AEO12" s="69"/>
      <c r="AEP12" s="69"/>
      <c r="AEQ12" s="69"/>
      <c r="AER12" s="69"/>
      <c r="AES12" s="69"/>
      <c r="AET12" s="69"/>
      <c r="AEU12" s="69"/>
      <c r="AEV12" s="69"/>
      <c r="AEW12" s="69"/>
      <c r="AEX12" s="69"/>
      <c r="AEY12" s="69"/>
      <c r="AEZ12" s="69"/>
      <c r="AFA12" s="69"/>
      <c r="AFB12" s="69"/>
      <c r="AFC12" s="69"/>
      <c r="AFD12" s="69"/>
      <c r="AFE12" s="69"/>
      <c r="AFF12" s="69"/>
      <c r="AFG12" s="69"/>
      <c r="AFH12" s="69"/>
      <c r="AFI12" s="69"/>
      <c r="AFJ12" s="69"/>
      <c r="AFK12" s="69"/>
      <c r="AFL12" s="69"/>
      <c r="AFM12" s="69"/>
      <c r="AFN12" s="69"/>
      <c r="AFO12" s="69"/>
      <c r="AFP12" s="69"/>
      <c r="AFQ12" s="69"/>
      <c r="AFR12" s="69"/>
      <c r="AFS12" s="69"/>
      <c r="AFT12" s="69"/>
      <c r="AFU12" s="69"/>
      <c r="AFV12" s="69"/>
      <c r="AFW12" s="69"/>
      <c r="AFX12" s="69"/>
      <c r="AFY12" s="69"/>
      <c r="AFZ12" s="69"/>
      <c r="AGA12" s="69"/>
      <c r="AGB12" s="69"/>
      <c r="AGC12" s="69"/>
      <c r="AGD12" s="69"/>
      <c r="AGE12" s="69"/>
      <c r="AGF12" s="69"/>
      <c r="AGG12" s="69"/>
      <c r="AGH12" s="69"/>
      <c r="AGI12" s="69"/>
      <c r="AGJ12" s="69"/>
      <c r="AGK12" s="69"/>
      <c r="AGL12" s="69"/>
      <c r="AGM12" s="69"/>
      <c r="AGN12" s="69"/>
      <c r="AGO12" s="69"/>
      <c r="AGP12" s="69"/>
      <c r="AGQ12" s="69"/>
      <c r="AGR12" s="69"/>
      <c r="AGS12" s="69"/>
      <c r="AGT12" s="69"/>
      <c r="AGU12" s="69"/>
      <c r="AGV12" s="69"/>
      <c r="AGW12" s="69"/>
      <c r="AGX12" s="69"/>
      <c r="AGY12" s="69"/>
      <c r="AGZ12" s="69"/>
      <c r="AHA12" s="69"/>
      <c r="AHB12" s="69"/>
      <c r="AHC12" s="69"/>
      <c r="AHD12" s="69"/>
      <c r="AHE12" s="69"/>
      <c r="AHF12" s="69"/>
      <c r="AHG12" s="69"/>
      <c r="AHH12" s="69"/>
      <c r="AHI12" s="69"/>
      <c r="AHJ12" s="69"/>
      <c r="AHK12" s="69"/>
      <c r="AHL12" s="69"/>
      <c r="AHM12" s="69"/>
      <c r="AHN12" s="69"/>
      <c r="AHO12" s="69"/>
      <c r="AHP12" s="69"/>
      <c r="AHQ12" s="69"/>
      <c r="AHR12" s="69"/>
      <c r="AHS12" s="69"/>
      <c r="AHT12" s="69"/>
      <c r="AHU12" s="69"/>
      <c r="AHV12" s="69"/>
      <c r="AHW12" s="69"/>
      <c r="AHX12" s="69"/>
      <c r="AHY12" s="69"/>
      <c r="AHZ12" s="69"/>
      <c r="AIA12" s="69"/>
      <c r="AIB12" s="69"/>
      <c r="AIC12" s="69"/>
      <c r="AID12" s="69"/>
      <c r="AIE12" s="69"/>
      <c r="AIF12" s="69"/>
      <c r="AIG12" s="69"/>
      <c r="AIH12" s="69"/>
      <c r="AII12" s="69"/>
      <c r="AIJ12" s="69"/>
      <c r="AIK12" s="69"/>
      <c r="AIL12" s="69"/>
      <c r="AIM12" s="69"/>
      <c r="AIN12" s="69"/>
      <c r="AIO12" s="69"/>
      <c r="AIP12" s="69"/>
      <c r="AIQ12" s="69"/>
      <c r="AIR12" s="69"/>
      <c r="AIS12" s="69"/>
      <c r="AIT12" s="69"/>
      <c r="AIU12" s="69"/>
      <c r="AIV12" s="69"/>
      <c r="AIW12" s="69"/>
      <c r="AIX12" s="69"/>
      <c r="AIY12" s="69"/>
      <c r="AIZ12" s="69"/>
      <c r="AJA12" s="69"/>
      <c r="AJB12" s="69"/>
      <c r="AJC12" s="69"/>
      <c r="AJD12" s="69"/>
      <c r="AJE12" s="69"/>
      <c r="AJF12" s="69"/>
      <c r="AJG12" s="69"/>
      <c r="AJH12" s="69"/>
      <c r="AJI12" s="69"/>
      <c r="AJJ12" s="69"/>
      <c r="AJK12" s="69"/>
      <c r="AJL12" s="69"/>
      <c r="AJM12" s="69"/>
      <c r="AJN12" s="69"/>
      <c r="AJO12" s="69"/>
      <c r="AJP12" s="69"/>
      <c r="AJQ12" s="69"/>
      <c r="AJR12" s="69"/>
      <c r="AJS12" s="69"/>
      <c r="AJT12" s="69"/>
      <c r="AJU12" s="69"/>
      <c r="AJV12" s="69"/>
      <c r="AJW12" s="69"/>
      <c r="AJX12" s="69"/>
      <c r="AJY12" s="69"/>
      <c r="AJZ12" s="69"/>
      <c r="AKA12" s="69"/>
      <c r="AKB12" s="69"/>
      <c r="AKC12" s="69"/>
      <c r="AKD12" s="69"/>
      <c r="AKE12" s="69"/>
      <c r="AKF12" s="69"/>
      <c r="AKG12" s="69"/>
      <c r="AKH12" s="69"/>
      <c r="AKI12" s="69"/>
      <c r="AKJ12" s="69"/>
      <c r="AKK12" s="69"/>
      <c r="AKL12" s="69"/>
      <c r="AKM12" s="69"/>
      <c r="AKN12" s="69"/>
      <c r="AKO12" s="69"/>
      <c r="AKP12" s="69"/>
      <c r="AKQ12" s="69"/>
      <c r="AKR12" s="69"/>
      <c r="AKS12" s="69"/>
      <c r="AKT12" s="69"/>
      <c r="AKU12" s="69"/>
      <c r="AKV12" s="69"/>
      <c r="AKW12" s="69"/>
      <c r="AKX12" s="69"/>
      <c r="AKY12" s="69"/>
      <c r="AKZ12" s="69"/>
      <c r="ALA12" s="69"/>
      <c r="ALB12" s="69"/>
      <c r="ALC12" s="69"/>
      <c r="ALD12" s="69"/>
      <c r="ALE12" s="69"/>
      <c r="ALF12" s="69"/>
      <c r="ALG12" s="69"/>
      <c r="ALH12" s="69"/>
      <c r="ALI12" s="69"/>
      <c r="ALJ12" s="69"/>
      <c r="ALK12" s="69"/>
      <c r="ALL12" s="69"/>
      <c r="ALM12" s="69"/>
    </row>
    <row r="13">
      <c r="A13" s="68" t="s">
        <v>244</v>
      </c>
      <c r="B13" s="69" t="str">
        <f t="shared" ref="B13:EQ13" si="4">B9*B10*B11</f>
        <v>0.04199999999</v>
      </c>
      <c r="C13" s="69" t="str">
        <f t="shared" si="4"/>
        <v>#DIV/0!</v>
      </c>
      <c r="D13" s="69" t="str">
        <f t="shared" si="4"/>
        <v>0.4263372093</v>
      </c>
      <c r="E13" s="69" t="str">
        <f t="shared" si="4"/>
        <v>0.2392</v>
      </c>
      <c r="F13" s="69" t="str">
        <f t="shared" si="4"/>
        <v>#DIV/0!</v>
      </c>
      <c r="G13" s="69" t="str">
        <f t="shared" si="4"/>
        <v>0.413598</v>
      </c>
      <c r="H13" s="69" t="str">
        <f t="shared" si="4"/>
        <v>0.1961361111</v>
      </c>
      <c r="I13" s="69" t="str">
        <f t="shared" si="4"/>
        <v>0.827694859</v>
      </c>
      <c r="J13" s="69" t="str">
        <f t="shared" si="4"/>
        <v>0.1802909091</v>
      </c>
      <c r="K13" s="69" t="str">
        <f t="shared" si="4"/>
        <v>0.2507</v>
      </c>
      <c r="L13" s="69" t="str">
        <f t="shared" si="4"/>
        <v>0.04643333333</v>
      </c>
      <c r="M13" s="69" t="str">
        <f t="shared" si="4"/>
        <v>0.3784</v>
      </c>
      <c r="N13" s="69" t="str">
        <f t="shared" si="4"/>
        <v>0.142</v>
      </c>
      <c r="O13" s="69" t="str">
        <f t="shared" si="4"/>
        <v>0.5422744503</v>
      </c>
      <c r="P13" s="69" t="str">
        <f t="shared" si="4"/>
        <v>0.2141264706</v>
      </c>
      <c r="Q13" s="69" t="str">
        <f t="shared" si="4"/>
        <v>0.4464</v>
      </c>
      <c r="R13" s="69" t="str">
        <f t="shared" si="4"/>
        <v>0.14529</v>
      </c>
      <c r="S13" s="69" t="str">
        <f t="shared" si="4"/>
        <v>0.1955383333</v>
      </c>
      <c r="T13" s="69" t="str">
        <f t="shared" si="4"/>
        <v>#DIV/0!</v>
      </c>
      <c r="U13" s="69" t="str">
        <f t="shared" si="4"/>
        <v>0.7000994117</v>
      </c>
      <c r="V13" s="69" t="str">
        <f t="shared" si="4"/>
        <v>0.4235</v>
      </c>
      <c r="W13" s="69" t="str">
        <f t="shared" si="4"/>
        <v>#DIV/0!</v>
      </c>
      <c r="X13" s="69" t="str">
        <f t="shared" si="4"/>
        <v>0.4345</v>
      </c>
      <c r="Y13" s="69" t="str">
        <f t="shared" si="4"/>
        <v>0.486</v>
      </c>
      <c r="Z13" s="69" t="str">
        <f t="shared" si="4"/>
        <v>0.6860388572</v>
      </c>
      <c r="AA13" s="69" t="str">
        <f t="shared" si="4"/>
        <v>0.162</v>
      </c>
      <c r="AB13" s="69" t="str">
        <f t="shared" si="4"/>
        <v>0.35</v>
      </c>
      <c r="AC13" s="69" t="str">
        <f t="shared" si="4"/>
        <v>0.2755</v>
      </c>
      <c r="AD13" s="69" t="str">
        <f t="shared" si="4"/>
        <v>0.2142636363</v>
      </c>
      <c r="AE13" s="69" t="str">
        <f t="shared" si="4"/>
        <v>0.3276</v>
      </c>
      <c r="AF13" s="69" t="str">
        <f t="shared" si="4"/>
        <v>0.8265</v>
      </c>
      <c r="AG13" s="69" t="str">
        <f t="shared" si="4"/>
        <v>0.3446333333</v>
      </c>
      <c r="AH13" s="69" t="str">
        <f t="shared" si="4"/>
        <v>#DIV/0!</v>
      </c>
      <c r="AI13" s="69" t="str">
        <f t="shared" si="4"/>
        <v>0.150066</v>
      </c>
      <c r="AJ13" s="69" t="str">
        <f t="shared" si="4"/>
        <v>0.34</v>
      </c>
      <c r="AK13" s="69" t="str">
        <f t="shared" si="4"/>
        <v>#DIV/0!</v>
      </c>
      <c r="AL13" s="69" t="str">
        <f t="shared" si="4"/>
        <v>0.3776</v>
      </c>
      <c r="AM13" s="69" t="str">
        <f t="shared" si="4"/>
        <v>0.2418575455</v>
      </c>
      <c r="AN13" s="69" t="str">
        <f t="shared" si="4"/>
        <v>0.2838</v>
      </c>
      <c r="AO13" s="69" t="str">
        <f t="shared" si="4"/>
        <v>0.59</v>
      </c>
      <c r="AP13" s="69" t="str">
        <f t="shared" si="4"/>
        <v>0.1893011765</v>
      </c>
      <c r="AQ13" s="69" t="str">
        <f t="shared" si="4"/>
        <v>#DIV/0!</v>
      </c>
      <c r="AR13" s="69" t="str">
        <f t="shared" si="4"/>
        <v>0.4391878787</v>
      </c>
      <c r="AS13" s="69" t="str">
        <f t="shared" si="4"/>
        <v>0.4388344828</v>
      </c>
      <c r="AT13" s="69" t="str">
        <f t="shared" si="4"/>
        <v>0.183410217</v>
      </c>
      <c r="AU13" s="69" t="str">
        <f t="shared" si="4"/>
        <v>#DIV/0!</v>
      </c>
      <c r="AV13" s="69" t="str">
        <f t="shared" si="4"/>
        <v>0.2542</v>
      </c>
      <c r="AW13" s="69" t="str">
        <f t="shared" si="4"/>
        <v>0.462</v>
      </c>
      <c r="AX13" s="69" t="str">
        <f t="shared" si="4"/>
        <v>0.19</v>
      </c>
      <c r="AY13" s="69" t="str">
        <f t="shared" si="4"/>
        <v>0.4104289738</v>
      </c>
      <c r="AZ13" s="69" t="str">
        <f t="shared" si="4"/>
        <v>#DIV/0!</v>
      </c>
      <c r="BA13" s="69" t="str">
        <f t="shared" si="4"/>
        <v>0.52</v>
      </c>
      <c r="BB13" s="69" t="str">
        <f t="shared" si="4"/>
        <v>0.3732654546</v>
      </c>
      <c r="BC13" s="69" t="str">
        <f t="shared" si="4"/>
        <v>0.1992</v>
      </c>
      <c r="BD13" s="69" t="str">
        <f t="shared" si="4"/>
        <v>0.2617125</v>
      </c>
      <c r="BE13" s="69" t="str">
        <f t="shared" si="4"/>
        <v>0.3128</v>
      </c>
      <c r="BF13" s="69" t="str">
        <f t="shared" si="4"/>
        <v>0.4525059</v>
      </c>
      <c r="BG13" s="69" t="str">
        <f t="shared" si="4"/>
        <v>#DIV/0!</v>
      </c>
      <c r="BH13" s="69" t="str">
        <f t="shared" si="4"/>
        <v>0.2420937736</v>
      </c>
      <c r="BI13" s="69" t="str">
        <f t="shared" si="4"/>
        <v>0.1890495455</v>
      </c>
      <c r="BJ13" s="69" t="str">
        <f t="shared" si="4"/>
        <v>#DIV/0!</v>
      </c>
      <c r="BK13" s="69" t="str">
        <f t="shared" si="4"/>
        <v>0.4625263158</v>
      </c>
      <c r="BL13" s="69" t="str">
        <f t="shared" si="4"/>
        <v>0.3952</v>
      </c>
      <c r="BM13" s="69" t="str">
        <f t="shared" si="4"/>
        <v>0.4317747368</v>
      </c>
      <c r="BN13" s="69" t="str">
        <f t="shared" si="4"/>
        <v>0.2887671429</v>
      </c>
      <c r="BO13" s="69" t="str">
        <f t="shared" si="4"/>
        <v>0.06302085294</v>
      </c>
      <c r="BP13" s="69" t="str">
        <f t="shared" si="4"/>
        <v>0.05898830987</v>
      </c>
      <c r="BQ13" s="69" t="str">
        <f t="shared" si="4"/>
        <v>0</v>
      </c>
      <c r="BR13" s="69" t="str">
        <f t="shared" si="4"/>
        <v>#DIV/0!</v>
      </c>
      <c r="BS13" s="69" t="str">
        <f t="shared" si="4"/>
        <v>0.2101951724</v>
      </c>
      <c r="BT13" s="69" t="str">
        <f t="shared" si="4"/>
        <v>#DIV/0!</v>
      </c>
      <c r="BU13" s="69" t="str">
        <f t="shared" si="4"/>
        <v>0.1540695652</v>
      </c>
      <c r="BV13" s="69" t="str">
        <f t="shared" si="4"/>
        <v>0.4872</v>
      </c>
      <c r="BW13" s="69" t="str">
        <f t="shared" si="4"/>
        <v>#DIV/0!</v>
      </c>
      <c r="BX13" s="69" t="str">
        <f t="shared" si="4"/>
        <v>#DIV/0!</v>
      </c>
      <c r="BY13" s="69" t="str">
        <f t="shared" si="4"/>
        <v>0.2358583333</v>
      </c>
      <c r="BZ13" s="69" t="str">
        <f t="shared" si="4"/>
        <v>#DIV/0!</v>
      </c>
      <c r="CA13" s="69" t="str">
        <f t="shared" si="4"/>
        <v>0.2844</v>
      </c>
      <c r="CB13" s="69" t="str">
        <f t="shared" si="4"/>
        <v>0.285274069</v>
      </c>
      <c r="CC13" s="69" t="str">
        <f t="shared" si="4"/>
        <v>0.1992876923</v>
      </c>
      <c r="CD13" s="69" t="str">
        <f t="shared" si="4"/>
        <v>#DIV/0!</v>
      </c>
      <c r="CE13" s="69" t="str">
        <f t="shared" si="4"/>
        <v>#DIV/0!</v>
      </c>
      <c r="CF13" s="69" t="str">
        <f t="shared" si="4"/>
        <v>0.02020772727</v>
      </c>
      <c r="CG13" s="69" t="str">
        <f t="shared" si="4"/>
        <v>0.4758</v>
      </c>
      <c r="CH13" s="69" t="str">
        <f t="shared" si="4"/>
        <v>0.2355060439</v>
      </c>
      <c r="CI13" s="69" t="str">
        <f t="shared" si="4"/>
        <v>0.2114770909</v>
      </c>
      <c r="CJ13" s="69" t="str">
        <f t="shared" si="4"/>
        <v>0.1566</v>
      </c>
      <c r="CK13" s="69" t="str">
        <f t="shared" si="4"/>
        <v>0.2542</v>
      </c>
      <c r="CL13" s="69" t="str">
        <f t="shared" si="4"/>
        <v>0.49160175</v>
      </c>
      <c r="CM13" s="69" t="str">
        <f t="shared" si="4"/>
        <v>0.15159</v>
      </c>
      <c r="CN13" s="69" t="str">
        <f t="shared" si="4"/>
        <v>#DIV/0!</v>
      </c>
      <c r="CO13" s="69" t="str">
        <f t="shared" si="4"/>
        <v>0.2882641666</v>
      </c>
      <c r="CP13" s="69" t="str">
        <f t="shared" si="4"/>
        <v>0.3480962571</v>
      </c>
      <c r="CQ13" s="69" t="str">
        <f t="shared" si="4"/>
        <v>0.3930976364</v>
      </c>
      <c r="CR13" s="69" t="str">
        <f t="shared" si="4"/>
        <v>0.5715655</v>
      </c>
      <c r="CS13" s="69" t="str">
        <f t="shared" si="4"/>
        <v>0.2641155263</v>
      </c>
      <c r="CT13" s="69" t="str">
        <f t="shared" si="4"/>
        <v>0.6108474576</v>
      </c>
      <c r="CU13" s="69" t="str">
        <f t="shared" si="4"/>
        <v>0.66912</v>
      </c>
      <c r="CV13" s="69" t="str">
        <f t="shared" si="4"/>
        <v>0.2013</v>
      </c>
      <c r="CW13" s="69" t="str">
        <f t="shared" si="4"/>
        <v>0.1864313953</v>
      </c>
      <c r="CX13" s="69" t="str">
        <f t="shared" si="4"/>
        <v>0.1944</v>
      </c>
      <c r="CY13" s="69" t="str">
        <f t="shared" si="4"/>
        <v>#DIV/0!</v>
      </c>
      <c r="CZ13" s="69" t="str">
        <f t="shared" si="4"/>
        <v>0.0348</v>
      </c>
      <c r="DA13" s="69" t="str">
        <f t="shared" si="4"/>
        <v>0.3894</v>
      </c>
      <c r="DB13" s="69" t="str">
        <f t="shared" si="4"/>
        <v>0.468</v>
      </c>
      <c r="DC13" s="69" t="str">
        <f t="shared" si="4"/>
        <v>0.2192235294</v>
      </c>
      <c r="DD13" s="69" t="str">
        <f t="shared" si="4"/>
        <v>0.4581024616</v>
      </c>
      <c r="DE13" s="69" t="str">
        <f t="shared" si="4"/>
        <v>0.2484</v>
      </c>
      <c r="DF13" s="69" t="str">
        <f t="shared" si="4"/>
        <v>0.16224</v>
      </c>
      <c r="DG13" s="69" t="str">
        <f t="shared" si="4"/>
        <v>#DIV/0!</v>
      </c>
      <c r="DH13" s="69" t="str">
        <f t="shared" si="4"/>
        <v>0.09202057309</v>
      </c>
      <c r="DI13" s="69" t="str">
        <f t="shared" si="4"/>
        <v>0.7426</v>
      </c>
      <c r="DJ13" s="69" t="str">
        <f t="shared" si="4"/>
        <v>0.247861756</v>
      </c>
      <c r="DK13" s="69" t="str">
        <f t="shared" si="4"/>
        <v>#DIV/0!</v>
      </c>
      <c r="DL13" s="69" t="str">
        <f t="shared" si="4"/>
        <v>#DIV/0!</v>
      </c>
      <c r="DM13" s="69" t="str">
        <f t="shared" si="4"/>
        <v>0.3157</v>
      </c>
      <c r="DN13" s="69" t="str">
        <f t="shared" si="4"/>
        <v>#DIV/0!</v>
      </c>
      <c r="DO13" s="69" t="str">
        <f t="shared" si="4"/>
        <v>#DIV/0!</v>
      </c>
      <c r="DP13" s="69" t="str">
        <f t="shared" si="4"/>
        <v>0.1917</v>
      </c>
      <c r="DQ13" s="69" t="str">
        <f t="shared" si="4"/>
        <v>#VALUE!</v>
      </c>
      <c r="DR13" s="69" t="str">
        <f t="shared" si="4"/>
        <v>0.0648</v>
      </c>
      <c r="DS13" s="69" t="str">
        <f t="shared" si="4"/>
        <v>0.3400868209</v>
      </c>
      <c r="DT13" s="69" t="str">
        <f t="shared" si="4"/>
        <v>0.0836</v>
      </c>
      <c r="DU13" s="69" t="str">
        <f t="shared" si="4"/>
        <v>0.6502933333</v>
      </c>
      <c r="DV13" s="69" t="str">
        <f t="shared" si="4"/>
        <v>0.1517268293</v>
      </c>
      <c r="DW13" s="69" t="str">
        <f t="shared" si="4"/>
        <v>0.06912692308</v>
      </c>
      <c r="DX13" s="69" t="str">
        <f t="shared" si="4"/>
        <v>0.4104</v>
      </c>
      <c r="DY13" s="69" t="str">
        <f t="shared" si="4"/>
        <v>0.3417</v>
      </c>
      <c r="DZ13" s="69" t="str">
        <f t="shared" si="4"/>
        <v>0.12695375</v>
      </c>
      <c r="EA13" s="69" t="str">
        <f t="shared" si="4"/>
        <v>0.624</v>
      </c>
      <c r="EB13" s="69" t="str">
        <f t="shared" si="4"/>
        <v>0.2756896551</v>
      </c>
      <c r="EC13" s="69" t="str">
        <f t="shared" si="4"/>
        <v>0.3567</v>
      </c>
      <c r="ED13" s="69" t="str">
        <f t="shared" si="4"/>
        <v>0.5391</v>
      </c>
      <c r="EE13" s="69" t="str">
        <f t="shared" si="4"/>
        <v>0.2187</v>
      </c>
      <c r="EF13" s="69" t="str">
        <f t="shared" si="4"/>
        <v>0.4261961</v>
      </c>
      <c r="EG13" s="69" t="str">
        <f t="shared" si="4"/>
        <v>0.2280485455</v>
      </c>
      <c r="EH13" s="69" t="str">
        <f t="shared" si="4"/>
        <v>0.7020250723</v>
      </c>
      <c r="EI13" s="69" t="str">
        <f t="shared" si="4"/>
        <v>#DIV/0!</v>
      </c>
      <c r="EJ13" s="69" t="str">
        <f t="shared" si="4"/>
        <v>0.37062</v>
      </c>
      <c r="EK13" s="69" t="str">
        <f t="shared" si="4"/>
        <v>0.558</v>
      </c>
      <c r="EL13" s="69" t="str">
        <f t="shared" si="4"/>
        <v>0.2368025</v>
      </c>
      <c r="EM13" s="69" t="str">
        <f t="shared" si="4"/>
        <v>0.537035</v>
      </c>
      <c r="EN13" s="69" t="str">
        <f t="shared" si="4"/>
        <v>0.28828272</v>
      </c>
      <c r="EO13" s="69" t="str">
        <f t="shared" si="4"/>
        <v>0.1063125</v>
      </c>
      <c r="EP13" s="69" t="str">
        <f t="shared" si="4"/>
        <v>0.5859</v>
      </c>
      <c r="EQ13" s="69" t="str">
        <f t="shared" si="4"/>
        <v>0.5208</v>
      </c>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c r="GR13" s="69"/>
      <c r="GS13" s="69"/>
      <c r="GT13" s="69"/>
      <c r="GU13" s="69"/>
      <c r="GV13" s="69"/>
      <c r="GW13" s="69"/>
      <c r="GX13" s="69"/>
      <c r="GY13" s="69"/>
      <c r="GZ13" s="69"/>
      <c r="HA13" s="69"/>
      <c r="HB13" s="69"/>
      <c r="HC13" s="69"/>
      <c r="HD13" s="69"/>
      <c r="HE13" s="69"/>
      <c r="HF13" s="69"/>
      <c r="HG13" s="69"/>
      <c r="HH13" s="69"/>
      <c r="HI13" s="69"/>
      <c r="HJ13" s="69"/>
      <c r="HK13" s="69"/>
      <c r="HL13" s="69"/>
      <c r="HM13" s="69"/>
      <c r="HN13" s="69"/>
      <c r="HO13" s="69"/>
      <c r="HP13" s="69"/>
      <c r="HQ13" s="69"/>
      <c r="HR13" s="69"/>
      <c r="HS13" s="69"/>
      <c r="HT13" s="69"/>
      <c r="HU13" s="69"/>
      <c r="HV13" s="69"/>
      <c r="HW13" s="69"/>
      <c r="HX13" s="69"/>
      <c r="HY13" s="69"/>
      <c r="HZ13" s="69"/>
      <c r="IA13" s="69"/>
      <c r="IB13" s="69"/>
      <c r="IC13" s="69"/>
      <c r="ID13" s="69"/>
      <c r="IE13" s="69"/>
      <c r="IF13" s="69"/>
      <c r="IG13" s="69"/>
      <c r="IH13" s="69"/>
      <c r="II13" s="69"/>
      <c r="IJ13" s="69"/>
      <c r="IK13" s="69"/>
      <c r="IL13" s="69"/>
      <c r="IM13" s="69"/>
      <c r="IN13" s="69"/>
      <c r="IO13" s="69"/>
      <c r="IP13" s="69"/>
      <c r="IQ13" s="69"/>
      <c r="IR13" s="69"/>
      <c r="IS13" s="69"/>
      <c r="IT13" s="69"/>
      <c r="IU13" s="69"/>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c r="JX13" s="69"/>
      <c r="JY13" s="69"/>
      <c r="JZ13" s="69"/>
      <c r="KA13" s="69"/>
      <c r="KB13" s="69"/>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c r="LP13" s="69"/>
      <c r="LQ13" s="69"/>
      <c r="LR13" s="69"/>
      <c r="LS13" s="69"/>
      <c r="LT13" s="69"/>
      <c r="LU13" s="69"/>
      <c r="LV13" s="69"/>
      <c r="LW13" s="69"/>
      <c r="LX13" s="69"/>
      <c r="LY13" s="69"/>
      <c r="LZ13" s="69"/>
      <c r="MA13" s="69"/>
      <c r="MB13" s="69"/>
      <c r="MC13" s="69"/>
      <c r="MD13" s="69"/>
      <c r="ME13" s="69"/>
      <c r="MF13" s="69"/>
      <c r="MG13" s="69"/>
      <c r="MH13" s="69"/>
      <c r="MI13" s="69"/>
      <c r="MJ13" s="69"/>
      <c r="MK13" s="69"/>
      <c r="ML13" s="69"/>
      <c r="MM13" s="69"/>
      <c r="MN13" s="69"/>
      <c r="MO13" s="69"/>
      <c r="MP13" s="69"/>
      <c r="MQ13" s="69"/>
      <c r="MR13" s="69"/>
      <c r="MS13" s="69"/>
      <c r="MT13" s="69"/>
      <c r="MU13" s="69"/>
      <c r="MV13" s="69"/>
      <c r="MW13" s="69"/>
      <c r="MX13" s="69"/>
      <c r="MY13" s="69"/>
      <c r="MZ13" s="69"/>
      <c r="NA13" s="69"/>
      <c r="NB13" s="69"/>
      <c r="NC13" s="69"/>
      <c r="ND13" s="69"/>
      <c r="NE13" s="69"/>
      <c r="NF13" s="69"/>
      <c r="NG13" s="69"/>
      <c r="NH13" s="69"/>
      <c r="NI13" s="69"/>
      <c r="NJ13" s="69"/>
      <c r="NK13" s="69"/>
      <c r="NL13" s="69"/>
      <c r="NM13" s="69"/>
      <c r="NN13" s="69"/>
      <c r="NO13" s="69"/>
      <c r="NP13" s="69"/>
      <c r="NQ13" s="69"/>
      <c r="NR13" s="69"/>
      <c r="NS13" s="69"/>
      <c r="NT13" s="69"/>
      <c r="NU13" s="69"/>
      <c r="NV13" s="69"/>
      <c r="NW13" s="69"/>
      <c r="NX13" s="69"/>
      <c r="NY13" s="69"/>
      <c r="NZ13" s="69"/>
      <c r="OA13" s="69"/>
      <c r="OB13" s="69"/>
      <c r="OC13" s="69"/>
      <c r="OD13" s="69"/>
      <c r="OE13" s="69"/>
      <c r="OF13" s="69"/>
      <c r="OG13" s="69"/>
      <c r="OH13" s="69"/>
      <c r="OI13" s="69"/>
      <c r="OJ13" s="69"/>
      <c r="OK13" s="69"/>
      <c r="OL13" s="69"/>
      <c r="OM13" s="69"/>
      <c r="ON13" s="69"/>
      <c r="OO13" s="69"/>
      <c r="OP13" s="69"/>
      <c r="OQ13" s="69"/>
      <c r="OR13" s="69"/>
      <c r="OS13" s="69"/>
      <c r="OT13" s="69"/>
      <c r="OU13" s="69"/>
      <c r="OV13" s="69"/>
      <c r="OW13" s="69"/>
      <c r="OX13" s="69"/>
      <c r="OY13" s="69"/>
      <c r="OZ13" s="69"/>
      <c r="PA13" s="69"/>
      <c r="PB13" s="69"/>
      <c r="PC13" s="69"/>
      <c r="PD13" s="69"/>
      <c r="PE13" s="69"/>
      <c r="PF13" s="69"/>
      <c r="PG13" s="69"/>
      <c r="PH13" s="69"/>
      <c r="PI13" s="69"/>
      <c r="PJ13" s="69"/>
      <c r="PK13" s="69"/>
      <c r="PL13" s="69"/>
      <c r="PM13" s="69"/>
      <c r="PN13" s="69"/>
      <c r="PO13" s="69"/>
      <c r="PP13" s="69"/>
      <c r="PQ13" s="69"/>
      <c r="PR13" s="69"/>
      <c r="PS13" s="69"/>
      <c r="PT13" s="69"/>
      <c r="PU13" s="69"/>
      <c r="PV13" s="69"/>
      <c r="PW13" s="69"/>
      <c r="PX13" s="69"/>
      <c r="PY13" s="69"/>
      <c r="PZ13" s="69"/>
      <c r="QA13" s="69"/>
      <c r="QB13" s="69"/>
      <c r="QC13" s="69"/>
      <c r="QD13" s="69"/>
      <c r="QE13" s="69"/>
      <c r="QF13" s="69"/>
      <c r="QG13" s="69"/>
      <c r="QH13" s="69"/>
      <c r="QI13" s="69"/>
      <c r="QJ13" s="69"/>
      <c r="QK13" s="69"/>
      <c r="QL13" s="69"/>
      <c r="QM13" s="69"/>
      <c r="QN13" s="69"/>
      <c r="QO13" s="69"/>
      <c r="QP13" s="69"/>
      <c r="QQ13" s="69"/>
      <c r="QR13" s="69"/>
      <c r="QS13" s="69"/>
      <c r="QT13" s="69"/>
      <c r="QU13" s="69"/>
      <c r="QV13" s="69"/>
      <c r="QW13" s="69"/>
      <c r="QX13" s="69"/>
      <c r="QY13" s="69"/>
      <c r="QZ13" s="69"/>
      <c r="RA13" s="69"/>
      <c r="RB13" s="69"/>
      <c r="RC13" s="69"/>
      <c r="RD13" s="69"/>
      <c r="RE13" s="69"/>
      <c r="RF13" s="69"/>
      <c r="RG13" s="69"/>
      <c r="RH13" s="69"/>
      <c r="RI13" s="69"/>
      <c r="RJ13" s="69"/>
      <c r="RK13" s="69"/>
      <c r="RL13" s="69"/>
      <c r="RM13" s="69"/>
      <c r="RN13" s="69"/>
      <c r="RO13" s="69"/>
      <c r="RP13" s="69"/>
      <c r="RQ13" s="69"/>
      <c r="RR13" s="69"/>
      <c r="RS13" s="69"/>
      <c r="RT13" s="69"/>
      <c r="RU13" s="69"/>
      <c r="RV13" s="69"/>
      <c r="RW13" s="69"/>
      <c r="RX13" s="69"/>
      <c r="RY13" s="69"/>
      <c r="RZ13" s="69"/>
      <c r="SA13" s="69"/>
      <c r="SB13" s="69"/>
      <c r="SC13" s="69"/>
      <c r="SD13" s="69"/>
      <c r="SE13" s="69"/>
      <c r="SF13" s="69"/>
      <c r="SG13" s="69"/>
      <c r="SH13" s="69"/>
      <c r="SI13" s="69"/>
      <c r="SJ13" s="69"/>
      <c r="SK13" s="69"/>
      <c r="SL13" s="69"/>
      <c r="SM13" s="69"/>
      <c r="SN13" s="69"/>
      <c r="SO13" s="69"/>
      <c r="SP13" s="69"/>
      <c r="SQ13" s="69"/>
      <c r="SR13" s="69"/>
      <c r="SS13" s="69"/>
      <c r="ST13" s="69"/>
      <c r="SU13" s="69"/>
      <c r="SV13" s="69"/>
      <c r="SW13" s="69"/>
      <c r="SX13" s="69"/>
      <c r="SY13" s="69"/>
      <c r="SZ13" s="69"/>
      <c r="TA13" s="69"/>
      <c r="TB13" s="69"/>
      <c r="TC13" s="69"/>
      <c r="TD13" s="69"/>
      <c r="TE13" s="69"/>
      <c r="TF13" s="69"/>
      <c r="TG13" s="69"/>
      <c r="TH13" s="69"/>
      <c r="TI13" s="69"/>
      <c r="TJ13" s="69"/>
      <c r="TK13" s="69"/>
      <c r="TL13" s="69"/>
      <c r="TM13" s="69"/>
      <c r="TN13" s="69"/>
      <c r="TO13" s="69"/>
      <c r="TP13" s="69"/>
      <c r="TQ13" s="69"/>
      <c r="TR13" s="69"/>
      <c r="TS13" s="69"/>
      <c r="TT13" s="69"/>
      <c r="TU13" s="69"/>
      <c r="TV13" s="69"/>
      <c r="TW13" s="69"/>
      <c r="TX13" s="69"/>
      <c r="TY13" s="69"/>
      <c r="TZ13" s="69"/>
      <c r="UA13" s="69"/>
      <c r="UB13" s="69"/>
      <c r="UC13" s="69"/>
      <c r="UD13" s="69"/>
      <c r="UE13" s="69"/>
      <c r="UF13" s="69"/>
      <c r="UG13" s="69"/>
      <c r="UH13" s="69"/>
      <c r="UI13" s="69"/>
      <c r="UJ13" s="69"/>
      <c r="UK13" s="69"/>
      <c r="UL13" s="69"/>
      <c r="UM13" s="69"/>
      <c r="UN13" s="69"/>
      <c r="UO13" s="69"/>
      <c r="UP13" s="69"/>
      <c r="UQ13" s="69"/>
      <c r="UR13" s="69"/>
      <c r="US13" s="69"/>
      <c r="UT13" s="69"/>
      <c r="UU13" s="69"/>
      <c r="UV13" s="69"/>
      <c r="UW13" s="69"/>
      <c r="UX13" s="69"/>
      <c r="UY13" s="69"/>
      <c r="UZ13" s="69"/>
      <c r="VA13" s="69"/>
      <c r="VB13" s="69"/>
      <c r="VC13" s="69"/>
      <c r="VD13" s="69"/>
      <c r="VE13" s="69"/>
      <c r="VF13" s="69"/>
      <c r="VG13" s="69"/>
      <c r="VH13" s="69"/>
      <c r="VI13" s="69"/>
      <c r="VJ13" s="69"/>
      <c r="VK13" s="69"/>
      <c r="VL13" s="69"/>
      <c r="VM13" s="69"/>
      <c r="VN13" s="69"/>
      <c r="VO13" s="69"/>
      <c r="VP13" s="69"/>
      <c r="VQ13" s="69"/>
      <c r="VR13" s="69"/>
      <c r="VS13" s="69"/>
      <c r="VT13" s="69"/>
      <c r="VU13" s="69"/>
      <c r="VV13" s="69"/>
      <c r="VW13" s="69"/>
      <c r="VX13" s="69"/>
      <c r="VY13" s="69"/>
      <c r="VZ13" s="69"/>
      <c r="WA13" s="69"/>
      <c r="WB13" s="69"/>
      <c r="WC13" s="69"/>
      <c r="WD13" s="69"/>
      <c r="WE13" s="69"/>
      <c r="WF13" s="69"/>
      <c r="WG13" s="69"/>
      <c r="WH13" s="69"/>
      <c r="WI13" s="69"/>
      <c r="WJ13" s="69"/>
      <c r="WK13" s="69"/>
      <c r="WL13" s="69"/>
      <c r="WM13" s="69"/>
      <c r="WN13" s="69"/>
      <c r="WO13" s="69"/>
      <c r="WP13" s="69"/>
      <c r="WQ13" s="69"/>
      <c r="WR13" s="69"/>
      <c r="WS13" s="69"/>
      <c r="WT13" s="69"/>
      <c r="WU13" s="69"/>
      <c r="WV13" s="69"/>
      <c r="WW13" s="69"/>
      <c r="WX13" s="69"/>
      <c r="WY13" s="69"/>
      <c r="WZ13" s="69"/>
      <c r="XA13" s="69"/>
      <c r="XB13" s="69"/>
      <c r="XC13" s="69"/>
      <c r="XD13" s="69"/>
      <c r="XE13" s="69"/>
      <c r="XF13" s="69"/>
      <c r="XG13" s="69"/>
      <c r="XH13" s="69"/>
      <c r="XI13" s="69"/>
      <c r="XJ13" s="69"/>
      <c r="XK13" s="69"/>
      <c r="XL13" s="69"/>
      <c r="XM13" s="69"/>
      <c r="XN13" s="69"/>
      <c r="XO13" s="69"/>
      <c r="XP13" s="69"/>
      <c r="XQ13" s="69"/>
      <c r="XR13" s="69"/>
      <c r="XS13" s="69"/>
      <c r="XT13" s="69"/>
      <c r="XU13" s="69"/>
      <c r="XV13" s="69"/>
      <c r="XW13" s="69"/>
      <c r="XX13" s="69"/>
      <c r="XY13" s="69"/>
      <c r="XZ13" s="69"/>
      <c r="YA13" s="69"/>
      <c r="YB13" s="69"/>
      <c r="YC13" s="69"/>
      <c r="YD13" s="69"/>
      <c r="YE13" s="69"/>
      <c r="YF13" s="69"/>
      <c r="YG13" s="69"/>
      <c r="YH13" s="69"/>
      <c r="YI13" s="69"/>
      <c r="YJ13" s="69"/>
      <c r="YK13" s="69"/>
      <c r="YL13" s="69"/>
      <c r="YM13" s="69"/>
      <c r="YN13" s="69"/>
      <c r="YO13" s="69"/>
      <c r="YP13" s="69"/>
      <c r="YQ13" s="69"/>
      <c r="YR13" s="69"/>
      <c r="YS13" s="69"/>
      <c r="YT13" s="69"/>
      <c r="YU13" s="69"/>
      <c r="YV13" s="69"/>
      <c r="YW13" s="69"/>
      <c r="YX13" s="69"/>
      <c r="YY13" s="69"/>
      <c r="YZ13" s="69"/>
      <c r="ZA13" s="69"/>
      <c r="ZB13" s="69"/>
      <c r="ZC13" s="69"/>
      <c r="ZD13" s="69"/>
      <c r="ZE13" s="69"/>
      <c r="ZF13" s="69"/>
      <c r="ZG13" s="69"/>
      <c r="ZH13" s="69"/>
      <c r="ZI13" s="69"/>
      <c r="ZJ13" s="69"/>
      <c r="ZK13" s="69"/>
      <c r="ZL13" s="69"/>
      <c r="ZM13" s="69"/>
      <c r="ZN13" s="69"/>
      <c r="ZO13" s="69"/>
      <c r="ZP13" s="69"/>
      <c r="ZQ13" s="69"/>
      <c r="ZR13" s="69"/>
      <c r="ZS13" s="69"/>
      <c r="ZT13" s="69"/>
      <c r="ZU13" s="69"/>
      <c r="ZV13" s="69"/>
      <c r="ZW13" s="69"/>
      <c r="ZX13" s="69"/>
      <c r="ZY13" s="69"/>
      <c r="ZZ13" s="69"/>
      <c r="AAA13" s="69"/>
      <c r="AAB13" s="69"/>
      <c r="AAC13" s="69"/>
      <c r="AAD13" s="69"/>
      <c r="AAE13" s="69"/>
      <c r="AAF13" s="69"/>
      <c r="AAG13" s="69"/>
      <c r="AAH13" s="69"/>
      <c r="AAI13" s="69"/>
      <c r="AAJ13" s="69"/>
      <c r="AAK13" s="69"/>
      <c r="AAL13" s="69"/>
      <c r="AAM13" s="69"/>
      <c r="AAN13" s="69"/>
      <c r="AAO13" s="69"/>
      <c r="AAP13" s="69"/>
      <c r="AAQ13" s="69"/>
      <c r="AAR13" s="69"/>
      <c r="AAS13" s="69"/>
      <c r="AAT13" s="69"/>
      <c r="AAU13" s="69"/>
      <c r="AAV13" s="69"/>
      <c r="AAW13" s="69"/>
      <c r="AAX13" s="69"/>
      <c r="AAY13" s="69"/>
      <c r="AAZ13" s="69"/>
      <c r="ABA13" s="69"/>
      <c r="ABB13" s="69"/>
      <c r="ABC13" s="69"/>
      <c r="ABD13" s="69"/>
      <c r="ABE13" s="69"/>
      <c r="ABF13" s="69"/>
      <c r="ABG13" s="69"/>
      <c r="ABH13" s="69"/>
      <c r="ABI13" s="69"/>
      <c r="ABJ13" s="69"/>
      <c r="ABK13" s="69"/>
      <c r="ABL13" s="69"/>
      <c r="ABM13" s="69"/>
      <c r="ABN13" s="69"/>
      <c r="ABO13" s="69"/>
      <c r="ABP13" s="69"/>
      <c r="ABQ13" s="69"/>
      <c r="ABR13" s="69"/>
      <c r="ABS13" s="69"/>
      <c r="ABT13" s="69"/>
      <c r="ABU13" s="69"/>
      <c r="ABV13" s="69"/>
      <c r="ABW13" s="69"/>
      <c r="ABX13" s="69"/>
      <c r="ABY13" s="69"/>
      <c r="ABZ13" s="69"/>
      <c r="ACA13" s="69"/>
      <c r="ACB13" s="69"/>
      <c r="ACC13" s="69"/>
      <c r="ACD13" s="69"/>
      <c r="ACE13" s="69"/>
      <c r="ACF13" s="69"/>
      <c r="ACG13" s="69"/>
      <c r="ACH13" s="69"/>
      <c r="ACI13" s="69"/>
      <c r="ACJ13" s="69"/>
      <c r="ACK13" s="69"/>
      <c r="ACL13" s="69"/>
      <c r="ACM13" s="69"/>
      <c r="ACN13" s="69"/>
      <c r="ACO13" s="69"/>
      <c r="ACP13" s="69"/>
      <c r="ACQ13" s="69"/>
      <c r="ACR13" s="69"/>
      <c r="ACS13" s="69"/>
      <c r="ACT13" s="69"/>
      <c r="ACU13" s="69"/>
      <c r="ACV13" s="69"/>
      <c r="ACW13" s="69"/>
      <c r="ACX13" s="69"/>
      <c r="ACY13" s="69"/>
      <c r="ACZ13" s="69"/>
      <c r="ADA13" s="69"/>
      <c r="ADB13" s="69"/>
      <c r="ADC13" s="69"/>
      <c r="ADD13" s="69"/>
      <c r="ADE13" s="69"/>
      <c r="ADF13" s="69"/>
      <c r="ADG13" s="69"/>
      <c r="ADH13" s="69"/>
      <c r="ADI13" s="69"/>
      <c r="ADJ13" s="69"/>
      <c r="ADK13" s="69"/>
      <c r="ADL13" s="69"/>
      <c r="ADM13" s="69"/>
      <c r="ADN13" s="69"/>
      <c r="ADO13" s="69"/>
      <c r="ADP13" s="69"/>
      <c r="ADQ13" s="69"/>
      <c r="ADR13" s="69"/>
      <c r="ADS13" s="69"/>
      <c r="ADT13" s="69"/>
      <c r="ADU13" s="69"/>
      <c r="ADV13" s="69"/>
      <c r="ADW13" s="69"/>
      <c r="ADX13" s="69"/>
      <c r="ADY13" s="69"/>
      <c r="ADZ13" s="69"/>
      <c r="AEA13" s="69"/>
      <c r="AEB13" s="69"/>
      <c r="AEC13" s="69"/>
      <c r="AED13" s="69"/>
      <c r="AEE13" s="69"/>
      <c r="AEF13" s="69"/>
      <c r="AEG13" s="69"/>
      <c r="AEH13" s="69"/>
      <c r="AEI13" s="69"/>
      <c r="AEJ13" s="69"/>
      <c r="AEK13" s="69"/>
      <c r="AEL13" s="69"/>
      <c r="AEM13" s="69"/>
      <c r="AEN13" s="69"/>
      <c r="AEO13" s="69"/>
      <c r="AEP13" s="69"/>
      <c r="AEQ13" s="69"/>
      <c r="AER13" s="69"/>
      <c r="AES13" s="69"/>
      <c r="AET13" s="69"/>
      <c r="AEU13" s="69"/>
      <c r="AEV13" s="69"/>
      <c r="AEW13" s="69"/>
      <c r="AEX13" s="69"/>
      <c r="AEY13" s="69"/>
      <c r="AEZ13" s="69"/>
      <c r="AFA13" s="69"/>
      <c r="AFB13" s="69"/>
      <c r="AFC13" s="69"/>
      <c r="AFD13" s="69"/>
      <c r="AFE13" s="69"/>
      <c r="AFF13" s="69"/>
      <c r="AFG13" s="69"/>
      <c r="AFH13" s="69"/>
      <c r="AFI13" s="69"/>
      <c r="AFJ13" s="69"/>
      <c r="AFK13" s="69"/>
      <c r="AFL13" s="69"/>
      <c r="AFM13" s="69"/>
      <c r="AFN13" s="69"/>
      <c r="AFO13" s="69"/>
      <c r="AFP13" s="69"/>
      <c r="AFQ13" s="69"/>
      <c r="AFR13" s="69"/>
      <c r="AFS13" s="69"/>
      <c r="AFT13" s="69"/>
      <c r="AFU13" s="69"/>
      <c r="AFV13" s="69"/>
      <c r="AFW13" s="69"/>
      <c r="AFX13" s="69"/>
      <c r="AFY13" s="69"/>
      <c r="AFZ13" s="69"/>
      <c r="AGA13" s="69"/>
      <c r="AGB13" s="69"/>
      <c r="AGC13" s="69"/>
      <c r="AGD13" s="69"/>
      <c r="AGE13" s="69"/>
      <c r="AGF13" s="69"/>
      <c r="AGG13" s="69"/>
      <c r="AGH13" s="69"/>
      <c r="AGI13" s="69"/>
      <c r="AGJ13" s="69"/>
      <c r="AGK13" s="69"/>
      <c r="AGL13" s="69"/>
      <c r="AGM13" s="69"/>
      <c r="AGN13" s="69"/>
      <c r="AGO13" s="69"/>
      <c r="AGP13" s="69"/>
      <c r="AGQ13" s="69"/>
      <c r="AGR13" s="69"/>
      <c r="AGS13" s="69"/>
      <c r="AGT13" s="69"/>
      <c r="AGU13" s="69"/>
      <c r="AGV13" s="69"/>
      <c r="AGW13" s="69"/>
      <c r="AGX13" s="69"/>
      <c r="AGY13" s="69"/>
      <c r="AGZ13" s="69"/>
      <c r="AHA13" s="69"/>
      <c r="AHB13" s="69"/>
      <c r="AHC13" s="69"/>
      <c r="AHD13" s="69"/>
      <c r="AHE13" s="69"/>
      <c r="AHF13" s="69"/>
      <c r="AHG13" s="69"/>
      <c r="AHH13" s="69"/>
      <c r="AHI13" s="69"/>
      <c r="AHJ13" s="69"/>
      <c r="AHK13" s="69"/>
      <c r="AHL13" s="69"/>
      <c r="AHM13" s="69"/>
      <c r="AHN13" s="69"/>
      <c r="AHO13" s="69"/>
      <c r="AHP13" s="69"/>
      <c r="AHQ13" s="69"/>
      <c r="AHR13" s="69"/>
      <c r="AHS13" s="69"/>
      <c r="AHT13" s="69"/>
      <c r="AHU13" s="69"/>
      <c r="AHV13" s="69"/>
      <c r="AHW13" s="69"/>
      <c r="AHX13" s="69"/>
      <c r="AHY13" s="69"/>
      <c r="AHZ13" s="69"/>
      <c r="AIA13" s="69"/>
      <c r="AIB13" s="69"/>
      <c r="AIC13" s="69"/>
      <c r="AID13" s="69"/>
      <c r="AIE13" s="69"/>
      <c r="AIF13" s="69"/>
      <c r="AIG13" s="69"/>
      <c r="AIH13" s="69"/>
      <c r="AII13" s="69"/>
      <c r="AIJ13" s="69"/>
      <c r="AIK13" s="69"/>
      <c r="AIL13" s="69"/>
      <c r="AIM13" s="69"/>
      <c r="AIN13" s="69"/>
      <c r="AIO13" s="69"/>
      <c r="AIP13" s="69"/>
      <c r="AIQ13" s="69"/>
      <c r="AIR13" s="69"/>
      <c r="AIS13" s="69"/>
      <c r="AIT13" s="69"/>
      <c r="AIU13" s="69"/>
      <c r="AIV13" s="69"/>
      <c r="AIW13" s="69"/>
      <c r="AIX13" s="69"/>
      <c r="AIY13" s="69"/>
      <c r="AIZ13" s="69"/>
      <c r="AJA13" s="69"/>
      <c r="AJB13" s="69"/>
      <c r="AJC13" s="69"/>
      <c r="AJD13" s="69"/>
      <c r="AJE13" s="69"/>
      <c r="AJF13" s="69"/>
      <c r="AJG13" s="69"/>
      <c r="AJH13" s="69"/>
      <c r="AJI13" s="69"/>
      <c r="AJJ13" s="69"/>
      <c r="AJK13" s="69"/>
      <c r="AJL13" s="69"/>
      <c r="AJM13" s="69"/>
      <c r="AJN13" s="69"/>
      <c r="AJO13" s="69"/>
      <c r="AJP13" s="69"/>
      <c r="AJQ13" s="69"/>
      <c r="AJR13" s="69"/>
      <c r="AJS13" s="69"/>
      <c r="AJT13" s="69"/>
      <c r="AJU13" s="69"/>
      <c r="AJV13" s="69"/>
      <c r="AJW13" s="69"/>
      <c r="AJX13" s="69"/>
      <c r="AJY13" s="69"/>
      <c r="AJZ13" s="69"/>
      <c r="AKA13" s="69"/>
      <c r="AKB13" s="69"/>
      <c r="AKC13" s="69"/>
      <c r="AKD13" s="69"/>
      <c r="AKE13" s="69"/>
      <c r="AKF13" s="69"/>
      <c r="AKG13" s="69"/>
      <c r="AKH13" s="69"/>
      <c r="AKI13" s="69"/>
      <c r="AKJ13" s="69"/>
      <c r="AKK13" s="69"/>
      <c r="AKL13" s="69"/>
      <c r="AKM13" s="69"/>
      <c r="AKN13" s="69"/>
      <c r="AKO13" s="69"/>
      <c r="AKP13" s="69"/>
      <c r="AKQ13" s="69"/>
      <c r="AKR13" s="69"/>
      <c r="AKS13" s="69"/>
      <c r="AKT13" s="69"/>
      <c r="AKU13" s="69"/>
      <c r="AKV13" s="69"/>
      <c r="AKW13" s="69"/>
      <c r="AKX13" s="69"/>
      <c r="AKY13" s="69"/>
      <c r="AKZ13" s="69"/>
      <c r="ALA13" s="69"/>
      <c r="ALB13" s="69"/>
      <c r="ALC13" s="69"/>
      <c r="ALD13" s="69"/>
      <c r="ALE13" s="69"/>
      <c r="ALF13" s="69"/>
      <c r="ALG13" s="69"/>
      <c r="ALH13" s="69"/>
      <c r="ALI13" s="69"/>
      <c r="ALJ13" s="69"/>
      <c r="ALK13" s="69"/>
      <c r="ALL13" s="69"/>
      <c r="ALM13" s="69"/>
    </row>
    <row r="14">
      <c r="A14" s="69"/>
      <c r="B14" s="69"/>
      <c r="C14" s="69"/>
      <c r="D14" s="68"/>
      <c r="E14" s="68"/>
      <c r="F14" s="68"/>
      <c r="G14" s="68"/>
      <c r="H14" s="68"/>
      <c r="I14" s="68"/>
      <c r="J14" s="69"/>
      <c r="K14" s="69"/>
      <c r="L14" s="69"/>
      <c r="M14" s="69"/>
      <c r="N14" s="69"/>
      <c r="O14" s="68"/>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S14" s="69"/>
      <c r="AT14" s="69"/>
      <c r="AU14" s="69"/>
      <c r="AV14" s="69"/>
      <c r="AW14" s="69"/>
      <c r="AX14" s="69"/>
      <c r="AY14" s="69"/>
      <c r="AZ14" s="69"/>
      <c r="BA14" s="69"/>
      <c r="BB14" s="69"/>
      <c r="BC14" s="69"/>
      <c r="BD14" s="70"/>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c r="GX14" s="69"/>
      <c r="GY14" s="69"/>
      <c r="GZ14" s="69"/>
      <c r="HA14" s="69"/>
      <c r="HB14" s="69"/>
      <c r="HC14" s="69"/>
      <c r="HD14" s="69"/>
      <c r="HE14" s="69"/>
      <c r="HF14" s="69"/>
      <c r="HG14" s="69"/>
      <c r="HH14" s="69"/>
      <c r="HI14" s="69"/>
      <c r="HJ14" s="69"/>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c r="ME14" s="69"/>
      <c r="MF14" s="69"/>
      <c r="MG14" s="69"/>
      <c r="MH14" s="69"/>
      <c r="MI14" s="69"/>
      <c r="MJ14" s="69"/>
      <c r="MK14" s="69"/>
      <c r="ML14" s="69"/>
      <c r="MM14" s="69"/>
      <c r="MN14" s="69"/>
      <c r="MO14" s="69"/>
      <c r="MP14" s="69"/>
      <c r="MQ14" s="69"/>
      <c r="MR14" s="69"/>
      <c r="MS14" s="69"/>
      <c r="MT14" s="69"/>
      <c r="MU14" s="69"/>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c r="ON14" s="69"/>
      <c r="OO14" s="69"/>
      <c r="OP14" s="69"/>
      <c r="OQ14" s="69"/>
      <c r="OR14" s="69"/>
      <c r="OS14" s="69"/>
      <c r="OT14" s="69"/>
      <c r="OU14" s="69"/>
      <c r="OV14" s="69"/>
      <c r="OW14" s="69"/>
      <c r="OX14" s="69"/>
      <c r="OY14" s="69"/>
      <c r="OZ14" s="69"/>
      <c r="PA14" s="69"/>
      <c r="PB14" s="69"/>
      <c r="PC14" s="69"/>
      <c r="PD14" s="69"/>
      <c r="PE14" s="69"/>
      <c r="PF14" s="69"/>
      <c r="PG14" s="69"/>
      <c r="PH14" s="69"/>
      <c r="PI14" s="69"/>
      <c r="PJ14" s="69"/>
      <c r="PK14" s="69"/>
      <c r="PL14" s="69"/>
      <c r="PM14" s="69"/>
      <c r="PN14" s="69"/>
      <c r="PO14" s="69"/>
      <c r="PP14" s="69"/>
      <c r="PQ14" s="69"/>
      <c r="PR14" s="69"/>
      <c r="PS14" s="69"/>
      <c r="PT14" s="69"/>
      <c r="PU14" s="69"/>
      <c r="PV14" s="69"/>
      <c r="PW14" s="69"/>
      <c r="PX14" s="69"/>
      <c r="PY14" s="69"/>
      <c r="PZ14" s="69"/>
      <c r="QA14" s="69"/>
      <c r="QB14" s="69"/>
      <c r="QC14" s="69"/>
      <c r="QD14" s="69"/>
      <c r="QE14" s="69"/>
      <c r="QF14" s="69"/>
      <c r="QG14" s="69"/>
      <c r="QH14" s="69"/>
      <c r="QI14" s="69"/>
      <c r="QJ14" s="69"/>
      <c r="QK14" s="69"/>
      <c r="QL14" s="69"/>
      <c r="QM14" s="69"/>
      <c r="QN14" s="69"/>
      <c r="QO14" s="69"/>
      <c r="QP14" s="69"/>
      <c r="QQ14" s="69"/>
      <c r="QR14" s="69"/>
      <c r="QS14" s="69"/>
      <c r="QT14" s="69"/>
      <c r="QU14" s="69"/>
      <c r="QV14" s="69"/>
      <c r="QW14" s="69"/>
      <c r="QX14" s="69"/>
      <c r="QY14" s="69"/>
      <c r="QZ14" s="69"/>
      <c r="RA14" s="69"/>
      <c r="RB14" s="69"/>
      <c r="RC14" s="69"/>
      <c r="RD14" s="69"/>
      <c r="RE14" s="69"/>
      <c r="RF14" s="69"/>
      <c r="RG14" s="69"/>
      <c r="RH14" s="69"/>
      <c r="RI14" s="69"/>
      <c r="RJ14" s="69"/>
      <c r="RK14" s="69"/>
      <c r="RL14" s="69"/>
      <c r="RM14" s="69"/>
      <c r="RN14" s="69"/>
      <c r="RO14" s="69"/>
      <c r="RP14" s="69"/>
      <c r="RQ14" s="69"/>
      <c r="RR14" s="69"/>
      <c r="RS14" s="69"/>
      <c r="RT14" s="69"/>
      <c r="RU14" s="69"/>
      <c r="RV14" s="69"/>
      <c r="RW14" s="69"/>
      <c r="RX14" s="69"/>
      <c r="RY14" s="69"/>
      <c r="RZ14" s="69"/>
      <c r="SA14" s="69"/>
      <c r="SB14" s="69"/>
      <c r="SC14" s="69"/>
      <c r="SD14" s="69"/>
      <c r="SE14" s="69"/>
      <c r="SF14" s="69"/>
      <c r="SG14" s="69"/>
      <c r="SH14" s="69"/>
      <c r="SI14" s="69"/>
      <c r="SJ14" s="69"/>
      <c r="SK14" s="69"/>
      <c r="SL14" s="69"/>
      <c r="SM14" s="69"/>
      <c r="SN14" s="69"/>
      <c r="SO14" s="69"/>
      <c r="SP14" s="69"/>
      <c r="SQ14" s="69"/>
      <c r="SR14" s="69"/>
      <c r="SS14" s="69"/>
      <c r="ST14" s="69"/>
      <c r="SU14" s="69"/>
      <c r="SV14" s="69"/>
      <c r="SW14" s="69"/>
      <c r="SX14" s="69"/>
      <c r="SY14" s="69"/>
      <c r="SZ14" s="69"/>
      <c r="TA14" s="69"/>
      <c r="TB14" s="69"/>
      <c r="TC14" s="69"/>
      <c r="TD14" s="69"/>
      <c r="TE14" s="69"/>
      <c r="TF14" s="69"/>
      <c r="TG14" s="69"/>
      <c r="TH14" s="69"/>
      <c r="TI14" s="69"/>
      <c r="TJ14" s="69"/>
      <c r="TK14" s="69"/>
      <c r="TL14" s="69"/>
      <c r="TM14" s="69"/>
      <c r="TN14" s="69"/>
      <c r="TO14" s="69"/>
      <c r="TP14" s="69"/>
      <c r="TQ14" s="69"/>
      <c r="TR14" s="69"/>
      <c r="TS14" s="69"/>
      <c r="TT14" s="69"/>
      <c r="TU14" s="69"/>
      <c r="TV14" s="69"/>
      <c r="TW14" s="69"/>
      <c r="TX14" s="69"/>
      <c r="TY14" s="69"/>
      <c r="TZ14" s="69"/>
      <c r="UA14" s="69"/>
      <c r="UB14" s="69"/>
      <c r="UC14" s="69"/>
      <c r="UD14" s="69"/>
      <c r="UE14" s="69"/>
      <c r="UF14" s="69"/>
      <c r="UG14" s="69"/>
      <c r="UH14" s="69"/>
      <c r="UI14" s="69"/>
      <c r="UJ14" s="69"/>
      <c r="UK14" s="69"/>
      <c r="UL14" s="69"/>
      <c r="UM14" s="69"/>
      <c r="UN14" s="69"/>
      <c r="UO14" s="69"/>
      <c r="UP14" s="69"/>
      <c r="UQ14" s="69"/>
      <c r="UR14" s="69"/>
      <c r="US14" s="69"/>
      <c r="UT14" s="69"/>
      <c r="UU14" s="69"/>
      <c r="UV14" s="69"/>
      <c r="UW14" s="69"/>
      <c r="UX14" s="69"/>
      <c r="UY14" s="69"/>
      <c r="UZ14" s="69"/>
      <c r="VA14" s="69"/>
      <c r="VB14" s="69"/>
      <c r="VC14" s="69"/>
      <c r="VD14" s="69"/>
      <c r="VE14" s="69"/>
      <c r="VF14" s="69"/>
      <c r="VG14" s="69"/>
      <c r="VH14" s="69"/>
      <c r="VI14" s="69"/>
      <c r="VJ14" s="69"/>
      <c r="VK14" s="69"/>
      <c r="VL14" s="69"/>
      <c r="VM14" s="69"/>
      <c r="VN14" s="69"/>
      <c r="VO14" s="69"/>
      <c r="VP14" s="69"/>
      <c r="VQ14" s="69"/>
      <c r="VR14" s="69"/>
      <c r="VS14" s="69"/>
      <c r="VT14" s="69"/>
      <c r="VU14" s="69"/>
      <c r="VV14" s="69"/>
      <c r="VW14" s="69"/>
      <c r="VX14" s="69"/>
      <c r="VY14" s="69"/>
      <c r="VZ14" s="69"/>
      <c r="WA14" s="69"/>
      <c r="WB14" s="69"/>
      <c r="WC14" s="69"/>
      <c r="WD14" s="69"/>
      <c r="WE14" s="69"/>
      <c r="WF14" s="69"/>
      <c r="WG14" s="69"/>
      <c r="WH14" s="69"/>
      <c r="WI14" s="69"/>
      <c r="WJ14" s="69"/>
      <c r="WK14" s="69"/>
      <c r="WL14" s="69"/>
      <c r="WM14" s="69"/>
      <c r="WN14" s="69"/>
      <c r="WO14" s="69"/>
      <c r="WP14" s="69"/>
      <c r="WQ14" s="69"/>
      <c r="WR14" s="69"/>
      <c r="WS14" s="69"/>
      <c r="WT14" s="69"/>
      <c r="WU14" s="69"/>
      <c r="WV14" s="69"/>
      <c r="WW14" s="69"/>
      <c r="WX14" s="69"/>
      <c r="WY14" s="69"/>
      <c r="WZ14" s="69"/>
      <c r="XA14" s="69"/>
      <c r="XB14" s="69"/>
      <c r="XC14" s="69"/>
      <c r="XD14" s="69"/>
      <c r="XE14" s="69"/>
      <c r="XF14" s="69"/>
      <c r="XG14" s="69"/>
      <c r="XH14" s="69"/>
      <c r="XI14" s="69"/>
      <c r="XJ14" s="69"/>
      <c r="XK14" s="69"/>
      <c r="XL14" s="69"/>
      <c r="XM14" s="69"/>
      <c r="XN14" s="69"/>
      <c r="XO14" s="69"/>
      <c r="XP14" s="69"/>
      <c r="XQ14" s="69"/>
      <c r="XR14" s="69"/>
      <c r="XS14" s="69"/>
      <c r="XT14" s="69"/>
      <c r="XU14" s="69"/>
      <c r="XV14" s="69"/>
      <c r="XW14" s="69"/>
      <c r="XX14" s="69"/>
      <c r="XY14" s="69"/>
      <c r="XZ14" s="69"/>
      <c r="YA14" s="69"/>
      <c r="YB14" s="69"/>
      <c r="YC14" s="69"/>
      <c r="YD14" s="69"/>
      <c r="YE14" s="69"/>
      <c r="YF14" s="69"/>
      <c r="YG14" s="69"/>
      <c r="YH14" s="69"/>
      <c r="YI14" s="69"/>
      <c r="YJ14" s="69"/>
      <c r="YK14" s="69"/>
      <c r="YL14" s="69"/>
      <c r="YM14" s="69"/>
      <c r="YN14" s="69"/>
      <c r="YO14" s="69"/>
      <c r="YP14" s="69"/>
      <c r="YQ14" s="69"/>
      <c r="YR14" s="69"/>
      <c r="YS14" s="69"/>
      <c r="YT14" s="69"/>
      <c r="YU14" s="69"/>
      <c r="YV14" s="69"/>
      <c r="YW14" s="69"/>
      <c r="YX14" s="69"/>
      <c r="YY14" s="69"/>
      <c r="YZ14" s="69"/>
      <c r="ZA14" s="69"/>
      <c r="ZB14" s="69"/>
      <c r="ZC14" s="69"/>
      <c r="ZD14" s="69"/>
      <c r="ZE14" s="69"/>
      <c r="ZF14" s="69"/>
      <c r="ZG14" s="69"/>
      <c r="ZH14" s="69"/>
      <c r="ZI14" s="69"/>
      <c r="ZJ14" s="69"/>
      <c r="ZK14" s="69"/>
      <c r="ZL14" s="69"/>
      <c r="ZM14" s="69"/>
      <c r="ZN14" s="69"/>
      <c r="ZO14" s="69"/>
      <c r="ZP14" s="69"/>
      <c r="ZQ14" s="69"/>
      <c r="ZR14" s="69"/>
      <c r="ZS14" s="69"/>
      <c r="ZT14" s="69"/>
      <c r="ZU14" s="69"/>
      <c r="ZV14" s="69"/>
      <c r="ZW14" s="69"/>
      <c r="ZX14" s="69"/>
      <c r="ZY14" s="69"/>
      <c r="ZZ14" s="69"/>
      <c r="AAA14" s="69"/>
      <c r="AAB14" s="69"/>
      <c r="AAC14" s="69"/>
      <c r="AAD14" s="69"/>
      <c r="AAE14" s="69"/>
      <c r="AAF14" s="69"/>
      <c r="AAG14" s="69"/>
      <c r="AAH14" s="69"/>
      <c r="AAI14" s="69"/>
      <c r="AAJ14" s="69"/>
      <c r="AAK14" s="69"/>
      <c r="AAL14" s="69"/>
      <c r="AAM14" s="69"/>
      <c r="AAN14" s="69"/>
      <c r="AAO14" s="69"/>
      <c r="AAP14" s="69"/>
      <c r="AAQ14" s="69"/>
      <c r="AAR14" s="69"/>
      <c r="AAS14" s="69"/>
      <c r="AAT14" s="69"/>
      <c r="AAU14" s="69"/>
      <c r="AAV14" s="69"/>
      <c r="AAW14" s="69"/>
      <c r="AAX14" s="69"/>
      <c r="AAY14" s="69"/>
      <c r="AAZ14" s="69"/>
      <c r="ABA14" s="69"/>
      <c r="ABB14" s="69"/>
      <c r="ABC14" s="69"/>
      <c r="ABD14" s="69"/>
      <c r="ABE14" s="69"/>
      <c r="ABF14" s="69"/>
      <c r="ABG14" s="69"/>
      <c r="ABH14" s="69"/>
      <c r="ABI14" s="69"/>
      <c r="ABJ14" s="69"/>
      <c r="ABK14" s="69"/>
      <c r="ABL14" s="69"/>
      <c r="ABM14" s="69"/>
      <c r="ABN14" s="69"/>
      <c r="ABO14" s="69"/>
      <c r="ABP14" s="69"/>
      <c r="ABQ14" s="69"/>
      <c r="ABR14" s="69"/>
      <c r="ABS14" s="69"/>
      <c r="ABT14" s="69"/>
      <c r="ABU14" s="69"/>
      <c r="ABV14" s="69"/>
      <c r="ABW14" s="69"/>
      <c r="ABX14" s="69"/>
      <c r="ABY14" s="69"/>
      <c r="ABZ14" s="69"/>
      <c r="ACA14" s="69"/>
      <c r="ACB14" s="69"/>
      <c r="ACC14" s="69"/>
      <c r="ACD14" s="69"/>
      <c r="ACE14" s="69"/>
      <c r="ACF14" s="69"/>
      <c r="ACG14" s="69"/>
      <c r="ACH14" s="69"/>
      <c r="ACI14" s="69"/>
      <c r="ACJ14" s="69"/>
      <c r="ACK14" s="69"/>
      <c r="ACL14" s="69"/>
      <c r="ACM14" s="69"/>
      <c r="ACN14" s="69"/>
      <c r="ACO14" s="69"/>
      <c r="ACP14" s="69"/>
      <c r="ACQ14" s="69"/>
      <c r="ACR14" s="69"/>
      <c r="ACS14" s="69"/>
      <c r="ACT14" s="69"/>
      <c r="ACU14" s="69"/>
      <c r="ACV14" s="69"/>
      <c r="ACW14" s="69"/>
      <c r="ACX14" s="69"/>
      <c r="ACY14" s="69"/>
      <c r="ACZ14" s="69"/>
      <c r="ADA14" s="69"/>
      <c r="ADB14" s="69"/>
      <c r="ADC14" s="69"/>
      <c r="ADD14" s="69"/>
      <c r="ADE14" s="69"/>
      <c r="ADF14" s="69"/>
      <c r="ADG14" s="69"/>
      <c r="ADH14" s="69"/>
      <c r="ADI14" s="69"/>
      <c r="ADJ14" s="69"/>
      <c r="ADK14" s="69"/>
      <c r="ADL14" s="69"/>
      <c r="ADM14" s="69"/>
      <c r="ADN14" s="69"/>
      <c r="ADO14" s="69"/>
      <c r="ADP14" s="69"/>
      <c r="ADQ14" s="69"/>
      <c r="ADR14" s="69"/>
      <c r="ADS14" s="69"/>
      <c r="ADT14" s="69"/>
      <c r="ADU14" s="69"/>
      <c r="ADV14" s="69"/>
      <c r="ADW14" s="69"/>
      <c r="ADX14" s="69"/>
      <c r="ADY14" s="69"/>
      <c r="ADZ14" s="69"/>
      <c r="AEA14" s="69"/>
      <c r="AEB14" s="69"/>
      <c r="AEC14" s="69"/>
      <c r="AED14" s="69"/>
      <c r="AEE14" s="69"/>
      <c r="AEF14" s="69"/>
      <c r="AEG14" s="69"/>
      <c r="AEH14" s="69"/>
      <c r="AEI14" s="69"/>
      <c r="AEJ14" s="69"/>
      <c r="AEK14" s="69"/>
      <c r="AEL14" s="69"/>
      <c r="AEM14" s="69"/>
      <c r="AEN14" s="69"/>
      <c r="AEO14" s="69"/>
      <c r="AEP14" s="69"/>
      <c r="AEQ14" s="69"/>
      <c r="AER14" s="69"/>
      <c r="AES14" s="69"/>
      <c r="AET14" s="69"/>
      <c r="AEU14" s="69"/>
      <c r="AEV14" s="69"/>
      <c r="AEW14" s="69"/>
      <c r="AEX14" s="69"/>
      <c r="AEY14" s="69"/>
      <c r="AEZ14" s="69"/>
      <c r="AFA14" s="69"/>
      <c r="AFB14" s="69"/>
      <c r="AFC14" s="69"/>
      <c r="AFD14" s="69"/>
      <c r="AFE14" s="69"/>
      <c r="AFF14" s="69"/>
      <c r="AFG14" s="69"/>
      <c r="AFH14" s="69"/>
      <c r="AFI14" s="69"/>
      <c r="AFJ14" s="69"/>
      <c r="AFK14" s="69"/>
      <c r="AFL14" s="69"/>
      <c r="AFM14" s="69"/>
      <c r="AFN14" s="69"/>
      <c r="AFO14" s="69"/>
      <c r="AFP14" s="69"/>
      <c r="AFQ14" s="69"/>
      <c r="AFR14" s="69"/>
      <c r="AFS14" s="69"/>
      <c r="AFT14" s="69"/>
      <c r="AFU14" s="69"/>
      <c r="AFV14" s="69"/>
      <c r="AFW14" s="69"/>
      <c r="AFX14" s="69"/>
      <c r="AFY14" s="69"/>
      <c r="AFZ14" s="69"/>
      <c r="AGA14" s="69"/>
      <c r="AGB14" s="69"/>
      <c r="AGC14" s="69"/>
      <c r="AGD14" s="69"/>
      <c r="AGE14" s="69"/>
      <c r="AGF14" s="69"/>
      <c r="AGG14" s="69"/>
      <c r="AGH14" s="69"/>
      <c r="AGI14" s="69"/>
      <c r="AGJ14" s="69"/>
      <c r="AGK14" s="69"/>
      <c r="AGL14" s="69"/>
      <c r="AGM14" s="69"/>
      <c r="AGN14" s="69"/>
      <c r="AGO14" s="69"/>
      <c r="AGP14" s="69"/>
      <c r="AGQ14" s="69"/>
      <c r="AGR14" s="69"/>
      <c r="AGS14" s="69"/>
      <c r="AGT14" s="69"/>
      <c r="AGU14" s="69"/>
      <c r="AGV14" s="69"/>
      <c r="AGW14" s="69"/>
      <c r="AGX14" s="69"/>
      <c r="AGY14" s="69"/>
      <c r="AGZ14" s="69"/>
      <c r="AHA14" s="69"/>
      <c r="AHB14" s="69"/>
      <c r="AHC14" s="69"/>
      <c r="AHD14" s="69"/>
      <c r="AHE14" s="69"/>
      <c r="AHF14" s="69"/>
      <c r="AHG14" s="69"/>
      <c r="AHH14" s="69"/>
      <c r="AHI14" s="69"/>
      <c r="AHJ14" s="69"/>
      <c r="AHK14" s="69"/>
      <c r="AHL14" s="69"/>
      <c r="AHM14" s="69"/>
      <c r="AHN14" s="69"/>
      <c r="AHO14" s="69"/>
      <c r="AHP14" s="69"/>
      <c r="AHQ14" s="69"/>
      <c r="AHR14" s="69"/>
      <c r="AHS14" s="69"/>
      <c r="AHT14" s="69"/>
      <c r="AHU14" s="69"/>
      <c r="AHV14" s="69"/>
      <c r="AHW14" s="69"/>
      <c r="AHX14" s="69"/>
      <c r="AHY14" s="69"/>
      <c r="AHZ14" s="69"/>
      <c r="AIA14" s="69"/>
      <c r="AIB14" s="69"/>
      <c r="AIC14" s="69"/>
      <c r="AID14" s="69"/>
      <c r="AIE14" s="69"/>
      <c r="AIF14" s="69"/>
      <c r="AIG14" s="69"/>
      <c r="AIH14" s="69"/>
      <c r="AII14" s="69"/>
      <c r="AIJ14" s="69"/>
      <c r="AIK14" s="69"/>
      <c r="AIL14" s="69"/>
      <c r="AIM14" s="69"/>
      <c r="AIN14" s="69"/>
      <c r="AIO14" s="69"/>
      <c r="AIP14" s="69"/>
      <c r="AIQ14" s="69"/>
      <c r="AIR14" s="69"/>
      <c r="AIS14" s="69"/>
      <c r="AIT14" s="69"/>
      <c r="AIU14" s="69"/>
      <c r="AIV14" s="69"/>
      <c r="AIW14" s="69"/>
      <c r="AIX14" s="69"/>
      <c r="AIY14" s="69"/>
      <c r="AIZ14" s="69"/>
      <c r="AJA14" s="69"/>
      <c r="AJB14" s="69"/>
      <c r="AJC14" s="69"/>
      <c r="AJD14" s="69"/>
      <c r="AJE14" s="69"/>
      <c r="AJF14" s="69"/>
      <c r="AJG14" s="69"/>
      <c r="AJH14" s="69"/>
      <c r="AJI14" s="69"/>
      <c r="AJJ14" s="69"/>
      <c r="AJK14" s="69"/>
      <c r="AJL14" s="69"/>
      <c r="AJM14" s="69"/>
      <c r="AJN14" s="69"/>
      <c r="AJO14" s="69"/>
      <c r="AJP14" s="69"/>
      <c r="AJQ14" s="69"/>
      <c r="AJR14" s="69"/>
      <c r="AJS14" s="69"/>
      <c r="AJT14" s="69"/>
      <c r="AJU14" s="69"/>
      <c r="AJV14" s="69"/>
      <c r="AJW14" s="69"/>
      <c r="AJX14" s="69"/>
      <c r="AJY14" s="69"/>
      <c r="AJZ14" s="69"/>
      <c r="AKA14" s="69"/>
      <c r="AKB14" s="69"/>
      <c r="AKC14" s="69"/>
      <c r="AKD14" s="69"/>
      <c r="AKE14" s="69"/>
      <c r="AKF14" s="69"/>
      <c r="AKG14" s="69"/>
      <c r="AKH14" s="69"/>
      <c r="AKI14" s="69"/>
      <c r="AKJ14" s="69"/>
      <c r="AKK14" s="69"/>
      <c r="AKL14" s="69"/>
      <c r="AKM14" s="69"/>
      <c r="AKN14" s="69"/>
      <c r="AKO14" s="69"/>
      <c r="AKP14" s="69"/>
      <c r="AKQ14" s="69"/>
      <c r="AKR14" s="69"/>
      <c r="AKS14" s="69"/>
      <c r="AKT14" s="69"/>
      <c r="AKU14" s="69"/>
      <c r="AKV14" s="69"/>
      <c r="AKW14" s="69"/>
      <c r="AKX14" s="69"/>
      <c r="AKY14" s="69"/>
      <c r="AKZ14" s="69"/>
      <c r="ALA14" s="69"/>
      <c r="ALB14" s="69"/>
      <c r="ALC14" s="69"/>
      <c r="ALD14" s="69"/>
      <c r="ALE14" s="69"/>
      <c r="ALF14" s="69"/>
      <c r="ALG14" s="69"/>
      <c r="ALH14" s="69"/>
      <c r="ALI14" s="69"/>
      <c r="ALJ14" s="69"/>
      <c r="ALK14" s="69"/>
      <c r="ALL14" s="69"/>
      <c r="ALM14" s="69"/>
    </row>
    <row r="15">
      <c r="A15" s="68"/>
      <c r="B15" s="68">
        <v>1.0</v>
      </c>
      <c r="C15" s="68">
        <v>2.0</v>
      </c>
      <c r="D15" s="68">
        <v>3.0</v>
      </c>
      <c r="E15" s="68">
        <v>4.0</v>
      </c>
      <c r="F15" s="68">
        <v>5.0</v>
      </c>
      <c r="G15" s="68">
        <v>6.0</v>
      </c>
      <c r="H15" s="68">
        <v>7.0</v>
      </c>
      <c r="I15" s="68">
        <v>8.0</v>
      </c>
      <c r="J15" s="68">
        <v>9.0</v>
      </c>
      <c r="K15" s="68">
        <v>10.0</v>
      </c>
      <c r="L15" s="68">
        <v>11.0</v>
      </c>
      <c r="M15" s="68">
        <v>12.0</v>
      </c>
      <c r="N15" s="68">
        <v>13.0</v>
      </c>
      <c r="O15" s="68">
        <v>14.0</v>
      </c>
      <c r="P15" s="68">
        <v>15.0</v>
      </c>
      <c r="Q15" s="68">
        <v>16.0</v>
      </c>
      <c r="R15" s="68">
        <v>17.0</v>
      </c>
      <c r="S15" s="68">
        <v>18.0</v>
      </c>
      <c r="T15" s="68">
        <v>19.0</v>
      </c>
      <c r="U15" s="68">
        <v>20.0</v>
      </c>
      <c r="V15" s="68">
        <v>21.0</v>
      </c>
      <c r="W15" s="68">
        <v>22.0</v>
      </c>
      <c r="X15" s="68">
        <v>23.0</v>
      </c>
      <c r="Y15" s="68">
        <v>24.0</v>
      </c>
      <c r="Z15" s="68">
        <v>25.0</v>
      </c>
      <c r="AA15" s="68">
        <v>26.0</v>
      </c>
      <c r="AB15" s="68">
        <v>27.0</v>
      </c>
      <c r="AC15" s="68">
        <v>28.0</v>
      </c>
      <c r="AD15" s="68">
        <v>29.0</v>
      </c>
      <c r="AE15" s="68">
        <v>30.0</v>
      </c>
      <c r="AF15" s="68">
        <v>31.0</v>
      </c>
      <c r="AG15" s="68">
        <v>32.0</v>
      </c>
      <c r="AH15" s="68">
        <v>33.0</v>
      </c>
      <c r="AI15" s="68">
        <v>34.0</v>
      </c>
      <c r="AJ15" s="68">
        <v>35.0</v>
      </c>
      <c r="AK15" s="68">
        <v>36.0</v>
      </c>
      <c r="AL15" s="68">
        <v>37.0</v>
      </c>
      <c r="AM15" s="68">
        <v>38.0</v>
      </c>
      <c r="AN15" s="68">
        <v>39.0</v>
      </c>
      <c r="AO15" s="68">
        <v>40.0</v>
      </c>
      <c r="AP15" s="68">
        <v>41.0</v>
      </c>
      <c r="AQ15" s="68">
        <v>42.0</v>
      </c>
      <c r="AR15" s="68">
        <v>43.0</v>
      </c>
      <c r="AS15" s="68">
        <v>44.0</v>
      </c>
      <c r="AT15" s="68">
        <v>45.0</v>
      </c>
      <c r="AU15" s="68">
        <v>46.0</v>
      </c>
      <c r="AV15" s="68">
        <v>47.0</v>
      </c>
      <c r="AW15" s="68">
        <v>48.0</v>
      </c>
      <c r="AX15" s="68">
        <v>49.0</v>
      </c>
      <c r="AY15" s="68">
        <v>50.0</v>
      </c>
      <c r="AZ15" s="68">
        <v>51.0</v>
      </c>
      <c r="BA15" s="68">
        <v>52.0</v>
      </c>
      <c r="BB15" s="68">
        <v>53.0</v>
      </c>
      <c r="BC15" s="68">
        <v>54.0</v>
      </c>
      <c r="BD15" s="68">
        <v>55.0</v>
      </c>
      <c r="BE15" s="68">
        <v>56.0</v>
      </c>
      <c r="BF15" s="68">
        <v>57.0</v>
      </c>
      <c r="BG15" s="68">
        <v>58.0</v>
      </c>
      <c r="BH15" s="68">
        <v>59.0</v>
      </c>
      <c r="BI15" s="68">
        <v>60.0</v>
      </c>
      <c r="BJ15" s="68">
        <v>61.0</v>
      </c>
      <c r="BK15" s="68">
        <v>62.0</v>
      </c>
      <c r="BL15" s="68">
        <v>63.0</v>
      </c>
      <c r="BM15" s="68">
        <v>64.0</v>
      </c>
      <c r="BN15" s="68">
        <v>65.0</v>
      </c>
      <c r="BO15" s="68">
        <v>66.0</v>
      </c>
      <c r="BP15" s="68">
        <v>67.0</v>
      </c>
      <c r="BQ15" s="68">
        <v>68.0</v>
      </c>
      <c r="BR15" s="68">
        <v>69.0</v>
      </c>
      <c r="BS15" s="68">
        <v>70.0</v>
      </c>
      <c r="BT15" s="68">
        <v>71.0</v>
      </c>
      <c r="BU15" s="68">
        <v>72.0</v>
      </c>
      <c r="BV15" s="68">
        <v>73.0</v>
      </c>
      <c r="BW15" s="68">
        <v>74.0</v>
      </c>
      <c r="BX15" s="68">
        <v>75.0</v>
      </c>
      <c r="BY15" s="68">
        <v>76.0</v>
      </c>
      <c r="BZ15" s="68">
        <v>77.0</v>
      </c>
      <c r="CA15" s="68">
        <v>78.0</v>
      </c>
      <c r="CB15" s="68">
        <v>79.0</v>
      </c>
      <c r="CC15" s="68">
        <v>80.0</v>
      </c>
      <c r="CD15" s="68">
        <v>81.0</v>
      </c>
      <c r="CE15" s="68">
        <v>82.0</v>
      </c>
      <c r="CF15" s="68">
        <v>83.0</v>
      </c>
      <c r="CG15" s="68">
        <v>84.0</v>
      </c>
      <c r="CH15" s="68">
        <v>85.0</v>
      </c>
      <c r="CI15" s="68">
        <v>86.0</v>
      </c>
      <c r="CJ15" s="68">
        <v>87.0</v>
      </c>
      <c r="CK15" s="68">
        <v>88.0</v>
      </c>
      <c r="CL15" s="68">
        <v>89.0</v>
      </c>
      <c r="CM15" s="68">
        <v>90.0</v>
      </c>
      <c r="CN15" s="68">
        <v>91.0</v>
      </c>
      <c r="CO15" s="68">
        <v>92.0</v>
      </c>
      <c r="CP15" s="68">
        <v>93.0</v>
      </c>
      <c r="CQ15" s="68">
        <v>94.0</v>
      </c>
      <c r="CR15" s="68">
        <v>95.0</v>
      </c>
      <c r="CS15" s="68">
        <v>96.0</v>
      </c>
      <c r="CT15" s="68">
        <v>97.0</v>
      </c>
      <c r="CU15" s="68">
        <v>98.0</v>
      </c>
      <c r="CV15" s="68">
        <v>99.0</v>
      </c>
      <c r="CW15" s="68">
        <v>100.0</v>
      </c>
      <c r="CX15" s="68">
        <v>101.0</v>
      </c>
      <c r="CY15" s="68">
        <v>102.0</v>
      </c>
      <c r="CZ15" s="68">
        <v>103.0</v>
      </c>
      <c r="DA15" s="68">
        <v>104.0</v>
      </c>
      <c r="DB15" s="68">
        <v>105.0</v>
      </c>
      <c r="DC15" s="68">
        <v>106.0</v>
      </c>
      <c r="DD15" s="68">
        <v>107.0</v>
      </c>
      <c r="DE15" s="68">
        <v>108.0</v>
      </c>
      <c r="DF15" s="68">
        <v>109.0</v>
      </c>
      <c r="DG15" s="68">
        <v>110.0</v>
      </c>
      <c r="DH15" s="68">
        <v>111.0</v>
      </c>
      <c r="DI15" s="68">
        <v>112.0</v>
      </c>
      <c r="DJ15" s="68">
        <v>113.0</v>
      </c>
      <c r="DK15" s="68">
        <v>114.0</v>
      </c>
      <c r="DL15" s="68">
        <v>115.0</v>
      </c>
      <c r="DM15" s="68">
        <v>116.0</v>
      </c>
      <c r="DN15" s="68">
        <v>117.0</v>
      </c>
      <c r="DO15" s="68">
        <v>118.0</v>
      </c>
      <c r="DP15" s="68">
        <v>119.0</v>
      </c>
      <c r="DQ15" s="68">
        <v>120.0</v>
      </c>
      <c r="DR15" s="68">
        <v>121.0</v>
      </c>
      <c r="DS15" s="68">
        <v>122.0</v>
      </c>
      <c r="DT15" s="68">
        <v>123.0</v>
      </c>
      <c r="DU15" s="68">
        <v>124.0</v>
      </c>
      <c r="DV15" s="68">
        <v>125.0</v>
      </c>
      <c r="DW15" s="68">
        <v>126.0</v>
      </c>
      <c r="DX15" s="68">
        <v>127.0</v>
      </c>
      <c r="DY15" s="68">
        <v>128.0</v>
      </c>
      <c r="DZ15" s="68">
        <v>129.0</v>
      </c>
      <c r="EA15" s="68">
        <v>130.0</v>
      </c>
      <c r="EB15" s="68">
        <v>131.0</v>
      </c>
      <c r="EC15" s="68">
        <v>132.0</v>
      </c>
      <c r="ED15" s="68">
        <v>133.0</v>
      </c>
      <c r="EE15" s="68">
        <v>134.0</v>
      </c>
      <c r="EF15" s="68">
        <v>135.0</v>
      </c>
      <c r="EG15" s="68">
        <v>136.0</v>
      </c>
      <c r="EH15" s="68">
        <v>137.0</v>
      </c>
      <c r="EI15" s="68">
        <v>138.0</v>
      </c>
      <c r="EJ15" s="68">
        <v>139.0</v>
      </c>
      <c r="EK15" s="68">
        <v>140.0</v>
      </c>
      <c r="EL15" s="68">
        <v>141.0</v>
      </c>
      <c r="EM15" s="68">
        <v>142.0</v>
      </c>
      <c r="EN15" s="68">
        <v>143.0</v>
      </c>
      <c r="EO15" s="68">
        <v>144.0</v>
      </c>
      <c r="EP15" s="68">
        <v>145.0</v>
      </c>
      <c r="EQ15" s="68">
        <v>146.0</v>
      </c>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c r="ME15" s="69"/>
      <c r="MF15" s="69"/>
      <c r="MG15" s="69"/>
      <c r="MH15" s="69"/>
      <c r="MI15" s="69"/>
      <c r="MJ15" s="69"/>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69"/>
      <c r="OS15" s="69"/>
      <c r="OT15" s="69"/>
      <c r="OU15" s="69"/>
      <c r="OV15" s="69"/>
      <c r="OW15" s="69"/>
      <c r="OX15" s="69"/>
      <c r="OY15" s="69"/>
      <c r="OZ15" s="69"/>
      <c r="PA15" s="69"/>
      <c r="PB15" s="69"/>
      <c r="PC15" s="69"/>
      <c r="PD15" s="69"/>
      <c r="PE15" s="69"/>
      <c r="PF15" s="69"/>
      <c r="PG15" s="69"/>
      <c r="PH15" s="69"/>
      <c r="PI15" s="69"/>
      <c r="PJ15" s="69"/>
      <c r="PK15" s="69"/>
      <c r="PL15" s="69"/>
      <c r="PM15" s="69"/>
      <c r="PN15" s="69"/>
      <c r="PO15" s="69"/>
      <c r="PP15" s="69"/>
      <c r="PQ15" s="69"/>
      <c r="PR15" s="69"/>
      <c r="PS15" s="69"/>
      <c r="PT15" s="69"/>
      <c r="PU15" s="69"/>
      <c r="PV15" s="69"/>
      <c r="PW15" s="69"/>
      <c r="PX15" s="69"/>
      <c r="PY15" s="69"/>
      <c r="PZ15" s="69"/>
      <c r="QA15" s="69"/>
      <c r="QB15" s="69"/>
      <c r="QC15" s="69"/>
      <c r="QD15" s="69"/>
      <c r="QE15" s="69"/>
      <c r="QF15" s="69"/>
      <c r="QG15" s="69"/>
      <c r="QH15" s="69"/>
      <c r="QI15" s="69"/>
      <c r="QJ15" s="69"/>
      <c r="QK15" s="69"/>
      <c r="QL15" s="69"/>
      <c r="QM15" s="69"/>
      <c r="QN15" s="69"/>
      <c r="QO15" s="69"/>
      <c r="QP15" s="69"/>
      <c r="QQ15" s="69"/>
      <c r="QR15" s="69"/>
      <c r="QS15" s="69"/>
      <c r="QT15" s="69"/>
      <c r="QU15" s="69"/>
      <c r="QV15" s="69"/>
      <c r="QW15" s="69"/>
      <c r="QX15" s="69"/>
      <c r="QY15" s="69"/>
      <c r="QZ15" s="69"/>
      <c r="RA15" s="69"/>
      <c r="RB15" s="69"/>
      <c r="RC15" s="69"/>
      <c r="RD15" s="69"/>
      <c r="RE15" s="69"/>
      <c r="RF15" s="69"/>
      <c r="RG15" s="69"/>
      <c r="RH15" s="69"/>
      <c r="RI15" s="69"/>
      <c r="RJ15" s="69"/>
      <c r="RK15" s="69"/>
      <c r="RL15" s="69"/>
      <c r="RM15" s="69"/>
      <c r="RN15" s="69"/>
      <c r="RO15" s="69"/>
      <c r="RP15" s="69"/>
      <c r="RQ15" s="69"/>
      <c r="RR15" s="69"/>
      <c r="RS15" s="69"/>
      <c r="RT15" s="69"/>
      <c r="RU15" s="69"/>
      <c r="RV15" s="69"/>
      <c r="RW15" s="69"/>
      <c r="RX15" s="69"/>
      <c r="RY15" s="69"/>
      <c r="RZ15" s="69"/>
      <c r="SA15" s="69"/>
      <c r="SB15" s="69"/>
      <c r="SC15" s="69"/>
      <c r="SD15" s="69"/>
      <c r="SE15" s="69"/>
      <c r="SF15" s="69"/>
      <c r="SG15" s="69"/>
      <c r="SH15" s="69"/>
      <c r="SI15" s="69"/>
      <c r="SJ15" s="69"/>
      <c r="SK15" s="69"/>
      <c r="SL15" s="69"/>
      <c r="SM15" s="69"/>
      <c r="SN15" s="69"/>
      <c r="SO15" s="69"/>
      <c r="SP15" s="69"/>
      <c r="SQ15" s="69"/>
      <c r="SR15" s="69"/>
      <c r="SS15" s="69"/>
      <c r="ST15" s="69"/>
      <c r="SU15" s="69"/>
      <c r="SV15" s="69"/>
      <c r="SW15" s="69"/>
      <c r="SX15" s="69"/>
      <c r="SY15" s="69"/>
      <c r="SZ15" s="69"/>
      <c r="TA15" s="69"/>
      <c r="TB15" s="69"/>
      <c r="TC15" s="69"/>
      <c r="TD15" s="69"/>
      <c r="TE15" s="69"/>
      <c r="TF15" s="69"/>
      <c r="TG15" s="69"/>
      <c r="TH15" s="69"/>
      <c r="TI15" s="69"/>
      <c r="TJ15" s="69"/>
      <c r="TK15" s="69"/>
      <c r="TL15" s="69"/>
      <c r="TM15" s="69"/>
      <c r="TN15" s="69"/>
      <c r="TO15" s="69"/>
      <c r="TP15" s="69"/>
      <c r="TQ15" s="69"/>
      <c r="TR15" s="69"/>
      <c r="TS15" s="69"/>
      <c r="TT15" s="69"/>
      <c r="TU15" s="69"/>
      <c r="TV15" s="69"/>
      <c r="TW15" s="69"/>
      <c r="TX15" s="69"/>
      <c r="TY15" s="69"/>
      <c r="TZ15" s="69"/>
      <c r="UA15" s="69"/>
      <c r="UB15" s="69"/>
      <c r="UC15" s="69"/>
      <c r="UD15" s="69"/>
      <c r="UE15" s="69"/>
      <c r="UF15" s="69"/>
      <c r="UG15" s="69"/>
      <c r="UH15" s="69"/>
      <c r="UI15" s="69"/>
      <c r="UJ15" s="69"/>
      <c r="UK15" s="69"/>
      <c r="UL15" s="69"/>
      <c r="UM15" s="69"/>
      <c r="UN15" s="69"/>
      <c r="UO15" s="69"/>
      <c r="UP15" s="69"/>
      <c r="UQ15" s="69"/>
      <c r="UR15" s="69"/>
      <c r="US15" s="69"/>
      <c r="UT15" s="69"/>
      <c r="UU15" s="69"/>
      <c r="UV15" s="69"/>
      <c r="UW15" s="69"/>
      <c r="UX15" s="69"/>
      <c r="UY15" s="69"/>
      <c r="UZ15" s="69"/>
      <c r="VA15" s="69"/>
      <c r="VB15" s="69"/>
      <c r="VC15" s="69"/>
      <c r="VD15" s="69"/>
      <c r="VE15" s="69"/>
      <c r="VF15" s="69"/>
      <c r="VG15" s="69"/>
      <c r="VH15" s="69"/>
      <c r="VI15" s="69"/>
      <c r="VJ15" s="69"/>
      <c r="VK15" s="69"/>
      <c r="VL15" s="69"/>
      <c r="VM15" s="69"/>
      <c r="VN15" s="69"/>
      <c r="VO15" s="69"/>
      <c r="VP15" s="69"/>
      <c r="VQ15" s="69"/>
      <c r="VR15" s="69"/>
      <c r="VS15" s="69"/>
      <c r="VT15" s="69"/>
      <c r="VU15" s="69"/>
      <c r="VV15" s="69"/>
      <c r="VW15" s="69"/>
      <c r="VX15" s="69"/>
      <c r="VY15" s="69"/>
      <c r="VZ15" s="69"/>
      <c r="WA15" s="69"/>
      <c r="WB15" s="69"/>
      <c r="WC15" s="69"/>
      <c r="WD15" s="69"/>
      <c r="WE15" s="69"/>
      <c r="WF15" s="69"/>
      <c r="WG15" s="69"/>
      <c r="WH15" s="69"/>
      <c r="WI15" s="69"/>
      <c r="WJ15" s="69"/>
      <c r="WK15" s="69"/>
      <c r="WL15" s="69"/>
      <c r="WM15" s="69"/>
      <c r="WN15" s="69"/>
      <c r="WO15" s="69"/>
      <c r="WP15" s="69"/>
      <c r="WQ15" s="69"/>
      <c r="WR15" s="69"/>
      <c r="WS15" s="69"/>
      <c r="WT15" s="69"/>
      <c r="WU15" s="69"/>
      <c r="WV15" s="69"/>
      <c r="WW15" s="69"/>
      <c r="WX15" s="69"/>
      <c r="WY15" s="69"/>
      <c r="WZ15" s="69"/>
      <c r="XA15" s="69"/>
      <c r="XB15" s="69"/>
      <c r="XC15" s="69"/>
      <c r="XD15" s="69"/>
      <c r="XE15" s="69"/>
      <c r="XF15" s="69"/>
      <c r="XG15" s="69"/>
      <c r="XH15" s="69"/>
      <c r="XI15" s="69"/>
      <c r="XJ15" s="69"/>
      <c r="XK15" s="69"/>
      <c r="XL15" s="69"/>
      <c r="XM15" s="69"/>
      <c r="XN15" s="69"/>
      <c r="XO15" s="69"/>
      <c r="XP15" s="69"/>
      <c r="XQ15" s="69"/>
      <c r="XR15" s="69"/>
      <c r="XS15" s="69"/>
      <c r="XT15" s="69"/>
      <c r="XU15" s="69"/>
      <c r="XV15" s="69"/>
      <c r="XW15" s="69"/>
      <c r="XX15" s="69"/>
      <c r="XY15" s="69"/>
      <c r="XZ15" s="69"/>
      <c r="YA15" s="69"/>
      <c r="YB15" s="69"/>
      <c r="YC15" s="69"/>
      <c r="YD15" s="69"/>
      <c r="YE15" s="69"/>
      <c r="YF15" s="69"/>
      <c r="YG15" s="69"/>
      <c r="YH15" s="69"/>
      <c r="YI15" s="69"/>
      <c r="YJ15" s="69"/>
      <c r="YK15" s="69"/>
      <c r="YL15" s="69"/>
      <c r="YM15" s="69"/>
      <c r="YN15" s="69"/>
      <c r="YO15" s="69"/>
      <c r="YP15" s="69"/>
      <c r="YQ15" s="69"/>
      <c r="YR15" s="69"/>
      <c r="YS15" s="69"/>
      <c r="YT15" s="69"/>
      <c r="YU15" s="69"/>
      <c r="YV15" s="69"/>
      <c r="YW15" s="69"/>
      <c r="YX15" s="69"/>
      <c r="YY15" s="69"/>
      <c r="YZ15" s="69"/>
      <c r="ZA15" s="69"/>
      <c r="ZB15" s="69"/>
      <c r="ZC15" s="69"/>
      <c r="ZD15" s="69"/>
      <c r="ZE15" s="69"/>
      <c r="ZF15" s="69"/>
      <c r="ZG15" s="69"/>
      <c r="ZH15" s="69"/>
      <c r="ZI15" s="69"/>
      <c r="ZJ15" s="69"/>
      <c r="ZK15" s="69"/>
      <c r="ZL15" s="69"/>
      <c r="ZM15" s="69"/>
      <c r="ZN15" s="69"/>
      <c r="ZO15" s="69"/>
      <c r="ZP15" s="69"/>
      <c r="ZQ15" s="69"/>
      <c r="ZR15" s="69"/>
      <c r="ZS15" s="69"/>
      <c r="ZT15" s="69"/>
      <c r="ZU15" s="69"/>
      <c r="ZV15" s="69"/>
      <c r="ZW15" s="69"/>
      <c r="ZX15" s="69"/>
      <c r="ZY15" s="69"/>
      <c r="ZZ15" s="69"/>
      <c r="AAA15" s="69"/>
      <c r="AAB15" s="69"/>
      <c r="AAC15" s="69"/>
      <c r="AAD15" s="69"/>
      <c r="AAE15" s="69"/>
      <c r="AAF15" s="69"/>
      <c r="AAG15" s="69"/>
      <c r="AAH15" s="69"/>
      <c r="AAI15" s="69"/>
      <c r="AAJ15" s="69"/>
      <c r="AAK15" s="69"/>
      <c r="AAL15" s="69"/>
      <c r="AAM15" s="69"/>
      <c r="AAN15" s="69"/>
      <c r="AAO15" s="69"/>
      <c r="AAP15" s="69"/>
      <c r="AAQ15" s="69"/>
      <c r="AAR15" s="69"/>
      <c r="AAS15" s="69"/>
      <c r="AAT15" s="69"/>
      <c r="AAU15" s="69"/>
      <c r="AAV15" s="69"/>
      <c r="AAW15" s="69"/>
      <c r="AAX15" s="69"/>
      <c r="AAY15" s="69"/>
      <c r="AAZ15" s="69"/>
      <c r="ABA15" s="69"/>
      <c r="ABB15" s="69"/>
      <c r="ABC15" s="69"/>
      <c r="ABD15" s="69"/>
      <c r="ABE15" s="69"/>
      <c r="ABF15" s="69"/>
      <c r="ABG15" s="69"/>
      <c r="ABH15" s="69"/>
      <c r="ABI15" s="69"/>
      <c r="ABJ15" s="69"/>
      <c r="ABK15" s="69"/>
      <c r="ABL15" s="69"/>
      <c r="ABM15" s="69"/>
      <c r="ABN15" s="69"/>
      <c r="ABO15" s="69"/>
      <c r="ABP15" s="69"/>
      <c r="ABQ15" s="69"/>
      <c r="ABR15" s="69"/>
      <c r="ABS15" s="69"/>
      <c r="ABT15" s="69"/>
      <c r="ABU15" s="69"/>
      <c r="ABV15" s="69"/>
      <c r="ABW15" s="69"/>
      <c r="ABX15" s="69"/>
      <c r="ABY15" s="69"/>
      <c r="ABZ15" s="69"/>
      <c r="ACA15" s="69"/>
      <c r="ACB15" s="69"/>
      <c r="ACC15" s="69"/>
      <c r="ACD15" s="69"/>
      <c r="ACE15" s="69"/>
      <c r="ACF15" s="69"/>
      <c r="ACG15" s="69"/>
      <c r="ACH15" s="69"/>
      <c r="ACI15" s="69"/>
      <c r="ACJ15" s="69"/>
      <c r="ACK15" s="69"/>
      <c r="ACL15" s="69"/>
      <c r="ACM15" s="69"/>
      <c r="ACN15" s="69"/>
      <c r="ACO15" s="69"/>
      <c r="ACP15" s="69"/>
      <c r="ACQ15" s="69"/>
      <c r="ACR15" s="69"/>
      <c r="ACS15" s="69"/>
      <c r="ACT15" s="69"/>
      <c r="ACU15" s="69"/>
      <c r="ACV15" s="69"/>
      <c r="ACW15" s="69"/>
      <c r="ACX15" s="69"/>
      <c r="ACY15" s="69"/>
      <c r="ACZ15" s="69"/>
      <c r="ADA15" s="69"/>
      <c r="ADB15" s="69"/>
      <c r="ADC15" s="69"/>
      <c r="ADD15" s="69"/>
      <c r="ADE15" s="69"/>
      <c r="ADF15" s="69"/>
      <c r="ADG15" s="69"/>
      <c r="ADH15" s="69"/>
      <c r="ADI15" s="69"/>
      <c r="ADJ15" s="69"/>
      <c r="ADK15" s="69"/>
      <c r="ADL15" s="69"/>
      <c r="ADM15" s="69"/>
      <c r="ADN15" s="69"/>
      <c r="ADO15" s="69"/>
      <c r="ADP15" s="69"/>
      <c r="ADQ15" s="69"/>
      <c r="ADR15" s="69"/>
      <c r="ADS15" s="69"/>
      <c r="ADT15" s="69"/>
      <c r="ADU15" s="69"/>
      <c r="ADV15" s="69"/>
      <c r="ADW15" s="69"/>
      <c r="ADX15" s="69"/>
      <c r="ADY15" s="69"/>
      <c r="ADZ15" s="69"/>
      <c r="AEA15" s="69"/>
      <c r="AEB15" s="69"/>
      <c r="AEC15" s="69"/>
      <c r="AED15" s="69"/>
      <c r="AEE15" s="69"/>
      <c r="AEF15" s="69"/>
      <c r="AEG15" s="69"/>
      <c r="AEH15" s="69"/>
      <c r="AEI15" s="69"/>
      <c r="AEJ15" s="69"/>
      <c r="AEK15" s="69"/>
      <c r="AEL15" s="69"/>
      <c r="AEM15" s="69"/>
      <c r="AEN15" s="69"/>
      <c r="AEO15" s="69"/>
      <c r="AEP15" s="69"/>
      <c r="AEQ15" s="69"/>
      <c r="AER15" s="69"/>
      <c r="AES15" s="69"/>
      <c r="AET15" s="69"/>
      <c r="AEU15" s="69"/>
      <c r="AEV15" s="69"/>
      <c r="AEW15" s="69"/>
      <c r="AEX15" s="69"/>
      <c r="AEY15" s="69"/>
      <c r="AEZ15" s="69"/>
      <c r="AFA15" s="69"/>
      <c r="AFB15" s="69"/>
      <c r="AFC15" s="69"/>
      <c r="AFD15" s="69"/>
      <c r="AFE15" s="69"/>
      <c r="AFF15" s="69"/>
      <c r="AFG15" s="69"/>
      <c r="AFH15" s="69"/>
      <c r="AFI15" s="69"/>
      <c r="AFJ15" s="69"/>
      <c r="AFK15" s="69"/>
      <c r="AFL15" s="69"/>
      <c r="AFM15" s="69"/>
      <c r="AFN15" s="69"/>
      <c r="AFO15" s="69"/>
      <c r="AFP15" s="69"/>
      <c r="AFQ15" s="69"/>
      <c r="AFR15" s="69"/>
      <c r="AFS15" s="69"/>
      <c r="AFT15" s="69"/>
      <c r="AFU15" s="69"/>
      <c r="AFV15" s="69"/>
      <c r="AFW15" s="69"/>
      <c r="AFX15" s="69"/>
      <c r="AFY15" s="69"/>
      <c r="AFZ15" s="69"/>
      <c r="AGA15" s="69"/>
      <c r="AGB15" s="69"/>
      <c r="AGC15" s="69"/>
      <c r="AGD15" s="69"/>
      <c r="AGE15" s="69"/>
      <c r="AGF15" s="69"/>
      <c r="AGG15" s="69"/>
      <c r="AGH15" s="69"/>
      <c r="AGI15" s="69"/>
      <c r="AGJ15" s="69"/>
      <c r="AGK15" s="69"/>
      <c r="AGL15" s="69"/>
      <c r="AGM15" s="69"/>
      <c r="AGN15" s="69"/>
      <c r="AGO15" s="69"/>
      <c r="AGP15" s="69"/>
      <c r="AGQ15" s="69"/>
      <c r="AGR15" s="69"/>
      <c r="AGS15" s="69"/>
      <c r="AGT15" s="69"/>
      <c r="AGU15" s="69"/>
      <c r="AGV15" s="69"/>
      <c r="AGW15" s="69"/>
      <c r="AGX15" s="69"/>
      <c r="AGY15" s="69"/>
      <c r="AGZ15" s="69"/>
      <c r="AHA15" s="69"/>
      <c r="AHB15" s="69"/>
      <c r="AHC15" s="69"/>
      <c r="AHD15" s="69"/>
      <c r="AHE15" s="69"/>
      <c r="AHF15" s="69"/>
      <c r="AHG15" s="69"/>
      <c r="AHH15" s="69"/>
      <c r="AHI15" s="69"/>
      <c r="AHJ15" s="69"/>
      <c r="AHK15" s="69"/>
      <c r="AHL15" s="69"/>
      <c r="AHM15" s="69"/>
      <c r="AHN15" s="69"/>
      <c r="AHO15" s="69"/>
      <c r="AHP15" s="69"/>
      <c r="AHQ15" s="69"/>
      <c r="AHR15" s="69"/>
      <c r="AHS15" s="69"/>
      <c r="AHT15" s="69"/>
      <c r="AHU15" s="69"/>
      <c r="AHV15" s="69"/>
      <c r="AHW15" s="69"/>
      <c r="AHX15" s="69"/>
      <c r="AHY15" s="69"/>
      <c r="AHZ15" s="69"/>
      <c r="AIA15" s="69"/>
      <c r="AIB15" s="69"/>
      <c r="AIC15" s="69"/>
      <c r="AID15" s="69"/>
      <c r="AIE15" s="69"/>
      <c r="AIF15" s="69"/>
      <c r="AIG15" s="69"/>
      <c r="AIH15" s="69"/>
      <c r="AII15" s="69"/>
      <c r="AIJ15" s="69"/>
      <c r="AIK15" s="69"/>
      <c r="AIL15" s="69"/>
      <c r="AIM15" s="69"/>
      <c r="AIN15" s="69"/>
      <c r="AIO15" s="69"/>
      <c r="AIP15" s="69"/>
      <c r="AIQ15" s="69"/>
      <c r="AIR15" s="69"/>
      <c r="AIS15" s="69"/>
      <c r="AIT15" s="69"/>
      <c r="AIU15" s="69"/>
      <c r="AIV15" s="69"/>
      <c r="AIW15" s="69"/>
      <c r="AIX15" s="69"/>
      <c r="AIY15" s="69"/>
      <c r="AIZ15" s="69"/>
      <c r="AJA15" s="69"/>
      <c r="AJB15" s="69"/>
      <c r="AJC15" s="69"/>
      <c r="AJD15" s="69"/>
      <c r="AJE15" s="69"/>
      <c r="AJF15" s="69"/>
      <c r="AJG15" s="69"/>
      <c r="AJH15" s="69"/>
      <c r="AJI15" s="69"/>
      <c r="AJJ15" s="69"/>
      <c r="AJK15" s="69"/>
      <c r="AJL15" s="69"/>
      <c r="AJM15" s="69"/>
      <c r="AJN15" s="69"/>
      <c r="AJO15" s="69"/>
      <c r="AJP15" s="69"/>
      <c r="AJQ15" s="69"/>
      <c r="AJR15" s="69"/>
      <c r="AJS15" s="69"/>
      <c r="AJT15" s="69"/>
      <c r="AJU15" s="69"/>
      <c r="AJV15" s="69"/>
      <c r="AJW15" s="69"/>
      <c r="AJX15" s="69"/>
      <c r="AJY15" s="69"/>
      <c r="AJZ15" s="69"/>
      <c r="AKA15" s="69"/>
      <c r="AKB15" s="69"/>
      <c r="AKC15" s="69"/>
      <c r="AKD15" s="69"/>
      <c r="AKE15" s="69"/>
      <c r="AKF15" s="69"/>
      <c r="AKG15" s="69"/>
      <c r="AKH15" s="69"/>
      <c r="AKI15" s="69"/>
      <c r="AKJ15" s="69"/>
      <c r="AKK15" s="69"/>
      <c r="AKL15" s="69"/>
      <c r="AKM15" s="69"/>
      <c r="AKN15" s="69"/>
      <c r="AKO15" s="69"/>
      <c r="AKP15" s="69"/>
      <c r="AKQ15" s="69"/>
      <c r="AKR15" s="69"/>
      <c r="AKS15" s="69"/>
      <c r="AKT15" s="69"/>
      <c r="AKU15" s="69"/>
      <c r="AKV15" s="69"/>
      <c r="AKW15" s="69"/>
      <c r="AKX15" s="69"/>
      <c r="AKY15" s="69"/>
      <c r="AKZ15" s="69"/>
      <c r="ALA15" s="69"/>
      <c r="ALB15" s="69"/>
      <c r="ALC15" s="69"/>
      <c r="ALD15" s="69"/>
      <c r="ALE15" s="69"/>
      <c r="ALF15" s="69"/>
      <c r="ALG15" s="69"/>
      <c r="ALH15" s="69"/>
      <c r="ALI15" s="69"/>
      <c r="ALJ15" s="69"/>
      <c r="ALK15" s="69"/>
      <c r="ALL15" s="69"/>
      <c r="ALM15" s="69"/>
    </row>
    <row r="16">
      <c r="A16" s="68"/>
      <c r="B16" s="69"/>
      <c r="C16" s="68"/>
      <c r="D16" s="68"/>
      <c r="E16" s="68"/>
      <c r="F16" s="68"/>
      <c r="G16" s="69"/>
      <c r="H16" s="68"/>
      <c r="I16" s="69"/>
      <c r="J16" s="69"/>
      <c r="K16" s="69"/>
      <c r="L16" s="69"/>
      <c r="M16" s="69"/>
      <c r="N16" s="69"/>
      <c r="O16" s="68"/>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S16" s="69"/>
      <c r="AT16" s="69"/>
      <c r="AU16" s="69"/>
      <c r="AV16" s="69"/>
      <c r="AW16" s="69"/>
      <c r="AX16" s="69"/>
      <c r="AY16" s="69"/>
      <c r="AZ16" s="69"/>
      <c r="BA16" s="69"/>
      <c r="BB16" s="69"/>
      <c r="BC16" s="69"/>
      <c r="BD16" s="70"/>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c r="GU16" s="69"/>
      <c r="GV16" s="69"/>
      <c r="GW16" s="69"/>
      <c r="GX16" s="69"/>
      <c r="GY16" s="69"/>
      <c r="GZ16" s="69"/>
      <c r="HA16" s="69"/>
      <c r="HB16" s="69"/>
      <c r="HC16" s="69"/>
      <c r="HD16" s="69"/>
      <c r="HE16" s="69"/>
      <c r="HF16" s="69"/>
      <c r="HG16" s="69"/>
      <c r="HH16" s="69"/>
      <c r="HI16" s="69"/>
      <c r="HJ16" s="69"/>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c r="JV16" s="69"/>
      <c r="JW16" s="69"/>
      <c r="JX16" s="69"/>
      <c r="JY16" s="69"/>
      <c r="JZ16" s="69"/>
      <c r="KA16" s="69"/>
      <c r="KB16" s="69"/>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c r="ME16" s="69"/>
      <c r="MF16" s="69"/>
      <c r="MG16" s="69"/>
      <c r="MH16" s="69"/>
      <c r="MI16" s="69"/>
      <c r="MJ16" s="69"/>
      <c r="MK16" s="69"/>
      <c r="ML16" s="69"/>
      <c r="MM16" s="69"/>
      <c r="MN16" s="69"/>
      <c r="MO16" s="69"/>
      <c r="MP16" s="69"/>
      <c r="MQ16" s="69"/>
      <c r="MR16" s="69"/>
      <c r="MS16" s="69"/>
      <c r="MT16" s="69"/>
      <c r="MU16" s="69"/>
      <c r="MV16" s="69"/>
      <c r="MW16" s="69"/>
      <c r="MX16" s="69"/>
      <c r="MY16" s="69"/>
      <c r="MZ16" s="69"/>
      <c r="NA16" s="69"/>
      <c r="NB16" s="69"/>
      <c r="NC16" s="69"/>
      <c r="ND16" s="69"/>
      <c r="NE16" s="69"/>
      <c r="NF16" s="69"/>
      <c r="NG16" s="69"/>
      <c r="NH16" s="69"/>
      <c r="NI16" s="69"/>
      <c r="NJ16" s="69"/>
      <c r="NK16" s="69"/>
      <c r="NL16" s="69"/>
      <c r="NM16" s="69"/>
      <c r="NN16" s="69"/>
      <c r="NO16" s="69"/>
      <c r="NP16" s="69"/>
      <c r="NQ16" s="69"/>
      <c r="NR16" s="69"/>
      <c r="NS16" s="69"/>
      <c r="NT16" s="69"/>
      <c r="NU16" s="69"/>
      <c r="NV16" s="69"/>
      <c r="NW16" s="69"/>
      <c r="NX16" s="69"/>
      <c r="NY16" s="69"/>
      <c r="NZ16" s="69"/>
      <c r="OA16" s="69"/>
      <c r="OB16" s="69"/>
      <c r="OC16" s="69"/>
      <c r="OD16" s="69"/>
      <c r="OE16" s="69"/>
      <c r="OF16" s="69"/>
      <c r="OG16" s="69"/>
      <c r="OH16" s="69"/>
      <c r="OI16" s="69"/>
      <c r="OJ16" s="69"/>
      <c r="OK16" s="69"/>
      <c r="OL16" s="69"/>
      <c r="OM16" s="69"/>
      <c r="ON16" s="69"/>
      <c r="OO16" s="69"/>
      <c r="OP16" s="69"/>
      <c r="OQ16" s="69"/>
      <c r="OR16" s="69"/>
      <c r="OS16" s="69"/>
      <c r="OT16" s="69"/>
      <c r="OU16" s="69"/>
      <c r="OV16" s="69"/>
      <c r="OW16" s="69"/>
      <c r="OX16" s="69"/>
      <c r="OY16" s="69"/>
      <c r="OZ16" s="69"/>
      <c r="PA16" s="69"/>
      <c r="PB16" s="69"/>
      <c r="PC16" s="69"/>
      <c r="PD16" s="69"/>
      <c r="PE16" s="69"/>
      <c r="PF16" s="69"/>
      <c r="PG16" s="69"/>
      <c r="PH16" s="69"/>
      <c r="PI16" s="69"/>
      <c r="PJ16" s="69"/>
      <c r="PK16" s="69"/>
      <c r="PL16" s="69"/>
      <c r="PM16" s="69"/>
      <c r="PN16" s="69"/>
      <c r="PO16" s="69"/>
      <c r="PP16" s="69"/>
      <c r="PQ16" s="69"/>
      <c r="PR16" s="69"/>
      <c r="PS16" s="69"/>
      <c r="PT16" s="69"/>
      <c r="PU16" s="69"/>
      <c r="PV16" s="69"/>
      <c r="PW16" s="69"/>
      <c r="PX16" s="69"/>
      <c r="PY16" s="69"/>
      <c r="PZ16" s="69"/>
      <c r="QA16" s="69"/>
      <c r="QB16" s="69"/>
      <c r="QC16" s="69"/>
      <c r="QD16" s="69"/>
      <c r="QE16" s="69"/>
      <c r="QF16" s="69"/>
      <c r="QG16" s="69"/>
      <c r="QH16" s="69"/>
      <c r="QI16" s="69"/>
      <c r="QJ16" s="69"/>
      <c r="QK16" s="69"/>
      <c r="QL16" s="69"/>
      <c r="QM16" s="69"/>
      <c r="QN16" s="69"/>
      <c r="QO16" s="69"/>
      <c r="QP16" s="69"/>
      <c r="QQ16" s="69"/>
      <c r="QR16" s="69"/>
      <c r="QS16" s="69"/>
      <c r="QT16" s="69"/>
      <c r="QU16" s="69"/>
      <c r="QV16" s="69"/>
      <c r="QW16" s="69"/>
      <c r="QX16" s="69"/>
      <c r="QY16" s="69"/>
      <c r="QZ16" s="69"/>
      <c r="RA16" s="69"/>
      <c r="RB16" s="69"/>
      <c r="RC16" s="69"/>
      <c r="RD16" s="69"/>
      <c r="RE16" s="69"/>
      <c r="RF16" s="69"/>
      <c r="RG16" s="69"/>
      <c r="RH16" s="69"/>
      <c r="RI16" s="69"/>
      <c r="RJ16" s="69"/>
      <c r="RK16" s="69"/>
      <c r="RL16" s="69"/>
      <c r="RM16" s="69"/>
      <c r="RN16" s="69"/>
      <c r="RO16" s="69"/>
      <c r="RP16" s="69"/>
      <c r="RQ16" s="69"/>
      <c r="RR16" s="69"/>
      <c r="RS16" s="69"/>
      <c r="RT16" s="69"/>
      <c r="RU16" s="69"/>
      <c r="RV16" s="69"/>
      <c r="RW16" s="69"/>
      <c r="RX16" s="69"/>
      <c r="RY16" s="69"/>
      <c r="RZ16" s="69"/>
      <c r="SA16" s="69"/>
      <c r="SB16" s="69"/>
      <c r="SC16" s="69"/>
      <c r="SD16" s="69"/>
      <c r="SE16" s="69"/>
      <c r="SF16" s="69"/>
      <c r="SG16" s="69"/>
      <c r="SH16" s="69"/>
      <c r="SI16" s="69"/>
      <c r="SJ16" s="69"/>
      <c r="SK16" s="69"/>
      <c r="SL16" s="69"/>
      <c r="SM16" s="69"/>
      <c r="SN16" s="69"/>
      <c r="SO16" s="69"/>
      <c r="SP16" s="69"/>
      <c r="SQ16" s="69"/>
      <c r="SR16" s="69"/>
      <c r="SS16" s="69"/>
      <c r="ST16" s="69"/>
      <c r="SU16" s="69"/>
      <c r="SV16" s="69"/>
      <c r="SW16" s="69"/>
      <c r="SX16" s="69"/>
      <c r="SY16" s="69"/>
      <c r="SZ16" s="69"/>
      <c r="TA16" s="69"/>
      <c r="TB16" s="69"/>
      <c r="TC16" s="69"/>
      <c r="TD16" s="69"/>
      <c r="TE16" s="69"/>
      <c r="TF16" s="69"/>
      <c r="TG16" s="69"/>
      <c r="TH16" s="69"/>
      <c r="TI16" s="69"/>
      <c r="TJ16" s="69"/>
      <c r="TK16" s="69"/>
      <c r="TL16" s="69"/>
      <c r="TM16" s="69"/>
      <c r="TN16" s="69"/>
      <c r="TO16" s="69"/>
      <c r="TP16" s="69"/>
      <c r="TQ16" s="69"/>
      <c r="TR16" s="69"/>
      <c r="TS16" s="69"/>
      <c r="TT16" s="69"/>
      <c r="TU16" s="69"/>
      <c r="TV16" s="69"/>
      <c r="TW16" s="69"/>
      <c r="TX16" s="69"/>
      <c r="TY16" s="69"/>
      <c r="TZ16" s="69"/>
      <c r="UA16" s="69"/>
      <c r="UB16" s="69"/>
      <c r="UC16" s="69"/>
      <c r="UD16" s="69"/>
      <c r="UE16" s="69"/>
      <c r="UF16" s="69"/>
      <c r="UG16" s="69"/>
      <c r="UH16" s="69"/>
      <c r="UI16" s="69"/>
      <c r="UJ16" s="69"/>
      <c r="UK16" s="69"/>
      <c r="UL16" s="69"/>
      <c r="UM16" s="69"/>
      <c r="UN16" s="69"/>
      <c r="UO16" s="69"/>
      <c r="UP16" s="69"/>
      <c r="UQ16" s="69"/>
      <c r="UR16" s="69"/>
      <c r="US16" s="69"/>
      <c r="UT16" s="69"/>
      <c r="UU16" s="69"/>
      <c r="UV16" s="69"/>
      <c r="UW16" s="69"/>
      <c r="UX16" s="69"/>
      <c r="UY16" s="69"/>
      <c r="UZ16" s="69"/>
      <c r="VA16" s="69"/>
      <c r="VB16" s="69"/>
      <c r="VC16" s="69"/>
      <c r="VD16" s="69"/>
      <c r="VE16" s="69"/>
      <c r="VF16" s="69"/>
      <c r="VG16" s="69"/>
      <c r="VH16" s="69"/>
      <c r="VI16" s="69"/>
      <c r="VJ16" s="69"/>
      <c r="VK16" s="69"/>
      <c r="VL16" s="69"/>
      <c r="VM16" s="69"/>
      <c r="VN16" s="69"/>
      <c r="VO16" s="69"/>
      <c r="VP16" s="69"/>
      <c r="VQ16" s="69"/>
      <c r="VR16" s="69"/>
      <c r="VS16" s="69"/>
      <c r="VT16" s="69"/>
      <c r="VU16" s="69"/>
      <c r="VV16" s="69"/>
      <c r="VW16" s="69"/>
      <c r="VX16" s="69"/>
      <c r="VY16" s="69"/>
      <c r="VZ16" s="69"/>
      <c r="WA16" s="69"/>
      <c r="WB16" s="69"/>
      <c r="WC16" s="69"/>
      <c r="WD16" s="69"/>
      <c r="WE16" s="69"/>
      <c r="WF16" s="69"/>
      <c r="WG16" s="69"/>
      <c r="WH16" s="69"/>
      <c r="WI16" s="69"/>
      <c r="WJ16" s="69"/>
      <c r="WK16" s="69"/>
      <c r="WL16" s="69"/>
      <c r="WM16" s="69"/>
      <c r="WN16" s="69"/>
      <c r="WO16" s="69"/>
      <c r="WP16" s="69"/>
      <c r="WQ16" s="69"/>
      <c r="WR16" s="69"/>
      <c r="WS16" s="69"/>
      <c r="WT16" s="69"/>
      <c r="WU16" s="69"/>
      <c r="WV16" s="69"/>
      <c r="WW16" s="69"/>
      <c r="WX16" s="69"/>
      <c r="WY16" s="69"/>
      <c r="WZ16" s="69"/>
      <c r="XA16" s="69"/>
      <c r="XB16" s="69"/>
      <c r="XC16" s="69"/>
      <c r="XD16" s="69"/>
      <c r="XE16" s="69"/>
      <c r="XF16" s="69"/>
      <c r="XG16" s="69"/>
      <c r="XH16" s="69"/>
      <c r="XI16" s="69"/>
      <c r="XJ16" s="69"/>
      <c r="XK16" s="69"/>
      <c r="XL16" s="69"/>
      <c r="XM16" s="69"/>
      <c r="XN16" s="69"/>
      <c r="XO16" s="69"/>
      <c r="XP16" s="69"/>
      <c r="XQ16" s="69"/>
      <c r="XR16" s="69"/>
      <c r="XS16" s="69"/>
      <c r="XT16" s="69"/>
      <c r="XU16" s="69"/>
      <c r="XV16" s="69"/>
      <c r="XW16" s="69"/>
      <c r="XX16" s="69"/>
      <c r="XY16" s="69"/>
      <c r="XZ16" s="69"/>
      <c r="YA16" s="69"/>
      <c r="YB16" s="69"/>
      <c r="YC16" s="69"/>
      <c r="YD16" s="69"/>
      <c r="YE16" s="69"/>
      <c r="YF16" s="69"/>
      <c r="YG16" s="69"/>
      <c r="YH16" s="69"/>
      <c r="YI16" s="69"/>
      <c r="YJ16" s="69"/>
      <c r="YK16" s="69"/>
      <c r="YL16" s="69"/>
      <c r="YM16" s="69"/>
      <c r="YN16" s="69"/>
      <c r="YO16" s="69"/>
      <c r="YP16" s="69"/>
      <c r="YQ16" s="69"/>
      <c r="YR16" s="69"/>
      <c r="YS16" s="69"/>
      <c r="YT16" s="69"/>
      <c r="YU16" s="69"/>
      <c r="YV16" s="69"/>
      <c r="YW16" s="69"/>
      <c r="YX16" s="69"/>
      <c r="YY16" s="69"/>
      <c r="YZ16" s="69"/>
      <c r="ZA16" s="69"/>
      <c r="ZB16" s="69"/>
      <c r="ZC16" s="69"/>
      <c r="ZD16" s="69"/>
      <c r="ZE16" s="69"/>
      <c r="ZF16" s="69"/>
      <c r="ZG16" s="69"/>
      <c r="ZH16" s="69"/>
      <c r="ZI16" s="69"/>
      <c r="ZJ16" s="69"/>
      <c r="ZK16" s="69"/>
      <c r="ZL16" s="69"/>
      <c r="ZM16" s="69"/>
      <c r="ZN16" s="69"/>
      <c r="ZO16" s="69"/>
      <c r="ZP16" s="69"/>
      <c r="ZQ16" s="69"/>
      <c r="ZR16" s="69"/>
      <c r="ZS16" s="69"/>
      <c r="ZT16" s="69"/>
      <c r="ZU16" s="69"/>
      <c r="ZV16" s="69"/>
      <c r="ZW16" s="69"/>
      <c r="ZX16" s="69"/>
      <c r="ZY16" s="69"/>
      <c r="ZZ16" s="69"/>
      <c r="AAA16" s="69"/>
      <c r="AAB16" s="69"/>
      <c r="AAC16" s="69"/>
      <c r="AAD16" s="69"/>
      <c r="AAE16" s="69"/>
      <c r="AAF16" s="69"/>
      <c r="AAG16" s="69"/>
      <c r="AAH16" s="69"/>
      <c r="AAI16" s="69"/>
      <c r="AAJ16" s="69"/>
      <c r="AAK16" s="69"/>
      <c r="AAL16" s="69"/>
      <c r="AAM16" s="69"/>
      <c r="AAN16" s="69"/>
      <c r="AAO16" s="69"/>
      <c r="AAP16" s="69"/>
      <c r="AAQ16" s="69"/>
      <c r="AAR16" s="69"/>
      <c r="AAS16" s="69"/>
      <c r="AAT16" s="69"/>
      <c r="AAU16" s="69"/>
      <c r="AAV16" s="69"/>
      <c r="AAW16" s="69"/>
      <c r="AAX16" s="69"/>
      <c r="AAY16" s="69"/>
      <c r="AAZ16" s="69"/>
      <c r="ABA16" s="69"/>
      <c r="ABB16" s="69"/>
      <c r="ABC16" s="69"/>
      <c r="ABD16" s="69"/>
      <c r="ABE16" s="69"/>
      <c r="ABF16" s="69"/>
      <c r="ABG16" s="69"/>
      <c r="ABH16" s="69"/>
      <c r="ABI16" s="69"/>
      <c r="ABJ16" s="69"/>
      <c r="ABK16" s="69"/>
      <c r="ABL16" s="69"/>
      <c r="ABM16" s="69"/>
      <c r="ABN16" s="69"/>
      <c r="ABO16" s="69"/>
      <c r="ABP16" s="69"/>
      <c r="ABQ16" s="69"/>
      <c r="ABR16" s="69"/>
      <c r="ABS16" s="69"/>
      <c r="ABT16" s="69"/>
      <c r="ABU16" s="69"/>
      <c r="ABV16" s="69"/>
      <c r="ABW16" s="69"/>
      <c r="ABX16" s="69"/>
      <c r="ABY16" s="69"/>
      <c r="ABZ16" s="69"/>
      <c r="ACA16" s="69"/>
      <c r="ACB16" s="69"/>
      <c r="ACC16" s="69"/>
      <c r="ACD16" s="69"/>
      <c r="ACE16" s="69"/>
      <c r="ACF16" s="69"/>
      <c r="ACG16" s="69"/>
      <c r="ACH16" s="69"/>
      <c r="ACI16" s="69"/>
      <c r="ACJ16" s="69"/>
      <c r="ACK16" s="69"/>
      <c r="ACL16" s="69"/>
      <c r="ACM16" s="69"/>
      <c r="ACN16" s="69"/>
      <c r="ACO16" s="69"/>
      <c r="ACP16" s="69"/>
      <c r="ACQ16" s="69"/>
      <c r="ACR16" s="69"/>
      <c r="ACS16" s="69"/>
      <c r="ACT16" s="69"/>
      <c r="ACU16" s="69"/>
      <c r="ACV16" s="69"/>
      <c r="ACW16" s="69"/>
      <c r="ACX16" s="69"/>
      <c r="ACY16" s="69"/>
      <c r="ACZ16" s="69"/>
      <c r="ADA16" s="69"/>
      <c r="ADB16" s="69"/>
      <c r="ADC16" s="69"/>
      <c r="ADD16" s="69"/>
      <c r="ADE16" s="69"/>
      <c r="ADF16" s="69"/>
      <c r="ADG16" s="69"/>
      <c r="ADH16" s="69"/>
      <c r="ADI16" s="69"/>
      <c r="ADJ16" s="69"/>
      <c r="ADK16" s="69"/>
      <c r="ADL16" s="69"/>
      <c r="ADM16" s="69"/>
      <c r="ADN16" s="69"/>
      <c r="ADO16" s="69"/>
      <c r="ADP16" s="69"/>
      <c r="ADQ16" s="69"/>
      <c r="ADR16" s="69"/>
      <c r="ADS16" s="69"/>
      <c r="ADT16" s="69"/>
      <c r="ADU16" s="69"/>
      <c r="ADV16" s="69"/>
      <c r="ADW16" s="69"/>
      <c r="ADX16" s="69"/>
      <c r="ADY16" s="69"/>
      <c r="ADZ16" s="69"/>
      <c r="AEA16" s="69"/>
      <c r="AEB16" s="69"/>
      <c r="AEC16" s="69"/>
      <c r="AED16" s="69"/>
      <c r="AEE16" s="69"/>
      <c r="AEF16" s="69"/>
      <c r="AEG16" s="69"/>
      <c r="AEH16" s="69"/>
      <c r="AEI16" s="69"/>
      <c r="AEJ16" s="69"/>
      <c r="AEK16" s="69"/>
      <c r="AEL16" s="69"/>
      <c r="AEM16" s="69"/>
      <c r="AEN16" s="69"/>
      <c r="AEO16" s="69"/>
      <c r="AEP16" s="69"/>
      <c r="AEQ16" s="69"/>
      <c r="AER16" s="69"/>
      <c r="AES16" s="69"/>
      <c r="AET16" s="69"/>
      <c r="AEU16" s="69"/>
      <c r="AEV16" s="69"/>
      <c r="AEW16" s="69"/>
      <c r="AEX16" s="69"/>
      <c r="AEY16" s="69"/>
      <c r="AEZ16" s="69"/>
      <c r="AFA16" s="69"/>
      <c r="AFB16" s="69"/>
      <c r="AFC16" s="69"/>
      <c r="AFD16" s="69"/>
      <c r="AFE16" s="69"/>
      <c r="AFF16" s="69"/>
      <c r="AFG16" s="69"/>
      <c r="AFH16" s="69"/>
      <c r="AFI16" s="69"/>
      <c r="AFJ16" s="69"/>
      <c r="AFK16" s="69"/>
      <c r="AFL16" s="69"/>
      <c r="AFM16" s="69"/>
      <c r="AFN16" s="69"/>
      <c r="AFO16" s="69"/>
      <c r="AFP16" s="69"/>
      <c r="AFQ16" s="69"/>
      <c r="AFR16" s="69"/>
      <c r="AFS16" s="69"/>
      <c r="AFT16" s="69"/>
      <c r="AFU16" s="69"/>
      <c r="AFV16" s="69"/>
      <c r="AFW16" s="69"/>
      <c r="AFX16" s="69"/>
      <c r="AFY16" s="69"/>
      <c r="AFZ16" s="69"/>
      <c r="AGA16" s="69"/>
      <c r="AGB16" s="69"/>
      <c r="AGC16" s="69"/>
      <c r="AGD16" s="69"/>
      <c r="AGE16" s="69"/>
      <c r="AGF16" s="69"/>
      <c r="AGG16" s="69"/>
      <c r="AGH16" s="69"/>
      <c r="AGI16" s="69"/>
      <c r="AGJ16" s="69"/>
      <c r="AGK16" s="69"/>
      <c r="AGL16" s="69"/>
      <c r="AGM16" s="69"/>
      <c r="AGN16" s="69"/>
      <c r="AGO16" s="69"/>
      <c r="AGP16" s="69"/>
      <c r="AGQ16" s="69"/>
      <c r="AGR16" s="69"/>
      <c r="AGS16" s="69"/>
      <c r="AGT16" s="69"/>
      <c r="AGU16" s="69"/>
      <c r="AGV16" s="69"/>
      <c r="AGW16" s="69"/>
      <c r="AGX16" s="69"/>
      <c r="AGY16" s="69"/>
      <c r="AGZ16" s="69"/>
      <c r="AHA16" s="69"/>
      <c r="AHB16" s="69"/>
      <c r="AHC16" s="69"/>
      <c r="AHD16" s="69"/>
      <c r="AHE16" s="69"/>
      <c r="AHF16" s="69"/>
      <c r="AHG16" s="69"/>
      <c r="AHH16" s="69"/>
      <c r="AHI16" s="69"/>
      <c r="AHJ16" s="69"/>
      <c r="AHK16" s="69"/>
      <c r="AHL16" s="69"/>
      <c r="AHM16" s="69"/>
      <c r="AHN16" s="69"/>
      <c r="AHO16" s="69"/>
      <c r="AHP16" s="69"/>
      <c r="AHQ16" s="69"/>
      <c r="AHR16" s="69"/>
      <c r="AHS16" s="69"/>
      <c r="AHT16" s="69"/>
      <c r="AHU16" s="69"/>
      <c r="AHV16" s="69"/>
      <c r="AHW16" s="69"/>
      <c r="AHX16" s="69"/>
      <c r="AHY16" s="69"/>
      <c r="AHZ16" s="69"/>
      <c r="AIA16" s="69"/>
      <c r="AIB16" s="69"/>
      <c r="AIC16" s="69"/>
      <c r="AID16" s="69"/>
      <c r="AIE16" s="69"/>
      <c r="AIF16" s="69"/>
      <c r="AIG16" s="69"/>
      <c r="AIH16" s="69"/>
      <c r="AII16" s="69"/>
      <c r="AIJ16" s="69"/>
      <c r="AIK16" s="69"/>
      <c r="AIL16" s="69"/>
      <c r="AIM16" s="69"/>
      <c r="AIN16" s="69"/>
      <c r="AIO16" s="69"/>
      <c r="AIP16" s="69"/>
      <c r="AIQ16" s="69"/>
      <c r="AIR16" s="69"/>
      <c r="AIS16" s="69"/>
      <c r="AIT16" s="69"/>
      <c r="AIU16" s="69"/>
      <c r="AIV16" s="69"/>
      <c r="AIW16" s="69"/>
      <c r="AIX16" s="69"/>
      <c r="AIY16" s="69"/>
      <c r="AIZ16" s="69"/>
      <c r="AJA16" s="69"/>
      <c r="AJB16" s="69"/>
      <c r="AJC16" s="69"/>
      <c r="AJD16" s="69"/>
      <c r="AJE16" s="69"/>
      <c r="AJF16" s="69"/>
      <c r="AJG16" s="69"/>
      <c r="AJH16" s="69"/>
      <c r="AJI16" s="69"/>
      <c r="AJJ16" s="69"/>
      <c r="AJK16" s="69"/>
      <c r="AJL16" s="69"/>
      <c r="AJM16" s="69"/>
      <c r="AJN16" s="69"/>
      <c r="AJO16" s="69"/>
      <c r="AJP16" s="69"/>
      <c r="AJQ16" s="69"/>
      <c r="AJR16" s="69"/>
      <c r="AJS16" s="69"/>
      <c r="AJT16" s="69"/>
      <c r="AJU16" s="69"/>
      <c r="AJV16" s="69"/>
      <c r="AJW16" s="69"/>
      <c r="AJX16" s="69"/>
      <c r="AJY16" s="69"/>
      <c r="AJZ16" s="69"/>
      <c r="AKA16" s="69"/>
      <c r="AKB16" s="69"/>
      <c r="AKC16" s="69"/>
      <c r="AKD16" s="69"/>
      <c r="AKE16" s="69"/>
      <c r="AKF16" s="69"/>
      <c r="AKG16" s="69"/>
      <c r="AKH16" s="69"/>
      <c r="AKI16" s="69"/>
      <c r="AKJ16" s="69"/>
      <c r="AKK16" s="69"/>
      <c r="AKL16" s="69"/>
      <c r="AKM16" s="69"/>
      <c r="AKN16" s="69"/>
      <c r="AKO16" s="69"/>
      <c r="AKP16" s="69"/>
      <c r="AKQ16" s="69"/>
      <c r="AKR16" s="69"/>
      <c r="AKS16" s="69"/>
      <c r="AKT16" s="69"/>
      <c r="AKU16" s="69"/>
      <c r="AKV16" s="69"/>
      <c r="AKW16" s="69"/>
      <c r="AKX16" s="69"/>
      <c r="AKY16" s="69"/>
      <c r="AKZ16" s="69"/>
      <c r="ALA16" s="69"/>
      <c r="ALB16" s="69"/>
      <c r="ALC16" s="69"/>
      <c r="ALD16" s="69"/>
      <c r="ALE16" s="69"/>
      <c r="ALF16" s="69"/>
      <c r="ALG16" s="69"/>
      <c r="ALH16" s="69"/>
      <c r="ALI16" s="69"/>
      <c r="ALJ16" s="69"/>
      <c r="ALK16" s="69"/>
      <c r="ALL16" s="69"/>
      <c r="ALM16" s="69"/>
    </row>
    <row r="17">
      <c r="A17" s="68"/>
      <c r="B17" s="69"/>
      <c r="C17" s="68"/>
      <c r="D17" s="68"/>
      <c r="E17" s="69"/>
      <c r="F17" s="68"/>
      <c r="G17" s="69"/>
      <c r="H17" s="69"/>
      <c r="I17" s="69"/>
      <c r="J17" s="69"/>
      <c r="K17" s="69"/>
      <c r="L17" s="69"/>
      <c r="M17" s="69"/>
      <c r="N17" s="69"/>
      <c r="O17" s="68"/>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S17" s="69"/>
      <c r="AT17" s="69"/>
      <c r="AU17" s="69"/>
      <c r="AV17" s="69"/>
      <c r="AW17" s="69"/>
      <c r="AX17" s="69"/>
      <c r="AY17" s="69"/>
      <c r="AZ17" s="69"/>
      <c r="BA17" s="69"/>
      <c r="BB17" s="69"/>
      <c r="BC17" s="69"/>
      <c r="BD17" s="70"/>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c r="GM17" s="69"/>
      <c r="GN17" s="69"/>
      <c r="GO17" s="69"/>
      <c r="GP17" s="69"/>
      <c r="GQ17" s="69"/>
      <c r="GR17" s="69"/>
      <c r="GS17" s="69"/>
      <c r="GT17" s="69"/>
      <c r="GU17" s="69"/>
      <c r="GV17" s="69"/>
      <c r="GW17" s="69"/>
      <c r="GX17" s="69"/>
      <c r="GY17" s="69"/>
      <c r="GZ17" s="69"/>
      <c r="HA17" s="69"/>
      <c r="HB17" s="69"/>
      <c r="HC17" s="69"/>
      <c r="HD17" s="69"/>
      <c r="HE17" s="69"/>
      <c r="HF17" s="69"/>
      <c r="HG17" s="69"/>
      <c r="HH17" s="69"/>
      <c r="HI17" s="69"/>
      <c r="HJ17" s="69"/>
      <c r="HK17" s="69"/>
      <c r="HL17" s="69"/>
      <c r="HM17" s="69"/>
      <c r="HN17" s="69"/>
      <c r="HO17" s="69"/>
      <c r="HP17" s="69"/>
      <c r="HQ17" s="69"/>
      <c r="HR17" s="69"/>
      <c r="HS17" s="69"/>
      <c r="HT17" s="69"/>
      <c r="HU17" s="69"/>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c r="JV17" s="69"/>
      <c r="JW17" s="69"/>
      <c r="JX17" s="69"/>
      <c r="JY17" s="69"/>
      <c r="JZ17" s="69"/>
      <c r="KA17" s="69"/>
      <c r="KB17" s="69"/>
      <c r="KC17" s="69"/>
      <c r="KD17" s="69"/>
      <c r="KE17" s="69"/>
      <c r="KF17" s="69"/>
      <c r="KG17" s="69"/>
      <c r="KH17" s="69"/>
      <c r="KI17" s="69"/>
      <c r="KJ17" s="69"/>
      <c r="KK17" s="69"/>
      <c r="KL17" s="69"/>
      <c r="KM17" s="69"/>
      <c r="KN17" s="69"/>
      <c r="KO17" s="69"/>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c r="ME17" s="69"/>
      <c r="MF17" s="69"/>
      <c r="MG17" s="69"/>
      <c r="MH17" s="69"/>
      <c r="MI17" s="69"/>
      <c r="MJ17" s="69"/>
      <c r="MK17" s="69"/>
      <c r="ML17" s="69"/>
      <c r="MM17" s="69"/>
      <c r="MN17" s="69"/>
      <c r="MO17" s="69"/>
      <c r="MP17" s="69"/>
      <c r="MQ17" s="69"/>
      <c r="MR17" s="69"/>
      <c r="MS17" s="69"/>
      <c r="MT17" s="69"/>
      <c r="MU17" s="69"/>
      <c r="MV17" s="69"/>
      <c r="MW17" s="69"/>
      <c r="MX17" s="69"/>
      <c r="MY17" s="69"/>
      <c r="MZ17" s="69"/>
      <c r="NA17" s="69"/>
      <c r="NB17" s="69"/>
      <c r="NC17" s="69"/>
      <c r="ND17" s="69"/>
      <c r="NE17" s="69"/>
      <c r="NF17" s="69"/>
      <c r="NG17" s="69"/>
      <c r="NH17" s="69"/>
      <c r="NI17" s="69"/>
      <c r="NJ17" s="69"/>
      <c r="NK17" s="69"/>
      <c r="NL17" s="69"/>
      <c r="NM17" s="69"/>
      <c r="NN17" s="69"/>
      <c r="NO17" s="69"/>
      <c r="NP17" s="69"/>
      <c r="NQ17" s="69"/>
      <c r="NR17" s="69"/>
      <c r="NS17" s="69"/>
      <c r="NT17" s="69"/>
      <c r="NU17" s="69"/>
      <c r="NV17" s="69"/>
      <c r="NW17" s="69"/>
      <c r="NX17" s="69"/>
      <c r="NY17" s="69"/>
      <c r="NZ17" s="69"/>
      <c r="OA17" s="69"/>
      <c r="OB17" s="69"/>
      <c r="OC17" s="69"/>
      <c r="OD17" s="69"/>
      <c r="OE17" s="69"/>
      <c r="OF17" s="69"/>
      <c r="OG17" s="69"/>
      <c r="OH17" s="69"/>
      <c r="OI17" s="69"/>
      <c r="OJ17" s="69"/>
      <c r="OK17" s="69"/>
      <c r="OL17" s="69"/>
      <c r="OM17" s="69"/>
      <c r="ON17" s="69"/>
      <c r="OO17" s="69"/>
      <c r="OP17" s="69"/>
      <c r="OQ17" s="69"/>
      <c r="OR17" s="69"/>
      <c r="OS17" s="69"/>
      <c r="OT17" s="69"/>
      <c r="OU17" s="69"/>
      <c r="OV17" s="69"/>
      <c r="OW17" s="69"/>
      <c r="OX17" s="69"/>
      <c r="OY17" s="69"/>
      <c r="OZ17" s="69"/>
      <c r="PA17" s="69"/>
      <c r="PB17" s="69"/>
      <c r="PC17" s="69"/>
      <c r="PD17" s="69"/>
      <c r="PE17" s="69"/>
      <c r="PF17" s="69"/>
      <c r="PG17" s="69"/>
      <c r="PH17" s="69"/>
      <c r="PI17" s="69"/>
      <c r="PJ17" s="69"/>
      <c r="PK17" s="69"/>
      <c r="PL17" s="69"/>
      <c r="PM17" s="69"/>
      <c r="PN17" s="69"/>
      <c r="PO17" s="69"/>
      <c r="PP17" s="69"/>
      <c r="PQ17" s="69"/>
      <c r="PR17" s="69"/>
      <c r="PS17" s="69"/>
      <c r="PT17" s="69"/>
      <c r="PU17" s="69"/>
      <c r="PV17" s="69"/>
      <c r="PW17" s="69"/>
      <c r="PX17" s="69"/>
      <c r="PY17" s="69"/>
      <c r="PZ17" s="69"/>
      <c r="QA17" s="69"/>
      <c r="QB17" s="69"/>
      <c r="QC17" s="69"/>
      <c r="QD17" s="69"/>
      <c r="QE17" s="69"/>
      <c r="QF17" s="69"/>
      <c r="QG17" s="69"/>
      <c r="QH17" s="69"/>
      <c r="QI17" s="69"/>
      <c r="QJ17" s="69"/>
      <c r="QK17" s="69"/>
      <c r="QL17" s="69"/>
      <c r="QM17" s="69"/>
      <c r="QN17" s="69"/>
      <c r="QO17" s="69"/>
      <c r="QP17" s="69"/>
      <c r="QQ17" s="69"/>
      <c r="QR17" s="69"/>
      <c r="QS17" s="69"/>
      <c r="QT17" s="69"/>
      <c r="QU17" s="69"/>
      <c r="QV17" s="69"/>
      <c r="QW17" s="69"/>
      <c r="QX17" s="69"/>
      <c r="QY17" s="69"/>
      <c r="QZ17" s="69"/>
      <c r="RA17" s="69"/>
      <c r="RB17" s="69"/>
      <c r="RC17" s="69"/>
      <c r="RD17" s="69"/>
      <c r="RE17" s="69"/>
      <c r="RF17" s="69"/>
      <c r="RG17" s="69"/>
      <c r="RH17" s="69"/>
      <c r="RI17" s="69"/>
      <c r="RJ17" s="69"/>
      <c r="RK17" s="69"/>
      <c r="RL17" s="69"/>
      <c r="RM17" s="69"/>
      <c r="RN17" s="69"/>
      <c r="RO17" s="69"/>
      <c r="RP17" s="69"/>
      <c r="RQ17" s="69"/>
      <c r="RR17" s="69"/>
      <c r="RS17" s="69"/>
      <c r="RT17" s="69"/>
      <c r="RU17" s="69"/>
      <c r="RV17" s="69"/>
      <c r="RW17" s="69"/>
      <c r="RX17" s="69"/>
      <c r="RY17" s="69"/>
      <c r="RZ17" s="69"/>
      <c r="SA17" s="69"/>
      <c r="SB17" s="69"/>
      <c r="SC17" s="69"/>
      <c r="SD17" s="69"/>
      <c r="SE17" s="69"/>
      <c r="SF17" s="69"/>
      <c r="SG17" s="69"/>
      <c r="SH17" s="69"/>
      <c r="SI17" s="69"/>
      <c r="SJ17" s="69"/>
      <c r="SK17" s="69"/>
      <c r="SL17" s="69"/>
      <c r="SM17" s="69"/>
      <c r="SN17" s="69"/>
      <c r="SO17" s="69"/>
      <c r="SP17" s="69"/>
      <c r="SQ17" s="69"/>
      <c r="SR17" s="69"/>
      <c r="SS17" s="69"/>
      <c r="ST17" s="69"/>
      <c r="SU17" s="69"/>
      <c r="SV17" s="69"/>
      <c r="SW17" s="69"/>
      <c r="SX17" s="69"/>
      <c r="SY17" s="69"/>
      <c r="SZ17" s="69"/>
      <c r="TA17" s="69"/>
      <c r="TB17" s="69"/>
      <c r="TC17" s="69"/>
      <c r="TD17" s="69"/>
      <c r="TE17" s="69"/>
      <c r="TF17" s="69"/>
      <c r="TG17" s="69"/>
      <c r="TH17" s="69"/>
      <c r="TI17" s="69"/>
      <c r="TJ17" s="69"/>
      <c r="TK17" s="69"/>
      <c r="TL17" s="69"/>
      <c r="TM17" s="69"/>
      <c r="TN17" s="69"/>
      <c r="TO17" s="69"/>
      <c r="TP17" s="69"/>
      <c r="TQ17" s="69"/>
      <c r="TR17" s="69"/>
      <c r="TS17" s="69"/>
      <c r="TT17" s="69"/>
      <c r="TU17" s="69"/>
      <c r="TV17" s="69"/>
      <c r="TW17" s="69"/>
      <c r="TX17" s="69"/>
      <c r="TY17" s="69"/>
      <c r="TZ17" s="69"/>
      <c r="UA17" s="69"/>
      <c r="UB17" s="69"/>
      <c r="UC17" s="69"/>
      <c r="UD17" s="69"/>
      <c r="UE17" s="69"/>
      <c r="UF17" s="69"/>
      <c r="UG17" s="69"/>
      <c r="UH17" s="69"/>
      <c r="UI17" s="69"/>
      <c r="UJ17" s="69"/>
      <c r="UK17" s="69"/>
      <c r="UL17" s="69"/>
      <c r="UM17" s="69"/>
      <c r="UN17" s="69"/>
      <c r="UO17" s="69"/>
      <c r="UP17" s="69"/>
      <c r="UQ17" s="69"/>
      <c r="UR17" s="69"/>
      <c r="US17" s="69"/>
      <c r="UT17" s="69"/>
      <c r="UU17" s="69"/>
      <c r="UV17" s="69"/>
      <c r="UW17" s="69"/>
      <c r="UX17" s="69"/>
      <c r="UY17" s="69"/>
      <c r="UZ17" s="69"/>
      <c r="VA17" s="69"/>
      <c r="VB17" s="69"/>
      <c r="VC17" s="69"/>
      <c r="VD17" s="69"/>
      <c r="VE17" s="69"/>
      <c r="VF17" s="69"/>
      <c r="VG17" s="69"/>
      <c r="VH17" s="69"/>
      <c r="VI17" s="69"/>
      <c r="VJ17" s="69"/>
      <c r="VK17" s="69"/>
      <c r="VL17" s="69"/>
      <c r="VM17" s="69"/>
      <c r="VN17" s="69"/>
      <c r="VO17" s="69"/>
      <c r="VP17" s="69"/>
      <c r="VQ17" s="69"/>
      <c r="VR17" s="69"/>
      <c r="VS17" s="69"/>
      <c r="VT17" s="69"/>
      <c r="VU17" s="69"/>
      <c r="VV17" s="69"/>
      <c r="VW17" s="69"/>
      <c r="VX17" s="69"/>
      <c r="VY17" s="69"/>
      <c r="VZ17" s="69"/>
      <c r="WA17" s="69"/>
      <c r="WB17" s="69"/>
      <c r="WC17" s="69"/>
      <c r="WD17" s="69"/>
      <c r="WE17" s="69"/>
      <c r="WF17" s="69"/>
      <c r="WG17" s="69"/>
      <c r="WH17" s="69"/>
      <c r="WI17" s="69"/>
      <c r="WJ17" s="69"/>
      <c r="WK17" s="69"/>
      <c r="WL17" s="69"/>
      <c r="WM17" s="69"/>
      <c r="WN17" s="69"/>
      <c r="WO17" s="69"/>
      <c r="WP17" s="69"/>
      <c r="WQ17" s="69"/>
      <c r="WR17" s="69"/>
      <c r="WS17" s="69"/>
      <c r="WT17" s="69"/>
      <c r="WU17" s="69"/>
      <c r="WV17" s="69"/>
      <c r="WW17" s="69"/>
      <c r="WX17" s="69"/>
      <c r="WY17" s="69"/>
      <c r="WZ17" s="69"/>
      <c r="XA17" s="69"/>
      <c r="XB17" s="69"/>
      <c r="XC17" s="69"/>
      <c r="XD17" s="69"/>
      <c r="XE17" s="69"/>
      <c r="XF17" s="69"/>
      <c r="XG17" s="69"/>
      <c r="XH17" s="69"/>
      <c r="XI17" s="69"/>
      <c r="XJ17" s="69"/>
      <c r="XK17" s="69"/>
      <c r="XL17" s="69"/>
      <c r="XM17" s="69"/>
      <c r="XN17" s="69"/>
      <c r="XO17" s="69"/>
      <c r="XP17" s="69"/>
      <c r="XQ17" s="69"/>
      <c r="XR17" s="69"/>
      <c r="XS17" s="69"/>
      <c r="XT17" s="69"/>
      <c r="XU17" s="69"/>
      <c r="XV17" s="69"/>
      <c r="XW17" s="69"/>
      <c r="XX17" s="69"/>
      <c r="XY17" s="69"/>
      <c r="XZ17" s="69"/>
      <c r="YA17" s="69"/>
      <c r="YB17" s="69"/>
      <c r="YC17" s="69"/>
      <c r="YD17" s="69"/>
      <c r="YE17" s="69"/>
      <c r="YF17" s="69"/>
      <c r="YG17" s="69"/>
      <c r="YH17" s="69"/>
      <c r="YI17" s="69"/>
      <c r="YJ17" s="69"/>
      <c r="YK17" s="69"/>
      <c r="YL17" s="69"/>
      <c r="YM17" s="69"/>
      <c r="YN17" s="69"/>
      <c r="YO17" s="69"/>
      <c r="YP17" s="69"/>
      <c r="YQ17" s="69"/>
      <c r="YR17" s="69"/>
      <c r="YS17" s="69"/>
      <c r="YT17" s="69"/>
      <c r="YU17" s="69"/>
      <c r="YV17" s="69"/>
      <c r="YW17" s="69"/>
      <c r="YX17" s="69"/>
      <c r="YY17" s="69"/>
      <c r="YZ17" s="69"/>
      <c r="ZA17" s="69"/>
      <c r="ZB17" s="69"/>
      <c r="ZC17" s="69"/>
      <c r="ZD17" s="69"/>
      <c r="ZE17" s="69"/>
      <c r="ZF17" s="69"/>
      <c r="ZG17" s="69"/>
      <c r="ZH17" s="69"/>
      <c r="ZI17" s="69"/>
      <c r="ZJ17" s="69"/>
      <c r="ZK17" s="69"/>
      <c r="ZL17" s="69"/>
      <c r="ZM17" s="69"/>
      <c r="ZN17" s="69"/>
      <c r="ZO17" s="69"/>
      <c r="ZP17" s="69"/>
      <c r="ZQ17" s="69"/>
      <c r="ZR17" s="69"/>
      <c r="ZS17" s="69"/>
      <c r="ZT17" s="69"/>
      <c r="ZU17" s="69"/>
      <c r="ZV17" s="69"/>
      <c r="ZW17" s="69"/>
      <c r="ZX17" s="69"/>
      <c r="ZY17" s="69"/>
      <c r="ZZ17" s="69"/>
      <c r="AAA17" s="69"/>
      <c r="AAB17" s="69"/>
      <c r="AAC17" s="69"/>
      <c r="AAD17" s="69"/>
      <c r="AAE17" s="69"/>
      <c r="AAF17" s="69"/>
      <c r="AAG17" s="69"/>
      <c r="AAH17" s="69"/>
      <c r="AAI17" s="69"/>
      <c r="AAJ17" s="69"/>
      <c r="AAK17" s="69"/>
      <c r="AAL17" s="69"/>
      <c r="AAM17" s="69"/>
      <c r="AAN17" s="69"/>
      <c r="AAO17" s="69"/>
      <c r="AAP17" s="69"/>
      <c r="AAQ17" s="69"/>
      <c r="AAR17" s="69"/>
      <c r="AAS17" s="69"/>
      <c r="AAT17" s="69"/>
      <c r="AAU17" s="69"/>
      <c r="AAV17" s="69"/>
      <c r="AAW17" s="69"/>
      <c r="AAX17" s="69"/>
      <c r="AAY17" s="69"/>
      <c r="AAZ17" s="69"/>
      <c r="ABA17" s="69"/>
      <c r="ABB17" s="69"/>
      <c r="ABC17" s="69"/>
      <c r="ABD17" s="69"/>
      <c r="ABE17" s="69"/>
      <c r="ABF17" s="69"/>
      <c r="ABG17" s="69"/>
      <c r="ABH17" s="69"/>
      <c r="ABI17" s="69"/>
      <c r="ABJ17" s="69"/>
      <c r="ABK17" s="69"/>
      <c r="ABL17" s="69"/>
      <c r="ABM17" s="69"/>
      <c r="ABN17" s="69"/>
      <c r="ABO17" s="69"/>
      <c r="ABP17" s="69"/>
      <c r="ABQ17" s="69"/>
      <c r="ABR17" s="69"/>
      <c r="ABS17" s="69"/>
      <c r="ABT17" s="69"/>
      <c r="ABU17" s="69"/>
      <c r="ABV17" s="69"/>
      <c r="ABW17" s="69"/>
      <c r="ABX17" s="69"/>
      <c r="ABY17" s="69"/>
      <c r="ABZ17" s="69"/>
      <c r="ACA17" s="69"/>
      <c r="ACB17" s="69"/>
      <c r="ACC17" s="69"/>
      <c r="ACD17" s="69"/>
      <c r="ACE17" s="69"/>
      <c r="ACF17" s="69"/>
      <c r="ACG17" s="69"/>
      <c r="ACH17" s="69"/>
      <c r="ACI17" s="69"/>
      <c r="ACJ17" s="69"/>
      <c r="ACK17" s="69"/>
      <c r="ACL17" s="69"/>
      <c r="ACM17" s="69"/>
      <c r="ACN17" s="69"/>
      <c r="ACO17" s="69"/>
      <c r="ACP17" s="69"/>
      <c r="ACQ17" s="69"/>
      <c r="ACR17" s="69"/>
      <c r="ACS17" s="69"/>
      <c r="ACT17" s="69"/>
      <c r="ACU17" s="69"/>
      <c r="ACV17" s="69"/>
      <c r="ACW17" s="69"/>
      <c r="ACX17" s="69"/>
      <c r="ACY17" s="69"/>
      <c r="ACZ17" s="69"/>
      <c r="ADA17" s="69"/>
      <c r="ADB17" s="69"/>
      <c r="ADC17" s="69"/>
      <c r="ADD17" s="69"/>
      <c r="ADE17" s="69"/>
      <c r="ADF17" s="69"/>
      <c r="ADG17" s="69"/>
      <c r="ADH17" s="69"/>
      <c r="ADI17" s="69"/>
      <c r="ADJ17" s="69"/>
      <c r="ADK17" s="69"/>
      <c r="ADL17" s="69"/>
      <c r="ADM17" s="69"/>
      <c r="ADN17" s="69"/>
      <c r="ADO17" s="69"/>
      <c r="ADP17" s="69"/>
      <c r="ADQ17" s="69"/>
      <c r="ADR17" s="69"/>
      <c r="ADS17" s="69"/>
      <c r="ADT17" s="69"/>
      <c r="ADU17" s="69"/>
      <c r="ADV17" s="69"/>
      <c r="ADW17" s="69"/>
      <c r="ADX17" s="69"/>
      <c r="ADY17" s="69"/>
      <c r="ADZ17" s="69"/>
      <c r="AEA17" s="69"/>
      <c r="AEB17" s="69"/>
      <c r="AEC17" s="69"/>
      <c r="AED17" s="69"/>
      <c r="AEE17" s="69"/>
      <c r="AEF17" s="69"/>
      <c r="AEG17" s="69"/>
      <c r="AEH17" s="69"/>
      <c r="AEI17" s="69"/>
      <c r="AEJ17" s="69"/>
      <c r="AEK17" s="69"/>
      <c r="AEL17" s="69"/>
      <c r="AEM17" s="69"/>
      <c r="AEN17" s="69"/>
      <c r="AEO17" s="69"/>
      <c r="AEP17" s="69"/>
      <c r="AEQ17" s="69"/>
      <c r="AER17" s="69"/>
      <c r="AES17" s="69"/>
      <c r="AET17" s="69"/>
      <c r="AEU17" s="69"/>
      <c r="AEV17" s="69"/>
      <c r="AEW17" s="69"/>
      <c r="AEX17" s="69"/>
      <c r="AEY17" s="69"/>
      <c r="AEZ17" s="69"/>
      <c r="AFA17" s="69"/>
      <c r="AFB17" s="69"/>
      <c r="AFC17" s="69"/>
      <c r="AFD17" s="69"/>
      <c r="AFE17" s="69"/>
      <c r="AFF17" s="69"/>
      <c r="AFG17" s="69"/>
      <c r="AFH17" s="69"/>
      <c r="AFI17" s="69"/>
      <c r="AFJ17" s="69"/>
      <c r="AFK17" s="69"/>
      <c r="AFL17" s="69"/>
      <c r="AFM17" s="69"/>
      <c r="AFN17" s="69"/>
      <c r="AFO17" s="69"/>
      <c r="AFP17" s="69"/>
      <c r="AFQ17" s="69"/>
      <c r="AFR17" s="69"/>
      <c r="AFS17" s="69"/>
      <c r="AFT17" s="69"/>
      <c r="AFU17" s="69"/>
      <c r="AFV17" s="69"/>
      <c r="AFW17" s="69"/>
      <c r="AFX17" s="69"/>
      <c r="AFY17" s="69"/>
      <c r="AFZ17" s="69"/>
      <c r="AGA17" s="69"/>
      <c r="AGB17" s="69"/>
      <c r="AGC17" s="69"/>
      <c r="AGD17" s="69"/>
      <c r="AGE17" s="69"/>
      <c r="AGF17" s="69"/>
      <c r="AGG17" s="69"/>
      <c r="AGH17" s="69"/>
      <c r="AGI17" s="69"/>
      <c r="AGJ17" s="69"/>
      <c r="AGK17" s="69"/>
      <c r="AGL17" s="69"/>
      <c r="AGM17" s="69"/>
      <c r="AGN17" s="69"/>
      <c r="AGO17" s="69"/>
      <c r="AGP17" s="69"/>
      <c r="AGQ17" s="69"/>
      <c r="AGR17" s="69"/>
      <c r="AGS17" s="69"/>
      <c r="AGT17" s="69"/>
      <c r="AGU17" s="69"/>
      <c r="AGV17" s="69"/>
      <c r="AGW17" s="69"/>
      <c r="AGX17" s="69"/>
      <c r="AGY17" s="69"/>
      <c r="AGZ17" s="69"/>
      <c r="AHA17" s="69"/>
      <c r="AHB17" s="69"/>
      <c r="AHC17" s="69"/>
      <c r="AHD17" s="69"/>
      <c r="AHE17" s="69"/>
      <c r="AHF17" s="69"/>
      <c r="AHG17" s="69"/>
      <c r="AHH17" s="69"/>
      <c r="AHI17" s="69"/>
      <c r="AHJ17" s="69"/>
      <c r="AHK17" s="69"/>
      <c r="AHL17" s="69"/>
      <c r="AHM17" s="69"/>
      <c r="AHN17" s="69"/>
      <c r="AHO17" s="69"/>
      <c r="AHP17" s="69"/>
      <c r="AHQ17" s="69"/>
      <c r="AHR17" s="69"/>
      <c r="AHS17" s="69"/>
      <c r="AHT17" s="69"/>
      <c r="AHU17" s="69"/>
      <c r="AHV17" s="69"/>
      <c r="AHW17" s="69"/>
      <c r="AHX17" s="69"/>
      <c r="AHY17" s="69"/>
      <c r="AHZ17" s="69"/>
      <c r="AIA17" s="69"/>
      <c r="AIB17" s="69"/>
      <c r="AIC17" s="69"/>
      <c r="AID17" s="69"/>
      <c r="AIE17" s="69"/>
      <c r="AIF17" s="69"/>
      <c r="AIG17" s="69"/>
      <c r="AIH17" s="69"/>
      <c r="AII17" s="69"/>
      <c r="AIJ17" s="69"/>
      <c r="AIK17" s="69"/>
      <c r="AIL17" s="69"/>
      <c r="AIM17" s="69"/>
      <c r="AIN17" s="69"/>
      <c r="AIO17" s="69"/>
      <c r="AIP17" s="69"/>
      <c r="AIQ17" s="69"/>
      <c r="AIR17" s="69"/>
      <c r="AIS17" s="69"/>
      <c r="AIT17" s="69"/>
      <c r="AIU17" s="69"/>
      <c r="AIV17" s="69"/>
      <c r="AIW17" s="69"/>
      <c r="AIX17" s="69"/>
      <c r="AIY17" s="69"/>
      <c r="AIZ17" s="69"/>
      <c r="AJA17" s="69"/>
      <c r="AJB17" s="69"/>
      <c r="AJC17" s="69"/>
      <c r="AJD17" s="69"/>
      <c r="AJE17" s="69"/>
      <c r="AJF17" s="69"/>
      <c r="AJG17" s="69"/>
      <c r="AJH17" s="69"/>
      <c r="AJI17" s="69"/>
      <c r="AJJ17" s="69"/>
      <c r="AJK17" s="69"/>
      <c r="AJL17" s="69"/>
      <c r="AJM17" s="69"/>
      <c r="AJN17" s="69"/>
      <c r="AJO17" s="69"/>
      <c r="AJP17" s="69"/>
      <c r="AJQ17" s="69"/>
      <c r="AJR17" s="69"/>
      <c r="AJS17" s="69"/>
      <c r="AJT17" s="69"/>
      <c r="AJU17" s="69"/>
      <c r="AJV17" s="69"/>
      <c r="AJW17" s="69"/>
      <c r="AJX17" s="69"/>
      <c r="AJY17" s="69"/>
      <c r="AJZ17" s="69"/>
      <c r="AKA17" s="69"/>
      <c r="AKB17" s="69"/>
      <c r="AKC17" s="69"/>
      <c r="AKD17" s="69"/>
      <c r="AKE17" s="69"/>
      <c r="AKF17" s="69"/>
      <c r="AKG17" s="69"/>
      <c r="AKH17" s="69"/>
      <c r="AKI17" s="69"/>
      <c r="AKJ17" s="69"/>
      <c r="AKK17" s="69"/>
      <c r="AKL17" s="69"/>
      <c r="AKM17" s="69"/>
      <c r="AKN17" s="69"/>
      <c r="AKO17" s="69"/>
      <c r="AKP17" s="69"/>
      <c r="AKQ17" s="69"/>
      <c r="AKR17" s="69"/>
      <c r="AKS17" s="69"/>
      <c r="AKT17" s="69"/>
      <c r="AKU17" s="69"/>
      <c r="AKV17" s="69"/>
      <c r="AKW17" s="69"/>
      <c r="AKX17" s="69"/>
      <c r="AKY17" s="69"/>
      <c r="AKZ17" s="69"/>
      <c r="ALA17" s="69"/>
      <c r="ALB17" s="69"/>
      <c r="ALC17" s="69"/>
      <c r="ALD17" s="69"/>
      <c r="ALE17" s="69"/>
      <c r="ALF17" s="69"/>
      <c r="ALG17" s="69"/>
      <c r="ALH17" s="69"/>
      <c r="ALI17" s="69"/>
      <c r="ALJ17" s="69"/>
      <c r="ALK17" s="69"/>
      <c r="ALL17" s="69"/>
      <c r="ALM17" s="69"/>
    </row>
    <row r="18">
      <c r="A18" s="68"/>
      <c r="B18" s="69"/>
      <c r="C18" s="68"/>
      <c r="D18" s="69"/>
      <c r="E18" s="68"/>
      <c r="F18" s="69"/>
      <c r="G18" s="68"/>
      <c r="H18" s="9"/>
      <c r="I18" s="68"/>
      <c r="J18" s="69"/>
      <c r="K18" s="69"/>
      <c r="L18" s="69"/>
      <c r="M18" s="69"/>
      <c r="N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S18" s="69"/>
      <c r="AT18" s="69"/>
      <c r="AU18" s="69"/>
      <c r="AV18" s="69"/>
      <c r="AW18" s="69"/>
      <c r="AX18" s="69"/>
      <c r="AY18" s="69"/>
      <c r="AZ18" s="69"/>
      <c r="BA18" s="69"/>
      <c r="BB18" s="69"/>
      <c r="BC18" s="69"/>
      <c r="BD18" s="70"/>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c r="ER18" s="69"/>
      <c r="ES18" s="69"/>
      <c r="ET18" s="69"/>
      <c r="EU18" s="69"/>
      <c r="EV18" s="69"/>
      <c r="EW18" s="69"/>
      <c r="EX18" s="69"/>
      <c r="EY18" s="69"/>
      <c r="EZ18" s="69"/>
      <c r="FA18" s="69"/>
      <c r="FB18" s="69"/>
      <c r="FC18" s="69"/>
      <c r="FD18" s="69"/>
      <c r="FE18" s="69"/>
      <c r="FF18" s="69"/>
      <c r="FG18" s="69"/>
      <c r="FH18" s="69"/>
      <c r="FI18" s="69"/>
      <c r="FJ18" s="69"/>
      <c r="FK18" s="69"/>
      <c r="FL18" s="69"/>
      <c r="FM18" s="69"/>
      <c r="FN18" s="69"/>
      <c r="FO18" s="69"/>
      <c r="FP18" s="69"/>
      <c r="FQ18" s="69"/>
      <c r="FR18" s="69"/>
      <c r="FS18" s="69"/>
      <c r="FT18" s="69"/>
      <c r="FU18" s="69"/>
      <c r="FV18" s="69"/>
      <c r="FW18" s="69"/>
      <c r="FX18" s="69"/>
      <c r="FY18" s="69"/>
      <c r="FZ18" s="69"/>
      <c r="GA18" s="69"/>
      <c r="GB18" s="69"/>
      <c r="GC18" s="69"/>
      <c r="GD18" s="69"/>
      <c r="GE18" s="69"/>
      <c r="GF18" s="69"/>
      <c r="GG18" s="69"/>
      <c r="GH18" s="69"/>
      <c r="GI18" s="69"/>
      <c r="GJ18" s="69"/>
      <c r="GK18" s="69"/>
      <c r="GL18" s="69"/>
      <c r="GM18" s="69"/>
      <c r="GN18" s="69"/>
      <c r="GO18" s="69"/>
      <c r="GP18" s="69"/>
      <c r="GQ18" s="69"/>
      <c r="GR18" s="69"/>
      <c r="GS18" s="69"/>
      <c r="GT18" s="69"/>
      <c r="GU18" s="69"/>
      <c r="GV18" s="69"/>
      <c r="GW18" s="69"/>
      <c r="GX18" s="69"/>
      <c r="GY18" s="69"/>
      <c r="GZ18" s="69"/>
      <c r="HA18" s="69"/>
      <c r="HB18" s="69"/>
      <c r="HC18" s="69"/>
      <c r="HD18" s="69"/>
      <c r="HE18" s="69"/>
      <c r="HF18" s="69"/>
      <c r="HG18" s="69"/>
      <c r="HH18" s="69"/>
      <c r="HI18" s="69"/>
      <c r="HJ18" s="69"/>
      <c r="HK18" s="69"/>
      <c r="HL18" s="69"/>
      <c r="HM18" s="69"/>
      <c r="HN18" s="69"/>
      <c r="HO18" s="69"/>
      <c r="HP18" s="69"/>
      <c r="HQ18" s="69"/>
      <c r="HR18" s="69"/>
      <c r="HS18" s="69"/>
      <c r="HT18" s="69"/>
      <c r="HU18" s="69"/>
      <c r="HV18" s="69"/>
      <c r="HW18" s="69"/>
      <c r="HX18" s="69"/>
      <c r="HY18" s="69"/>
      <c r="HZ18" s="69"/>
      <c r="IA18" s="69"/>
      <c r="IB18" s="69"/>
      <c r="IC18" s="69"/>
      <c r="ID18" s="69"/>
      <c r="IE18" s="69"/>
      <c r="IF18" s="69"/>
      <c r="IG18" s="69"/>
      <c r="IH18" s="69"/>
      <c r="II18" s="69"/>
      <c r="IJ18" s="69"/>
      <c r="IK18" s="69"/>
      <c r="IL18" s="69"/>
      <c r="IM18" s="69"/>
      <c r="IN18" s="69"/>
      <c r="IO18" s="69"/>
      <c r="IP18" s="69"/>
      <c r="IQ18" s="69"/>
      <c r="IR18" s="69"/>
      <c r="IS18" s="69"/>
      <c r="IT18" s="69"/>
      <c r="IU18" s="69"/>
      <c r="IV18" s="69"/>
      <c r="IW18" s="69"/>
      <c r="IX18" s="69"/>
      <c r="IY18" s="69"/>
      <c r="IZ18" s="69"/>
      <c r="JA18" s="69"/>
      <c r="JB18" s="69"/>
      <c r="JC18" s="69"/>
      <c r="JD18" s="69"/>
      <c r="JE18" s="69"/>
      <c r="JF18" s="69"/>
      <c r="JG18" s="69"/>
      <c r="JH18" s="69"/>
      <c r="JI18" s="69"/>
      <c r="JJ18" s="69"/>
      <c r="JK18" s="69"/>
      <c r="JL18" s="69"/>
      <c r="JM18" s="69"/>
      <c r="JN18" s="69"/>
      <c r="JO18" s="69"/>
      <c r="JP18" s="69"/>
      <c r="JQ18" s="69"/>
      <c r="JR18" s="69"/>
      <c r="JS18" s="69"/>
      <c r="JT18" s="69"/>
      <c r="JU18" s="69"/>
      <c r="JV18" s="69"/>
      <c r="JW18" s="69"/>
      <c r="JX18" s="69"/>
      <c r="JY18" s="69"/>
      <c r="JZ18" s="69"/>
      <c r="KA18" s="69"/>
      <c r="KB18" s="69"/>
      <c r="KC18" s="69"/>
      <c r="KD18" s="69"/>
      <c r="KE18" s="69"/>
      <c r="KF18" s="69"/>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c r="ME18" s="69"/>
      <c r="MF18" s="69"/>
      <c r="MG18" s="69"/>
      <c r="MH18" s="69"/>
      <c r="MI18" s="69"/>
      <c r="MJ18" s="69"/>
      <c r="MK18" s="69"/>
      <c r="ML18" s="69"/>
      <c r="MM18" s="69"/>
      <c r="MN18" s="69"/>
      <c r="MO18" s="69"/>
      <c r="MP18" s="69"/>
      <c r="MQ18" s="69"/>
      <c r="MR18" s="69"/>
      <c r="MS18" s="69"/>
      <c r="MT18" s="69"/>
      <c r="MU18" s="69"/>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c r="ON18" s="69"/>
      <c r="OO18" s="69"/>
      <c r="OP18" s="69"/>
      <c r="OQ18" s="69"/>
      <c r="OR18" s="69"/>
      <c r="OS18" s="69"/>
      <c r="OT18" s="69"/>
      <c r="OU18" s="69"/>
      <c r="OV18" s="69"/>
      <c r="OW18" s="69"/>
      <c r="OX18" s="69"/>
      <c r="OY18" s="69"/>
      <c r="OZ18" s="69"/>
      <c r="PA18" s="69"/>
      <c r="PB18" s="69"/>
      <c r="PC18" s="69"/>
      <c r="PD18" s="69"/>
      <c r="PE18" s="69"/>
      <c r="PF18" s="69"/>
      <c r="PG18" s="69"/>
      <c r="PH18" s="69"/>
      <c r="PI18" s="69"/>
      <c r="PJ18" s="69"/>
      <c r="PK18" s="69"/>
      <c r="PL18" s="69"/>
      <c r="PM18" s="69"/>
      <c r="PN18" s="69"/>
      <c r="PO18" s="69"/>
      <c r="PP18" s="69"/>
      <c r="PQ18" s="69"/>
      <c r="PR18" s="69"/>
      <c r="PS18" s="69"/>
      <c r="PT18" s="69"/>
      <c r="PU18" s="69"/>
      <c r="PV18" s="69"/>
      <c r="PW18" s="69"/>
      <c r="PX18" s="69"/>
      <c r="PY18" s="69"/>
      <c r="PZ18" s="69"/>
      <c r="QA18" s="69"/>
      <c r="QB18" s="69"/>
      <c r="QC18" s="69"/>
      <c r="QD18" s="69"/>
      <c r="QE18" s="69"/>
      <c r="QF18" s="69"/>
      <c r="QG18" s="69"/>
      <c r="QH18" s="69"/>
      <c r="QI18" s="69"/>
      <c r="QJ18" s="69"/>
      <c r="QK18" s="69"/>
      <c r="QL18" s="69"/>
      <c r="QM18" s="69"/>
      <c r="QN18" s="69"/>
      <c r="QO18" s="69"/>
      <c r="QP18" s="69"/>
      <c r="QQ18" s="69"/>
      <c r="QR18" s="69"/>
      <c r="QS18" s="69"/>
      <c r="QT18" s="69"/>
      <c r="QU18" s="69"/>
      <c r="QV18" s="69"/>
      <c r="QW18" s="69"/>
      <c r="QX18" s="69"/>
      <c r="QY18" s="69"/>
      <c r="QZ18" s="69"/>
      <c r="RA18" s="69"/>
      <c r="RB18" s="69"/>
      <c r="RC18" s="69"/>
      <c r="RD18" s="69"/>
      <c r="RE18" s="69"/>
      <c r="RF18" s="69"/>
      <c r="RG18" s="69"/>
      <c r="RH18" s="69"/>
      <c r="RI18" s="69"/>
      <c r="RJ18" s="69"/>
      <c r="RK18" s="69"/>
      <c r="RL18" s="69"/>
      <c r="RM18" s="69"/>
      <c r="RN18" s="69"/>
      <c r="RO18" s="69"/>
      <c r="RP18" s="69"/>
      <c r="RQ18" s="69"/>
      <c r="RR18" s="69"/>
      <c r="RS18" s="69"/>
      <c r="RT18" s="69"/>
      <c r="RU18" s="69"/>
      <c r="RV18" s="69"/>
      <c r="RW18" s="69"/>
      <c r="RX18" s="69"/>
      <c r="RY18" s="69"/>
      <c r="RZ18" s="69"/>
      <c r="SA18" s="69"/>
      <c r="SB18" s="69"/>
      <c r="SC18" s="69"/>
      <c r="SD18" s="69"/>
      <c r="SE18" s="69"/>
      <c r="SF18" s="69"/>
      <c r="SG18" s="69"/>
      <c r="SH18" s="69"/>
      <c r="SI18" s="69"/>
      <c r="SJ18" s="69"/>
      <c r="SK18" s="69"/>
      <c r="SL18" s="69"/>
      <c r="SM18" s="69"/>
      <c r="SN18" s="69"/>
      <c r="SO18" s="69"/>
      <c r="SP18" s="69"/>
      <c r="SQ18" s="69"/>
      <c r="SR18" s="69"/>
      <c r="SS18" s="69"/>
      <c r="ST18" s="69"/>
      <c r="SU18" s="69"/>
      <c r="SV18" s="69"/>
      <c r="SW18" s="69"/>
      <c r="SX18" s="69"/>
      <c r="SY18" s="69"/>
      <c r="SZ18" s="69"/>
      <c r="TA18" s="69"/>
      <c r="TB18" s="69"/>
      <c r="TC18" s="69"/>
      <c r="TD18" s="69"/>
      <c r="TE18" s="69"/>
      <c r="TF18" s="69"/>
      <c r="TG18" s="69"/>
      <c r="TH18" s="69"/>
      <c r="TI18" s="69"/>
      <c r="TJ18" s="69"/>
      <c r="TK18" s="69"/>
      <c r="TL18" s="69"/>
      <c r="TM18" s="69"/>
      <c r="TN18" s="69"/>
      <c r="TO18" s="69"/>
      <c r="TP18" s="69"/>
      <c r="TQ18" s="69"/>
      <c r="TR18" s="69"/>
      <c r="TS18" s="69"/>
      <c r="TT18" s="69"/>
      <c r="TU18" s="69"/>
      <c r="TV18" s="69"/>
      <c r="TW18" s="69"/>
      <c r="TX18" s="69"/>
      <c r="TY18" s="69"/>
      <c r="TZ18" s="69"/>
      <c r="UA18" s="69"/>
      <c r="UB18" s="69"/>
      <c r="UC18" s="69"/>
      <c r="UD18" s="69"/>
      <c r="UE18" s="69"/>
      <c r="UF18" s="69"/>
      <c r="UG18" s="69"/>
      <c r="UH18" s="69"/>
      <c r="UI18" s="69"/>
      <c r="UJ18" s="69"/>
      <c r="UK18" s="69"/>
      <c r="UL18" s="69"/>
      <c r="UM18" s="69"/>
      <c r="UN18" s="69"/>
      <c r="UO18" s="69"/>
      <c r="UP18" s="69"/>
      <c r="UQ18" s="69"/>
      <c r="UR18" s="69"/>
      <c r="US18" s="69"/>
      <c r="UT18" s="69"/>
      <c r="UU18" s="69"/>
      <c r="UV18" s="69"/>
      <c r="UW18" s="69"/>
      <c r="UX18" s="69"/>
      <c r="UY18" s="69"/>
      <c r="UZ18" s="69"/>
      <c r="VA18" s="69"/>
      <c r="VB18" s="69"/>
      <c r="VC18" s="69"/>
      <c r="VD18" s="69"/>
      <c r="VE18" s="69"/>
      <c r="VF18" s="69"/>
      <c r="VG18" s="69"/>
      <c r="VH18" s="69"/>
      <c r="VI18" s="69"/>
      <c r="VJ18" s="69"/>
      <c r="VK18" s="69"/>
      <c r="VL18" s="69"/>
      <c r="VM18" s="69"/>
      <c r="VN18" s="69"/>
      <c r="VO18" s="69"/>
      <c r="VP18" s="69"/>
      <c r="VQ18" s="69"/>
      <c r="VR18" s="69"/>
      <c r="VS18" s="69"/>
      <c r="VT18" s="69"/>
      <c r="VU18" s="69"/>
      <c r="VV18" s="69"/>
      <c r="VW18" s="69"/>
      <c r="VX18" s="69"/>
      <c r="VY18" s="69"/>
      <c r="VZ18" s="69"/>
      <c r="WA18" s="69"/>
      <c r="WB18" s="69"/>
      <c r="WC18" s="69"/>
      <c r="WD18" s="69"/>
      <c r="WE18" s="69"/>
      <c r="WF18" s="69"/>
      <c r="WG18" s="69"/>
      <c r="WH18" s="69"/>
      <c r="WI18" s="69"/>
      <c r="WJ18" s="69"/>
      <c r="WK18" s="69"/>
      <c r="WL18" s="69"/>
      <c r="WM18" s="69"/>
      <c r="WN18" s="69"/>
      <c r="WO18" s="69"/>
      <c r="WP18" s="69"/>
      <c r="WQ18" s="69"/>
      <c r="WR18" s="69"/>
      <c r="WS18" s="69"/>
      <c r="WT18" s="69"/>
      <c r="WU18" s="69"/>
      <c r="WV18" s="69"/>
      <c r="WW18" s="69"/>
      <c r="WX18" s="69"/>
      <c r="WY18" s="69"/>
      <c r="WZ18" s="69"/>
      <c r="XA18" s="69"/>
      <c r="XB18" s="69"/>
      <c r="XC18" s="69"/>
      <c r="XD18" s="69"/>
      <c r="XE18" s="69"/>
      <c r="XF18" s="69"/>
      <c r="XG18" s="69"/>
      <c r="XH18" s="69"/>
      <c r="XI18" s="69"/>
      <c r="XJ18" s="69"/>
      <c r="XK18" s="69"/>
      <c r="XL18" s="69"/>
      <c r="XM18" s="69"/>
      <c r="XN18" s="69"/>
      <c r="XO18" s="69"/>
      <c r="XP18" s="69"/>
      <c r="XQ18" s="69"/>
      <c r="XR18" s="69"/>
      <c r="XS18" s="69"/>
      <c r="XT18" s="69"/>
      <c r="XU18" s="69"/>
      <c r="XV18" s="69"/>
      <c r="XW18" s="69"/>
      <c r="XX18" s="69"/>
      <c r="XY18" s="69"/>
      <c r="XZ18" s="69"/>
      <c r="YA18" s="69"/>
      <c r="YB18" s="69"/>
      <c r="YC18" s="69"/>
      <c r="YD18" s="69"/>
      <c r="YE18" s="69"/>
      <c r="YF18" s="69"/>
      <c r="YG18" s="69"/>
      <c r="YH18" s="69"/>
      <c r="YI18" s="69"/>
      <c r="YJ18" s="69"/>
      <c r="YK18" s="69"/>
      <c r="YL18" s="69"/>
      <c r="YM18" s="69"/>
      <c r="YN18" s="69"/>
      <c r="YO18" s="69"/>
      <c r="YP18" s="69"/>
      <c r="YQ18" s="69"/>
      <c r="YR18" s="69"/>
      <c r="YS18" s="69"/>
      <c r="YT18" s="69"/>
      <c r="YU18" s="69"/>
      <c r="YV18" s="69"/>
      <c r="YW18" s="69"/>
      <c r="YX18" s="69"/>
      <c r="YY18" s="69"/>
      <c r="YZ18" s="69"/>
      <c r="ZA18" s="69"/>
      <c r="ZB18" s="69"/>
      <c r="ZC18" s="69"/>
      <c r="ZD18" s="69"/>
      <c r="ZE18" s="69"/>
      <c r="ZF18" s="69"/>
      <c r="ZG18" s="69"/>
      <c r="ZH18" s="69"/>
      <c r="ZI18" s="69"/>
      <c r="ZJ18" s="69"/>
      <c r="ZK18" s="69"/>
      <c r="ZL18" s="69"/>
      <c r="ZM18" s="69"/>
      <c r="ZN18" s="69"/>
      <c r="ZO18" s="69"/>
      <c r="ZP18" s="69"/>
      <c r="ZQ18" s="69"/>
      <c r="ZR18" s="69"/>
      <c r="ZS18" s="69"/>
      <c r="ZT18" s="69"/>
      <c r="ZU18" s="69"/>
      <c r="ZV18" s="69"/>
      <c r="ZW18" s="69"/>
      <c r="ZX18" s="69"/>
      <c r="ZY18" s="69"/>
      <c r="ZZ18" s="69"/>
      <c r="AAA18" s="69"/>
      <c r="AAB18" s="69"/>
      <c r="AAC18" s="69"/>
      <c r="AAD18" s="69"/>
      <c r="AAE18" s="69"/>
      <c r="AAF18" s="69"/>
      <c r="AAG18" s="69"/>
      <c r="AAH18" s="69"/>
      <c r="AAI18" s="69"/>
      <c r="AAJ18" s="69"/>
      <c r="AAK18" s="69"/>
      <c r="AAL18" s="69"/>
      <c r="AAM18" s="69"/>
      <c r="AAN18" s="69"/>
      <c r="AAO18" s="69"/>
      <c r="AAP18" s="69"/>
      <c r="AAQ18" s="69"/>
      <c r="AAR18" s="69"/>
      <c r="AAS18" s="69"/>
      <c r="AAT18" s="69"/>
      <c r="AAU18" s="69"/>
      <c r="AAV18" s="69"/>
      <c r="AAW18" s="69"/>
      <c r="AAX18" s="69"/>
      <c r="AAY18" s="69"/>
      <c r="AAZ18" s="69"/>
      <c r="ABA18" s="69"/>
      <c r="ABB18" s="69"/>
      <c r="ABC18" s="69"/>
      <c r="ABD18" s="69"/>
      <c r="ABE18" s="69"/>
      <c r="ABF18" s="69"/>
      <c r="ABG18" s="69"/>
      <c r="ABH18" s="69"/>
      <c r="ABI18" s="69"/>
      <c r="ABJ18" s="69"/>
      <c r="ABK18" s="69"/>
      <c r="ABL18" s="69"/>
      <c r="ABM18" s="69"/>
      <c r="ABN18" s="69"/>
      <c r="ABO18" s="69"/>
      <c r="ABP18" s="69"/>
      <c r="ABQ18" s="69"/>
      <c r="ABR18" s="69"/>
      <c r="ABS18" s="69"/>
      <c r="ABT18" s="69"/>
      <c r="ABU18" s="69"/>
      <c r="ABV18" s="69"/>
      <c r="ABW18" s="69"/>
      <c r="ABX18" s="69"/>
      <c r="ABY18" s="69"/>
      <c r="ABZ18" s="69"/>
      <c r="ACA18" s="69"/>
      <c r="ACB18" s="69"/>
      <c r="ACC18" s="69"/>
      <c r="ACD18" s="69"/>
      <c r="ACE18" s="69"/>
      <c r="ACF18" s="69"/>
      <c r="ACG18" s="69"/>
      <c r="ACH18" s="69"/>
      <c r="ACI18" s="69"/>
      <c r="ACJ18" s="69"/>
      <c r="ACK18" s="69"/>
      <c r="ACL18" s="69"/>
      <c r="ACM18" s="69"/>
      <c r="ACN18" s="69"/>
      <c r="ACO18" s="69"/>
      <c r="ACP18" s="69"/>
      <c r="ACQ18" s="69"/>
      <c r="ACR18" s="69"/>
      <c r="ACS18" s="69"/>
      <c r="ACT18" s="69"/>
      <c r="ACU18" s="69"/>
      <c r="ACV18" s="69"/>
      <c r="ACW18" s="69"/>
      <c r="ACX18" s="69"/>
      <c r="ACY18" s="69"/>
      <c r="ACZ18" s="69"/>
      <c r="ADA18" s="69"/>
      <c r="ADB18" s="69"/>
      <c r="ADC18" s="69"/>
      <c r="ADD18" s="69"/>
      <c r="ADE18" s="69"/>
      <c r="ADF18" s="69"/>
      <c r="ADG18" s="69"/>
      <c r="ADH18" s="69"/>
      <c r="ADI18" s="69"/>
      <c r="ADJ18" s="69"/>
      <c r="ADK18" s="69"/>
      <c r="ADL18" s="69"/>
      <c r="ADM18" s="69"/>
      <c r="ADN18" s="69"/>
      <c r="ADO18" s="69"/>
      <c r="ADP18" s="69"/>
      <c r="ADQ18" s="69"/>
      <c r="ADR18" s="69"/>
      <c r="ADS18" s="69"/>
      <c r="ADT18" s="69"/>
      <c r="ADU18" s="69"/>
      <c r="ADV18" s="69"/>
      <c r="ADW18" s="69"/>
      <c r="ADX18" s="69"/>
      <c r="ADY18" s="69"/>
      <c r="ADZ18" s="69"/>
      <c r="AEA18" s="69"/>
      <c r="AEB18" s="69"/>
      <c r="AEC18" s="69"/>
      <c r="AED18" s="69"/>
      <c r="AEE18" s="69"/>
      <c r="AEF18" s="69"/>
      <c r="AEG18" s="69"/>
      <c r="AEH18" s="69"/>
      <c r="AEI18" s="69"/>
      <c r="AEJ18" s="69"/>
      <c r="AEK18" s="69"/>
      <c r="AEL18" s="69"/>
      <c r="AEM18" s="69"/>
      <c r="AEN18" s="69"/>
      <c r="AEO18" s="69"/>
      <c r="AEP18" s="69"/>
      <c r="AEQ18" s="69"/>
      <c r="AER18" s="69"/>
      <c r="AES18" s="69"/>
      <c r="AET18" s="69"/>
      <c r="AEU18" s="69"/>
      <c r="AEV18" s="69"/>
      <c r="AEW18" s="69"/>
      <c r="AEX18" s="69"/>
      <c r="AEY18" s="69"/>
      <c r="AEZ18" s="69"/>
      <c r="AFA18" s="69"/>
      <c r="AFB18" s="69"/>
      <c r="AFC18" s="69"/>
      <c r="AFD18" s="69"/>
      <c r="AFE18" s="69"/>
      <c r="AFF18" s="69"/>
      <c r="AFG18" s="69"/>
      <c r="AFH18" s="69"/>
      <c r="AFI18" s="69"/>
      <c r="AFJ18" s="69"/>
      <c r="AFK18" s="69"/>
      <c r="AFL18" s="69"/>
      <c r="AFM18" s="69"/>
      <c r="AFN18" s="69"/>
      <c r="AFO18" s="69"/>
      <c r="AFP18" s="69"/>
      <c r="AFQ18" s="69"/>
      <c r="AFR18" s="69"/>
      <c r="AFS18" s="69"/>
      <c r="AFT18" s="69"/>
      <c r="AFU18" s="69"/>
      <c r="AFV18" s="69"/>
      <c r="AFW18" s="69"/>
      <c r="AFX18" s="69"/>
      <c r="AFY18" s="69"/>
      <c r="AFZ18" s="69"/>
      <c r="AGA18" s="69"/>
      <c r="AGB18" s="69"/>
      <c r="AGC18" s="69"/>
      <c r="AGD18" s="69"/>
      <c r="AGE18" s="69"/>
      <c r="AGF18" s="69"/>
      <c r="AGG18" s="69"/>
      <c r="AGH18" s="69"/>
      <c r="AGI18" s="69"/>
      <c r="AGJ18" s="69"/>
      <c r="AGK18" s="69"/>
      <c r="AGL18" s="69"/>
      <c r="AGM18" s="69"/>
      <c r="AGN18" s="69"/>
      <c r="AGO18" s="69"/>
      <c r="AGP18" s="69"/>
      <c r="AGQ18" s="69"/>
      <c r="AGR18" s="69"/>
      <c r="AGS18" s="69"/>
      <c r="AGT18" s="69"/>
      <c r="AGU18" s="69"/>
      <c r="AGV18" s="69"/>
      <c r="AGW18" s="69"/>
      <c r="AGX18" s="69"/>
      <c r="AGY18" s="69"/>
      <c r="AGZ18" s="69"/>
      <c r="AHA18" s="69"/>
      <c r="AHB18" s="69"/>
      <c r="AHC18" s="69"/>
      <c r="AHD18" s="69"/>
      <c r="AHE18" s="69"/>
      <c r="AHF18" s="69"/>
      <c r="AHG18" s="69"/>
      <c r="AHH18" s="69"/>
      <c r="AHI18" s="69"/>
      <c r="AHJ18" s="69"/>
      <c r="AHK18" s="69"/>
      <c r="AHL18" s="69"/>
      <c r="AHM18" s="69"/>
      <c r="AHN18" s="69"/>
      <c r="AHO18" s="69"/>
      <c r="AHP18" s="69"/>
      <c r="AHQ18" s="69"/>
      <c r="AHR18" s="69"/>
      <c r="AHS18" s="69"/>
      <c r="AHT18" s="69"/>
      <c r="AHU18" s="69"/>
      <c r="AHV18" s="69"/>
      <c r="AHW18" s="69"/>
      <c r="AHX18" s="69"/>
      <c r="AHY18" s="69"/>
      <c r="AHZ18" s="69"/>
      <c r="AIA18" s="69"/>
      <c r="AIB18" s="69"/>
      <c r="AIC18" s="69"/>
      <c r="AID18" s="69"/>
      <c r="AIE18" s="69"/>
      <c r="AIF18" s="69"/>
      <c r="AIG18" s="69"/>
      <c r="AIH18" s="69"/>
      <c r="AII18" s="69"/>
      <c r="AIJ18" s="69"/>
      <c r="AIK18" s="69"/>
      <c r="AIL18" s="69"/>
      <c r="AIM18" s="69"/>
      <c r="AIN18" s="69"/>
      <c r="AIO18" s="69"/>
      <c r="AIP18" s="69"/>
      <c r="AIQ18" s="69"/>
      <c r="AIR18" s="69"/>
      <c r="AIS18" s="69"/>
      <c r="AIT18" s="69"/>
      <c r="AIU18" s="69"/>
      <c r="AIV18" s="69"/>
      <c r="AIW18" s="69"/>
      <c r="AIX18" s="69"/>
      <c r="AIY18" s="69"/>
      <c r="AIZ18" s="69"/>
      <c r="AJA18" s="69"/>
      <c r="AJB18" s="69"/>
      <c r="AJC18" s="69"/>
      <c r="AJD18" s="69"/>
      <c r="AJE18" s="69"/>
      <c r="AJF18" s="69"/>
      <c r="AJG18" s="69"/>
      <c r="AJH18" s="69"/>
      <c r="AJI18" s="69"/>
      <c r="AJJ18" s="69"/>
      <c r="AJK18" s="69"/>
      <c r="AJL18" s="69"/>
      <c r="AJM18" s="69"/>
      <c r="AJN18" s="69"/>
      <c r="AJO18" s="69"/>
      <c r="AJP18" s="69"/>
      <c r="AJQ18" s="69"/>
      <c r="AJR18" s="69"/>
      <c r="AJS18" s="69"/>
      <c r="AJT18" s="69"/>
      <c r="AJU18" s="69"/>
      <c r="AJV18" s="69"/>
      <c r="AJW18" s="69"/>
      <c r="AJX18" s="69"/>
      <c r="AJY18" s="69"/>
      <c r="AJZ18" s="69"/>
      <c r="AKA18" s="69"/>
      <c r="AKB18" s="69"/>
      <c r="AKC18" s="69"/>
      <c r="AKD18" s="69"/>
      <c r="AKE18" s="69"/>
      <c r="AKF18" s="69"/>
      <c r="AKG18" s="69"/>
      <c r="AKH18" s="69"/>
      <c r="AKI18" s="69"/>
      <c r="AKJ18" s="69"/>
      <c r="AKK18" s="69"/>
      <c r="AKL18" s="69"/>
      <c r="AKM18" s="69"/>
      <c r="AKN18" s="69"/>
      <c r="AKO18" s="69"/>
      <c r="AKP18" s="69"/>
      <c r="AKQ18" s="69"/>
      <c r="AKR18" s="69"/>
      <c r="AKS18" s="69"/>
      <c r="AKT18" s="69"/>
      <c r="AKU18" s="69"/>
      <c r="AKV18" s="69"/>
      <c r="AKW18" s="69"/>
      <c r="AKX18" s="69"/>
      <c r="AKY18" s="69"/>
      <c r="AKZ18" s="69"/>
      <c r="ALA18" s="69"/>
      <c r="ALB18" s="69"/>
      <c r="ALC18" s="69"/>
      <c r="ALD18" s="69"/>
      <c r="ALE18" s="69"/>
      <c r="ALF18" s="69"/>
      <c r="ALG18" s="69"/>
      <c r="ALH18" s="69"/>
      <c r="ALI18" s="69"/>
      <c r="ALJ18" s="69"/>
      <c r="ALK18" s="69"/>
      <c r="ALL18" s="69"/>
      <c r="ALM18" s="69"/>
    </row>
    <row r="19">
      <c r="A19" s="68"/>
      <c r="B19" s="69"/>
      <c r="C19" s="68"/>
      <c r="D19" s="69"/>
      <c r="E19" s="68"/>
      <c r="F19" s="69"/>
      <c r="G19" s="68"/>
      <c r="H19" s="9"/>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S19" s="69"/>
      <c r="AT19" s="69"/>
      <c r="AU19" s="69"/>
      <c r="AV19" s="69"/>
      <c r="AW19" s="69"/>
      <c r="AX19" s="69"/>
      <c r="AY19" s="69"/>
      <c r="AZ19" s="69"/>
      <c r="BA19" s="69"/>
      <c r="BB19" s="69"/>
      <c r="BC19" s="69"/>
      <c r="BD19" s="70"/>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row>
    <row r="20">
      <c r="A20" s="68"/>
      <c r="B20" s="69"/>
      <c r="C20" s="69"/>
      <c r="D20" s="69"/>
      <c r="E20" s="68"/>
      <c r="F20" s="69"/>
      <c r="G20" s="68"/>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row>
    <row r="21">
      <c r="A21" s="69"/>
      <c r="B21" s="69"/>
      <c r="C21" s="69"/>
      <c r="D21" s="69"/>
      <c r="E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row>
    <row r="22">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row>
    <row r="23">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row>
    <row r="24">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row>
    <row r="2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row>
    <row r="26">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row>
    <row r="27">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row>
    <row r="28">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row>
    <row r="29">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row>
    <row r="30">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row>
    <row r="3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row>
    <row r="32">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row>
    <row r="33">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row>
    <row r="34">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row>
    <row r="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row>
    <row r="36">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row>
    <row r="37">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row>
    <row r="38">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row>
    <row r="39">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69"/>
      <c r="OS39" s="69"/>
      <c r="OT39" s="69"/>
      <c r="OU39" s="69"/>
      <c r="OV39" s="69"/>
      <c r="OW39" s="69"/>
      <c r="OX39" s="69"/>
      <c r="OY39" s="69"/>
      <c r="OZ39" s="69"/>
      <c r="PA39" s="69"/>
      <c r="PB39" s="69"/>
      <c r="PC39" s="69"/>
      <c r="PD39" s="69"/>
      <c r="PE39" s="69"/>
      <c r="PF39" s="69"/>
      <c r="PG39" s="69"/>
      <c r="PH39" s="69"/>
      <c r="PI39" s="69"/>
      <c r="PJ39" s="69"/>
      <c r="PK39" s="69"/>
      <c r="PL39" s="69"/>
      <c r="PM39" s="69"/>
      <c r="PN39" s="69"/>
      <c r="PO39" s="69"/>
      <c r="PP39" s="69"/>
      <c r="PQ39" s="69"/>
      <c r="PR39" s="69"/>
      <c r="PS39" s="69"/>
      <c r="PT39" s="69"/>
      <c r="PU39" s="69"/>
      <c r="PV39" s="69"/>
      <c r="PW39" s="69"/>
      <c r="PX39" s="69"/>
      <c r="PY39" s="69"/>
      <c r="PZ39" s="69"/>
      <c r="QA39" s="69"/>
      <c r="QB39" s="69"/>
      <c r="QC39" s="69"/>
      <c r="QD39" s="69"/>
      <c r="QE39" s="69"/>
      <c r="QF39" s="69"/>
      <c r="QG39" s="69"/>
      <c r="QH39" s="69"/>
      <c r="QI39" s="69"/>
      <c r="QJ39" s="69"/>
      <c r="QK39" s="69"/>
      <c r="QL39" s="69"/>
      <c r="QM39" s="69"/>
      <c r="QN39" s="69"/>
      <c r="QO39" s="69"/>
      <c r="QP39" s="69"/>
      <c r="QQ39" s="69"/>
      <c r="QR39" s="69"/>
      <c r="QS39" s="69"/>
      <c r="QT39" s="69"/>
      <c r="QU39" s="69"/>
      <c r="QV39" s="69"/>
      <c r="QW39" s="69"/>
      <c r="QX39" s="69"/>
      <c r="QY39" s="69"/>
      <c r="QZ39" s="69"/>
      <c r="RA39" s="69"/>
      <c r="RB39" s="69"/>
      <c r="RC39" s="69"/>
      <c r="RD39" s="69"/>
      <c r="RE39" s="69"/>
      <c r="RF39" s="69"/>
      <c r="RG39" s="69"/>
      <c r="RH39" s="69"/>
      <c r="RI39" s="69"/>
      <c r="RJ39" s="69"/>
      <c r="RK39" s="69"/>
      <c r="RL39" s="69"/>
      <c r="RM39" s="69"/>
      <c r="RN39" s="69"/>
      <c r="RO39" s="69"/>
      <c r="RP39" s="69"/>
      <c r="RQ39" s="69"/>
      <c r="RR39" s="69"/>
      <c r="RS39" s="69"/>
      <c r="RT39" s="69"/>
      <c r="RU39" s="69"/>
      <c r="RV39" s="69"/>
      <c r="RW39" s="69"/>
      <c r="RX39" s="69"/>
      <c r="RY39" s="69"/>
      <c r="RZ39" s="69"/>
      <c r="SA39" s="69"/>
      <c r="SB39" s="69"/>
      <c r="SC39" s="69"/>
      <c r="SD39" s="69"/>
      <c r="SE39" s="69"/>
      <c r="SF39" s="69"/>
      <c r="SG39" s="69"/>
      <c r="SH39" s="69"/>
      <c r="SI39" s="69"/>
      <c r="SJ39" s="69"/>
      <c r="SK39" s="69"/>
      <c r="SL39" s="69"/>
      <c r="SM39" s="69"/>
      <c r="SN39" s="69"/>
      <c r="SO39" s="69"/>
      <c r="SP39" s="69"/>
      <c r="SQ39" s="69"/>
      <c r="SR39" s="69"/>
      <c r="SS39" s="69"/>
      <c r="ST39" s="69"/>
      <c r="SU39" s="69"/>
      <c r="SV39" s="69"/>
      <c r="SW39" s="69"/>
      <c r="SX39" s="69"/>
      <c r="SY39" s="69"/>
      <c r="SZ39" s="69"/>
      <c r="TA39" s="69"/>
      <c r="TB39" s="69"/>
      <c r="TC39" s="69"/>
      <c r="TD39" s="69"/>
      <c r="TE39" s="69"/>
      <c r="TF39" s="69"/>
      <c r="TG39" s="69"/>
      <c r="TH39" s="69"/>
      <c r="TI39" s="69"/>
      <c r="TJ39" s="69"/>
      <c r="TK39" s="69"/>
      <c r="TL39" s="69"/>
      <c r="TM39" s="69"/>
      <c r="TN39" s="69"/>
      <c r="TO39" s="69"/>
      <c r="TP39" s="69"/>
      <c r="TQ39" s="69"/>
      <c r="TR39" s="69"/>
      <c r="TS39" s="69"/>
      <c r="TT39" s="69"/>
      <c r="TU39" s="69"/>
      <c r="TV39" s="69"/>
      <c r="TW39" s="69"/>
      <c r="TX39" s="69"/>
      <c r="TY39" s="69"/>
      <c r="TZ39" s="69"/>
      <c r="UA39" s="69"/>
      <c r="UB39" s="69"/>
      <c r="UC39" s="69"/>
      <c r="UD39" s="69"/>
      <c r="UE39" s="69"/>
      <c r="UF39" s="69"/>
      <c r="UG39" s="69"/>
      <c r="UH39" s="69"/>
      <c r="UI39" s="69"/>
      <c r="UJ39" s="69"/>
      <c r="UK39" s="69"/>
      <c r="UL39" s="69"/>
      <c r="UM39" s="69"/>
      <c r="UN39" s="69"/>
      <c r="UO39" s="69"/>
      <c r="UP39" s="69"/>
      <c r="UQ39" s="69"/>
      <c r="UR39" s="69"/>
      <c r="US39" s="69"/>
      <c r="UT39" s="69"/>
      <c r="UU39" s="69"/>
      <c r="UV39" s="69"/>
      <c r="UW39" s="69"/>
      <c r="UX39" s="69"/>
      <c r="UY39" s="69"/>
      <c r="UZ39" s="69"/>
      <c r="VA39" s="69"/>
      <c r="VB39" s="69"/>
      <c r="VC39" s="69"/>
      <c r="VD39" s="69"/>
      <c r="VE39" s="69"/>
      <c r="VF39" s="69"/>
      <c r="VG39" s="69"/>
      <c r="VH39" s="69"/>
      <c r="VI39" s="69"/>
      <c r="VJ39" s="69"/>
      <c r="VK39" s="69"/>
      <c r="VL39" s="69"/>
      <c r="VM39" s="69"/>
      <c r="VN39" s="69"/>
      <c r="VO39" s="69"/>
      <c r="VP39" s="69"/>
      <c r="VQ39" s="69"/>
      <c r="VR39" s="69"/>
      <c r="VS39" s="69"/>
      <c r="VT39" s="69"/>
      <c r="VU39" s="69"/>
      <c r="VV39" s="69"/>
      <c r="VW39" s="69"/>
      <c r="VX39" s="69"/>
      <c r="VY39" s="69"/>
      <c r="VZ39" s="69"/>
      <c r="WA39" s="69"/>
      <c r="WB39" s="69"/>
      <c r="WC39" s="69"/>
      <c r="WD39" s="69"/>
      <c r="WE39" s="69"/>
      <c r="WF39" s="69"/>
      <c r="WG39" s="69"/>
      <c r="WH39" s="69"/>
      <c r="WI39" s="69"/>
      <c r="WJ39" s="69"/>
      <c r="WK39" s="69"/>
      <c r="WL39" s="69"/>
      <c r="WM39" s="69"/>
      <c r="WN39" s="69"/>
      <c r="WO39" s="69"/>
      <c r="WP39" s="69"/>
      <c r="WQ39" s="69"/>
      <c r="WR39" s="69"/>
      <c r="WS39" s="69"/>
      <c r="WT39" s="69"/>
      <c r="WU39" s="69"/>
      <c r="WV39" s="69"/>
      <c r="WW39" s="69"/>
      <c r="WX39" s="69"/>
      <c r="WY39" s="69"/>
      <c r="WZ39" s="69"/>
      <c r="XA39" s="69"/>
      <c r="XB39" s="69"/>
      <c r="XC39" s="69"/>
      <c r="XD39" s="69"/>
      <c r="XE39" s="69"/>
      <c r="XF39" s="69"/>
      <c r="XG39" s="69"/>
      <c r="XH39" s="69"/>
      <c r="XI39" s="69"/>
      <c r="XJ39" s="69"/>
      <c r="XK39" s="69"/>
      <c r="XL39" s="69"/>
      <c r="XM39" s="69"/>
      <c r="XN39" s="69"/>
      <c r="XO39" s="69"/>
      <c r="XP39" s="69"/>
      <c r="XQ39" s="69"/>
      <c r="XR39" s="69"/>
      <c r="XS39" s="69"/>
      <c r="XT39" s="69"/>
      <c r="XU39" s="69"/>
      <c r="XV39" s="69"/>
      <c r="XW39" s="69"/>
      <c r="XX39" s="69"/>
      <c r="XY39" s="69"/>
      <c r="XZ39" s="69"/>
      <c r="YA39" s="69"/>
      <c r="YB39" s="69"/>
      <c r="YC39" s="69"/>
      <c r="YD39" s="69"/>
      <c r="YE39" s="69"/>
      <c r="YF39" s="69"/>
      <c r="YG39" s="69"/>
      <c r="YH39" s="69"/>
      <c r="YI39" s="69"/>
      <c r="YJ39" s="69"/>
      <c r="YK39" s="69"/>
      <c r="YL39" s="69"/>
      <c r="YM39" s="69"/>
      <c r="YN39" s="69"/>
      <c r="YO39" s="69"/>
      <c r="YP39" s="69"/>
      <c r="YQ39" s="69"/>
      <c r="YR39" s="69"/>
      <c r="YS39" s="69"/>
      <c r="YT39" s="69"/>
      <c r="YU39" s="69"/>
      <c r="YV39" s="69"/>
      <c r="YW39" s="69"/>
      <c r="YX39" s="69"/>
      <c r="YY39" s="69"/>
      <c r="YZ39" s="69"/>
      <c r="ZA39" s="69"/>
      <c r="ZB39" s="69"/>
      <c r="ZC39" s="69"/>
      <c r="ZD39" s="69"/>
      <c r="ZE39" s="69"/>
      <c r="ZF39" s="69"/>
      <c r="ZG39" s="69"/>
      <c r="ZH39" s="69"/>
      <c r="ZI39" s="69"/>
      <c r="ZJ39" s="69"/>
      <c r="ZK39" s="69"/>
      <c r="ZL39" s="69"/>
      <c r="ZM39" s="69"/>
      <c r="ZN39" s="69"/>
      <c r="ZO39" s="69"/>
      <c r="ZP39" s="69"/>
      <c r="ZQ39" s="69"/>
      <c r="ZR39" s="69"/>
      <c r="ZS39" s="69"/>
      <c r="ZT39" s="69"/>
      <c r="ZU39" s="69"/>
      <c r="ZV39" s="69"/>
      <c r="ZW39" s="69"/>
      <c r="ZX39" s="69"/>
      <c r="ZY39" s="69"/>
      <c r="ZZ39" s="69"/>
      <c r="AAA39" s="69"/>
      <c r="AAB39" s="69"/>
      <c r="AAC39" s="69"/>
      <c r="AAD39" s="69"/>
      <c r="AAE39" s="69"/>
      <c r="AAF39" s="69"/>
      <c r="AAG39" s="69"/>
      <c r="AAH39" s="69"/>
      <c r="AAI39" s="69"/>
      <c r="AAJ39" s="69"/>
      <c r="AAK39" s="69"/>
      <c r="AAL39" s="69"/>
      <c r="AAM39" s="69"/>
      <c r="AAN39" s="69"/>
      <c r="AAO39" s="69"/>
      <c r="AAP39" s="69"/>
      <c r="AAQ39" s="69"/>
      <c r="AAR39" s="69"/>
      <c r="AAS39" s="69"/>
      <c r="AAT39" s="69"/>
      <c r="AAU39" s="69"/>
      <c r="AAV39" s="69"/>
      <c r="AAW39" s="69"/>
      <c r="AAX39" s="69"/>
      <c r="AAY39" s="69"/>
      <c r="AAZ39" s="69"/>
      <c r="ABA39" s="69"/>
      <c r="ABB39" s="69"/>
      <c r="ABC39" s="69"/>
      <c r="ABD39" s="69"/>
      <c r="ABE39" s="69"/>
      <c r="ABF39" s="69"/>
      <c r="ABG39" s="69"/>
      <c r="ABH39" s="69"/>
      <c r="ABI39" s="69"/>
      <c r="ABJ39" s="69"/>
      <c r="ABK39" s="69"/>
      <c r="ABL39" s="69"/>
      <c r="ABM39" s="69"/>
      <c r="ABN39" s="69"/>
      <c r="ABO39" s="69"/>
      <c r="ABP39" s="69"/>
      <c r="ABQ39" s="69"/>
      <c r="ABR39" s="69"/>
      <c r="ABS39" s="69"/>
      <c r="ABT39" s="69"/>
      <c r="ABU39" s="69"/>
      <c r="ABV39" s="69"/>
      <c r="ABW39" s="69"/>
      <c r="ABX39" s="69"/>
      <c r="ABY39" s="69"/>
      <c r="ABZ39" s="69"/>
      <c r="ACA39" s="69"/>
      <c r="ACB39" s="69"/>
      <c r="ACC39" s="69"/>
      <c r="ACD39" s="69"/>
      <c r="ACE39" s="69"/>
      <c r="ACF39" s="69"/>
      <c r="ACG39" s="69"/>
      <c r="ACH39" s="69"/>
      <c r="ACI39" s="69"/>
      <c r="ACJ39" s="69"/>
      <c r="ACK39" s="69"/>
      <c r="ACL39" s="69"/>
      <c r="ACM39" s="69"/>
      <c r="ACN39" s="69"/>
      <c r="ACO39" s="69"/>
      <c r="ACP39" s="69"/>
      <c r="ACQ39" s="69"/>
      <c r="ACR39" s="69"/>
      <c r="ACS39" s="69"/>
      <c r="ACT39" s="69"/>
      <c r="ACU39" s="69"/>
      <c r="ACV39" s="69"/>
      <c r="ACW39" s="69"/>
      <c r="ACX39" s="69"/>
      <c r="ACY39" s="69"/>
      <c r="ACZ39" s="69"/>
      <c r="ADA39" s="69"/>
      <c r="ADB39" s="69"/>
      <c r="ADC39" s="69"/>
      <c r="ADD39" s="69"/>
      <c r="ADE39" s="69"/>
      <c r="ADF39" s="69"/>
      <c r="ADG39" s="69"/>
      <c r="ADH39" s="69"/>
      <c r="ADI39" s="69"/>
      <c r="ADJ39" s="69"/>
      <c r="ADK39" s="69"/>
      <c r="ADL39" s="69"/>
      <c r="ADM39" s="69"/>
      <c r="ADN39" s="69"/>
      <c r="ADO39" s="69"/>
      <c r="ADP39" s="69"/>
      <c r="ADQ39" s="69"/>
      <c r="ADR39" s="69"/>
      <c r="ADS39" s="69"/>
      <c r="ADT39" s="69"/>
      <c r="ADU39" s="69"/>
      <c r="ADV39" s="69"/>
      <c r="ADW39" s="69"/>
      <c r="ADX39" s="69"/>
      <c r="ADY39" s="69"/>
      <c r="ADZ39" s="69"/>
      <c r="AEA39" s="69"/>
      <c r="AEB39" s="69"/>
      <c r="AEC39" s="69"/>
      <c r="AED39" s="69"/>
      <c r="AEE39" s="69"/>
      <c r="AEF39" s="69"/>
      <c r="AEG39" s="69"/>
      <c r="AEH39" s="69"/>
      <c r="AEI39" s="69"/>
      <c r="AEJ39" s="69"/>
      <c r="AEK39" s="69"/>
      <c r="AEL39" s="69"/>
      <c r="AEM39" s="69"/>
      <c r="AEN39" s="69"/>
      <c r="AEO39" s="69"/>
      <c r="AEP39" s="69"/>
      <c r="AEQ39" s="69"/>
      <c r="AER39" s="69"/>
      <c r="AES39" s="69"/>
      <c r="AET39" s="69"/>
      <c r="AEU39" s="69"/>
      <c r="AEV39" s="69"/>
      <c r="AEW39" s="69"/>
      <c r="AEX39" s="69"/>
      <c r="AEY39" s="69"/>
      <c r="AEZ39" s="69"/>
      <c r="AFA39" s="69"/>
      <c r="AFB39" s="69"/>
      <c r="AFC39" s="69"/>
      <c r="AFD39" s="69"/>
      <c r="AFE39" s="69"/>
      <c r="AFF39" s="69"/>
      <c r="AFG39" s="69"/>
      <c r="AFH39" s="69"/>
      <c r="AFI39" s="69"/>
      <c r="AFJ39" s="69"/>
      <c r="AFK39" s="69"/>
      <c r="AFL39" s="69"/>
      <c r="AFM39" s="69"/>
      <c r="AFN39" s="69"/>
      <c r="AFO39" s="69"/>
      <c r="AFP39" s="69"/>
      <c r="AFQ39" s="69"/>
      <c r="AFR39" s="69"/>
      <c r="AFS39" s="69"/>
      <c r="AFT39" s="69"/>
      <c r="AFU39" s="69"/>
      <c r="AFV39" s="69"/>
      <c r="AFW39" s="69"/>
      <c r="AFX39" s="69"/>
      <c r="AFY39" s="69"/>
      <c r="AFZ39" s="69"/>
      <c r="AGA39" s="69"/>
      <c r="AGB39" s="69"/>
      <c r="AGC39" s="69"/>
      <c r="AGD39" s="69"/>
      <c r="AGE39" s="69"/>
      <c r="AGF39" s="69"/>
      <c r="AGG39" s="69"/>
      <c r="AGH39" s="69"/>
      <c r="AGI39" s="69"/>
      <c r="AGJ39" s="69"/>
      <c r="AGK39" s="69"/>
      <c r="AGL39" s="69"/>
      <c r="AGM39" s="69"/>
      <c r="AGN39" s="69"/>
      <c r="AGO39" s="69"/>
      <c r="AGP39" s="69"/>
      <c r="AGQ39" s="69"/>
      <c r="AGR39" s="69"/>
      <c r="AGS39" s="69"/>
      <c r="AGT39" s="69"/>
      <c r="AGU39" s="69"/>
      <c r="AGV39" s="69"/>
      <c r="AGW39" s="69"/>
      <c r="AGX39" s="69"/>
      <c r="AGY39" s="69"/>
      <c r="AGZ39" s="69"/>
      <c r="AHA39" s="69"/>
      <c r="AHB39" s="69"/>
      <c r="AHC39" s="69"/>
      <c r="AHD39" s="69"/>
      <c r="AHE39" s="69"/>
      <c r="AHF39" s="69"/>
      <c r="AHG39" s="69"/>
      <c r="AHH39" s="69"/>
      <c r="AHI39" s="69"/>
      <c r="AHJ39" s="69"/>
      <c r="AHK39" s="69"/>
      <c r="AHL39" s="69"/>
      <c r="AHM39" s="69"/>
      <c r="AHN39" s="69"/>
      <c r="AHO39" s="69"/>
      <c r="AHP39" s="69"/>
      <c r="AHQ39" s="69"/>
      <c r="AHR39" s="69"/>
      <c r="AHS39" s="69"/>
      <c r="AHT39" s="69"/>
      <c r="AHU39" s="69"/>
      <c r="AHV39" s="69"/>
      <c r="AHW39" s="69"/>
      <c r="AHX39" s="69"/>
      <c r="AHY39" s="69"/>
      <c r="AHZ39" s="69"/>
      <c r="AIA39" s="69"/>
      <c r="AIB39" s="69"/>
      <c r="AIC39" s="69"/>
      <c r="AID39" s="69"/>
      <c r="AIE39" s="69"/>
      <c r="AIF39" s="69"/>
      <c r="AIG39" s="69"/>
      <c r="AIH39" s="69"/>
      <c r="AII39" s="69"/>
      <c r="AIJ39" s="69"/>
      <c r="AIK39" s="69"/>
      <c r="AIL39" s="69"/>
      <c r="AIM39" s="69"/>
      <c r="AIN39" s="69"/>
      <c r="AIO39" s="69"/>
      <c r="AIP39" s="69"/>
      <c r="AIQ39" s="69"/>
      <c r="AIR39" s="69"/>
      <c r="AIS39" s="69"/>
      <c r="AIT39" s="69"/>
      <c r="AIU39" s="69"/>
      <c r="AIV39" s="69"/>
      <c r="AIW39" s="69"/>
      <c r="AIX39" s="69"/>
      <c r="AIY39" s="69"/>
      <c r="AIZ39" s="69"/>
      <c r="AJA39" s="69"/>
      <c r="AJB39" s="69"/>
      <c r="AJC39" s="69"/>
      <c r="AJD39" s="69"/>
      <c r="AJE39" s="69"/>
      <c r="AJF39" s="69"/>
      <c r="AJG39" s="69"/>
      <c r="AJH39" s="69"/>
      <c r="AJI39" s="69"/>
      <c r="AJJ39" s="69"/>
      <c r="AJK39" s="69"/>
      <c r="AJL39" s="69"/>
      <c r="AJM39" s="69"/>
      <c r="AJN39" s="69"/>
      <c r="AJO39" s="69"/>
      <c r="AJP39" s="69"/>
      <c r="AJQ39" s="69"/>
      <c r="AJR39" s="69"/>
      <c r="AJS39" s="69"/>
      <c r="AJT39" s="69"/>
      <c r="AJU39" s="69"/>
      <c r="AJV39" s="69"/>
      <c r="AJW39" s="69"/>
      <c r="AJX39" s="69"/>
      <c r="AJY39" s="69"/>
      <c r="AJZ39" s="69"/>
      <c r="AKA39" s="69"/>
      <c r="AKB39" s="69"/>
      <c r="AKC39" s="69"/>
      <c r="AKD39" s="69"/>
      <c r="AKE39" s="69"/>
      <c r="AKF39" s="69"/>
      <c r="AKG39" s="69"/>
      <c r="AKH39" s="69"/>
      <c r="AKI39" s="69"/>
      <c r="AKJ39" s="69"/>
      <c r="AKK39" s="69"/>
      <c r="AKL39" s="69"/>
      <c r="AKM39" s="69"/>
      <c r="AKN39" s="69"/>
      <c r="AKO39" s="69"/>
      <c r="AKP39" s="69"/>
      <c r="AKQ39" s="69"/>
      <c r="AKR39" s="69"/>
      <c r="AKS39" s="69"/>
      <c r="AKT39" s="69"/>
      <c r="AKU39" s="69"/>
      <c r="AKV39" s="69"/>
      <c r="AKW39" s="69"/>
      <c r="AKX39" s="69"/>
      <c r="AKY39" s="69"/>
      <c r="AKZ39" s="69"/>
      <c r="ALA39" s="69"/>
      <c r="ALB39" s="69"/>
      <c r="ALC39" s="69"/>
      <c r="ALD39" s="69"/>
      <c r="ALE39" s="69"/>
      <c r="ALF39" s="69"/>
      <c r="ALG39" s="69"/>
      <c r="ALH39" s="69"/>
      <c r="ALI39" s="69"/>
      <c r="ALJ39" s="69"/>
      <c r="ALK39" s="69"/>
      <c r="ALL39" s="69"/>
      <c r="ALM39" s="69"/>
    </row>
    <row r="40">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69"/>
      <c r="OS40" s="69"/>
      <c r="OT40" s="69"/>
      <c r="OU40" s="69"/>
      <c r="OV40" s="69"/>
      <c r="OW40" s="69"/>
      <c r="OX40" s="69"/>
      <c r="OY40" s="69"/>
      <c r="OZ40" s="69"/>
      <c r="PA40" s="69"/>
      <c r="PB40" s="69"/>
      <c r="PC40" s="69"/>
      <c r="PD40" s="69"/>
      <c r="PE40" s="69"/>
      <c r="PF40" s="69"/>
      <c r="PG40" s="69"/>
      <c r="PH40" s="69"/>
      <c r="PI40" s="69"/>
      <c r="PJ40" s="69"/>
      <c r="PK40" s="69"/>
      <c r="PL40" s="69"/>
      <c r="PM40" s="69"/>
      <c r="PN40" s="69"/>
      <c r="PO40" s="69"/>
      <c r="PP40" s="69"/>
      <c r="PQ40" s="69"/>
      <c r="PR40" s="69"/>
      <c r="PS40" s="69"/>
      <c r="PT40" s="69"/>
      <c r="PU40" s="69"/>
      <c r="PV40" s="69"/>
      <c r="PW40" s="69"/>
      <c r="PX40" s="69"/>
      <c r="PY40" s="69"/>
      <c r="PZ40" s="69"/>
      <c r="QA40" s="69"/>
      <c r="QB40" s="69"/>
      <c r="QC40" s="69"/>
      <c r="QD40" s="69"/>
      <c r="QE40" s="69"/>
      <c r="QF40" s="69"/>
      <c r="QG40" s="69"/>
      <c r="QH40" s="69"/>
      <c r="QI40" s="69"/>
      <c r="QJ40" s="69"/>
      <c r="QK40" s="69"/>
      <c r="QL40" s="69"/>
      <c r="QM40" s="69"/>
      <c r="QN40" s="69"/>
      <c r="QO40" s="69"/>
      <c r="QP40" s="69"/>
      <c r="QQ40" s="69"/>
      <c r="QR40" s="69"/>
      <c r="QS40" s="69"/>
      <c r="QT40" s="69"/>
      <c r="QU40" s="69"/>
      <c r="QV40" s="69"/>
      <c r="QW40" s="69"/>
      <c r="QX40" s="69"/>
      <c r="QY40" s="69"/>
      <c r="QZ40" s="69"/>
      <c r="RA40" s="69"/>
      <c r="RB40" s="69"/>
      <c r="RC40" s="69"/>
      <c r="RD40" s="69"/>
      <c r="RE40" s="69"/>
      <c r="RF40" s="69"/>
      <c r="RG40" s="69"/>
      <c r="RH40" s="69"/>
      <c r="RI40" s="69"/>
      <c r="RJ40" s="69"/>
      <c r="RK40" s="69"/>
      <c r="RL40" s="69"/>
      <c r="RM40" s="69"/>
      <c r="RN40" s="69"/>
      <c r="RO40" s="69"/>
      <c r="RP40" s="69"/>
      <c r="RQ40" s="69"/>
      <c r="RR40" s="69"/>
      <c r="RS40" s="69"/>
      <c r="RT40" s="69"/>
      <c r="RU40" s="69"/>
      <c r="RV40" s="69"/>
      <c r="RW40" s="69"/>
      <c r="RX40" s="69"/>
      <c r="RY40" s="69"/>
      <c r="RZ40" s="69"/>
      <c r="SA40" s="69"/>
      <c r="SB40" s="69"/>
      <c r="SC40" s="69"/>
      <c r="SD40" s="69"/>
      <c r="SE40" s="69"/>
      <c r="SF40" s="69"/>
      <c r="SG40" s="69"/>
      <c r="SH40" s="69"/>
      <c r="SI40" s="69"/>
      <c r="SJ40" s="69"/>
      <c r="SK40" s="69"/>
      <c r="SL40" s="69"/>
      <c r="SM40" s="69"/>
      <c r="SN40" s="69"/>
      <c r="SO40" s="69"/>
      <c r="SP40" s="69"/>
      <c r="SQ40" s="69"/>
      <c r="SR40" s="69"/>
      <c r="SS40" s="69"/>
      <c r="ST40" s="69"/>
      <c r="SU40" s="69"/>
      <c r="SV40" s="69"/>
      <c r="SW40" s="69"/>
      <c r="SX40" s="69"/>
      <c r="SY40" s="69"/>
      <c r="SZ40" s="69"/>
      <c r="TA40" s="69"/>
      <c r="TB40" s="69"/>
      <c r="TC40" s="69"/>
      <c r="TD40" s="69"/>
      <c r="TE40" s="69"/>
      <c r="TF40" s="69"/>
      <c r="TG40" s="69"/>
      <c r="TH40" s="69"/>
      <c r="TI40" s="69"/>
      <c r="TJ40" s="69"/>
      <c r="TK40" s="69"/>
      <c r="TL40" s="69"/>
      <c r="TM40" s="69"/>
      <c r="TN40" s="69"/>
      <c r="TO40" s="69"/>
      <c r="TP40" s="69"/>
      <c r="TQ40" s="69"/>
      <c r="TR40" s="69"/>
      <c r="TS40" s="69"/>
      <c r="TT40" s="69"/>
      <c r="TU40" s="69"/>
      <c r="TV40" s="69"/>
      <c r="TW40" s="69"/>
      <c r="TX40" s="69"/>
      <c r="TY40" s="69"/>
      <c r="TZ40" s="69"/>
      <c r="UA40" s="69"/>
      <c r="UB40" s="69"/>
      <c r="UC40" s="69"/>
      <c r="UD40" s="69"/>
      <c r="UE40" s="69"/>
      <c r="UF40" s="69"/>
      <c r="UG40" s="69"/>
      <c r="UH40" s="69"/>
      <c r="UI40" s="69"/>
      <c r="UJ40" s="69"/>
      <c r="UK40" s="69"/>
      <c r="UL40" s="69"/>
      <c r="UM40" s="69"/>
      <c r="UN40" s="69"/>
      <c r="UO40" s="69"/>
      <c r="UP40" s="69"/>
      <c r="UQ40" s="69"/>
      <c r="UR40" s="69"/>
      <c r="US40" s="69"/>
      <c r="UT40" s="69"/>
      <c r="UU40" s="69"/>
      <c r="UV40" s="69"/>
      <c r="UW40" s="69"/>
      <c r="UX40" s="69"/>
      <c r="UY40" s="69"/>
      <c r="UZ40" s="69"/>
      <c r="VA40" s="69"/>
      <c r="VB40" s="69"/>
      <c r="VC40" s="69"/>
      <c r="VD40" s="69"/>
      <c r="VE40" s="69"/>
      <c r="VF40" s="69"/>
      <c r="VG40" s="69"/>
      <c r="VH40" s="69"/>
      <c r="VI40" s="69"/>
      <c r="VJ40" s="69"/>
      <c r="VK40" s="69"/>
      <c r="VL40" s="69"/>
      <c r="VM40" s="69"/>
      <c r="VN40" s="69"/>
      <c r="VO40" s="69"/>
      <c r="VP40" s="69"/>
      <c r="VQ40" s="69"/>
      <c r="VR40" s="69"/>
      <c r="VS40" s="69"/>
      <c r="VT40" s="69"/>
      <c r="VU40" s="69"/>
      <c r="VV40" s="69"/>
      <c r="VW40" s="69"/>
      <c r="VX40" s="69"/>
      <c r="VY40" s="69"/>
      <c r="VZ40" s="69"/>
      <c r="WA40" s="69"/>
      <c r="WB40" s="69"/>
      <c r="WC40" s="69"/>
      <c r="WD40" s="69"/>
      <c r="WE40" s="69"/>
      <c r="WF40" s="69"/>
      <c r="WG40" s="69"/>
      <c r="WH40" s="69"/>
      <c r="WI40" s="69"/>
      <c r="WJ40" s="69"/>
      <c r="WK40" s="69"/>
      <c r="WL40" s="69"/>
      <c r="WM40" s="69"/>
      <c r="WN40" s="69"/>
      <c r="WO40" s="69"/>
      <c r="WP40" s="69"/>
      <c r="WQ40" s="69"/>
      <c r="WR40" s="69"/>
      <c r="WS40" s="69"/>
      <c r="WT40" s="69"/>
      <c r="WU40" s="69"/>
      <c r="WV40" s="69"/>
      <c r="WW40" s="69"/>
      <c r="WX40" s="69"/>
      <c r="WY40" s="69"/>
      <c r="WZ40" s="69"/>
      <c r="XA40" s="69"/>
      <c r="XB40" s="69"/>
      <c r="XC40" s="69"/>
      <c r="XD40" s="69"/>
      <c r="XE40" s="69"/>
      <c r="XF40" s="69"/>
      <c r="XG40" s="69"/>
      <c r="XH40" s="69"/>
      <c r="XI40" s="69"/>
      <c r="XJ40" s="69"/>
      <c r="XK40" s="69"/>
      <c r="XL40" s="69"/>
      <c r="XM40" s="69"/>
      <c r="XN40" s="69"/>
      <c r="XO40" s="69"/>
      <c r="XP40" s="69"/>
      <c r="XQ40" s="69"/>
      <c r="XR40" s="69"/>
      <c r="XS40" s="69"/>
      <c r="XT40" s="69"/>
      <c r="XU40" s="69"/>
      <c r="XV40" s="69"/>
      <c r="XW40" s="69"/>
      <c r="XX40" s="69"/>
      <c r="XY40" s="69"/>
      <c r="XZ40" s="69"/>
      <c r="YA40" s="69"/>
      <c r="YB40" s="69"/>
      <c r="YC40" s="69"/>
      <c r="YD40" s="69"/>
      <c r="YE40" s="69"/>
      <c r="YF40" s="69"/>
      <c r="YG40" s="69"/>
      <c r="YH40" s="69"/>
      <c r="YI40" s="69"/>
      <c r="YJ40" s="69"/>
      <c r="YK40" s="69"/>
      <c r="YL40" s="69"/>
      <c r="YM40" s="69"/>
      <c r="YN40" s="69"/>
      <c r="YO40" s="69"/>
      <c r="YP40" s="69"/>
      <c r="YQ40" s="69"/>
      <c r="YR40" s="69"/>
      <c r="YS40" s="69"/>
      <c r="YT40" s="69"/>
      <c r="YU40" s="69"/>
      <c r="YV40" s="69"/>
      <c r="YW40" s="69"/>
      <c r="YX40" s="69"/>
      <c r="YY40" s="69"/>
      <c r="YZ40" s="69"/>
      <c r="ZA40" s="69"/>
      <c r="ZB40" s="69"/>
      <c r="ZC40" s="69"/>
      <c r="ZD40" s="69"/>
      <c r="ZE40" s="69"/>
      <c r="ZF40" s="69"/>
      <c r="ZG40" s="69"/>
      <c r="ZH40" s="69"/>
      <c r="ZI40" s="69"/>
      <c r="ZJ40" s="69"/>
      <c r="ZK40" s="69"/>
      <c r="ZL40" s="69"/>
      <c r="ZM40" s="69"/>
      <c r="ZN40" s="69"/>
      <c r="ZO40" s="69"/>
      <c r="ZP40" s="69"/>
      <c r="ZQ40" s="69"/>
      <c r="ZR40" s="69"/>
      <c r="ZS40" s="69"/>
      <c r="ZT40" s="69"/>
      <c r="ZU40" s="69"/>
      <c r="ZV40" s="69"/>
      <c r="ZW40" s="69"/>
      <c r="ZX40" s="69"/>
      <c r="ZY40" s="69"/>
      <c r="ZZ40" s="69"/>
      <c r="AAA40" s="69"/>
      <c r="AAB40" s="69"/>
      <c r="AAC40" s="69"/>
      <c r="AAD40" s="69"/>
      <c r="AAE40" s="69"/>
      <c r="AAF40" s="69"/>
      <c r="AAG40" s="69"/>
      <c r="AAH40" s="69"/>
      <c r="AAI40" s="69"/>
      <c r="AAJ40" s="69"/>
      <c r="AAK40" s="69"/>
      <c r="AAL40" s="69"/>
      <c r="AAM40" s="69"/>
      <c r="AAN40" s="69"/>
      <c r="AAO40" s="69"/>
      <c r="AAP40" s="69"/>
      <c r="AAQ40" s="69"/>
      <c r="AAR40" s="69"/>
      <c r="AAS40" s="69"/>
      <c r="AAT40" s="69"/>
      <c r="AAU40" s="69"/>
      <c r="AAV40" s="69"/>
      <c r="AAW40" s="69"/>
      <c r="AAX40" s="69"/>
      <c r="AAY40" s="69"/>
      <c r="AAZ40" s="69"/>
      <c r="ABA40" s="69"/>
      <c r="ABB40" s="69"/>
      <c r="ABC40" s="69"/>
      <c r="ABD40" s="69"/>
      <c r="ABE40" s="69"/>
      <c r="ABF40" s="69"/>
      <c r="ABG40" s="69"/>
      <c r="ABH40" s="69"/>
      <c r="ABI40" s="69"/>
      <c r="ABJ40" s="69"/>
      <c r="ABK40" s="69"/>
      <c r="ABL40" s="69"/>
      <c r="ABM40" s="69"/>
      <c r="ABN40" s="69"/>
      <c r="ABO40" s="69"/>
      <c r="ABP40" s="69"/>
      <c r="ABQ40" s="69"/>
      <c r="ABR40" s="69"/>
      <c r="ABS40" s="69"/>
      <c r="ABT40" s="69"/>
      <c r="ABU40" s="69"/>
      <c r="ABV40" s="69"/>
      <c r="ABW40" s="69"/>
      <c r="ABX40" s="69"/>
      <c r="ABY40" s="69"/>
      <c r="ABZ40" s="69"/>
      <c r="ACA40" s="69"/>
      <c r="ACB40" s="69"/>
      <c r="ACC40" s="69"/>
      <c r="ACD40" s="69"/>
      <c r="ACE40" s="69"/>
      <c r="ACF40" s="69"/>
      <c r="ACG40" s="69"/>
      <c r="ACH40" s="69"/>
      <c r="ACI40" s="69"/>
      <c r="ACJ40" s="69"/>
      <c r="ACK40" s="69"/>
      <c r="ACL40" s="69"/>
      <c r="ACM40" s="69"/>
      <c r="ACN40" s="69"/>
      <c r="ACO40" s="69"/>
      <c r="ACP40" s="69"/>
      <c r="ACQ40" s="69"/>
      <c r="ACR40" s="69"/>
      <c r="ACS40" s="69"/>
      <c r="ACT40" s="69"/>
      <c r="ACU40" s="69"/>
      <c r="ACV40" s="69"/>
      <c r="ACW40" s="69"/>
      <c r="ACX40" s="69"/>
      <c r="ACY40" s="69"/>
      <c r="ACZ40" s="69"/>
      <c r="ADA40" s="69"/>
      <c r="ADB40" s="69"/>
      <c r="ADC40" s="69"/>
      <c r="ADD40" s="69"/>
      <c r="ADE40" s="69"/>
      <c r="ADF40" s="69"/>
      <c r="ADG40" s="69"/>
      <c r="ADH40" s="69"/>
      <c r="ADI40" s="69"/>
      <c r="ADJ40" s="69"/>
      <c r="ADK40" s="69"/>
      <c r="ADL40" s="69"/>
      <c r="ADM40" s="69"/>
      <c r="ADN40" s="69"/>
      <c r="ADO40" s="69"/>
      <c r="ADP40" s="69"/>
      <c r="ADQ40" s="69"/>
      <c r="ADR40" s="69"/>
      <c r="ADS40" s="69"/>
      <c r="ADT40" s="69"/>
      <c r="ADU40" s="69"/>
      <c r="ADV40" s="69"/>
      <c r="ADW40" s="69"/>
      <c r="ADX40" s="69"/>
      <c r="ADY40" s="69"/>
      <c r="ADZ40" s="69"/>
      <c r="AEA40" s="69"/>
      <c r="AEB40" s="69"/>
      <c r="AEC40" s="69"/>
      <c r="AED40" s="69"/>
      <c r="AEE40" s="69"/>
      <c r="AEF40" s="69"/>
      <c r="AEG40" s="69"/>
      <c r="AEH40" s="69"/>
      <c r="AEI40" s="69"/>
      <c r="AEJ40" s="69"/>
      <c r="AEK40" s="69"/>
      <c r="AEL40" s="69"/>
      <c r="AEM40" s="69"/>
      <c r="AEN40" s="69"/>
      <c r="AEO40" s="69"/>
      <c r="AEP40" s="69"/>
      <c r="AEQ40" s="69"/>
      <c r="AER40" s="69"/>
      <c r="AES40" s="69"/>
      <c r="AET40" s="69"/>
      <c r="AEU40" s="69"/>
      <c r="AEV40" s="69"/>
      <c r="AEW40" s="69"/>
      <c r="AEX40" s="69"/>
      <c r="AEY40" s="69"/>
      <c r="AEZ40" s="69"/>
      <c r="AFA40" s="69"/>
      <c r="AFB40" s="69"/>
      <c r="AFC40" s="69"/>
      <c r="AFD40" s="69"/>
      <c r="AFE40" s="69"/>
      <c r="AFF40" s="69"/>
      <c r="AFG40" s="69"/>
      <c r="AFH40" s="69"/>
      <c r="AFI40" s="69"/>
      <c r="AFJ40" s="69"/>
      <c r="AFK40" s="69"/>
      <c r="AFL40" s="69"/>
      <c r="AFM40" s="69"/>
      <c r="AFN40" s="69"/>
      <c r="AFO40" s="69"/>
      <c r="AFP40" s="69"/>
      <c r="AFQ40" s="69"/>
      <c r="AFR40" s="69"/>
      <c r="AFS40" s="69"/>
      <c r="AFT40" s="69"/>
      <c r="AFU40" s="69"/>
      <c r="AFV40" s="69"/>
      <c r="AFW40" s="69"/>
      <c r="AFX40" s="69"/>
      <c r="AFY40" s="69"/>
      <c r="AFZ40" s="69"/>
      <c r="AGA40" s="69"/>
      <c r="AGB40" s="69"/>
      <c r="AGC40" s="69"/>
      <c r="AGD40" s="69"/>
      <c r="AGE40" s="69"/>
      <c r="AGF40" s="69"/>
      <c r="AGG40" s="69"/>
      <c r="AGH40" s="69"/>
      <c r="AGI40" s="69"/>
      <c r="AGJ40" s="69"/>
      <c r="AGK40" s="69"/>
      <c r="AGL40" s="69"/>
      <c r="AGM40" s="69"/>
      <c r="AGN40" s="69"/>
      <c r="AGO40" s="69"/>
      <c r="AGP40" s="69"/>
      <c r="AGQ40" s="69"/>
      <c r="AGR40" s="69"/>
      <c r="AGS40" s="69"/>
      <c r="AGT40" s="69"/>
      <c r="AGU40" s="69"/>
      <c r="AGV40" s="69"/>
      <c r="AGW40" s="69"/>
      <c r="AGX40" s="69"/>
      <c r="AGY40" s="69"/>
      <c r="AGZ40" s="69"/>
      <c r="AHA40" s="69"/>
      <c r="AHB40" s="69"/>
      <c r="AHC40" s="69"/>
      <c r="AHD40" s="69"/>
      <c r="AHE40" s="69"/>
      <c r="AHF40" s="69"/>
      <c r="AHG40" s="69"/>
      <c r="AHH40" s="69"/>
      <c r="AHI40" s="69"/>
      <c r="AHJ40" s="69"/>
      <c r="AHK40" s="69"/>
      <c r="AHL40" s="69"/>
      <c r="AHM40" s="69"/>
      <c r="AHN40" s="69"/>
      <c r="AHO40" s="69"/>
      <c r="AHP40" s="69"/>
      <c r="AHQ40" s="69"/>
      <c r="AHR40" s="69"/>
      <c r="AHS40" s="69"/>
      <c r="AHT40" s="69"/>
      <c r="AHU40" s="69"/>
      <c r="AHV40" s="69"/>
      <c r="AHW40" s="69"/>
      <c r="AHX40" s="69"/>
      <c r="AHY40" s="69"/>
      <c r="AHZ40" s="69"/>
      <c r="AIA40" s="69"/>
      <c r="AIB40" s="69"/>
      <c r="AIC40" s="69"/>
      <c r="AID40" s="69"/>
      <c r="AIE40" s="69"/>
      <c r="AIF40" s="69"/>
      <c r="AIG40" s="69"/>
      <c r="AIH40" s="69"/>
      <c r="AII40" s="69"/>
      <c r="AIJ40" s="69"/>
      <c r="AIK40" s="69"/>
      <c r="AIL40" s="69"/>
      <c r="AIM40" s="69"/>
      <c r="AIN40" s="69"/>
      <c r="AIO40" s="69"/>
      <c r="AIP40" s="69"/>
      <c r="AIQ40" s="69"/>
      <c r="AIR40" s="69"/>
      <c r="AIS40" s="69"/>
      <c r="AIT40" s="69"/>
      <c r="AIU40" s="69"/>
      <c r="AIV40" s="69"/>
      <c r="AIW40" s="69"/>
      <c r="AIX40" s="69"/>
      <c r="AIY40" s="69"/>
      <c r="AIZ40" s="69"/>
      <c r="AJA40" s="69"/>
      <c r="AJB40" s="69"/>
      <c r="AJC40" s="69"/>
      <c r="AJD40" s="69"/>
      <c r="AJE40" s="69"/>
      <c r="AJF40" s="69"/>
      <c r="AJG40" s="69"/>
      <c r="AJH40" s="69"/>
      <c r="AJI40" s="69"/>
      <c r="AJJ40" s="69"/>
      <c r="AJK40" s="69"/>
      <c r="AJL40" s="69"/>
      <c r="AJM40" s="69"/>
      <c r="AJN40" s="69"/>
      <c r="AJO40" s="69"/>
      <c r="AJP40" s="69"/>
      <c r="AJQ40" s="69"/>
      <c r="AJR40" s="69"/>
      <c r="AJS40" s="69"/>
      <c r="AJT40" s="69"/>
      <c r="AJU40" s="69"/>
      <c r="AJV40" s="69"/>
      <c r="AJW40" s="69"/>
      <c r="AJX40" s="69"/>
      <c r="AJY40" s="69"/>
      <c r="AJZ40" s="69"/>
      <c r="AKA40" s="69"/>
      <c r="AKB40" s="69"/>
      <c r="AKC40" s="69"/>
      <c r="AKD40" s="69"/>
      <c r="AKE40" s="69"/>
      <c r="AKF40" s="69"/>
      <c r="AKG40" s="69"/>
      <c r="AKH40" s="69"/>
      <c r="AKI40" s="69"/>
      <c r="AKJ40" s="69"/>
      <c r="AKK40" s="69"/>
      <c r="AKL40" s="69"/>
      <c r="AKM40" s="69"/>
      <c r="AKN40" s="69"/>
      <c r="AKO40" s="69"/>
      <c r="AKP40" s="69"/>
      <c r="AKQ40" s="69"/>
      <c r="AKR40" s="69"/>
      <c r="AKS40" s="69"/>
      <c r="AKT40" s="69"/>
      <c r="AKU40" s="69"/>
      <c r="AKV40" s="69"/>
      <c r="AKW40" s="69"/>
      <c r="AKX40" s="69"/>
      <c r="AKY40" s="69"/>
      <c r="AKZ40" s="69"/>
      <c r="ALA40" s="69"/>
      <c r="ALB40" s="69"/>
      <c r="ALC40" s="69"/>
      <c r="ALD40" s="69"/>
      <c r="ALE40" s="69"/>
      <c r="ALF40" s="69"/>
      <c r="ALG40" s="69"/>
      <c r="ALH40" s="69"/>
      <c r="ALI40" s="69"/>
      <c r="ALJ40" s="69"/>
      <c r="ALK40" s="69"/>
      <c r="ALL40" s="69"/>
      <c r="ALM40" s="69"/>
    </row>
    <row r="4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69"/>
      <c r="OS41" s="69"/>
      <c r="OT41" s="69"/>
      <c r="OU41" s="69"/>
      <c r="OV41" s="69"/>
      <c r="OW41" s="69"/>
      <c r="OX41" s="69"/>
      <c r="OY41" s="69"/>
      <c r="OZ41" s="69"/>
      <c r="PA41" s="69"/>
      <c r="PB41" s="69"/>
      <c r="PC41" s="69"/>
      <c r="PD41" s="69"/>
      <c r="PE41" s="69"/>
      <c r="PF41" s="69"/>
      <c r="PG41" s="69"/>
      <c r="PH41" s="69"/>
      <c r="PI41" s="69"/>
      <c r="PJ41" s="69"/>
      <c r="PK41" s="69"/>
      <c r="PL41" s="69"/>
      <c r="PM41" s="69"/>
      <c r="PN41" s="69"/>
      <c r="PO41" s="69"/>
      <c r="PP41" s="69"/>
      <c r="PQ41" s="69"/>
      <c r="PR41" s="69"/>
      <c r="PS41" s="69"/>
      <c r="PT41" s="69"/>
      <c r="PU41" s="69"/>
      <c r="PV41" s="69"/>
      <c r="PW41" s="69"/>
      <c r="PX41" s="69"/>
      <c r="PY41" s="69"/>
      <c r="PZ41" s="69"/>
      <c r="QA41" s="69"/>
      <c r="QB41" s="69"/>
      <c r="QC41" s="69"/>
      <c r="QD41" s="69"/>
      <c r="QE41" s="69"/>
      <c r="QF41" s="69"/>
      <c r="QG41" s="69"/>
      <c r="QH41" s="69"/>
      <c r="QI41" s="69"/>
      <c r="QJ41" s="69"/>
      <c r="QK41" s="69"/>
      <c r="QL41" s="69"/>
      <c r="QM41" s="69"/>
      <c r="QN41" s="69"/>
      <c r="QO41" s="69"/>
      <c r="QP41" s="69"/>
      <c r="QQ41" s="69"/>
      <c r="QR41" s="69"/>
      <c r="QS41" s="69"/>
      <c r="QT41" s="69"/>
      <c r="QU41" s="69"/>
      <c r="QV41" s="69"/>
      <c r="QW41" s="69"/>
      <c r="QX41" s="69"/>
      <c r="QY41" s="69"/>
      <c r="QZ41" s="69"/>
      <c r="RA41" s="69"/>
      <c r="RB41" s="69"/>
      <c r="RC41" s="69"/>
      <c r="RD41" s="69"/>
      <c r="RE41" s="69"/>
      <c r="RF41" s="69"/>
      <c r="RG41" s="69"/>
      <c r="RH41" s="69"/>
      <c r="RI41" s="69"/>
      <c r="RJ41" s="69"/>
      <c r="RK41" s="69"/>
      <c r="RL41" s="69"/>
      <c r="RM41" s="69"/>
      <c r="RN41" s="69"/>
      <c r="RO41" s="69"/>
      <c r="RP41" s="69"/>
      <c r="RQ41" s="69"/>
      <c r="RR41" s="69"/>
      <c r="RS41" s="69"/>
      <c r="RT41" s="69"/>
      <c r="RU41" s="69"/>
      <c r="RV41" s="69"/>
      <c r="RW41" s="69"/>
      <c r="RX41" s="69"/>
      <c r="RY41" s="69"/>
      <c r="RZ41" s="69"/>
      <c r="SA41" s="69"/>
      <c r="SB41" s="69"/>
      <c r="SC41" s="69"/>
      <c r="SD41" s="69"/>
      <c r="SE41" s="69"/>
      <c r="SF41" s="69"/>
      <c r="SG41" s="69"/>
      <c r="SH41" s="69"/>
      <c r="SI41" s="69"/>
      <c r="SJ41" s="69"/>
      <c r="SK41" s="69"/>
      <c r="SL41" s="69"/>
      <c r="SM41" s="69"/>
      <c r="SN41" s="69"/>
      <c r="SO41" s="69"/>
      <c r="SP41" s="69"/>
      <c r="SQ41" s="69"/>
      <c r="SR41" s="69"/>
      <c r="SS41" s="69"/>
      <c r="ST41" s="69"/>
      <c r="SU41" s="69"/>
      <c r="SV41" s="69"/>
      <c r="SW41" s="69"/>
      <c r="SX41" s="69"/>
      <c r="SY41" s="69"/>
      <c r="SZ41" s="69"/>
      <c r="TA41" s="69"/>
      <c r="TB41" s="69"/>
      <c r="TC41" s="69"/>
      <c r="TD41" s="69"/>
      <c r="TE41" s="69"/>
      <c r="TF41" s="69"/>
      <c r="TG41" s="69"/>
      <c r="TH41" s="69"/>
      <c r="TI41" s="69"/>
      <c r="TJ41" s="69"/>
      <c r="TK41" s="69"/>
      <c r="TL41" s="69"/>
      <c r="TM41" s="69"/>
      <c r="TN41" s="69"/>
      <c r="TO41" s="69"/>
      <c r="TP41" s="69"/>
      <c r="TQ41" s="69"/>
      <c r="TR41" s="69"/>
      <c r="TS41" s="69"/>
      <c r="TT41" s="69"/>
      <c r="TU41" s="69"/>
      <c r="TV41" s="69"/>
      <c r="TW41" s="69"/>
      <c r="TX41" s="69"/>
      <c r="TY41" s="69"/>
      <c r="TZ41" s="69"/>
      <c r="UA41" s="69"/>
      <c r="UB41" s="69"/>
      <c r="UC41" s="69"/>
      <c r="UD41" s="69"/>
      <c r="UE41" s="69"/>
      <c r="UF41" s="69"/>
      <c r="UG41" s="69"/>
      <c r="UH41" s="69"/>
      <c r="UI41" s="69"/>
      <c r="UJ41" s="69"/>
      <c r="UK41" s="69"/>
      <c r="UL41" s="69"/>
      <c r="UM41" s="69"/>
      <c r="UN41" s="69"/>
      <c r="UO41" s="69"/>
      <c r="UP41" s="69"/>
      <c r="UQ41" s="69"/>
      <c r="UR41" s="69"/>
      <c r="US41" s="69"/>
      <c r="UT41" s="69"/>
      <c r="UU41" s="69"/>
      <c r="UV41" s="69"/>
      <c r="UW41" s="69"/>
      <c r="UX41" s="69"/>
      <c r="UY41" s="69"/>
      <c r="UZ41" s="69"/>
      <c r="VA41" s="69"/>
      <c r="VB41" s="69"/>
      <c r="VC41" s="69"/>
      <c r="VD41" s="69"/>
      <c r="VE41" s="69"/>
      <c r="VF41" s="69"/>
      <c r="VG41" s="69"/>
      <c r="VH41" s="69"/>
      <c r="VI41" s="69"/>
      <c r="VJ41" s="69"/>
      <c r="VK41" s="69"/>
      <c r="VL41" s="69"/>
      <c r="VM41" s="69"/>
      <c r="VN41" s="69"/>
      <c r="VO41" s="69"/>
      <c r="VP41" s="69"/>
      <c r="VQ41" s="69"/>
      <c r="VR41" s="69"/>
      <c r="VS41" s="69"/>
      <c r="VT41" s="69"/>
      <c r="VU41" s="69"/>
      <c r="VV41" s="69"/>
      <c r="VW41" s="69"/>
      <c r="VX41" s="69"/>
      <c r="VY41" s="69"/>
      <c r="VZ41" s="69"/>
      <c r="WA41" s="69"/>
      <c r="WB41" s="69"/>
      <c r="WC41" s="69"/>
      <c r="WD41" s="69"/>
      <c r="WE41" s="69"/>
      <c r="WF41" s="69"/>
      <c r="WG41" s="69"/>
      <c r="WH41" s="69"/>
      <c r="WI41" s="69"/>
      <c r="WJ41" s="69"/>
      <c r="WK41" s="69"/>
      <c r="WL41" s="69"/>
      <c r="WM41" s="69"/>
      <c r="WN41" s="69"/>
      <c r="WO41" s="69"/>
      <c r="WP41" s="69"/>
      <c r="WQ41" s="69"/>
      <c r="WR41" s="69"/>
      <c r="WS41" s="69"/>
      <c r="WT41" s="69"/>
      <c r="WU41" s="69"/>
      <c r="WV41" s="69"/>
      <c r="WW41" s="69"/>
      <c r="WX41" s="69"/>
      <c r="WY41" s="69"/>
      <c r="WZ41" s="69"/>
      <c r="XA41" s="69"/>
      <c r="XB41" s="69"/>
      <c r="XC41" s="69"/>
      <c r="XD41" s="69"/>
      <c r="XE41" s="69"/>
      <c r="XF41" s="69"/>
      <c r="XG41" s="69"/>
      <c r="XH41" s="69"/>
      <c r="XI41" s="69"/>
      <c r="XJ41" s="69"/>
      <c r="XK41" s="69"/>
      <c r="XL41" s="69"/>
      <c r="XM41" s="69"/>
      <c r="XN41" s="69"/>
      <c r="XO41" s="69"/>
      <c r="XP41" s="69"/>
      <c r="XQ41" s="69"/>
      <c r="XR41" s="69"/>
      <c r="XS41" s="69"/>
      <c r="XT41" s="69"/>
      <c r="XU41" s="69"/>
      <c r="XV41" s="69"/>
      <c r="XW41" s="69"/>
      <c r="XX41" s="69"/>
      <c r="XY41" s="69"/>
      <c r="XZ41" s="69"/>
      <c r="YA41" s="69"/>
      <c r="YB41" s="69"/>
      <c r="YC41" s="69"/>
      <c r="YD41" s="69"/>
      <c r="YE41" s="69"/>
      <c r="YF41" s="69"/>
      <c r="YG41" s="69"/>
      <c r="YH41" s="69"/>
      <c r="YI41" s="69"/>
      <c r="YJ41" s="69"/>
      <c r="YK41" s="69"/>
      <c r="YL41" s="69"/>
      <c r="YM41" s="69"/>
      <c r="YN41" s="69"/>
      <c r="YO41" s="69"/>
      <c r="YP41" s="69"/>
      <c r="YQ41" s="69"/>
      <c r="YR41" s="69"/>
      <c r="YS41" s="69"/>
      <c r="YT41" s="69"/>
      <c r="YU41" s="69"/>
      <c r="YV41" s="69"/>
      <c r="YW41" s="69"/>
      <c r="YX41" s="69"/>
      <c r="YY41" s="69"/>
      <c r="YZ41" s="69"/>
      <c r="ZA41" s="69"/>
      <c r="ZB41" s="69"/>
      <c r="ZC41" s="69"/>
      <c r="ZD41" s="69"/>
      <c r="ZE41" s="69"/>
      <c r="ZF41" s="69"/>
      <c r="ZG41" s="69"/>
      <c r="ZH41" s="69"/>
      <c r="ZI41" s="69"/>
      <c r="ZJ41" s="69"/>
      <c r="ZK41" s="69"/>
      <c r="ZL41" s="69"/>
      <c r="ZM41" s="69"/>
      <c r="ZN41" s="69"/>
      <c r="ZO41" s="69"/>
      <c r="ZP41" s="69"/>
      <c r="ZQ41" s="69"/>
      <c r="ZR41" s="69"/>
      <c r="ZS41" s="69"/>
      <c r="ZT41" s="69"/>
      <c r="ZU41" s="69"/>
      <c r="ZV41" s="69"/>
      <c r="ZW41" s="69"/>
      <c r="ZX41" s="69"/>
      <c r="ZY41" s="69"/>
      <c r="ZZ41" s="69"/>
      <c r="AAA41" s="69"/>
      <c r="AAB41" s="69"/>
      <c r="AAC41" s="69"/>
      <c r="AAD41" s="69"/>
      <c r="AAE41" s="69"/>
      <c r="AAF41" s="69"/>
      <c r="AAG41" s="69"/>
      <c r="AAH41" s="69"/>
      <c r="AAI41" s="69"/>
      <c r="AAJ41" s="69"/>
      <c r="AAK41" s="69"/>
      <c r="AAL41" s="69"/>
      <c r="AAM41" s="69"/>
      <c r="AAN41" s="69"/>
      <c r="AAO41" s="69"/>
      <c r="AAP41" s="69"/>
      <c r="AAQ41" s="69"/>
      <c r="AAR41" s="69"/>
      <c r="AAS41" s="69"/>
      <c r="AAT41" s="69"/>
      <c r="AAU41" s="69"/>
      <c r="AAV41" s="69"/>
      <c r="AAW41" s="69"/>
      <c r="AAX41" s="69"/>
      <c r="AAY41" s="69"/>
      <c r="AAZ41" s="69"/>
      <c r="ABA41" s="69"/>
      <c r="ABB41" s="69"/>
      <c r="ABC41" s="69"/>
      <c r="ABD41" s="69"/>
      <c r="ABE41" s="69"/>
      <c r="ABF41" s="69"/>
      <c r="ABG41" s="69"/>
      <c r="ABH41" s="69"/>
      <c r="ABI41" s="69"/>
      <c r="ABJ41" s="69"/>
      <c r="ABK41" s="69"/>
      <c r="ABL41" s="69"/>
      <c r="ABM41" s="69"/>
      <c r="ABN41" s="69"/>
      <c r="ABO41" s="69"/>
      <c r="ABP41" s="69"/>
      <c r="ABQ41" s="69"/>
      <c r="ABR41" s="69"/>
      <c r="ABS41" s="69"/>
      <c r="ABT41" s="69"/>
      <c r="ABU41" s="69"/>
      <c r="ABV41" s="69"/>
      <c r="ABW41" s="69"/>
      <c r="ABX41" s="69"/>
      <c r="ABY41" s="69"/>
      <c r="ABZ41" s="69"/>
      <c r="ACA41" s="69"/>
      <c r="ACB41" s="69"/>
      <c r="ACC41" s="69"/>
      <c r="ACD41" s="69"/>
      <c r="ACE41" s="69"/>
      <c r="ACF41" s="69"/>
      <c r="ACG41" s="69"/>
      <c r="ACH41" s="69"/>
      <c r="ACI41" s="69"/>
      <c r="ACJ41" s="69"/>
      <c r="ACK41" s="69"/>
      <c r="ACL41" s="69"/>
      <c r="ACM41" s="69"/>
      <c r="ACN41" s="69"/>
      <c r="ACO41" s="69"/>
      <c r="ACP41" s="69"/>
      <c r="ACQ41" s="69"/>
      <c r="ACR41" s="69"/>
      <c r="ACS41" s="69"/>
      <c r="ACT41" s="69"/>
      <c r="ACU41" s="69"/>
      <c r="ACV41" s="69"/>
      <c r="ACW41" s="69"/>
      <c r="ACX41" s="69"/>
      <c r="ACY41" s="69"/>
      <c r="ACZ41" s="69"/>
      <c r="ADA41" s="69"/>
      <c r="ADB41" s="69"/>
      <c r="ADC41" s="69"/>
      <c r="ADD41" s="69"/>
      <c r="ADE41" s="69"/>
      <c r="ADF41" s="69"/>
      <c r="ADG41" s="69"/>
      <c r="ADH41" s="69"/>
      <c r="ADI41" s="69"/>
      <c r="ADJ41" s="69"/>
      <c r="ADK41" s="69"/>
      <c r="ADL41" s="69"/>
      <c r="ADM41" s="69"/>
      <c r="ADN41" s="69"/>
      <c r="ADO41" s="69"/>
      <c r="ADP41" s="69"/>
      <c r="ADQ41" s="69"/>
      <c r="ADR41" s="69"/>
      <c r="ADS41" s="69"/>
      <c r="ADT41" s="69"/>
      <c r="ADU41" s="69"/>
      <c r="ADV41" s="69"/>
      <c r="ADW41" s="69"/>
      <c r="ADX41" s="69"/>
      <c r="ADY41" s="69"/>
      <c r="ADZ41" s="69"/>
      <c r="AEA41" s="69"/>
      <c r="AEB41" s="69"/>
      <c r="AEC41" s="69"/>
      <c r="AED41" s="69"/>
      <c r="AEE41" s="69"/>
      <c r="AEF41" s="69"/>
      <c r="AEG41" s="69"/>
      <c r="AEH41" s="69"/>
      <c r="AEI41" s="69"/>
      <c r="AEJ41" s="69"/>
      <c r="AEK41" s="69"/>
      <c r="AEL41" s="69"/>
      <c r="AEM41" s="69"/>
      <c r="AEN41" s="69"/>
      <c r="AEO41" s="69"/>
      <c r="AEP41" s="69"/>
      <c r="AEQ41" s="69"/>
      <c r="AER41" s="69"/>
      <c r="AES41" s="69"/>
      <c r="AET41" s="69"/>
      <c r="AEU41" s="69"/>
      <c r="AEV41" s="69"/>
      <c r="AEW41" s="69"/>
      <c r="AEX41" s="69"/>
      <c r="AEY41" s="69"/>
      <c r="AEZ41" s="69"/>
      <c r="AFA41" s="69"/>
      <c r="AFB41" s="69"/>
      <c r="AFC41" s="69"/>
      <c r="AFD41" s="69"/>
      <c r="AFE41" s="69"/>
      <c r="AFF41" s="69"/>
      <c r="AFG41" s="69"/>
      <c r="AFH41" s="69"/>
      <c r="AFI41" s="69"/>
      <c r="AFJ41" s="69"/>
      <c r="AFK41" s="69"/>
      <c r="AFL41" s="69"/>
      <c r="AFM41" s="69"/>
      <c r="AFN41" s="69"/>
      <c r="AFO41" s="69"/>
      <c r="AFP41" s="69"/>
      <c r="AFQ41" s="69"/>
      <c r="AFR41" s="69"/>
      <c r="AFS41" s="69"/>
      <c r="AFT41" s="69"/>
      <c r="AFU41" s="69"/>
      <c r="AFV41" s="69"/>
      <c r="AFW41" s="69"/>
      <c r="AFX41" s="69"/>
      <c r="AFY41" s="69"/>
      <c r="AFZ41" s="69"/>
      <c r="AGA41" s="69"/>
      <c r="AGB41" s="69"/>
      <c r="AGC41" s="69"/>
      <c r="AGD41" s="69"/>
      <c r="AGE41" s="69"/>
      <c r="AGF41" s="69"/>
      <c r="AGG41" s="69"/>
      <c r="AGH41" s="69"/>
      <c r="AGI41" s="69"/>
      <c r="AGJ41" s="69"/>
      <c r="AGK41" s="69"/>
      <c r="AGL41" s="69"/>
      <c r="AGM41" s="69"/>
      <c r="AGN41" s="69"/>
      <c r="AGO41" s="69"/>
      <c r="AGP41" s="69"/>
      <c r="AGQ41" s="69"/>
      <c r="AGR41" s="69"/>
      <c r="AGS41" s="69"/>
      <c r="AGT41" s="69"/>
      <c r="AGU41" s="69"/>
      <c r="AGV41" s="69"/>
      <c r="AGW41" s="69"/>
      <c r="AGX41" s="69"/>
      <c r="AGY41" s="69"/>
      <c r="AGZ41" s="69"/>
      <c r="AHA41" s="69"/>
      <c r="AHB41" s="69"/>
      <c r="AHC41" s="69"/>
      <c r="AHD41" s="69"/>
      <c r="AHE41" s="69"/>
      <c r="AHF41" s="69"/>
      <c r="AHG41" s="69"/>
      <c r="AHH41" s="69"/>
      <c r="AHI41" s="69"/>
      <c r="AHJ41" s="69"/>
      <c r="AHK41" s="69"/>
      <c r="AHL41" s="69"/>
      <c r="AHM41" s="69"/>
      <c r="AHN41" s="69"/>
      <c r="AHO41" s="69"/>
      <c r="AHP41" s="69"/>
      <c r="AHQ41" s="69"/>
      <c r="AHR41" s="69"/>
      <c r="AHS41" s="69"/>
      <c r="AHT41" s="69"/>
      <c r="AHU41" s="69"/>
      <c r="AHV41" s="69"/>
      <c r="AHW41" s="69"/>
      <c r="AHX41" s="69"/>
      <c r="AHY41" s="69"/>
      <c r="AHZ41" s="69"/>
      <c r="AIA41" s="69"/>
      <c r="AIB41" s="69"/>
      <c r="AIC41" s="69"/>
      <c r="AID41" s="69"/>
      <c r="AIE41" s="69"/>
      <c r="AIF41" s="69"/>
      <c r="AIG41" s="69"/>
      <c r="AIH41" s="69"/>
      <c r="AII41" s="69"/>
      <c r="AIJ41" s="69"/>
      <c r="AIK41" s="69"/>
      <c r="AIL41" s="69"/>
      <c r="AIM41" s="69"/>
      <c r="AIN41" s="69"/>
      <c r="AIO41" s="69"/>
      <c r="AIP41" s="69"/>
      <c r="AIQ41" s="69"/>
      <c r="AIR41" s="69"/>
      <c r="AIS41" s="69"/>
      <c r="AIT41" s="69"/>
      <c r="AIU41" s="69"/>
      <c r="AIV41" s="69"/>
      <c r="AIW41" s="69"/>
      <c r="AIX41" s="69"/>
      <c r="AIY41" s="69"/>
      <c r="AIZ41" s="69"/>
      <c r="AJA41" s="69"/>
      <c r="AJB41" s="69"/>
      <c r="AJC41" s="69"/>
      <c r="AJD41" s="69"/>
      <c r="AJE41" s="69"/>
      <c r="AJF41" s="69"/>
      <c r="AJG41" s="69"/>
      <c r="AJH41" s="69"/>
      <c r="AJI41" s="69"/>
      <c r="AJJ41" s="69"/>
      <c r="AJK41" s="69"/>
      <c r="AJL41" s="69"/>
      <c r="AJM41" s="69"/>
      <c r="AJN41" s="69"/>
      <c r="AJO41" s="69"/>
      <c r="AJP41" s="69"/>
      <c r="AJQ41" s="69"/>
      <c r="AJR41" s="69"/>
      <c r="AJS41" s="69"/>
      <c r="AJT41" s="69"/>
      <c r="AJU41" s="69"/>
      <c r="AJV41" s="69"/>
      <c r="AJW41" s="69"/>
      <c r="AJX41" s="69"/>
      <c r="AJY41" s="69"/>
      <c r="AJZ41" s="69"/>
      <c r="AKA41" s="69"/>
      <c r="AKB41" s="69"/>
      <c r="AKC41" s="69"/>
      <c r="AKD41" s="69"/>
      <c r="AKE41" s="69"/>
      <c r="AKF41" s="69"/>
      <c r="AKG41" s="69"/>
      <c r="AKH41" s="69"/>
      <c r="AKI41" s="69"/>
      <c r="AKJ41" s="69"/>
      <c r="AKK41" s="69"/>
      <c r="AKL41" s="69"/>
      <c r="AKM41" s="69"/>
      <c r="AKN41" s="69"/>
      <c r="AKO41" s="69"/>
      <c r="AKP41" s="69"/>
      <c r="AKQ41" s="69"/>
      <c r="AKR41" s="69"/>
      <c r="AKS41" s="69"/>
      <c r="AKT41" s="69"/>
      <c r="AKU41" s="69"/>
      <c r="AKV41" s="69"/>
      <c r="AKW41" s="69"/>
      <c r="AKX41" s="69"/>
      <c r="AKY41" s="69"/>
      <c r="AKZ41" s="69"/>
      <c r="ALA41" s="69"/>
      <c r="ALB41" s="69"/>
      <c r="ALC41" s="69"/>
      <c r="ALD41" s="69"/>
      <c r="ALE41" s="69"/>
      <c r="ALF41" s="69"/>
      <c r="ALG41" s="69"/>
      <c r="ALH41" s="69"/>
      <c r="ALI41" s="69"/>
      <c r="ALJ41" s="69"/>
      <c r="ALK41" s="69"/>
      <c r="ALL41" s="69"/>
      <c r="ALM41" s="69"/>
    </row>
    <row r="42">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69"/>
      <c r="OS42" s="69"/>
      <c r="OT42" s="69"/>
      <c r="OU42" s="69"/>
      <c r="OV42" s="69"/>
      <c r="OW42" s="69"/>
      <c r="OX42" s="69"/>
      <c r="OY42" s="69"/>
      <c r="OZ42" s="69"/>
      <c r="PA42" s="69"/>
      <c r="PB42" s="69"/>
      <c r="PC42" s="69"/>
      <c r="PD42" s="69"/>
      <c r="PE42" s="69"/>
      <c r="PF42" s="69"/>
      <c r="PG42" s="69"/>
      <c r="PH42" s="69"/>
      <c r="PI42" s="69"/>
      <c r="PJ42" s="69"/>
      <c r="PK42" s="69"/>
      <c r="PL42" s="69"/>
      <c r="PM42" s="69"/>
      <c r="PN42" s="69"/>
      <c r="PO42" s="69"/>
      <c r="PP42" s="69"/>
      <c r="PQ42" s="69"/>
      <c r="PR42" s="69"/>
      <c r="PS42" s="69"/>
      <c r="PT42" s="69"/>
      <c r="PU42" s="69"/>
      <c r="PV42" s="69"/>
      <c r="PW42" s="69"/>
      <c r="PX42" s="69"/>
      <c r="PY42" s="69"/>
      <c r="PZ42" s="69"/>
      <c r="QA42" s="69"/>
      <c r="QB42" s="69"/>
      <c r="QC42" s="69"/>
      <c r="QD42" s="69"/>
      <c r="QE42" s="69"/>
      <c r="QF42" s="69"/>
      <c r="QG42" s="69"/>
      <c r="QH42" s="69"/>
      <c r="QI42" s="69"/>
      <c r="QJ42" s="69"/>
      <c r="QK42" s="69"/>
      <c r="QL42" s="69"/>
      <c r="QM42" s="69"/>
      <c r="QN42" s="69"/>
      <c r="QO42" s="69"/>
      <c r="QP42" s="69"/>
      <c r="QQ42" s="69"/>
      <c r="QR42" s="69"/>
      <c r="QS42" s="69"/>
      <c r="QT42" s="69"/>
      <c r="QU42" s="69"/>
      <c r="QV42" s="69"/>
      <c r="QW42" s="69"/>
      <c r="QX42" s="69"/>
      <c r="QY42" s="69"/>
      <c r="QZ42" s="69"/>
      <c r="RA42" s="69"/>
      <c r="RB42" s="69"/>
      <c r="RC42" s="69"/>
      <c r="RD42" s="69"/>
      <c r="RE42" s="69"/>
      <c r="RF42" s="69"/>
      <c r="RG42" s="69"/>
      <c r="RH42" s="69"/>
      <c r="RI42" s="69"/>
      <c r="RJ42" s="69"/>
      <c r="RK42" s="69"/>
      <c r="RL42" s="69"/>
      <c r="RM42" s="69"/>
      <c r="RN42" s="69"/>
      <c r="RO42" s="69"/>
      <c r="RP42" s="69"/>
      <c r="RQ42" s="69"/>
      <c r="RR42" s="69"/>
      <c r="RS42" s="69"/>
      <c r="RT42" s="69"/>
      <c r="RU42" s="69"/>
      <c r="RV42" s="69"/>
      <c r="RW42" s="69"/>
      <c r="RX42" s="69"/>
      <c r="RY42" s="69"/>
      <c r="RZ42" s="69"/>
      <c r="SA42" s="69"/>
      <c r="SB42" s="69"/>
      <c r="SC42" s="69"/>
      <c r="SD42" s="69"/>
      <c r="SE42" s="69"/>
      <c r="SF42" s="69"/>
      <c r="SG42" s="69"/>
      <c r="SH42" s="69"/>
      <c r="SI42" s="69"/>
      <c r="SJ42" s="69"/>
      <c r="SK42" s="69"/>
      <c r="SL42" s="69"/>
      <c r="SM42" s="69"/>
      <c r="SN42" s="69"/>
      <c r="SO42" s="69"/>
      <c r="SP42" s="69"/>
      <c r="SQ42" s="69"/>
      <c r="SR42" s="69"/>
      <c r="SS42" s="69"/>
      <c r="ST42" s="69"/>
      <c r="SU42" s="69"/>
      <c r="SV42" s="69"/>
      <c r="SW42" s="69"/>
      <c r="SX42" s="69"/>
      <c r="SY42" s="69"/>
      <c r="SZ42" s="69"/>
      <c r="TA42" s="69"/>
      <c r="TB42" s="69"/>
      <c r="TC42" s="69"/>
      <c r="TD42" s="69"/>
      <c r="TE42" s="69"/>
      <c r="TF42" s="69"/>
      <c r="TG42" s="69"/>
      <c r="TH42" s="69"/>
      <c r="TI42" s="69"/>
      <c r="TJ42" s="69"/>
      <c r="TK42" s="69"/>
      <c r="TL42" s="69"/>
      <c r="TM42" s="69"/>
      <c r="TN42" s="69"/>
      <c r="TO42" s="69"/>
      <c r="TP42" s="69"/>
      <c r="TQ42" s="69"/>
      <c r="TR42" s="69"/>
      <c r="TS42" s="69"/>
      <c r="TT42" s="69"/>
      <c r="TU42" s="69"/>
      <c r="TV42" s="69"/>
      <c r="TW42" s="69"/>
      <c r="TX42" s="69"/>
      <c r="TY42" s="69"/>
      <c r="TZ42" s="69"/>
      <c r="UA42" s="69"/>
      <c r="UB42" s="69"/>
      <c r="UC42" s="69"/>
      <c r="UD42" s="69"/>
      <c r="UE42" s="69"/>
      <c r="UF42" s="69"/>
      <c r="UG42" s="69"/>
      <c r="UH42" s="69"/>
      <c r="UI42" s="69"/>
      <c r="UJ42" s="69"/>
      <c r="UK42" s="69"/>
      <c r="UL42" s="69"/>
      <c r="UM42" s="69"/>
      <c r="UN42" s="69"/>
      <c r="UO42" s="69"/>
      <c r="UP42" s="69"/>
      <c r="UQ42" s="69"/>
      <c r="UR42" s="69"/>
      <c r="US42" s="69"/>
      <c r="UT42" s="69"/>
      <c r="UU42" s="69"/>
      <c r="UV42" s="69"/>
      <c r="UW42" s="69"/>
      <c r="UX42" s="69"/>
      <c r="UY42" s="69"/>
      <c r="UZ42" s="69"/>
      <c r="VA42" s="69"/>
      <c r="VB42" s="69"/>
      <c r="VC42" s="69"/>
      <c r="VD42" s="69"/>
      <c r="VE42" s="69"/>
      <c r="VF42" s="69"/>
      <c r="VG42" s="69"/>
      <c r="VH42" s="69"/>
      <c r="VI42" s="69"/>
      <c r="VJ42" s="69"/>
      <c r="VK42" s="69"/>
      <c r="VL42" s="69"/>
      <c r="VM42" s="69"/>
      <c r="VN42" s="69"/>
      <c r="VO42" s="69"/>
      <c r="VP42" s="69"/>
      <c r="VQ42" s="69"/>
      <c r="VR42" s="69"/>
      <c r="VS42" s="69"/>
      <c r="VT42" s="69"/>
      <c r="VU42" s="69"/>
      <c r="VV42" s="69"/>
      <c r="VW42" s="69"/>
      <c r="VX42" s="69"/>
      <c r="VY42" s="69"/>
      <c r="VZ42" s="69"/>
      <c r="WA42" s="69"/>
      <c r="WB42" s="69"/>
      <c r="WC42" s="69"/>
      <c r="WD42" s="69"/>
      <c r="WE42" s="69"/>
      <c r="WF42" s="69"/>
      <c r="WG42" s="69"/>
      <c r="WH42" s="69"/>
      <c r="WI42" s="69"/>
      <c r="WJ42" s="69"/>
      <c r="WK42" s="69"/>
      <c r="WL42" s="69"/>
      <c r="WM42" s="69"/>
      <c r="WN42" s="69"/>
      <c r="WO42" s="69"/>
      <c r="WP42" s="69"/>
      <c r="WQ42" s="69"/>
      <c r="WR42" s="69"/>
      <c r="WS42" s="69"/>
      <c r="WT42" s="69"/>
      <c r="WU42" s="69"/>
      <c r="WV42" s="69"/>
      <c r="WW42" s="69"/>
      <c r="WX42" s="69"/>
      <c r="WY42" s="69"/>
      <c r="WZ42" s="69"/>
      <c r="XA42" s="69"/>
      <c r="XB42" s="69"/>
      <c r="XC42" s="69"/>
      <c r="XD42" s="69"/>
      <c r="XE42" s="69"/>
      <c r="XF42" s="69"/>
      <c r="XG42" s="69"/>
      <c r="XH42" s="69"/>
      <c r="XI42" s="69"/>
      <c r="XJ42" s="69"/>
      <c r="XK42" s="69"/>
      <c r="XL42" s="69"/>
      <c r="XM42" s="69"/>
      <c r="XN42" s="69"/>
      <c r="XO42" s="69"/>
      <c r="XP42" s="69"/>
      <c r="XQ42" s="69"/>
      <c r="XR42" s="69"/>
      <c r="XS42" s="69"/>
      <c r="XT42" s="69"/>
      <c r="XU42" s="69"/>
      <c r="XV42" s="69"/>
      <c r="XW42" s="69"/>
      <c r="XX42" s="69"/>
      <c r="XY42" s="69"/>
      <c r="XZ42" s="69"/>
      <c r="YA42" s="69"/>
      <c r="YB42" s="69"/>
      <c r="YC42" s="69"/>
      <c r="YD42" s="69"/>
      <c r="YE42" s="69"/>
      <c r="YF42" s="69"/>
      <c r="YG42" s="69"/>
      <c r="YH42" s="69"/>
      <c r="YI42" s="69"/>
      <c r="YJ42" s="69"/>
      <c r="YK42" s="69"/>
      <c r="YL42" s="69"/>
      <c r="YM42" s="69"/>
      <c r="YN42" s="69"/>
      <c r="YO42" s="69"/>
      <c r="YP42" s="69"/>
      <c r="YQ42" s="69"/>
      <c r="YR42" s="69"/>
      <c r="YS42" s="69"/>
      <c r="YT42" s="69"/>
      <c r="YU42" s="69"/>
      <c r="YV42" s="69"/>
      <c r="YW42" s="69"/>
      <c r="YX42" s="69"/>
      <c r="YY42" s="69"/>
      <c r="YZ42" s="69"/>
      <c r="ZA42" s="69"/>
      <c r="ZB42" s="69"/>
      <c r="ZC42" s="69"/>
      <c r="ZD42" s="69"/>
      <c r="ZE42" s="69"/>
      <c r="ZF42" s="69"/>
      <c r="ZG42" s="69"/>
      <c r="ZH42" s="69"/>
      <c r="ZI42" s="69"/>
      <c r="ZJ42" s="69"/>
      <c r="ZK42" s="69"/>
      <c r="ZL42" s="69"/>
      <c r="ZM42" s="69"/>
      <c r="ZN42" s="69"/>
      <c r="ZO42" s="69"/>
      <c r="ZP42" s="69"/>
      <c r="ZQ42" s="69"/>
      <c r="ZR42" s="69"/>
      <c r="ZS42" s="69"/>
      <c r="ZT42" s="69"/>
      <c r="ZU42" s="69"/>
      <c r="ZV42" s="69"/>
      <c r="ZW42" s="69"/>
      <c r="ZX42" s="69"/>
      <c r="ZY42" s="69"/>
      <c r="ZZ42" s="69"/>
      <c r="AAA42" s="69"/>
      <c r="AAB42" s="69"/>
      <c r="AAC42" s="69"/>
      <c r="AAD42" s="69"/>
      <c r="AAE42" s="69"/>
      <c r="AAF42" s="69"/>
      <c r="AAG42" s="69"/>
      <c r="AAH42" s="69"/>
      <c r="AAI42" s="69"/>
      <c r="AAJ42" s="69"/>
      <c r="AAK42" s="69"/>
      <c r="AAL42" s="69"/>
      <c r="AAM42" s="69"/>
      <c r="AAN42" s="69"/>
      <c r="AAO42" s="69"/>
      <c r="AAP42" s="69"/>
      <c r="AAQ42" s="69"/>
      <c r="AAR42" s="69"/>
      <c r="AAS42" s="69"/>
      <c r="AAT42" s="69"/>
      <c r="AAU42" s="69"/>
      <c r="AAV42" s="69"/>
      <c r="AAW42" s="69"/>
      <c r="AAX42" s="69"/>
      <c r="AAY42" s="69"/>
      <c r="AAZ42" s="69"/>
      <c r="ABA42" s="69"/>
      <c r="ABB42" s="69"/>
      <c r="ABC42" s="69"/>
      <c r="ABD42" s="69"/>
      <c r="ABE42" s="69"/>
      <c r="ABF42" s="69"/>
      <c r="ABG42" s="69"/>
      <c r="ABH42" s="69"/>
      <c r="ABI42" s="69"/>
      <c r="ABJ42" s="69"/>
      <c r="ABK42" s="69"/>
      <c r="ABL42" s="69"/>
      <c r="ABM42" s="69"/>
      <c r="ABN42" s="69"/>
      <c r="ABO42" s="69"/>
      <c r="ABP42" s="69"/>
      <c r="ABQ42" s="69"/>
      <c r="ABR42" s="69"/>
      <c r="ABS42" s="69"/>
      <c r="ABT42" s="69"/>
      <c r="ABU42" s="69"/>
      <c r="ABV42" s="69"/>
      <c r="ABW42" s="69"/>
      <c r="ABX42" s="69"/>
      <c r="ABY42" s="69"/>
      <c r="ABZ42" s="69"/>
      <c r="ACA42" s="69"/>
      <c r="ACB42" s="69"/>
      <c r="ACC42" s="69"/>
      <c r="ACD42" s="69"/>
      <c r="ACE42" s="69"/>
      <c r="ACF42" s="69"/>
      <c r="ACG42" s="69"/>
      <c r="ACH42" s="69"/>
      <c r="ACI42" s="69"/>
      <c r="ACJ42" s="69"/>
      <c r="ACK42" s="69"/>
      <c r="ACL42" s="69"/>
      <c r="ACM42" s="69"/>
      <c r="ACN42" s="69"/>
      <c r="ACO42" s="69"/>
      <c r="ACP42" s="69"/>
      <c r="ACQ42" s="69"/>
      <c r="ACR42" s="69"/>
      <c r="ACS42" s="69"/>
      <c r="ACT42" s="69"/>
      <c r="ACU42" s="69"/>
      <c r="ACV42" s="69"/>
      <c r="ACW42" s="69"/>
      <c r="ACX42" s="69"/>
      <c r="ACY42" s="69"/>
      <c r="ACZ42" s="69"/>
      <c r="ADA42" s="69"/>
      <c r="ADB42" s="69"/>
      <c r="ADC42" s="69"/>
      <c r="ADD42" s="69"/>
      <c r="ADE42" s="69"/>
      <c r="ADF42" s="69"/>
      <c r="ADG42" s="69"/>
      <c r="ADH42" s="69"/>
      <c r="ADI42" s="69"/>
      <c r="ADJ42" s="69"/>
      <c r="ADK42" s="69"/>
      <c r="ADL42" s="69"/>
      <c r="ADM42" s="69"/>
      <c r="ADN42" s="69"/>
      <c r="ADO42" s="69"/>
      <c r="ADP42" s="69"/>
      <c r="ADQ42" s="69"/>
      <c r="ADR42" s="69"/>
      <c r="ADS42" s="69"/>
      <c r="ADT42" s="69"/>
      <c r="ADU42" s="69"/>
      <c r="ADV42" s="69"/>
      <c r="ADW42" s="69"/>
      <c r="ADX42" s="69"/>
      <c r="ADY42" s="69"/>
      <c r="ADZ42" s="69"/>
      <c r="AEA42" s="69"/>
      <c r="AEB42" s="69"/>
      <c r="AEC42" s="69"/>
      <c r="AED42" s="69"/>
      <c r="AEE42" s="69"/>
      <c r="AEF42" s="69"/>
      <c r="AEG42" s="69"/>
      <c r="AEH42" s="69"/>
      <c r="AEI42" s="69"/>
      <c r="AEJ42" s="69"/>
      <c r="AEK42" s="69"/>
      <c r="AEL42" s="69"/>
      <c r="AEM42" s="69"/>
      <c r="AEN42" s="69"/>
      <c r="AEO42" s="69"/>
      <c r="AEP42" s="69"/>
      <c r="AEQ42" s="69"/>
      <c r="AER42" s="69"/>
      <c r="AES42" s="69"/>
      <c r="AET42" s="69"/>
      <c r="AEU42" s="69"/>
      <c r="AEV42" s="69"/>
      <c r="AEW42" s="69"/>
      <c r="AEX42" s="69"/>
      <c r="AEY42" s="69"/>
      <c r="AEZ42" s="69"/>
      <c r="AFA42" s="69"/>
      <c r="AFB42" s="69"/>
      <c r="AFC42" s="69"/>
      <c r="AFD42" s="69"/>
      <c r="AFE42" s="69"/>
      <c r="AFF42" s="69"/>
      <c r="AFG42" s="69"/>
      <c r="AFH42" s="69"/>
      <c r="AFI42" s="69"/>
      <c r="AFJ42" s="69"/>
      <c r="AFK42" s="69"/>
      <c r="AFL42" s="69"/>
      <c r="AFM42" s="69"/>
      <c r="AFN42" s="69"/>
      <c r="AFO42" s="69"/>
      <c r="AFP42" s="69"/>
      <c r="AFQ42" s="69"/>
      <c r="AFR42" s="69"/>
      <c r="AFS42" s="69"/>
      <c r="AFT42" s="69"/>
      <c r="AFU42" s="69"/>
      <c r="AFV42" s="69"/>
      <c r="AFW42" s="69"/>
      <c r="AFX42" s="69"/>
      <c r="AFY42" s="69"/>
      <c r="AFZ42" s="69"/>
      <c r="AGA42" s="69"/>
      <c r="AGB42" s="69"/>
      <c r="AGC42" s="69"/>
      <c r="AGD42" s="69"/>
      <c r="AGE42" s="69"/>
      <c r="AGF42" s="69"/>
      <c r="AGG42" s="69"/>
      <c r="AGH42" s="69"/>
      <c r="AGI42" s="69"/>
      <c r="AGJ42" s="69"/>
      <c r="AGK42" s="69"/>
      <c r="AGL42" s="69"/>
      <c r="AGM42" s="69"/>
      <c r="AGN42" s="69"/>
      <c r="AGO42" s="69"/>
      <c r="AGP42" s="69"/>
      <c r="AGQ42" s="69"/>
      <c r="AGR42" s="69"/>
      <c r="AGS42" s="69"/>
      <c r="AGT42" s="69"/>
      <c r="AGU42" s="69"/>
      <c r="AGV42" s="69"/>
      <c r="AGW42" s="69"/>
      <c r="AGX42" s="69"/>
      <c r="AGY42" s="69"/>
      <c r="AGZ42" s="69"/>
      <c r="AHA42" s="69"/>
      <c r="AHB42" s="69"/>
      <c r="AHC42" s="69"/>
      <c r="AHD42" s="69"/>
      <c r="AHE42" s="69"/>
      <c r="AHF42" s="69"/>
      <c r="AHG42" s="69"/>
      <c r="AHH42" s="69"/>
      <c r="AHI42" s="69"/>
      <c r="AHJ42" s="69"/>
      <c r="AHK42" s="69"/>
      <c r="AHL42" s="69"/>
      <c r="AHM42" s="69"/>
      <c r="AHN42" s="69"/>
      <c r="AHO42" s="69"/>
      <c r="AHP42" s="69"/>
      <c r="AHQ42" s="69"/>
      <c r="AHR42" s="69"/>
      <c r="AHS42" s="69"/>
      <c r="AHT42" s="69"/>
      <c r="AHU42" s="69"/>
      <c r="AHV42" s="69"/>
      <c r="AHW42" s="69"/>
      <c r="AHX42" s="69"/>
      <c r="AHY42" s="69"/>
      <c r="AHZ42" s="69"/>
      <c r="AIA42" s="69"/>
      <c r="AIB42" s="69"/>
      <c r="AIC42" s="69"/>
      <c r="AID42" s="69"/>
      <c r="AIE42" s="69"/>
      <c r="AIF42" s="69"/>
      <c r="AIG42" s="69"/>
      <c r="AIH42" s="69"/>
      <c r="AII42" s="69"/>
      <c r="AIJ42" s="69"/>
      <c r="AIK42" s="69"/>
      <c r="AIL42" s="69"/>
      <c r="AIM42" s="69"/>
      <c r="AIN42" s="69"/>
      <c r="AIO42" s="69"/>
      <c r="AIP42" s="69"/>
      <c r="AIQ42" s="69"/>
      <c r="AIR42" s="69"/>
      <c r="AIS42" s="69"/>
      <c r="AIT42" s="69"/>
      <c r="AIU42" s="69"/>
      <c r="AIV42" s="69"/>
      <c r="AIW42" s="69"/>
      <c r="AIX42" s="69"/>
      <c r="AIY42" s="69"/>
      <c r="AIZ42" s="69"/>
      <c r="AJA42" s="69"/>
      <c r="AJB42" s="69"/>
      <c r="AJC42" s="69"/>
      <c r="AJD42" s="69"/>
      <c r="AJE42" s="69"/>
      <c r="AJF42" s="69"/>
      <c r="AJG42" s="69"/>
      <c r="AJH42" s="69"/>
      <c r="AJI42" s="69"/>
      <c r="AJJ42" s="69"/>
      <c r="AJK42" s="69"/>
      <c r="AJL42" s="69"/>
      <c r="AJM42" s="69"/>
      <c r="AJN42" s="69"/>
      <c r="AJO42" s="69"/>
      <c r="AJP42" s="69"/>
      <c r="AJQ42" s="69"/>
      <c r="AJR42" s="69"/>
      <c r="AJS42" s="69"/>
      <c r="AJT42" s="69"/>
      <c r="AJU42" s="69"/>
      <c r="AJV42" s="69"/>
      <c r="AJW42" s="69"/>
      <c r="AJX42" s="69"/>
      <c r="AJY42" s="69"/>
      <c r="AJZ42" s="69"/>
      <c r="AKA42" s="69"/>
      <c r="AKB42" s="69"/>
      <c r="AKC42" s="69"/>
      <c r="AKD42" s="69"/>
      <c r="AKE42" s="69"/>
      <c r="AKF42" s="69"/>
      <c r="AKG42" s="69"/>
      <c r="AKH42" s="69"/>
      <c r="AKI42" s="69"/>
      <c r="AKJ42" s="69"/>
      <c r="AKK42" s="69"/>
      <c r="AKL42" s="69"/>
      <c r="AKM42" s="69"/>
      <c r="AKN42" s="69"/>
      <c r="AKO42" s="69"/>
      <c r="AKP42" s="69"/>
      <c r="AKQ42" s="69"/>
      <c r="AKR42" s="69"/>
      <c r="AKS42" s="69"/>
      <c r="AKT42" s="69"/>
      <c r="AKU42" s="69"/>
      <c r="AKV42" s="69"/>
      <c r="AKW42" s="69"/>
      <c r="AKX42" s="69"/>
      <c r="AKY42" s="69"/>
      <c r="AKZ42" s="69"/>
      <c r="ALA42" s="69"/>
      <c r="ALB42" s="69"/>
      <c r="ALC42" s="69"/>
      <c r="ALD42" s="69"/>
      <c r="ALE42" s="69"/>
      <c r="ALF42" s="69"/>
      <c r="ALG42" s="69"/>
      <c r="ALH42" s="69"/>
      <c r="ALI42" s="69"/>
      <c r="ALJ42" s="69"/>
      <c r="ALK42" s="69"/>
      <c r="ALL42" s="69"/>
      <c r="ALM42" s="69"/>
    </row>
    <row r="43">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69"/>
      <c r="OS43" s="69"/>
      <c r="OT43" s="69"/>
      <c r="OU43" s="69"/>
      <c r="OV43" s="69"/>
      <c r="OW43" s="69"/>
      <c r="OX43" s="69"/>
      <c r="OY43" s="69"/>
      <c r="OZ43" s="69"/>
      <c r="PA43" s="69"/>
      <c r="PB43" s="69"/>
      <c r="PC43" s="69"/>
      <c r="PD43" s="69"/>
      <c r="PE43" s="69"/>
      <c r="PF43" s="69"/>
      <c r="PG43" s="69"/>
      <c r="PH43" s="69"/>
      <c r="PI43" s="69"/>
      <c r="PJ43" s="69"/>
      <c r="PK43" s="69"/>
      <c r="PL43" s="69"/>
      <c r="PM43" s="69"/>
      <c r="PN43" s="69"/>
      <c r="PO43" s="69"/>
      <c r="PP43" s="69"/>
      <c r="PQ43" s="69"/>
      <c r="PR43" s="69"/>
      <c r="PS43" s="69"/>
      <c r="PT43" s="69"/>
      <c r="PU43" s="69"/>
      <c r="PV43" s="69"/>
      <c r="PW43" s="69"/>
      <c r="PX43" s="69"/>
      <c r="PY43" s="69"/>
      <c r="PZ43" s="69"/>
      <c r="QA43" s="69"/>
      <c r="QB43" s="69"/>
      <c r="QC43" s="69"/>
      <c r="QD43" s="69"/>
      <c r="QE43" s="69"/>
      <c r="QF43" s="69"/>
      <c r="QG43" s="69"/>
      <c r="QH43" s="69"/>
      <c r="QI43" s="69"/>
      <c r="QJ43" s="69"/>
      <c r="QK43" s="69"/>
      <c r="QL43" s="69"/>
      <c r="QM43" s="69"/>
      <c r="QN43" s="69"/>
      <c r="QO43" s="69"/>
      <c r="QP43" s="69"/>
      <c r="QQ43" s="69"/>
      <c r="QR43" s="69"/>
      <c r="QS43" s="69"/>
      <c r="QT43" s="69"/>
      <c r="QU43" s="69"/>
      <c r="QV43" s="69"/>
      <c r="QW43" s="69"/>
      <c r="QX43" s="69"/>
      <c r="QY43" s="69"/>
      <c r="QZ43" s="69"/>
      <c r="RA43" s="69"/>
      <c r="RB43" s="69"/>
      <c r="RC43" s="69"/>
      <c r="RD43" s="69"/>
      <c r="RE43" s="69"/>
      <c r="RF43" s="69"/>
      <c r="RG43" s="69"/>
      <c r="RH43" s="69"/>
      <c r="RI43" s="69"/>
      <c r="RJ43" s="69"/>
      <c r="RK43" s="69"/>
      <c r="RL43" s="69"/>
      <c r="RM43" s="69"/>
      <c r="RN43" s="69"/>
      <c r="RO43" s="69"/>
      <c r="RP43" s="69"/>
      <c r="RQ43" s="69"/>
      <c r="RR43" s="69"/>
      <c r="RS43" s="69"/>
      <c r="RT43" s="69"/>
      <c r="RU43" s="69"/>
      <c r="RV43" s="69"/>
      <c r="RW43" s="69"/>
      <c r="RX43" s="69"/>
      <c r="RY43" s="69"/>
      <c r="RZ43" s="69"/>
      <c r="SA43" s="69"/>
      <c r="SB43" s="69"/>
      <c r="SC43" s="69"/>
      <c r="SD43" s="69"/>
      <c r="SE43" s="69"/>
      <c r="SF43" s="69"/>
      <c r="SG43" s="69"/>
      <c r="SH43" s="69"/>
      <c r="SI43" s="69"/>
      <c r="SJ43" s="69"/>
      <c r="SK43" s="69"/>
      <c r="SL43" s="69"/>
      <c r="SM43" s="69"/>
      <c r="SN43" s="69"/>
      <c r="SO43" s="69"/>
      <c r="SP43" s="69"/>
      <c r="SQ43" s="69"/>
      <c r="SR43" s="69"/>
      <c r="SS43" s="69"/>
      <c r="ST43" s="69"/>
      <c r="SU43" s="69"/>
      <c r="SV43" s="69"/>
      <c r="SW43" s="69"/>
      <c r="SX43" s="69"/>
      <c r="SY43" s="69"/>
      <c r="SZ43" s="69"/>
      <c r="TA43" s="69"/>
      <c r="TB43" s="69"/>
      <c r="TC43" s="69"/>
      <c r="TD43" s="69"/>
      <c r="TE43" s="69"/>
      <c r="TF43" s="69"/>
      <c r="TG43" s="69"/>
      <c r="TH43" s="69"/>
      <c r="TI43" s="69"/>
      <c r="TJ43" s="69"/>
      <c r="TK43" s="69"/>
      <c r="TL43" s="69"/>
      <c r="TM43" s="69"/>
      <c r="TN43" s="69"/>
      <c r="TO43" s="69"/>
      <c r="TP43" s="69"/>
      <c r="TQ43" s="69"/>
      <c r="TR43" s="69"/>
      <c r="TS43" s="69"/>
      <c r="TT43" s="69"/>
      <c r="TU43" s="69"/>
      <c r="TV43" s="69"/>
      <c r="TW43" s="69"/>
      <c r="TX43" s="69"/>
      <c r="TY43" s="69"/>
      <c r="TZ43" s="69"/>
      <c r="UA43" s="69"/>
      <c r="UB43" s="69"/>
      <c r="UC43" s="69"/>
      <c r="UD43" s="69"/>
      <c r="UE43" s="69"/>
      <c r="UF43" s="69"/>
      <c r="UG43" s="69"/>
      <c r="UH43" s="69"/>
      <c r="UI43" s="69"/>
      <c r="UJ43" s="69"/>
      <c r="UK43" s="69"/>
      <c r="UL43" s="69"/>
      <c r="UM43" s="69"/>
      <c r="UN43" s="69"/>
      <c r="UO43" s="69"/>
      <c r="UP43" s="69"/>
      <c r="UQ43" s="69"/>
      <c r="UR43" s="69"/>
      <c r="US43" s="69"/>
      <c r="UT43" s="69"/>
      <c r="UU43" s="69"/>
      <c r="UV43" s="69"/>
      <c r="UW43" s="69"/>
      <c r="UX43" s="69"/>
      <c r="UY43" s="69"/>
      <c r="UZ43" s="69"/>
      <c r="VA43" s="69"/>
      <c r="VB43" s="69"/>
      <c r="VC43" s="69"/>
      <c r="VD43" s="69"/>
      <c r="VE43" s="69"/>
      <c r="VF43" s="69"/>
      <c r="VG43" s="69"/>
      <c r="VH43" s="69"/>
      <c r="VI43" s="69"/>
      <c r="VJ43" s="69"/>
      <c r="VK43" s="69"/>
      <c r="VL43" s="69"/>
      <c r="VM43" s="69"/>
      <c r="VN43" s="69"/>
      <c r="VO43" s="69"/>
      <c r="VP43" s="69"/>
      <c r="VQ43" s="69"/>
      <c r="VR43" s="69"/>
      <c r="VS43" s="69"/>
      <c r="VT43" s="69"/>
      <c r="VU43" s="69"/>
      <c r="VV43" s="69"/>
      <c r="VW43" s="69"/>
      <c r="VX43" s="69"/>
      <c r="VY43" s="69"/>
      <c r="VZ43" s="69"/>
      <c r="WA43" s="69"/>
      <c r="WB43" s="69"/>
      <c r="WC43" s="69"/>
      <c r="WD43" s="69"/>
      <c r="WE43" s="69"/>
      <c r="WF43" s="69"/>
      <c r="WG43" s="69"/>
      <c r="WH43" s="69"/>
      <c r="WI43" s="69"/>
      <c r="WJ43" s="69"/>
      <c r="WK43" s="69"/>
      <c r="WL43" s="69"/>
      <c r="WM43" s="69"/>
      <c r="WN43" s="69"/>
      <c r="WO43" s="69"/>
      <c r="WP43" s="69"/>
      <c r="WQ43" s="69"/>
      <c r="WR43" s="69"/>
      <c r="WS43" s="69"/>
      <c r="WT43" s="69"/>
      <c r="WU43" s="69"/>
      <c r="WV43" s="69"/>
      <c r="WW43" s="69"/>
      <c r="WX43" s="69"/>
      <c r="WY43" s="69"/>
      <c r="WZ43" s="69"/>
      <c r="XA43" s="69"/>
      <c r="XB43" s="69"/>
      <c r="XC43" s="69"/>
      <c r="XD43" s="69"/>
      <c r="XE43" s="69"/>
      <c r="XF43" s="69"/>
      <c r="XG43" s="69"/>
      <c r="XH43" s="69"/>
      <c r="XI43" s="69"/>
      <c r="XJ43" s="69"/>
      <c r="XK43" s="69"/>
      <c r="XL43" s="69"/>
      <c r="XM43" s="69"/>
      <c r="XN43" s="69"/>
      <c r="XO43" s="69"/>
      <c r="XP43" s="69"/>
      <c r="XQ43" s="69"/>
      <c r="XR43" s="69"/>
      <c r="XS43" s="69"/>
      <c r="XT43" s="69"/>
      <c r="XU43" s="69"/>
      <c r="XV43" s="69"/>
      <c r="XW43" s="69"/>
      <c r="XX43" s="69"/>
      <c r="XY43" s="69"/>
      <c r="XZ43" s="69"/>
      <c r="YA43" s="69"/>
      <c r="YB43" s="69"/>
      <c r="YC43" s="69"/>
      <c r="YD43" s="69"/>
      <c r="YE43" s="69"/>
      <c r="YF43" s="69"/>
      <c r="YG43" s="69"/>
      <c r="YH43" s="69"/>
      <c r="YI43" s="69"/>
      <c r="YJ43" s="69"/>
      <c r="YK43" s="69"/>
      <c r="YL43" s="69"/>
      <c r="YM43" s="69"/>
      <c r="YN43" s="69"/>
      <c r="YO43" s="69"/>
      <c r="YP43" s="69"/>
      <c r="YQ43" s="69"/>
      <c r="YR43" s="69"/>
      <c r="YS43" s="69"/>
      <c r="YT43" s="69"/>
      <c r="YU43" s="69"/>
      <c r="YV43" s="69"/>
      <c r="YW43" s="69"/>
      <c r="YX43" s="69"/>
      <c r="YY43" s="69"/>
      <c r="YZ43" s="69"/>
      <c r="ZA43" s="69"/>
      <c r="ZB43" s="69"/>
      <c r="ZC43" s="69"/>
      <c r="ZD43" s="69"/>
      <c r="ZE43" s="69"/>
      <c r="ZF43" s="69"/>
      <c r="ZG43" s="69"/>
      <c r="ZH43" s="69"/>
      <c r="ZI43" s="69"/>
      <c r="ZJ43" s="69"/>
      <c r="ZK43" s="69"/>
      <c r="ZL43" s="69"/>
      <c r="ZM43" s="69"/>
      <c r="ZN43" s="69"/>
      <c r="ZO43" s="69"/>
      <c r="ZP43" s="69"/>
      <c r="ZQ43" s="69"/>
      <c r="ZR43" s="69"/>
      <c r="ZS43" s="69"/>
      <c r="ZT43" s="69"/>
      <c r="ZU43" s="69"/>
      <c r="ZV43" s="69"/>
      <c r="ZW43" s="69"/>
      <c r="ZX43" s="69"/>
      <c r="ZY43" s="69"/>
      <c r="ZZ43" s="69"/>
      <c r="AAA43" s="69"/>
      <c r="AAB43" s="69"/>
      <c r="AAC43" s="69"/>
      <c r="AAD43" s="69"/>
      <c r="AAE43" s="69"/>
      <c r="AAF43" s="69"/>
      <c r="AAG43" s="69"/>
      <c r="AAH43" s="69"/>
      <c r="AAI43" s="69"/>
      <c r="AAJ43" s="69"/>
      <c r="AAK43" s="69"/>
      <c r="AAL43" s="69"/>
      <c r="AAM43" s="69"/>
      <c r="AAN43" s="69"/>
      <c r="AAO43" s="69"/>
      <c r="AAP43" s="69"/>
      <c r="AAQ43" s="69"/>
      <c r="AAR43" s="69"/>
      <c r="AAS43" s="69"/>
      <c r="AAT43" s="69"/>
      <c r="AAU43" s="69"/>
      <c r="AAV43" s="69"/>
      <c r="AAW43" s="69"/>
      <c r="AAX43" s="69"/>
      <c r="AAY43" s="69"/>
      <c r="AAZ43" s="69"/>
      <c r="ABA43" s="69"/>
      <c r="ABB43" s="69"/>
      <c r="ABC43" s="69"/>
      <c r="ABD43" s="69"/>
      <c r="ABE43" s="69"/>
      <c r="ABF43" s="69"/>
      <c r="ABG43" s="69"/>
      <c r="ABH43" s="69"/>
      <c r="ABI43" s="69"/>
      <c r="ABJ43" s="69"/>
      <c r="ABK43" s="69"/>
      <c r="ABL43" s="69"/>
      <c r="ABM43" s="69"/>
      <c r="ABN43" s="69"/>
      <c r="ABO43" s="69"/>
      <c r="ABP43" s="69"/>
      <c r="ABQ43" s="69"/>
      <c r="ABR43" s="69"/>
      <c r="ABS43" s="69"/>
      <c r="ABT43" s="69"/>
      <c r="ABU43" s="69"/>
      <c r="ABV43" s="69"/>
      <c r="ABW43" s="69"/>
      <c r="ABX43" s="69"/>
      <c r="ABY43" s="69"/>
      <c r="ABZ43" s="69"/>
      <c r="ACA43" s="69"/>
      <c r="ACB43" s="69"/>
      <c r="ACC43" s="69"/>
      <c r="ACD43" s="69"/>
      <c r="ACE43" s="69"/>
      <c r="ACF43" s="69"/>
      <c r="ACG43" s="69"/>
      <c r="ACH43" s="69"/>
      <c r="ACI43" s="69"/>
      <c r="ACJ43" s="69"/>
      <c r="ACK43" s="69"/>
      <c r="ACL43" s="69"/>
      <c r="ACM43" s="69"/>
      <c r="ACN43" s="69"/>
      <c r="ACO43" s="69"/>
      <c r="ACP43" s="69"/>
      <c r="ACQ43" s="69"/>
      <c r="ACR43" s="69"/>
      <c r="ACS43" s="69"/>
      <c r="ACT43" s="69"/>
      <c r="ACU43" s="69"/>
      <c r="ACV43" s="69"/>
      <c r="ACW43" s="69"/>
      <c r="ACX43" s="69"/>
      <c r="ACY43" s="69"/>
      <c r="ACZ43" s="69"/>
      <c r="ADA43" s="69"/>
      <c r="ADB43" s="69"/>
      <c r="ADC43" s="69"/>
      <c r="ADD43" s="69"/>
      <c r="ADE43" s="69"/>
      <c r="ADF43" s="69"/>
      <c r="ADG43" s="69"/>
      <c r="ADH43" s="69"/>
      <c r="ADI43" s="69"/>
      <c r="ADJ43" s="69"/>
      <c r="ADK43" s="69"/>
      <c r="ADL43" s="69"/>
      <c r="ADM43" s="69"/>
      <c r="ADN43" s="69"/>
      <c r="ADO43" s="69"/>
      <c r="ADP43" s="69"/>
      <c r="ADQ43" s="69"/>
      <c r="ADR43" s="69"/>
      <c r="ADS43" s="69"/>
      <c r="ADT43" s="69"/>
      <c r="ADU43" s="69"/>
      <c r="ADV43" s="69"/>
      <c r="ADW43" s="69"/>
      <c r="ADX43" s="69"/>
      <c r="ADY43" s="69"/>
      <c r="ADZ43" s="69"/>
      <c r="AEA43" s="69"/>
      <c r="AEB43" s="69"/>
      <c r="AEC43" s="69"/>
      <c r="AED43" s="69"/>
      <c r="AEE43" s="69"/>
      <c r="AEF43" s="69"/>
      <c r="AEG43" s="69"/>
      <c r="AEH43" s="69"/>
      <c r="AEI43" s="69"/>
      <c r="AEJ43" s="69"/>
      <c r="AEK43" s="69"/>
      <c r="AEL43" s="69"/>
      <c r="AEM43" s="69"/>
      <c r="AEN43" s="69"/>
      <c r="AEO43" s="69"/>
      <c r="AEP43" s="69"/>
      <c r="AEQ43" s="69"/>
      <c r="AER43" s="69"/>
      <c r="AES43" s="69"/>
      <c r="AET43" s="69"/>
      <c r="AEU43" s="69"/>
      <c r="AEV43" s="69"/>
      <c r="AEW43" s="69"/>
      <c r="AEX43" s="69"/>
      <c r="AEY43" s="69"/>
      <c r="AEZ43" s="69"/>
      <c r="AFA43" s="69"/>
      <c r="AFB43" s="69"/>
      <c r="AFC43" s="69"/>
      <c r="AFD43" s="69"/>
      <c r="AFE43" s="69"/>
      <c r="AFF43" s="69"/>
      <c r="AFG43" s="69"/>
      <c r="AFH43" s="69"/>
      <c r="AFI43" s="69"/>
      <c r="AFJ43" s="69"/>
      <c r="AFK43" s="69"/>
      <c r="AFL43" s="69"/>
      <c r="AFM43" s="69"/>
      <c r="AFN43" s="69"/>
      <c r="AFO43" s="69"/>
      <c r="AFP43" s="69"/>
      <c r="AFQ43" s="69"/>
      <c r="AFR43" s="69"/>
      <c r="AFS43" s="69"/>
      <c r="AFT43" s="69"/>
      <c r="AFU43" s="69"/>
      <c r="AFV43" s="69"/>
      <c r="AFW43" s="69"/>
      <c r="AFX43" s="69"/>
      <c r="AFY43" s="69"/>
      <c r="AFZ43" s="69"/>
      <c r="AGA43" s="69"/>
      <c r="AGB43" s="69"/>
      <c r="AGC43" s="69"/>
      <c r="AGD43" s="69"/>
      <c r="AGE43" s="69"/>
      <c r="AGF43" s="69"/>
      <c r="AGG43" s="69"/>
      <c r="AGH43" s="69"/>
      <c r="AGI43" s="69"/>
      <c r="AGJ43" s="69"/>
      <c r="AGK43" s="69"/>
      <c r="AGL43" s="69"/>
      <c r="AGM43" s="69"/>
      <c r="AGN43" s="69"/>
      <c r="AGO43" s="69"/>
      <c r="AGP43" s="69"/>
      <c r="AGQ43" s="69"/>
      <c r="AGR43" s="69"/>
      <c r="AGS43" s="69"/>
      <c r="AGT43" s="69"/>
      <c r="AGU43" s="69"/>
      <c r="AGV43" s="69"/>
      <c r="AGW43" s="69"/>
      <c r="AGX43" s="69"/>
      <c r="AGY43" s="69"/>
      <c r="AGZ43" s="69"/>
      <c r="AHA43" s="69"/>
      <c r="AHB43" s="69"/>
      <c r="AHC43" s="69"/>
      <c r="AHD43" s="69"/>
      <c r="AHE43" s="69"/>
      <c r="AHF43" s="69"/>
      <c r="AHG43" s="69"/>
      <c r="AHH43" s="69"/>
      <c r="AHI43" s="69"/>
      <c r="AHJ43" s="69"/>
      <c r="AHK43" s="69"/>
      <c r="AHL43" s="69"/>
      <c r="AHM43" s="69"/>
      <c r="AHN43" s="69"/>
      <c r="AHO43" s="69"/>
      <c r="AHP43" s="69"/>
      <c r="AHQ43" s="69"/>
      <c r="AHR43" s="69"/>
      <c r="AHS43" s="69"/>
      <c r="AHT43" s="69"/>
      <c r="AHU43" s="69"/>
      <c r="AHV43" s="69"/>
      <c r="AHW43" s="69"/>
      <c r="AHX43" s="69"/>
      <c r="AHY43" s="69"/>
      <c r="AHZ43" s="69"/>
      <c r="AIA43" s="69"/>
      <c r="AIB43" s="69"/>
      <c r="AIC43" s="69"/>
      <c r="AID43" s="69"/>
      <c r="AIE43" s="69"/>
      <c r="AIF43" s="69"/>
      <c r="AIG43" s="69"/>
      <c r="AIH43" s="69"/>
      <c r="AII43" s="69"/>
      <c r="AIJ43" s="69"/>
      <c r="AIK43" s="69"/>
      <c r="AIL43" s="69"/>
      <c r="AIM43" s="69"/>
      <c r="AIN43" s="69"/>
      <c r="AIO43" s="69"/>
      <c r="AIP43" s="69"/>
      <c r="AIQ43" s="69"/>
      <c r="AIR43" s="69"/>
      <c r="AIS43" s="69"/>
      <c r="AIT43" s="69"/>
      <c r="AIU43" s="69"/>
      <c r="AIV43" s="69"/>
      <c r="AIW43" s="69"/>
      <c r="AIX43" s="69"/>
      <c r="AIY43" s="69"/>
      <c r="AIZ43" s="69"/>
      <c r="AJA43" s="69"/>
      <c r="AJB43" s="69"/>
      <c r="AJC43" s="69"/>
      <c r="AJD43" s="69"/>
      <c r="AJE43" s="69"/>
      <c r="AJF43" s="69"/>
      <c r="AJG43" s="69"/>
      <c r="AJH43" s="69"/>
      <c r="AJI43" s="69"/>
      <c r="AJJ43" s="69"/>
      <c r="AJK43" s="69"/>
      <c r="AJL43" s="69"/>
      <c r="AJM43" s="69"/>
      <c r="AJN43" s="69"/>
      <c r="AJO43" s="69"/>
      <c r="AJP43" s="69"/>
      <c r="AJQ43" s="69"/>
      <c r="AJR43" s="69"/>
      <c r="AJS43" s="69"/>
      <c r="AJT43" s="69"/>
      <c r="AJU43" s="69"/>
      <c r="AJV43" s="69"/>
      <c r="AJW43" s="69"/>
      <c r="AJX43" s="69"/>
      <c r="AJY43" s="69"/>
      <c r="AJZ43" s="69"/>
      <c r="AKA43" s="69"/>
      <c r="AKB43" s="69"/>
      <c r="AKC43" s="69"/>
      <c r="AKD43" s="69"/>
      <c r="AKE43" s="69"/>
      <c r="AKF43" s="69"/>
      <c r="AKG43" s="69"/>
      <c r="AKH43" s="69"/>
      <c r="AKI43" s="69"/>
      <c r="AKJ43" s="69"/>
      <c r="AKK43" s="69"/>
      <c r="AKL43" s="69"/>
      <c r="AKM43" s="69"/>
      <c r="AKN43" s="69"/>
      <c r="AKO43" s="69"/>
      <c r="AKP43" s="69"/>
      <c r="AKQ43" s="69"/>
      <c r="AKR43" s="69"/>
      <c r="AKS43" s="69"/>
      <c r="AKT43" s="69"/>
      <c r="AKU43" s="69"/>
      <c r="AKV43" s="69"/>
      <c r="AKW43" s="69"/>
      <c r="AKX43" s="69"/>
      <c r="AKY43" s="69"/>
      <c r="AKZ43" s="69"/>
      <c r="ALA43" s="69"/>
      <c r="ALB43" s="69"/>
      <c r="ALC43" s="69"/>
      <c r="ALD43" s="69"/>
      <c r="ALE43" s="69"/>
      <c r="ALF43" s="69"/>
      <c r="ALG43" s="69"/>
      <c r="ALH43" s="69"/>
      <c r="ALI43" s="69"/>
      <c r="ALJ43" s="69"/>
      <c r="ALK43" s="69"/>
      <c r="ALL43" s="69"/>
      <c r="ALM43" s="69"/>
    </row>
    <row r="44">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c r="CE44" s="69"/>
      <c r="CF44" s="69"/>
      <c r="CG44" s="69"/>
      <c r="CH44" s="69"/>
      <c r="CI44" s="69"/>
      <c r="CJ44" s="69"/>
      <c r="CK44" s="69"/>
      <c r="CL44" s="69"/>
      <c r="CM44" s="69"/>
      <c r="CN44" s="69"/>
      <c r="CO44" s="69"/>
      <c r="CP44" s="69"/>
      <c r="CQ44" s="69"/>
      <c r="CR44" s="69"/>
      <c r="CS44" s="69"/>
      <c r="CT44" s="69"/>
      <c r="CU44" s="69"/>
      <c r="CV44" s="69"/>
      <c r="CW44" s="69"/>
      <c r="CX44" s="69"/>
      <c r="CY44" s="69"/>
      <c r="CZ44" s="69"/>
      <c r="DA44" s="69"/>
      <c r="DB44" s="69"/>
      <c r="DC44" s="69"/>
      <c r="DD44" s="69"/>
      <c r="DE44" s="69"/>
      <c r="DF44" s="69"/>
      <c r="DG44" s="69"/>
      <c r="DH44" s="69"/>
      <c r="DI44" s="69"/>
      <c r="DJ44" s="69"/>
      <c r="DK44" s="69"/>
      <c r="DL44" s="69"/>
      <c r="DM44" s="69"/>
      <c r="DN44" s="69"/>
      <c r="DO44" s="69"/>
      <c r="DP44" s="69"/>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c r="EY44" s="69"/>
      <c r="EZ44" s="69"/>
      <c r="FA44" s="69"/>
      <c r="FB44" s="69"/>
      <c r="FC44" s="69"/>
      <c r="FD44" s="69"/>
      <c r="FE44" s="69"/>
      <c r="FF44" s="69"/>
      <c r="FG44" s="69"/>
      <c r="FH44" s="69"/>
      <c r="FI44" s="69"/>
      <c r="FJ44" s="69"/>
      <c r="FK44" s="69"/>
      <c r="FL44" s="69"/>
      <c r="FM44" s="69"/>
      <c r="FN44" s="69"/>
      <c r="FO44" s="69"/>
      <c r="FP44" s="69"/>
      <c r="FQ44" s="69"/>
      <c r="FR44" s="69"/>
      <c r="FS44" s="69"/>
      <c r="FT44" s="69"/>
      <c r="FU44" s="69"/>
      <c r="FV44" s="69"/>
      <c r="FW44" s="69"/>
      <c r="FX44" s="69"/>
      <c r="FY44" s="69"/>
      <c r="FZ44" s="69"/>
      <c r="GA44" s="69"/>
      <c r="GB44" s="69"/>
      <c r="GC44" s="69"/>
      <c r="GD44" s="69"/>
      <c r="GE44" s="69"/>
      <c r="GF44" s="69"/>
      <c r="GG44" s="69"/>
      <c r="GH44" s="69"/>
      <c r="GI44" s="69"/>
      <c r="GJ44" s="69"/>
      <c r="GK44" s="69"/>
      <c r="GL44" s="69"/>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c r="HP44" s="69"/>
      <c r="HQ44" s="69"/>
      <c r="HR44" s="69"/>
      <c r="HS44" s="69"/>
      <c r="HT44" s="69"/>
      <c r="HU44" s="69"/>
      <c r="HV44" s="69"/>
      <c r="HW44" s="69"/>
      <c r="HX44" s="69"/>
      <c r="HY44" s="69"/>
      <c r="HZ44" s="69"/>
      <c r="IA44" s="69"/>
      <c r="IB44" s="69"/>
      <c r="IC44" s="69"/>
      <c r="ID44" s="69"/>
      <c r="IE44" s="69"/>
      <c r="IF44" s="69"/>
      <c r="IG44" s="69"/>
      <c r="IH44" s="69"/>
      <c r="II44" s="69"/>
      <c r="IJ44" s="69"/>
      <c r="IK44" s="69"/>
      <c r="IL44" s="69"/>
      <c r="IM44" s="69"/>
      <c r="IN44" s="69"/>
      <c r="IO44" s="69"/>
      <c r="IP44" s="69"/>
      <c r="IQ44" s="69"/>
      <c r="IR44" s="69"/>
      <c r="IS44" s="69"/>
      <c r="IT44" s="69"/>
      <c r="IU44" s="69"/>
      <c r="IV44" s="69"/>
      <c r="IW44" s="69"/>
      <c r="IX44" s="69"/>
      <c r="IY44" s="69"/>
      <c r="IZ44" s="69"/>
      <c r="JA44" s="69"/>
      <c r="JB44" s="69"/>
      <c r="JC44" s="69"/>
      <c r="JD44" s="69"/>
      <c r="JE44" s="69"/>
      <c r="JF44" s="69"/>
      <c r="JG44" s="69"/>
      <c r="JH44" s="69"/>
      <c r="JI44" s="69"/>
      <c r="JJ44" s="69"/>
      <c r="JK44" s="69"/>
      <c r="JL44" s="69"/>
      <c r="JM44" s="69"/>
      <c r="JN44" s="69"/>
      <c r="JO44" s="69"/>
      <c r="JP44" s="69"/>
      <c r="JQ44" s="69"/>
      <c r="JR44" s="69"/>
      <c r="JS44" s="69"/>
      <c r="JT44" s="69"/>
      <c r="JU44" s="69"/>
      <c r="JV44" s="69"/>
      <c r="JW44" s="69"/>
      <c r="JX44" s="69"/>
      <c r="JY44" s="69"/>
      <c r="JZ44" s="69"/>
      <c r="KA44" s="69"/>
      <c r="KB44" s="69"/>
      <c r="KC44" s="69"/>
      <c r="KD44" s="69"/>
      <c r="KE44" s="69"/>
      <c r="KF44" s="69"/>
      <c r="KG44" s="69"/>
      <c r="KH44" s="69"/>
      <c r="KI44" s="69"/>
      <c r="KJ44" s="69"/>
      <c r="KK44" s="69"/>
      <c r="KL44" s="69"/>
      <c r="KM44" s="69"/>
      <c r="KN44" s="69"/>
      <c r="KO44" s="69"/>
      <c r="KP44" s="69"/>
      <c r="KQ44" s="69"/>
      <c r="KR44" s="69"/>
      <c r="KS44" s="69"/>
      <c r="KT44" s="69"/>
      <c r="KU44" s="69"/>
      <c r="KV44" s="69"/>
      <c r="KW44" s="69"/>
      <c r="KX44" s="69"/>
      <c r="KY44" s="69"/>
      <c r="KZ44" s="69"/>
      <c r="LA44" s="69"/>
      <c r="LB44" s="69"/>
      <c r="LC44" s="69"/>
      <c r="LD44" s="69"/>
      <c r="LE44" s="69"/>
      <c r="LF44" s="69"/>
      <c r="LG44" s="69"/>
      <c r="LH44" s="69"/>
      <c r="LI44" s="69"/>
      <c r="LJ44" s="69"/>
      <c r="LK44" s="69"/>
      <c r="LL44" s="69"/>
      <c r="LM44" s="69"/>
      <c r="LN44" s="69"/>
      <c r="LO44" s="69"/>
      <c r="LP44" s="69"/>
      <c r="LQ44" s="69"/>
      <c r="LR44" s="69"/>
      <c r="LS44" s="69"/>
      <c r="LT44" s="69"/>
      <c r="LU44" s="69"/>
      <c r="LV44" s="69"/>
      <c r="LW44" s="69"/>
      <c r="LX44" s="69"/>
      <c r="LY44" s="69"/>
      <c r="LZ44" s="69"/>
      <c r="MA44" s="69"/>
      <c r="MB44" s="69"/>
      <c r="MC44" s="69"/>
      <c r="MD44" s="69"/>
      <c r="ME44" s="69"/>
      <c r="MF44" s="69"/>
      <c r="MG44" s="69"/>
      <c r="MH44" s="69"/>
      <c r="MI44" s="69"/>
      <c r="MJ44" s="69"/>
      <c r="MK44" s="69"/>
      <c r="ML44" s="69"/>
      <c r="MM44" s="69"/>
      <c r="MN44" s="69"/>
      <c r="MO44" s="69"/>
      <c r="MP44" s="69"/>
      <c r="MQ44" s="69"/>
      <c r="MR44" s="69"/>
      <c r="MS44" s="69"/>
      <c r="MT44" s="69"/>
      <c r="MU44" s="69"/>
      <c r="MV44" s="69"/>
      <c r="MW44" s="69"/>
      <c r="MX44" s="69"/>
      <c r="MY44" s="69"/>
      <c r="MZ44" s="69"/>
      <c r="NA44" s="69"/>
      <c r="NB44" s="69"/>
      <c r="NC44" s="69"/>
      <c r="ND44" s="69"/>
      <c r="NE44" s="69"/>
      <c r="NF44" s="69"/>
      <c r="NG44" s="69"/>
      <c r="NH44" s="69"/>
      <c r="NI44" s="69"/>
      <c r="NJ44" s="69"/>
      <c r="NK44" s="69"/>
      <c r="NL44" s="69"/>
      <c r="NM44" s="69"/>
      <c r="NN44" s="69"/>
      <c r="NO44" s="69"/>
      <c r="NP44" s="69"/>
      <c r="NQ44" s="69"/>
      <c r="NR44" s="69"/>
      <c r="NS44" s="69"/>
      <c r="NT44" s="69"/>
      <c r="NU44" s="69"/>
      <c r="NV44" s="69"/>
      <c r="NW44" s="69"/>
      <c r="NX44" s="69"/>
      <c r="NY44" s="69"/>
      <c r="NZ44" s="69"/>
      <c r="OA44" s="69"/>
      <c r="OB44" s="69"/>
      <c r="OC44" s="69"/>
      <c r="OD44" s="69"/>
      <c r="OE44" s="69"/>
      <c r="OF44" s="69"/>
      <c r="OG44" s="69"/>
      <c r="OH44" s="69"/>
      <c r="OI44" s="69"/>
      <c r="OJ44" s="69"/>
      <c r="OK44" s="69"/>
      <c r="OL44" s="69"/>
      <c r="OM44" s="69"/>
      <c r="ON44" s="69"/>
      <c r="OO44" s="69"/>
      <c r="OP44" s="69"/>
      <c r="OQ44" s="69"/>
      <c r="OR44" s="69"/>
      <c r="OS44" s="69"/>
      <c r="OT44" s="69"/>
      <c r="OU44" s="69"/>
      <c r="OV44" s="69"/>
      <c r="OW44" s="69"/>
      <c r="OX44" s="69"/>
      <c r="OY44" s="69"/>
      <c r="OZ44" s="69"/>
      <c r="PA44" s="69"/>
      <c r="PB44" s="69"/>
      <c r="PC44" s="69"/>
      <c r="PD44" s="69"/>
      <c r="PE44" s="69"/>
      <c r="PF44" s="69"/>
      <c r="PG44" s="69"/>
      <c r="PH44" s="69"/>
      <c r="PI44" s="69"/>
      <c r="PJ44" s="69"/>
      <c r="PK44" s="69"/>
      <c r="PL44" s="69"/>
      <c r="PM44" s="69"/>
      <c r="PN44" s="69"/>
      <c r="PO44" s="69"/>
      <c r="PP44" s="69"/>
      <c r="PQ44" s="69"/>
      <c r="PR44" s="69"/>
      <c r="PS44" s="69"/>
      <c r="PT44" s="69"/>
      <c r="PU44" s="69"/>
      <c r="PV44" s="69"/>
      <c r="PW44" s="69"/>
      <c r="PX44" s="69"/>
      <c r="PY44" s="69"/>
      <c r="PZ44" s="69"/>
      <c r="QA44" s="69"/>
      <c r="QB44" s="69"/>
      <c r="QC44" s="69"/>
      <c r="QD44" s="69"/>
      <c r="QE44" s="69"/>
      <c r="QF44" s="69"/>
      <c r="QG44" s="69"/>
      <c r="QH44" s="69"/>
      <c r="QI44" s="69"/>
      <c r="QJ44" s="69"/>
      <c r="QK44" s="69"/>
      <c r="QL44" s="69"/>
      <c r="QM44" s="69"/>
      <c r="QN44" s="69"/>
      <c r="QO44" s="69"/>
      <c r="QP44" s="69"/>
      <c r="QQ44" s="69"/>
      <c r="QR44" s="69"/>
      <c r="QS44" s="69"/>
      <c r="QT44" s="69"/>
      <c r="QU44" s="69"/>
      <c r="QV44" s="69"/>
      <c r="QW44" s="69"/>
      <c r="QX44" s="69"/>
      <c r="QY44" s="69"/>
      <c r="QZ44" s="69"/>
      <c r="RA44" s="69"/>
      <c r="RB44" s="69"/>
      <c r="RC44" s="69"/>
      <c r="RD44" s="69"/>
      <c r="RE44" s="69"/>
      <c r="RF44" s="69"/>
      <c r="RG44" s="69"/>
      <c r="RH44" s="69"/>
      <c r="RI44" s="69"/>
      <c r="RJ44" s="69"/>
      <c r="RK44" s="69"/>
      <c r="RL44" s="69"/>
      <c r="RM44" s="69"/>
      <c r="RN44" s="69"/>
      <c r="RO44" s="69"/>
      <c r="RP44" s="69"/>
      <c r="RQ44" s="69"/>
      <c r="RR44" s="69"/>
      <c r="RS44" s="69"/>
      <c r="RT44" s="69"/>
      <c r="RU44" s="69"/>
      <c r="RV44" s="69"/>
      <c r="RW44" s="69"/>
      <c r="RX44" s="69"/>
      <c r="RY44" s="69"/>
      <c r="RZ44" s="69"/>
      <c r="SA44" s="69"/>
      <c r="SB44" s="69"/>
      <c r="SC44" s="69"/>
      <c r="SD44" s="69"/>
      <c r="SE44" s="69"/>
      <c r="SF44" s="69"/>
      <c r="SG44" s="69"/>
      <c r="SH44" s="69"/>
      <c r="SI44" s="69"/>
      <c r="SJ44" s="69"/>
      <c r="SK44" s="69"/>
      <c r="SL44" s="69"/>
      <c r="SM44" s="69"/>
      <c r="SN44" s="69"/>
      <c r="SO44" s="69"/>
      <c r="SP44" s="69"/>
      <c r="SQ44" s="69"/>
      <c r="SR44" s="69"/>
      <c r="SS44" s="69"/>
      <c r="ST44" s="69"/>
      <c r="SU44" s="69"/>
      <c r="SV44" s="69"/>
      <c r="SW44" s="69"/>
      <c r="SX44" s="69"/>
      <c r="SY44" s="69"/>
      <c r="SZ44" s="69"/>
      <c r="TA44" s="69"/>
      <c r="TB44" s="69"/>
      <c r="TC44" s="69"/>
      <c r="TD44" s="69"/>
      <c r="TE44" s="69"/>
      <c r="TF44" s="69"/>
      <c r="TG44" s="69"/>
      <c r="TH44" s="69"/>
      <c r="TI44" s="69"/>
      <c r="TJ44" s="69"/>
      <c r="TK44" s="69"/>
      <c r="TL44" s="69"/>
      <c r="TM44" s="69"/>
      <c r="TN44" s="69"/>
      <c r="TO44" s="69"/>
      <c r="TP44" s="69"/>
      <c r="TQ44" s="69"/>
      <c r="TR44" s="69"/>
      <c r="TS44" s="69"/>
      <c r="TT44" s="69"/>
      <c r="TU44" s="69"/>
      <c r="TV44" s="69"/>
      <c r="TW44" s="69"/>
      <c r="TX44" s="69"/>
      <c r="TY44" s="69"/>
      <c r="TZ44" s="69"/>
      <c r="UA44" s="69"/>
      <c r="UB44" s="69"/>
      <c r="UC44" s="69"/>
      <c r="UD44" s="69"/>
      <c r="UE44" s="69"/>
      <c r="UF44" s="69"/>
      <c r="UG44" s="69"/>
      <c r="UH44" s="69"/>
      <c r="UI44" s="69"/>
      <c r="UJ44" s="69"/>
      <c r="UK44" s="69"/>
      <c r="UL44" s="69"/>
      <c r="UM44" s="69"/>
      <c r="UN44" s="69"/>
      <c r="UO44" s="69"/>
      <c r="UP44" s="69"/>
      <c r="UQ44" s="69"/>
      <c r="UR44" s="69"/>
      <c r="US44" s="69"/>
      <c r="UT44" s="69"/>
      <c r="UU44" s="69"/>
      <c r="UV44" s="69"/>
      <c r="UW44" s="69"/>
      <c r="UX44" s="69"/>
      <c r="UY44" s="69"/>
      <c r="UZ44" s="69"/>
      <c r="VA44" s="69"/>
      <c r="VB44" s="69"/>
      <c r="VC44" s="69"/>
      <c r="VD44" s="69"/>
      <c r="VE44" s="69"/>
      <c r="VF44" s="69"/>
      <c r="VG44" s="69"/>
      <c r="VH44" s="69"/>
      <c r="VI44" s="69"/>
      <c r="VJ44" s="69"/>
      <c r="VK44" s="69"/>
      <c r="VL44" s="69"/>
      <c r="VM44" s="69"/>
      <c r="VN44" s="69"/>
      <c r="VO44" s="69"/>
      <c r="VP44" s="69"/>
      <c r="VQ44" s="69"/>
      <c r="VR44" s="69"/>
      <c r="VS44" s="69"/>
      <c r="VT44" s="69"/>
      <c r="VU44" s="69"/>
      <c r="VV44" s="69"/>
      <c r="VW44" s="69"/>
      <c r="VX44" s="69"/>
      <c r="VY44" s="69"/>
      <c r="VZ44" s="69"/>
      <c r="WA44" s="69"/>
      <c r="WB44" s="69"/>
      <c r="WC44" s="69"/>
      <c r="WD44" s="69"/>
      <c r="WE44" s="69"/>
      <c r="WF44" s="69"/>
      <c r="WG44" s="69"/>
      <c r="WH44" s="69"/>
      <c r="WI44" s="69"/>
      <c r="WJ44" s="69"/>
      <c r="WK44" s="69"/>
      <c r="WL44" s="69"/>
      <c r="WM44" s="69"/>
      <c r="WN44" s="69"/>
      <c r="WO44" s="69"/>
      <c r="WP44" s="69"/>
      <c r="WQ44" s="69"/>
      <c r="WR44" s="69"/>
      <c r="WS44" s="69"/>
      <c r="WT44" s="69"/>
      <c r="WU44" s="69"/>
      <c r="WV44" s="69"/>
      <c r="WW44" s="69"/>
      <c r="WX44" s="69"/>
      <c r="WY44" s="69"/>
      <c r="WZ44" s="69"/>
      <c r="XA44" s="69"/>
      <c r="XB44" s="69"/>
      <c r="XC44" s="69"/>
      <c r="XD44" s="69"/>
      <c r="XE44" s="69"/>
      <c r="XF44" s="69"/>
      <c r="XG44" s="69"/>
      <c r="XH44" s="69"/>
      <c r="XI44" s="69"/>
      <c r="XJ44" s="69"/>
      <c r="XK44" s="69"/>
      <c r="XL44" s="69"/>
      <c r="XM44" s="69"/>
      <c r="XN44" s="69"/>
      <c r="XO44" s="69"/>
      <c r="XP44" s="69"/>
      <c r="XQ44" s="69"/>
      <c r="XR44" s="69"/>
      <c r="XS44" s="69"/>
      <c r="XT44" s="69"/>
      <c r="XU44" s="69"/>
      <c r="XV44" s="69"/>
      <c r="XW44" s="69"/>
      <c r="XX44" s="69"/>
      <c r="XY44" s="69"/>
      <c r="XZ44" s="69"/>
      <c r="YA44" s="69"/>
      <c r="YB44" s="69"/>
      <c r="YC44" s="69"/>
      <c r="YD44" s="69"/>
      <c r="YE44" s="69"/>
      <c r="YF44" s="69"/>
      <c r="YG44" s="69"/>
      <c r="YH44" s="69"/>
      <c r="YI44" s="69"/>
      <c r="YJ44" s="69"/>
      <c r="YK44" s="69"/>
      <c r="YL44" s="69"/>
      <c r="YM44" s="69"/>
      <c r="YN44" s="69"/>
      <c r="YO44" s="69"/>
      <c r="YP44" s="69"/>
      <c r="YQ44" s="69"/>
      <c r="YR44" s="69"/>
      <c r="YS44" s="69"/>
      <c r="YT44" s="69"/>
      <c r="YU44" s="69"/>
      <c r="YV44" s="69"/>
      <c r="YW44" s="69"/>
      <c r="YX44" s="69"/>
      <c r="YY44" s="69"/>
      <c r="YZ44" s="69"/>
      <c r="ZA44" s="69"/>
      <c r="ZB44" s="69"/>
      <c r="ZC44" s="69"/>
      <c r="ZD44" s="69"/>
      <c r="ZE44" s="69"/>
      <c r="ZF44" s="69"/>
      <c r="ZG44" s="69"/>
      <c r="ZH44" s="69"/>
      <c r="ZI44" s="69"/>
      <c r="ZJ44" s="69"/>
      <c r="ZK44" s="69"/>
      <c r="ZL44" s="69"/>
      <c r="ZM44" s="69"/>
      <c r="ZN44" s="69"/>
      <c r="ZO44" s="69"/>
      <c r="ZP44" s="69"/>
      <c r="ZQ44" s="69"/>
      <c r="ZR44" s="69"/>
      <c r="ZS44" s="69"/>
      <c r="ZT44" s="69"/>
      <c r="ZU44" s="69"/>
      <c r="ZV44" s="69"/>
      <c r="ZW44" s="69"/>
      <c r="ZX44" s="69"/>
      <c r="ZY44" s="69"/>
      <c r="ZZ44" s="69"/>
      <c r="AAA44" s="69"/>
      <c r="AAB44" s="69"/>
      <c r="AAC44" s="69"/>
      <c r="AAD44" s="69"/>
      <c r="AAE44" s="69"/>
      <c r="AAF44" s="69"/>
      <c r="AAG44" s="69"/>
      <c r="AAH44" s="69"/>
      <c r="AAI44" s="69"/>
      <c r="AAJ44" s="69"/>
      <c r="AAK44" s="69"/>
      <c r="AAL44" s="69"/>
      <c r="AAM44" s="69"/>
      <c r="AAN44" s="69"/>
      <c r="AAO44" s="69"/>
      <c r="AAP44" s="69"/>
      <c r="AAQ44" s="69"/>
      <c r="AAR44" s="69"/>
      <c r="AAS44" s="69"/>
      <c r="AAT44" s="69"/>
      <c r="AAU44" s="69"/>
      <c r="AAV44" s="69"/>
      <c r="AAW44" s="69"/>
      <c r="AAX44" s="69"/>
      <c r="AAY44" s="69"/>
      <c r="AAZ44" s="69"/>
      <c r="ABA44" s="69"/>
      <c r="ABB44" s="69"/>
      <c r="ABC44" s="69"/>
      <c r="ABD44" s="69"/>
      <c r="ABE44" s="69"/>
      <c r="ABF44" s="69"/>
      <c r="ABG44" s="69"/>
      <c r="ABH44" s="69"/>
      <c r="ABI44" s="69"/>
      <c r="ABJ44" s="69"/>
      <c r="ABK44" s="69"/>
      <c r="ABL44" s="69"/>
      <c r="ABM44" s="69"/>
      <c r="ABN44" s="69"/>
      <c r="ABO44" s="69"/>
      <c r="ABP44" s="69"/>
      <c r="ABQ44" s="69"/>
      <c r="ABR44" s="69"/>
      <c r="ABS44" s="69"/>
      <c r="ABT44" s="69"/>
      <c r="ABU44" s="69"/>
      <c r="ABV44" s="69"/>
      <c r="ABW44" s="69"/>
      <c r="ABX44" s="69"/>
      <c r="ABY44" s="69"/>
      <c r="ABZ44" s="69"/>
      <c r="ACA44" s="69"/>
      <c r="ACB44" s="69"/>
      <c r="ACC44" s="69"/>
      <c r="ACD44" s="69"/>
      <c r="ACE44" s="69"/>
      <c r="ACF44" s="69"/>
      <c r="ACG44" s="69"/>
      <c r="ACH44" s="69"/>
      <c r="ACI44" s="69"/>
      <c r="ACJ44" s="69"/>
      <c r="ACK44" s="69"/>
      <c r="ACL44" s="69"/>
      <c r="ACM44" s="69"/>
      <c r="ACN44" s="69"/>
      <c r="ACO44" s="69"/>
      <c r="ACP44" s="69"/>
      <c r="ACQ44" s="69"/>
      <c r="ACR44" s="69"/>
      <c r="ACS44" s="69"/>
      <c r="ACT44" s="69"/>
      <c r="ACU44" s="69"/>
      <c r="ACV44" s="69"/>
      <c r="ACW44" s="69"/>
      <c r="ACX44" s="69"/>
      <c r="ACY44" s="69"/>
      <c r="ACZ44" s="69"/>
      <c r="ADA44" s="69"/>
      <c r="ADB44" s="69"/>
      <c r="ADC44" s="69"/>
      <c r="ADD44" s="69"/>
      <c r="ADE44" s="69"/>
      <c r="ADF44" s="69"/>
      <c r="ADG44" s="69"/>
      <c r="ADH44" s="69"/>
      <c r="ADI44" s="69"/>
      <c r="ADJ44" s="69"/>
      <c r="ADK44" s="69"/>
      <c r="ADL44" s="69"/>
      <c r="ADM44" s="69"/>
      <c r="ADN44" s="69"/>
      <c r="ADO44" s="69"/>
      <c r="ADP44" s="69"/>
      <c r="ADQ44" s="69"/>
      <c r="ADR44" s="69"/>
      <c r="ADS44" s="69"/>
      <c r="ADT44" s="69"/>
      <c r="ADU44" s="69"/>
      <c r="ADV44" s="69"/>
      <c r="ADW44" s="69"/>
      <c r="ADX44" s="69"/>
      <c r="ADY44" s="69"/>
      <c r="ADZ44" s="69"/>
      <c r="AEA44" s="69"/>
      <c r="AEB44" s="69"/>
      <c r="AEC44" s="69"/>
      <c r="AED44" s="69"/>
      <c r="AEE44" s="69"/>
      <c r="AEF44" s="69"/>
      <c r="AEG44" s="69"/>
      <c r="AEH44" s="69"/>
      <c r="AEI44" s="69"/>
      <c r="AEJ44" s="69"/>
      <c r="AEK44" s="69"/>
      <c r="AEL44" s="69"/>
      <c r="AEM44" s="69"/>
      <c r="AEN44" s="69"/>
      <c r="AEO44" s="69"/>
      <c r="AEP44" s="69"/>
      <c r="AEQ44" s="69"/>
      <c r="AER44" s="69"/>
      <c r="AES44" s="69"/>
      <c r="AET44" s="69"/>
      <c r="AEU44" s="69"/>
      <c r="AEV44" s="69"/>
      <c r="AEW44" s="69"/>
      <c r="AEX44" s="69"/>
      <c r="AEY44" s="69"/>
      <c r="AEZ44" s="69"/>
      <c r="AFA44" s="69"/>
      <c r="AFB44" s="69"/>
      <c r="AFC44" s="69"/>
      <c r="AFD44" s="69"/>
      <c r="AFE44" s="69"/>
      <c r="AFF44" s="69"/>
      <c r="AFG44" s="69"/>
      <c r="AFH44" s="69"/>
      <c r="AFI44" s="69"/>
      <c r="AFJ44" s="69"/>
      <c r="AFK44" s="69"/>
      <c r="AFL44" s="69"/>
      <c r="AFM44" s="69"/>
      <c r="AFN44" s="69"/>
      <c r="AFO44" s="69"/>
      <c r="AFP44" s="69"/>
      <c r="AFQ44" s="69"/>
      <c r="AFR44" s="69"/>
      <c r="AFS44" s="69"/>
      <c r="AFT44" s="69"/>
      <c r="AFU44" s="69"/>
      <c r="AFV44" s="69"/>
      <c r="AFW44" s="69"/>
      <c r="AFX44" s="69"/>
      <c r="AFY44" s="69"/>
      <c r="AFZ44" s="69"/>
      <c r="AGA44" s="69"/>
      <c r="AGB44" s="69"/>
      <c r="AGC44" s="69"/>
      <c r="AGD44" s="69"/>
      <c r="AGE44" s="69"/>
      <c r="AGF44" s="69"/>
      <c r="AGG44" s="69"/>
      <c r="AGH44" s="69"/>
      <c r="AGI44" s="69"/>
      <c r="AGJ44" s="69"/>
      <c r="AGK44" s="69"/>
      <c r="AGL44" s="69"/>
      <c r="AGM44" s="69"/>
      <c r="AGN44" s="69"/>
      <c r="AGO44" s="69"/>
      <c r="AGP44" s="69"/>
      <c r="AGQ44" s="69"/>
      <c r="AGR44" s="69"/>
      <c r="AGS44" s="69"/>
      <c r="AGT44" s="69"/>
      <c r="AGU44" s="69"/>
      <c r="AGV44" s="69"/>
      <c r="AGW44" s="69"/>
      <c r="AGX44" s="69"/>
      <c r="AGY44" s="69"/>
      <c r="AGZ44" s="69"/>
      <c r="AHA44" s="69"/>
      <c r="AHB44" s="69"/>
      <c r="AHC44" s="69"/>
      <c r="AHD44" s="69"/>
      <c r="AHE44" s="69"/>
      <c r="AHF44" s="69"/>
      <c r="AHG44" s="69"/>
      <c r="AHH44" s="69"/>
      <c r="AHI44" s="69"/>
      <c r="AHJ44" s="69"/>
      <c r="AHK44" s="69"/>
      <c r="AHL44" s="69"/>
      <c r="AHM44" s="69"/>
      <c r="AHN44" s="69"/>
      <c r="AHO44" s="69"/>
      <c r="AHP44" s="69"/>
      <c r="AHQ44" s="69"/>
      <c r="AHR44" s="69"/>
      <c r="AHS44" s="69"/>
      <c r="AHT44" s="69"/>
      <c r="AHU44" s="69"/>
      <c r="AHV44" s="69"/>
      <c r="AHW44" s="69"/>
      <c r="AHX44" s="69"/>
      <c r="AHY44" s="69"/>
      <c r="AHZ44" s="69"/>
      <c r="AIA44" s="69"/>
      <c r="AIB44" s="69"/>
      <c r="AIC44" s="69"/>
      <c r="AID44" s="69"/>
      <c r="AIE44" s="69"/>
      <c r="AIF44" s="69"/>
      <c r="AIG44" s="69"/>
      <c r="AIH44" s="69"/>
      <c r="AII44" s="69"/>
      <c r="AIJ44" s="69"/>
      <c r="AIK44" s="69"/>
      <c r="AIL44" s="69"/>
      <c r="AIM44" s="69"/>
      <c r="AIN44" s="69"/>
      <c r="AIO44" s="69"/>
      <c r="AIP44" s="69"/>
      <c r="AIQ44" s="69"/>
      <c r="AIR44" s="69"/>
      <c r="AIS44" s="69"/>
      <c r="AIT44" s="69"/>
      <c r="AIU44" s="69"/>
      <c r="AIV44" s="69"/>
      <c r="AIW44" s="69"/>
      <c r="AIX44" s="69"/>
      <c r="AIY44" s="69"/>
      <c r="AIZ44" s="69"/>
      <c r="AJA44" s="69"/>
      <c r="AJB44" s="69"/>
      <c r="AJC44" s="69"/>
      <c r="AJD44" s="69"/>
      <c r="AJE44" s="69"/>
      <c r="AJF44" s="69"/>
      <c r="AJG44" s="69"/>
      <c r="AJH44" s="69"/>
      <c r="AJI44" s="69"/>
      <c r="AJJ44" s="69"/>
      <c r="AJK44" s="69"/>
      <c r="AJL44" s="69"/>
      <c r="AJM44" s="69"/>
      <c r="AJN44" s="69"/>
      <c r="AJO44" s="69"/>
      <c r="AJP44" s="69"/>
      <c r="AJQ44" s="69"/>
      <c r="AJR44" s="69"/>
      <c r="AJS44" s="69"/>
      <c r="AJT44" s="69"/>
      <c r="AJU44" s="69"/>
      <c r="AJV44" s="69"/>
      <c r="AJW44" s="69"/>
      <c r="AJX44" s="69"/>
      <c r="AJY44" s="69"/>
      <c r="AJZ44" s="69"/>
      <c r="AKA44" s="69"/>
      <c r="AKB44" s="69"/>
      <c r="AKC44" s="69"/>
      <c r="AKD44" s="69"/>
      <c r="AKE44" s="69"/>
      <c r="AKF44" s="69"/>
      <c r="AKG44" s="69"/>
      <c r="AKH44" s="69"/>
      <c r="AKI44" s="69"/>
      <c r="AKJ44" s="69"/>
      <c r="AKK44" s="69"/>
      <c r="AKL44" s="69"/>
      <c r="AKM44" s="69"/>
      <c r="AKN44" s="69"/>
      <c r="AKO44" s="69"/>
      <c r="AKP44" s="69"/>
      <c r="AKQ44" s="69"/>
      <c r="AKR44" s="69"/>
      <c r="AKS44" s="69"/>
      <c r="AKT44" s="69"/>
      <c r="AKU44" s="69"/>
      <c r="AKV44" s="69"/>
      <c r="AKW44" s="69"/>
      <c r="AKX44" s="69"/>
      <c r="AKY44" s="69"/>
      <c r="AKZ44" s="69"/>
      <c r="ALA44" s="69"/>
      <c r="ALB44" s="69"/>
      <c r="ALC44" s="69"/>
      <c r="ALD44" s="69"/>
      <c r="ALE44" s="69"/>
      <c r="ALF44" s="69"/>
      <c r="ALG44" s="69"/>
      <c r="ALH44" s="69"/>
      <c r="ALI44" s="69"/>
      <c r="ALJ44" s="69"/>
      <c r="ALK44" s="69"/>
      <c r="ALL44" s="69"/>
      <c r="ALM44" s="69"/>
    </row>
    <row r="4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c r="CS45" s="69"/>
      <c r="CT45" s="69"/>
      <c r="CU45" s="69"/>
      <c r="CV45" s="69"/>
      <c r="CW45" s="69"/>
      <c r="CX45" s="69"/>
      <c r="CY45" s="69"/>
      <c r="CZ45" s="69"/>
      <c r="DA45" s="69"/>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c r="FA45" s="69"/>
      <c r="FB45" s="69"/>
      <c r="FC45" s="69"/>
      <c r="FD45" s="69"/>
      <c r="FE45" s="69"/>
      <c r="FF45" s="69"/>
      <c r="FG45" s="69"/>
      <c r="FH45" s="69"/>
      <c r="FI45" s="69"/>
      <c r="FJ45" s="69"/>
      <c r="FK45" s="69"/>
      <c r="FL45" s="69"/>
      <c r="FM45" s="69"/>
      <c r="FN45" s="69"/>
      <c r="FO45" s="69"/>
      <c r="FP45" s="69"/>
      <c r="FQ45" s="69"/>
      <c r="FR45" s="69"/>
      <c r="FS45" s="69"/>
      <c r="FT45" s="69"/>
      <c r="FU45" s="69"/>
      <c r="FV45" s="69"/>
      <c r="FW45" s="69"/>
      <c r="FX45" s="69"/>
      <c r="FY45" s="69"/>
      <c r="FZ45" s="69"/>
      <c r="GA45" s="69"/>
      <c r="GB45" s="69"/>
      <c r="GC45" s="69"/>
      <c r="GD45" s="69"/>
      <c r="GE45" s="69"/>
      <c r="GF45" s="69"/>
      <c r="GG45" s="69"/>
      <c r="GH45" s="69"/>
      <c r="GI45" s="69"/>
      <c r="GJ45" s="69"/>
      <c r="GK45" s="69"/>
      <c r="GL45" s="69"/>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c r="JG45" s="69"/>
      <c r="JH45" s="69"/>
      <c r="JI45" s="69"/>
      <c r="JJ45" s="69"/>
      <c r="JK45" s="69"/>
      <c r="JL45" s="69"/>
      <c r="JM45" s="69"/>
      <c r="JN45" s="69"/>
      <c r="JO45" s="69"/>
      <c r="JP45" s="69"/>
      <c r="JQ45" s="69"/>
      <c r="JR45" s="69"/>
      <c r="JS45" s="69"/>
      <c r="JT45" s="69"/>
      <c r="JU45" s="69"/>
      <c r="JV45" s="69"/>
      <c r="JW45" s="69"/>
      <c r="JX45" s="69"/>
      <c r="JY45" s="69"/>
      <c r="JZ45" s="69"/>
      <c r="KA45" s="69"/>
      <c r="KB45" s="69"/>
      <c r="KC45" s="69"/>
      <c r="KD45" s="69"/>
      <c r="KE45" s="69"/>
      <c r="KF45" s="69"/>
      <c r="KG45" s="69"/>
      <c r="KH45" s="69"/>
      <c r="KI45" s="69"/>
      <c r="KJ45" s="69"/>
      <c r="KK45" s="69"/>
      <c r="KL45" s="69"/>
      <c r="KM45" s="69"/>
      <c r="KN45" s="69"/>
      <c r="KO45" s="69"/>
      <c r="KP45" s="69"/>
      <c r="KQ45" s="69"/>
      <c r="KR45" s="69"/>
      <c r="KS45" s="69"/>
      <c r="KT45" s="69"/>
      <c r="KU45" s="69"/>
      <c r="KV45" s="69"/>
      <c r="KW45" s="69"/>
      <c r="KX45" s="69"/>
      <c r="KY45" s="69"/>
      <c r="KZ45" s="69"/>
      <c r="LA45" s="69"/>
      <c r="LB45" s="69"/>
      <c r="LC45" s="69"/>
      <c r="LD45" s="69"/>
      <c r="LE45" s="69"/>
      <c r="LF45" s="69"/>
      <c r="LG45" s="69"/>
      <c r="LH45" s="69"/>
      <c r="LI45" s="69"/>
      <c r="LJ45" s="69"/>
      <c r="LK45" s="69"/>
      <c r="LL45" s="69"/>
      <c r="LM45" s="69"/>
      <c r="LN45" s="69"/>
      <c r="LO45" s="69"/>
      <c r="LP45" s="69"/>
      <c r="LQ45" s="69"/>
      <c r="LR45" s="69"/>
      <c r="LS45" s="69"/>
      <c r="LT45" s="69"/>
      <c r="LU45" s="69"/>
      <c r="LV45" s="69"/>
      <c r="LW45" s="69"/>
      <c r="LX45" s="69"/>
      <c r="LY45" s="69"/>
      <c r="LZ45" s="69"/>
      <c r="MA45" s="69"/>
      <c r="MB45" s="69"/>
      <c r="MC45" s="69"/>
      <c r="MD45" s="69"/>
      <c r="ME45" s="69"/>
      <c r="MF45" s="69"/>
      <c r="MG45" s="69"/>
      <c r="MH45" s="69"/>
      <c r="MI45" s="69"/>
      <c r="MJ45" s="69"/>
      <c r="MK45" s="69"/>
      <c r="ML45" s="69"/>
      <c r="MM45" s="69"/>
      <c r="MN45" s="69"/>
      <c r="MO45" s="69"/>
      <c r="MP45" s="69"/>
      <c r="MQ45" s="69"/>
      <c r="MR45" s="69"/>
      <c r="MS45" s="69"/>
      <c r="MT45" s="69"/>
      <c r="MU45" s="69"/>
      <c r="MV45" s="69"/>
      <c r="MW45" s="69"/>
      <c r="MX45" s="69"/>
      <c r="MY45" s="69"/>
      <c r="MZ45" s="69"/>
      <c r="NA45" s="69"/>
      <c r="NB45" s="69"/>
      <c r="NC45" s="69"/>
      <c r="ND45" s="69"/>
      <c r="NE45" s="69"/>
      <c r="NF45" s="69"/>
      <c r="NG45" s="69"/>
      <c r="NH45" s="69"/>
      <c r="NI45" s="69"/>
      <c r="NJ45" s="69"/>
      <c r="NK45" s="69"/>
      <c r="NL45" s="69"/>
      <c r="NM45" s="69"/>
      <c r="NN45" s="69"/>
      <c r="NO45" s="69"/>
      <c r="NP45" s="69"/>
      <c r="NQ45" s="69"/>
      <c r="NR45" s="69"/>
      <c r="NS45" s="69"/>
      <c r="NT45" s="69"/>
      <c r="NU45" s="69"/>
      <c r="NV45" s="69"/>
      <c r="NW45" s="69"/>
      <c r="NX45" s="69"/>
      <c r="NY45" s="69"/>
      <c r="NZ45" s="69"/>
      <c r="OA45" s="69"/>
      <c r="OB45" s="69"/>
      <c r="OC45" s="69"/>
      <c r="OD45" s="69"/>
      <c r="OE45" s="69"/>
      <c r="OF45" s="69"/>
      <c r="OG45" s="69"/>
      <c r="OH45" s="69"/>
      <c r="OI45" s="69"/>
      <c r="OJ45" s="69"/>
      <c r="OK45" s="69"/>
      <c r="OL45" s="69"/>
      <c r="OM45" s="69"/>
      <c r="ON45" s="69"/>
      <c r="OO45" s="69"/>
      <c r="OP45" s="69"/>
      <c r="OQ45" s="69"/>
      <c r="OR45" s="69"/>
      <c r="OS45" s="69"/>
      <c r="OT45" s="69"/>
      <c r="OU45" s="69"/>
      <c r="OV45" s="69"/>
      <c r="OW45" s="69"/>
      <c r="OX45" s="69"/>
      <c r="OY45" s="69"/>
      <c r="OZ45" s="69"/>
      <c r="PA45" s="69"/>
      <c r="PB45" s="69"/>
      <c r="PC45" s="69"/>
      <c r="PD45" s="69"/>
      <c r="PE45" s="69"/>
      <c r="PF45" s="69"/>
      <c r="PG45" s="69"/>
      <c r="PH45" s="69"/>
      <c r="PI45" s="69"/>
      <c r="PJ45" s="69"/>
      <c r="PK45" s="69"/>
      <c r="PL45" s="69"/>
      <c r="PM45" s="69"/>
      <c r="PN45" s="69"/>
      <c r="PO45" s="69"/>
      <c r="PP45" s="69"/>
      <c r="PQ45" s="69"/>
      <c r="PR45" s="69"/>
      <c r="PS45" s="69"/>
      <c r="PT45" s="69"/>
      <c r="PU45" s="69"/>
      <c r="PV45" s="69"/>
      <c r="PW45" s="69"/>
      <c r="PX45" s="69"/>
      <c r="PY45" s="69"/>
      <c r="PZ45" s="69"/>
      <c r="QA45" s="69"/>
      <c r="QB45" s="69"/>
      <c r="QC45" s="69"/>
      <c r="QD45" s="69"/>
      <c r="QE45" s="69"/>
      <c r="QF45" s="69"/>
      <c r="QG45" s="69"/>
      <c r="QH45" s="69"/>
      <c r="QI45" s="69"/>
      <c r="QJ45" s="69"/>
      <c r="QK45" s="69"/>
      <c r="QL45" s="69"/>
      <c r="QM45" s="69"/>
      <c r="QN45" s="69"/>
      <c r="QO45" s="69"/>
      <c r="QP45" s="69"/>
      <c r="QQ45" s="69"/>
      <c r="QR45" s="69"/>
      <c r="QS45" s="69"/>
      <c r="QT45" s="69"/>
      <c r="QU45" s="69"/>
      <c r="QV45" s="69"/>
      <c r="QW45" s="69"/>
      <c r="QX45" s="69"/>
      <c r="QY45" s="69"/>
      <c r="QZ45" s="69"/>
      <c r="RA45" s="69"/>
      <c r="RB45" s="69"/>
      <c r="RC45" s="69"/>
      <c r="RD45" s="69"/>
      <c r="RE45" s="69"/>
      <c r="RF45" s="69"/>
      <c r="RG45" s="69"/>
      <c r="RH45" s="69"/>
      <c r="RI45" s="69"/>
      <c r="RJ45" s="69"/>
      <c r="RK45" s="69"/>
      <c r="RL45" s="69"/>
      <c r="RM45" s="69"/>
      <c r="RN45" s="69"/>
      <c r="RO45" s="69"/>
      <c r="RP45" s="69"/>
      <c r="RQ45" s="69"/>
      <c r="RR45" s="69"/>
      <c r="RS45" s="69"/>
      <c r="RT45" s="69"/>
      <c r="RU45" s="69"/>
      <c r="RV45" s="69"/>
      <c r="RW45" s="69"/>
      <c r="RX45" s="69"/>
      <c r="RY45" s="69"/>
      <c r="RZ45" s="69"/>
      <c r="SA45" s="69"/>
      <c r="SB45" s="69"/>
      <c r="SC45" s="69"/>
      <c r="SD45" s="69"/>
      <c r="SE45" s="69"/>
      <c r="SF45" s="69"/>
      <c r="SG45" s="69"/>
      <c r="SH45" s="69"/>
      <c r="SI45" s="69"/>
      <c r="SJ45" s="69"/>
      <c r="SK45" s="69"/>
      <c r="SL45" s="69"/>
      <c r="SM45" s="69"/>
      <c r="SN45" s="69"/>
      <c r="SO45" s="69"/>
      <c r="SP45" s="69"/>
      <c r="SQ45" s="69"/>
      <c r="SR45" s="69"/>
      <c r="SS45" s="69"/>
      <c r="ST45" s="69"/>
      <c r="SU45" s="69"/>
      <c r="SV45" s="69"/>
      <c r="SW45" s="69"/>
      <c r="SX45" s="69"/>
      <c r="SY45" s="69"/>
      <c r="SZ45" s="69"/>
      <c r="TA45" s="69"/>
      <c r="TB45" s="69"/>
      <c r="TC45" s="69"/>
      <c r="TD45" s="69"/>
      <c r="TE45" s="69"/>
      <c r="TF45" s="69"/>
      <c r="TG45" s="69"/>
      <c r="TH45" s="69"/>
      <c r="TI45" s="69"/>
      <c r="TJ45" s="69"/>
      <c r="TK45" s="69"/>
      <c r="TL45" s="69"/>
      <c r="TM45" s="69"/>
      <c r="TN45" s="69"/>
      <c r="TO45" s="69"/>
      <c r="TP45" s="69"/>
      <c r="TQ45" s="69"/>
      <c r="TR45" s="69"/>
      <c r="TS45" s="69"/>
      <c r="TT45" s="69"/>
      <c r="TU45" s="69"/>
      <c r="TV45" s="69"/>
      <c r="TW45" s="69"/>
      <c r="TX45" s="69"/>
      <c r="TY45" s="69"/>
      <c r="TZ45" s="69"/>
      <c r="UA45" s="69"/>
      <c r="UB45" s="69"/>
      <c r="UC45" s="69"/>
      <c r="UD45" s="69"/>
      <c r="UE45" s="69"/>
      <c r="UF45" s="69"/>
      <c r="UG45" s="69"/>
      <c r="UH45" s="69"/>
      <c r="UI45" s="69"/>
      <c r="UJ45" s="69"/>
      <c r="UK45" s="69"/>
      <c r="UL45" s="69"/>
      <c r="UM45" s="69"/>
      <c r="UN45" s="69"/>
      <c r="UO45" s="69"/>
      <c r="UP45" s="69"/>
      <c r="UQ45" s="69"/>
      <c r="UR45" s="69"/>
      <c r="US45" s="69"/>
      <c r="UT45" s="69"/>
      <c r="UU45" s="69"/>
      <c r="UV45" s="69"/>
      <c r="UW45" s="69"/>
      <c r="UX45" s="69"/>
      <c r="UY45" s="69"/>
      <c r="UZ45" s="69"/>
      <c r="VA45" s="69"/>
      <c r="VB45" s="69"/>
      <c r="VC45" s="69"/>
      <c r="VD45" s="69"/>
      <c r="VE45" s="69"/>
      <c r="VF45" s="69"/>
      <c r="VG45" s="69"/>
      <c r="VH45" s="69"/>
      <c r="VI45" s="69"/>
      <c r="VJ45" s="69"/>
      <c r="VK45" s="69"/>
      <c r="VL45" s="69"/>
      <c r="VM45" s="69"/>
      <c r="VN45" s="69"/>
      <c r="VO45" s="69"/>
      <c r="VP45" s="69"/>
      <c r="VQ45" s="69"/>
      <c r="VR45" s="69"/>
      <c r="VS45" s="69"/>
      <c r="VT45" s="69"/>
      <c r="VU45" s="69"/>
      <c r="VV45" s="69"/>
      <c r="VW45" s="69"/>
      <c r="VX45" s="69"/>
      <c r="VY45" s="69"/>
      <c r="VZ45" s="69"/>
      <c r="WA45" s="69"/>
      <c r="WB45" s="69"/>
      <c r="WC45" s="69"/>
      <c r="WD45" s="69"/>
      <c r="WE45" s="69"/>
      <c r="WF45" s="69"/>
      <c r="WG45" s="69"/>
      <c r="WH45" s="69"/>
      <c r="WI45" s="69"/>
      <c r="WJ45" s="69"/>
      <c r="WK45" s="69"/>
      <c r="WL45" s="69"/>
      <c r="WM45" s="69"/>
      <c r="WN45" s="69"/>
      <c r="WO45" s="69"/>
      <c r="WP45" s="69"/>
      <c r="WQ45" s="69"/>
      <c r="WR45" s="69"/>
      <c r="WS45" s="69"/>
      <c r="WT45" s="69"/>
      <c r="WU45" s="69"/>
      <c r="WV45" s="69"/>
      <c r="WW45" s="69"/>
      <c r="WX45" s="69"/>
      <c r="WY45" s="69"/>
      <c r="WZ45" s="69"/>
      <c r="XA45" s="69"/>
      <c r="XB45" s="69"/>
      <c r="XC45" s="69"/>
      <c r="XD45" s="69"/>
      <c r="XE45" s="69"/>
      <c r="XF45" s="69"/>
      <c r="XG45" s="69"/>
      <c r="XH45" s="69"/>
      <c r="XI45" s="69"/>
      <c r="XJ45" s="69"/>
      <c r="XK45" s="69"/>
      <c r="XL45" s="69"/>
      <c r="XM45" s="69"/>
      <c r="XN45" s="69"/>
      <c r="XO45" s="69"/>
      <c r="XP45" s="69"/>
      <c r="XQ45" s="69"/>
      <c r="XR45" s="69"/>
      <c r="XS45" s="69"/>
      <c r="XT45" s="69"/>
      <c r="XU45" s="69"/>
      <c r="XV45" s="69"/>
      <c r="XW45" s="69"/>
      <c r="XX45" s="69"/>
      <c r="XY45" s="69"/>
      <c r="XZ45" s="69"/>
      <c r="YA45" s="69"/>
      <c r="YB45" s="69"/>
      <c r="YC45" s="69"/>
      <c r="YD45" s="69"/>
      <c r="YE45" s="69"/>
      <c r="YF45" s="69"/>
      <c r="YG45" s="69"/>
      <c r="YH45" s="69"/>
      <c r="YI45" s="69"/>
      <c r="YJ45" s="69"/>
      <c r="YK45" s="69"/>
      <c r="YL45" s="69"/>
      <c r="YM45" s="69"/>
      <c r="YN45" s="69"/>
      <c r="YO45" s="69"/>
      <c r="YP45" s="69"/>
      <c r="YQ45" s="69"/>
      <c r="YR45" s="69"/>
      <c r="YS45" s="69"/>
      <c r="YT45" s="69"/>
      <c r="YU45" s="69"/>
      <c r="YV45" s="69"/>
      <c r="YW45" s="69"/>
      <c r="YX45" s="69"/>
      <c r="YY45" s="69"/>
      <c r="YZ45" s="69"/>
      <c r="ZA45" s="69"/>
      <c r="ZB45" s="69"/>
      <c r="ZC45" s="69"/>
      <c r="ZD45" s="69"/>
      <c r="ZE45" s="69"/>
      <c r="ZF45" s="69"/>
      <c r="ZG45" s="69"/>
      <c r="ZH45" s="69"/>
      <c r="ZI45" s="69"/>
      <c r="ZJ45" s="69"/>
      <c r="ZK45" s="69"/>
      <c r="ZL45" s="69"/>
      <c r="ZM45" s="69"/>
      <c r="ZN45" s="69"/>
      <c r="ZO45" s="69"/>
      <c r="ZP45" s="69"/>
      <c r="ZQ45" s="69"/>
      <c r="ZR45" s="69"/>
      <c r="ZS45" s="69"/>
      <c r="ZT45" s="69"/>
      <c r="ZU45" s="69"/>
      <c r="ZV45" s="69"/>
      <c r="ZW45" s="69"/>
      <c r="ZX45" s="69"/>
      <c r="ZY45" s="69"/>
      <c r="ZZ45" s="69"/>
      <c r="AAA45" s="69"/>
      <c r="AAB45" s="69"/>
      <c r="AAC45" s="69"/>
      <c r="AAD45" s="69"/>
      <c r="AAE45" s="69"/>
      <c r="AAF45" s="69"/>
      <c r="AAG45" s="69"/>
      <c r="AAH45" s="69"/>
      <c r="AAI45" s="69"/>
      <c r="AAJ45" s="69"/>
      <c r="AAK45" s="69"/>
      <c r="AAL45" s="69"/>
      <c r="AAM45" s="69"/>
      <c r="AAN45" s="69"/>
      <c r="AAO45" s="69"/>
      <c r="AAP45" s="69"/>
      <c r="AAQ45" s="69"/>
      <c r="AAR45" s="69"/>
      <c r="AAS45" s="69"/>
      <c r="AAT45" s="69"/>
      <c r="AAU45" s="69"/>
      <c r="AAV45" s="69"/>
      <c r="AAW45" s="69"/>
      <c r="AAX45" s="69"/>
      <c r="AAY45" s="69"/>
      <c r="AAZ45" s="69"/>
      <c r="ABA45" s="69"/>
      <c r="ABB45" s="69"/>
      <c r="ABC45" s="69"/>
      <c r="ABD45" s="69"/>
      <c r="ABE45" s="69"/>
      <c r="ABF45" s="69"/>
      <c r="ABG45" s="69"/>
      <c r="ABH45" s="69"/>
      <c r="ABI45" s="69"/>
      <c r="ABJ45" s="69"/>
      <c r="ABK45" s="69"/>
      <c r="ABL45" s="69"/>
      <c r="ABM45" s="69"/>
      <c r="ABN45" s="69"/>
      <c r="ABO45" s="69"/>
      <c r="ABP45" s="69"/>
      <c r="ABQ45" s="69"/>
      <c r="ABR45" s="69"/>
      <c r="ABS45" s="69"/>
      <c r="ABT45" s="69"/>
      <c r="ABU45" s="69"/>
      <c r="ABV45" s="69"/>
      <c r="ABW45" s="69"/>
      <c r="ABX45" s="69"/>
      <c r="ABY45" s="69"/>
      <c r="ABZ45" s="69"/>
      <c r="ACA45" s="69"/>
      <c r="ACB45" s="69"/>
      <c r="ACC45" s="69"/>
      <c r="ACD45" s="69"/>
      <c r="ACE45" s="69"/>
      <c r="ACF45" s="69"/>
      <c r="ACG45" s="69"/>
      <c r="ACH45" s="69"/>
      <c r="ACI45" s="69"/>
      <c r="ACJ45" s="69"/>
      <c r="ACK45" s="69"/>
      <c r="ACL45" s="69"/>
      <c r="ACM45" s="69"/>
      <c r="ACN45" s="69"/>
      <c r="ACO45" s="69"/>
      <c r="ACP45" s="69"/>
      <c r="ACQ45" s="69"/>
      <c r="ACR45" s="69"/>
      <c r="ACS45" s="69"/>
      <c r="ACT45" s="69"/>
      <c r="ACU45" s="69"/>
      <c r="ACV45" s="69"/>
      <c r="ACW45" s="69"/>
      <c r="ACX45" s="69"/>
      <c r="ACY45" s="69"/>
      <c r="ACZ45" s="69"/>
      <c r="ADA45" s="69"/>
      <c r="ADB45" s="69"/>
      <c r="ADC45" s="69"/>
      <c r="ADD45" s="69"/>
      <c r="ADE45" s="69"/>
      <c r="ADF45" s="69"/>
      <c r="ADG45" s="69"/>
      <c r="ADH45" s="69"/>
      <c r="ADI45" s="69"/>
      <c r="ADJ45" s="69"/>
      <c r="ADK45" s="69"/>
      <c r="ADL45" s="69"/>
      <c r="ADM45" s="69"/>
      <c r="ADN45" s="69"/>
      <c r="ADO45" s="69"/>
      <c r="ADP45" s="69"/>
      <c r="ADQ45" s="69"/>
      <c r="ADR45" s="69"/>
      <c r="ADS45" s="69"/>
      <c r="ADT45" s="69"/>
      <c r="ADU45" s="69"/>
      <c r="ADV45" s="69"/>
      <c r="ADW45" s="69"/>
      <c r="ADX45" s="69"/>
      <c r="ADY45" s="69"/>
      <c r="ADZ45" s="69"/>
      <c r="AEA45" s="69"/>
      <c r="AEB45" s="69"/>
      <c r="AEC45" s="69"/>
      <c r="AED45" s="69"/>
      <c r="AEE45" s="69"/>
      <c r="AEF45" s="69"/>
      <c r="AEG45" s="69"/>
      <c r="AEH45" s="69"/>
      <c r="AEI45" s="69"/>
      <c r="AEJ45" s="69"/>
      <c r="AEK45" s="69"/>
      <c r="AEL45" s="69"/>
      <c r="AEM45" s="69"/>
      <c r="AEN45" s="69"/>
      <c r="AEO45" s="69"/>
      <c r="AEP45" s="69"/>
      <c r="AEQ45" s="69"/>
      <c r="AER45" s="69"/>
      <c r="AES45" s="69"/>
      <c r="AET45" s="69"/>
      <c r="AEU45" s="69"/>
      <c r="AEV45" s="69"/>
      <c r="AEW45" s="69"/>
      <c r="AEX45" s="69"/>
      <c r="AEY45" s="69"/>
      <c r="AEZ45" s="69"/>
      <c r="AFA45" s="69"/>
      <c r="AFB45" s="69"/>
      <c r="AFC45" s="69"/>
      <c r="AFD45" s="69"/>
      <c r="AFE45" s="69"/>
      <c r="AFF45" s="69"/>
      <c r="AFG45" s="69"/>
      <c r="AFH45" s="69"/>
      <c r="AFI45" s="69"/>
      <c r="AFJ45" s="69"/>
      <c r="AFK45" s="69"/>
      <c r="AFL45" s="69"/>
      <c r="AFM45" s="69"/>
      <c r="AFN45" s="69"/>
      <c r="AFO45" s="69"/>
      <c r="AFP45" s="69"/>
      <c r="AFQ45" s="69"/>
      <c r="AFR45" s="69"/>
      <c r="AFS45" s="69"/>
      <c r="AFT45" s="69"/>
      <c r="AFU45" s="69"/>
      <c r="AFV45" s="69"/>
      <c r="AFW45" s="69"/>
      <c r="AFX45" s="69"/>
      <c r="AFY45" s="69"/>
      <c r="AFZ45" s="69"/>
      <c r="AGA45" s="69"/>
      <c r="AGB45" s="69"/>
      <c r="AGC45" s="69"/>
      <c r="AGD45" s="69"/>
      <c r="AGE45" s="69"/>
      <c r="AGF45" s="69"/>
      <c r="AGG45" s="69"/>
      <c r="AGH45" s="69"/>
      <c r="AGI45" s="69"/>
      <c r="AGJ45" s="69"/>
      <c r="AGK45" s="69"/>
      <c r="AGL45" s="69"/>
      <c r="AGM45" s="69"/>
      <c r="AGN45" s="69"/>
      <c r="AGO45" s="69"/>
      <c r="AGP45" s="69"/>
      <c r="AGQ45" s="69"/>
      <c r="AGR45" s="69"/>
      <c r="AGS45" s="69"/>
      <c r="AGT45" s="69"/>
      <c r="AGU45" s="69"/>
      <c r="AGV45" s="69"/>
      <c r="AGW45" s="69"/>
      <c r="AGX45" s="69"/>
      <c r="AGY45" s="69"/>
      <c r="AGZ45" s="69"/>
      <c r="AHA45" s="69"/>
      <c r="AHB45" s="69"/>
      <c r="AHC45" s="69"/>
      <c r="AHD45" s="69"/>
      <c r="AHE45" s="69"/>
      <c r="AHF45" s="69"/>
      <c r="AHG45" s="69"/>
      <c r="AHH45" s="69"/>
      <c r="AHI45" s="69"/>
      <c r="AHJ45" s="69"/>
      <c r="AHK45" s="69"/>
      <c r="AHL45" s="69"/>
      <c r="AHM45" s="69"/>
      <c r="AHN45" s="69"/>
      <c r="AHO45" s="69"/>
      <c r="AHP45" s="69"/>
      <c r="AHQ45" s="69"/>
      <c r="AHR45" s="69"/>
      <c r="AHS45" s="69"/>
      <c r="AHT45" s="69"/>
      <c r="AHU45" s="69"/>
      <c r="AHV45" s="69"/>
      <c r="AHW45" s="69"/>
      <c r="AHX45" s="69"/>
      <c r="AHY45" s="69"/>
      <c r="AHZ45" s="69"/>
      <c r="AIA45" s="69"/>
      <c r="AIB45" s="69"/>
      <c r="AIC45" s="69"/>
      <c r="AID45" s="69"/>
      <c r="AIE45" s="69"/>
      <c r="AIF45" s="69"/>
      <c r="AIG45" s="69"/>
      <c r="AIH45" s="69"/>
      <c r="AII45" s="69"/>
      <c r="AIJ45" s="69"/>
      <c r="AIK45" s="69"/>
      <c r="AIL45" s="69"/>
      <c r="AIM45" s="69"/>
      <c r="AIN45" s="69"/>
      <c r="AIO45" s="69"/>
      <c r="AIP45" s="69"/>
      <c r="AIQ45" s="69"/>
      <c r="AIR45" s="69"/>
      <c r="AIS45" s="69"/>
      <c r="AIT45" s="69"/>
      <c r="AIU45" s="69"/>
      <c r="AIV45" s="69"/>
      <c r="AIW45" s="69"/>
      <c r="AIX45" s="69"/>
      <c r="AIY45" s="69"/>
      <c r="AIZ45" s="69"/>
      <c r="AJA45" s="69"/>
      <c r="AJB45" s="69"/>
      <c r="AJC45" s="69"/>
      <c r="AJD45" s="69"/>
      <c r="AJE45" s="69"/>
      <c r="AJF45" s="69"/>
      <c r="AJG45" s="69"/>
      <c r="AJH45" s="69"/>
      <c r="AJI45" s="69"/>
      <c r="AJJ45" s="69"/>
      <c r="AJK45" s="69"/>
      <c r="AJL45" s="69"/>
      <c r="AJM45" s="69"/>
      <c r="AJN45" s="69"/>
      <c r="AJO45" s="69"/>
      <c r="AJP45" s="69"/>
      <c r="AJQ45" s="69"/>
      <c r="AJR45" s="69"/>
      <c r="AJS45" s="69"/>
      <c r="AJT45" s="69"/>
      <c r="AJU45" s="69"/>
      <c r="AJV45" s="69"/>
      <c r="AJW45" s="69"/>
      <c r="AJX45" s="69"/>
      <c r="AJY45" s="69"/>
      <c r="AJZ45" s="69"/>
      <c r="AKA45" s="69"/>
      <c r="AKB45" s="69"/>
      <c r="AKC45" s="69"/>
      <c r="AKD45" s="69"/>
      <c r="AKE45" s="69"/>
      <c r="AKF45" s="69"/>
      <c r="AKG45" s="69"/>
      <c r="AKH45" s="69"/>
      <c r="AKI45" s="69"/>
      <c r="AKJ45" s="69"/>
      <c r="AKK45" s="69"/>
      <c r="AKL45" s="69"/>
      <c r="AKM45" s="69"/>
      <c r="AKN45" s="69"/>
      <c r="AKO45" s="69"/>
      <c r="AKP45" s="69"/>
      <c r="AKQ45" s="69"/>
      <c r="AKR45" s="69"/>
      <c r="AKS45" s="69"/>
      <c r="AKT45" s="69"/>
      <c r="AKU45" s="69"/>
      <c r="AKV45" s="69"/>
      <c r="AKW45" s="69"/>
      <c r="AKX45" s="69"/>
      <c r="AKY45" s="69"/>
      <c r="AKZ45" s="69"/>
      <c r="ALA45" s="69"/>
      <c r="ALB45" s="69"/>
      <c r="ALC45" s="69"/>
      <c r="ALD45" s="69"/>
      <c r="ALE45" s="69"/>
      <c r="ALF45" s="69"/>
      <c r="ALG45" s="69"/>
      <c r="ALH45" s="69"/>
      <c r="ALI45" s="69"/>
      <c r="ALJ45" s="69"/>
      <c r="ALK45" s="69"/>
      <c r="ALL45" s="69"/>
      <c r="ALM45" s="69"/>
    </row>
    <row r="46">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c r="CE46" s="69"/>
      <c r="CF46" s="69"/>
      <c r="CG46" s="69"/>
      <c r="CH46" s="69"/>
      <c r="CI46" s="69"/>
      <c r="CJ46" s="69"/>
      <c r="CK46" s="69"/>
      <c r="CL46" s="69"/>
      <c r="CM46" s="69"/>
      <c r="CN46" s="69"/>
      <c r="CO46" s="69"/>
      <c r="CP46" s="69"/>
      <c r="CQ46" s="69"/>
      <c r="CR46" s="69"/>
      <c r="CS46" s="69"/>
      <c r="CT46" s="69"/>
      <c r="CU46" s="69"/>
      <c r="CV46" s="69"/>
      <c r="CW46" s="69"/>
      <c r="CX46" s="69"/>
      <c r="CY46" s="69"/>
      <c r="CZ46" s="69"/>
      <c r="DA46" s="69"/>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c r="EZ46" s="69"/>
      <c r="FA46" s="69"/>
      <c r="FB46" s="69"/>
      <c r="FC46" s="69"/>
      <c r="FD46" s="69"/>
      <c r="FE46" s="69"/>
      <c r="FF46" s="69"/>
      <c r="FG46" s="69"/>
      <c r="FH46" s="69"/>
      <c r="FI46" s="69"/>
      <c r="FJ46" s="69"/>
      <c r="FK46" s="69"/>
      <c r="FL46" s="69"/>
      <c r="FM46" s="69"/>
      <c r="FN46" s="69"/>
      <c r="FO46" s="69"/>
      <c r="FP46" s="69"/>
      <c r="FQ46" s="69"/>
      <c r="FR46" s="69"/>
      <c r="FS46" s="69"/>
      <c r="FT46" s="69"/>
      <c r="FU46" s="69"/>
      <c r="FV46" s="69"/>
      <c r="FW46" s="69"/>
      <c r="FX46" s="69"/>
      <c r="FY46" s="69"/>
      <c r="FZ46" s="69"/>
      <c r="GA46" s="69"/>
      <c r="GB46" s="69"/>
      <c r="GC46" s="69"/>
      <c r="GD46" s="69"/>
      <c r="GE46" s="69"/>
      <c r="GF46" s="69"/>
      <c r="GG46" s="69"/>
      <c r="GH46" s="69"/>
      <c r="GI46" s="69"/>
      <c r="GJ46" s="69"/>
      <c r="GK46" s="69"/>
      <c r="GL46" s="69"/>
      <c r="GM46" s="69"/>
      <c r="GN46" s="69"/>
      <c r="GO46" s="69"/>
      <c r="GP46" s="69"/>
      <c r="GQ46" s="69"/>
      <c r="GR46" s="69"/>
      <c r="GS46" s="69"/>
      <c r="GT46" s="69"/>
      <c r="GU46" s="69"/>
      <c r="GV46" s="69"/>
      <c r="GW46" s="69"/>
      <c r="GX46" s="69"/>
      <c r="GY46" s="69"/>
      <c r="GZ46" s="69"/>
      <c r="HA46" s="69"/>
      <c r="HB46" s="69"/>
      <c r="HC46" s="69"/>
      <c r="HD46" s="69"/>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c r="IG46" s="69"/>
      <c r="IH46" s="69"/>
      <c r="II46" s="69"/>
      <c r="IJ46" s="69"/>
      <c r="IK46" s="69"/>
      <c r="IL46" s="69"/>
      <c r="IM46" s="69"/>
      <c r="IN46" s="69"/>
      <c r="IO46" s="69"/>
      <c r="IP46" s="69"/>
      <c r="IQ46" s="69"/>
      <c r="IR46" s="69"/>
      <c r="IS46" s="69"/>
      <c r="IT46" s="69"/>
      <c r="IU46" s="69"/>
      <c r="IV46" s="69"/>
      <c r="IW46" s="69"/>
      <c r="IX46" s="69"/>
      <c r="IY46" s="69"/>
      <c r="IZ46" s="69"/>
      <c r="JA46" s="69"/>
      <c r="JB46" s="69"/>
      <c r="JC46" s="69"/>
      <c r="JD46" s="69"/>
      <c r="JE46" s="69"/>
      <c r="JF46" s="69"/>
      <c r="JG46" s="69"/>
      <c r="JH46" s="69"/>
      <c r="JI46" s="69"/>
      <c r="JJ46" s="69"/>
      <c r="JK46" s="69"/>
      <c r="JL46" s="69"/>
      <c r="JM46" s="69"/>
      <c r="JN46" s="69"/>
      <c r="JO46" s="69"/>
      <c r="JP46" s="69"/>
      <c r="JQ46" s="69"/>
      <c r="JR46" s="69"/>
      <c r="JS46" s="69"/>
      <c r="JT46" s="69"/>
      <c r="JU46" s="69"/>
      <c r="JV46" s="69"/>
      <c r="JW46" s="69"/>
      <c r="JX46" s="69"/>
      <c r="JY46" s="69"/>
      <c r="JZ46" s="69"/>
      <c r="KA46" s="69"/>
      <c r="KB46" s="69"/>
      <c r="KC46" s="69"/>
      <c r="KD46" s="69"/>
      <c r="KE46" s="69"/>
      <c r="KF46" s="69"/>
      <c r="KG46" s="69"/>
      <c r="KH46" s="69"/>
      <c r="KI46" s="69"/>
      <c r="KJ46" s="69"/>
      <c r="KK46" s="69"/>
      <c r="KL46" s="69"/>
      <c r="KM46" s="69"/>
      <c r="KN46" s="69"/>
      <c r="KO46" s="69"/>
      <c r="KP46" s="69"/>
      <c r="KQ46" s="69"/>
      <c r="KR46" s="69"/>
      <c r="KS46" s="69"/>
      <c r="KT46" s="69"/>
      <c r="KU46" s="69"/>
      <c r="KV46" s="69"/>
      <c r="KW46" s="69"/>
      <c r="KX46" s="69"/>
      <c r="KY46" s="69"/>
      <c r="KZ46" s="69"/>
      <c r="LA46" s="69"/>
      <c r="LB46" s="69"/>
      <c r="LC46" s="69"/>
      <c r="LD46" s="69"/>
      <c r="LE46" s="69"/>
      <c r="LF46" s="69"/>
      <c r="LG46" s="69"/>
      <c r="LH46" s="69"/>
      <c r="LI46" s="69"/>
      <c r="LJ46" s="69"/>
      <c r="LK46" s="69"/>
      <c r="LL46" s="69"/>
      <c r="LM46" s="69"/>
      <c r="LN46" s="69"/>
      <c r="LO46" s="69"/>
      <c r="LP46" s="69"/>
      <c r="LQ46" s="69"/>
      <c r="LR46" s="69"/>
      <c r="LS46" s="69"/>
      <c r="LT46" s="69"/>
      <c r="LU46" s="69"/>
      <c r="LV46" s="69"/>
      <c r="LW46" s="69"/>
      <c r="LX46" s="69"/>
      <c r="LY46" s="69"/>
      <c r="LZ46" s="69"/>
      <c r="MA46" s="69"/>
      <c r="MB46" s="69"/>
      <c r="MC46" s="69"/>
      <c r="MD46" s="69"/>
      <c r="ME46" s="69"/>
      <c r="MF46" s="69"/>
      <c r="MG46" s="69"/>
      <c r="MH46" s="69"/>
      <c r="MI46" s="69"/>
      <c r="MJ46" s="69"/>
      <c r="MK46" s="69"/>
      <c r="ML46" s="69"/>
      <c r="MM46" s="69"/>
      <c r="MN46" s="69"/>
      <c r="MO46" s="69"/>
      <c r="MP46" s="69"/>
      <c r="MQ46" s="69"/>
      <c r="MR46" s="69"/>
      <c r="MS46" s="69"/>
      <c r="MT46" s="69"/>
      <c r="MU46" s="69"/>
      <c r="MV46" s="69"/>
      <c r="MW46" s="69"/>
      <c r="MX46" s="69"/>
      <c r="MY46" s="69"/>
      <c r="MZ46" s="69"/>
      <c r="NA46" s="69"/>
      <c r="NB46" s="69"/>
      <c r="NC46" s="69"/>
      <c r="ND46" s="69"/>
      <c r="NE46" s="69"/>
      <c r="NF46" s="69"/>
      <c r="NG46" s="69"/>
      <c r="NH46" s="69"/>
      <c r="NI46" s="69"/>
      <c r="NJ46" s="69"/>
      <c r="NK46" s="69"/>
      <c r="NL46" s="69"/>
      <c r="NM46" s="69"/>
      <c r="NN46" s="69"/>
      <c r="NO46" s="69"/>
      <c r="NP46" s="69"/>
      <c r="NQ46" s="69"/>
      <c r="NR46" s="69"/>
      <c r="NS46" s="69"/>
      <c r="NT46" s="69"/>
      <c r="NU46" s="69"/>
      <c r="NV46" s="69"/>
      <c r="NW46" s="69"/>
      <c r="NX46" s="69"/>
      <c r="NY46" s="69"/>
      <c r="NZ46" s="69"/>
      <c r="OA46" s="69"/>
      <c r="OB46" s="69"/>
      <c r="OC46" s="69"/>
      <c r="OD46" s="69"/>
      <c r="OE46" s="69"/>
      <c r="OF46" s="69"/>
      <c r="OG46" s="69"/>
      <c r="OH46" s="69"/>
      <c r="OI46" s="69"/>
      <c r="OJ46" s="69"/>
      <c r="OK46" s="69"/>
      <c r="OL46" s="69"/>
      <c r="OM46" s="69"/>
      <c r="ON46" s="69"/>
      <c r="OO46" s="69"/>
      <c r="OP46" s="69"/>
      <c r="OQ46" s="69"/>
      <c r="OR46" s="69"/>
      <c r="OS46" s="69"/>
      <c r="OT46" s="69"/>
      <c r="OU46" s="69"/>
      <c r="OV46" s="69"/>
      <c r="OW46" s="69"/>
      <c r="OX46" s="69"/>
      <c r="OY46" s="69"/>
      <c r="OZ46" s="69"/>
      <c r="PA46" s="69"/>
      <c r="PB46" s="69"/>
      <c r="PC46" s="69"/>
      <c r="PD46" s="69"/>
      <c r="PE46" s="69"/>
      <c r="PF46" s="69"/>
      <c r="PG46" s="69"/>
      <c r="PH46" s="69"/>
      <c r="PI46" s="69"/>
      <c r="PJ46" s="69"/>
      <c r="PK46" s="69"/>
      <c r="PL46" s="69"/>
      <c r="PM46" s="69"/>
      <c r="PN46" s="69"/>
      <c r="PO46" s="69"/>
      <c r="PP46" s="69"/>
      <c r="PQ46" s="69"/>
      <c r="PR46" s="69"/>
      <c r="PS46" s="69"/>
      <c r="PT46" s="69"/>
      <c r="PU46" s="69"/>
      <c r="PV46" s="69"/>
      <c r="PW46" s="69"/>
      <c r="PX46" s="69"/>
      <c r="PY46" s="69"/>
      <c r="PZ46" s="69"/>
      <c r="QA46" s="69"/>
      <c r="QB46" s="69"/>
      <c r="QC46" s="69"/>
      <c r="QD46" s="69"/>
      <c r="QE46" s="69"/>
      <c r="QF46" s="69"/>
      <c r="QG46" s="69"/>
      <c r="QH46" s="69"/>
      <c r="QI46" s="69"/>
      <c r="QJ46" s="69"/>
      <c r="QK46" s="69"/>
      <c r="QL46" s="69"/>
      <c r="QM46" s="69"/>
      <c r="QN46" s="69"/>
      <c r="QO46" s="69"/>
      <c r="QP46" s="69"/>
      <c r="QQ46" s="69"/>
      <c r="QR46" s="69"/>
      <c r="QS46" s="69"/>
      <c r="QT46" s="69"/>
      <c r="QU46" s="69"/>
      <c r="QV46" s="69"/>
      <c r="QW46" s="69"/>
      <c r="QX46" s="69"/>
      <c r="QY46" s="69"/>
      <c r="QZ46" s="69"/>
      <c r="RA46" s="69"/>
      <c r="RB46" s="69"/>
      <c r="RC46" s="69"/>
      <c r="RD46" s="69"/>
      <c r="RE46" s="69"/>
      <c r="RF46" s="69"/>
      <c r="RG46" s="69"/>
      <c r="RH46" s="69"/>
      <c r="RI46" s="69"/>
      <c r="RJ46" s="69"/>
      <c r="RK46" s="69"/>
      <c r="RL46" s="69"/>
      <c r="RM46" s="69"/>
      <c r="RN46" s="69"/>
      <c r="RO46" s="69"/>
      <c r="RP46" s="69"/>
      <c r="RQ46" s="69"/>
      <c r="RR46" s="69"/>
      <c r="RS46" s="69"/>
      <c r="RT46" s="69"/>
      <c r="RU46" s="69"/>
      <c r="RV46" s="69"/>
      <c r="RW46" s="69"/>
      <c r="RX46" s="69"/>
      <c r="RY46" s="69"/>
      <c r="RZ46" s="69"/>
      <c r="SA46" s="69"/>
      <c r="SB46" s="69"/>
      <c r="SC46" s="69"/>
      <c r="SD46" s="69"/>
      <c r="SE46" s="69"/>
      <c r="SF46" s="69"/>
      <c r="SG46" s="69"/>
      <c r="SH46" s="69"/>
      <c r="SI46" s="69"/>
      <c r="SJ46" s="69"/>
      <c r="SK46" s="69"/>
      <c r="SL46" s="69"/>
      <c r="SM46" s="69"/>
      <c r="SN46" s="69"/>
      <c r="SO46" s="69"/>
      <c r="SP46" s="69"/>
      <c r="SQ46" s="69"/>
      <c r="SR46" s="69"/>
      <c r="SS46" s="69"/>
      <c r="ST46" s="69"/>
      <c r="SU46" s="69"/>
      <c r="SV46" s="69"/>
      <c r="SW46" s="69"/>
      <c r="SX46" s="69"/>
      <c r="SY46" s="69"/>
      <c r="SZ46" s="69"/>
      <c r="TA46" s="69"/>
      <c r="TB46" s="69"/>
      <c r="TC46" s="69"/>
      <c r="TD46" s="69"/>
      <c r="TE46" s="69"/>
      <c r="TF46" s="69"/>
      <c r="TG46" s="69"/>
      <c r="TH46" s="69"/>
      <c r="TI46" s="69"/>
      <c r="TJ46" s="69"/>
      <c r="TK46" s="69"/>
      <c r="TL46" s="69"/>
      <c r="TM46" s="69"/>
      <c r="TN46" s="69"/>
      <c r="TO46" s="69"/>
      <c r="TP46" s="69"/>
      <c r="TQ46" s="69"/>
      <c r="TR46" s="69"/>
      <c r="TS46" s="69"/>
      <c r="TT46" s="69"/>
      <c r="TU46" s="69"/>
      <c r="TV46" s="69"/>
      <c r="TW46" s="69"/>
      <c r="TX46" s="69"/>
      <c r="TY46" s="69"/>
      <c r="TZ46" s="69"/>
      <c r="UA46" s="69"/>
      <c r="UB46" s="69"/>
      <c r="UC46" s="69"/>
      <c r="UD46" s="69"/>
      <c r="UE46" s="69"/>
      <c r="UF46" s="69"/>
      <c r="UG46" s="69"/>
      <c r="UH46" s="69"/>
      <c r="UI46" s="69"/>
      <c r="UJ46" s="69"/>
      <c r="UK46" s="69"/>
      <c r="UL46" s="69"/>
      <c r="UM46" s="69"/>
      <c r="UN46" s="69"/>
      <c r="UO46" s="69"/>
      <c r="UP46" s="69"/>
      <c r="UQ46" s="69"/>
      <c r="UR46" s="69"/>
      <c r="US46" s="69"/>
      <c r="UT46" s="69"/>
      <c r="UU46" s="69"/>
      <c r="UV46" s="69"/>
      <c r="UW46" s="69"/>
      <c r="UX46" s="69"/>
      <c r="UY46" s="69"/>
      <c r="UZ46" s="69"/>
      <c r="VA46" s="69"/>
      <c r="VB46" s="69"/>
      <c r="VC46" s="69"/>
      <c r="VD46" s="69"/>
      <c r="VE46" s="69"/>
      <c r="VF46" s="69"/>
      <c r="VG46" s="69"/>
      <c r="VH46" s="69"/>
      <c r="VI46" s="69"/>
      <c r="VJ46" s="69"/>
      <c r="VK46" s="69"/>
      <c r="VL46" s="69"/>
      <c r="VM46" s="69"/>
      <c r="VN46" s="69"/>
      <c r="VO46" s="69"/>
      <c r="VP46" s="69"/>
      <c r="VQ46" s="69"/>
      <c r="VR46" s="69"/>
      <c r="VS46" s="69"/>
      <c r="VT46" s="69"/>
      <c r="VU46" s="69"/>
      <c r="VV46" s="69"/>
      <c r="VW46" s="69"/>
      <c r="VX46" s="69"/>
      <c r="VY46" s="69"/>
      <c r="VZ46" s="69"/>
      <c r="WA46" s="69"/>
      <c r="WB46" s="69"/>
      <c r="WC46" s="69"/>
      <c r="WD46" s="69"/>
      <c r="WE46" s="69"/>
      <c r="WF46" s="69"/>
      <c r="WG46" s="69"/>
      <c r="WH46" s="69"/>
      <c r="WI46" s="69"/>
      <c r="WJ46" s="69"/>
      <c r="WK46" s="69"/>
      <c r="WL46" s="69"/>
      <c r="WM46" s="69"/>
      <c r="WN46" s="69"/>
      <c r="WO46" s="69"/>
      <c r="WP46" s="69"/>
      <c r="WQ46" s="69"/>
      <c r="WR46" s="69"/>
      <c r="WS46" s="69"/>
      <c r="WT46" s="69"/>
      <c r="WU46" s="69"/>
      <c r="WV46" s="69"/>
      <c r="WW46" s="69"/>
      <c r="WX46" s="69"/>
      <c r="WY46" s="69"/>
      <c r="WZ46" s="69"/>
      <c r="XA46" s="69"/>
      <c r="XB46" s="69"/>
      <c r="XC46" s="69"/>
      <c r="XD46" s="69"/>
      <c r="XE46" s="69"/>
      <c r="XF46" s="69"/>
      <c r="XG46" s="69"/>
      <c r="XH46" s="69"/>
      <c r="XI46" s="69"/>
      <c r="XJ46" s="69"/>
      <c r="XK46" s="69"/>
      <c r="XL46" s="69"/>
      <c r="XM46" s="69"/>
      <c r="XN46" s="69"/>
      <c r="XO46" s="69"/>
      <c r="XP46" s="69"/>
      <c r="XQ46" s="69"/>
      <c r="XR46" s="69"/>
      <c r="XS46" s="69"/>
      <c r="XT46" s="69"/>
      <c r="XU46" s="69"/>
      <c r="XV46" s="69"/>
      <c r="XW46" s="69"/>
      <c r="XX46" s="69"/>
      <c r="XY46" s="69"/>
      <c r="XZ46" s="69"/>
      <c r="YA46" s="69"/>
      <c r="YB46" s="69"/>
      <c r="YC46" s="69"/>
      <c r="YD46" s="69"/>
      <c r="YE46" s="69"/>
      <c r="YF46" s="69"/>
      <c r="YG46" s="69"/>
      <c r="YH46" s="69"/>
      <c r="YI46" s="69"/>
      <c r="YJ46" s="69"/>
      <c r="YK46" s="69"/>
      <c r="YL46" s="69"/>
      <c r="YM46" s="69"/>
      <c r="YN46" s="69"/>
      <c r="YO46" s="69"/>
      <c r="YP46" s="69"/>
      <c r="YQ46" s="69"/>
      <c r="YR46" s="69"/>
      <c r="YS46" s="69"/>
      <c r="YT46" s="69"/>
      <c r="YU46" s="69"/>
      <c r="YV46" s="69"/>
      <c r="YW46" s="69"/>
      <c r="YX46" s="69"/>
      <c r="YY46" s="69"/>
      <c r="YZ46" s="69"/>
      <c r="ZA46" s="69"/>
      <c r="ZB46" s="69"/>
      <c r="ZC46" s="69"/>
      <c r="ZD46" s="69"/>
      <c r="ZE46" s="69"/>
      <c r="ZF46" s="69"/>
      <c r="ZG46" s="69"/>
      <c r="ZH46" s="69"/>
      <c r="ZI46" s="69"/>
      <c r="ZJ46" s="69"/>
      <c r="ZK46" s="69"/>
      <c r="ZL46" s="69"/>
      <c r="ZM46" s="69"/>
      <c r="ZN46" s="69"/>
      <c r="ZO46" s="69"/>
      <c r="ZP46" s="69"/>
      <c r="ZQ46" s="69"/>
      <c r="ZR46" s="69"/>
      <c r="ZS46" s="69"/>
      <c r="ZT46" s="69"/>
      <c r="ZU46" s="69"/>
      <c r="ZV46" s="69"/>
      <c r="ZW46" s="69"/>
      <c r="ZX46" s="69"/>
      <c r="ZY46" s="69"/>
      <c r="ZZ46" s="69"/>
      <c r="AAA46" s="69"/>
      <c r="AAB46" s="69"/>
      <c r="AAC46" s="69"/>
      <c r="AAD46" s="69"/>
      <c r="AAE46" s="69"/>
      <c r="AAF46" s="69"/>
      <c r="AAG46" s="69"/>
      <c r="AAH46" s="69"/>
      <c r="AAI46" s="69"/>
      <c r="AAJ46" s="69"/>
      <c r="AAK46" s="69"/>
      <c r="AAL46" s="69"/>
      <c r="AAM46" s="69"/>
      <c r="AAN46" s="69"/>
      <c r="AAO46" s="69"/>
      <c r="AAP46" s="69"/>
      <c r="AAQ46" s="69"/>
      <c r="AAR46" s="69"/>
      <c r="AAS46" s="69"/>
      <c r="AAT46" s="69"/>
      <c r="AAU46" s="69"/>
      <c r="AAV46" s="69"/>
      <c r="AAW46" s="69"/>
      <c r="AAX46" s="69"/>
      <c r="AAY46" s="69"/>
      <c r="AAZ46" s="69"/>
      <c r="ABA46" s="69"/>
      <c r="ABB46" s="69"/>
      <c r="ABC46" s="69"/>
      <c r="ABD46" s="69"/>
      <c r="ABE46" s="69"/>
      <c r="ABF46" s="69"/>
      <c r="ABG46" s="69"/>
      <c r="ABH46" s="69"/>
      <c r="ABI46" s="69"/>
      <c r="ABJ46" s="69"/>
      <c r="ABK46" s="69"/>
      <c r="ABL46" s="69"/>
      <c r="ABM46" s="69"/>
      <c r="ABN46" s="69"/>
      <c r="ABO46" s="69"/>
      <c r="ABP46" s="69"/>
      <c r="ABQ46" s="69"/>
      <c r="ABR46" s="69"/>
      <c r="ABS46" s="69"/>
      <c r="ABT46" s="69"/>
      <c r="ABU46" s="69"/>
      <c r="ABV46" s="69"/>
      <c r="ABW46" s="69"/>
      <c r="ABX46" s="69"/>
      <c r="ABY46" s="69"/>
      <c r="ABZ46" s="69"/>
      <c r="ACA46" s="69"/>
      <c r="ACB46" s="69"/>
      <c r="ACC46" s="69"/>
      <c r="ACD46" s="69"/>
      <c r="ACE46" s="69"/>
      <c r="ACF46" s="69"/>
      <c r="ACG46" s="69"/>
      <c r="ACH46" s="69"/>
      <c r="ACI46" s="69"/>
      <c r="ACJ46" s="69"/>
      <c r="ACK46" s="69"/>
      <c r="ACL46" s="69"/>
      <c r="ACM46" s="69"/>
      <c r="ACN46" s="69"/>
      <c r="ACO46" s="69"/>
      <c r="ACP46" s="69"/>
      <c r="ACQ46" s="69"/>
      <c r="ACR46" s="69"/>
      <c r="ACS46" s="69"/>
      <c r="ACT46" s="69"/>
      <c r="ACU46" s="69"/>
      <c r="ACV46" s="69"/>
      <c r="ACW46" s="69"/>
      <c r="ACX46" s="69"/>
      <c r="ACY46" s="69"/>
      <c r="ACZ46" s="69"/>
      <c r="ADA46" s="69"/>
      <c r="ADB46" s="69"/>
      <c r="ADC46" s="69"/>
      <c r="ADD46" s="69"/>
      <c r="ADE46" s="69"/>
      <c r="ADF46" s="69"/>
      <c r="ADG46" s="69"/>
      <c r="ADH46" s="69"/>
      <c r="ADI46" s="69"/>
      <c r="ADJ46" s="69"/>
      <c r="ADK46" s="69"/>
      <c r="ADL46" s="69"/>
      <c r="ADM46" s="69"/>
      <c r="ADN46" s="69"/>
      <c r="ADO46" s="69"/>
      <c r="ADP46" s="69"/>
      <c r="ADQ46" s="69"/>
      <c r="ADR46" s="69"/>
      <c r="ADS46" s="69"/>
      <c r="ADT46" s="69"/>
      <c r="ADU46" s="69"/>
      <c r="ADV46" s="69"/>
      <c r="ADW46" s="69"/>
      <c r="ADX46" s="69"/>
      <c r="ADY46" s="69"/>
      <c r="ADZ46" s="69"/>
      <c r="AEA46" s="69"/>
      <c r="AEB46" s="69"/>
      <c r="AEC46" s="69"/>
      <c r="AED46" s="69"/>
      <c r="AEE46" s="69"/>
      <c r="AEF46" s="69"/>
      <c r="AEG46" s="69"/>
      <c r="AEH46" s="69"/>
      <c r="AEI46" s="69"/>
      <c r="AEJ46" s="69"/>
      <c r="AEK46" s="69"/>
      <c r="AEL46" s="69"/>
      <c r="AEM46" s="69"/>
      <c r="AEN46" s="69"/>
      <c r="AEO46" s="69"/>
      <c r="AEP46" s="69"/>
      <c r="AEQ46" s="69"/>
      <c r="AER46" s="69"/>
      <c r="AES46" s="69"/>
      <c r="AET46" s="69"/>
      <c r="AEU46" s="69"/>
      <c r="AEV46" s="69"/>
      <c r="AEW46" s="69"/>
      <c r="AEX46" s="69"/>
      <c r="AEY46" s="69"/>
      <c r="AEZ46" s="69"/>
      <c r="AFA46" s="69"/>
      <c r="AFB46" s="69"/>
      <c r="AFC46" s="69"/>
      <c r="AFD46" s="69"/>
      <c r="AFE46" s="69"/>
      <c r="AFF46" s="69"/>
      <c r="AFG46" s="69"/>
      <c r="AFH46" s="69"/>
      <c r="AFI46" s="69"/>
      <c r="AFJ46" s="69"/>
      <c r="AFK46" s="69"/>
      <c r="AFL46" s="69"/>
      <c r="AFM46" s="69"/>
      <c r="AFN46" s="69"/>
      <c r="AFO46" s="69"/>
      <c r="AFP46" s="69"/>
      <c r="AFQ46" s="69"/>
      <c r="AFR46" s="69"/>
      <c r="AFS46" s="69"/>
      <c r="AFT46" s="69"/>
      <c r="AFU46" s="69"/>
      <c r="AFV46" s="69"/>
      <c r="AFW46" s="69"/>
      <c r="AFX46" s="69"/>
      <c r="AFY46" s="69"/>
      <c r="AFZ46" s="69"/>
      <c r="AGA46" s="69"/>
      <c r="AGB46" s="69"/>
      <c r="AGC46" s="69"/>
      <c r="AGD46" s="69"/>
      <c r="AGE46" s="69"/>
      <c r="AGF46" s="69"/>
      <c r="AGG46" s="69"/>
      <c r="AGH46" s="69"/>
      <c r="AGI46" s="69"/>
      <c r="AGJ46" s="69"/>
      <c r="AGK46" s="69"/>
      <c r="AGL46" s="69"/>
      <c r="AGM46" s="69"/>
      <c r="AGN46" s="69"/>
      <c r="AGO46" s="69"/>
      <c r="AGP46" s="69"/>
      <c r="AGQ46" s="69"/>
      <c r="AGR46" s="69"/>
      <c r="AGS46" s="69"/>
      <c r="AGT46" s="69"/>
      <c r="AGU46" s="69"/>
      <c r="AGV46" s="69"/>
      <c r="AGW46" s="69"/>
      <c r="AGX46" s="69"/>
      <c r="AGY46" s="69"/>
      <c r="AGZ46" s="69"/>
      <c r="AHA46" s="69"/>
      <c r="AHB46" s="69"/>
      <c r="AHC46" s="69"/>
      <c r="AHD46" s="69"/>
      <c r="AHE46" s="69"/>
      <c r="AHF46" s="69"/>
      <c r="AHG46" s="69"/>
      <c r="AHH46" s="69"/>
      <c r="AHI46" s="69"/>
      <c r="AHJ46" s="69"/>
      <c r="AHK46" s="69"/>
      <c r="AHL46" s="69"/>
      <c r="AHM46" s="69"/>
      <c r="AHN46" s="69"/>
      <c r="AHO46" s="69"/>
      <c r="AHP46" s="69"/>
      <c r="AHQ46" s="69"/>
      <c r="AHR46" s="69"/>
      <c r="AHS46" s="69"/>
      <c r="AHT46" s="69"/>
      <c r="AHU46" s="69"/>
      <c r="AHV46" s="69"/>
      <c r="AHW46" s="69"/>
      <c r="AHX46" s="69"/>
      <c r="AHY46" s="69"/>
      <c r="AHZ46" s="69"/>
      <c r="AIA46" s="69"/>
      <c r="AIB46" s="69"/>
      <c r="AIC46" s="69"/>
      <c r="AID46" s="69"/>
      <c r="AIE46" s="69"/>
      <c r="AIF46" s="69"/>
      <c r="AIG46" s="69"/>
      <c r="AIH46" s="69"/>
      <c r="AII46" s="69"/>
      <c r="AIJ46" s="69"/>
      <c r="AIK46" s="69"/>
      <c r="AIL46" s="69"/>
      <c r="AIM46" s="69"/>
      <c r="AIN46" s="69"/>
      <c r="AIO46" s="69"/>
      <c r="AIP46" s="69"/>
      <c r="AIQ46" s="69"/>
      <c r="AIR46" s="69"/>
      <c r="AIS46" s="69"/>
      <c r="AIT46" s="69"/>
      <c r="AIU46" s="69"/>
      <c r="AIV46" s="69"/>
      <c r="AIW46" s="69"/>
      <c r="AIX46" s="69"/>
      <c r="AIY46" s="69"/>
      <c r="AIZ46" s="69"/>
      <c r="AJA46" s="69"/>
      <c r="AJB46" s="69"/>
      <c r="AJC46" s="69"/>
      <c r="AJD46" s="69"/>
      <c r="AJE46" s="69"/>
      <c r="AJF46" s="69"/>
      <c r="AJG46" s="69"/>
      <c r="AJH46" s="69"/>
      <c r="AJI46" s="69"/>
      <c r="AJJ46" s="69"/>
      <c r="AJK46" s="69"/>
      <c r="AJL46" s="69"/>
      <c r="AJM46" s="69"/>
      <c r="AJN46" s="69"/>
      <c r="AJO46" s="69"/>
      <c r="AJP46" s="69"/>
      <c r="AJQ46" s="69"/>
      <c r="AJR46" s="69"/>
      <c r="AJS46" s="69"/>
      <c r="AJT46" s="69"/>
      <c r="AJU46" s="69"/>
      <c r="AJV46" s="69"/>
      <c r="AJW46" s="69"/>
      <c r="AJX46" s="69"/>
      <c r="AJY46" s="69"/>
      <c r="AJZ46" s="69"/>
      <c r="AKA46" s="69"/>
      <c r="AKB46" s="69"/>
      <c r="AKC46" s="69"/>
      <c r="AKD46" s="69"/>
      <c r="AKE46" s="69"/>
      <c r="AKF46" s="69"/>
      <c r="AKG46" s="69"/>
      <c r="AKH46" s="69"/>
      <c r="AKI46" s="69"/>
      <c r="AKJ46" s="69"/>
      <c r="AKK46" s="69"/>
      <c r="AKL46" s="69"/>
      <c r="AKM46" s="69"/>
      <c r="AKN46" s="69"/>
      <c r="AKO46" s="69"/>
      <c r="AKP46" s="69"/>
      <c r="AKQ46" s="69"/>
      <c r="AKR46" s="69"/>
      <c r="AKS46" s="69"/>
      <c r="AKT46" s="69"/>
      <c r="AKU46" s="69"/>
      <c r="AKV46" s="69"/>
      <c r="AKW46" s="69"/>
      <c r="AKX46" s="69"/>
      <c r="AKY46" s="69"/>
      <c r="AKZ46" s="69"/>
      <c r="ALA46" s="69"/>
      <c r="ALB46" s="69"/>
      <c r="ALC46" s="69"/>
      <c r="ALD46" s="69"/>
      <c r="ALE46" s="69"/>
      <c r="ALF46" s="69"/>
      <c r="ALG46" s="69"/>
      <c r="ALH46" s="69"/>
      <c r="ALI46" s="69"/>
      <c r="ALJ46" s="69"/>
      <c r="ALK46" s="69"/>
      <c r="ALL46" s="69"/>
      <c r="ALM46" s="69"/>
    </row>
    <row r="47">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c r="CE47" s="69"/>
      <c r="CF47" s="69"/>
      <c r="CG47" s="69"/>
      <c r="CH47" s="69"/>
      <c r="CI47" s="69"/>
      <c r="CJ47" s="69"/>
      <c r="CK47" s="69"/>
      <c r="CL47" s="69"/>
      <c r="CM47" s="69"/>
      <c r="CN47" s="69"/>
      <c r="CO47" s="69"/>
      <c r="CP47" s="69"/>
      <c r="CQ47" s="69"/>
      <c r="CR47" s="69"/>
      <c r="CS47" s="69"/>
      <c r="CT47" s="69"/>
      <c r="CU47" s="69"/>
      <c r="CV47" s="69"/>
      <c r="CW47" s="69"/>
      <c r="CX47" s="69"/>
      <c r="CY47" s="69"/>
      <c r="CZ47" s="69"/>
      <c r="DA47" s="69"/>
      <c r="DB47" s="69"/>
      <c r="DC47" s="69"/>
      <c r="DD47" s="69"/>
      <c r="DE47" s="69"/>
      <c r="DF47" s="69"/>
      <c r="DG47" s="69"/>
      <c r="DH47" s="69"/>
      <c r="DI47" s="69"/>
      <c r="DJ47" s="69"/>
      <c r="DK47" s="69"/>
      <c r="DL47" s="69"/>
      <c r="DM47" s="69"/>
      <c r="DN47" s="69"/>
      <c r="DO47" s="69"/>
      <c r="DP47" s="69"/>
      <c r="DQ47" s="69"/>
      <c r="DR47" s="69"/>
      <c r="DS47" s="69"/>
      <c r="DT47" s="69"/>
      <c r="DU47" s="69"/>
      <c r="DV47" s="69"/>
      <c r="DW47" s="69"/>
      <c r="DX47" s="69"/>
      <c r="DY47" s="69"/>
      <c r="DZ47" s="69"/>
      <c r="EA47" s="69"/>
      <c r="EB47" s="69"/>
      <c r="EC47" s="69"/>
      <c r="ED47" s="69"/>
      <c r="EE47" s="69"/>
      <c r="EF47" s="69"/>
      <c r="EG47" s="69"/>
      <c r="EH47" s="69"/>
      <c r="EI47" s="69"/>
      <c r="EJ47" s="69"/>
      <c r="EK47" s="69"/>
      <c r="EL47" s="69"/>
      <c r="EM47" s="69"/>
      <c r="EN47" s="69"/>
      <c r="EO47" s="69"/>
      <c r="EP47" s="69"/>
      <c r="EQ47" s="69"/>
      <c r="ER47" s="69"/>
      <c r="ES47" s="69"/>
      <c r="ET47" s="69"/>
      <c r="EU47" s="69"/>
      <c r="EV47" s="69"/>
      <c r="EW47" s="69"/>
      <c r="EX47" s="69"/>
      <c r="EY47" s="69"/>
      <c r="EZ47" s="69"/>
      <c r="FA47" s="69"/>
      <c r="FB47" s="69"/>
      <c r="FC47" s="69"/>
      <c r="FD47" s="69"/>
      <c r="FE47" s="69"/>
      <c r="FF47" s="69"/>
      <c r="FG47" s="69"/>
      <c r="FH47" s="69"/>
      <c r="FI47" s="69"/>
      <c r="FJ47" s="69"/>
      <c r="FK47" s="69"/>
      <c r="FL47" s="69"/>
      <c r="FM47" s="69"/>
      <c r="FN47" s="69"/>
      <c r="FO47" s="69"/>
      <c r="FP47" s="69"/>
      <c r="FQ47" s="69"/>
      <c r="FR47" s="69"/>
      <c r="FS47" s="69"/>
      <c r="FT47" s="69"/>
      <c r="FU47" s="69"/>
      <c r="FV47" s="69"/>
      <c r="FW47" s="69"/>
      <c r="FX47" s="69"/>
      <c r="FY47" s="69"/>
      <c r="FZ47" s="69"/>
      <c r="GA47" s="69"/>
      <c r="GB47" s="69"/>
      <c r="GC47" s="69"/>
      <c r="GD47" s="69"/>
      <c r="GE47" s="69"/>
      <c r="GF47" s="69"/>
      <c r="GG47" s="69"/>
      <c r="GH47" s="69"/>
      <c r="GI47" s="69"/>
      <c r="GJ47" s="69"/>
      <c r="GK47" s="69"/>
      <c r="GL47" s="69"/>
      <c r="GM47" s="69"/>
      <c r="GN47" s="69"/>
      <c r="GO47" s="69"/>
      <c r="GP47" s="69"/>
      <c r="GQ47" s="69"/>
      <c r="GR47" s="69"/>
      <c r="GS47" s="69"/>
      <c r="GT47" s="69"/>
      <c r="GU47" s="69"/>
      <c r="GV47" s="69"/>
      <c r="GW47" s="69"/>
      <c r="GX47" s="69"/>
      <c r="GY47" s="69"/>
      <c r="GZ47" s="69"/>
      <c r="HA47" s="69"/>
      <c r="HB47" s="69"/>
      <c r="HC47" s="69"/>
      <c r="HD47" s="69"/>
      <c r="HE47" s="69"/>
      <c r="HF47" s="69"/>
      <c r="HG47" s="69"/>
      <c r="HH47" s="69"/>
      <c r="HI47" s="69"/>
      <c r="HJ47" s="69"/>
      <c r="HK47" s="69"/>
      <c r="HL47" s="69"/>
      <c r="HM47" s="69"/>
      <c r="HN47" s="69"/>
      <c r="HO47" s="69"/>
      <c r="HP47" s="69"/>
      <c r="HQ47" s="69"/>
      <c r="HR47" s="69"/>
      <c r="HS47" s="69"/>
      <c r="HT47" s="69"/>
      <c r="HU47" s="69"/>
      <c r="HV47" s="69"/>
      <c r="HW47" s="69"/>
      <c r="HX47" s="69"/>
      <c r="HY47" s="69"/>
      <c r="HZ47" s="69"/>
      <c r="IA47" s="69"/>
      <c r="IB47" s="69"/>
      <c r="IC47" s="69"/>
      <c r="ID47" s="69"/>
      <c r="IE47" s="69"/>
      <c r="IF47" s="69"/>
      <c r="IG47" s="69"/>
      <c r="IH47" s="69"/>
      <c r="II47" s="69"/>
      <c r="IJ47" s="69"/>
      <c r="IK47" s="69"/>
      <c r="IL47" s="69"/>
      <c r="IM47" s="69"/>
      <c r="IN47" s="69"/>
      <c r="IO47" s="69"/>
      <c r="IP47" s="69"/>
      <c r="IQ47" s="69"/>
      <c r="IR47" s="69"/>
      <c r="IS47" s="69"/>
      <c r="IT47" s="69"/>
      <c r="IU47" s="69"/>
      <c r="IV47" s="69"/>
      <c r="IW47" s="69"/>
      <c r="IX47" s="69"/>
      <c r="IY47" s="69"/>
      <c r="IZ47" s="69"/>
      <c r="JA47" s="69"/>
      <c r="JB47" s="69"/>
      <c r="JC47" s="69"/>
      <c r="JD47" s="69"/>
      <c r="JE47" s="69"/>
      <c r="JF47" s="69"/>
      <c r="JG47" s="69"/>
      <c r="JH47" s="69"/>
      <c r="JI47" s="69"/>
      <c r="JJ47" s="69"/>
      <c r="JK47" s="69"/>
      <c r="JL47" s="69"/>
      <c r="JM47" s="69"/>
      <c r="JN47" s="69"/>
      <c r="JO47" s="69"/>
      <c r="JP47" s="69"/>
      <c r="JQ47" s="69"/>
      <c r="JR47" s="69"/>
      <c r="JS47" s="69"/>
      <c r="JT47" s="69"/>
      <c r="JU47" s="69"/>
      <c r="JV47" s="69"/>
      <c r="JW47" s="69"/>
      <c r="JX47" s="69"/>
      <c r="JY47" s="69"/>
      <c r="JZ47" s="69"/>
      <c r="KA47" s="69"/>
      <c r="KB47" s="69"/>
      <c r="KC47" s="69"/>
      <c r="KD47" s="69"/>
      <c r="KE47" s="69"/>
      <c r="KF47" s="69"/>
      <c r="KG47" s="69"/>
      <c r="KH47" s="69"/>
      <c r="KI47" s="69"/>
      <c r="KJ47" s="69"/>
      <c r="KK47" s="69"/>
      <c r="KL47" s="69"/>
      <c r="KM47" s="69"/>
      <c r="KN47" s="69"/>
      <c r="KO47" s="69"/>
      <c r="KP47" s="69"/>
      <c r="KQ47" s="69"/>
      <c r="KR47" s="69"/>
      <c r="KS47" s="69"/>
      <c r="KT47" s="69"/>
      <c r="KU47" s="69"/>
      <c r="KV47" s="69"/>
      <c r="KW47" s="69"/>
      <c r="KX47" s="69"/>
      <c r="KY47" s="69"/>
      <c r="KZ47" s="69"/>
      <c r="LA47" s="69"/>
      <c r="LB47" s="69"/>
      <c r="LC47" s="69"/>
      <c r="LD47" s="69"/>
      <c r="LE47" s="69"/>
      <c r="LF47" s="69"/>
      <c r="LG47" s="69"/>
      <c r="LH47" s="69"/>
      <c r="LI47" s="69"/>
      <c r="LJ47" s="69"/>
      <c r="LK47" s="69"/>
      <c r="LL47" s="69"/>
      <c r="LM47" s="69"/>
      <c r="LN47" s="69"/>
      <c r="LO47" s="69"/>
      <c r="LP47" s="69"/>
      <c r="LQ47" s="69"/>
      <c r="LR47" s="69"/>
      <c r="LS47" s="69"/>
      <c r="LT47" s="69"/>
      <c r="LU47" s="69"/>
      <c r="LV47" s="69"/>
      <c r="LW47" s="69"/>
      <c r="LX47" s="69"/>
      <c r="LY47" s="69"/>
      <c r="LZ47" s="69"/>
      <c r="MA47" s="69"/>
      <c r="MB47" s="69"/>
      <c r="MC47" s="69"/>
      <c r="MD47" s="69"/>
      <c r="ME47" s="69"/>
      <c r="MF47" s="69"/>
      <c r="MG47" s="69"/>
      <c r="MH47" s="69"/>
      <c r="MI47" s="69"/>
      <c r="MJ47" s="69"/>
      <c r="MK47" s="69"/>
      <c r="ML47" s="69"/>
      <c r="MM47" s="69"/>
      <c r="MN47" s="69"/>
      <c r="MO47" s="69"/>
      <c r="MP47" s="69"/>
      <c r="MQ47" s="69"/>
      <c r="MR47" s="69"/>
      <c r="MS47" s="69"/>
      <c r="MT47" s="69"/>
      <c r="MU47" s="69"/>
      <c r="MV47" s="69"/>
      <c r="MW47" s="69"/>
      <c r="MX47" s="69"/>
      <c r="MY47" s="69"/>
      <c r="MZ47" s="69"/>
      <c r="NA47" s="69"/>
      <c r="NB47" s="69"/>
      <c r="NC47" s="69"/>
      <c r="ND47" s="69"/>
      <c r="NE47" s="69"/>
      <c r="NF47" s="69"/>
      <c r="NG47" s="69"/>
      <c r="NH47" s="69"/>
      <c r="NI47" s="69"/>
      <c r="NJ47" s="69"/>
      <c r="NK47" s="69"/>
      <c r="NL47" s="69"/>
      <c r="NM47" s="69"/>
      <c r="NN47" s="69"/>
      <c r="NO47" s="69"/>
      <c r="NP47" s="69"/>
      <c r="NQ47" s="69"/>
      <c r="NR47" s="69"/>
      <c r="NS47" s="69"/>
      <c r="NT47" s="69"/>
      <c r="NU47" s="69"/>
      <c r="NV47" s="69"/>
      <c r="NW47" s="69"/>
      <c r="NX47" s="69"/>
      <c r="NY47" s="69"/>
      <c r="NZ47" s="69"/>
      <c r="OA47" s="69"/>
      <c r="OB47" s="69"/>
      <c r="OC47" s="69"/>
      <c r="OD47" s="69"/>
      <c r="OE47" s="69"/>
      <c r="OF47" s="69"/>
      <c r="OG47" s="69"/>
      <c r="OH47" s="69"/>
      <c r="OI47" s="69"/>
      <c r="OJ47" s="69"/>
      <c r="OK47" s="69"/>
      <c r="OL47" s="69"/>
      <c r="OM47" s="69"/>
      <c r="ON47" s="69"/>
      <c r="OO47" s="69"/>
      <c r="OP47" s="69"/>
      <c r="OQ47" s="69"/>
      <c r="OR47" s="69"/>
      <c r="OS47" s="69"/>
      <c r="OT47" s="69"/>
      <c r="OU47" s="69"/>
      <c r="OV47" s="69"/>
      <c r="OW47" s="69"/>
      <c r="OX47" s="69"/>
      <c r="OY47" s="69"/>
      <c r="OZ47" s="69"/>
      <c r="PA47" s="69"/>
      <c r="PB47" s="69"/>
      <c r="PC47" s="69"/>
      <c r="PD47" s="69"/>
      <c r="PE47" s="69"/>
      <c r="PF47" s="69"/>
      <c r="PG47" s="69"/>
      <c r="PH47" s="69"/>
      <c r="PI47" s="69"/>
      <c r="PJ47" s="69"/>
      <c r="PK47" s="69"/>
      <c r="PL47" s="69"/>
      <c r="PM47" s="69"/>
      <c r="PN47" s="69"/>
      <c r="PO47" s="69"/>
      <c r="PP47" s="69"/>
      <c r="PQ47" s="69"/>
      <c r="PR47" s="69"/>
      <c r="PS47" s="69"/>
      <c r="PT47" s="69"/>
      <c r="PU47" s="69"/>
      <c r="PV47" s="69"/>
      <c r="PW47" s="69"/>
      <c r="PX47" s="69"/>
      <c r="PY47" s="69"/>
      <c r="PZ47" s="69"/>
      <c r="QA47" s="69"/>
      <c r="QB47" s="69"/>
      <c r="QC47" s="69"/>
      <c r="QD47" s="69"/>
      <c r="QE47" s="69"/>
      <c r="QF47" s="69"/>
      <c r="QG47" s="69"/>
      <c r="QH47" s="69"/>
      <c r="QI47" s="69"/>
      <c r="QJ47" s="69"/>
      <c r="QK47" s="69"/>
      <c r="QL47" s="69"/>
      <c r="QM47" s="69"/>
      <c r="QN47" s="69"/>
      <c r="QO47" s="69"/>
      <c r="QP47" s="69"/>
      <c r="QQ47" s="69"/>
      <c r="QR47" s="69"/>
      <c r="QS47" s="69"/>
      <c r="QT47" s="69"/>
      <c r="QU47" s="69"/>
      <c r="QV47" s="69"/>
      <c r="QW47" s="69"/>
      <c r="QX47" s="69"/>
      <c r="QY47" s="69"/>
      <c r="QZ47" s="69"/>
      <c r="RA47" s="69"/>
      <c r="RB47" s="69"/>
      <c r="RC47" s="69"/>
      <c r="RD47" s="69"/>
      <c r="RE47" s="69"/>
      <c r="RF47" s="69"/>
      <c r="RG47" s="69"/>
      <c r="RH47" s="69"/>
      <c r="RI47" s="69"/>
      <c r="RJ47" s="69"/>
      <c r="RK47" s="69"/>
      <c r="RL47" s="69"/>
      <c r="RM47" s="69"/>
      <c r="RN47" s="69"/>
      <c r="RO47" s="69"/>
      <c r="RP47" s="69"/>
      <c r="RQ47" s="69"/>
      <c r="RR47" s="69"/>
      <c r="RS47" s="69"/>
      <c r="RT47" s="69"/>
      <c r="RU47" s="69"/>
      <c r="RV47" s="69"/>
      <c r="RW47" s="69"/>
      <c r="RX47" s="69"/>
      <c r="RY47" s="69"/>
      <c r="RZ47" s="69"/>
      <c r="SA47" s="69"/>
      <c r="SB47" s="69"/>
      <c r="SC47" s="69"/>
      <c r="SD47" s="69"/>
      <c r="SE47" s="69"/>
      <c r="SF47" s="69"/>
      <c r="SG47" s="69"/>
      <c r="SH47" s="69"/>
      <c r="SI47" s="69"/>
      <c r="SJ47" s="69"/>
      <c r="SK47" s="69"/>
      <c r="SL47" s="69"/>
      <c r="SM47" s="69"/>
      <c r="SN47" s="69"/>
      <c r="SO47" s="69"/>
      <c r="SP47" s="69"/>
      <c r="SQ47" s="69"/>
      <c r="SR47" s="69"/>
      <c r="SS47" s="69"/>
      <c r="ST47" s="69"/>
      <c r="SU47" s="69"/>
      <c r="SV47" s="69"/>
      <c r="SW47" s="69"/>
      <c r="SX47" s="69"/>
      <c r="SY47" s="69"/>
      <c r="SZ47" s="69"/>
      <c r="TA47" s="69"/>
      <c r="TB47" s="69"/>
      <c r="TC47" s="69"/>
      <c r="TD47" s="69"/>
      <c r="TE47" s="69"/>
      <c r="TF47" s="69"/>
      <c r="TG47" s="69"/>
      <c r="TH47" s="69"/>
      <c r="TI47" s="69"/>
      <c r="TJ47" s="69"/>
      <c r="TK47" s="69"/>
      <c r="TL47" s="69"/>
      <c r="TM47" s="69"/>
      <c r="TN47" s="69"/>
      <c r="TO47" s="69"/>
      <c r="TP47" s="69"/>
      <c r="TQ47" s="69"/>
      <c r="TR47" s="69"/>
      <c r="TS47" s="69"/>
      <c r="TT47" s="69"/>
      <c r="TU47" s="69"/>
      <c r="TV47" s="69"/>
      <c r="TW47" s="69"/>
      <c r="TX47" s="69"/>
      <c r="TY47" s="69"/>
      <c r="TZ47" s="69"/>
      <c r="UA47" s="69"/>
      <c r="UB47" s="69"/>
      <c r="UC47" s="69"/>
      <c r="UD47" s="69"/>
      <c r="UE47" s="69"/>
      <c r="UF47" s="69"/>
      <c r="UG47" s="69"/>
      <c r="UH47" s="69"/>
      <c r="UI47" s="69"/>
      <c r="UJ47" s="69"/>
      <c r="UK47" s="69"/>
      <c r="UL47" s="69"/>
      <c r="UM47" s="69"/>
      <c r="UN47" s="69"/>
      <c r="UO47" s="69"/>
      <c r="UP47" s="69"/>
      <c r="UQ47" s="69"/>
      <c r="UR47" s="69"/>
      <c r="US47" s="69"/>
      <c r="UT47" s="69"/>
      <c r="UU47" s="69"/>
      <c r="UV47" s="69"/>
      <c r="UW47" s="69"/>
      <c r="UX47" s="69"/>
      <c r="UY47" s="69"/>
      <c r="UZ47" s="69"/>
      <c r="VA47" s="69"/>
      <c r="VB47" s="69"/>
      <c r="VC47" s="69"/>
      <c r="VD47" s="69"/>
      <c r="VE47" s="69"/>
      <c r="VF47" s="69"/>
      <c r="VG47" s="69"/>
      <c r="VH47" s="69"/>
      <c r="VI47" s="69"/>
      <c r="VJ47" s="69"/>
      <c r="VK47" s="69"/>
      <c r="VL47" s="69"/>
      <c r="VM47" s="69"/>
      <c r="VN47" s="69"/>
      <c r="VO47" s="69"/>
      <c r="VP47" s="69"/>
      <c r="VQ47" s="69"/>
      <c r="VR47" s="69"/>
      <c r="VS47" s="69"/>
      <c r="VT47" s="69"/>
      <c r="VU47" s="69"/>
      <c r="VV47" s="69"/>
      <c r="VW47" s="69"/>
      <c r="VX47" s="69"/>
      <c r="VY47" s="69"/>
      <c r="VZ47" s="69"/>
      <c r="WA47" s="69"/>
      <c r="WB47" s="69"/>
      <c r="WC47" s="69"/>
      <c r="WD47" s="69"/>
      <c r="WE47" s="69"/>
      <c r="WF47" s="69"/>
      <c r="WG47" s="69"/>
      <c r="WH47" s="69"/>
      <c r="WI47" s="69"/>
      <c r="WJ47" s="69"/>
      <c r="WK47" s="69"/>
      <c r="WL47" s="69"/>
      <c r="WM47" s="69"/>
      <c r="WN47" s="69"/>
      <c r="WO47" s="69"/>
      <c r="WP47" s="69"/>
      <c r="WQ47" s="69"/>
      <c r="WR47" s="69"/>
      <c r="WS47" s="69"/>
      <c r="WT47" s="69"/>
      <c r="WU47" s="69"/>
      <c r="WV47" s="69"/>
      <c r="WW47" s="69"/>
      <c r="WX47" s="69"/>
      <c r="WY47" s="69"/>
      <c r="WZ47" s="69"/>
      <c r="XA47" s="69"/>
      <c r="XB47" s="69"/>
      <c r="XC47" s="69"/>
      <c r="XD47" s="69"/>
      <c r="XE47" s="69"/>
      <c r="XF47" s="69"/>
      <c r="XG47" s="69"/>
      <c r="XH47" s="69"/>
      <c r="XI47" s="69"/>
      <c r="XJ47" s="69"/>
      <c r="XK47" s="69"/>
      <c r="XL47" s="69"/>
      <c r="XM47" s="69"/>
      <c r="XN47" s="69"/>
      <c r="XO47" s="69"/>
      <c r="XP47" s="69"/>
      <c r="XQ47" s="69"/>
      <c r="XR47" s="69"/>
      <c r="XS47" s="69"/>
      <c r="XT47" s="69"/>
      <c r="XU47" s="69"/>
      <c r="XV47" s="69"/>
      <c r="XW47" s="69"/>
      <c r="XX47" s="69"/>
      <c r="XY47" s="69"/>
      <c r="XZ47" s="69"/>
      <c r="YA47" s="69"/>
      <c r="YB47" s="69"/>
      <c r="YC47" s="69"/>
      <c r="YD47" s="69"/>
      <c r="YE47" s="69"/>
      <c r="YF47" s="69"/>
      <c r="YG47" s="69"/>
      <c r="YH47" s="69"/>
      <c r="YI47" s="69"/>
      <c r="YJ47" s="69"/>
      <c r="YK47" s="69"/>
      <c r="YL47" s="69"/>
      <c r="YM47" s="69"/>
      <c r="YN47" s="69"/>
      <c r="YO47" s="69"/>
      <c r="YP47" s="69"/>
      <c r="YQ47" s="69"/>
      <c r="YR47" s="69"/>
      <c r="YS47" s="69"/>
      <c r="YT47" s="69"/>
      <c r="YU47" s="69"/>
      <c r="YV47" s="69"/>
      <c r="YW47" s="69"/>
      <c r="YX47" s="69"/>
      <c r="YY47" s="69"/>
      <c r="YZ47" s="69"/>
      <c r="ZA47" s="69"/>
      <c r="ZB47" s="69"/>
      <c r="ZC47" s="69"/>
      <c r="ZD47" s="69"/>
      <c r="ZE47" s="69"/>
      <c r="ZF47" s="69"/>
      <c r="ZG47" s="69"/>
      <c r="ZH47" s="69"/>
      <c r="ZI47" s="69"/>
      <c r="ZJ47" s="69"/>
      <c r="ZK47" s="69"/>
      <c r="ZL47" s="69"/>
      <c r="ZM47" s="69"/>
      <c r="ZN47" s="69"/>
      <c r="ZO47" s="69"/>
      <c r="ZP47" s="69"/>
      <c r="ZQ47" s="69"/>
      <c r="ZR47" s="69"/>
      <c r="ZS47" s="69"/>
      <c r="ZT47" s="69"/>
      <c r="ZU47" s="69"/>
      <c r="ZV47" s="69"/>
      <c r="ZW47" s="69"/>
      <c r="ZX47" s="69"/>
      <c r="ZY47" s="69"/>
      <c r="ZZ47" s="69"/>
      <c r="AAA47" s="69"/>
      <c r="AAB47" s="69"/>
      <c r="AAC47" s="69"/>
      <c r="AAD47" s="69"/>
      <c r="AAE47" s="69"/>
      <c r="AAF47" s="69"/>
      <c r="AAG47" s="69"/>
      <c r="AAH47" s="69"/>
      <c r="AAI47" s="69"/>
      <c r="AAJ47" s="69"/>
      <c r="AAK47" s="69"/>
      <c r="AAL47" s="69"/>
      <c r="AAM47" s="69"/>
      <c r="AAN47" s="69"/>
      <c r="AAO47" s="69"/>
      <c r="AAP47" s="69"/>
      <c r="AAQ47" s="69"/>
      <c r="AAR47" s="69"/>
      <c r="AAS47" s="69"/>
      <c r="AAT47" s="69"/>
      <c r="AAU47" s="69"/>
      <c r="AAV47" s="69"/>
      <c r="AAW47" s="69"/>
      <c r="AAX47" s="69"/>
      <c r="AAY47" s="69"/>
      <c r="AAZ47" s="69"/>
      <c r="ABA47" s="69"/>
      <c r="ABB47" s="69"/>
      <c r="ABC47" s="69"/>
      <c r="ABD47" s="69"/>
      <c r="ABE47" s="69"/>
      <c r="ABF47" s="69"/>
      <c r="ABG47" s="69"/>
      <c r="ABH47" s="69"/>
      <c r="ABI47" s="69"/>
      <c r="ABJ47" s="69"/>
      <c r="ABK47" s="69"/>
      <c r="ABL47" s="69"/>
      <c r="ABM47" s="69"/>
      <c r="ABN47" s="69"/>
      <c r="ABO47" s="69"/>
      <c r="ABP47" s="69"/>
      <c r="ABQ47" s="69"/>
      <c r="ABR47" s="69"/>
      <c r="ABS47" s="69"/>
      <c r="ABT47" s="69"/>
      <c r="ABU47" s="69"/>
      <c r="ABV47" s="69"/>
      <c r="ABW47" s="69"/>
      <c r="ABX47" s="69"/>
      <c r="ABY47" s="69"/>
      <c r="ABZ47" s="69"/>
      <c r="ACA47" s="69"/>
      <c r="ACB47" s="69"/>
      <c r="ACC47" s="69"/>
      <c r="ACD47" s="69"/>
      <c r="ACE47" s="69"/>
      <c r="ACF47" s="69"/>
      <c r="ACG47" s="69"/>
      <c r="ACH47" s="69"/>
      <c r="ACI47" s="69"/>
      <c r="ACJ47" s="69"/>
      <c r="ACK47" s="69"/>
      <c r="ACL47" s="69"/>
      <c r="ACM47" s="69"/>
      <c r="ACN47" s="69"/>
      <c r="ACO47" s="69"/>
      <c r="ACP47" s="69"/>
      <c r="ACQ47" s="69"/>
      <c r="ACR47" s="69"/>
      <c r="ACS47" s="69"/>
      <c r="ACT47" s="69"/>
      <c r="ACU47" s="69"/>
      <c r="ACV47" s="69"/>
      <c r="ACW47" s="69"/>
      <c r="ACX47" s="69"/>
      <c r="ACY47" s="69"/>
      <c r="ACZ47" s="69"/>
      <c r="ADA47" s="69"/>
      <c r="ADB47" s="69"/>
      <c r="ADC47" s="69"/>
      <c r="ADD47" s="69"/>
      <c r="ADE47" s="69"/>
      <c r="ADF47" s="69"/>
      <c r="ADG47" s="69"/>
      <c r="ADH47" s="69"/>
      <c r="ADI47" s="69"/>
      <c r="ADJ47" s="69"/>
      <c r="ADK47" s="69"/>
      <c r="ADL47" s="69"/>
      <c r="ADM47" s="69"/>
      <c r="ADN47" s="69"/>
      <c r="ADO47" s="69"/>
      <c r="ADP47" s="69"/>
      <c r="ADQ47" s="69"/>
      <c r="ADR47" s="69"/>
      <c r="ADS47" s="69"/>
      <c r="ADT47" s="69"/>
      <c r="ADU47" s="69"/>
      <c r="ADV47" s="69"/>
      <c r="ADW47" s="69"/>
      <c r="ADX47" s="69"/>
      <c r="ADY47" s="69"/>
      <c r="ADZ47" s="69"/>
      <c r="AEA47" s="69"/>
      <c r="AEB47" s="69"/>
      <c r="AEC47" s="69"/>
      <c r="AED47" s="69"/>
      <c r="AEE47" s="69"/>
      <c r="AEF47" s="69"/>
      <c r="AEG47" s="69"/>
      <c r="AEH47" s="69"/>
      <c r="AEI47" s="69"/>
      <c r="AEJ47" s="69"/>
      <c r="AEK47" s="69"/>
      <c r="AEL47" s="69"/>
      <c r="AEM47" s="69"/>
      <c r="AEN47" s="69"/>
      <c r="AEO47" s="69"/>
      <c r="AEP47" s="69"/>
      <c r="AEQ47" s="69"/>
      <c r="AER47" s="69"/>
      <c r="AES47" s="69"/>
      <c r="AET47" s="69"/>
      <c r="AEU47" s="69"/>
      <c r="AEV47" s="69"/>
      <c r="AEW47" s="69"/>
      <c r="AEX47" s="69"/>
      <c r="AEY47" s="69"/>
      <c r="AEZ47" s="69"/>
      <c r="AFA47" s="69"/>
      <c r="AFB47" s="69"/>
      <c r="AFC47" s="69"/>
      <c r="AFD47" s="69"/>
      <c r="AFE47" s="69"/>
      <c r="AFF47" s="69"/>
      <c r="AFG47" s="69"/>
      <c r="AFH47" s="69"/>
      <c r="AFI47" s="69"/>
      <c r="AFJ47" s="69"/>
      <c r="AFK47" s="69"/>
      <c r="AFL47" s="69"/>
      <c r="AFM47" s="69"/>
      <c r="AFN47" s="69"/>
      <c r="AFO47" s="69"/>
      <c r="AFP47" s="69"/>
      <c r="AFQ47" s="69"/>
      <c r="AFR47" s="69"/>
      <c r="AFS47" s="69"/>
      <c r="AFT47" s="69"/>
      <c r="AFU47" s="69"/>
      <c r="AFV47" s="69"/>
      <c r="AFW47" s="69"/>
      <c r="AFX47" s="69"/>
      <c r="AFY47" s="69"/>
      <c r="AFZ47" s="69"/>
      <c r="AGA47" s="69"/>
      <c r="AGB47" s="69"/>
      <c r="AGC47" s="69"/>
      <c r="AGD47" s="69"/>
      <c r="AGE47" s="69"/>
      <c r="AGF47" s="69"/>
      <c r="AGG47" s="69"/>
      <c r="AGH47" s="69"/>
      <c r="AGI47" s="69"/>
      <c r="AGJ47" s="69"/>
      <c r="AGK47" s="69"/>
      <c r="AGL47" s="69"/>
      <c r="AGM47" s="69"/>
      <c r="AGN47" s="69"/>
      <c r="AGO47" s="69"/>
      <c r="AGP47" s="69"/>
      <c r="AGQ47" s="69"/>
      <c r="AGR47" s="69"/>
      <c r="AGS47" s="69"/>
      <c r="AGT47" s="69"/>
      <c r="AGU47" s="69"/>
      <c r="AGV47" s="69"/>
      <c r="AGW47" s="69"/>
      <c r="AGX47" s="69"/>
      <c r="AGY47" s="69"/>
      <c r="AGZ47" s="69"/>
      <c r="AHA47" s="69"/>
      <c r="AHB47" s="69"/>
      <c r="AHC47" s="69"/>
      <c r="AHD47" s="69"/>
      <c r="AHE47" s="69"/>
      <c r="AHF47" s="69"/>
      <c r="AHG47" s="69"/>
      <c r="AHH47" s="69"/>
      <c r="AHI47" s="69"/>
      <c r="AHJ47" s="69"/>
      <c r="AHK47" s="69"/>
      <c r="AHL47" s="69"/>
      <c r="AHM47" s="69"/>
      <c r="AHN47" s="69"/>
      <c r="AHO47" s="69"/>
      <c r="AHP47" s="69"/>
      <c r="AHQ47" s="69"/>
      <c r="AHR47" s="69"/>
      <c r="AHS47" s="69"/>
      <c r="AHT47" s="69"/>
      <c r="AHU47" s="69"/>
      <c r="AHV47" s="69"/>
      <c r="AHW47" s="69"/>
      <c r="AHX47" s="69"/>
      <c r="AHY47" s="69"/>
      <c r="AHZ47" s="69"/>
      <c r="AIA47" s="69"/>
      <c r="AIB47" s="69"/>
      <c r="AIC47" s="69"/>
      <c r="AID47" s="69"/>
      <c r="AIE47" s="69"/>
      <c r="AIF47" s="69"/>
      <c r="AIG47" s="69"/>
      <c r="AIH47" s="69"/>
      <c r="AII47" s="69"/>
      <c r="AIJ47" s="69"/>
      <c r="AIK47" s="69"/>
      <c r="AIL47" s="69"/>
      <c r="AIM47" s="69"/>
      <c r="AIN47" s="69"/>
      <c r="AIO47" s="69"/>
      <c r="AIP47" s="69"/>
      <c r="AIQ47" s="69"/>
      <c r="AIR47" s="69"/>
      <c r="AIS47" s="69"/>
      <c r="AIT47" s="69"/>
      <c r="AIU47" s="69"/>
      <c r="AIV47" s="69"/>
      <c r="AIW47" s="69"/>
      <c r="AIX47" s="69"/>
      <c r="AIY47" s="69"/>
      <c r="AIZ47" s="69"/>
      <c r="AJA47" s="69"/>
      <c r="AJB47" s="69"/>
      <c r="AJC47" s="69"/>
      <c r="AJD47" s="69"/>
      <c r="AJE47" s="69"/>
      <c r="AJF47" s="69"/>
      <c r="AJG47" s="69"/>
      <c r="AJH47" s="69"/>
      <c r="AJI47" s="69"/>
      <c r="AJJ47" s="69"/>
      <c r="AJK47" s="69"/>
      <c r="AJL47" s="69"/>
      <c r="AJM47" s="69"/>
      <c r="AJN47" s="69"/>
      <c r="AJO47" s="69"/>
      <c r="AJP47" s="69"/>
      <c r="AJQ47" s="69"/>
      <c r="AJR47" s="69"/>
      <c r="AJS47" s="69"/>
      <c r="AJT47" s="69"/>
      <c r="AJU47" s="69"/>
      <c r="AJV47" s="69"/>
      <c r="AJW47" s="69"/>
      <c r="AJX47" s="69"/>
      <c r="AJY47" s="69"/>
      <c r="AJZ47" s="69"/>
      <c r="AKA47" s="69"/>
      <c r="AKB47" s="69"/>
      <c r="AKC47" s="69"/>
      <c r="AKD47" s="69"/>
      <c r="AKE47" s="69"/>
      <c r="AKF47" s="69"/>
      <c r="AKG47" s="69"/>
      <c r="AKH47" s="69"/>
      <c r="AKI47" s="69"/>
      <c r="AKJ47" s="69"/>
      <c r="AKK47" s="69"/>
      <c r="AKL47" s="69"/>
      <c r="AKM47" s="69"/>
      <c r="AKN47" s="69"/>
      <c r="AKO47" s="69"/>
      <c r="AKP47" s="69"/>
      <c r="AKQ47" s="69"/>
      <c r="AKR47" s="69"/>
      <c r="AKS47" s="69"/>
      <c r="AKT47" s="69"/>
      <c r="AKU47" s="69"/>
      <c r="AKV47" s="69"/>
      <c r="AKW47" s="69"/>
      <c r="AKX47" s="69"/>
      <c r="AKY47" s="69"/>
      <c r="AKZ47" s="69"/>
      <c r="ALA47" s="69"/>
      <c r="ALB47" s="69"/>
      <c r="ALC47" s="69"/>
      <c r="ALD47" s="69"/>
      <c r="ALE47" s="69"/>
      <c r="ALF47" s="69"/>
      <c r="ALG47" s="69"/>
      <c r="ALH47" s="69"/>
      <c r="ALI47" s="69"/>
      <c r="ALJ47" s="69"/>
      <c r="ALK47" s="69"/>
      <c r="ALL47" s="69"/>
      <c r="ALM47" s="69"/>
    </row>
    <row r="48">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c r="CE48" s="69"/>
      <c r="CF48" s="69"/>
      <c r="CG48" s="69"/>
      <c r="CH48" s="69"/>
      <c r="CI48" s="69"/>
      <c r="CJ48" s="69"/>
      <c r="CK48" s="69"/>
      <c r="CL48" s="69"/>
      <c r="CM48" s="69"/>
      <c r="CN48" s="69"/>
      <c r="CO48" s="69"/>
      <c r="CP48" s="69"/>
      <c r="CQ48" s="69"/>
      <c r="CR48" s="69"/>
      <c r="CS48" s="69"/>
      <c r="CT48" s="69"/>
      <c r="CU48" s="69"/>
      <c r="CV48" s="69"/>
      <c r="CW48" s="69"/>
      <c r="CX48" s="69"/>
      <c r="CY48" s="69"/>
      <c r="CZ48" s="69"/>
      <c r="DA48" s="69"/>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69"/>
      <c r="EM48" s="69"/>
      <c r="EN48" s="69"/>
      <c r="EO48" s="69"/>
      <c r="EP48" s="69"/>
      <c r="EQ48" s="69"/>
      <c r="ER48" s="69"/>
      <c r="ES48" s="69"/>
      <c r="ET48" s="69"/>
      <c r="EU48" s="69"/>
      <c r="EV48" s="69"/>
      <c r="EW48" s="69"/>
      <c r="EX48" s="69"/>
      <c r="EY48" s="69"/>
      <c r="EZ48" s="69"/>
      <c r="FA48" s="69"/>
      <c r="FB48" s="69"/>
      <c r="FC48" s="69"/>
      <c r="FD48" s="69"/>
      <c r="FE48" s="69"/>
      <c r="FF48" s="69"/>
      <c r="FG48" s="69"/>
      <c r="FH48" s="69"/>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c r="IJ48" s="69"/>
      <c r="IK48" s="69"/>
      <c r="IL48" s="69"/>
      <c r="IM48" s="69"/>
      <c r="IN48" s="69"/>
      <c r="IO48" s="69"/>
      <c r="IP48" s="69"/>
      <c r="IQ48" s="69"/>
      <c r="IR48" s="69"/>
      <c r="IS48" s="69"/>
      <c r="IT48" s="69"/>
      <c r="IU48" s="69"/>
      <c r="IV48" s="69"/>
      <c r="IW48" s="69"/>
      <c r="IX48" s="69"/>
      <c r="IY48" s="69"/>
      <c r="IZ48" s="69"/>
      <c r="JA48" s="69"/>
      <c r="JB48" s="69"/>
      <c r="JC48" s="69"/>
      <c r="JD48" s="69"/>
      <c r="JE48" s="69"/>
      <c r="JF48" s="69"/>
      <c r="JG48" s="69"/>
      <c r="JH48" s="69"/>
      <c r="JI48" s="69"/>
      <c r="JJ48" s="69"/>
      <c r="JK48" s="69"/>
      <c r="JL48" s="69"/>
      <c r="JM48" s="69"/>
      <c r="JN48" s="69"/>
      <c r="JO48" s="69"/>
      <c r="JP48" s="69"/>
      <c r="JQ48" s="69"/>
      <c r="JR48" s="69"/>
      <c r="JS48" s="69"/>
      <c r="JT48" s="69"/>
      <c r="JU48" s="69"/>
      <c r="JV48" s="69"/>
      <c r="JW48" s="69"/>
      <c r="JX48" s="69"/>
      <c r="JY48" s="69"/>
      <c r="JZ48" s="69"/>
      <c r="KA48" s="69"/>
      <c r="KB48" s="69"/>
      <c r="KC48" s="69"/>
      <c r="KD48" s="69"/>
      <c r="KE48" s="69"/>
      <c r="KF48" s="69"/>
      <c r="KG48" s="69"/>
      <c r="KH48" s="69"/>
      <c r="KI48" s="69"/>
      <c r="KJ48" s="69"/>
      <c r="KK48" s="69"/>
      <c r="KL48" s="69"/>
      <c r="KM48" s="69"/>
      <c r="KN48" s="69"/>
      <c r="KO48" s="69"/>
      <c r="KP48" s="69"/>
      <c r="KQ48" s="69"/>
      <c r="KR48" s="69"/>
      <c r="KS48" s="69"/>
      <c r="KT48" s="69"/>
      <c r="KU48" s="69"/>
      <c r="KV48" s="69"/>
      <c r="KW48" s="69"/>
      <c r="KX48" s="69"/>
      <c r="KY48" s="69"/>
      <c r="KZ48" s="69"/>
      <c r="LA48" s="69"/>
      <c r="LB48" s="69"/>
      <c r="LC48" s="69"/>
      <c r="LD48" s="69"/>
      <c r="LE48" s="69"/>
      <c r="LF48" s="69"/>
      <c r="LG48" s="69"/>
      <c r="LH48" s="69"/>
      <c r="LI48" s="69"/>
      <c r="LJ48" s="69"/>
      <c r="LK48" s="69"/>
      <c r="LL48" s="69"/>
      <c r="LM48" s="69"/>
      <c r="LN48" s="69"/>
      <c r="LO48" s="69"/>
      <c r="LP48" s="69"/>
      <c r="LQ48" s="69"/>
      <c r="LR48" s="69"/>
      <c r="LS48" s="69"/>
      <c r="LT48" s="69"/>
      <c r="LU48" s="69"/>
      <c r="LV48" s="69"/>
      <c r="LW48" s="69"/>
      <c r="LX48" s="69"/>
      <c r="LY48" s="69"/>
      <c r="LZ48" s="69"/>
      <c r="MA48" s="69"/>
      <c r="MB48" s="69"/>
      <c r="MC48" s="69"/>
      <c r="MD48" s="69"/>
      <c r="ME48" s="69"/>
      <c r="MF48" s="69"/>
      <c r="MG48" s="69"/>
      <c r="MH48" s="69"/>
      <c r="MI48" s="69"/>
      <c r="MJ48" s="69"/>
      <c r="MK48" s="69"/>
      <c r="ML48" s="69"/>
      <c r="MM48" s="69"/>
      <c r="MN48" s="69"/>
      <c r="MO48" s="69"/>
      <c r="MP48" s="69"/>
      <c r="MQ48" s="69"/>
      <c r="MR48" s="69"/>
      <c r="MS48" s="69"/>
      <c r="MT48" s="69"/>
      <c r="MU48" s="69"/>
      <c r="MV48" s="69"/>
      <c r="MW48" s="69"/>
      <c r="MX48" s="69"/>
      <c r="MY48" s="69"/>
      <c r="MZ48" s="69"/>
      <c r="NA48" s="69"/>
      <c r="NB48" s="69"/>
      <c r="NC48" s="69"/>
      <c r="ND48" s="69"/>
      <c r="NE48" s="69"/>
      <c r="NF48" s="69"/>
      <c r="NG48" s="69"/>
      <c r="NH48" s="69"/>
      <c r="NI48" s="69"/>
      <c r="NJ48" s="69"/>
      <c r="NK48" s="69"/>
      <c r="NL48" s="69"/>
      <c r="NM48" s="69"/>
      <c r="NN48" s="69"/>
      <c r="NO48" s="69"/>
      <c r="NP48" s="69"/>
      <c r="NQ48" s="69"/>
      <c r="NR48" s="69"/>
      <c r="NS48" s="69"/>
      <c r="NT48" s="69"/>
      <c r="NU48" s="69"/>
      <c r="NV48" s="69"/>
      <c r="NW48" s="69"/>
      <c r="NX48" s="69"/>
      <c r="NY48" s="69"/>
      <c r="NZ48" s="69"/>
      <c r="OA48" s="69"/>
      <c r="OB48" s="69"/>
      <c r="OC48" s="69"/>
      <c r="OD48" s="69"/>
      <c r="OE48" s="69"/>
      <c r="OF48" s="69"/>
      <c r="OG48" s="69"/>
      <c r="OH48" s="69"/>
      <c r="OI48" s="69"/>
      <c r="OJ48" s="69"/>
      <c r="OK48" s="69"/>
      <c r="OL48" s="69"/>
      <c r="OM48" s="69"/>
      <c r="ON48" s="69"/>
      <c r="OO48" s="69"/>
      <c r="OP48" s="69"/>
      <c r="OQ48" s="69"/>
      <c r="OR48" s="69"/>
      <c r="OS48" s="69"/>
      <c r="OT48" s="69"/>
      <c r="OU48" s="69"/>
      <c r="OV48" s="69"/>
      <c r="OW48" s="69"/>
      <c r="OX48" s="69"/>
      <c r="OY48" s="69"/>
      <c r="OZ48" s="69"/>
      <c r="PA48" s="69"/>
      <c r="PB48" s="69"/>
      <c r="PC48" s="69"/>
      <c r="PD48" s="69"/>
      <c r="PE48" s="69"/>
      <c r="PF48" s="69"/>
      <c r="PG48" s="69"/>
      <c r="PH48" s="69"/>
      <c r="PI48" s="69"/>
      <c r="PJ48" s="69"/>
      <c r="PK48" s="69"/>
      <c r="PL48" s="69"/>
      <c r="PM48" s="69"/>
      <c r="PN48" s="69"/>
      <c r="PO48" s="69"/>
      <c r="PP48" s="69"/>
      <c r="PQ48" s="69"/>
      <c r="PR48" s="69"/>
      <c r="PS48" s="69"/>
      <c r="PT48" s="69"/>
      <c r="PU48" s="69"/>
      <c r="PV48" s="69"/>
      <c r="PW48" s="69"/>
      <c r="PX48" s="69"/>
      <c r="PY48" s="69"/>
      <c r="PZ48" s="69"/>
      <c r="QA48" s="69"/>
      <c r="QB48" s="69"/>
      <c r="QC48" s="69"/>
      <c r="QD48" s="69"/>
      <c r="QE48" s="69"/>
      <c r="QF48" s="69"/>
      <c r="QG48" s="69"/>
      <c r="QH48" s="69"/>
      <c r="QI48" s="69"/>
      <c r="QJ48" s="69"/>
      <c r="QK48" s="69"/>
      <c r="QL48" s="69"/>
      <c r="QM48" s="69"/>
      <c r="QN48" s="69"/>
      <c r="QO48" s="69"/>
      <c r="QP48" s="69"/>
      <c r="QQ48" s="69"/>
      <c r="QR48" s="69"/>
      <c r="QS48" s="69"/>
      <c r="QT48" s="69"/>
      <c r="QU48" s="69"/>
      <c r="QV48" s="69"/>
      <c r="QW48" s="69"/>
      <c r="QX48" s="69"/>
      <c r="QY48" s="69"/>
      <c r="QZ48" s="69"/>
      <c r="RA48" s="69"/>
      <c r="RB48" s="69"/>
      <c r="RC48" s="69"/>
      <c r="RD48" s="69"/>
      <c r="RE48" s="69"/>
      <c r="RF48" s="69"/>
      <c r="RG48" s="69"/>
      <c r="RH48" s="69"/>
      <c r="RI48" s="69"/>
      <c r="RJ48" s="69"/>
      <c r="RK48" s="69"/>
      <c r="RL48" s="69"/>
      <c r="RM48" s="69"/>
      <c r="RN48" s="69"/>
      <c r="RO48" s="69"/>
      <c r="RP48" s="69"/>
      <c r="RQ48" s="69"/>
      <c r="RR48" s="69"/>
      <c r="RS48" s="69"/>
      <c r="RT48" s="69"/>
      <c r="RU48" s="69"/>
      <c r="RV48" s="69"/>
      <c r="RW48" s="69"/>
      <c r="RX48" s="69"/>
      <c r="RY48" s="69"/>
      <c r="RZ48" s="69"/>
      <c r="SA48" s="69"/>
      <c r="SB48" s="69"/>
      <c r="SC48" s="69"/>
      <c r="SD48" s="69"/>
      <c r="SE48" s="69"/>
      <c r="SF48" s="69"/>
      <c r="SG48" s="69"/>
      <c r="SH48" s="69"/>
      <c r="SI48" s="69"/>
      <c r="SJ48" s="69"/>
      <c r="SK48" s="69"/>
      <c r="SL48" s="69"/>
      <c r="SM48" s="69"/>
      <c r="SN48" s="69"/>
      <c r="SO48" s="69"/>
      <c r="SP48" s="69"/>
      <c r="SQ48" s="69"/>
      <c r="SR48" s="69"/>
      <c r="SS48" s="69"/>
      <c r="ST48" s="69"/>
      <c r="SU48" s="69"/>
      <c r="SV48" s="69"/>
      <c r="SW48" s="69"/>
      <c r="SX48" s="69"/>
      <c r="SY48" s="69"/>
      <c r="SZ48" s="69"/>
      <c r="TA48" s="69"/>
      <c r="TB48" s="69"/>
      <c r="TC48" s="69"/>
      <c r="TD48" s="69"/>
      <c r="TE48" s="69"/>
      <c r="TF48" s="69"/>
      <c r="TG48" s="69"/>
      <c r="TH48" s="69"/>
      <c r="TI48" s="69"/>
      <c r="TJ48" s="69"/>
      <c r="TK48" s="69"/>
      <c r="TL48" s="69"/>
      <c r="TM48" s="69"/>
      <c r="TN48" s="69"/>
      <c r="TO48" s="69"/>
      <c r="TP48" s="69"/>
      <c r="TQ48" s="69"/>
      <c r="TR48" s="69"/>
      <c r="TS48" s="69"/>
      <c r="TT48" s="69"/>
      <c r="TU48" s="69"/>
      <c r="TV48" s="69"/>
      <c r="TW48" s="69"/>
      <c r="TX48" s="69"/>
      <c r="TY48" s="69"/>
      <c r="TZ48" s="69"/>
      <c r="UA48" s="69"/>
      <c r="UB48" s="69"/>
      <c r="UC48" s="69"/>
      <c r="UD48" s="69"/>
      <c r="UE48" s="69"/>
      <c r="UF48" s="69"/>
      <c r="UG48" s="69"/>
      <c r="UH48" s="69"/>
      <c r="UI48" s="69"/>
      <c r="UJ48" s="69"/>
      <c r="UK48" s="69"/>
      <c r="UL48" s="69"/>
      <c r="UM48" s="69"/>
      <c r="UN48" s="69"/>
      <c r="UO48" s="69"/>
      <c r="UP48" s="69"/>
      <c r="UQ48" s="69"/>
      <c r="UR48" s="69"/>
      <c r="US48" s="69"/>
      <c r="UT48" s="69"/>
      <c r="UU48" s="69"/>
      <c r="UV48" s="69"/>
      <c r="UW48" s="69"/>
      <c r="UX48" s="69"/>
      <c r="UY48" s="69"/>
      <c r="UZ48" s="69"/>
      <c r="VA48" s="69"/>
      <c r="VB48" s="69"/>
      <c r="VC48" s="69"/>
      <c r="VD48" s="69"/>
      <c r="VE48" s="69"/>
      <c r="VF48" s="69"/>
      <c r="VG48" s="69"/>
      <c r="VH48" s="69"/>
      <c r="VI48" s="69"/>
      <c r="VJ48" s="69"/>
      <c r="VK48" s="69"/>
      <c r="VL48" s="69"/>
      <c r="VM48" s="69"/>
      <c r="VN48" s="69"/>
      <c r="VO48" s="69"/>
      <c r="VP48" s="69"/>
      <c r="VQ48" s="69"/>
      <c r="VR48" s="69"/>
      <c r="VS48" s="69"/>
      <c r="VT48" s="69"/>
      <c r="VU48" s="69"/>
      <c r="VV48" s="69"/>
      <c r="VW48" s="69"/>
      <c r="VX48" s="69"/>
      <c r="VY48" s="69"/>
      <c r="VZ48" s="69"/>
      <c r="WA48" s="69"/>
      <c r="WB48" s="69"/>
      <c r="WC48" s="69"/>
      <c r="WD48" s="69"/>
      <c r="WE48" s="69"/>
      <c r="WF48" s="69"/>
      <c r="WG48" s="69"/>
      <c r="WH48" s="69"/>
      <c r="WI48" s="69"/>
      <c r="WJ48" s="69"/>
      <c r="WK48" s="69"/>
      <c r="WL48" s="69"/>
      <c r="WM48" s="69"/>
      <c r="WN48" s="69"/>
      <c r="WO48" s="69"/>
      <c r="WP48" s="69"/>
      <c r="WQ48" s="69"/>
      <c r="WR48" s="69"/>
      <c r="WS48" s="69"/>
      <c r="WT48" s="69"/>
      <c r="WU48" s="69"/>
      <c r="WV48" s="69"/>
      <c r="WW48" s="69"/>
      <c r="WX48" s="69"/>
      <c r="WY48" s="69"/>
      <c r="WZ48" s="69"/>
      <c r="XA48" s="69"/>
      <c r="XB48" s="69"/>
      <c r="XC48" s="69"/>
      <c r="XD48" s="69"/>
      <c r="XE48" s="69"/>
      <c r="XF48" s="69"/>
      <c r="XG48" s="69"/>
      <c r="XH48" s="69"/>
      <c r="XI48" s="69"/>
      <c r="XJ48" s="69"/>
      <c r="XK48" s="69"/>
      <c r="XL48" s="69"/>
      <c r="XM48" s="69"/>
      <c r="XN48" s="69"/>
      <c r="XO48" s="69"/>
      <c r="XP48" s="69"/>
      <c r="XQ48" s="69"/>
      <c r="XR48" s="69"/>
      <c r="XS48" s="69"/>
      <c r="XT48" s="69"/>
      <c r="XU48" s="69"/>
      <c r="XV48" s="69"/>
      <c r="XW48" s="69"/>
      <c r="XX48" s="69"/>
      <c r="XY48" s="69"/>
      <c r="XZ48" s="69"/>
      <c r="YA48" s="69"/>
      <c r="YB48" s="69"/>
      <c r="YC48" s="69"/>
      <c r="YD48" s="69"/>
      <c r="YE48" s="69"/>
      <c r="YF48" s="69"/>
      <c r="YG48" s="69"/>
      <c r="YH48" s="69"/>
      <c r="YI48" s="69"/>
      <c r="YJ48" s="69"/>
      <c r="YK48" s="69"/>
      <c r="YL48" s="69"/>
      <c r="YM48" s="69"/>
      <c r="YN48" s="69"/>
      <c r="YO48" s="69"/>
      <c r="YP48" s="69"/>
      <c r="YQ48" s="69"/>
      <c r="YR48" s="69"/>
      <c r="YS48" s="69"/>
      <c r="YT48" s="69"/>
      <c r="YU48" s="69"/>
      <c r="YV48" s="69"/>
      <c r="YW48" s="69"/>
      <c r="YX48" s="69"/>
      <c r="YY48" s="69"/>
      <c r="YZ48" s="69"/>
      <c r="ZA48" s="69"/>
      <c r="ZB48" s="69"/>
      <c r="ZC48" s="69"/>
      <c r="ZD48" s="69"/>
      <c r="ZE48" s="69"/>
      <c r="ZF48" s="69"/>
      <c r="ZG48" s="69"/>
      <c r="ZH48" s="69"/>
      <c r="ZI48" s="69"/>
      <c r="ZJ48" s="69"/>
      <c r="ZK48" s="69"/>
      <c r="ZL48" s="69"/>
      <c r="ZM48" s="69"/>
      <c r="ZN48" s="69"/>
      <c r="ZO48" s="69"/>
      <c r="ZP48" s="69"/>
      <c r="ZQ48" s="69"/>
      <c r="ZR48" s="69"/>
      <c r="ZS48" s="69"/>
      <c r="ZT48" s="69"/>
      <c r="ZU48" s="69"/>
      <c r="ZV48" s="69"/>
      <c r="ZW48" s="69"/>
      <c r="ZX48" s="69"/>
      <c r="ZY48" s="69"/>
      <c r="ZZ48" s="69"/>
      <c r="AAA48" s="69"/>
      <c r="AAB48" s="69"/>
      <c r="AAC48" s="69"/>
      <c r="AAD48" s="69"/>
      <c r="AAE48" s="69"/>
      <c r="AAF48" s="69"/>
      <c r="AAG48" s="69"/>
      <c r="AAH48" s="69"/>
      <c r="AAI48" s="69"/>
      <c r="AAJ48" s="69"/>
      <c r="AAK48" s="69"/>
      <c r="AAL48" s="69"/>
      <c r="AAM48" s="69"/>
      <c r="AAN48" s="69"/>
      <c r="AAO48" s="69"/>
      <c r="AAP48" s="69"/>
      <c r="AAQ48" s="69"/>
      <c r="AAR48" s="69"/>
      <c r="AAS48" s="69"/>
      <c r="AAT48" s="69"/>
      <c r="AAU48" s="69"/>
      <c r="AAV48" s="69"/>
      <c r="AAW48" s="69"/>
      <c r="AAX48" s="69"/>
      <c r="AAY48" s="69"/>
      <c r="AAZ48" s="69"/>
      <c r="ABA48" s="69"/>
      <c r="ABB48" s="69"/>
      <c r="ABC48" s="69"/>
      <c r="ABD48" s="69"/>
      <c r="ABE48" s="69"/>
      <c r="ABF48" s="69"/>
      <c r="ABG48" s="69"/>
      <c r="ABH48" s="69"/>
      <c r="ABI48" s="69"/>
      <c r="ABJ48" s="69"/>
      <c r="ABK48" s="69"/>
      <c r="ABL48" s="69"/>
      <c r="ABM48" s="69"/>
      <c r="ABN48" s="69"/>
      <c r="ABO48" s="69"/>
      <c r="ABP48" s="69"/>
      <c r="ABQ48" s="69"/>
      <c r="ABR48" s="69"/>
      <c r="ABS48" s="69"/>
      <c r="ABT48" s="69"/>
      <c r="ABU48" s="69"/>
      <c r="ABV48" s="69"/>
      <c r="ABW48" s="69"/>
      <c r="ABX48" s="69"/>
      <c r="ABY48" s="69"/>
      <c r="ABZ48" s="69"/>
      <c r="ACA48" s="69"/>
      <c r="ACB48" s="69"/>
      <c r="ACC48" s="69"/>
      <c r="ACD48" s="69"/>
      <c r="ACE48" s="69"/>
      <c r="ACF48" s="69"/>
      <c r="ACG48" s="69"/>
      <c r="ACH48" s="69"/>
      <c r="ACI48" s="69"/>
      <c r="ACJ48" s="69"/>
      <c r="ACK48" s="69"/>
      <c r="ACL48" s="69"/>
      <c r="ACM48" s="69"/>
      <c r="ACN48" s="69"/>
      <c r="ACO48" s="69"/>
      <c r="ACP48" s="69"/>
      <c r="ACQ48" s="69"/>
      <c r="ACR48" s="69"/>
      <c r="ACS48" s="69"/>
      <c r="ACT48" s="69"/>
      <c r="ACU48" s="69"/>
      <c r="ACV48" s="69"/>
      <c r="ACW48" s="69"/>
      <c r="ACX48" s="69"/>
      <c r="ACY48" s="69"/>
      <c r="ACZ48" s="69"/>
      <c r="ADA48" s="69"/>
      <c r="ADB48" s="69"/>
      <c r="ADC48" s="69"/>
      <c r="ADD48" s="69"/>
      <c r="ADE48" s="69"/>
      <c r="ADF48" s="69"/>
      <c r="ADG48" s="69"/>
      <c r="ADH48" s="69"/>
      <c r="ADI48" s="69"/>
      <c r="ADJ48" s="69"/>
      <c r="ADK48" s="69"/>
      <c r="ADL48" s="69"/>
      <c r="ADM48" s="69"/>
      <c r="ADN48" s="69"/>
      <c r="ADO48" s="69"/>
      <c r="ADP48" s="69"/>
      <c r="ADQ48" s="69"/>
      <c r="ADR48" s="69"/>
      <c r="ADS48" s="69"/>
      <c r="ADT48" s="69"/>
      <c r="ADU48" s="69"/>
      <c r="ADV48" s="69"/>
      <c r="ADW48" s="69"/>
      <c r="ADX48" s="69"/>
      <c r="ADY48" s="69"/>
      <c r="ADZ48" s="69"/>
      <c r="AEA48" s="69"/>
      <c r="AEB48" s="69"/>
      <c r="AEC48" s="69"/>
      <c r="AED48" s="69"/>
      <c r="AEE48" s="69"/>
      <c r="AEF48" s="69"/>
      <c r="AEG48" s="69"/>
      <c r="AEH48" s="69"/>
      <c r="AEI48" s="69"/>
      <c r="AEJ48" s="69"/>
      <c r="AEK48" s="69"/>
      <c r="AEL48" s="69"/>
      <c r="AEM48" s="69"/>
      <c r="AEN48" s="69"/>
      <c r="AEO48" s="69"/>
      <c r="AEP48" s="69"/>
      <c r="AEQ48" s="69"/>
      <c r="AER48" s="69"/>
      <c r="AES48" s="69"/>
      <c r="AET48" s="69"/>
      <c r="AEU48" s="69"/>
      <c r="AEV48" s="69"/>
      <c r="AEW48" s="69"/>
      <c r="AEX48" s="69"/>
      <c r="AEY48" s="69"/>
      <c r="AEZ48" s="69"/>
      <c r="AFA48" s="69"/>
      <c r="AFB48" s="69"/>
      <c r="AFC48" s="69"/>
      <c r="AFD48" s="69"/>
      <c r="AFE48" s="69"/>
      <c r="AFF48" s="69"/>
      <c r="AFG48" s="69"/>
      <c r="AFH48" s="69"/>
      <c r="AFI48" s="69"/>
      <c r="AFJ48" s="69"/>
      <c r="AFK48" s="69"/>
      <c r="AFL48" s="69"/>
      <c r="AFM48" s="69"/>
      <c r="AFN48" s="69"/>
      <c r="AFO48" s="69"/>
      <c r="AFP48" s="69"/>
      <c r="AFQ48" s="69"/>
      <c r="AFR48" s="69"/>
      <c r="AFS48" s="69"/>
      <c r="AFT48" s="69"/>
      <c r="AFU48" s="69"/>
      <c r="AFV48" s="69"/>
      <c r="AFW48" s="69"/>
      <c r="AFX48" s="69"/>
      <c r="AFY48" s="69"/>
      <c r="AFZ48" s="69"/>
      <c r="AGA48" s="69"/>
      <c r="AGB48" s="69"/>
      <c r="AGC48" s="69"/>
      <c r="AGD48" s="69"/>
      <c r="AGE48" s="69"/>
      <c r="AGF48" s="69"/>
      <c r="AGG48" s="69"/>
      <c r="AGH48" s="69"/>
      <c r="AGI48" s="69"/>
      <c r="AGJ48" s="69"/>
      <c r="AGK48" s="69"/>
      <c r="AGL48" s="69"/>
      <c r="AGM48" s="69"/>
      <c r="AGN48" s="69"/>
      <c r="AGO48" s="69"/>
      <c r="AGP48" s="69"/>
      <c r="AGQ48" s="69"/>
      <c r="AGR48" s="69"/>
      <c r="AGS48" s="69"/>
      <c r="AGT48" s="69"/>
      <c r="AGU48" s="69"/>
      <c r="AGV48" s="69"/>
      <c r="AGW48" s="69"/>
      <c r="AGX48" s="69"/>
      <c r="AGY48" s="69"/>
      <c r="AGZ48" s="69"/>
      <c r="AHA48" s="69"/>
      <c r="AHB48" s="69"/>
      <c r="AHC48" s="69"/>
      <c r="AHD48" s="69"/>
      <c r="AHE48" s="69"/>
      <c r="AHF48" s="69"/>
      <c r="AHG48" s="69"/>
      <c r="AHH48" s="69"/>
      <c r="AHI48" s="69"/>
      <c r="AHJ48" s="69"/>
      <c r="AHK48" s="69"/>
      <c r="AHL48" s="69"/>
      <c r="AHM48" s="69"/>
      <c r="AHN48" s="69"/>
      <c r="AHO48" s="69"/>
      <c r="AHP48" s="69"/>
      <c r="AHQ48" s="69"/>
      <c r="AHR48" s="69"/>
      <c r="AHS48" s="69"/>
      <c r="AHT48" s="69"/>
      <c r="AHU48" s="69"/>
      <c r="AHV48" s="69"/>
      <c r="AHW48" s="69"/>
      <c r="AHX48" s="69"/>
      <c r="AHY48" s="69"/>
      <c r="AHZ48" s="69"/>
      <c r="AIA48" s="69"/>
      <c r="AIB48" s="69"/>
      <c r="AIC48" s="69"/>
      <c r="AID48" s="69"/>
      <c r="AIE48" s="69"/>
      <c r="AIF48" s="69"/>
      <c r="AIG48" s="69"/>
      <c r="AIH48" s="69"/>
      <c r="AII48" s="69"/>
      <c r="AIJ48" s="69"/>
      <c r="AIK48" s="69"/>
      <c r="AIL48" s="69"/>
      <c r="AIM48" s="69"/>
      <c r="AIN48" s="69"/>
      <c r="AIO48" s="69"/>
      <c r="AIP48" s="69"/>
      <c r="AIQ48" s="69"/>
      <c r="AIR48" s="69"/>
      <c r="AIS48" s="69"/>
      <c r="AIT48" s="69"/>
      <c r="AIU48" s="69"/>
      <c r="AIV48" s="69"/>
      <c r="AIW48" s="69"/>
      <c r="AIX48" s="69"/>
      <c r="AIY48" s="69"/>
      <c r="AIZ48" s="69"/>
      <c r="AJA48" s="69"/>
      <c r="AJB48" s="69"/>
      <c r="AJC48" s="69"/>
      <c r="AJD48" s="69"/>
      <c r="AJE48" s="69"/>
      <c r="AJF48" s="69"/>
      <c r="AJG48" s="69"/>
      <c r="AJH48" s="69"/>
      <c r="AJI48" s="69"/>
      <c r="AJJ48" s="69"/>
      <c r="AJK48" s="69"/>
      <c r="AJL48" s="69"/>
      <c r="AJM48" s="69"/>
      <c r="AJN48" s="69"/>
      <c r="AJO48" s="69"/>
      <c r="AJP48" s="69"/>
      <c r="AJQ48" s="69"/>
      <c r="AJR48" s="69"/>
      <c r="AJS48" s="69"/>
      <c r="AJT48" s="69"/>
      <c r="AJU48" s="69"/>
      <c r="AJV48" s="69"/>
      <c r="AJW48" s="69"/>
      <c r="AJX48" s="69"/>
      <c r="AJY48" s="69"/>
      <c r="AJZ48" s="69"/>
      <c r="AKA48" s="69"/>
      <c r="AKB48" s="69"/>
      <c r="AKC48" s="69"/>
      <c r="AKD48" s="69"/>
      <c r="AKE48" s="69"/>
      <c r="AKF48" s="69"/>
      <c r="AKG48" s="69"/>
      <c r="AKH48" s="69"/>
      <c r="AKI48" s="69"/>
      <c r="AKJ48" s="69"/>
      <c r="AKK48" s="69"/>
      <c r="AKL48" s="69"/>
      <c r="AKM48" s="69"/>
      <c r="AKN48" s="69"/>
      <c r="AKO48" s="69"/>
      <c r="AKP48" s="69"/>
      <c r="AKQ48" s="69"/>
      <c r="AKR48" s="69"/>
      <c r="AKS48" s="69"/>
      <c r="AKT48" s="69"/>
      <c r="AKU48" s="69"/>
      <c r="AKV48" s="69"/>
      <c r="AKW48" s="69"/>
      <c r="AKX48" s="69"/>
      <c r="AKY48" s="69"/>
      <c r="AKZ48" s="69"/>
      <c r="ALA48" s="69"/>
      <c r="ALB48" s="69"/>
      <c r="ALC48" s="69"/>
      <c r="ALD48" s="69"/>
      <c r="ALE48" s="69"/>
      <c r="ALF48" s="69"/>
      <c r="ALG48" s="69"/>
      <c r="ALH48" s="69"/>
      <c r="ALI48" s="69"/>
      <c r="ALJ48" s="69"/>
      <c r="ALK48" s="69"/>
      <c r="ALL48" s="69"/>
      <c r="ALM48" s="69"/>
    </row>
    <row r="49">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c r="CE49" s="69"/>
      <c r="CF49" s="69"/>
      <c r="CG49" s="69"/>
      <c r="CH49" s="69"/>
      <c r="CI49" s="69"/>
      <c r="CJ49" s="69"/>
      <c r="CK49" s="69"/>
      <c r="CL49" s="69"/>
      <c r="CM49" s="69"/>
      <c r="CN49" s="69"/>
      <c r="CO49" s="69"/>
      <c r="CP49" s="69"/>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69"/>
      <c r="ES49" s="69"/>
      <c r="ET49" s="69"/>
      <c r="EU49" s="69"/>
      <c r="EV49" s="69"/>
      <c r="EW49" s="69"/>
      <c r="EX49" s="69"/>
      <c r="EY49" s="69"/>
      <c r="EZ49" s="69"/>
      <c r="FA49" s="69"/>
      <c r="FB49" s="69"/>
      <c r="FC49" s="69"/>
      <c r="FD49" s="69"/>
      <c r="FE49" s="69"/>
      <c r="FF49" s="69"/>
      <c r="FG49" s="69"/>
      <c r="FH49" s="69"/>
      <c r="FI49" s="69"/>
      <c r="FJ49" s="69"/>
      <c r="FK49" s="69"/>
      <c r="FL49" s="69"/>
      <c r="FM49" s="69"/>
      <c r="FN49" s="69"/>
      <c r="FO49" s="69"/>
      <c r="FP49" s="69"/>
      <c r="FQ49" s="69"/>
      <c r="FR49" s="69"/>
      <c r="FS49" s="69"/>
      <c r="FT49" s="69"/>
      <c r="FU49" s="69"/>
      <c r="FV49" s="69"/>
      <c r="FW49" s="69"/>
      <c r="FX49" s="69"/>
      <c r="FY49" s="69"/>
      <c r="FZ49" s="69"/>
      <c r="GA49" s="69"/>
      <c r="GB49" s="69"/>
      <c r="GC49" s="69"/>
      <c r="GD49" s="69"/>
      <c r="GE49" s="69"/>
      <c r="GF49" s="69"/>
      <c r="GG49" s="69"/>
      <c r="GH49" s="69"/>
      <c r="GI49" s="69"/>
      <c r="GJ49" s="69"/>
      <c r="GK49" s="69"/>
      <c r="GL49" s="69"/>
      <c r="GM49" s="69"/>
      <c r="GN49" s="69"/>
      <c r="GO49" s="69"/>
      <c r="GP49" s="69"/>
      <c r="GQ49" s="69"/>
      <c r="GR49" s="69"/>
      <c r="GS49" s="69"/>
      <c r="GT49" s="69"/>
      <c r="GU49" s="69"/>
      <c r="GV49" s="69"/>
      <c r="GW49" s="69"/>
      <c r="GX49" s="69"/>
      <c r="GY49" s="69"/>
      <c r="GZ49" s="69"/>
      <c r="HA49" s="69"/>
      <c r="HB49" s="69"/>
      <c r="HC49" s="69"/>
      <c r="HD49" s="69"/>
      <c r="HE49" s="69"/>
      <c r="HF49" s="69"/>
      <c r="HG49" s="69"/>
      <c r="HH49" s="69"/>
      <c r="HI49" s="69"/>
      <c r="HJ49" s="69"/>
      <c r="HK49" s="69"/>
      <c r="HL49" s="69"/>
      <c r="HM49" s="69"/>
      <c r="HN49" s="69"/>
      <c r="HO49" s="69"/>
      <c r="HP49" s="69"/>
      <c r="HQ49" s="69"/>
      <c r="HR49" s="69"/>
      <c r="HS49" s="69"/>
      <c r="HT49" s="69"/>
      <c r="HU49" s="69"/>
      <c r="HV49" s="69"/>
      <c r="HW49" s="69"/>
      <c r="HX49" s="69"/>
      <c r="HY49" s="69"/>
      <c r="HZ49" s="69"/>
      <c r="IA49" s="69"/>
      <c r="IB49" s="69"/>
      <c r="IC49" s="69"/>
      <c r="ID49" s="69"/>
      <c r="IE49" s="69"/>
      <c r="IF49" s="69"/>
      <c r="IG49" s="69"/>
      <c r="IH49" s="69"/>
      <c r="II49" s="69"/>
      <c r="IJ49" s="69"/>
      <c r="IK49" s="69"/>
      <c r="IL49" s="69"/>
      <c r="IM49" s="69"/>
      <c r="IN49" s="69"/>
      <c r="IO49" s="69"/>
      <c r="IP49" s="69"/>
      <c r="IQ49" s="69"/>
      <c r="IR49" s="69"/>
      <c r="IS49" s="69"/>
      <c r="IT49" s="69"/>
      <c r="IU49" s="69"/>
      <c r="IV49" s="69"/>
      <c r="IW49" s="69"/>
      <c r="IX49" s="69"/>
      <c r="IY49" s="69"/>
      <c r="IZ49" s="69"/>
      <c r="JA49" s="69"/>
      <c r="JB49" s="69"/>
      <c r="JC49" s="69"/>
      <c r="JD49" s="69"/>
      <c r="JE49" s="69"/>
      <c r="JF49" s="69"/>
      <c r="JG49" s="69"/>
      <c r="JH49" s="69"/>
      <c r="JI49" s="69"/>
      <c r="JJ49" s="69"/>
      <c r="JK49" s="69"/>
      <c r="JL49" s="69"/>
      <c r="JM49" s="69"/>
      <c r="JN49" s="69"/>
      <c r="JO49" s="69"/>
      <c r="JP49" s="69"/>
      <c r="JQ49" s="69"/>
      <c r="JR49" s="69"/>
      <c r="JS49" s="69"/>
      <c r="JT49" s="69"/>
      <c r="JU49" s="69"/>
      <c r="JV49" s="69"/>
      <c r="JW49" s="69"/>
      <c r="JX49" s="69"/>
      <c r="JY49" s="69"/>
      <c r="JZ49" s="69"/>
      <c r="KA49" s="69"/>
      <c r="KB49" s="69"/>
      <c r="KC49" s="69"/>
      <c r="KD49" s="69"/>
      <c r="KE49" s="69"/>
      <c r="KF49" s="69"/>
      <c r="KG49" s="69"/>
      <c r="KH49" s="69"/>
      <c r="KI49" s="69"/>
      <c r="KJ49" s="69"/>
      <c r="KK49" s="69"/>
      <c r="KL49" s="69"/>
      <c r="KM49" s="69"/>
      <c r="KN49" s="69"/>
      <c r="KO49" s="69"/>
      <c r="KP49" s="69"/>
      <c r="KQ49" s="69"/>
      <c r="KR49" s="69"/>
      <c r="KS49" s="69"/>
      <c r="KT49" s="69"/>
      <c r="KU49" s="69"/>
      <c r="KV49" s="69"/>
      <c r="KW49" s="69"/>
      <c r="KX49" s="69"/>
      <c r="KY49" s="69"/>
      <c r="KZ49" s="69"/>
      <c r="LA49" s="69"/>
      <c r="LB49" s="69"/>
      <c r="LC49" s="69"/>
      <c r="LD49" s="69"/>
      <c r="LE49" s="69"/>
      <c r="LF49" s="69"/>
      <c r="LG49" s="69"/>
      <c r="LH49" s="69"/>
      <c r="LI49" s="69"/>
      <c r="LJ49" s="69"/>
      <c r="LK49" s="69"/>
      <c r="LL49" s="69"/>
      <c r="LM49" s="69"/>
      <c r="LN49" s="69"/>
      <c r="LO49" s="69"/>
      <c r="LP49" s="69"/>
      <c r="LQ49" s="69"/>
      <c r="LR49" s="69"/>
      <c r="LS49" s="69"/>
      <c r="LT49" s="69"/>
      <c r="LU49" s="69"/>
      <c r="LV49" s="69"/>
      <c r="LW49" s="69"/>
      <c r="LX49" s="69"/>
      <c r="LY49" s="69"/>
      <c r="LZ49" s="69"/>
      <c r="MA49" s="69"/>
      <c r="MB49" s="69"/>
      <c r="MC49" s="69"/>
      <c r="MD49" s="69"/>
      <c r="ME49" s="69"/>
      <c r="MF49" s="69"/>
      <c r="MG49" s="69"/>
      <c r="MH49" s="69"/>
      <c r="MI49" s="69"/>
      <c r="MJ49" s="69"/>
      <c r="MK49" s="69"/>
      <c r="ML49" s="69"/>
      <c r="MM49" s="69"/>
      <c r="MN49" s="69"/>
      <c r="MO49" s="69"/>
      <c r="MP49" s="69"/>
      <c r="MQ49" s="69"/>
      <c r="MR49" s="69"/>
      <c r="MS49" s="69"/>
      <c r="MT49" s="69"/>
      <c r="MU49" s="69"/>
      <c r="MV49" s="69"/>
      <c r="MW49" s="69"/>
      <c r="MX49" s="69"/>
      <c r="MY49" s="69"/>
      <c r="MZ49" s="69"/>
      <c r="NA49" s="69"/>
      <c r="NB49" s="69"/>
      <c r="NC49" s="69"/>
      <c r="ND49" s="69"/>
      <c r="NE49" s="69"/>
      <c r="NF49" s="69"/>
      <c r="NG49" s="69"/>
      <c r="NH49" s="69"/>
      <c r="NI49" s="69"/>
      <c r="NJ49" s="69"/>
      <c r="NK49" s="69"/>
      <c r="NL49" s="69"/>
      <c r="NM49" s="69"/>
      <c r="NN49" s="69"/>
      <c r="NO49" s="69"/>
      <c r="NP49" s="69"/>
      <c r="NQ49" s="69"/>
      <c r="NR49" s="69"/>
      <c r="NS49" s="69"/>
      <c r="NT49" s="69"/>
      <c r="NU49" s="69"/>
      <c r="NV49" s="69"/>
      <c r="NW49" s="69"/>
      <c r="NX49" s="69"/>
      <c r="NY49" s="69"/>
      <c r="NZ49" s="69"/>
      <c r="OA49" s="69"/>
      <c r="OB49" s="69"/>
      <c r="OC49" s="69"/>
      <c r="OD49" s="69"/>
      <c r="OE49" s="69"/>
      <c r="OF49" s="69"/>
      <c r="OG49" s="69"/>
      <c r="OH49" s="69"/>
      <c r="OI49" s="69"/>
      <c r="OJ49" s="69"/>
      <c r="OK49" s="69"/>
      <c r="OL49" s="69"/>
      <c r="OM49" s="69"/>
      <c r="ON49" s="69"/>
      <c r="OO49" s="69"/>
      <c r="OP49" s="69"/>
      <c r="OQ49" s="69"/>
      <c r="OR49" s="69"/>
      <c r="OS49" s="69"/>
      <c r="OT49" s="69"/>
      <c r="OU49" s="69"/>
      <c r="OV49" s="69"/>
      <c r="OW49" s="69"/>
      <c r="OX49" s="69"/>
      <c r="OY49" s="69"/>
      <c r="OZ49" s="69"/>
      <c r="PA49" s="69"/>
      <c r="PB49" s="69"/>
      <c r="PC49" s="69"/>
      <c r="PD49" s="69"/>
      <c r="PE49" s="69"/>
      <c r="PF49" s="69"/>
      <c r="PG49" s="69"/>
      <c r="PH49" s="69"/>
      <c r="PI49" s="69"/>
      <c r="PJ49" s="69"/>
      <c r="PK49" s="69"/>
      <c r="PL49" s="69"/>
      <c r="PM49" s="69"/>
      <c r="PN49" s="69"/>
      <c r="PO49" s="69"/>
      <c r="PP49" s="69"/>
      <c r="PQ49" s="69"/>
      <c r="PR49" s="69"/>
      <c r="PS49" s="69"/>
      <c r="PT49" s="69"/>
      <c r="PU49" s="69"/>
      <c r="PV49" s="69"/>
      <c r="PW49" s="69"/>
      <c r="PX49" s="69"/>
      <c r="PY49" s="69"/>
      <c r="PZ49" s="69"/>
      <c r="QA49" s="69"/>
      <c r="QB49" s="69"/>
      <c r="QC49" s="69"/>
      <c r="QD49" s="69"/>
      <c r="QE49" s="69"/>
      <c r="QF49" s="69"/>
      <c r="QG49" s="69"/>
      <c r="QH49" s="69"/>
      <c r="QI49" s="69"/>
      <c r="QJ49" s="69"/>
      <c r="QK49" s="69"/>
      <c r="QL49" s="69"/>
      <c r="QM49" s="69"/>
      <c r="QN49" s="69"/>
      <c r="QO49" s="69"/>
      <c r="QP49" s="69"/>
      <c r="QQ49" s="69"/>
      <c r="QR49" s="69"/>
      <c r="QS49" s="69"/>
      <c r="QT49" s="69"/>
      <c r="QU49" s="69"/>
      <c r="QV49" s="69"/>
      <c r="QW49" s="69"/>
      <c r="QX49" s="69"/>
      <c r="QY49" s="69"/>
      <c r="QZ49" s="69"/>
      <c r="RA49" s="69"/>
      <c r="RB49" s="69"/>
      <c r="RC49" s="69"/>
      <c r="RD49" s="69"/>
      <c r="RE49" s="69"/>
      <c r="RF49" s="69"/>
      <c r="RG49" s="69"/>
      <c r="RH49" s="69"/>
      <c r="RI49" s="69"/>
      <c r="RJ49" s="69"/>
      <c r="RK49" s="69"/>
      <c r="RL49" s="69"/>
      <c r="RM49" s="69"/>
      <c r="RN49" s="69"/>
      <c r="RO49" s="69"/>
      <c r="RP49" s="69"/>
      <c r="RQ49" s="69"/>
      <c r="RR49" s="69"/>
      <c r="RS49" s="69"/>
      <c r="RT49" s="69"/>
      <c r="RU49" s="69"/>
      <c r="RV49" s="69"/>
      <c r="RW49" s="69"/>
      <c r="RX49" s="69"/>
      <c r="RY49" s="69"/>
      <c r="RZ49" s="69"/>
      <c r="SA49" s="69"/>
      <c r="SB49" s="69"/>
      <c r="SC49" s="69"/>
      <c r="SD49" s="69"/>
      <c r="SE49" s="69"/>
      <c r="SF49" s="69"/>
      <c r="SG49" s="69"/>
      <c r="SH49" s="69"/>
      <c r="SI49" s="69"/>
      <c r="SJ49" s="69"/>
      <c r="SK49" s="69"/>
      <c r="SL49" s="69"/>
      <c r="SM49" s="69"/>
      <c r="SN49" s="69"/>
      <c r="SO49" s="69"/>
      <c r="SP49" s="69"/>
      <c r="SQ49" s="69"/>
      <c r="SR49" s="69"/>
      <c r="SS49" s="69"/>
      <c r="ST49" s="69"/>
      <c r="SU49" s="69"/>
      <c r="SV49" s="69"/>
      <c r="SW49" s="69"/>
      <c r="SX49" s="69"/>
      <c r="SY49" s="69"/>
      <c r="SZ49" s="69"/>
      <c r="TA49" s="69"/>
      <c r="TB49" s="69"/>
      <c r="TC49" s="69"/>
      <c r="TD49" s="69"/>
      <c r="TE49" s="69"/>
      <c r="TF49" s="69"/>
      <c r="TG49" s="69"/>
      <c r="TH49" s="69"/>
      <c r="TI49" s="69"/>
      <c r="TJ49" s="69"/>
      <c r="TK49" s="69"/>
      <c r="TL49" s="69"/>
      <c r="TM49" s="69"/>
      <c r="TN49" s="69"/>
      <c r="TO49" s="69"/>
      <c r="TP49" s="69"/>
      <c r="TQ49" s="69"/>
      <c r="TR49" s="69"/>
      <c r="TS49" s="69"/>
      <c r="TT49" s="69"/>
      <c r="TU49" s="69"/>
      <c r="TV49" s="69"/>
      <c r="TW49" s="69"/>
      <c r="TX49" s="69"/>
      <c r="TY49" s="69"/>
      <c r="TZ49" s="69"/>
      <c r="UA49" s="69"/>
      <c r="UB49" s="69"/>
      <c r="UC49" s="69"/>
      <c r="UD49" s="69"/>
      <c r="UE49" s="69"/>
      <c r="UF49" s="69"/>
      <c r="UG49" s="69"/>
      <c r="UH49" s="69"/>
      <c r="UI49" s="69"/>
      <c r="UJ49" s="69"/>
      <c r="UK49" s="69"/>
      <c r="UL49" s="69"/>
      <c r="UM49" s="69"/>
      <c r="UN49" s="69"/>
      <c r="UO49" s="69"/>
      <c r="UP49" s="69"/>
      <c r="UQ49" s="69"/>
      <c r="UR49" s="69"/>
      <c r="US49" s="69"/>
      <c r="UT49" s="69"/>
      <c r="UU49" s="69"/>
      <c r="UV49" s="69"/>
      <c r="UW49" s="69"/>
      <c r="UX49" s="69"/>
      <c r="UY49" s="69"/>
      <c r="UZ49" s="69"/>
      <c r="VA49" s="69"/>
      <c r="VB49" s="69"/>
      <c r="VC49" s="69"/>
      <c r="VD49" s="69"/>
      <c r="VE49" s="69"/>
      <c r="VF49" s="69"/>
      <c r="VG49" s="69"/>
      <c r="VH49" s="69"/>
      <c r="VI49" s="69"/>
      <c r="VJ49" s="69"/>
      <c r="VK49" s="69"/>
      <c r="VL49" s="69"/>
      <c r="VM49" s="69"/>
      <c r="VN49" s="69"/>
      <c r="VO49" s="69"/>
      <c r="VP49" s="69"/>
      <c r="VQ49" s="69"/>
      <c r="VR49" s="69"/>
      <c r="VS49" s="69"/>
      <c r="VT49" s="69"/>
      <c r="VU49" s="69"/>
      <c r="VV49" s="69"/>
      <c r="VW49" s="69"/>
      <c r="VX49" s="69"/>
      <c r="VY49" s="69"/>
      <c r="VZ49" s="69"/>
      <c r="WA49" s="69"/>
      <c r="WB49" s="69"/>
      <c r="WC49" s="69"/>
      <c r="WD49" s="69"/>
      <c r="WE49" s="69"/>
      <c r="WF49" s="69"/>
      <c r="WG49" s="69"/>
      <c r="WH49" s="69"/>
      <c r="WI49" s="69"/>
      <c r="WJ49" s="69"/>
      <c r="WK49" s="69"/>
      <c r="WL49" s="69"/>
      <c r="WM49" s="69"/>
      <c r="WN49" s="69"/>
      <c r="WO49" s="69"/>
      <c r="WP49" s="69"/>
      <c r="WQ49" s="69"/>
      <c r="WR49" s="69"/>
      <c r="WS49" s="69"/>
      <c r="WT49" s="69"/>
      <c r="WU49" s="69"/>
      <c r="WV49" s="69"/>
      <c r="WW49" s="69"/>
      <c r="WX49" s="69"/>
      <c r="WY49" s="69"/>
      <c r="WZ49" s="69"/>
      <c r="XA49" s="69"/>
      <c r="XB49" s="69"/>
      <c r="XC49" s="69"/>
      <c r="XD49" s="69"/>
      <c r="XE49" s="69"/>
      <c r="XF49" s="69"/>
      <c r="XG49" s="69"/>
      <c r="XH49" s="69"/>
      <c r="XI49" s="69"/>
      <c r="XJ49" s="69"/>
      <c r="XK49" s="69"/>
      <c r="XL49" s="69"/>
      <c r="XM49" s="69"/>
      <c r="XN49" s="69"/>
      <c r="XO49" s="69"/>
      <c r="XP49" s="69"/>
      <c r="XQ49" s="69"/>
      <c r="XR49" s="69"/>
      <c r="XS49" s="69"/>
      <c r="XT49" s="69"/>
      <c r="XU49" s="69"/>
      <c r="XV49" s="69"/>
      <c r="XW49" s="69"/>
      <c r="XX49" s="69"/>
      <c r="XY49" s="69"/>
      <c r="XZ49" s="69"/>
      <c r="YA49" s="69"/>
      <c r="YB49" s="69"/>
      <c r="YC49" s="69"/>
      <c r="YD49" s="69"/>
      <c r="YE49" s="69"/>
      <c r="YF49" s="69"/>
      <c r="YG49" s="69"/>
      <c r="YH49" s="69"/>
      <c r="YI49" s="69"/>
      <c r="YJ49" s="69"/>
      <c r="YK49" s="69"/>
      <c r="YL49" s="69"/>
      <c r="YM49" s="69"/>
      <c r="YN49" s="69"/>
      <c r="YO49" s="69"/>
      <c r="YP49" s="69"/>
      <c r="YQ49" s="69"/>
      <c r="YR49" s="69"/>
      <c r="YS49" s="69"/>
      <c r="YT49" s="69"/>
      <c r="YU49" s="69"/>
      <c r="YV49" s="69"/>
      <c r="YW49" s="69"/>
      <c r="YX49" s="69"/>
      <c r="YY49" s="69"/>
      <c r="YZ49" s="69"/>
      <c r="ZA49" s="69"/>
      <c r="ZB49" s="69"/>
      <c r="ZC49" s="69"/>
      <c r="ZD49" s="69"/>
      <c r="ZE49" s="69"/>
      <c r="ZF49" s="69"/>
      <c r="ZG49" s="69"/>
      <c r="ZH49" s="69"/>
      <c r="ZI49" s="69"/>
      <c r="ZJ49" s="69"/>
      <c r="ZK49" s="69"/>
      <c r="ZL49" s="69"/>
      <c r="ZM49" s="69"/>
      <c r="ZN49" s="69"/>
      <c r="ZO49" s="69"/>
      <c r="ZP49" s="69"/>
      <c r="ZQ49" s="69"/>
      <c r="ZR49" s="69"/>
      <c r="ZS49" s="69"/>
      <c r="ZT49" s="69"/>
      <c r="ZU49" s="69"/>
      <c r="ZV49" s="69"/>
      <c r="ZW49" s="69"/>
      <c r="ZX49" s="69"/>
      <c r="ZY49" s="69"/>
      <c r="ZZ49" s="69"/>
      <c r="AAA49" s="69"/>
      <c r="AAB49" s="69"/>
      <c r="AAC49" s="69"/>
      <c r="AAD49" s="69"/>
      <c r="AAE49" s="69"/>
      <c r="AAF49" s="69"/>
      <c r="AAG49" s="69"/>
      <c r="AAH49" s="69"/>
      <c r="AAI49" s="69"/>
      <c r="AAJ49" s="69"/>
      <c r="AAK49" s="69"/>
      <c r="AAL49" s="69"/>
      <c r="AAM49" s="69"/>
      <c r="AAN49" s="69"/>
      <c r="AAO49" s="69"/>
      <c r="AAP49" s="69"/>
      <c r="AAQ49" s="69"/>
      <c r="AAR49" s="69"/>
      <c r="AAS49" s="69"/>
      <c r="AAT49" s="69"/>
      <c r="AAU49" s="69"/>
      <c r="AAV49" s="69"/>
      <c r="AAW49" s="69"/>
      <c r="AAX49" s="69"/>
      <c r="AAY49" s="69"/>
      <c r="AAZ49" s="69"/>
      <c r="ABA49" s="69"/>
      <c r="ABB49" s="69"/>
      <c r="ABC49" s="69"/>
      <c r="ABD49" s="69"/>
      <c r="ABE49" s="69"/>
      <c r="ABF49" s="69"/>
      <c r="ABG49" s="69"/>
      <c r="ABH49" s="69"/>
      <c r="ABI49" s="69"/>
      <c r="ABJ49" s="69"/>
      <c r="ABK49" s="69"/>
      <c r="ABL49" s="69"/>
      <c r="ABM49" s="69"/>
      <c r="ABN49" s="69"/>
      <c r="ABO49" s="69"/>
      <c r="ABP49" s="69"/>
      <c r="ABQ49" s="69"/>
      <c r="ABR49" s="69"/>
      <c r="ABS49" s="69"/>
      <c r="ABT49" s="69"/>
      <c r="ABU49" s="69"/>
      <c r="ABV49" s="69"/>
      <c r="ABW49" s="69"/>
      <c r="ABX49" s="69"/>
      <c r="ABY49" s="69"/>
      <c r="ABZ49" s="69"/>
      <c r="ACA49" s="69"/>
      <c r="ACB49" s="69"/>
      <c r="ACC49" s="69"/>
      <c r="ACD49" s="69"/>
      <c r="ACE49" s="69"/>
      <c r="ACF49" s="69"/>
      <c r="ACG49" s="69"/>
      <c r="ACH49" s="69"/>
      <c r="ACI49" s="69"/>
      <c r="ACJ49" s="69"/>
      <c r="ACK49" s="69"/>
      <c r="ACL49" s="69"/>
      <c r="ACM49" s="69"/>
      <c r="ACN49" s="69"/>
      <c r="ACO49" s="69"/>
      <c r="ACP49" s="69"/>
      <c r="ACQ49" s="69"/>
      <c r="ACR49" s="69"/>
      <c r="ACS49" s="69"/>
      <c r="ACT49" s="69"/>
      <c r="ACU49" s="69"/>
      <c r="ACV49" s="69"/>
      <c r="ACW49" s="69"/>
      <c r="ACX49" s="69"/>
      <c r="ACY49" s="69"/>
      <c r="ACZ49" s="69"/>
      <c r="ADA49" s="69"/>
      <c r="ADB49" s="69"/>
      <c r="ADC49" s="69"/>
      <c r="ADD49" s="69"/>
      <c r="ADE49" s="69"/>
      <c r="ADF49" s="69"/>
      <c r="ADG49" s="69"/>
      <c r="ADH49" s="69"/>
      <c r="ADI49" s="69"/>
      <c r="ADJ49" s="69"/>
      <c r="ADK49" s="69"/>
      <c r="ADL49" s="69"/>
      <c r="ADM49" s="69"/>
      <c r="ADN49" s="69"/>
      <c r="ADO49" s="69"/>
      <c r="ADP49" s="69"/>
      <c r="ADQ49" s="69"/>
      <c r="ADR49" s="69"/>
      <c r="ADS49" s="69"/>
      <c r="ADT49" s="69"/>
      <c r="ADU49" s="69"/>
      <c r="ADV49" s="69"/>
      <c r="ADW49" s="69"/>
      <c r="ADX49" s="69"/>
      <c r="ADY49" s="69"/>
      <c r="ADZ49" s="69"/>
      <c r="AEA49" s="69"/>
      <c r="AEB49" s="69"/>
      <c r="AEC49" s="69"/>
      <c r="AED49" s="69"/>
      <c r="AEE49" s="69"/>
      <c r="AEF49" s="69"/>
      <c r="AEG49" s="69"/>
      <c r="AEH49" s="69"/>
      <c r="AEI49" s="69"/>
      <c r="AEJ49" s="69"/>
      <c r="AEK49" s="69"/>
      <c r="AEL49" s="69"/>
      <c r="AEM49" s="69"/>
      <c r="AEN49" s="69"/>
      <c r="AEO49" s="69"/>
      <c r="AEP49" s="69"/>
      <c r="AEQ49" s="69"/>
      <c r="AER49" s="69"/>
      <c r="AES49" s="69"/>
      <c r="AET49" s="69"/>
      <c r="AEU49" s="69"/>
      <c r="AEV49" s="69"/>
      <c r="AEW49" s="69"/>
      <c r="AEX49" s="69"/>
      <c r="AEY49" s="69"/>
      <c r="AEZ49" s="69"/>
      <c r="AFA49" s="69"/>
      <c r="AFB49" s="69"/>
      <c r="AFC49" s="69"/>
      <c r="AFD49" s="69"/>
      <c r="AFE49" s="69"/>
      <c r="AFF49" s="69"/>
      <c r="AFG49" s="69"/>
      <c r="AFH49" s="69"/>
      <c r="AFI49" s="69"/>
      <c r="AFJ49" s="69"/>
      <c r="AFK49" s="69"/>
      <c r="AFL49" s="69"/>
      <c r="AFM49" s="69"/>
      <c r="AFN49" s="69"/>
      <c r="AFO49" s="69"/>
      <c r="AFP49" s="69"/>
      <c r="AFQ49" s="69"/>
      <c r="AFR49" s="69"/>
      <c r="AFS49" s="69"/>
      <c r="AFT49" s="69"/>
      <c r="AFU49" s="69"/>
      <c r="AFV49" s="69"/>
      <c r="AFW49" s="69"/>
      <c r="AFX49" s="69"/>
      <c r="AFY49" s="69"/>
      <c r="AFZ49" s="69"/>
      <c r="AGA49" s="69"/>
      <c r="AGB49" s="69"/>
      <c r="AGC49" s="69"/>
      <c r="AGD49" s="69"/>
      <c r="AGE49" s="69"/>
      <c r="AGF49" s="69"/>
      <c r="AGG49" s="69"/>
      <c r="AGH49" s="69"/>
      <c r="AGI49" s="69"/>
      <c r="AGJ49" s="69"/>
      <c r="AGK49" s="69"/>
      <c r="AGL49" s="69"/>
      <c r="AGM49" s="69"/>
      <c r="AGN49" s="69"/>
      <c r="AGO49" s="69"/>
      <c r="AGP49" s="69"/>
      <c r="AGQ49" s="69"/>
      <c r="AGR49" s="69"/>
      <c r="AGS49" s="69"/>
      <c r="AGT49" s="69"/>
      <c r="AGU49" s="69"/>
      <c r="AGV49" s="69"/>
      <c r="AGW49" s="69"/>
      <c r="AGX49" s="69"/>
      <c r="AGY49" s="69"/>
      <c r="AGZ49" s="69"/>
      <c r="AHA49" s="69"/>
      <c r="AHB49" s="69"/>
      <c r="AHC49" s="69"/>
      <c r="AHD49" s="69"/>
      <c r="AHE49" s="69"/>
      <c r="AHF49" s="69"/>
      <c r="AHG49" s="69"/>
      <c r="AHH49" s="69"/>
      <c r="AHI49" s="69"/>
      <c r="AHJ49" s="69"/>
      <c r="AHK49" s="69"/>
      <c r="AHL49" s="69"/>
      <c r="AHM49" s="69"/>
      <c r="AHN49" s="69"/>
      <c r="AHO49" s="69"/>
      <c r="AHP49" s="69"/>
      <c r="AHQ49" s="69"/>
      <c r="AHR49" s="69"/>
      <c r="AHS49" s="69"/>
      <c r="AHT49" s="69"/>
      <c r="AHU49" s="69"/>
      <c r="AHV49" s="69"/>
      <c r="AHW49" s="69"/>
      <c r="AHX49" s="69"/>
      <c r="AHY49" s="69"/>
      <c r="AHZ49" s="69"/>
      <c r="AIA49" s="69"/>
      <c r="AIB49" s="69"/>
      <c r="AIC49" s="69"/>
      <c r="AID49" s="69"/>
      <c r="AIE49" s="69"/>
      <c r="AIF49" s="69"/>
      <c r="AIG49" s="69"/>
      <c r="AIH49" s="69"/>
      <c r="AII49" s="69"/>
      <c r="AIJ49" s="69"/>
      <c r="AIK49" s="69"/>
      <c r="AIL49" s="69"/>
      <c r="AIM49" s="69"/>
      <c r="AIN49" s="69"/>
      <c r="AIO49" s="69"/>
      <c r="AIP49" s="69"/>
      <c r="AIQ49" s="69"/>
      <c r="AIR49" s="69"/>
      <c r="AIS49" s="69"/>
      <c r="AIT49" s="69"/>
      <c r="AIU49" s="69"/>
      <c r="AIV49" s="69"/>
      <c r="AIW49" s="69"/>
      <c r="AIX49" s="69"/>
      <c r="AIY49" s="69"/>
      <c r="AIZ49" s="69"/>
      <c r="AJA49" s="69"/>
      <c r="AJB49" s="69"/>
      <c r="AJC49" s="69"/>
      <c r="AJD49" s="69"/>
      <c r="AJE49" s="69"/>
      <c r="AJF49" s="69"/>
      <c r="AJG49" s="69"/>
      <c r="AJH49" s="69"/>
      <c r="AJI49" s="69"/>
      <c r="AJJ49" s="69"/>
      <c r="AJK49" s="69"/>
      <c r="AJL49" s="69"/>
      <c r="AJM49" s="69"/>
      <c r="AJN49" s="69"/>
      <c r="AJO49" s="69"/>
      <c r="AJP49" s="69"/>
      <c r="AJQ49" s="69"/>
      <c r="AJR49" s="69"/>
      <c r="AJS49" s="69"/>
      <c r="AJT49" s="69"/>
      <c r="AJU49" s="69"/>
      <c r="AJV49" s="69"/>
      <c r="AJW49" s="69"/>
      <c r="AJX49" s="69"/>
      <c r="AJY49" s="69"/>
      <c r="AJZ49" s="69"/>
      <c r="AKA49" s="69"/>
      <c r="AKB49" s="69"/>
      <c r="AKC49" s="69"/>
      <c r="AKD49" s="69"/>
      <c r="AKE49" s="69"/>
      <c r="AKF49" s="69"/>
      <c r="AKG49" s="69"/>
      <c r="AKH49" s="69"/>
      <c r="AKI49" s="69"/>
      <c r="AKJ49" s="69"/>
      <c r="AKK49" s="69"/>
      <c r="AKL49" s="69"/>
      <c r="AKM49" s="69"/>
      <c r="AKN49" s="69"/>
      <c r="AKO49" s="69"/>
      <c r="AKP49" s="69"/>
      <c r="AKQ49" s="69"/>
      <c r="AKR49" s="69"/>
      <c r="AKS49" s="69"/>
      <c r="AKT49" s="69"/>
      <c r="AKU49" s="69"/>
      <c r="AKV49" s="69"/>
      <c r="AKW49" s="69"/>
      <c r="AKX49" s="69"/>
      <c r="AKY49" s="69"/>
      <c r="AKZ49" s="69"/>
      <c r="ALA49" s="69"/>
      <c r="ALB49" s="69"/>
      <c r="ALC49" s="69"/>
      <c r="ALD49" s="69"/>
      <c r="ALE49" s="69"/>
      <c r="ALF49" s="69"/>
      <c r="ALG49" s="69"/>
      <c r="ALH49" s="69"/>
      <c r="ALI49" s="69"/>
      <c r="ALJ49" s="69"/>
      <c r="ALK49" s="69"/>
      <c r="ALL49" s="69"/>
      <c r="ALM49" s="69"/>
    </row>
    <row r="50">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c r="CH50" s="69"/>
      <c r="CI50" s="69"/>
      <c r="CJ50" s="69"/>
      <c r="CK50" s="69"/>
      <c r="CL50" s="69"/>
      <c r="CM50" s="69"/>
      <c r="CN50" s="69"/>
      <c r="CO50" s="69"/>
      <c r="CP50" s="69"/>
      <c r="CQ50" s="69"/>
      <c r="CR50" s="69"/>
      <c r="CS50" s="69"/>
      <c r="CT50" s="69"/>
      <c r="CU50" s="69"/>
      <c r="CV50" s="69"/>
      <c r="CW50" s="69"/>
      <c r="CX50" s="69"/>
      <c r="CY50" s="69"/>
      <c r="CZ50" s="69"/>
      <c r="DA50" s="69"/>
      <c r="DB50" s="69"/>
      <c r="DC50" s="69"/>
      <c r="DD50" s="69"/>
      <c r="DE50" s="69"/>
      <c r="DF50" s="69"/>
      <c r="DG50" s="69"/>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c r="JL50" s="69"/>
      <c r="JM50" s="69"/>
      <c r="JN50" s="69"/>
      <c r="JO50" s="69"/>
      <c r="JP50" s="69"/>
      <c r="JQ50" s="69"/>
      <c r="JR50" s="69"/>
      <c r="JS50" s="69"/>
      <c r="JT50" s="69"/>
      <c r="JU50" s="69"/>
      <c r="JV50" s="69"/>
      <c r="JW50" s="69"/>
      <c r="JX50" s="69"/>
      <c r="JY50" s="69"/>
      <c r="JZ50" s="69"/>
      <c r="KA50" s="69"/>
      <c r="KB50" s="69"/>
      <c r="KC50" s="69"/>
      <c r="KD50" s="69"/>
      <c r="KE50" s="69"/>
      <c r="KF50" s="69"/>
      <c r="KG50" s="69"/>
      <c r="KH50" s="69"/>
      <c r="KI50" s="69"/>
      <c r="KJ50" s="69"/>
      <c r="KK50" s="69"/>
      <c r="KL50" s="69"/>
      <c r="KM50" s="69"/>
      <c r="KN50" s="69"/>
      <c r="KO50" s="69"/>
      <c r="KP50" s="69"/>
      <c r="KQ50" s="69"/>
      <c r="KR50" s="69"/>
      <c r="KS50" s="69"/>
      <c r="KT50" s="69"/>
      <c r="KU50" s="69"/>
      <c r="KV50" s="69"/>
      <c r="KW50" s="69"/>
      <c r="KX50" s="69"/>
      <c r="KY50" s="69"/>
      <c r="KZ50" s="69"/>
      <c r="LA50" s="69"/>
      <c r="LB50" s="69"/>
      <c r="LC50" s="69"/>
      <c r="LD50" s="69"/>
      <c r="LE50" s="69"/>
      <c r="LF50" s="69"/>
      <c r="LG50" s="69"/>
      <c r="LH50" s="69"/>
      <c r="LI50" s="69"/>
      <c r="LJ50" s="69"/>
      <c r="LK50" s="69"/>
      <c r="LL50" s="69"/>
      <c r="LM50" s="69"/>
      <c r="LN50" s="69"/>
      <c r="LO50" s="69"/>
      <c r="LP50" s="69"/>
      <c r="LQ50" s="69"/>
      <c r="LR50" s="69"/>
      <c r="LS50" s="69"/>
      <c r="LT50" s="69"/>
      <c r="LU50" s="69"/>
      <c r="LV50" s="69"/>
      <c r="LW50" s="69"/>
      <c r="LX50" s="69"/>
      <c r="LY50" s="69"/>
      <c r="LZ50" s="69"/>
      <c r="MA50" s="69"/>
      <c r="MB50" s="69"/>
      <c r="MC50" s="69"/>
      <c r="MD50" s="69"/>
      <c r="ME50" s="69"/>
      <c r="MF50" s="69"/>
      <c r="MG50" s="69"/>
      <c r="MH50" s="69"/>
      <c r="MI50" s="69"/>
      <c r="MJ50" s="69"/>
      <c r="MK50" s="69"/>
      <c r="ML50" s="69"/>
      <c r="MM50" s="69"/>
      <c r="MN50" s="69"/>
      <c r="MO50" s="69"/>
      <c r="MP50" s="69"/>
      <c r="MQ50" s="69"/>
      <c r="MR50" s="69"/>
      <c r="MS50" s="69"/>
      <c r="MT50" s="69"/>
      <c r="MU50" s="69"/>
      <c r="MV50" s="69"/>
      <c r="MW50" s="69"/>
      <c r="MX50" s="69"/>
      <c r="MY50" s="69"/>
      <c r="MZ50" s="69"/>
      <c r="NA50" s="69"/>
      <c r="NB50" s="69"/>
      <c r="NC50" s="69"/>
      <c r="ND50" s="69"/>
      <c r="NE50" s="69"/>
      <c r="NF50" s="69"/>
      <c r="NG50" s="69"/>
      <c r="NH50" s="69"/>
      <c r="NI50" s="69"/>
      <c r="NJ50" s="69"/>
      <c r="NK50" s="69"/>
      <c r="NL50" s="69"/>
      <c r="NM50" s="69"/>
      <c r="NN50" s="69"/>
      <c r="NO50" s="69"/>
      <c r="NP50" s="69"/>
      <c r="NQ50" s="69"/>
      <c r="NR50" s="69"/>
      <c r="NS50" s="69"/>
      <c r="NT50" s="69"/>
      <c r="NU50" s="69"/>
      <c r="NV50" s="69"/>
      <c r="NW50" s="69"/>
      <c r="NX50" s="69"/>
      <c r="NY50" s="69"/>
      <c r="NZ50" s="69"/>
      <c r="OA50" s="69"/>
      <c r="OB50" s="69"/>
      <c r="OC50" s="69"/>
      <c r="OD50" s="69"/>
      <c r="OE50" s="69"/>
      <c r="OF50" s="69"/>
      <c r="OG50" s="69"/>
      <c r="OH50" s="69"/>
      <c r="OI50" s="69"/>
      <c r="OJ50" s="69"/>
      <c r="OK50" s="69"/>
      <c r="OL50" s="69"/>
      <c r="OM50" s="69"/>
      <c r="ON50" s="69"/>
      <c r="OO50" s="69"/>
      <c r="OP50" s="69"/>
      <c r="OQ50" s="69"/>
      <c r="OR50" s="69"/>
      <c r="OS50" s="69"/>
      <c r="OT50" s="69"/>
      <c r="OU50" s="69"/>
      <c r="OV50" s="69"/>
      <c r="OW50" s="69"/>
      <c r="OX50" s="69"/>
      <c r="OY50" s="69"/>
      <c r="OZ50" s="69"/>
      <c r="PA50" s="69"/>
      <c r="PB50" s="69"/>
      <c r="PC50" s="69"/>
      <c r="PD50" s="69"/>
      <c r="PE50" s="69"/>
      <c r="PF50" s="69"/>
      <c r="PG50" s="69"/>
      <c r="PH50" s="69"/>
      <c r="PI50" s="69"/>
      <c r="PJ50" s="69"/>
      <c r="PK50" s="69"/>
      <c r="PL50" s="69"/>
      <c r="PM50" s="69"/>
      <c r="PN50" s="69"/>
      <c r="PO50" s="69"/>
      <c r="PP50" s="69"/>
      <c r="PQ50" s="69"/>
      <c r="PR50" s="69"/>
      <c r="PS50" s="69"/>
      <c r="PT50" s="69"/>
      <c r="PU50" s="69"/>
      <c r="PV50" s="69"/>
      <c r="PW50" s="69"/>
      <c r="PX50" s="69"/>
      <c r="PY50" s="69"/>
      <c r="PZ50" s="69"/>
      <c r="QA50" s="69"/>
      <c r="QB50" s="69"/>
      <c r="QC50" s="69"/>
      <c r="QD50" s="69"/>
      <c r="QE50" s="69"/>
      <c r="QF50" s="69"/>
      <c r="QG50" s="69"/>
      <c r="QH50" s="69"/>
      <c r="QI50" s="69"/>
      <c r="QJ50" s="69"/>
      <c r="QK50" s="69"/>
      <c r="QL50" s="69"/>
      <c r="QM50" s="69"/>
      <c r="QN50" s="69"/>
      <c r="QO50" s="69"/>
      <c r="QP50" s="69"/>
      <c r="QQ50" s="69"/>
      <c r="QR50" s="69"/>
      <c r="QS50" s="69"/>
      <c r="QT50" s="69"/>
      <c r="QU50" s="69"/>
      <c r="QV50" s="69"/>
      <c r="QW50" s="69"/>
      <c r="QX50" s="69"/>
      <c r="QY50" s="69"/>
      <c r="QZ50" s="69"/>
      <c r="RA50" s="69"/>
      <c r="RB50" s="69"/>
      <c r="RC50" s="69"/>
      <c r="RD50" s="69"/>
      <c r="RE50" s="69"/>
      <c r="RF50" s="69"/>
      <c r="RG50" s="69"/>
      <c r="RH50" s="69"/>
      <c r="RI50" s="69"/>
      <c r="RJ50" s="69"/>
      <c r="RK50" s="69"/>
      <c r="RL50" s="69"/>
      <c r="RM50" s="69"/>
      <c r="RN50" s="69"/>
      <c r="RO50" s="69"/>
      <c r="RP50" s="69"/>
      <c r="RQ50" s="69"/>
      <c r="RR50" s="69"/>
      <c r="RS50" s="69"/>
      <c r="RT50" s="69"/>
      <c r="RU50" s="69"/>
      <c r="RV50" s="69"/>
      <c r="RW50" s="69"/>
      <c r="RX50" s="69"/>
      <c r="RY50" s="69"/>
      <c r="RZ50" s="69"/>
      <c r="SA50" s="69"/>
      <c r="SB50" s="69"/>
      <c r="SC50" s="69"/>
      <c r="SD50" s="69"/>
      <c r="SE50" s="69"/>
      <c r="SF50" s="69"/>
      <c r="SG50" s="69"/>
      <c r="SH50" s="69"/>
      <c r="SI50" s="69"/>
      <c r="SJ50" s="69"/>
      <c r="SK50" s="69"/>
      <c r="SL50" s="69"/>
      <c r="SM50" s="69"/>
      <c r="SN50" s="69"/>
      <c r="SO50" s="69"/>
      <c r="SP50" s="69"/>
      <c r="SQ50" s="69"/>
      <c r="SR50" s="69"/>
      <c r="SS50" s="69"/>
      <c r="ST50" s="69"/>
      <c r="SU50" s="69"/>
      <c r="SV50" s="69"/>
      <c r="SW50" s="69"/>
      <c r="SX50" s="69"/>
      <c r="SY50" s="69"/>
      <c r="SZ50" s="69"/>
      <c r="TA50" s="69"/>
      <c r="TB50" s="69"/>
      <c r="TC50" s="69"/>
      <c r="TD50" s="69"/>
      <c r="TE50" s="69"/>
      <c r="TF50" s="69"/>
      <c r="TG50" s="69"/>
      <c r="TH50" s="69"/>
      <c r="TI50" s="69"/>
      <c r="TJ50" s="69"/>
      <c r="TK50" s="69"/>
      <c r="TL50" s="69"/>
      <c r="TM50" s="69"/>
      <c r="TN50" s="69"/>
      <c r="TO50" s="69"/>
      <c r="TP50" s="69"/>
      <c r="TQ50" s="69"/>
      <c r="TR50" s="69"/>
      <c r="TS50" s="69"/>
      <c r="TT50" s="69"/>
      <c r="TU50" s="69"/>
      <c r="TV50" s="69"/>
      <c r="TW50" s="69"/>
      <c r="TX50" s="69"/>
      <c r="TY50" s="69"/>
      <c r="TZ50" s="69"/>
      <c r="UA50" s="69"/>
      <c r="UB50" s="69"/>
      <c r="UC50" s="69"/>
      <c r="UD50" s="69"/>
      <c r="UE50" s="69"/>
      <c r="UF50" s="69"/>
      <c r="UG50" s="69"/>
      <c r="UH50" s="69"/>
      <c r="UI50" s="69"/>
      <c r="UJ50" s="69"/>
      <c r="UK50" s="69"/>
      <c r="UL50" s="69"/>
      <c r="UM50" s="69"/>
      <c r="UN50" s="69"/>
      <c r="UO50" s="69"/>
      <c r="UP50" s="69"/>
      <c r="UQ50" s="69"/>
      <c r="UR50" s="69"/>
      <c r="US50" s="69"/>
      <c r="UT50" s="69"/>
      <c r="UU50" s="69"/>
      <c r="UV50" s="69"/>
      <c r="UW50" s="69"/>
      <c r="UX50" s="69"/>
      <c r="UY50" s="69"/>
      <c r="UZ50" s="69"/>
      <c r="VA50" s="69"/>
      <c r="VB50" s="69"/>
      <c r="VC50" s="69"/>
      <c r="VD50" s="69"/>
      <c r="VE50" s="69"/>
      <c r="VF50" s="69"/>
      <c r="VG50" s="69"/>
      <c r="VH50" s="69"/>
      <c r="VI50" s="69"/>
      <c r="VJ50" s="69"/>
      <c r="VK50" s="69"/>
      <c r="VL50" s="69"/>
      <c r="VM50" s="69"/>
      <c r="VN50" s="69"/>
      <c r="VO50" s="69"/>
      <c r="VP50" s="69"/>
      <c r="VQ50" s="69"/>
      <c r="VR50" s="69"/>
      <c r="VS50" s="69"/>
      <c r="VT50" s="69"/>
      <c r="VU50" s="69"/>
      <c r="VV50" s="69"/>
      <c r="VW50" s="69"/>
      <c r="VX50" s="69"/>
      <c r="VY50" s="69"/>
      <c r="VZ50" s="69"/>
      <c r="WA50" s="69"/>
      <c r="WB50" s="69"/>
      <c r="WC50" s="69"/>
      <c r="WD50" s="69"/>
      <c r="WE50" s="69"/>
      <c r="WF50" s="69"/>
      <c r="WG50" s="69"/>
      <c r="WH50" s="69"/>
      <c r="WI50" s="69"/>
      <c r="WJ50" s="69"/>
      <c r="WK50" s="69"/>
      <c r="WL50" s="69"/>
      <c r="WM50" s="69"/>
      <c r="WN50" s="69"/>
      <c r="WO50" s="69"/>
      <c r="WP50" s="69"/>
      <c r="WQ50" s="69"/>
      <c r="WR50" s="69"/>
      <c r="WS50" s="69"/>
      <c r="WT50" s="69"/>
      <c r="WU50" s="69"/>
      <c r="WV50" s="69"/>
      <c r="WW50" s="69"/>
      <c r="WX50" s="69"/>
      <c r="WY50" s="69"/>
      <c r="WZ50" s="69"/>
      <c r="XA50" s="69"/>
      <c r="XB50" s="69"/>
      <c r="XC50" s="69"/>
      <c r="XD50" s="69"/>
      <c r="XE50" s="69"/>
      <c r="XF50" s="69"/>
      <c r="XG50" s="69"/>
      <c r="XH50" s="69"/>
      <c r="XI50" s="69"/>
      <c r="XJ50" s="69"/>
      <c r="XK50" s="69"/>
      <c r="XL50" s="69"/>
      <c r="XM50" s="69"/>
      <c r="XN50" s="69"/>
      <c r="XO50" s="69"/>
      <c r="XP50" s="69"/>
      <c r="XQ50" s="69"/>
      <c r="XR50" s="69"/>
      <c r="XS50" s="69"/>
      <c r="XT50" s="69"/>
      <c r="XU50" s="69"/>
      <c r="XV50" s="69"/>
      <c r="XW50" s="69"/>
      <c r="XX50" s="69"/>
      <c r="XY50" s="69"/>
      <c r="XZ50" s="69"/>
      <c r="YA50" s="69"/>
      <c r="YB50" s="69"/>
      <c r="YC50" s="69"/>
      <c r="YD50" s="69"/>
      <c r="YE50" s="69"/>
      <c r="YF50" s="69"/>
      <c r="YG50" s="69"/>
      <c r="YH50" s="69"/>
      <c r="YI50" s="69"/>
      <c r="YJ50" s="69"/>
      <c r="YK50" s="69"/>
      <c r="YL50" s="69"/>
      <c r="YM50" s="69"/>
      <c r="YN50" s="69"/>
      <c r="YO50" s="69"/>
      <c r="YP50" s="69"/>
      <c r="YQ50" s="69"/>
      <c r="YR50" s="69"/>
      <c r="YS50" s="69"/>
      <c r="YT50" s="69"/>
      <c r="YU50" s="69"/>
      <c r="YV50" s="69"/>
      <c r="YW50" s="69"/>
      <c r="YX50" s="69"/>
      <c r="YY50" s="69"/>
      <c r="YZ50" s="69"/>
      <c r="ZA50" s="69"/>
      <c r="ZB50" s="69"/>
      <c r="ZC50" s="69"/>
      <c r="ZD50" s="69"/>
      <c r="ZE50" s="69"/>
      <c r="ZF50" s="69"/>
      <c r="ZG50" s="69"/>
      <c r="ZH50" s="69"/>
      <c r="ZI50" s="69"/>
      <c r="ZJ50" s="69"/>
      <c r="ZK50" s="69"/>
      <c r="ZL50" s="69"/>
      <c r="ZM50" s="69"/>
      <c r="ZN50" s="69"/>
      <c r="ZO50" s="69"/>
      <c r="ZP50" s="69"/>
      <c r="ZQ50" s="69"/>
      <c r="ZR50" s="69"/>
      <c r="ZS50" s="69"/>
      <c r="ZT50" s="69"/>
      <c r="ZU50" s="69"/>
      <c r="ZV50" s="69"/>
      <c r="ZW50" s="69"/>
      <c r="ZX50" s="69"/>
      <c r="ZY50" s="69"/>
      <c r="ZZ50" s="69"/>
      <c r="AAA50" s="69"/>
      <c r="AAB50" s="69"/>
      <c r="AAC50" s="69"/>
      <c r="AAD50" s="69"/>
      <c r="AAE50" s="69"/>
      <c r="AAF50" s="69"/>
      <c r="AAG50" s="69"/>
      <c r="AAH50" s="69"/>
      <c r="AAI50" s="69"/>
      <c r="AAJ50" s="69"/>
      <c r="AAK50" s="69"/>
      <c r="AAL50" s="69"/>
      <c r="AAM50" s="69"/>
      <c r="AAN50" s="69"/>
      <c r="AAO50" s="69"/>
      <c r="AAP50" s="69"/>
      <c r="AAQ50" s="69"/>
      <c r="AAR50" s="69"/>
      <c r="AAS50" s="69"/>
      <c r="AAT50" s="69"/>
      <c r="AAU50" s="69"/>
      <c r="AAV50" s="69"/>
      <c r="AAW50" s="69"/>
      <c r="AAX50" s="69"/>
      <c r="AAY50" s="69"/>
      <c r="AAZ50" s="69"/>
      <c r="ABA50" s="69"/>
      <c r="ABB50" s="69"/>
      <c r="ABC50" s="69"/>
      <c r="ABD50" s="69"/>
      <c r="ABE50" s="69"/>
      <c r="ABF50" s="69"/>
      <c r="ABG50" s="69"/>
      <c r="ABH50" s="69"/>
      <c r="ABI50" s="69"/>
      <c r="ABJ50" s="69"/>
      <c r="ABK50" s="69"/>
      <c r="ABL50" s="69"/>
      <c r="ABM50" s="69"/>
      <c r="ABN50" s="69"/>
      <c r="ABO50" s="69"/>
      <c r="ABP50" s="69"/>
      <c r="ABQ50" s="69"/>
      <c r="ABR50" s="69"/>
      <c r="ABS50" s="69"/>
      <c r="ABT50" s="69"/>
      <c r="ABU50" s="69"/>
      <c r="ABV50" s="69"/>
      <c r="ABW50" s="69"/>
      <c r="ABX50" s="69"/>
      <c r="ABY50" s="69"/>
      <c r="ABZ50" s="69"/>
      <c r="ACA50" s="69"/>
      <c r="ACB50" s="69"/>
      <c r="ACC50" s="69"/>
      <c r="ACD50" s="69"/>
      <c r="ACE50" s="69"/>
      <c r="ACF50" s="69"/>
      <c r="ACG50" s="69"/>
      <c r="ACH50" s="69"/>
      <c r="ACI50" s="69"/>
      <c r="ACJ50" s="69"/>
      <c r="ACK50" s="69"/>
      <c r="ACL50" s="69"/>
      <c r="ACM50" s="69"/>
      <c r="ACN50" s="69"/>
      <c r="ACO50" s="69"/>
      <c r="ACP50" s="69"/>
      <c r="ACQ50" s="69"/>
      <c r="ACR50" s="69"/>
      <c r="ACS50" s="69"/>
      <c r="ACT50" s="69"/>
      <c r="ACU50" s="69"/>
      <c r="ACV50" s="69"/>
      <c r="ACW50" s="69"/>
      <c r="ACX50" s="69"/>
      <c r="ACY50" s="69"/>
      <c r="ACZ50" s="69"/>
      <c r="ADA50" s="69"/>
      <c r="ADB50" s="69"/>
      <c r="ADC50" s="69"/>
      <c r="ADD50" s="69"/>
      <c r="ADE50" s="69"/>
      <c r="ADF50" s="69"/>
      <c r="ADG50" s="69"/>
      <c r="ADH50" s="69"/>
      <c r="ADI50" s="69"/>
      <c r="ADJ50" s="69"/>
      <c r="ADK50" s="69"/>
      <c r="ADL50" s="69"/>
      <c r="ADM50" s="69"/>
      <c r="ADN50" s="69"/>
      <c r="ADO50" s="69"/>
      <c r="ADP50" s="69"/>
      <c r="ADQ50" s="69"/>
      <c r="ADR50" s="69"/>
      <c r="ADS50" s="69"/>
      <c r="ADT50" s="69"/>
      <c r="ADU50" s="69"/>
      <c r="ADV50" s="69"/>
      <c r="ADW50" s="69"/>
      <c r="ADX50" s="69"/>
      <c r="ADY50" s="69"/>
      <c r="ADZ50" s="69"/>
      <c r="AEA50" s="69"/>
      <c r="AEB50" s="69"/>
      <c r="AEC50" s="69"/>
      <c r="AED50" s="69"/>
      <c r="AEE50" s="69"/>
      <c r="AEF50" s="69"/>
      <c r="AEG50" s="69"/>
      <c r="AEH50" s="69"/>
      <c r="AEI50" s="69"/>
      <c r="AEJ50" s="69"/>
      <c r="AEK50" s="69"/>
      <c r="AEL50" s="69"/>
      <c r="AEM50" s="69"/>
      <c r="AEN50" s="69"/>
      <c r="AEO50" s="69"/>
      <c r="AEP50" s="69"/>
      <c r="AEQ50" s="69"/>
      <c r="AER50" s="69"/>
      <c r="AES50" s="69"/>
      <c r="AET50" s="69"/>
      <c r="AEU50" s="69"/>
      <c r="AEV50" s="69"/>
      <c r="AEW50" s="69"/>
      <c r="AEX50" s="69"/>
      <c r="AEY50" s="69"/>
      <c r="AEZ50" s="69"/>
      <c r="AFA50" s="69"/>
      <c r="AFB50" s="69"/>
      <c r="AFC50" s="69"/>
      <c r="AFD50" s="69"/>
      <c r="AFE50" s="69"/>
      <c r="AFF50" s="69"/>
      <c r="AFG50" s="69"/>
      <c r="AFH50" s="69"/>
      <c r="AFI50" s="69"/>
      <c r="AFJ50" s="69"/>
      <c r="AFK50" s="69"/>
      <c r="AFL50" s="69"/>
      <c r="AFM50" s="69"/>
      <c r="AFN50" s="69"/>
      <c r="AFO50" s="69"/>
      <c r="AFP50" s="69"/>
      <c r="AFQ50" s="69"/>
      <c r="AFR50" s="69"/>
      <c r="AFS50" s="69"/>
      <c r="AFT50" s="69"/>
      <c r="AFU50" s="69"/>
      <c r="AFV50" s="69"/>
      <c r="AFW50" s="69"/>
      <c r="AFX50" s="69"/>
      <c r="AFY50" s="69"/>
      <c r="AFZ50" s="69"/>
      <c r="AGA50" s="69"/>
      <c r="AGB50" s="69"/>
      <c r="AGC50" s="69"/>
      <c r="AGD50" s="69"/>
      <c r="AGE50" s="69"/>
      <c r="AGF50" s="69"/>
      <c r="AGG50" s="69"/>
      <c r="AGH50" s="69"/>
      <c r="AGI50" s="69"/>
      <c r="AGJ50" s="69"/>
      <c r="AGK50" s="69"/>
      <c r="AGL50" s="69"/>
      <c r="AGM50" s="69"/>
      <c r="AGN50" s="69"/>
      <c r="AGO50" s="69"/>
      <c r="AGP50" s="69"/>
      <c r="AGQ50" s="69"/>
      <c r="AGR50" s="69"/>
      <c r="AGS50" s="69"/>
      <c r="AGT50" s="69"/>
      <c r="AGU50" s="69"/>
      <c r="AGV50" s="69"/>
      <c r="AGW50" s="69"/>
      <c r="AGX50" s="69"/>
      <c r="AGY50" s="69"/>
      <c r="AGZ50" s="69"/>
      <c r="AHA50" s="69"/>
      <c r="AHB50" s="69"/>
      <c r="AHC50" s="69"/>
      <c r="AHD50" s="69"/>
      <c r="AHE50" s="69"/>
      <c r="AHF50" s="69"/>
      <c r="AHG50" s="69"/>
      <c r="AHH50" s="69"/>
      <c r="AHI50" s="69"/>
      <c r="AHJ50" s="69"/>
      <c r="AHK50" s="69"/>
      <c r="AHL50" s="69"/>
      <c r="AHM50" s="69"/>
      <c r="AHN50" s="69"/>
      <c r="AHO50" s="69"/>
      <c r="AHP50" s="69"/>
      <c r="AHQ50" s="69"/>
      <c r="AHR50" s="69"/>
      <c r="AHS50" s="69"/>
      <c r="AHT50" s="69"/>
      <c r="AHU50" s="69"/>
      <c r="AHV50" s="69"/>
      <c r="AHW50" s="69"/>
      <c r="AHX50" s="69"/>
      <c r="AHY50" s="69"/>
      <c r="AHZ50" s="69"/>
      <c r="AIA50" s="69"/>
      <c r="AIB50" s="69"/>
      <c r="AIC50" s="69"/>
      <c r="AID50" s="69"/>
      <c r="AIE50" s="69"/>
      <c r="AIF50" s="69"/>
      <c r="AIG50" s="69"/>
      <c r="AIH50" s="69"/>
      <c r="AII50" s="69"/>
      <c r="AIJ50" s="69"/>
      <c r="AIK50" s="69"/>
      <c r="AIL50" s="69"/>
      <c r="AIM50" s="69"/>
      <c r="AIN50" s="69"/>
      <c r="AIO50" s="69"/>
      <c r="AIP50" s="69"/>
      <c r="AIQ50" s="69"/>
      <c r="AIR50" s="69"/>
      <c r="AIS50" s="69"/>
      <c r="AIT50" s="69"/>
      <c r="AIU50" s="69"/>
      <c r="AIV50" s="69"/>
      <c r="AIW50" s="69"/>
      <c r="AIX50" s="69"/>
      <c r="AIY50" s="69"/>
      <c r="AIZ50" s="69"/>
      <c r="AJA50" s="69"/>
      <c r="AJB50" s="69"/>
      <c r="AJC50" s="69"/>
      <c r="AJD50" s="69"/>
      <c r="AJE50" s="69"/>
      <c r="AJF50" s="69"/>
      <c r="AJG50" s="69"/>
      <c r="AJH50" s="69"/>
      <c r="AJI50" s="69"/>
      <c r="AJJ50" s="69"/>
      <c r="AJK50" s="69"/>
      <c r="AJL50" s="69"/>
      <c r="AJM50" s="69"/>
      <c r="AJN50" s="69"/>
      <c r="AJO50" s="69"/>
      <c r="AJP50" s="69"/>
      <c r="AJQ50" s="69"/>
      <c r="AJR50" s="69"/>
      <c r="AJS50" s="69"/>
      <c r="AJT50" s="69"/>
      <c r="AJU50" s="69"/>
      <c r="AJV50" s="69"/>
      <c r="AJW50" s="69"/>
      <c r="AJX50" s="69"/>
      <c r="AJY50" s="69"/>
      <c r="AJZ50" s="69"/>
      <c r="AKA50" s="69"/>
      <c r="AKB50" s="69"/>
      <c r="AKC50" s="69"/>
      <c r="AKD50" s="69"/>
      <c r="AKE50" s="69"/>
      <c r="AKF50" s="69"/>
      <c r="AKG50" s="69"/>
      <c r="AKH50" s="69"/>
      <c r="AKI50" s="69"/>
      <c r="AKJ50" s="69"/>
      <c r="AKK50" s="69"/>
      <c r="AKL50" s="69"/>
      <c r="AKM50" s="69"/>
      <c r="AKN50" s="69"/>
      <c r="AKO50" s="69"/>
      <c r="AKP50" s="69"/>
      <c r="AKQ50" s="69"/>
      <c r="AKR50" s="69"/>
      <c r="AKS50" s="69"/>
      <c r="AKT50" s="69"/>
      <c r="AKU50" s="69"/>
      <c r="AKV50" s="69"/>
      <c r="AKW50" s="69"/>
      <c r="AKX50" s="69"/>
      <c r="AKY50" s="69"/>
      <c r="AKZ50" s="69"/>
      <c r="ALA50" s="69"/>
      <c r="ALB50" s="69"/>
      <c r="ALC50" s="69"/>
      <c r="ALD50" s="69"/>
      <c r="ALE50" s="69"/>
      <c r="ALF50" s="69"/>
      <c r="ALG50" s="69"/>
      <c r="ALH50" s="69"/>
      <c r="ALI50" s="69"/>
      <c r="ALJ50" s="69"/>
      <c r="ALK50" s="69"/>
      <c r="ALL50" s="69"/>
      <c r="ALM50" s="69"/>
    </row>
    <row r="5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c r="FF51" s="69"/>
      <c r="FG51" s="69"/>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c r="JL51" s="69"/>
      <c r="JM51" s="69"/>
      <c r="JN51" s="69"/>
      <c r="JO51" s="69"/>
      <c r="JP51" s="69"/>
      <c r="JQ51" s="69"/>
      <c r="JR51" s="69"/>
      <c r="JS51" s="69"/>
      <c r="JT51" s="69"/>
      <c r="JU51" s="69"/>
      <c r="JV51" s="69"/>
      <c r="JW51" s="69"/>
      <c r="JX51" s="69"/>
      <c r="JY51" s="69"/>
      <c r="JZ51" s="69"/>
      <c r="KA51" s="69"/>
      <c r="KB51" s="69"/>
      <c r="KC51" s="69"/>
      <c r="KD51" s="69"/>
      <c r="KE51" s="69"/>
      <c r="KF51" s="69"/>
      <c r="KG51" s="69"/>
      <c r="KH51" s="69"/>
      <c r="KI51" s="69"/>
      <c r="KJ51" s="69"/>
      <c r="KK51" s="69"/>
      <c r="KL51" s="69"/>
      <c r="KM51" s="69"/>
      <c r="KN51" s="69"/>
      <c r="KO51" s="69"/>
      <c r="KP51" s="69"/>
      <c r="KQ51" s="69"/>
      <c r="KR51" s="69"/>
      <c r="KS51" s="69"/>
      <c r="KT51" s="69"/>
      <c r="KU51" s="69"/>
      <c r="KV51" s="69"/>
      <c r="KW51" s="69"/>
      <c r="KX51" s="69"/>
      <c r="KY51" s="69"/>
      <c r="KZ51" s="69"/>
      <c r="LA51" s="69"/>
      <c r="LB51" s="69"/>
      <c r="LC51" s="69"/>
      <c r="LD51" s="69"/>
      <c r="LE51" s="69"/>
      <c r="LF51" s="69"/>
      <c r="LG51" s="69"/>
      <c r="LH51" s="69"/>
      <c r="LI51" s="69"/>
      <c r="LJ51" s="69"/>
      <c r="LK51" s="69"/>
      <c r="LL51" s="69"/>
      <c r="LM51" s="69"/>
      <c r="LN51" s="69"/>
      <c r="LO51" s="69"/>
      <c r="LP51" s="69"/>
      <c r="LQ51" s="69"/>
      <c r="LR51" s="69"/>
      <c r="LS51" s="69"/>
      <c r="LT51" s="69"/>
      <c r="LU51" s="69"/>
      <c r="LV51" s="69"/>
      <c r="LW51" s="69"/>
      <c r="LX51" s="69"/>
      <c r="LY51" s="69"/>
      <c r="LZ51" s="69"/>
      <c r="MA51" s="69"/>
      <c r="MB51" s="69"/>
      <c r="MC51" s="69"/>
      <c r="MD51" s="69"/>
      <c r="ME51" s="69"/>
      <c r="MF51" s="69"/>
      <c r="MG51" s="69"/>
      <c r="MH51" s="69"/>
      <c r="MI51" s="69"/>
      <c r="MJ51" s="69"/>
      <c r="MK51" s="69"/>
      <c r="ML51" s="69"/>
      <c r="MM51" s="69"/>
      <c r="MN51" s="69"/>
      <c r="MO51" s="69"/>
      <c r="MP51" s="69"/>
      <c r="MQ51" s="69"/>
      <c r="MR51" s="69"/>
      <c r="MS51" s="69"/>
      <c r="MT51" s="69"/>
      <c r="MU51" s="69"/>
      <c r="MV51" s="69"/>
      <c r="MW51" s="69"/>
      <c r="MX51" s="69"/>
      <c r="MY51" s="69"/>
      <c r="MZ51" s="69"/>
      <c r="NA51" s="69"/>
      <c r="NB51" s="69"/>
      <c r="NC51" s="69"/>
      <c r="ND51" s="69"/>
      <c r="NE51" s="69"/>
      <c r="NF51" s="69"/>
      <c r="NG51" s="69"/>
      <c r="NH51" s="69"/>
      <c r="NI51" s="69"/>
      <c r="NJ51" s="69"/>
      <c r="NK51" s="69"/>
      <c r="NL51" s="69"/>
      <c r="NM51" s="69"/>
      <c r="NN51" s="69"/>
      <c r="NO51" s="69"/>
      <c r="NP51" s="69"/>
      <c r="NQ51" s="69"/>
      <c r="NR51" s="69"/>
      <c r="NS51" s="69"/>
      <c r="NT51" s="69"/>
      <c r="NU51" s="69"/>
      <c r="NV51" s="69"/>
      <c r="NW51" s="69"/>
      <c r="NX51" s="69"/>
      <c r="NY51" s="69"/>
      <c r="NZ51" s="69"/>
      <c r="OA51" s="69"/>
      <c r="OB51" s="69"/>
      <c r="OC51" s="69"/>
      <c r="OD51" s="69"/>
      <c r="OE51" s="69"/>
      <c r="OF51" s="69"/>
      <c r="OG51" s="69"/>
      <c r="OH51" s="69"/>
      <c r="OI51" s="69"/>
      <c r="OJ51" s="69"/>
      <c r="OK51" s="69"/>
      <c r="OL51" s="69"/>
      <c r="OM51" s="69"/>
      <c r="ON51" s="69"/>
      <c r="OO51" s="69"/>
      <c r="OP51" s="69"/>
      <c r="OQ51" s="69"/>
      <c r="OR51" s="69"/>
      <c r="OS51" s="69"/>
      <c r="OT51" s="69"/>
      <c r="OU51" s="69"/>
      <c r="OV51" s="69"/>
      <c r="OW51" s="69"/>
      <c r="OX51" s="69"/>
      <c r="OY51" s="69"/>
      <c r="OZ51" s="69"/>
      <c r="PA51" s="69"/>
      <c r="PB51" s="69"/>
      <c r="PC51" s="69"/>
      <c r="PD51" s="69"/>
      <c r="PE51" s="69"/>
      <c r="PF51" s="69"/>
      <c r="PG51" s="69"/>
      <c r="PH51" s="69"/>
      <c r="PI51" s="69"/>
      <c r="PJ51" s="69"/>
      <c r="PK51" s="69"/>
      <c r="PL51" s="69"/>
      <c r="PM51" s="69"/>
      <c r="PN51" s="69"/>
      <c r="PO51" s="69"/>
      <c r="PP51" s="69"/>
      <c r="PQ51" s="69"/>
      <c r="PR51" s="69"/>
      <c r="PS51" s="69"/>
      <c r="PT51" s="69"/>
      <c r="PU51" s="69"/>
      <c r="PV51" s="69"/>
      <c r="PW51" s="69"/>
      <c r="PX51" s="69"/>
      <c r="PY51" s="69"/>
      <c r="PZ51" s="69"/>
      <c r="QA51" s="69"/>
      <c r="QB51" s="69"/>
      <c r="QC51" s="69"/>
      <c r="QD51" s="69"/>
      <c r="QE51" s="69"/>
      <c r="QF51" s="69"/>
      <c r="QG51" s="69"/>
      <c r="QH51" s="69"/>
      <c r="QI51" s="69"/>
      <c r="QJ51" s="69"/>
      <c r="QK51" s="69"/>
      <c r="QL51" s="69"/>
      <c r="QM51" s="69"/>
      <c r="QN51" s="69"/>
      <c r="QO51" s="69"/>
      <c r="QP51" s="69"/>
      <c r="QQ51" s="69"/>
      <c r="QR51" s="69"/>
      <c r="QS51" s="69"/>
      <c r="QT51" s="69"/>
      <c r="QU51" s="69"/>
      <c r="QV51" s="69"/>
      <c r="QW51" s="69"/>
      <c r="QX51" s="69"/>
      <c r="QY51" s="69"/>
      <c r="QZ51" s="69"/>
      <c r="RA51" s="69"/>
      <c r="RB51" s="69"/>
      <c r="RC51" s="69"/>
      <c r="RD51" s="69"/>
      <c r="RE51" s="69"/>
      <c r="RF51" s="69"/>
      <c r="RG51" s="69"/>
      <c r="RH51" s="69"/>
      <c r="RI51" s="69"/>
      <c r="RJ51" s="69"/>
      <c r="RK51" s="69"/>
      <c r="RL51" s="69"/>
      <c r="RM51" s="69"/>
      <c r="RN51" s="69"/>
      <c r="RO51" s="69"/>
      <c r="RP51" s="69"/>
      <c r="RQ51" s="69"/>
      <c r="RR51" s="69"/>
      <c r="RS51" s="69"/>
      <c r="RT51" s="69"/>
      <c r="RU51" s="69"/>
      <c r="RV51" s="69"/>
      <c r="RW51" s="69"/>
      <c r="RX51" s="69"/>
      <c r="RY51" s="69"/>
      <c r="RZ51" s="69"/>
      <c r="SA51" s="69"/>
      <c r="SB51" s="69"/>
      <c r="SC51" s="69"/>
      <c r="SD51" s="69"/>
      <c r="SE51" s="69"/>
      <c r="SF51" s="69"/>
      <c r="SG51" s="69"/>
      <c r="SH51" s="69"/>
      <c r="SI51" s="69"/>
      <c r="SJ51" s="69"/>
      <c r="SK51" s="69"/>
      <c r="SL51" s="69"/>
      <c r="SM51" s="69"/>
      <c r="SN51" s="69"/>
      <c r="SO51" s="69"/>
      <c r="SP51" s="69"/>
      <c r="SQ51" s="69"/>
      <c r="SR51" s="69"/>
      <c r="SS51" s="69"/>
      <c r="ST51" s="69"/>
      <c r="SU51" s="69"/>
      <c r="SV51" s="69"/>
      <c r="SW51" s="69"/>
      <c r="SX51" s="69"/>
      <c r="SY51" s="69"/>
      <c r="SZ51" s="69"/>
      <c r="TA51" s="69"/>
      <c r="TB51" s="69"/>
      <c r="TC51" s="69"/>
      <c r="TD51" s="69"/>
      <c r="TE51" s="69"/>
      <c r="TF51" s="69"/>
      <c r="TG51" s="69"/>
      <c r="TH51" s="69"/>
      <c r="TI51" s="69"/>
      <c r="TJ51" s="69"/>
      <c r="TK51" s="69"/>
      <c r="TL51" s="69"/>
      <c r="TM51" s="69"/>
      <c r="TN51" s="69"/>
      <c r="TO51" s="69"/>
      <c r="TP51" s="69"/>
      <c r="TQ51" s="69"/>
      <c r="TR51" s="69"/>
      <c r="TS51" s="69"/>
      <c r="TT51" s="69"/>
      <c r="TU51" s="69"/>
      <c r="TV51" s="69"/>
      <c r="TW51" s="69"/>
      <c r="TX51" s="69"/>
      <c r="TY51" s="69"/>
      <c r="TZ51" s="69"/>
      <c r="UA51" s="69"/>
      <c r="UB51" s="69"/>
      <c r="UC51" s="69"/>
      <c r="UD51" s="69"/>
      <c r="UE51" s="69"/>
      <c r="UF51" s="69"/>
      <c r="UG51" s="69"/>
      <c r="UH51" s="69"/>
      <c r="UI51" s="69"/>
      <c r="UJ51" s="69"/>
      <c r="UK51" s="69"/>
      <c r="UL51" s="69"/>
      <c r="UM51" s="69"/>
      <c r="UN51" s="69"/>
      <c r="UO51" s="69"/>
      <c r="UP51" s="69"/>
      <c r="UQ51" s="69"/>
      <c r="UR51" s="69"/>
      <c r="US51" s="69"/>
      <c r="UT51" s="69"/>
      <c r="UU51" s="69"/>
      <c r="UV51" s="69"/>
      <c r="UW51" s="69"/>
      <c r="UX51" s="69"/>
      <c r="UY51" s="69"/>
      <c r="UZ51" s="69"/>
      <c r="VA51" s="69"/>
      <c r="VB51" s="69"/>
      <c r="VC51" s="69"/>
      <c r="VD51" s="69"/>
      <c r="VE51" s="69"/>
      <c r="VF51" s="69"/>
      <c r="VG51" s="69"/>
      <c r="VH51" s="69"/>
      <c r="VI51" s="69"/>
      <c r="VJ51" s="69"/>
      <c r="VK51" s="69"/>
      <c r="VL51" s="69"/>
      <c r="VM51" s="69"/>
      <c r="VN51" s="69"/>
      <c r="VO51" s="69"/>
      <c r="VP51" s="69"/>
      <c r="VQ51" s="69"/>
      <c r="VR51" s="69"/>
      <c r="VS51" s="69"/>
      <c r="VT51" s="69"/>
      <c r="VU51" s="69"/>
      <c r="VV51" s="69"/>
      <c r="VW51" s="69"/>
      <c r="VX51" s="69"/>
      <c r="VY51" s="69"/>
      <c r="VZ51" s="69"/>
      <c r="WA51" s="69"/>
      <c r="WB51" s="69"/>
      <c r="WC51" s="69"/>
      <c r="WD51" s="69"/>
      <c r="WE51" s="69"/>
      <c r="WF51" s="69"/>
      <c r="WG51" s="69"/>
      <c r="WH51" s="69"/>
      <c r="WI51" s="69"/>
      <c r="WJ51" s="69"/>
      <c r="WK51" s="69"/>
      <c r="WL51" s="69"/>
      <c r="WM51" s="69"/>
      <c r="WN51" s="69"/>
      <c r="WO51" s="69"/>
      <c r="WP51" s="69"/>
      <c r="WQ51" s="69"/>
      <c r="WR51" s="69"/>
      <c r="WS51" s="69"/>
      <c r="WT51" s="69"/>
      <c r="WU51" s="69"/>
      <c r="WV51" s="69"/>
      <c r="WW51" s="69"/>
      <c r="WX51" s="69"/>
      <c r="WY51" s="69"/>
      <c r="WZ51" s="69"/>
      <c r="XA51" s="69"/>
      <c r="XB51" s="69"/>
      <c r="XC51" s="69"/>
      <c r="XD51" s="69"/>
      <c r="XE51" s="69"/>
      <c r="XF51" s="69"/>
      <c r="XG51" s="69"/>
      <c r="XH51" s="69"/>
      <c r="XI51" s="69"/>
      <c r="XJ51" s="69"/>
      <c r="XK51" s="69"/>
      <c r="XL51" s="69"/>
      <c r="XM51" s="69"/>
      <c r="XN51" s="69"/>
      <c r="XO51" s="69"/>
      <c r="XP51" s="69"/>
      <c r="XQ51" s="69"/>
      <c r="XR51" s="69"/>
      <c r="XS51" s="69"/>
      <c r="XT51" s="69"/>
      <c r="XU51" s="69"/>
      <c r="XV51" s="69"/>
      <c r="XW51" s="69"/>
      <c r="XX51" s="69"/>
      <c r="XY51" s="69"/>
      <c r="XZ51" s="69"/>
      <c r="YA51" s="69"/>
      <c r="YB51" s="69"/>
      <c r="YC51" s="69"/>
      <c r="YD51" s="69"/>
      <c r="YE51" s="69"/>
      <c r="YF51" s="69"/>
      <c r="YG51" s="69"/>
      <c r="YH51" s="69"/>
      <c r="YI51" s="69"/>
      <c r="YJ51" s="69"/>
      <c r="YK51" s="69"/>
      <c r="YL51" s="69"/>
      <c r="YM51" s="69"/>
      <c r="YN51" s="69"/>
      <c r="YO51" s="69"/>
      <c r="YP51" s="69"/>
      <c r="YQ51" s="69"/>
      <c r="YR51" s="69"/>
      <c r="YS51" s="69"/>
      <c r="YT51" s="69"/>
      <c r="YU51" s="69"/>
      <c r="YV51" s="69"/>
      <c r="YW51" s="69"/>
      <c r="YX51" s="69"/>
      <c r="YY51" s="69"/>
      <c r="YZ51" s="69"/>
      <c r="ZA51" s="69"/>
      <c r="ZB51" s="69"/>
      <c r="ZC51" s="69"/>
      <c r="ZD51" s="69"/>
      <c r="ZE51" s="69"/>
      <c r="ZF51" s="69"/>
      <c r="ZG51" s="69"/>
      <c r="ZH51" s="69"/>
      <c r="ZI51" s="69"/>
      <c r="ZJ51" s="69"/>
      <c r="ZK51" s="69"/>
      <c r="ZL51" s="69"/>
      <c r="ZM51" s="69"/>
      <c r="ZN51" s="69"/>
      <c r="ZO51" s="69"/>
      <c r="ZP51" s="69"/>
      <c r="ZQ51" s="69"/>
      <c r="ZR51" s="69"/>
      <c r="ZS51" s="69"/>
      <c r="ZT51" s="69"/>
      <c r="ZU51" s="69"/>
      <c r="ZV51" s="69"/>
      <c r="ZW51" s="69"/>
      <c r="ZX51" s="69"/>
      <c r="ZY51" s="69"/>
      <c r="ZZ51" s="69"/>
      <c r="AAA51" s="69"/>
      <c r="AAB51" s="69"/>
      <c r="AAC51" s="69"/>
      <c r="AAD51" s="69"/>
      <c r="AAE51" s="69"/>
      <c r="AAF51" s="69"/>
      <c r="AAG51" s="69"/>
      <c r="AAH51" s="69"/>
      <c r="AAI51" s="69"/>
      <c r="AAJ51" s="69"/>
      <c r="AAK51" s="69"/>
      <c r="AAL51" s="69"/>
      <c r="AAM51" s="69"/>
      <c r="AAN51" s="69"/>
      <c r="AAO51" s="69"/>
      <c r="AAP51" s="69"/>
      <c r="AAQ51" s="69"/>
      <c r="AAR51" s="69"/>
      <c r="AAS51" s="69"/>
      <c r="AAT51" s="69"/>
      <c r="AAU51" s="69"/>
      <c r="AAV51" s="69"/>
      <c r="AAW51" s="69"/>
      <c r="AAX51" s="69"/>
      <c r="AAY51" s="69"/>
      <c r="AAZ51" s="69"/>
      <c r="ABA51" s="69"/>
      <c r="ABB51" s="69"/>
      <c r="ABC51" s="69"/>
      <c r="ABD51" s="69"/>
      <c r="ABE51" s="69"/>
      <c r="ABF51" s="69"/>
      <c r="ABG51" s="69"/>
      <c r="ABH51" s="69"/>
      <c r="ABI51" s="69"/>
      <c r="ABJ51" s="69"/>
      <c r="ABK51" s="69"/>
      <c r="ABL51" s="69"/>
      <c r="ABM51" s="69"/>
      <c r="ABN51" s="69"/>
      <c r="ABO51" s="69"/>
      <c r="ABP51" s="69"/>
      <c r="ABQ51" s="69"/>
      <c r="ABR51" s="69"/>
      <c r="ABS51" s="69"/>
      <c r="ABT51" s="69"/>
      <c r="ABU51" s="69"/>
      <c r="ABV51" s="69"/>
      <c r="ABW51" s="69"/>
      <c r="ABX51" s="69"/>
      <c r="ABY51" s="69"/>
      <c r="ABZ51" s="69"/>
      <c r="ACA51" s="69"/>
      <c r="ACB51" s="69"/>
      <c r="ACC51" s="69"/>
      <c r="ACD51" s="69"/>
      <c r="ACE51" s="69"/>
      <c r="ACF51" s="69"/>
      <c r="ACG51" s="69"/>
      <c r="ACH51" s="69"/>
      <c r="ACI51" s="69"/>
      <c r="ACJ51" s="69"/>
      <c r="ACK51" s="69"/>
      <c r="ACL51" s="69"/>
      <c r="ACM51" s="69"/>
      <c r="ACN51" s="69"/>
      <c r="ACO51" s="69"/>
      <c r="ACP51" s="69"/>
      <c r="ACQ51" s="69"/>
      <c r="ACR51" s="69"/>
      <c r="ACS51" s="69"/>
      <c r="ACT51" s="69"/>
      <c r="ACU51" s="69"/>
      <c r="ACV51" s="69"/>
      <c r="ACW51" s="69"/>
      <c r="ACX51" s="69"/>
      <c r="ACY51" s="69"/>
      <c r="ACZ51" s="69"/>
      <c r="ADA51" s="69"/>
      <c r="ADB51" s="69"/>
      <c r="ADC51" s="69"/>
      <c r="ADD51" s="69"/>
      <c r="ADE51" s="69"/>
      <c r="ADF51" s="69"/>
      <c r="ADG51" s="69"/>
      <c r="ADH51" s="69"/>
      <c r="ADI51" s="69"/>
      <c r="ADJ51" s="69"/>
      <c r="ADK51" s="69"/>
      <c r="ADL51" s="69"/>
      <c r="ADM51" s="69"/>
      <c r="ADN51" s="69"/>
      <c r="ADO51" s="69"/>
      <c r="ADP51" s="69"/>
      <c r="ADQ51" s="69"/>
      <c r="ADR51" s="69"/>
      <c r="ADS51" s="69"/>
      <c r="ADT51" s="69"/>
      <c r="ADU51" s="69"/>
      <c r="ADV51" s="69"/>
      <c r="ADW51" s="69"/>
      <c r="ADX51" s="69"/>
      <c r="ADY51" s="69"/>
      <c r="ADZ51" s="69"/>
      <c r="AEA51" s="69"/>
      <c r="AEB51" s="69"/>
      <c r="AEC51" s="69"/>
      <c r="AED51" s="69"/>
      <c r="AEE51" s="69"/>
      <c r="AEF51" s="69"/>
      <c r="AEG51" s="69"/>
      <c r="AEH51" s="69"/>
      <c r="AEI51" s="69"/>
      <c r="AEJ51" s="69"/>
      <c r="AEK51" s="69"/>
      <c r="AEL51" s="69"/>
      <c r="AEM51" s="69"/>
      <c r="AEN51" s="69"/>
      <c r="AEO51" s="69"/>
      <c r="AEP51" s="69"/>
      <c r="AEQ51" s="69"/>
      <c r="AER51" s="69"/>
      <c r="AES51" s="69"/>
      <c r="AET51" s="69"/>
      <c r="AEU51" s="69"/>
      <c r="AEV51" s="69"/>
      <c r="AEW51" s="69"/>
      <c r="AEX51" s="69"/>
      <c r="AEY51" s="69"/>
      <c r="AEZ51" s="69"/>
      <c r="AFA51" s="69"/>
      <c r="AFB51" s="69"/>
      <c r="AFC51" s="69"/>
      <c r="AFD51" s="69"/>
      <c r="AFE51" s="69"/>
      <c r="AFF51" s="69"/>
      <c r="AFG51" s="69"/>
      <c r="AFH51" s="69"/>
      <c r="AFI51" s="69"/>
      <c r="AFJ51" s="69"/>
      <c r="AFK51" s="69"/>
      <c r="AFL51" s="69"/>
      <c r="AFM51" s="69"/>
      <c r="AFN51" s="69"/>
      <c r="AFO51" s="69"/>
      <c r="AFP51" s="69"/>
      <c r="AFQ51" s="69"/>
      <c r="AFR51" s="69"/>
      <c r="AFS51" s="69"/>
      <c r="AFT51" s="69"/>
      <c r="AFU51" s="69"/>
      <c r="AFV51" s="69"/>
      <c r="AFW51" s="69"/>
      <c r="AFX51" s="69"/>
      <c r="AFY51" s="69"/>
      <c r="AFZ51" s="69"/>
      <c r="AGA51" s="69"/>
      <c r="AGB51" s="69"/>
      <c r="AGC51" s="69"/>
      <c r="AGD51" s="69"/>
      <c r="AGE51" s="69"/>
      <c r="AGF51" s="69"/>
      <c r="AGG51" s="69"/>
      <c r="AGH51" s="69"/>
      <c r="AGI51" s="69"/>
      <c r="AGJ51" s="69"/>
      <c r="AGK51" s="69"/>
      <c r="AGL51" s="69"/>
      <c r="AGM51" s="69"/>
      <c r="AGN51" s="69"/>
      <c r="AGO51" s="69"/>
      <c r="AGP51" s="69"/>
      <c r="AGQ51" s="69"/>
      <c r="AGR51" s="69"/>
      <c r="AGS51" s="69"/>
      <c r="AGT51" s="69"/>
      <c r="AGU51" s="69"/>
      <c r="AGV51" s="69"/>
      <c r="AGW51" s="69"/>
      <c r="AGX51" s="69"/>
      <c r="AGY51" s="69"/>
      <c r="AGZ51" s="69"/>
      <c r="AHA51" s="69"/>
      <c r="AHB51" s="69"/>
      <c r="AHC51" s="69"/>
      <c r="AHD51" s="69"/>
      <c r="AHE51" s="69"/>
      <c r="AHF51" s="69"/>
      <c r="AHG51" s="69"/>
      <c r="AHH51" s="69"/>
      <c r="AHI51" s="69"/>
      <c r="AHJ51" s="69"/>
      <c r="AHK51" s="69"/>
      <c r="AHL51" s="69"/>
      <c r="AHM51" s="69"/>
      <c r="AHN51" s="69"/>
      <c r="AHO51" s="69"/>
      <c r="AHP51" s="69"/>
      <c r="AHQ51" s="69"/>
      <c r="AHR51" s="69"/>
      <c r="AHS51" s="69"/>
      <c r="AHT51" s="69"/>
      <c r="AHU51" s="69"/>
      <c r="AHV51" s="69"/>
      <c r="AHW51" s="69"/>
      <c r="AHX51" s="69"/>
      <c r="AHY51" s="69"/>
      <c r="AHZ51" s="69"/>
      <c r="AIA51" s="69"/>
      <c r="AIB51" s="69"/>
      <c r="AIC51" s="69"/>
      <c r="AID51" s="69"/>
      <c r="AIE51" s="69"/>
      <c r="AIF51" s="69"/>
      <c r="AIG51" s="69"/>
      <c r="AIH51" s="69"/>
      <c r="AII51" s="69"/>
      <c r="AIJ51" s="69"/>
      <c r="AIK51" s="69"/>
      <c r="AIL51" s="69"/>
      <c r="AIM51" s="69"/>
      <c r="AIN51" s="69"/>
      <c r="AIO51" s="69"/>
      <c r="AIP51" s="69"/>
      <c r="AIQ51" s="69"/>
      <c r="AIR51" s="69"/>
      <c r="AIS51" s="69"/>
      <c r="AIT51" s="69"/>
      <c r="AIU51" s="69"/>
      <c r="AIV51" s="69"/>
      <c r="AIW51" s="69"/>
      <c r="AIX51" s="69"/>
      <c r="AIY51" s="69"/>
      <c r="AIZ51" s="69"/>
      <c r="AJA51" s="69"/>
      <c r="AJB51" s="69"/>
      <c r="AJC51" s="69"/>
      <c r="AJD51" s="69"/>
      <c r="AJE51" s="69"/>
      <c r="AJF51" s="69"/>
      <c r="AJG51" s="69"/>
      <c r="AJH51" s="69"/>
      <c r="AJI51" s="69"/>
      <c r="AJJ51" s="69"/>
      <c r="AJK51" s="69"/>
      <c r="AJL51" s="69"/>
      <c r="AJM51" s="69"/>
      <c r="AJN51" s="69"/>
      <c r="AJO51" s="69"/>
      <c r="AJP51" s="69"/>
      <c r="AJQ51" s="69"/>
      <c r="AJR51" s="69"/>
      <c r="AJS51" s="69"/>
      <c r="AJT51" s="69"/>
      <c r="AJU51" s="69"/>
      <c r="AJV51" s="69"/>
      <c r="AJW51" s="69"/>
      <c r="AJX51" s="69"/>
      <c r="AJY51" s="69"/>
      <c r="AJZ51" s="69"/>
      <c r="AKA51" s="69"/>
      <c r="AKB51" s="69"/>
      <c r="AKC51" s="69"/>
      <c r="AKD51" s="69"/>
      <c r="AKE51" s="69"/>
      <c r="AKF51" s="69"/>
      <c r="AKG51" s="69"/>
      <c r="AKH51" s="69"/>
      <c r="AKI51" s="69"/>
      <c r="AKJ51" s="69"/>
      <c r="AKK51" s="69"/>
      <c r="AKL51" s="69"/>
      <c r="AKM51" s="69"/>
      <c r="AKN51" s="69"/>
      <c r="AKO51" s="69"/>
      <c r="AKP51" s="69"/>
      <c r="AKQ51" s="69"/>
      <c r="AKR51" s="69"/>
      <c r="AKS51" s="69"/>
      <c r="AKT51" s="69"/>
      <c r="AKU51" s="69"/>
      <c r="AKV51" s="69"/>
      <c r="AKW51" s="69"/>
      <c r="AKX51" s="69"/>
      <c r="AKY51" s="69"/>
      <c r="AKZ51" s="69"/>
      <c r="ALA51" s="69"/>
      <c r="ALB51" s="69"/>
      <c r="ALC51" s="69"/>
      <c r="ALD51" s="69"/>
      <c r="ALE51" s="69"/>
      <c r="ALF51" s="69"/>
      <c r="ALG51" s="69"/>
      <c r="ALH51" s="69"/>
      <c r="ALI51" s="69"/>
      <c r="ALJ51" s="69"/>
      <c r="ALK51" s="69"/>
      <c r="ALL51" s="69"/>
      <c r="ALM51" s="69"/>
    </row>
    <row r="52">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c r="DM52" s="69"/>
      <c r="DN52" s="69"/>
      <c r="DO52" s="69"/>
      <c r="DP52" s="69"/>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c r="JL52" s="69"/>
      <c r="JM52" s="69"/>
      <c r="JN52" s="69"/>
      <c r="JO52" s="69"/>
      <c r="JP52" s="69"/>
      <c r="JQ52" s="69"/>
      <c r="JR52" s="69"/>
      <c r="JS52" s="69"/>
      <c r="JT52" s="69"/>
      <c r="JU52" s="69"/>
      <c r="JV52" s="69"/>
      <c r="JW52" s="69"/>
      <c r="JX52" s="69"/>
      <c r="JY52" s="69"/>
      <c r="JZ52" s="69"/>
      <c r="KA52" s="69"/>
      <c r="KB52" s="69"/>
      <c r="KC52" s="69"/>
      <c r="KD52" s="69"/>
      <c r="KE52" s="69"/>
      <c r="KF52" s="69"/>
      <c r="KG52" s="69"/>
      <c r="KH52" s="69"/>
      <c r="KI52" s="69"/>
      <c r="KJ52" s="69"/>
      <c r="KK52" s="69"/>
      <c r="KL52" s="69"/>
      <c r="KM52" s="69"/>
      <c r="KN52" s="69"/>
      <c r="KO52" s="69"/>
      <c r="KP52" s="69"/>
      <c r="KQ52" s="69"/>
      <c r="KR52" s="69"/>
      <c r="KS52" s="69"/>
      <c r="KT52" s="69"/>
      <c r="KU52" s="69"/>
      <c r="KV52" s="69"/>
      <c r="KW52" s="69"/>
      <c r="KX52" s="69"/>
      <c r="KY52" s="69"/>
      <c r="KZ52" s="69"/>
      <c r="LA52" s="69"/>
      <c r="LB52" s="69"/>
      <c r="LC52" s="69"/>
      <c r="LD52" s="69"/>
      <c r="LE52" s="69"/>
      <c r="LF52" s="69"/>
      <c r="LG52" s="69"/>
      <c r="LH52" s="69"/>
      <c r="LI52" s="69"/>
      <c r="LJ52" s="69"/>
      <c r="LK52" s="69"/>
      <c r="LL52" s="69"/>
      <c r="LM52" s="69"/>
      <c r="LN52" s="69"/>
      <c r="LO52" s="69"/>
      <c r="LP52" s="69"/>
      <c r="LQ52" s="69"/>
      <c r="LR52" s="69"/>
      <c r="LS52" s="69"/>
      <c r="LT52" s="69"/>
      <c r="LU52" s="69"/>
      <c r="LV52" s="69"/>
      <c r="LW52" s="69"/>
      <c r="LX52" s="69"/>
      <c r="LY52" s="69"/>
      <c r="LZ52" s="69"/>
      <c r="MA52" s="69"/>
      <c r="MB52" s="69"/>
      <c r="MC52" s="69"/>
      <c r="MD52" s="69"/>
      <c r="ME52" s="69"/>
      <c r="MF52" s="69"/>
      <c r="MG52" s="69"/>
      <c r="MH52" s="69"/>
      <c r="MI52" s="69"/>
      <c r="MJ52" s="69"/>
      <c r="MK52" s="69"/>
      <c r="ML52" s="69"/>
      <c r="MM52" s="69"/>
      <c r="MN52" s="69"/>
      <c r="MO52" s="69"/>
      <c r="MP52" s="69"/>
      <c r="MQ52" s="69"/>
      <c r="MR52" s="69"/>
      <c r="MS52" s="69"/>
      <c r="MT52" s="69"/>
      <c r="MU52" s="69"/>
      <c r="MV52" s="69"/>
      <c r="MW52" s="69"/>
      <c r="MX52" s="69"/>
      <c r="MY52" s="69"/>
      <c r="MZ52" s="69"/>
      <c r="NA52" s="69"/>
      <c r="NB52" s="69"/>
      <c r="NC52" s="69"/>
      <c r="ND52" s="69"/>
      <c r="NE52" s="69"/>
      <c r="NF52" s="69"/>
      <c r="NG52" s="69"/>
      <c r="NH52" s="69"/>
      <c r="NI52" s="69"/>
      <c r="NJ52" s="69"/>
      <c r="NK52" s="69"/>
      <c r="NL52" s="69"/>
      <c r="NM52" s="69"/>
      <c r="NN52" s="69"/>
      <c r="NO52" s="69"/>
      <c r="NP52" s="69"/>
      <c r="NQ52" s="69"/>
      <c r="NR52" s="69"/>
      <c r="NS52" s="69"/>
      <c r="NT52" s="69"/>
      <c r="NU52" s="69"/>
      <c r="NV52" s="69"/>
      <c r="NW52" s="69"/>
      <c r="NX52" s="69"/>
      <c r="NY52" s="69"/>
      <c r="NZ52" s="69"/>
      <c r="OA52" s="69"/>
      <c r="OB52" s="69"/>
      <c r="OC52" s="69"/>
      <c r="OD52" s="69"/>
      <c r="OE52" s="69"/>
      <c r="OF52" s="69"/>
      <c r="OG52" s="69"/>
      <c r="OH52" s="69"/>
      <c r="OI52" s="69"/>
      <c r="OJ52" s="69"/>
      <c r="OK52" s="69"/>
      <c r="OL52" s="69"/>
      <c r="OM52" s="69"/>
      <c r="ON52" s="69"/>
      <c r="OO52" s="69"/>
      <c r="OP52" s="69"/>
      <c r="OQ52" s="69"/>
      <c r="OR52" s="69"/>
      <c r="OS52" s="69"/>
      <c r="OT52" s="69"/>
      <c r="OU52" s="69"/>
      <c r="OV52" s="69"/>
      <c r="OW52" s="69"/>
      <c r="OX52" s="69"/>
      <c r="OY52" s="69"/>
      <c r="OZ52" s="69"/>
      <c r="PA52" s="69"/>
      <c r="PB52" s="69"/>
      <c r="PC52" s="69"/>
      <c r="PD52" s="69"/>
      <c r="PE52" s="69"/>
      <c r="PF52" s="69"/>
      <c r="PG52" s="69"/>
      <c r="PH52" s="69"/>
      <c r="PI52" s="69"/>
      <c r="PJ52" s="69"/>
      <c r="PK52" s="69"/>
      <c r="PL52" s="69"/>
      <c r="PM52" s="69"/>
      <c r="PN52" s="69"/>
      <c r="PO52" s="69"/>
      <c r="PP52" s="69"/>
      <c r="PQ52" s="69"/>
      <c r="PR52" s="69"/>
      <c r="PS52" s="69"/>
      <c r="PT52" s="69"/>
      <c r="PU52" s="69"/>
      <c r="PV52" s="69"/>
      <c r="PW52" s="69"/>
      <c r="PX52" s="69"/>
      <c r="PY52" s="69"/>
      <c r="PZ52" s="69"/>
      <c r="QA52" s="69"/>
      <c r="QB52" s="69"/>
      <c r="QC52" s="69"/>
      <c r="QD52" s="69"/>
      <c r="QE52" s="69"/>
      <c r="QF52" s="69"/>
      <c r="QG52" s="69"/>
      <c r="QH52" s="69"/>
      <c r="QI52" s="69"/>
      <c r="QJ52" s="69"/>
      <c r="QK52" s="69"/>
      <c r="QL52" s="69"/>
      <c r="QM52" s="69"/>
      <c r="QN52" s="69"/>
      <c r="QO52" s="69"/>
      <c r="QP52" s="69"/>
      <c r="QQ52" s="69"/>
      <c r="QR52" s="69"/>
      <c r="QS52" s="69"/>
      <c r="QT52" s="69"/>
      <c r="QU52" s="69"/>
      <c r="QV52" s="69"/>
      <c r="QW52" s="69"/>
      <c r="QX52" s="69"/>
      <c r="QY52" s="69"/>
      <c r="QZ52" s="69"/>
      <c r="RA52" s="69"/>
      <c r="RB52" s="69"/>
      <c r="RC52" s="69"/>
      <c r="RD52" s="69"/>
      <c r="RE52" s="69"/>
      <c r="RF52" s="69"/>
      <c r="RG52" s="69"/>
      <c r="RH52" s="69"/>
      <c r="RI52" s="69"/>
      <c r="RJ52" s="69"/>
      <c r="RK52" s="69"/>
      <c r="RL52" s="69"/>
      <c r="RM52" s="69"/>
      <c r="RN52" s="69"/>
      <c r="RO52" s="69"/>
      <c r="RP52" s="69"/>
      <c r="RQ52" s="69"/>
      <c r="RR52" s="69"/>
      <c r="RS52" s="69"/>
      <c r="RT52" s="69"/>
      <c r="RU52" s="69"/>
      <c r="RV52" s="69"/>
      <c r="RW52" s="69"/>
      <c r="RX52" s="69"/>
      <c r="RY52" s="69"/>
      <c r="RZ52" s="69"/>
      <c r="SA52" s="69"/>
      <c r="SB52" s="69"/>
      <c r="SC52" s="69"/>
      <c r="SD52" s="69"/>
      <c r="SE52" s="69"/>
      <c r="SF52" s="69"/>
      <c r="SG52" s="69"/>
      <c r="SH52" s="69"/>
      <c r="SI52" s="69"/>
      <c r="SJ52" s="69"/>
      <c r="SK52" s="69"/>
      <c r="SL52" s="69"/>
      <c r="SM52" s="69"/>
      <c r="SN52" s="69"/>
      <c r="SO52" s="69"/>
      <c r="SP52" s="69"/>
      <c r="SQ52" s="69"/>
      <c r="SR52" s="69"/>
      <c r="SS52" s="69"/>
      <c r="ST52" s="69"/>
      <c r="SU52" s="69"/>
      <c r="SV52" s="69"/>
      <c r="SW52" s="69"/>
      <c r="SX52" s="69"/>
      <c r="SY52" s="69"/>
      <c r="SZ52" s="69"/>
      <c r="TA52" s="69"/>
      <c r="TB52" s="69"/>
      <c r="TC52" s="69"/>
      <c r="TD52" s="69"/>
      <c r="TE52" s="69"/>
      <c r="TF52" s="69"/>
      <c r="TG52" s="69"/>
      <c r="TH52" s="69"/>
      <c r="TI52" s="69"/>
      <c r="TJ52" s="69"/>
      <c r="TK52" s="69"/>
      <c r="TL52" s="69"/>
      <c r="TM52" s="69"/>
      <c r="TN52" s="69"/>
      <c r="TO52" s="69"/>
      <c r="TP52" s="69"/>
      <c r="TQ52" s="69"/>
      <c r="TR52" s="69"/>
      <c r="TS52" s="69"/>
      <c r="TT52" s="69"/>
      <c r="TU52" s="69"/>
      <c r="TV52" s="69"/>
      <c r="TW52" s="69"/>
      <c r="TX52" s="69"/>
      <c r="TY52" s="69"/>
      <c r="TZ52" s="69"/>
      <c r="UA52" s="69"/>
      <c r="UB52" s="69"/>
      <c r="UC52" s="69"/>
      <c r="UD52" s="69"/>
      <c r="UE52" s="69"/>
      <c r="UF52" s="69"/>
      <c r="UG52" s="69"/>
      <c r="UH52" s="69"/>
      <c r="UI52" s="69"/>
      <c r="UJ52" s="69"/>
      <c r="UK52" s="69"/>
      <c r="UL52" s="69"/>
      <c r="UM52" s="69"/>
      <c r="UN52" s="69"/>
      <c r="UO52" s="69"/>
      <c r="UP52" s="69"/>
      <c r="UQ52" s="69"/>
      <c r="UR52" s="69"/>
      <c r="US52" s="69"/>
      <c r="UT52" s="69"/>
      <c r="UU52" s="69"/>
      <c r="UV52" s="69"/>
      <c r="UW52" s="69"/>
      <c r="UX52" s="69"/>
      <c r="UY52" s="69"/>
      <c r="UZ52" s="69"/>
      <c r="VA52" s="69"/>
      <c r="VB52" s="69"/>
      <c r="VC52" s="69"/>
      <c r="VD52" s="69"/>
      <c r="VE52" s="69"/>
      <c r="VF52" s="69"/>
      <c r="VG52" s="69"/>
      <c r="VH52" s="69"/>
      <c r="VI52" s="69"/>
      <c r="VJ52" s="69"/>
      <c r="VK52" s="69"/>
      <c r="VL52" s="69"/>
      <c r="VM52" s="69"/>
      <c r="VN52" s="69"/>
      <c r="VO52" s="69"/>
      <c r="VP52" s="69"/>
      <c r="VQ52" s="69"/>
      <c r="VR52" s="69"/>
      <c r="VS52" s="69"/>
      <c r="VT52" s="69"/>
      <c r="VU52" s="69"/>
      <c r="VV52" s="69"/>
      <c r="VW52" s="69"/>
      <c r="VX52" s="69"/>
      <c r="VY52" s="69"/>
      <c r="VZ52" s="69"/>
      <c r="WA52" s="69"/>
      <c r="WB52" s="69"/>
      <c r="WC52" s="69"/>
      <c r="WD52" s="69"/>
      <c r="WE52" s="69"/>
      <c r="WF52" s="69"/>
      <c r="WG52" s="69"/>
      <c r="WH52" s="69"/>
      <c r="WI52" s="69"/>
      <c r="WJ52" s="69"/>
      <c r="WK52" s="69"/>
      <c r="WL52" s="69"/>
      <c r="WM52" s="69"/>
      <c r="WN52" s="69"/>
      <c r="WO52" s="69"/>
      <c r="WP52" s="69"/>
      <c r="WQ52" s="69"/>
      <c r="WR52" s="69"/>
      <c r="WS52" s="69"/>
      <c r="WT52" s="69"/>
      <c r="WU52" s="69"/>
      <c r="WV52" s="69"/>
      <c r="WW52" s="69"/>
      <c r="WX52" s="69"/>
      <c r="WY52" s="69"/>
      <c r="WZ52" s="69"/>
      <c r="XA52" s="69"/>
      <c r="XB52" s="69"/>
      <c r="XC52" s="69"/>
      <c r="XD52" s="69"/>
      <c r="XE52" s="69"/>
      <c r="XF52" s="69"/>
      <c r="XG52" s="69"/>
      <c r="XH52" s="69"/>
      <c r="XI52" s="69"/>
      <c r="XJ52" s="69"/>
      <c r="XK52" s="69"/>
      <c r="XL52" s="69"/>
      <c r="XM52" s="69"/>
      <c r="XN52" s="69"/>
      <c r="XO52" s="69"/>
      <c r="XP52" s="69"/>
      <c r="XQ52" s="69"/>
      <c r="XR52" s="69"/>
      <c r="XS52" s="69"/>
      <c r="XT52" s="69"/>
      <c r="XU52" s="69"/>
      <c r="XV52" s="69"/>
      <c r="XW52" s="69"/>
      <c r="XX52" s="69"/>
      <c r="XY52" s="69"/>
      <c r="XZ52" s="69"/>
      <c r="YA52" s="69"/>
      <c r="YB52" s="69"/>
      <c r="YC52" s="69"/>
      <c r="YD52" s="69"/>
      <c r="YE52" s="69"/>
      <c r="YF52" s="69"/>
      <c r="YG52" s="69"/>
      <c r="YH52" s="69"/>
      <c r="YI52" s="69"/>
      <c r="YJ52" s="69"/>
      <c r="YK52" s="69"/>
      <c r="YL52" s="69"/>
      <c r="YM52" s="69"/>
      <c r="YN52" s="69"/>
      <c r="YO52" s="69"/>
      <c r="YP52" s="69"/>
      <c r="YQ52" s="69"/>
      <c r="YR52" s="69"/>
      <c r="YS52" s="69"/>
      <c r="YT52" s="69"/>
      <c r="YU52" s="69"/>
      <c r="YV52" s="69"/>
      <c r="YW52" s="69"/>
      <c r="YX52" s="69"/>
      <c r="YY52" s="69"/>
      <c r="YZ52" s="69"/>
      <c r="ZA52" s="69"/>
      <c r="ZB52" s="69"/>
      <c r="ZC52" s="69"/>
      <c r="ZD52" s="69"/>
      <c r="ZE52" s="69"/>
      <c r="ZF52" s="69"/>
      <c r="ZG52" s="69"/>
      <c r="ZH52" s="69"/>
      <c r="ZI52" s="69"/>
      <c r="ZJ52" s="69"/>
      <c r="ZK52" s="69"/>
      <c r="ZL52" s="69"/>
      <c r="ZM52" s="69"/>
      <c r="ZN52" s="69"/>
      <c r="ZO52" s="69"/>
      <c r="ZP52" s="69"/>
      <c r="ZQ52" s="69"/>
      <c r="ZR52" s="69"/>
      <c r="ZS52" s="69"/>
      <c r="ZT52" s="69"/>
      <c r="ZU52" s="69"/>
      <c r="ZV52" s="69"/>
      <c r="ZW52" s="69"/>
      <c r="ZX52" s="69"/>
      <c r="ZY52" s="69"/>
      <c r="ZZ52" s="69"/>
      <c r="AAA52" s="69"/>
      <c r="AAB52" s="69"/>
      <c r="AAC52" s="69"/>
      <c r="AAD52" s="69"/>
      <c r="AAE52" s="69"/>
      <c r="AAF52" s="69"/>
      <c r="AAG52" s="69"/>
      <c r="AAH52" s="69"/>
      <c r="AAI52" s="69"/>
      <c r="AAJ52" s="69"/>
      <c r="AAK52" s="69"/>
      <c r="AAL52" s="69"/>
      <c r="AAM52" s="69"/>
      <c r="AAN52" s="69"/>
      <c r="AAO52" s="69"/>
      <c r="AAP52" s="69"/>
      <c r="AAQ52" s="69"/>
      <c r="AAR52" s="69"/>
      <c r="AAS52" s="69"/>
      <c r="AAT52" s="69"/>
      <c r="AAU52" s="69"/>
      <c r="AAV52" s="69"/>
      <c r="AAW52" s="69"/>
      <c r="AAX52" s="69"/>
      <c r="AAY52" s="69"/>
      <c r="AAZ52" s="69"/>
      <c r="ABA52" s="69"/>
      <c r="ABB52" s="69"/>
      <c r="ABC52" s="69"/>
      <c r="ABD52" s="69"/>
      <c r="ABE52" s="69"/>
      <c r="ABF52" s="69"/>
      <c r="ABG52" s="69"/>
      <c r="ABH52" s="69"/>
      <c r="ABI52" s="69"/>
      <c r="ABJ52" s="69"/>
      <c r="ABK52" s="69"/>
      <c r="ABL52" s="69"/>
      <c r="ABM52" s="69"/>
      <c r="ABN52" s="69"/>
      <c r="ABO52" s="69"/>
      <c r="ABP52" s="69"/>
      <c r="ABQ52" s="69"/>
      <c r="ABR52" s="69"/>
      <c r="ABS52" s="69"/>
      <c r="ABT52" s="69"/>
      <c r="ABU52" s="69"/>
      <c r="ABV52" s="69"/>
      <c r="ABW52" s="69"/>
      <c r="ABX52" s="69"/>
      <c r="ABY52" s="69"/>
      <c r="ABZ52" s="69"/>
      <c r="ACA52" s="69"/>
      <c r="ACB52" s="69"/>
      <c r="ACC52" s="69"/>
      <c r="ACD52" s="69"/>
      <c r="ACE52" s="69"/>
      <c r="ACF52" s="69"/>
      <c r="ACG52" s="69"/>
      <c r="ACH52" s="69"/>
      <c r="ACI52" s="69"/>
      <c r="ACJ52" s="69"/>
      <c r="ACK52" s="69"/>
      <c r="ACL52" s="69"/>
      <c r="ACM52" s="69"/>
      <c r="ACN52" s="69"/>
      <c r="ACO52" s="69"/>
      <c r="ACP52" s="69"/>
      <c r="ACQ52" s="69"/>
      <c r="ACR52" s="69"/>
      <c r="ACS52" s="69"/>
      <c r="ACT52" s="69"/>
      <c r="ACU52" s="69"/>
      <c r="ACV52" s="69"/>
      <c r="ACW52" s="69"/>
      <c r="ACX52" s="69"/>
      <c r="ACY52" s="69"/>
      <c r="ACZ52" s="69"/>
      <c r="ADA52" s="69"/>
      <c r="ADB52" s="69"/>
      <c r="ADC52" s="69"/>
      <c r="ADD52" s="69"/>
      <c r="ADE52" s="69"/>
      <c r="ADF52" s="69"/>
      <c r="ADG52" s="69"/>
      <c r="ADH52" s="69"/>
      <c r="ADI52" s="69"/>
      <c r="ADJ52" s="69"/>
      <c r="ADK52" s="69"/>
      <c r="ADL52" s="69"/>
      <c r="ADM52" s="69"/>
      <c r="ADN52" s="69"/>
      <c r="ADO52" s="69"/>
      <c r="ADP52" s="69"/>
      <c r="ADQ52" s="69"/>
      <c r="ADR52" s="69"/>
      <c r="ADS52" s="69"/>
      <c r="ADT52" s="69"/>
      <c r="ADU52" s="69"/>
      <c r="ADV52" s="69"/>
      <c r="ADW52" s="69"/>
      <c r="ADX52" s="69"/>
      <c r="ADY52" s="69"/>
      <c r="ADZ52" s="69"/>
      <c r="AEA52" s="69"/>
      <c r="AEB52" s="69"/>
      <c r="AEC52" s="69"/>
      <c r="AED52" s="69"/>
      <c r="AEE52" s="69"/>
      <c r="AEF52" s="69"/>
      <c r="AEG52" s="69"/>
      <c r="AEH52" s="69"/>
      <c r="AEI52" s="69"/>
      <c r="AEJ52" s="69"/>
      <c r="AEK52" s="69"/>
      <c r="AEL52" s="69"/>
      <c r="AEM52" s="69"/>
      <c r="AEN52" s="69"/>
      <c r="AEO52" s="69"/>
      <c r="AEP52" s="69"/>
      <c r="AEQ52" s="69"/>
      <c r="AER52" s="69"/>
      <c r="AES52" s="69"/>
      <c r="AET52" s="69"/>
      <c r="AEU52" s="69"/>
      <c r="AEV52" s="69"/>
      <c r="AEW52" s="69"/>
      <c r="AEX52" s="69"/>
      <c r="AEY52" s="69"/>
      <c r="AEZ52" s="69"/>
      <c r="AFA52" s="69"/>
      <c r="AFB52" s="69"/>
      <c r="AFC52" s="69"/>
      <c r="AFD52" s="69"/>
      <c r="AFE52" s="69"/>
      <c r="AFF52" s="69"/>
      <c r="AFG52" s="69"/>
      <c r="AFH52" s="69"/>
      <c r="AFI52" s="69"/>
      <c r="AFJ52" s="69"/>
      <c r="AFK52" s="69"/>
      <c r="AFL52" s="69"/>
      <c r="AFM52" s="69"/>
      <c r="AFN52" s="69"/>
      <c r="AFO52" s="69"/>
      <c r="AFP52" s="69"/>
      <c r="AFQ52" s="69"/>
      <c r="AFR52" s="69"/>
      <c r="AFS52" s="69"/>
      <c r="AFT52" s="69"/>
      <c r="AFU52" s="69"/>
      <c r="AFV52" s="69"/>
      <c r="AFW52" s="69"/>
      <c r="AFX52" s="69"/>
      <c r="AFY52" s="69"/>
      <c r="AFZ52" s="69"/>
      <c r="AGA52" s="69"/>
      <c r="AGB52" s="69"/>
      <c r="AGC52" s="69"/>
      <c r="AGD52" s="69"/>
      <c r="AGE52" s="69"/>
      <c r="AGF52" s="69"/>
      <c r="AGG52" s="69"/>
      <c r="AGH52" s="69"/>
      <c r="AGI52" s="69"/>
      <c r="AGJ52" s="69"/>
      <c r="AGK52" s="69"/>
      <c r="AGL52" s="69"/>
      <c r="AGM52" s="69"/>
      <c r="AGN52" s="69"/>
      <c r="AGO52" s="69"/>
      <c r="AGP52" s="69"/>
      <c r="AGQ52" s="69"/>
      <c r="AGR52" s="69"/>
      <c r="AGS52" s="69"/>
      <c r="AGT52" s="69"/>
      <c r="AGU52" s="69"/>
      <c r="AGV52" s="69"/>
      <c r="AGW52" s="69"/>
      <c r="AGX52" s="69"/>
      <c r="AGY52" s="69"/>
      <c r="AGZ52" s="69"/>
      <c r="AHA52" s="69"/>
      <c r="AHB52" s="69"/>
      <c r="AHC52" s="69"/>
      <c r="AHD52" s="69"/>
      <c r="AHE52" s="69"/>
      <c r="AHF52" s="69"/>
      <c r="AHG52" s="69"/>
      <c r="AHH52" s="69"/>
      <c r="AHI52" s="69"/>
      <c r="AHJ52" s="69"/>
      <c r="AHK52" s="69"/>
      <c r="AHL52" s="69"/>
      <c r="AHM52" s="69"/>
      <c r="AHN52" s="69"/>
      <c r="AHO52" s="69"/>
      <c r="AHP52" s="69"/>
      <c r="AHQ52" s="69"/>
      <c r="AHR52" s="69"/>
      <c r="AHS52" s="69"/>
      <c r="AHT52" s="69"/>
      <c r="AHU52" s="69"/>
      <c r="AHV52" s="69"/>
      <c r="AHW52" s="69"/>
      <c r="AHX52" s="69"/>
      <c r="AHY52" s="69"/>
      <c r="AHZ52" s="69"/>
      <c r="AIA52" s="69"/>
      <c r="AIB52" s="69"/>
      <c r="AIC52" s="69"/>
      <c r="AID52" s="69"/>
      <c r="AIE52" s="69"/>
      <c r="AIF52" s="69"/>
      <c r="AIG52" s="69"/>
      <c r="AIH52" s="69"/>
      <c r="AII52" s="69"/>
      <c r="AIJ52" s="69"/>
      <c r="AIK52" s="69"/>
      <c r="AIL52" s="69"/>
      <c r="AIM52" s="69"/>
      <c r="AIN52" s="69"/>
      <c r="AIO52" s="69"/>
      <c r="AIP52" s="69"/>
      <c r="AIQ52" s="69"/>
      <c r="AIR52" s="69"/>
      <c r="AIS52" s="69"/>
      <c r="AIT52" s="69"/>
      <c r="AIU52" s="69"/>
      <c r="AIV52" s="69"/>
      <c r="AIW52" s="69"/>
      <c r="AIX52" s="69"/>
      <c r="AIY52" s="69"/>
      <c r="AIZ52" s="69"/>
      <c r="AJA52" s="69"/>
      <c r="AJB52" s="69"/>
      <c r="AJC52" s="69"/>
      <c r="AJD52" s="69"/>
      <c r="AJE52" s="69"/>
      <c r="AJF52" s="69"/>
      <c r="AJG52" s="69"/>
      <c r="AJH52" s="69"/>
      <c r="AJI52" s="69"/>
      <c r="AJJ52" s="69"/>
      <c r="AJK52" s="69"/>
      <c r="AJL52" s="69"/>
      <c r="AJM52" s="69"/>
      <c r="AJN52" s="69"/>
      <c r="AJO52" s="69"/>
      <c r="AJP52" s="69"/>
      <c r="AJQ52" s="69"/>
      <c r="AJR52" s="69"/>
      <c r="AJS52" s="69"/>
      <c r="AJT52" s="69"/>
      <c r="AJU52" s="69"/>
      <c r="AJV52" s="69"/>
      <c r="AJW52" s="69"/>
      <c r="AJX52" s="69"/>
      <c r="AJY52" s="69"/>
      <c r="AJZ52" s="69"/>
      <c r="AKA52" s="69"/>
      <c r="AKB52" s="69"/>
      <c r="AKC52" s="69"/>
      <c r="AKD52" s="69"/>
      <c r="AKE52" s="69"/>
      <c r="AKF52" s="69"/>
      <c r="AKG52" s="69"/>
      <c r="AKH52" s="69"/>
      <c r="AKI52" s="69"/>
      <c r="AKJ52" s="69"/>
      <c r="AKK52" s="69"/>
      <c r="AKL52" s="69"/>
      <c r="AKM52" s="69"/>
      <c r="AKN52" s="69"/>
      <c r="AKO52" s="69"/>
      <c r="AKP52" s="69"/>
      <c r="AKQ52" s="69"/>
      <c r="AKR52" s="69"/>
      <c r="AKS52" s="69"/>
      <c r="AKT52" s="69"/>
      <c r="AKU52" s="69"/>
      <c r="AKV52" s="69"/>
      <c r="AKW52" s="69"/>
      <c r="AKX52" s="69"/>
      <c r="AKY52" s="69"/>
      <c r="AKZ52" s="69"/>
      <c r="ALA52" s="69"/>
      <c r="ALB52" s="69"/>
      <c r="ALC52" s="69"/>
      <c r="ALD52" s="69"/>
      <c r="ALE52" s="69"/>
      <c r="ALF52" s="69"/>
      <c r="ALG52" s="69"/>
      <c r="ALH52" s="69"/>
      <c r="ALI52" s="69"/>
      <c r="ALJ52" s="69"/>
      <c r="ALK52" s="69"/>
      <c r="ALL52" s="69"/>
      <c r="ALM52" s="69"/>
    </row>
    <row r="53">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c r="DB53" s="69"/>
      <c r="DC53" s="69"/>
      <c r="DD53" s="69"/>
      <c r="DE53" s="69"/>
      <c r="DF53" s="69"/>
      <c r="DG53" s="69"/>
      <c r="DH53" s="69"/>
      <c r="DI53" s="69"/>
      <c r="DJ53" s="69"/>
      <c r="DK53" s="69"/>
      <c r="DL53" s="69"/>
      <c r="DM53" s="69"/>
      <c r="DN53" s="69"/>
      <c r="DO53" s="69"/>
      <c r="DP53" s="69"/>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c r="EV53" s="69"/>
      <c r="EW53" s="69"/>
      <c r="EX53" s="69"/>
      <c r="EY53" s="69"/>
      <c r="EZ53" s="69"/>
      <c r="FA53" s="69"/>
      <c r="FB53" s="69"/>
      <c r="FC53" s="69"/>
      <c r="FD53" s="69"/>
      <c r="FE53" s="69"/>
      <c r="FF53" s="69"/>
      <c r="FG53" s="69"/>
      <c r="FH53" s="69"/>
      <c r="FI53" s="69"/>
      <c r="FJ53" s="69"/>
      <c r="FK53" s="69"/>
      <c r="FL53" s="69"/>
      <c r="FM53" s="69"/>
      <c r="FN53" s="69"/>
      <c r="FO53" s="69"/>
      <c r="FP53" s="69"/>
      <c r="FQ53" s="69"/>
      <c r="FR53" s="69"/>
      <c r="FS53" s="69"/>
      <c r="FT53" s="69"/>
      <c r="FU53" s="69"/>
      <c r="FV53" s="69"/>
      <c r="FW53" s="69"/>
      <c r="FX53" s="69"/>
      <c r="FY53" s="69"/>
      <c r="FZ53" s="69"/>
      <c r="GA53" s="69"/>
      <c r="GB53" s="69"/>
      <c r="GC53" s="69"/>
      <c r="GD53" s="69"/>
      <c r="GE53" s="69"/>
      <c r="GF53" s="69"/>
      <c r="GG53" s="69"/>
      <c r="GH53" s="69"/>
      <c r="GI53" s="69"/>
      <c r="GJ53" s="69"/>
      <c r="GK53" s="69"/>
      <c r="GL53" s="69"/>
      <c r="GM53" s="69"/>
      <c r="GN53" s="69"/>
      <c r="GO53" s="69"/>
      <c r="GP53" s="69"/>
      <c r="GQ53" s="69"/>
      <c r="GR53" s="69"/>
      <c r="GS53" s="69"/>
      <c r="GT53" s="69"/>
      <c r="GU53" s="69"/>
      <c r="GV53" s="69"/>
      <c r="GW53" s="69"/>
      <c r="GX53" s="69"/>
      <c r="GY53" s="69"/>
      <c r="GZ53" s="69"/>
      <c r="HA53" s="69"/>
      <c r="HB53" s="69"/>
      <c r="HC53" s="69"/>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c r="IB53" s="69"/>
      <c r="IC53" s="69"/>
      <c r="ID53" s="69"/>
      <c r="IE53" s="69"/>
      <c r="IF53" s="69"/>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c r="JL53" s="69"/>
      <c r="JM53" s="69"/>
      <c r="JN53" s="69"/>
      <c r="JO53" s="69"/>
      <c r="JP53" s="69"/>
      <c r="JQ53" s="69"/>
      <c r="JR53" s="69"/>
      <c r="JS53" s="69"/>
      <c r="JT53" s="69"/>
      <c r="JU53" s="69"/>
      <c r="JV53" s="69"/>
      <c r="JW53" s="69"/>
      <c r="JX53" s="69"/>
      <c r="JY53" s="69"/>
      <c r="JZ53" s="69"/>
      <c r="KA53" s="69"/>
      <c r="KB53" s="69"/>
      <c r="KC53" s="69"/>
      <c r="KD53" s="69"/>
      <c r="KE53" s="69"/>
      <c r="KF53" s="69"/>
      <c r="KG53" s="69"/>
      <c r="KH53" s="69"/>
      <c r="KI53" s="69"/>
      <c r="KJ53" s="69"/>
      <c r="KK53" s="69"/>
      <c r="KL53" s="69"/>
      <c r="KM53" s="69"/>
      <c r="KN53" s="69"/>
      <c r="KO53" s="69"/>
      <c r="KP53" s="69"/>
      <c r="KQ53" s="69"/>
      <c r="KR53" s="69"/>
      <c r="KS53" s="69"/>
      <c r="KT53" s="69"/>
      <c r="KU53" s="69"/>
      <c r="KV53" s="69"/>
      <c r="KW53" s="69"/>
      <c r="KX53" s="69"/>
      <c r="KY53" s="69"/>
      <c r="KZ53" s="69"/>
      <c r="LA53" s="69"/>
      <c r="LB53" s="69"/>
      <c r="LC53" s="69"/>
      <c r="LD53" s="69"/>
      <c r="LE53" s="69"/>
      <c r="LF53" s="69"/>
      <c r="LG53" s="69"/>
      <c r="LH53" s="69"/>
      <c r="LI53" s="69"/>
      <c r="LJ53" s="69"/>
      <c r="LK53" s="69"/>
      <c r="LL53" s="69"/>
      <c r="LM53" s="69"/>
      <c r="LN53" s="69"/>
      <c r="LO53" s="69"/>
      <c r="LP53" s="69"/>
      <c r="LQ53" s="69"/>
      <c r="LR53" s="69"/>
      <c r="LS53" s="69"/>
      <c r="LT53" s="69"/>
      <c r="LU53" s="69"/>
      <c r="LV53" s="69"/>
      <c r="LW53" s="69"/>
      <c r="LX53" s="69"/>
      <c r="LY53" s="69"/>
      <c r="LZ53" s="69"/>
      <c r="MA53" s="69"/>
      <c r="MB53" s="69"/>
      <c r="MC53" s="69"/>
      <c r="MD53" s="69"/>
      <c r="ME53" s="69"/>
      <c r="MF53" s="69"/>
      <c r="MG53" s="69"/>
      <c r="MH53" s="69"/>
      <c r="MI53" s="69"/>
      <c r="MJ53" s="69"/>
      <c r="MK53" s="69"/>
      <c r="ML53" s="69"/>
      <c r="MM53" s="69"/>
      <c r="MN53" s="69"/>
      <c r="MO53" s="69"/>
      <c r="MP53" s="69"/>
      <c r="MQ53" s="69"/>
      <c r="MR53" s="69"/>
      <c r="MS53" s="69"/>
      <c r="MT53" s="69"/>
      <c r="MU53" s="69"/>
      <c r="MV53" s="69"/>
      <c r="MW53" s="69"/>
      <c r="MX53" s="69"/>
      <c r="MY53" s="69"/>
      <c r="MZ53" s="69"/>
      <c r="NA53" s="69"/>
      <c r="NB53" s="69"/>
      <c r="NC53" s="69"/>
      <c r="ND53" s="69"/>
      <c r="NE53" s="69"/>
      <c r="NF53" s="69"/>
      <c r="NG53" s="69"/>
      <c r="NH53" s="69"/>
      <c r="NI53" s="69"/>
      <c r="NJ53" s="69"/>
      <c r="NK53" s="69"/>
      <c r="NL53" s="69"/>
      <c r="NM53" s="69"/>
      <c r="NN53" s="69"/>
      <c r="NO53" s="69"/>
      <c r="NP53" s="69"/>
      <c r="NQ53" s="69"/>
      <c r="NR53" s="69"/>
      <c r="NS53" s="69"/>
      <c r="NT53" s="69"/>
      <c r="NU53" s="69"/>
      <c r="NV53" s="69"/>
      <c r="NW53" s="69"/>
      <c r="NX53" s="69"/>
      <c r="NY53" s="69"/>
      <c r="NZ53" s="69"/>
      <c r="OA53" s="69"/>
      <c r="OB53" s="69"/>
      <c r="OC53" s="69"/>
      <c r="OD53" s="69"/>
      <c r="OE53" s="69"/>
      <c r="OF53" s="69"/>
      <c r="OG53" s="69"/>
      <c r="OH53" s="69"/>
      <c r="OI53" s="69"/>
      <c r="OJ53" s="69"/>
      <c r="OK53" s="69"/>
      <c r="OL53" s="69"/>
      <c r="OM53" s="69"/>
      <c r="ON53" s="69"/>
      <c r="OO53" s="69"/>
      <c r="OP53" s="69"/>
      <c r="OQ53" s="69"/>
      <c r="OR53" s="69"/>
      <c r="OS53" s="69"/>
      <c r="OT53" s="69"/>
      <c r="OU53" s="69"/>
      <c r="OV53" s="69"/>
      <c r="OW53" s="69"/>
      <c r="OX53" s="69"/>
      <c r="OY53" s="69"/>
      <c r="OZ53" s="69"/>
      <c r="PA53" s="69"/>
      <c r="PB53" s="69"/>
      <c r="PC53" s="69"/>
      <c r="PD53" s="69"/>
      <c r="PE53" s="69"/>
      <c r="PF53" s="69"/>
      <c r="PG53" s="69"/>
      <c r="PH53" s="69"/>
      <c r="PI53" s="69"/>
      <c r="PJ53" s="69"/>
      <c r="PK53" s="69"/>
      <c r="PL53" s="69"/>
      <c r="PM53" s="69"/>
      <c r="PN53" s="69"/>
      <c r="PO53" s="69"/>
      <c r="PP53" s="69"/>
      <c r="PQ53" s="69"/>
      <c r="PR53" s="69"/>
      <c r="PS53" s="69"/>
      <c r="PT53" s="69"/>
      <c r="PU53" s="69"/>
      <c r="PV53" s="69"/>
      <c r="PW53" s="69"/>
      <c r="PX53" s="69"/>
      <c r="PY53" s="69"/>
      <c r="PZ53" s="69"/>
      <c r="QA53" s="69"/>
      <c r="QB53" s="69"/>
      <c r="QC53" s="69"/>
      <c r="QD53" s="69"/>
      <c r="QE53" s="69"/>
      <c r="QF53" s="69"/>
      <c r="QG53" s="69"/>
      <c r="QH53" s="69"/>
      <c r="QI53" s="69"/>
      <c r="QJ53" s="69"/>
      <c r="QK53" s="69"/>
      <c r="QL53" s="69"/>
      <c r="QM53" s="69"/>
      <c r="QN53" s="69"/>
      <c r="QO53" s="69"/>
      <c r="QP53" s="69"/>
      <c r="QQ53" s="69"/>
      <c r="QR53" s="69"/>
      <c r="QS53" s="69"/>
      <c r="QT53" s="69"/>
      <c r="QU53" s="69"/>
      <c r="QV53" s="69"/>
      <c r="QW53" s="69"/>
      <c r="QX53" s="69"/>
      <c r="QY53" s="69"/>
      <c r="QZ53" s="69"/>
      <c r="RA53" s="69"/>
      <c r="RB53" s="69"/>
      <c r="RC53" s="69"/>
      <c r="RD53" s="69"/>
      <c r="RE53" s="69"/>
      <c r="RF53" s="69"/>
      <c r="RG53" s="69"/>
      <c r="RH53" s="69"/>
      <c r="RI53" s="69"/>
      <c r="RJ53" s="69"/>
      <c r="RK53" s="69"/>
      <c r="RL53" s="69"/>
      <c r="RM53" s="69"/>
      <c r="RN53" s="69"/>
      <c r="RO53" s="69"/>
      <c r="RP53" s="69"/>
      <c r="RQ53" s="69"/>
      <c r="RR53" s="69"/>
      <c r="RS53" s="69"/>
      <c r="RT53" s="69"/>
      <c r="RU53" s="69"/>
      <c r="RV53" s="69"/>
      <c r="RW53" s="69"/>
      <c r="RX53" s="69"/>
      <c r="RY53" s="69"/>
      <c r="RZ53" s="69"/>
      <c r="SA53" s="69"/>
      <c r="SB53" s="69"/>
      <c r="SC53" s="69"/>
      <c r="SD53" s="69"/>
      <c r="SE53" s="69"/>
      <c r="SF53" s="69"/>
      <c r="SG53" s="69"/>
      <c r="SH53" s="69"/>
      <c r="SI53" s="69"/>
      <c r="SJ53" s="69"/>
      <c r="SK53" s="69"/>
      <c r="SL53" s="69"/>
      <c r="SM53" s="69"/>
      <c r="SN53" s="69"/>
      <c r="SO53" s="69"/>
      <c r="SP53" s="69"/>
      <c r="SQ53" s="69"/>
      <c r="SR53" s="69"/>
      <c r="SS53" s="69"/>
      <c r="ST53" s="69"/>
      <c r="SU53" s="69"/>
      <c r="SV53" s="69"/>
      <c r="SW53" s="69"/>
      <c r="SX53" s="69"/>
      <c r="SY53" s="69"/>
      <c r="SZ53" s="69"/>
      <c r="TA53" s="69"/>
      <c r="TB53" s="69"/>
      <c r="TC53" s="69"/>
      <c r="TD53" s="69"/>
      <c r="TE53" s="69"/>
      <c r="TF53" s="69"/>
      <c r="TG53" s="69"/>
      <c r="TH53" s="69"/>
      <c r="TI53" s="69"/>
      <c r="TJ53" s="69"/>
      <c r="TK53" s="69"/>
      <c r="TL53" s="69"/>
      <c r="TM53" s="69"/>
      <c r="TN53" s="69"/>
      <c r="TO53" s="69"/>
      <c r="TP53" s="69"/>
      <c r="TQ53" s="69"/>
      <c r="TR53" s="69"/>
      <c r="TS53" s="69"/>
      <c r="TT53" s="69"/>
      <c r="TU53" s="69"/>
      <c r="TV53" s="69"/>
      <c r="TW53" s="69"/>
      <c r="TX53" s="69"/>
      <c r="TY53" s="69"/>
      <c r="TZ53" s="69"/>
      <c r="UA53" s="69"/>
      <c r="UB53" s="69"/>
      <c r="UC53" s="69"/>
      <c r="UD53" s="69"/>
      <c r="UE53" s="69"/>
      <c r="UF53" s="69"/>
      <c r="UG53" s="69"/>
      <c r="UH53" s="69"/>
      <c r="UI53" s="69"/>
      <c r="UJ53" s="69"/>
      <c r="UK53" s="69"/>
      <c r="UL53" s="69"/>
      <c r="UM53" s="69"/>
      <c r="UN53" s="69"/>
      <c r="UO53" s="69"/>
      <c r="UP53" s="69"/>
      <c r="UQ53" s="69"/>
      <c r="UR53" s="69"/>
      <c r="US53" s="69"/>
      <c r="UT53" s="69"/>
      <c r="UU53" s="69"/>
      <c r="UV53" s="69"/>
      <c r="UW53" s="69"/>
      <c r="UX53" s="69"/>
      <c r="UY53" s="69"/>
      <c r="UZ53" s="69"/>
      <c r="VA53" s="69"/>
      <c r="VB53" s="69"/>
      <c r="VC53" s="69"/>
      <c r="VD53" s="69"/>
      <c r="VE53" s="69"/>
      <c r="VF53" s="69"/>
      <c r="VG53" s="69"/>
      <c r="VH53" s="69"/>
      <c r="VI53" s="69"/>
      <c r="VJ53" s="69"/>
      <c r="VK53" s="69"/>
      <c r="VL53" s="69"/>
      <c r="VM53" s="69"/>
      <c r="VN53" s="69"/>
      <c r="VO53" s="69"/>
      <c r="VP53" s="69"/>
      <c r="VQ53" s="69"/>
      <c r="VR53" s="69"/>
      <c r="VS53" s="69"/>
      <c r="VT53" s="69"/>
      <c r="VU53" s="69"/>
      <c r="VV53" s="69"/>
      <c r="VW53" s="69"/>
      <c r="VX53" s="69"/>
      <c r="VY53" s="69"/>
      <c r="VZ53" s="69"/>
      <c r="WA53" s="69"/>
      <c r="WB53" s="69"/>
      <c r="WC53" s="69"/>
      <c r="WD53" s="69"/>
      <c r="WE53" s="69"/>
      <c r="WF53" s="69"/>
      <c r="WG53" s="69"/>
      <c r="WH53" s="69"/>
      <c r="WI53" s="69"/>
      <c r="WJ53" s="69"/>
      <c r="WK53" s="69"/>
      <c r="WL53" s="69"/>
      <c r="WM53" s="69"/>
      <c r="WN53" s="69"/>
      <c r="WO53" s="69"/>
      <c r="WP53" s="69"/>
      <c r="WQ53" s="69"/>
      <c r="WR53" s="69"/>
      <c r="WS53" s="69"/>
      <c r="WT53" s="69"/>
      <c r="WU53" s="69"/>
      <c r="WV53" s="69"/>
      <c r="WW53" s="69"/>
      <c r="WX53" s="69"/>
      <c r="WY53" s="69"/>
      <c r="WZ53" s="69"/>
      <c r="XA53" s="69"/>
      <c r="XB53" s="69"/>
      <c r="XC53" s="69"/>
      <c r="XD53" s="69"/>
      <c r="XE53" s="69"/>
      <c r="XF53" s="69"/>
      <c r="XG53" s="69"/>
      <c r="XH53" s="69"/>
      <c r="XI53" s="69"/>
      <c r="XJ53" s="69"/>
      <c r="XK53" s="69"/>
      <c r="XL53" s="69"/>
      <c r="XM53" s="69"/>
      <c r="XN53" s="69"/>
      <c r="XO53" s="69"/>
      <c r="XP53" s="69"/>
      <c r="XQ53" s="69"/>
      <c r="XR53" s="69"/>
      <c r="XS53" s="69"/>
      <c r="XT53" s="69"/>
      <c r="XU53" s="69"/>
      <c r="XV53" s="69"/>
      <c r="XW53" s="69"/>
      <c r="XX53" s="69"/>
      <c r="XY53" s="69"/>
      <c r="XZ53" s="69"/>
      <c r="YA53" s="69"/>
      <c r="YB53" s="69"/>
      <c r="YC53" s="69"/>
      <c r="YD53" s="69"/>
      <c r="YE53" s="69"/>
      <c r="YF53" s="69"/>
      <c r="YG53" s="69"/>
      <c r="YH53" s="69"/>
      <c r="YI53" s="69"/>
      <c r="YJ53" s="69"/>
      <c r="YK53" s="69"/>
      <c r="YL53" s="69"/>
      <c r="YM53" s="69"/>
      <c r="YN53" s="69"/>
      <c r="YO53" s="69"/>
      <c r="YP53" s="69"/>
      <c r="YQ53" s="69"/>
      <c r="YR53" s="69"/>
      <c r="YS53" s="69"/>
      <c r="YT53" s="69"/>
      <c r="YU53" s="69"/>
      <c r="YV53" s="69"/>
      <c r="YW53" s="69"/>
      <c r="YX53" s="69"/>
      <c r="YY53" s="69"/>
      <c r="YZ53" s="69"/>
      <c r="ZA53" s="69"/>
      <c r="ZB53" s="69"/>
      <c r="ZC53" s="69"/>
      <c r="ZD53" s="69"/>
      <c r="ZE53" s="69"/>
      <c r="ZF53" s="69"/>
      <c r="ZG53" s="69"/>
      <c r="ZH53" s="69"/>
      <c r="ZI53" s="69"/>
      <c r="ZJ53" s="69"/>
      <c r="ZK53" s="69"/>
      <c r="ZL53" s="69"/>
      <c r="ZM53" s="69"/>
      <c r="ZN53" s="69"/>
      <c r="ZO53" s="69"/>
      <c r="ZP53" s="69"/>
      <c r="ZQ53" s="69"/>
      <c r="ZR53" s="69"/>
      <c r="ZS53" s="69"/>
      <c r="ZT53" s="69"/>
      <c r="ZU53" s="69"/>
      <c r="ZV53" s="69"/>
      <c r="ZW53" s="69"/>
      <c r="ZX53" s="69"/>
      <c r="ZY53" s="69"/>
      <c r="ZZ53" s="69"/>
      <c r="AAA53" s="69"/>
      <c r="AAB53" s="69"/>
      <c r="AAC53" s="69"/>
      <c r="AAD53" s="69"/>
      <c r="AAE53" s="69"/>
      <c r="AAF53" s="69"/>
      <c r="AAG53" s="69"/>
      <c r="AAH53" s="69"/>
      <c r="AAI53" s="69"/>
      <c r="AAJ53" s="69"/>
      <c r="AAK53" s="69"/>
      <c r="AAL53" s="69"/>
      <c r="AAM53" s="69"/>
      <c r="AAN53" s="69"/>
      <c r="AAO53" s="69"/>
      <c r="AAP53" s="69"/>
      <c r="AAQ53" s="69"/>
      <c r="AAR53" s="69"/>
      <c r="AAS53" s="69"/>
      <c r="AAT53" s="69"/>
      <c r="AAU53" s="69"/>
      <c r="AAV53" s="69"/>
      <c r="AAW53" s="69"/>
      <c r="AAX53" s="69"/>
      <c r="AAY53" s="69"/>
      <c r="AAZ53" s="69"/>
      <c r="ABA53" s="69"/>
      <c r="ABB53" s="69"/>
      <c r="ABC53" s="69"/>
      <c r="ABD53" s="69"/>
      <c r="ABE53" s="69"/>
      <c r="ABF53" s="69"/>
      <c r="ABG53" s="69"/>
      <c r="ABH53" s="69"/>
      <c r="ABI53" s="69"/>
      <c r="ABJ53" s="69"/>
      <c r="ABK53" s="69"/>
      <c r="ABL53" s="69"/>
      <c r="ABM53" s="69"/>
      <c r="ABN53" s="69"/>
      <c r="ABO53" s="69"/>
      <c r="ABP53" s="69"/>
      <c r="ABQ53" s="69"/>
      <c r="ABR53" s="69"/>
      <c r="ABS53" s="69"/>
      <c r="ABT53" s="69"/>
      <c r="ABU53" s="69"/>
      <c r="ABV53" s="69"/>
      <c r="ABW53" s="69"/>
      <c r="ABX53" s="69"/>
      <c r="ABY53" s="69"/>
      <c r="ABZ53" s="69"/>
      <c r="ACA53" s="69"/>
      <c r="ACB53" s="69"/>
      <c r="ACC53" s="69"/>
      <c r="ACD53" s="69"/>
      <c r="ACE53" s="69"/>
      <c r="ACF53" s="69"/>
      <c r="ACG53" s="69"/>
      <c r="ACH53" s="69"/>
      <c r="ACI53" s="69"/>
      <c r="ACJ53" s="69"/>
      <c r="ACK53" s="69"/>
      <c r="ACL53" s="69"/>
      <c r="ACM53" s="69"/>
      <c r="ACN53" s="69"/>
      <c r="ACO53" s="69"/>
      <c r="ACP53" s="69"/>
      <c r="ACQ53" s="69"/>
      <c r="ACR53" s="69"/>
      <c r="ACS53" s="69"/>
      <c r="ACT53" s="69"/>
      <c r="ACU53" s="69"/>
      <c r="ACV53" s="69"/>
      <c r="ACW53" s="69"/>
      <c r="ACX53" s="69"/>
      <c r="ACY53" s="69"/>
      <c r="ACZ53" s="69"/>
      <c r="ADA53" s="69"/>
      <c r="ADB53" s="69"/>
      <c r="ADC53" s="69"/>
      <c r="ADD53" s="69"/>
      <c r="ADE53" s="69"/>
      <c r="ADF53" s="69"/>
      <c r="ADG53" s="69"/>
      <c r="ADH53" s="69"/>
      <c r="ADI53" s="69"/>
      <c r="ADJ53" s="69"/>
      <c r="ADK53" s="69"/>
      <c r="ADL53" s="69"/>
      <c r="ADM53" s="69"/>
      <c r="ADN53" s="69"/>
      <c r="ADO53" s="69"/>
      <c r="ADP53" s="69"/>
      <c r="ADQ53" s="69"/>
      <c r="ADR53" s="69"/>
      <c r="ADS53" s="69"/>
      <c r="ADT53" s="69"/>
      <c r="ADU53" s="69"/>
      <c r="ADV53" s="69"/>
      <c r="ADW53" s="69"/>
      <c r="ADX53" s="69"/>
      <c r="ADY53" s="69"/>
      <c r="ADZ53" s="69"/>
      <c r="AEA53" s="69"/>
      <c r="AEB53" s="69"/>
      <c r="AEC53" s="69"/>
      <c r="AED53" s="69"/>
      <c r="AEE53" s="69"/>
      <c r="AEF53" s="69"/>
      <c r="AEG53" s="69"/>
      <c r="AEH53" s="69"/>
      <c r="AEI53" s="69"/>
      <c r="AEJ53" s="69"/>
      <c r="AEK53" s="69"/>
      <c r="AEL53" s="69"/>
      <c r="AEM53" s="69"/>
      <c r="AEN53" s="69"/>
      <c r="AEO53" s="69"/>
      <c r="AEP53" s="69"/>
      <c r="AEQ53" s="69"/>
      <c r="AER53" s="69"/>
      <c r="AES53" s="69"/>
      <c r="AET53" s="69"/>
      <c r="AEU53" s="69"/>
      <c r="AEV53" s="69"/>
      <c r="AEW53" s="69"/>
      <c r="AEX53" s="69"/>
      <c r="AEY53" s="69"/>
      <c r="AEZ53" s="69"/>
      <c r="AFA53" s="69"/>
      <c r="AFB53" s="69"/>
      <c r="AFC53" s="69"/>
      <c r="AFD53" s="69"/>
      <c r="AFE53" s="69"/>
      <c r="AFF53" s="69"/>
      <c r="AFG53" s="69"/>
      <c r="AFH53" s="69"/>
      <c r="AFI53" s="69"/>
      <c r="AFJ53" s="69"/>
      <c r="AFK53" s="69"/>
      <c r="AFL53" s="69"/>
      <c r="AFM53" s="69"/>
      <c r="AFN53" s="69"/>
      <c r="AFO53" s="69"/>
      <c r="AFP53" s="69"/>
      <c r="AFQ53" s="69"/>
      <c r="AFR53" s="69"/>
      <c r="AFS53" s="69"/>
      <c r="AFT53" s="69"/>
      <c r="AFU53" s="69"/>
      <c r="AFV53" s="69"/>
      <c r="AFW53" s="69"/>
      <c r="AFX53" s="69"/>
      <c r="AFY53" s="69"/>
      <c r="AFZ53" s="69"/>
      <c r="AGA53" s="69"/>
      <c r="AGB53" s="69"/>
      <c r="AGC53" s="69"/>
      <c r="AGD53" s="69"/>
      <c r="AGE53" s="69"/>
      <c r="AGF53" s="69"/>
      <c r="AGG53" s="69"/>
      <c r="AGH53" s="69"/>
      <c r="AGI53" s="69"/>
      <c r="AGJ53" s="69"/>
      <c r="AGK53" s="69"/>
      <c r="AGL53" s="69"/>
      <c r="AGM53" s="69"/>
      <c r="AGN53" s="69"/>
      <c r="AGO53" s="69"/>
      <c r="AGP53" s="69"/>
      <c r="AGQ53" s="69"/>
      <c r="AGR53" s="69"/>
      <c r="AGS53" s="69"/>
      <c r="AGT53" s="69"/>
      <c r="AGU53" s="69"/>
      <c r="AGV53" s="69"/>
      <c r="AGW53" s="69"/>
      <c r="AGX53" s="69"/>
      <c r="AGY53" s="69"/>
      <c r="AGZ53" s="69"/>
      <c r="AHA53" s="69"/>
      <c r="AHB53" s="69"/>
      <c r="AHC53" s="69"/>
      <c r="AHD53" s="69"/>
      <c r="AHE53" s="69"/>
      <c r="AHF53" s="69"/>
      <c r="AHG53" s="69"/>
      <c r="AHH53" s="69"/>
      <c r="AHI53" s="69"/>
      <c r="AHJ53" s="69"/>
      <c r="AHK53" s="69"/>
      <c r="AHL53" s="69"/>
      <c r="AHM53" s="69"/>
      <c r="AHN53" s="69"/>
      <c r="AHO53" s="69"/>
      <c r="AHP53" s="69"/>
      <c r="AHQ53" s="69"/>
      <c r="AHR53" s="69"/>
      <c r="AHS53" s="69"/>
      <c r="AHT53" s="69"/>
      <c r="AHU53" s="69"/>
      <c r="AHV53" s="69"/>
      <c r="AHW53" s="69"/>
      <c r="AHX53" s="69"/>
      <c r="AHY53" s="69"/>
      <c r="AHZ53" s="69"/>
      <c r="AIA53" s="69"/>
      <c r="AIB53" s="69"/>
      <c r="AIC53" s="69"/>
      <c r="AID53" s="69"/>
      <c r="AIE53" s="69"/>
      <c r="AIF53" s="69"/>
      <c r="AIG53" s="69"/>
      <c r="AIH53" s="69"/>
      <c r="AII53" s="69"/>
      <c r="AIJ53" s="69"/>
      <c r="AIK53" s="69"/>
      <c r="AIL53" s="69"/>
      <c r="AIM53" s="69"/>
      <c r="AIN53" s="69"/>
      <c r="AIO53" s="69"/>
      <c r="AIP53" s="69"/>
      <c r="AIQ53" s="69"/>
      <c r="AIR53" s="69"/>
      <c r="AIS53" s="69"/>
      <c r="AIT53" s="69"/>
      <c r="AIU53" s="69"/>
      <c r="AIV53" s="69"/>
      <c r="AIW53" s="69"/>
      <c r="AIX53" s="69"/>
      <c r="AIY53" s="69"/>
      <c r="AIZ53" s="69"/>
      <c r="AJA53" s="69"/>
      <c r="AJB53" s="69"/>
      <c r="AJC53" s="69"/>
      <c r="AJD53" s="69"/>
      <c r="AJE53" s="69"/>
      <c r="AJF53" s="69"/>
      <c r="AJG53" s="69"/>
      <c r="AJH53" s="69"/>
      <c r="AJI53" s="69"/>
      <c r="AJJ53" s="69"/>
      <c r="AJK53" s="69"/>
      <c r="AJL53" s="69"/>
      <c r="AJM53" s="69"/>
      <c r="AJN53" s="69"/>
      <c r="AJO53" s="69"/>
      <c r="AJP53" s="69"/>
      <c r="AJQ53" s="69"/>
      <c r="AJR53" s="69"/>
      <c r="AJS53" s="69"/>
      <c r="AJT53" s="69"/>
      <c r="AJU53" s="69"/>
      <c r="AJV53" s="69"/>
      <c r="AJW53" s="69"/>
      <c r="AJX53" s="69"/>
      <c r="AJY53" s="69"/>
      <c r="AJZ53" s="69"/>
      <c r="AKA53" s="69"/>
      <c r="AKB53" s="69"/>
      <c r="AKC53" s="69"/>
      <c r="AKD53" s="69"/>
      <c r="AKE53" s="69"/>
      <c r="AKF53" s="69"/>
      <c r="AKG53" s="69"/>
      <c r="AKH53" s="69"/>
      <c r="AKI53" s="69"/>
      <c r="AKJ53" s="69"/>
      <c r="AKK53" s="69"/>
      <c r="AKL53" s="69"/>
      <c r="AKM53" s="69"/>
      <c r="AKN53" s="69"/>
      <c r="AKO53" s="69"/>
      <c r="AKP53" s="69"/>
      <c r="AKQ53" s="69"/>
      <c r="AKR53" s="69"/>
      <c r="AKS53" s="69"/>
      <c r="AKT53" s="69"/>
      <c r="AKU53" s="69"/>
      <c r="AKV53" s="69"/>
      <c r="AKW53" s="69"/>
      <c r="AKX53" s="69"/>
      <c r="AKY53" s="69"/>
      <c r="AKZ53" s="69"/>
      <c r="ALA53" s="69"/>
      <c r="ALB53" s="69"/>
      <c r="ALC53" s="69"/>
      <c r="ALD53" s="69"/>
      <c r="ALE53" s="69"/>
      <c r="ALF53" s="69"/>
      <c r="ALG53" s="69"/>
      <c r="ALH53" s="69"/>
      <c r="ALI53" s="69"/>
      <c r="ALJ53" s="69"/>
      <c r="ALK53" s="69"/>
      <c r="ALL53" s="69"/>
      <c r="ALM53" s="69"/>
    </row>
    <row r="54">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c r="DB54" s="69"/>
      <c r="DC54" s="69"/>
      <c r="DD54" s="69"/>
      <c r="DE54" s="69"/>
      <c r="DF54" s="69"/>
      <c r="DG54" s="69"/>
      <c r="DH54" s="69"/>
      <c r="DI54" s="69"/>
      <c r="DJ54" s="69"/>
      <c r="DK54" s="69"/>
      <c r="DL54" s="69"/>
      <c r="DM54" s="69"/>
      <c r="DN54" s="69"/>
      <c r="DO54" s="69"/>
      <c r="DP54" s="69"/>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c r="EX54" s="69"/>
      <c r="EY54" s="69"/>
      <c r="EZ54" s="69"/>
      <c r="FA54" s="69"/>
      <c r="FB54" s="69"/>
      <c r="FC54" s="69"/>
      <c r="FD54" s="69"/>
      <c r="FE54" s="69"/>
      <c r="FF54" s="69"/>
      <c r="FG54" s="69"/>
      <c r="FH54" s="69"/>
      <c r="FI54" s="69"/>
      <c r="FJ54" s="69"/>
      <c r="FK54" s="69"/>
      <c r="FL54" s="69"/>
      <c r="FM54" s="69"/>
      <c r="FN54" s="69"/>
      <c r="FO54" s="69"/>
      <c r="FP54" s="69"/>
      <c r="FQ54" s="69"/>
      <c r="FR54" s="69"/>
      <c r="FS54" s="69"/>
      <c r="FT54" s="69"/>
      <c r="FU54" s="69"/>
      <c r="FV54" s="69"/>
      <c r="FW54" s="69"/>
      <c r="FX54" s="69"/>
      <c r="FY54" s="69"/>
      <c r="FZ54" s="69"/>
      <c r="GA54" s="69"/>
      <c r="GB54" s="69"/>
      <c r="GC54" s="69"/>
      <c r="GD54" s="69"/>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c r="HY54" s="69"/>
      <c r="HZ54" s="69"/>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c r="JL54" s="69"/>
      <c r="JM54" s="69"/>
      <c r="JN54" s="69"/>
      <c r="JO54" s="69"/>
      <c r="JP54" s="69"/>
      <c r="JQ54" s="69"/>
      <c r="JR54" s="69"/>
      <c r="JS54" s="69"/>
      <c r="JT54" s="69"/>
      <c r="JU54" s="69"/>
      <c r="JV54" s="69"/>
      <c r="JW54" s="69"/>
      <c r="JX54" s="69"/>
      <c r="JY54" s="69"/>
      <c r="JZ54" s="69"/>
      <c r="KA54" s="69"/>
      <c r="KB54" s="69"/>
      <c r="KC54" s="69"/>
      <c r="KD54" s="69"/>
      <c r="KE54" s="69"/>
      <c r="KF54" s="69"/>
      <c r="KG54" s="69"/>
      <c r="KH54" s="69"/>
      <c r="KI54" s="69"/>
      <c r="KJ54" s="69"/>
      <c r="KK54" s="69"/>
      <c r="KL54" s="69"/>
      <c r="KM54" s="69"/>
      <c r="KN54" s="69"/>
      <c r="KO54" s="69"/>
      <c r="KP54" s="69"/>
      <c r="KQ54" s="69"/>
      <c r="KR54" s="69"/>
      <c r="KS54" s="69"/>
      <c r="KT54" s="69"/>
      <c r="KU54" s="69"/>
      <c r="KV54" s="69"/>
      <c r="KW54" s="69"/>
      <c r="KX54" s="69"/>
      <c r="KY54" s="69"/>
      <c r="KZ54" s="69"/>
      <c r="LA54" s="69"/>
      <c r="LB54" s="69"/>
      <c r="LC54" s="69"/>
      <c r="LD54" s="69"/>
      <c r="LE54" s="69"/>
      <c r="LF54" s="69"/>
      <c r="LG54" s="69"/>
      <c r="LH54" s="69"/>
      <c r="LI54" s="69"/>
      <c r="LJ54" s="69"/>
      <c r="LK54" s="69"/>
      <c r="LL54" s="69"/>
      <c r="LM54" s="69"/>
      <c r="LN54" s="69"/>
      <c r="LO54" s="69"/>
      <c r="LP54" s="69"/>
      <c r="LQ54" s="69"/>
      <c r="LR54" s="69"/>
      <c r="LS54" s="69"/>
      <c r="LT54" s="69"/>
      <c r="LU54" s="69"/>
      <c r="LV54" s="69"/>
      <c r="LW54" s="69"/>
      <c r="LX54" s="69"/>
      <c r="LY54" s="69"/>
      <c r="LZ54" s="69"/>
      <c r="MA54" s="69"/>
      <c r="MB54" s="69"/>
      <c r="MC54" s="69"/>
      <c r="MD54" s="69"/>
      <c r="ME54" s="69"/>
      <c r="MF54" s="69"/>
      <c r="MG54" s="69"/>
      <c r="MH54" s="69"/>
      <c r="MI54" s="69"/>
      <c r="MJ54" s="69"/>
      <c r="MK54" s="69"/>
      <c r="ML54" s="69"/>
      <c r="MM54" s="69"/>
      <c r="MN54" s="69"/>
      <c r="MO54" s="69"/>
      <c r="MP54" s="69"/>
      <c r="MQ54" s="69"/>
      <c r="MR54" s="69"/>
      <c r="MS54" s="69"/>
      <c r="MT54" s="69"/>
      <c r="MU54" s="69"/>
      <c r="MV54" s="69"/>
      <c r="MW54" s="69"/>
      <c r="MX54" s="69"/>
      <c r="MY54" s="69"/>
      <c r="MZ54" s="69"/>
      <c r="NA54" s="69"/>
      <c r="NB54" s="69"/>
      <c r="NC54" s="69"/>
      <c r="ND54" s="69"/>
      <c r="NE54" s="69"/>
      <c r="NF54" s="69"/>
      <c r="NG54" s="69"/>
      <c r="NH54" s="69"/>
      <c r="NI54" s="69"/>
      <c r="NJ54" s="69"/>
      <c r="NK54" s="69"/>
      <c r="NL54" s="69"/>
      <c r="NM54" s="69"/>
      <c r="NN54" s="69"/>
      <c r="NO54" s="69"/>
      <c r="NP54" s="69"/>
      <c r="NQ54" s="69"/>
      <c r="NR54" s="69"/>
      <c r="NS54" s="69"/>
      <c r="NT54" s="69"/>
      <c r="NU54" s="69"/>
      <c r="NV54" s="69"/>
      <c r="NW54" s="69"/>
      <c r="NX54" s="69"/>
      <c r="NY54" s="69"/>
      <c r="NZ54" s="69"/>
      <c r="OA54" s="69"/>
      <c r="OB54" s="69"/>
      <c r="OC54" s="69"/>
      <c r="OD54" s="69"/>
      <c r="OE54" s="69"/>
      <c r="OF54" s="69"/>
      <c r="OG54" s="69"/>
      <c r="OH54" s="69"/>
      <c r="OI54" s="69"/>
      <c r="OJ54" s="69"/>
      <c r="OK54" s="69"/>
      <c r="OL54" s="69"/>
      <c r="OM54" s="69"/>
      <c r="ON54" s="69"/>
      <c r="OO54" s="69"/>
      <c r="OP54" s="69"/>
      <c r="OQ54" s="69"/>
      <c r="OR54" s="69"/>
      <c r="OS54" s="69"/>
      <c r="OT54" s="69"/>
      <c r="OU54" s="69"/>
      <c r="OV54" s="69"/>
      <c r="OW54" s="69"/>
      <c r="OX54" s="69"/>
      <c r="OY54" s="69"/>
      <c r="OZ54" s="69"/>
      <c r="PA54" s="69"/>
      <c r="PB54" s="69"/>
      <c r="PC54" s="69"/>
      <c r="PD54" s="69"/>
      <c r="PE54" s="69"/>
      <c r="PF54" s="69"/>
      <c r="PG54" s="69"/>
      <c r="PH54" s="69"/>
      <c r="PI54" s="69"/>
      <c r="PJ54" s="69"/>
      <c r="PK54" s="69"/>
      <c r="PL54" s="69"/>
      <c r="PM54" s="69"/>
      <c r="PN54" s="69"/>
      <c r="PO54" s="69"/>
      <c r="PP54" s="69"/>
      <c r="PQ54" s="69"/>
      <c r="PR54" s="69"/>
      <c r="PS54" s="69"/>
      <c r="PT54" s="69"/>
      <c r="PU54" s="69"/>
      <c r="PV54" s="69"/>
      <c r="PW54" s="69"/>
      <c r="PX54" s="69"/>
      <c r="PY54" s="69"/>
      <c r="PZ54" s="69"/>
      <c r="QA54" s="69"/>
      <c r="QB54" s="69"/>
      <c r="QC54" s="69"/>
      <c r="QD54" s="69"/>
      <c r="QE54" s="69"/>
      <c r="QF54" s="69"/>
      <c r="QG54" s="69"/>
      <c r="QH54" s="69"/>
      <c r="QI54" s="69"/>
      <c r="QJ54" s="69"/>
      <c r="QK54" s="69"/>
      <c r="QL54" s="69"/>
      <c r="QM54" s="69"/>
      <c r="QN54" s="69"/>
      <c r="QO54" s="69"/>
      <c r="QP54" s="69"/>
      <c r="QQ54" s="69"/>
      <c r="QR54" s="69"/>
      <c r="QS54" s="69"/>
      <c r="QT54" s="69"/>
      <c r="QU54" s="69"/>
      <c r="QV54" s="69"/>
      <c r="QW54" s="69"/>
      <c r="QX54" s="69"/>
      <c r="QY54" s="69"/>
      <c r="QZ54" s="69"/>
      <c r="RA54" s="69"/>
      <c r="RB54" s="69"/>
      <c r="RC54" s="69"/>
      <c r="RD54" s="69"/>
      <c r="RE54" s="69"/>
      <c r="RF54" s="69"/>
      <c r="RG54" s="69"/>
      <c r="RH54" s="69"/>
      <c r="RI54" s="69"/>
      <c r="RJ54" s="69"/>
      <c r="RK54" s="69"/>
      <c r="RL54" s="69"/>
      <c r="RM54" s="69"/>
      <c r="RN54" s="69"/>
      <c r="RO54" s="69"/>
      <c r="RP54" s="69"/>
      <c r="RQ54" s="69"/>
      <c r="RR54" s="69"/>
      <c r="RS54" s="69"/>
      <c r="RT54" s="69"/>
      <c r="RU54" s="69"/>
      <c r="RV54" s="69"/>
      <c r="RW54" s="69"/>
      <c r="RX54" s="69"/>
      <c r="RY54" s="69"/>
      <c r="RZ54" s="69"/>
      <c r="SA54" s="69"/>
      <c r="SB54" s="69"/>
      <c r="SC54" s="69"/>
      <c r="SD54" s="69"/>
      <c r="SE54" s="69"/>
      <c r="SF54" s="69"/>
      <c r="SG54" s="69"/>
      <c r="SH54" s="69"/>
      <c r="SI54" s="69"/>
      <c r="SJ54" s="69"/>
      <c r="SK54" s="69"/>
      <c r="SL54" s="69"/>
      <c r="SM54" s="69"/>
      <c r="SN54" s="69"/>
      <c r="SO54" s="69"/>
      <c r="SP54" s="69"/>
      <c r="SQ54" s="69"/>
      <c r="SR54" s="69"/>
      <c r="SS54" s="69"/>
      <c r="ST54" s="69"/>
      <c r="SU54" s="69"/>
      <c r="SV54" s="69"/>
      <c r="SW54" s="69"/>
      <c r="SX54" s="69"/>
      <c r="SY54" s="69"/>
      <c r="SZ54" s="69"/>
      <c r="TA54" s="69"/>
      <c r="TB54" s="69"/>
      <c r="TC54" s="69"/>
      <c r="TD54" s="69"/>
      <c r="TE54" s="69"/>
      <c r="TF54" s="69"/>
      <c r="TG54" s="69"/>
      <c r="TH54" s="69"/>
      <c r="TI54" s="69"/>
      <c r="TJ54" s="69"/>
      <c r="TK54" s="69"/>
      <c r="TL54" s="69"/>
      <c r="TM54" s="69"/>
      <c r="TN54" s="69"/>
      <c r="TO54" s="69"/>
      <c r="TP54" s="69"/>
      <c r="TQ54" s="69"/>
      <c r="TR54" s="69"/>
      <c r="TS54" s="69"/>
      <c r="TT54" s="69"/>
      <c r="TU54" s="69"/>
      <c r="TV54" s="69"/>
      <c r="TW54" s="69"/>
      <c r="TX54" s="69"/>
      <c r="TY54" s="69"/>
      <c r="TZ54" s="69"/>
      <c r="UA54" s="69"/>
      <c r="UB54" s="69"/>
      <c r="UC54" s="69"/>
      <c r="UD54" s="69"/>
      <c r="UE54" s="69"/>
      <c r="UF54" s="69"/>
      <c r="UG54" s="69"/>
      <c r="UH54" s="69"/>
      <c r="UI54" s="69"/>
      <c r="UJ54" s="69"/>
      <c r="UK54" s="69"/>
      <c r="UL54" s="69"/>
      <c r="UM54" s="69"/>
      <c r="UN54" s="69"/>
      <c r="UO54" s="69"/>
      <c r="UP54" s="69"/>
      <c r="UQ54" s="69"/>
      <c r="UR54" s="69"/>
      <c r="US54" s="69"/>
      <c r="UT54" s="69"/>
      <c r="UU54" s="69"/>
      <c r="UV54" s="69"/>
      <c r="UW54" s="69"/>
      <c r="UX54" s="69"/>
      <c r="UY54" s="69"/>
      <c r="UZ54" s="69"/>
      <c r="VA54" s="69"/>
      <c r="VB54" s="69"/>
      <c r="VC54" s="69"/>
      <c r="VD54" s="69"/>
      <c r="VE54" s="69"/>
      <c r="VF54" s="69"/>
      <c r="VG54" s="69"/>
      <c r="VH54" s="69"/>
      <c r="VI54" s="69"/>
      <c r="VJ54" s="69"/>
      <c r="VK54" s="69"/>
      <c r="VL54" s="69"/>
      <c r="VM54" s="69"/>
      <c r="VN54" s="69"/>
      <c r="VO54" s="69"/>
      <c r="VP54" s="69"/>
      <c r="VQ54" s="69"/>
      <c r="VR54" s="69"/>
      <c r="VS54" s="69"/>
      <c r="VT54" s="69"/>
      <c r="VU54" s="69"/>
      <c r="VV54" s="69"/>
      <c r="VW54" s="69"/>
      <c r="VX54" s="69"/>
      <c r="VY54" s="69"/>
      <c r="VZ54" s="69"/>
      <c r="WA54" s="69"/>
      <c r="WB54" s="69"/>
      <c r="WC54" s="69"/>
      <c r="WD54" s="69"/>
      <c r="WE54" s="69"/>
      <c r="WF54" s="69"/>
      <c r="WG54" s="69"/>
      <c r="WH54" s="69"/>
      <c r="WI54" s="69"/>
      <c r="WJ54" s="69"/>
      <c r="WK54" s="69"/>
      <c r="WL54" s="69"/>
      <c r="WM54" s="69"/>
      <c r="WN54" s="69"/>
      <c r="WO54" s="69"/>
      <c r="WP54" s="69"/>
      <c r="WQ54" s="69"/>
      <c r="WR54" s="69"/>
      <c r="WS54" s="69"/>
      <c r="WT54" s="69"/>
      <c r="WU54" s="69"/>
      <c r="WV54" s="69"/>
      <c r="WW54" s="69"/>
      <c r="WX54" s="69"/>
      <c r="WY54" s="69"/>
      <c r="WZ54" s="69"/>
      <c r="XA54" s="69"/>
      <c r="XB54" s="69"/>
      <c r="XC54" s="69"/>
      <c r="XD54" s="69"/>
      <c r="XE54" s="69"/>
      <c r="XF54" s="69"/>
      <c r="XG54" s="69"/>
      <c r="XH54" s="69"/>
      <c r="XI54" s="69"/>
      <c r="XJ54" s="69"/>
      <c r="XK54" s="69"/>
      <c r="XL54" s="69"/>
      <c r="XM54" s="69"/>
      <c r="XN54" s="69"/>
      <c r="XO54" s="69"/>
      <c r="XP54" s="69"/>
      <c r="XQ54" s="69"/>
      <c r="XR54" s="69"/>
      <c r="XS54" s="69"/>
      <c r="XT54" s="69"/>
      <c r="XU54" s="69"/>
      <c r="XV54" s="69"/>
      <c r="XW54" s="69"/>
      <c r="XX54" s="69"/>
      <c r="XY54" s="69"/>
      <c r="XZ54" s="69"/>
      <c r="YA54" s="69"/>
      <c r="YB54" s="69"/>
      <c r="YC54" s="69"/>
      <c r="YD54" s="69"/>
      <c r="YE54" s="69"/>
      <c r="YF54" s="69"/>
      <c r="YG54" s="69"/>
      <c r="YH54" s="69"/>
      <c r="YI54" s="69"/>
      <c r="YJ54" s="69"/>
      <c r="YK54" s="69"/>
      <c r="YL54" s="69"/>
      <c r="YM54" s="69"/>
      <c r="YN54" s="69"/>
      <c r="YO54" s="69"/>
      <c r="YP54" s="69"/>
      <c r="YQ54" s="69"/>
      <c r="YR54" s="69"/>
      <c r="YS54" s="69"/>
      <c r="YT54" s="69"/>
      <c r="YU54" s="69"/>
      <c r="YV54" s="69"/>
      <c r="YW54" s="69"/>
      <c r="YX54" s="69"/>
      <c r="YY54" s="69"/>
      <c r="YZ54" s="69"/>
      <c r="ZA54" s="69"/>
      <c r="ZB54" s="69"/>
      <c r="ZC54" s="69"/>
      <c r="ZD54" s="69"/>
      <c r="ZE54" s="69"/>
      <c r="ZF54" s="69"/>
      <c r="ZG54" s="69"/>
      <c r="ZH54" s="69"/>
      <c r="ZI54" s="69"/>
      <c r="ZJ54" s="69"/>
      <c r="ZK54" s="69"/>
      <c r="ZL54" s="69"/>
      <c r="ZM54" s="69"/>
      <c r="ZN54" s="69"/>
      <c r="ZO54" s="69"/>
      <c r="ZP54" s="69"/>
      <c r="ZQ54" s="69"/>
      <c r="ZR54" s="69"/>
      <c r="ZS54" s="69"/>
      <c r="ZT54" s="69"/>
      <c r="ZU54" s="69"/>
      <c r="ZV54" s="69"/>
      <c r="ZW54" s="69"/>
      <c r="ZX54" s="69"/>
      <c r="ZY54" s="69"/>
      <c r="ZZ54" s="69"/>
      <c r="AAA54" s="69"/>
      <c r="AAB54" s="69"/>
      <c r="AAC54" s="69"/>
      <c r="AAD54" s="69"/>
      <c r="AAE54" s="69"/>
      <c r="AAF54" s="69"/>
      <c r="AAG54" s="69"/>
      <c r="AAH54" s="69"/>
      <c r="AAI54" s="69"/>
      <c r="AAJ54" s="69"/>
      <c r="AAK54" s="69"/>
      <c r="AAL54" s="69"/>
      <c r="AAM54" s="69"/>
      <c r="AAN54" s="69"/>
      <c r="AAO54" s="69"/>
      <c r="AAP54" s="69"/>
      <c r="AAQ54" s="69"/>
      <c r="AAR54" s="69"/>
      <c r="AAS54" s="69"/>
      <c r="AAT54" s="69"/>
      <c r="AAU54" s="69"/>
      <c r="AAV54" s="69"/>
      <c r="AAW54" s="69"/>
      <c r="AAX54" s="69"/>
      <c r="AAY54" s="69"/>
      <c r="AAZ54" s="69"/>
      <c r="ABA54" s="69"/>
      <c r="ABB54" s="69"/>
      <c r="ABC54" s="69"/>
      <c r="ABD54" s="69"/>
      <c r="ABE54" s="69"/>
      <c r="ABF54" s="69"/>
      <c r="ABG54" s="69"/>
      <c r="ABH54" s="69"/>
      <c r="ABI54" s="69"/>
      <c r="ABJ54" s="69"/>
      <c r="ABK54" s="69"/>
      <c r="ABL54" s="69"/>
      <c r="ABM54" s="69"/>
      <c r="ABN54" s="69"/>
      <c r="ABO54" s="69"/>
      <c r="ABP54" s="69"/>
      <c r="ABQ54" s="69"/>
      <c r="ABR54" s="69"/>
      <c r="ABS54" s="69"/>
      <c r="ABT54" s="69"/>
      <c r="ABU54" s="69"/>
      <c r="ABV54" s="69"/>
      <c r="ABW54" s="69"/>
      <c r="ABX54" s="69"/>
      <c r="ABY54" s="69"/>
      <c r="ABZ54" s="69"/>
      <c r="ACA54" s="69"/>
      <c r="ACB54" s="69"/>
      <c r="ACC54" s="69"/>
      <c r="ACD54" s="69"/>
      <c r="ACE54" s="69"/>
      <c r="ACF54" s="69"/>
      <c r="ACG54" s="69"/>
      <c r="ACH54" s="69"/>
      <c r="ACI54" s="69"/>
      <c r="ACJ54" s="69"/>
      <c r="ACK54" s="69"/>
      <c r="ACL54" s="69"/>
      <c r="ACM54" s="69"/>
      <c r="ACN54" s="69"/>
      <c r="ACO54" s="69"/>
      <c r="ACP54" s="69"/>
      <c r="ACQ54" s="69"/>
      <c r="ACR54" s="69"/>
      <c r="ACS54" s="69"/>
      <c r="ACT54" s="69"/>
      <c r="ACU54" s="69"/>
      <c r="ACV54" s="69"/>
      <c r="ACW54" s="69"/>
      <c r="ACX54" s="69"/>
      <c r="ACY54" s="69"/>
      <c r="ACZ54" s="69"/>
      <c r="ADA54" s="69"/>
      <c r="ADB54" s="69"/>
      <c r="ADC54" s="69"/>
      <c r="ADD54" s="69"/>
      <c r="ADE54" s="69"/>
      <c r="ADF54" s="69"/>
      <c r="ADG54" s="69"/>
      <c r="ADH54" s="69"/>
      <c r="ADI54" s="69"/>
      <c r="ADJ54" s="69"/>
      <c r="ADK54" s="69"/>
      <c r="ADL54" s="69"/>
      <c r="ADM54" s="69"/>
      <c r="ADN54" s="69"/>
      <c r="ADO54" s="69"/>
      <c r="ADP54" s="69"/>
      <c r="ADQ54" s="69"/>
      <c r="ADR54" s="69"/>
      <c r="ADS54" s="69"/>
      <c r="ADT54" s="69"/>
      <c r="ADU54" s="69"/>
      <c r="ADV54" s="69"/>
      <c r="ADW54" s="69"/>
      <c r="ADX54" s="69"/>
      <c r="ADY54" s="69"/>
      <c r="ADZ54" s="69"/>
      <c r="AEA54" s="69"/>
      <c r="AEB54" s="69"/>
      <c r="AEC54" s="69"/>
      <c r="AED54" s="69"/>
      <c r="AEE54" s="69"/>
      <c r="AEF54" s="69"/>
      <c r="AEG54" s="69"/>
      <c r="AEH54" s="69"/>
      <c r="AEI54" s="69"/>
      <c r="AEJ54" s="69"/>
      <c r="AEK54" s="69"/>
      <c r="AEL54" s="69"/>
      <c r="AEM54" s="69"/>
      <c r="AEN54" s="69"/>
      <c r="AEO54" s="69"/>
      <c r="AEP54" s="69"/>
      <c r="AEQ54" s="69"/>
      <c r="AER54" s="69"/>
      <c r="AES54" s="69"/>
      <c r="AET54" s="69"/>
      <c r="AEU54" s="69"/>
      <c r="AEV54" s="69"/>
      <c r="AEW54" s="69"/>
      <c r="AEX54" s="69"/>
      <c r="AEY54" s="69"/>
      <c r="AEZ54" s="69"/>
      <c r="AFA54" s="69"/>
      <c r="AFB54" s="69"/>
      <c r="AFC54" s="69"/>
      <c r="AFD54" s="69"/>
      <c r="AFE54" s="69"/>
      <c r="AFF54" s="69"/>
      <c r="AFG54" s="69"/>
      <c r="AFH54" s="69"/>
      <c r="AFI54" s="69"/>
      <c r="AFJ54" s="69"/>
      <c r="AFK54" s="69"/>
      <c r="AFL54" s="69"/>
      <c r="AFM54" s="69"/>
      <c r="AFN54" s="69"/>
      <c r="AFO54" s="69"/>
      <c r="AFP54" s="69"/>
      <c r="AFQ54" s="69"/>
      <c r="AFR54" s="69"/>
      <c r="AFS54" s="69"/>
      <c r="AFT54" s="69"/>
      <c r="AFU54" s="69"/>
      <c r="AFV54" s="69"/>
      <c r="AFW54" s="69"/>
      <c r="AFX54" s="69"/>
      <c r="AFY54" s="69"/>
      <c r="AFZ54" s="69"/>
      <c r="AGA54" s="69"/>
      <c r="AGB54" s="69"/>
      <c r="AGC54" s="69"/>
      <c r="AGD54" s="69"/>
      <c r="AGE54" s="69"/>
      <c r="AGF54" s="69"/>
      <c r="AGG54" s="69"/>
      <c r="AGH54" s="69"/>
      <c r="AGI54" s="69"/>
      <c r="AGJ54" s="69"/>
      <c r="AGK54" s="69"/>
      <c r="AGL54" s="69"/>
      <c r="AGM54" s="69"/>
      <c r="AGN54" s="69"/>
      <c r="AGO54" s="69"/>
      <c r="AGP54" s="69"/>
      <c r="AGQ54" s="69"/>
      <c r="AGR54" s="69"/>
      <c r="AGS54" s="69"/>
      <c r="AGT54" s="69"/>
      <c r="AGU54" s="69"/>
      <c r="AGV54" s="69"/>
      <c r="AGW54" s="69"/>
      <c r="AGX54" s="69"/>
      <c r="AGY54" s="69"/>
      <c r="AGZ54" s="69"/>
      <c r="AHA54" s="69"/>
      <c r="AHB54" s="69"/>
      <c r="AHC54" s="69"/>
      <c r="AHD54" s="69"/>
      <c r="AHE54" s="69"/>
      <c r="AHF54" s="69"/>
      <c r="AHG54" s="69"/>
      <c r="AHH54" s="69"/>
      <c r="AHI54" s="69"/>
      <c r="AHJ54" s="69"/>
      <c r="AHK54" s="69"/>
      <c r="AHL54" s="69"/>
      <c r="AHM54" s="69"/>
      <c r="AHN54" s="69"/>
      <c r="AHO54" s="69"/>
      <c r="AHP54" s="69"/>
      <c r="AHQ54" s="69"/>
      <c r="AHR54" s="69"/>
      <c r="AHS54" s="69"/>
      <c r="AHT54" s="69"/>
      <c r="AHU54" s="69"/>
      <c r="AHV54" s="69"/>
      <c r="AHW54" s="69"/>
      <c r="AHX54" s="69"/>
      <c r="AHY54" s="69"/>
      <c r="AHZ54" s="69"/>
      <c r="AIA54" s="69"/>
      <c r="AIB54" s="69"/>
      <c r="AIC54" s="69"/>
      <c r="AID54" s="69"/>
      <c r="AIE54" s="69"/>
      <c r="AIF54" s="69"/>
      <c r="AIG54" s="69"/>
      <c r="AIH54" s="69"/>
      <c r="AII54" s="69"/>
      <c r="AIJ54" s="69"/>
      <c r="AIK54" s="69"/>
      <c r="AIL54" s="69"/>
      <c r="AIM54" s="69"/>
      <c r="AIN54" s="69"/>
      <c r="AIO54" s="69"/>
      <c r="AIP54" s="69"/>
      <c r="AIQ54" s="69"/>
      <c r="AIR54" s="69"/>
      <c r="AIS54" s="69"/>
      <c r="AIT54" s="69"/>
      <c r="AIU54" s="69"/>
      <c r="AIV54" s="69"/>
      <c r="AIW54" s="69"/>
      <c r="AIX54" s="69"/>
      <c r="AIY54" s="69"/>
      <c r="AIZ54" s="69"/>
      <c r="AJA54" s="69"/>
      <c r="AJB54" s="69"/>
      <c r="AJC54" s="69"/>
      <c r="AJD54" s="69"/>
      <c r="AJE54" s="69"/>
      <c r="AJF54" s="69"/>
      <c r="AJG54" s="69"/>
      <c r="AJH54" s="69"/>
      <c r="AJI54" s="69"/>
      <c r="AJJ54" s="69"/>
      <c r="AJK54" s="69"/>
      <c r="AJL54" s="69"/>
      <c r="AJM54" s="69"/>
      <c r="AJN54" s="69"/>
      <c r="AJO54" s="69"/>
      <c r="AJP54" s="69"/>
      <c r="AJQ54" s="69"/>
      <c r="AJR54" s="69"/>
      <c r="AJS54" s="69"/>
      <c r="AJT54" s="69"/>
      <c r="AJU54" s="69"/>
      <c r="AJV54" s="69"/>
      <c r="AJW54" s="69"/>
      <c r="AJX54" s="69"/>
      <c r="AJY54" s="69"/>
      <c r="AJZ54" s="69"/>
      <c r="AKA54" s="69"/>
      <c r="AKB54" s="69"/>
      <c r="AKC54" s="69"/>
      <c r="AKD54" s="69"/>
      <c r="AKE54" s="69"/>
      <c r="AKF54" s="69"/>
      <c r="AKG54" s="69"/>
      <c r="AKH54" s="69"/>
      <c r="AKI54" s="69"/>
      <c r="AKJ54" s="69"/>
      <c r="AKK54" s="69"/>
      <c r="AKL54" s="69"/>
      <c r="AKM54" s="69"/>
      <c r="AKN54" s="69"/>
      <c r="AKO54" s="69"/>
      <c r="AKP54" s="69"/>
      <c r="AKQ54" s="69"/>
      <c r="AKR54" s="69"/>
      <c r="AKS54" s="69"/>
      <c r="AKT54" s="69"/>
      <c r="AKU54" s="69"/>
      <c r="AKV54" s="69"/>
      <c r="AKW54" s="69"/>
      <c r="AKX54" s="69"/>
      <c r="AKY54" s="69"/>
      <c r="AKZ54" s="69"/>
      <c r="ALA54" s="69"/>
      <c r="ALB54" s="69"/>
      <c r="ALC54" s="69"/>
      <c r="ALD54" s="69"/>
      <c r="ALE54" s="69"/>
      <c r="ALF54" s="69"/>
      <c r="ALG54" s="69"/>
      <c r="ALH54" s="69"/>
      <c r="ALI54" s="69"/>
      <c r="ALJ54" s="69"/>
      <c r="ALK54" s="69"/>
      <c r="ALL54" s="69"/>
      <c r="ALM54" s="69"/>
    </row>
    <row r="5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c r="CX55" s="69"/>
      <c r="CY55" s="69"/>
      <c r="CZ55" s="69"/>
      <c r="DA55" s="69"/>
      <c r="DB55" s="69"/>
      <c r="DC55" s="69"/>
      <c r="DD55" s="69"/>
      <c r="DE55" s="69"/>
      <c r="DF55" s="69"/>
      <c r="DG55" s="69"/>
      <c r="DH55" s="69"/>
      <c r="DI55" s="69"/>
      <c r="DJ55" s="69"/>
      <c r="DK55" s="69"/>
      <c r="DL55" s="69"/>
      <c r="DM55" s="69"/>
      <c r="DN55" s="69"/>
      <c r="DO55" s="69"/>
      <c r="DP55" s="69"/>
      <c r="DQ55" s="69"/>
      <c r="DR55" s="69"/>
      <c r="DS55" s="69"/>
      <c r="DT55" s="69"/>
      <c r="DU55" s="69"/>
      <c r="DV55" s="69"/>
      <c r="DW55" s="69"/>
      <c r="DX55" s="69"/>
      <c r="DY55" s="69"/>
      <c r="DZ55" s="69"/>
      <c r="EA55" s="69"/>
      <c r="EB55" s="69"/>
      <c r="EC55" s="69"/>
      <c r="ED55" s="69"/>
      <c r="EE55" s="69"/>
      <c r="EF55" s="69"/>
      <c r="EG55" s="69"/>
      <c r="EH55" s="69"/>
      <c r="EI55" s="69"/>
      <c r="EJ55" s="69"/>
      <c r="EK55" s="69"/>
      <c r="EL55" s="69"/>
      <c r="EM55" s="69"/>
      <c r="EN55" s="69"/>
      <c r="EO55" s="69"/>
      <c r="EP55" s="69"/>
      <c r="EQ55" s="69"/>
      <c r="ER55" s="69"/>
      <c r="ES55" s="69"/>
      <c r="ET55" s="69"/>
      <c r="EU55" s="69"/>
      <c r="EV55" s="69"/>
      <c r="EW55" s="69"/>
      <c r="EX55" s="69"/>
      <c r="EY55" s="69"/>
      <c r="EZ55" s="69"/>
      <c r="FA55" s="69"/>
      <c r="FB55" s="69"/>
      <c r="FC55" s="69"/>
      <c r="FD55" s="69"/>
      <c r="FE55" s="69"/>
      <c r="FF55" s="69"/>
      <c r="FG55" s="69"/>
      <c r="FH55" s="69"/>
      <c r="FI55" s="69"/>
      <c r="FJ55" s="69"/>
      <c r="FK55" s="69"/>
      <c r="FL55" s="69"/>
      <c r="FM55" s="69"/>
      <c r="FN55" s="69"/>
      <c r="FO55" s="69"/>
      <c r="FP55" s="69"/>
      <c r="FQ55" s="69"/>
      <c r="FR55" s="69"/>
      <c r="FS55" s="69"/>
      <c r="FT55" s="69"/>
      <c r="FU55" s="69"/>
      <c r="FV55" s="69"/>
      <c r="FW55" s="69"/>
      <c r="FX55" s="69"/>
      <c r="FY55" s="69"/>
      <c r="FZ55" s="69"/>
      <c r="GA55" s="69"/>
      <c r="GB55" s="69"/>
      <c r="GC55" s="69"/>
      <c r="GD55" s="69"/>
      <c r="GE55" s="69"/>
      <c r="GF55" s="69"/>
      <c r="GG55" s="69"/>
      <c r="GH55" s="69"/>
      <c r="GI55" s="69"/>
      <c r="GJ55" s="69"/>
      <c r="GK55" s="69"/>
      <c r="GL55" s="69"/>
      <c r="GM55" s="69"/>
      <c r="GN55" s="69"/>
      <c r="GO55" s="69"/>
      <c r="GP55" s="69"/>
      <c r="GQ55" s="69"/>
      <c r="GR55" s="69"/>
      <c r="GS55" s="69"/>
      <c r="GT55" s="69"/>
      <c r="GU55" s="69"/>
      <c r="GV55" s="69"/>
      <c r="GW55" s="69"/>
      <c r="GX55" s="69"/>
      <c r="GY55" s="69"/>
      <c r="GZ55" s="69"/>
      <c r="HA55" s="69"/>
      <c r="HB55" s="69"/>
      <c r="HC55" s="69"/>
      <c r="HD55" s="69"/>
      <c r="HE55" s="69"/>
      <c r="HF55" s="69"/>
      <c r="HG55" s="69"/>
      <c r="HH55" s="69"/>
      <c r="HI55" s="69"/>
      <c r="HJ55" s="69"/>
      <c r="HK55" s="69"/>
      <c r="HL55" s="69"/>
      <c r="HM55" s="69"/>
      <c r="HN55" s="69"/>
      <c r="HO55" s="69"/>
      <c r="HP55" s="69"/>
      <c r="HQ55" s="69"/>
      <c r="HR55" s="69"/>
      <c r="HS55" s="69"/>
      <c r="HT55" s="69"/>
      <c r="HU55" s="69"/>
      <c r="HV55" s="69"/>
      <c r="HW55" s="69"/>
      <c r="HX55" s="69"/>
      <c r="HY55" s="69"/>
      <c r="HZ55" s="69"/>
      <c r="IA55" s="69"/>
      <c r="IB55" s="69"/>
      <c r="IC55" s="69"/>
      <c r="ID55" s="69"/>
      <c r="IE55" s="69"/>
      <c r="IF55" s="69"/>
      <c r="IG55" s="69"/>
      <c r="IH55" s="69"/>
      <c r="II55" s="69"/>
      <c r="IJ55" s="69"/>
      <c r="IK55" s="69"/>
      <c r="IL55" s="69"/>
      <c r="IM55" s="69"/>
      <c r="IN55" s="69"/>
      <c r="IO55" s="69"/>
      <c r="IP55" s="69"/>
      <c r="IQ55" s="69"/>
      <c r="IR55" s="69"/>
      <c r="IS55" s="69"/>
      <c r="IT55" s="69"/>
      <c r="IU55" s="69"/>
      <c r="IV55" s="69"/>
      <c r="IW55" s="69"/>
      <c r="IX55" s="69"/>
      <c r="IY55" s="69"/>
      <c r="IZ55" s="69"/>
      <c r="JA55" s="69"/>
      <c r="JB55" s="69"/>
      <c r="JC55" s="69"/>
      <c r="JD55" s="69"/>
      <c r="JE55" s="69"/>
      <c r="JF55" s="69"/>
      <c r="JG55" s="69"/>
      <c r="JH55" s="69"/>
      <c r="JI55" s="69"/>
      <c r="JJ55" s="69"/>
      <c r="JK55" s="69"/>
      <c r="JL55" s="69"/>
      <c r="JM55" s="69"/>
      <c r="JN55" s="69"/>
      <c r="JO55" s="69"/>
      <c r="JP55" s="69"/>
      <c r="JQ55" s="69"/>
      <c r="JR55" s="69"/>
      <c r="JS55" s="69"/>
      <c r="JT55" s="69"/>
      <c r="JU55" s="69"/>
      <c r="JV55" s="69"/>
      <c r="JW55" s="69"/>
      <c r="JX55" s="69"/>
      <c r="JY55" s="69"/>
      <c r="JZ55" s="69"/>
      <c r="KA55" s="69"/>
      <c r="KB55" s="69"/>
      <c r="KC55" s="69"/>
      <c r="KD55" s="69"/>
      <c r="KE55" s="69"/>
      <c r="KF55" s="69"/>
      <c r="KG55" s="69"/>
      <c r="KH55" s="69"/>
      <c r="KI55" s="69"/>
      <c r="KJ55" s="69"/>
      <c r="KK55" s="69"/>
      <c r="KL55" s="69"/>
      <c r="KM55" s="69"/>
      <c r="KN55" s="69"/>
      <c r="KO55" s="69"/>
      <c r="KP55" s="69"/>
      <c r="KQ55" s="69"/>
      <c r="KR55" s="69"/>
      <c r="KS55" s="69"/>
      <c r="KT55" s="69"/>
      <c r="KU55" s="69"/>
      <c r="KV55" s="69"/>
      <c r="KW55" s="69"/>
      <c r="KX55" s="69"/>
      <c r="KY55" s="69"/>
      <c r="KZ55" s="69"/>
      <c r="LA55" s="69"/>
      <c r="LB55" s="69"/>
      <c r="LC55" s="69"/>
      <c r="LD55" s="69"/>
      <c r="LE55" s="69"/>
      <c r="LF55" s="69"/>
      <c r="LG55" s="69"/>
      <c r="LH55" s="69"/>
      <c r="LI55" s="69"/>
      <c r="LJ55" s="69"/>
      <c r="LK55" s="69"/>
      <c r="LL55" s="69"/>
      <c r="LM55" s="69"/>
      <c r="LN55" s="69"/>
      <c r="LO55" s="69"/>
      <c r="LP55" s="69"/>
      <c r="LQ55" s="69"/>
      <c r="LR55" s="69"/>
      <c r="LS55" s="69"/>
      <c r="LT55" s="69"/>
      <c r="LU55" s="69"/>
      <c r="LV55" s="69"/>
      <c r="LW55" s="69"/>
      <c r="LX55" s="69"/>
      <c r="LY55" s="69"/>
      <c r="LZ55" s="69"/>
      <c r="MA55" s="69"/>
      <c r="MB55" s="69"/>
      <c r="MC55" s="69"/>
      <c r="MD55" s="69"/>
      <c r="ME55" s="69"/>
      <c r="MF55" s="69"/>
      <c r="MG55" s="69"/>
      <c r="MH55" s="69"/>
      <c r="MI55" s="69"/>
      <c r="MJ55" s="69"/>
      <c r="MK55" s="69"/>
      <c r="ML55" s="69"/>
      <c r="MM55" s="69"/>
      <c r="MN55" s="69"/>
      <c r="MO55" s="69"/>
      <c r="MP55" s="69"/>
      <c r="MQ55" s="69"/>
      <c r="MR55" s="69"/>
      <c r="MS55" s="69"/>
      <c r="MT55" s="69"/>
      <c r="MU55" s="69"/>
      <c r="MV55" s="69"/>
      <c r="MW55" s="69"/>
      <c r="MX55" s="69"/>
      <c r="MY55" s="69"/>
      <c r="MZ55" s="69"/>
      <c r="NA55" s="69"/>
      <c r="NB55" s="69"/>
      <c r="NC55" s="69"/>
      <c r="ND55" s="69"/>
      <c r="NE55" s="69"/>
      <c r="NF55" s="69"/>
      <c r="NG55" s="69"/>
      <c r="NH55" s="69"/>
      <c r="NI55" s="69"/>
      <c r="NJ55" s="69"/>
      <c r="NK55" s="69"/>
      <c r="NL55" s="69"/>
      <c r="NM55" s="69"/>
      <c r="NN55" s="69"/>
      <c r="NO55" s="69"/>
      <c r="NP55" s="69"/>
      <c r="NQ55" s="69"/>
      <c r="NR55" s="69"/>
      <c r="NS55" s="69"/>
      <c r="NT55" s="69"/>
      <c r="NU55" s="69"/>
      <c r="NV55" s="69"/>
      <c r="NW55" s="69"/>
      <c r="NX55" s="69"/>
      <c r="NY55" s="69"/>
      <c r="NZ55" s="69"/>
      <c r="OA55" s="69"/>
      <c r="OB55" s="69"/>
      <c r="OC55" s="69"/>
      <c r="OD55" s="69"/>
      <c r="OE55" s="69"/>
      <c r="OF55" s="69"/>
      <c r="OG55" s="69"/>
      <c r="OH55" s="69"/>
      <c r="OI55" s="69"/>
      <c r="OJ55" s="69"/>
      <c r="OK55" s="69"/>
      <c r="OL55" s="69"/>
      <c r="OM55" s="69"/>
      <c r="ON55" s="69"/>
      <c r="OO55" s="69"/>
      <c r="OP55" s="69"/>
      <c r="OQ55" s="69"/>
      <c r="OR55" s="69"/>
      <c r="OS55" s="69"/>
      <c r="OT55" s="69"/>
      <c r="OU55" s="69"/>
      <c r="OV55" s="69"/>
      <c r="OW55" s="69"/>
      <c r="OX55" s="69"/>
      <c r="OY55" s="69"/>
      <c r="OZ55" s="69"/>
      <c r="PA55" s="69"/>
      <c r="PB55" s="69"/>
      <c r="PC55" s="69"/>
      <c r="PD55" s="69"/>
      <c r="PE55" s="69"/>
      <c r="PF55" s="69"/>
      <c r="PG55" s="69"/>
      <c r="PH55" s="69"/>
      <c r="PI55" s="69"/>
      <c r="PJ55" s="69"/>
      <c r="PK55" s="69"/>
      <c r="PL55" s="69"/>
      <c r="PM55" s="69"/>
      <c r="PN55" s="69"/>
      <c r="PO55" s="69"/>
      <c r="PP55" s="69"/>
      <c r="PQ55" s="69"/>
      <c r="PR55" s="69"/>
      <c r="PS55" s="69"/>
      <c r="PT55" s="69"/>
      <c r="PU55" s="69"/>
      <c r="PV55" s="69"/>
      <c r="PW55" s="69"/>
      <c r="PX55" s="69"/>
      <c r="PY55" s="69"/>
      <c r="PZ55" s="69"/>
      <c r="QA55" s="69"/>
      <c r="QB55" s="69"/>
      <c r="QC55" s="69"/>
      <c r="QD55" s="69"/>
      <c r="QE55" s="69"/>
      <c r="QF55" s="69"/>
      <c r="QG55" s="69"/>
      <c r="QH55" s="69"/>
      <c r="QI55" s="69"/>
      <c r="QJ55" s="69"/>
      <c r="QK55" s="69"/>
      <c r="QL55" s="69"/>
      <c r="QM55" s="69"/>
      <c r="QN55" s="69"/>
      <c r="QO55" s="69"/>
      <c r="QP55" s="69"/>
      <c r="QQ55" s="69"/>
      <c r="QR55" s="69"/>
      <c r="QS55" s="69"/>
      <c r="QT55" s="69"/>
      <c r="QU55" s="69"/>
      <c r="QV55" s="69"/>
      <c r="QW55" s="69"/>
      <c r="QX55" s="69"/>
      <c r="QY55" s="69"/>
      <c r="QZ55" s="69"/>
      <c r="RA55" s="69"/>
      <c r="RB55" s="69"/>
      <c r="RC55" s="69"/>
      <c r="RD55" s="69"/>
      <c r="RE55" s="69"/>
      <c r="RF55" s="69"/>
      <c r="RG55" s="69"/>
      <c r="RH55" s="69"/>
      <c r="RI55" s="69"/>
      <c r="RJ55" s="69"/>
      <c r="RK55" s="69"/>
      <c r="RL55" s="69"/>
      <c r="RM55" s="69"/>
      <c r="RN55" s="69"/>
      <c r="RO55" s="69"/>
      <c r="RP55" s="69"/>
      <c r="RQ55" s="69"/>
      <c r="RR55" s="69"/>
      <c r="RS55" s="69"/>
      <c r="RT55" s="69"/>
      <c r="RU55" s="69"/>
      <c r="RV55" s="69"/>
      <c r="RW55" s="69"/>
      <c r="RX55" s="69"/>
      <c r="RY55" s="69"/>
      <c r="RZ55" s="69"/>
      <c r="SA55" s="69"/>
      <c r="SB55" s="69"/>
      <c r="SC55" s="69"/>
      <c r="SD55" s="69"/>
      <c r="SE55" s="69"/>
      <c r="SF55" s="69"/>
      <c r="SG55" s="69"/>
      <c r="SH55" s="69"/>
      <c r="SI55" s="69"/>
      <c r="SJ55" s="69"/>
      <c r="SK55" s="69"/>
      <c r="SL55" s="69"/>
      <c r="SM55" s="69"/>
      <c r="SN55" s="69"/>
      <c r="SO55" s="69"/>
      <c r="SP55" s="69"/>
      <c r="SQ55" s="69"/>
      <c r="SR55" s="69"/>
      <c r="SS55" s="69"/>
      <c r="ST55" s="69"/>
      <c r="SU55" s="69"/>
      <c r="SV55" s="69"/>
      <c r="SW55" s="69"/>
      <c r="SX55" s="69"/>
      <c r="SY55" s="69"/>
      <c r="SZ55" s="69"/>
      <c r="TA55" s="69"/>
      <c r="TB55" s="69"/>
      <c r="TC55" s="69"/>
      <c r="TD55" s="69"/>
      <c r="TE55" s="69"/>
      <c r="TF55" s="69"/>
      <c r="TG55" s="69"/>
      <c r="TH55" s="69"/>
      <c r="TI55" s="69"/>
      <c r="TJ55" s="69"/>
      <c r="TK55" s="69"/>
      <c r="TL55" s="69"/>
      <c r="TM55" s="69"/>
      <c r="TN55" s="69"/>
      <c r="TO55" s="69"/>
      <c r="TP55" s="69"/>
      <c r="TQ55" s="69"/>
      <c r="TR55" s="69"/>
      <c r="TS55" s="69"/>
      <c r="TT55" s="69"/>
      <c r="TU55" s="69"/>
      <c r="TV55" s="69"/>
      <c r="TW55" s="69"/>
      <c r="TX55" s="69"/>
      <c r="TY55" s="69"/>
      <c r="TZ55" s="69"/>
      <c r="UA55" s="69"/>
      <c r="UB55" s="69"/>
      <c r="UC55" s="69"/>
      <c r="UD55" s="69"/>
      <c r="UE55" s="69"/>
      <c r="UF55" s="69"/>
      <c r="UG55" s="69"/>
      <c r="UH55" s="69"/>
      <c r="UI55" s="69"/>
      <c r="UJ55" s="69"/>
      <c r="UK55" s="69"/>
      <c r="UL55" s="69"/>
      <c r="UM55" s="69"/>
      <c r="UN55" s="69"/>
      <c r="UO55" s="69"/>
      <c r="UP55" s="69"/>
      <c r="UQ55" s="69"/>
      <c r="UR55" s="69"/>
      <c r="US55" s="69"/>
      <c r="UT55" s="69"/>
      <c r="UU55" s="69"/>
      <c r="UV55" s="69"/>
      <c r="UW55" s="69"/>
      <c r="UX55" s="69"/>
      <c r="UY55" s="69"/>
      <c r="UZ55" s="69"/>
      <c r="VA55" s="69"/>
      <c r="VB55" s="69"/>
      <c r="VC55" s="69"/>
      <c r="VD55" s="69"/>
      <c r="VE55" s="69"/>
      <c r="VF55" s="69"/>
      <c r="VG55" s="69"/>
      <c r="VH55" s="69"/>
      <c r="VI55" s="69"/>
      <c r="VJ55" s="69"/>
      <c r="VK55" s="69"/>
      <c r="VL55" s="69"/>
      <c r="VM55" s="69"/>
      <c r="VN55" s="69"/>
      <c r="VO55" s="69"/>
      <c r="VP55" s="69"/>
      <c r="VQ55" s="69"/>
      <c r="VR55" s="69"/>
      <c r="VS55" s="69"/>
      <c r="VT55" s="69"/>
      <c r="VU55" s="69"/>
      <c r="VV55" s="69"/>
      <c r="VW55" s="69"/>
      <c r="VX55" s="69"/>
      <c r="VY55" s="69"/>
      <c r="VZ55" s="69"/>
      <c r="WA55" s="69"/>
      <c r="WB55" s="69"/>
      <c r="WC55" s="69"/>
      <c r="WD55" s="69"/>
      <c r="WE55" s="69"/>
      <c r="WF55" s="69"/>
      <c r="WG55" s="69"/>
      <c r="WH55" s="69"/>
      <c r="WI55" s="69"/>
      <c r="WJ55" s="69"/>
      <c r="WK55" s="69"/>
      <c r="WL55" s="69"/>
      <c r="WM55" s="69"/>
      <c r="WN55" s="69"/>
      <c r="WO55" s="69"/>
      <c r="WP55" s="69"/>
      <c r="WQ55" s="69"/>
      <c r="WR55" s="69"/>
      <c r="WS55" s="69"/>
      <c r="WT55" s="69"/>
      <c r="WU55" s="69"/>
      <c r="WV55" s="69"/>
      <c r="WW55" s="69"/>
      <c r="WX55" s="69"/>
      <c r="WY55" s="69"/>
      <c r="WZ55" s="69"/>
      <c r="XA55" s="69"/>
      <c r="XB55" s="69"/>
      <c r="XC55" s="69"/>
      <c r="XD55" s="69"/>
      <c r="XE55" s="69"/>
      <c r="XF55" s="69"/>
      <c r="XG55" s="69"/>
      <c r="XH55" s="69"/>
      <c r="XI55" s="69"/>
      <c r="XJ55" s="69"/>
      <c r="XK55" s="69"/>
      <c r="XL55" s="69"/>
      <c r="XM55" s="69"/>
      <c r="XN55" s="69"/>
      <c r="XO55" s="69"/>
      <c r="XP55" s="69"/>
      <c r="XQ55" s="69"/>
      <c r="XR55" s="69"/>
      <c r="XS55" s="69"/>
      <c r="XT55" s="69"/>
      <c r="XU55" s="69"/>
      <c r="XV55" s="69"/>
      <c r="XW55" s="69"/>
      <c r="XX55" s="69"/>
      <c r="XY55" s="69"/>
      <c r="XZ55" s="69"/>
      <c r="YA55" s="69"/>
      <c r="YB55" s="69"/>
      <c r="YC55" s="69"/>
      <c r="YD55" s="69"/>
      <c r="YE55" s="69"/>
      <c r="YF55" s="69"/>
      <c r="YG55" s="69"/>
      <c r="YH55" s="69"/>
      <c r="YI55" s="69"/>
      <c r="YJ55" s="69"/>
      <c r="YK55" s="69"/>
      <c r="YL55" s="69"/>
      <c r="YM55" s="69"/>
      <c r="YN55" s="69"/>
      <c r="YO55" s="69"/>
      <c r="YP55" s="69"/>
      <c r="YQ55" s="69"/>
      <c r="YR55" s="69"/>
      <c r="YS55" s="69"/>
      <c r="YT55" s="69"/>
      <c r="YU55" s="69"/>
      <c r="YV55" s="69"/>
      <c r="YW55" s="69"/>
      <c r="YX55" s="69"/>
      <c r="YY55" s="69"/>
      <c r="YZ55" s="69"/>
      <c r="ZA55" s="69"/>
      <c r="ZB55" s="69"/>
      <c r="ZC55" s="69"/>
      <c r="ZD55" s="69"/>
      <c r="ZE55" s="69"/>
      <c r="ZF55" s="69"/>
      <c r="ZG55" s="69"/>
      <c r="ZH55" s="69"/>
      <c r="ZI55" s="69"/>
      <c r="ZJ55" s="69"/>
      <c r="ZK55" s="69"/>
      <c r="ZL55" s="69"/>
      <c r="ZM55" s="69"/>
      <c r="ZN55" s="69"/>
      <c r="ZO55" s="69"/>
      <c r="ZP55" s="69"/>
      <c r="ZQ55" s="69"/>
      <c r="ZR55" s="69"/>
      <c r="ZS55" s="69"/>
      <c r="ZT55" s="69"/>
      <c r="ZU55" s="69"/>
      <c r="ZV55" s="69"/>
      <c r="ZW55" s="69"/>
      <c r="ZX55" s="69"/>
      <c r="ZY55" s="69"/>
      <c r="ZZ55" s="69"/>
      <c r="AAA55" s="69"/>
      <c r="AAB55" s="69"/>
      <c r="AAC55" s="69"/>
      <c r="AAD55" s="69"/>
      <c r="AAE55" s="69"/>
      <c r="AAF55" s="69"/>
      <c r="AAG55" s="69"/>
      <c r="AAH55" s="69"/>
      <c r="AAI55" s="69"/>
      <c r="AAJ55" s="69"/>
      <c r="AAK55" s="69"/>
      <c r="AAL55" s="69"/>
      <c r="AAM55" s="69"/>
      <c r="AAN55" s="69"/>
      <c r="AAO55" s="69"/>
      <c r="AAP55" s="69"/>
      <c r="AAQ55" s="69"/>
      <c r="AAR55" s="69"/>
      <c r="AAS55" s="69"/>
      <c r="AAT55" s="69"/>
      <c r="AAU55" s="69"/>
      <c r="AAV55" s="69"/>
      <c r="AAW55" s="69"/>
      <c r="AAX55" s="69"/>
      <c r="AAY55" s="69"/>
      <c r="AAZ55" s="69"/>
      <c r="ABA55" s="69"/>
      <c r="ABB55" s="69"/>
      <c r="ABC55" s="69"/>
      <c r="ABD55" s="69"/>
      <c r="ABE55" s="69"/>
      <c r="ABF55" s="69"/>
      <c r="ABG55" s="69"/>
      <c r="ABH55" s="69"/>
      <c r="ABI55" s="69"/>
      <c r="ABJ55" s="69"/>
      <c r="ABK55" s="69"/>
      <c r="ABL55" s="69"/>
      <c r="ABM55" s="69"/>
      <c r="ABN55" s="69"/>
      <c r="ABO55" s="69"/>
      <c r="ABP55" s="69"/>
      <c r="ABQ55" s="69"/>
      <c r="ABR55" s="69"/>
      <c r="ABS55" s="69"/>
      <c r="ABT55" s="69"/>
      <c r="ABU55" s="69"/>
      <c r="ABV55" s="69"/>
      <c r="ABW55" s="69"/>
      <c r="ABX55" s="69"/>
      <c r="ABY55" s="69"/>
      <c r="ABZ55" s="69"/>
      <c r="ACA55" s="69"/>
      <c r="ACB55" s="69"/>
      <c r="ACC55" s="69"/>
      <c r="ACD55" s="69"/>
      <c r="ACE55" s="69"/>
      <c r="ACF55" s="69"/>
      <c r="ACG55" s="69"/>
      <c r="ACH55" s="69"/>
      <c r="ACI55" s="69"/>
      <c r="ACJ55" s="69"/>
      <c r="ACK55" s="69"/>
      <c r="ACL55" s="69"/>
      <c r="ACM55" s="69"/>
      <c r="ACN55" s="69"/>
      <c r="ACO55" s="69"/>
      <c r="ACP55" s="69"/>
      <c r="ACQ55" s="69"/>
      <c r="ACR55" s="69"/>
      <c r="ACS55" s="69"/>
      <c r="ACT55" s="69"/>
      <c r="ACU55" s="69"/>
      <c r="ACV55" s="69"/>
      <c r="ACW55" s="69"/>
      <c r="ACX55" s="69"/>
      <c r="ACY55" s="69"/>
      <c r="ACZ55" s="69"/>
      <c r="ADA55" s="69"/>
      <c r="ADB55" s="69"/>
      <c r="ADC55" s="69"/>
      <c r="ADD55" s="69"/>
      <c r="ADE55" s="69"/>
      <c r="ADF55" s="69"/>
      <c r="ADG55" s="69"/>
      <c r="ADH55" s="69"/>
      <c r="ADI55" s="69"/>
      <c r="ADJ55" s="69"/>
      <c r="ADK55" s="69"/>
      <c r="ADL55" s="69"/>
      <c r="ADM55" s="69"/>
      <c r="ADN55" s="69"/>
      <c r="ADO55" s="69"/>
      <c r="ADP55" s="69"/>
      <c r="ADQ55" s="69"/>
      <c r="ADR55" s="69"/>
      <c r="ADS55" s="69"/>
      <c r="ADT55" s="69"/>
      <c r="ADU55" s="69"/>
      <c r="ADV55" s="69"/>
      <c r="ADW55" s="69"/>
      <c r="ADX55" s="69"/>
      <c r="ADY55" s="69"/>
      <c r="ADZ55" s="69"/>
      <c r="AEA55" s="69"/>
      <c r="AEB55" s="69"/>
      <c r="AEC55" s="69"/>
      <c r="AED55" s="69"/>
      <c r="AEE55" s="69"/>
      <c r="AEF55" s="69"/>
      <c r="AEG55" s="69"/>
      <c r="AEH55" s="69"/>
      <c r="AEI55" s="69"/>
      <c r="AEJ55" s="69"/>
      <c r="AEK55" s="69"/>
      <c r="AEL55" s="69"/>
      <c r="AEM55" s="69"/>
      <c r="AEN55" s="69"/>
      <c r="AEO55" s="69"/>
      <c r="AEP55" s="69"/>
      <c r="AEQ55" s="69"/>
      <c r="AER55" s="69"/>
      <c r="AES55" s="69"/>
      <c r="AET55" s="69"/>
      <c r="AEU55" s="69"/>
      <c r="AEV55" s="69"/>
      <c r="AEW55" s="69"/>
      <c r="AEX55" s="69"/>
      <c r="AEY55" s="69"/>
      <c r="AEZ55" s="69"/>
      <c r="AFA55" s="69"/>
      <c r="AFB55" s="69"/>
      <c r="AFC55" s="69"/>
      <c r="AFD55" s="69"/>
      <c r="AFE55" s="69"/>
      <c r="AFF55" s="69"/>
      <c r="AFG55" s="69"/>
      <c r="AFH55" s="69"/>
      <c r="AFI55" s="69"/>
      <c r="AFJ55" s="69"/>
      <c r="AFK55" s="69"/>
      <c r="AFL55" s="69"/>
      <c r="AFM55" s="69"/>
      <c r="AFN55" s="69"/>
      <c r="AFO55" s="69"/>
      <c r="AFP55" s="69"/>
      <c r="AFQ55" s="69"/>
      <c r="AFR55" s="69"/>
      <c r="AFS55" s="69"/>
      <c r="AFT55" s="69"/>
      <c r="AFU55" s="69"/>
      <c r="AFV55" s="69"/>
      <c r="AFW55" s="69"/>
      <c r="AFX55" s="69"/>
      <c r="AFY55" s="69"/>
      <c r="AFZ55" s="69"/>
      <c r="AGA55" s="69"/>
      <c r="AGB55" s="69"/>
      <c r="AGC55" s="69"/>
      <c r="AGD55" s="69"/>
      <c r="AGE55" s="69"/>
      <c r="AGF55" s="69"/>
      <c r="AGG55" s="69"/>
      <c r="AGH55" s="69"/>
      <c r="AGI55" s="69"/>
      <c r="AGJ55" s="69"/>
      <c r="AGK55" s="69"/>
      <c r="AGL55" s="69"/>
      <c r="AGM55" s="69"/>
      <c r="AGN55" s="69"/>
      <c r="AGO55" s="69"/>
      <c r="AGP55" s="69"/>
      <c r="AGQ55" s="69"/>
      <c r="AGR55" s="69"/>
      <c r="AGS55" s="69"/>
      <c r="AGT55" s="69"/>
      <c r="AGU55" s="69"/>
      <c r="AGV55" s="69"/>
      <c r="AGW55" s="69"/>
      <c r="AGX55" s="69"/>
      <c r="AGY55" s="69"/>
      <c r="AGZ55" s="69"/>
      <c r="AHA55" s="69"/>
      <c r="AHB55" s="69"/>
      <c r="AHC55" s="69"/>
      <c r="AHD55" s="69"/>
      <c r="AHE55" s="69"/>
      <c r="AHF55" s="69"/>
      <c r="AHG55" s="69"/>
      <c r="AHH55" s="69"/>
      <c r="AHI55" s="69"/>
      <c r="AHJ55" s="69"/>
      <c r="AHK55" s="69"/>
      <c r="AHL55" s="69"/>
      <c r="AHM55" s="69"/>
      <c r="AHN55" s="69"/>
      <c r="AHO55" s="69"/>
      <c r="AHP55" s="69"/>
      <c r="AHQ55" s="69"/>
      <c r="AHR55" s="69"/>
      <c r="AHS55" s="69"/>
      <c r="AHT55" s="69"/>
      <c r="AHU55" s="69"/>
      <c r="AHV55" s="69"/>
      <c r="AHW55" s="69"/>
      <c r="AHX55" s="69"/>
      <c r="AHY55" s="69"/>
      <c r="AHZ55" s="69"/>
      <c r="AIA55" s="69"/>
      <c r="AIB55" s="69"/>
      <c r="AIC55" s="69"/>
      <c r="AID55" s="69"/>
      <c r="AIE55" s="69"/>
      <c r="AIF55" s="69"/>
      <c r="AIG55" s="69"/>
      <c r="AIH55" s="69"/>
      <c r="AII55" s="69"/>
      <c r="AIJ55" s="69"/>
      <c r="AIK55" s="69"/>
      <c r="AIL55" s="69"/>
      <c r="AIM55" s="69"/>
      <c r="AIN55" s="69"/>
      <c r="AIO55" s="69"/>
      <c r="AIP55" s="69"/>
      <c r="AIQ55" s="69"/>
      <c r="AIR55" s="69"/>
      <c r="AIS55" s="69"/>
      <c r="AIT55" s="69"/>
      <c r="AIU55" s="69"/>
      <c r="AIV55" s="69"/>
      <c r="AIW55" s="69"/>
      <c r="AIX55" s="69"/>
      <c r="AIY55" s="69"/>
      <c r="AIZ55" s="69"/>
      <c r="AJA55" s="69"/>
      <c r="AJB55" s="69"/>
      <c r="AJC55" s="69"/>
      <c r="AJD55" s="69"/>
      <c r="AJE55" s="69"/>
      <c r="AJF55" s="69"/>
      <c r="AJG55" s="69"/>
      <c r="AJH55" s="69"/>
      <c r="AJI55" s="69"/>
      <c r="AJJ55" s="69"/>
      <c r="AJK55" s="69"/>
      <c r="AJL55" s="69"/>
      <c r="AJM55" s="69"/>
      <c r="AJN55" s="69"/>
      <c r="AJO55" s="69"/>
      <c r="AJP55" s="69"/>
      <c r="AJQ55" s="69"/>
      <c r="AJR55" s="69"/>
      <c r="AJS55" s="69"/>
      <c r="AJT55" s="69"/>
      <c r="AJU55" s="69"/>
      <c r="AJV55" s="69"/>
      <c r="AJW55" s="69"/>
      <c r="AJX55" s="69"/>
      <c r="AJY55" s="69"/>
      <c r="AJZ55" s="69"/>
      <c r="AKA55" s="69"/>
      <c r="AKB55" s="69"/>
      <c r="AKC55" s="69"/>
      <c r="AKD55" s="69"/>
      <c r="AKE55" s="69"/>
      <c r="AKF55" s="69"/>
      <c r="AKG55" s="69"/>
      <c r="AKH55" s="69"/>
      <c r="AKI55" s="69"/>
      <c r="AKJ55" s="69"/>
      <c r="AKK55" s="69"/>
      <c r="AKL55" s="69"/>
      <c r="AKM55" s="69"/>
      <c r="AKN55" s="69"/>
      <c r="AKO55" s="69"/>
      <c r="AKP55" s="69"/>
      <c r="AKQ55" s="69"/>
      <c r="AKR55" s="69"/>
      <c r="AKS55" s="69"/>
      <c r="AKT55" s="69"/>
      <c r="AKU55" s="69"/>
      <c r="AKV55" s="69"/>
      <c r="AKW55" s="69"/>
      <c r="AKX55" s="69"/>
      <c r="AKY55" s="69"/>
      <c r="AKZ55" s="69"/>
      <c r="ALA55" s="69"/>
      <c r="ALB55" s="69"/>
      <c r="ALC55" s="69"/>
      <c r="ALD55" s="69"/>
      <c r="ALE55" s="69"/>
      <c r="ALF55" s="69"/>
      <c r="ALG55" s="69"/>
      <c r="ALH55" s="69"/>
      <c r="ALI55" s="69"/>
      <c r="ALJ55" s="69"/>
      <c r="ALK55" s="69"/>
      <c r="ALL55" s="69"/>
      <c r="ALM55" s="69"/>
    </row>
    <row r="56">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c r="LB56" s="69"/>
      <c r="LC56" s="69"/>
      <c r="LD56" s="69"/>
      <c r="LE56" s="69"/>
      <c r="LF56" s="69"/>
      <c r="LG56" s="69"/>
      <c r="LH56" s="69"/>
      <c r="LI56" s="69"/>
      <c r="LJ56" s="69"/>
      <c r="LK56" s="69"/>
      <c r="LL56" s="69"/>
      <c r="LM56" s="69"/>
      <c r="LN56" s="69"/>
      <c r="LO56" s="69"/>
      <c r="LP56" s="69"/>
      <c r="LQ56" s="69"/>
      <c r="LR56" s="69"/>
      <c r="LS56" s="69"/>
      <c r="LT56" s="69"/>
      <c r="LU56" s="69"/>
      <c r="LV56" s="69"/>
      <c r="LW56" s="69"/>
      <c r="LX56" s="69"/>
      <c r="LY56" s="69"/>
      <c r="LZ56" s="69"/>
      <c r="MA56" s="69"/>
      <c r="MB56" s="69"/>
      <c r="MC56" s="69"/>
      <c r="MD56" s="69"/>
      <c r="ME56" s="69"/>
      <c r="MF56" s="69"/>
      <c r="MG56" s="69"/>
      <c r="MH56" s="69"/>
      <c r="MI56" s="69"/>
      <c r="MJ56" s="69"/>
      <c r="MK56" s="69"/>
      <c r="ML56" s="69"/>
      <c r="MM56" s="69"/>
      <c r="MN56" s="69"/>
      <c r="MO56" s="69"/>
      <c r="MP56" s="69"/>
      <c r="MQ56" s="69"/>
      <c r="MR56" s="69"/>
      <c r="MS56" s="69"/>
      <c r="MT56" s="69"/>
      <c r="MU56" s="69"/>
      <c r="MV56" s="69"/>
      <c r="MW56" s="69"/>
      <c r="MX56" s="69"/>
      <c r="MY56" s="69"/>
      <c r="MZ56" s="69"/>
      <c r="NA56" s="69"/>
      <c r="NB56" s="69"/>
      <c r="NC56" s="69"/>
      <c r="ND56" s="69"/>
      <c r="NE56" s="69"/>
      <c r="NF56" s="69"/>
      <c r="NG56" s="69"/>
      <c r="NH56" s="69"/>
      <c r="NI56" s="69"/>
      <c r="NJ56" s="69"/>
      <c r="NK56" s="69"/>
      <c r="NL56" s="69"/>
      <c r="NM56" s="69"/>
      <c r="NN56" s="69"/>
      <c r="NO56" s="69"/>
      <c r="NP56" s="69"/>
      <c r="NQ56" s="69"/>
      <c r="NR56" s="69"/>
      <c r="NS56" s="69"/>
      <c r="NT56" s="69"/>
      <c r="NU56" s="69"/>
      <c r="NV56" s="69"/>
      <c r="NW56" s="69"/>
      <c r="NX56" s="69"/>
      <c r="NY56" s="69"/>
      <c r="NZ56" s="69"/>
      <c r="OA56" s="69"/>
      <c r="OB56" s="69"/>
      <c r="OC56" s="69"/>
      <c r="OD56" s="69"/>
      <c r="OE56" s="69"/>
      <c r="OF56" s="69"/>
      <c r="OG56" s="69"/>
      <c r="OH56" s="69"/>
      <c r="OI56" s="69"/>
      <c r="OJ56" s="69"/>
      <c r="OK56" s="69"/>
      <c r="OL56" s="69"/>
      <c r="OM56" s="69"/>
      <c r="ON56" s="69"/>
      <c r="OO56" s="69"/>
      <c r="OP56" s="69"/>
      <c r="OQ56" s="69"/>
      <c r="OR56" s="69"/>
      <c r="OS56" s="69"/>
      <c r="OT56" s="69"/>
      <c r="OU56" s="69"/>
      <c r="OV56" s="69"/>
      <c r="OW56" s="69"/>
      <c r="OX56" s="69"/>
      <c r="OY56" s="69"/>
      <c r="OZ56" s="69"/>
      <c r="PA56" s="69"/>
      <c r="PB56" s="69"/>
      <c r="PC56" s="69"/>
      <c r="PD56" s="69"/>
      <c r="PE56" s="69"/>
      <c r="PF56" s="69"/>
      <c r="PG56" s="69"/>
      <c r="PH56" s="69"/>
      <c r="PI56" s="69"/>
      <c r="PJ56" s="69"/>
      <c r="PK56" s="69"/>
      <c r="PL56" s="69"/>
      <c r="PM56" s="69"/>
      <c r="PN56" s="69"/>
      <c r="PO56" s="69"/>
      <c r="PP56" s="69"/>
      <c r="PQ56" s="69"/>
      <c r="PR56" s="69"/>
      <c r="PS56" s="69"/>
      <c r="PT56" s="69"/>
      <c r="PU56" s="69"/>
      <c r="PV56" s="69"/>
      <c r="PW56" s="69"/>
      <c r="PX56" s="69"/>
      <c r="PY56" s="69"/>
      <c r="PZ56" s="69"/>
      <c r="QA56" s="69"/>
      <c r="QB56" s="69"/>
      <c r="QC56" s="69"/>
      <c r="QD56" s="69"/>
      <c r="QE56" s="69"/>
      <c r="QF56" s="69"/>
      <c r="QG56" s="69"/>
      <c r="QH56" s="69"/>
      <c r="QI56" s="69"/>
      <c r="QJ56" s="69"/>
      <c r="QK56" s="69"/>
      <c r="QL56" s="69"/>
      <c r="QM56" s="69"/>
      <c r="QN56" s="69"/>
      <c r="QO56" s="69"/>
      <c r="QP56" s="69"/>
      <c r="QQ56" s="69"/>
      <c r="QR56" s="69"/>
      <c r="QS56" s="69"/>
      <c r="QT56" s="69"/>
      <c r="QU56" s="69"/>
      <c r="QV56" s="69"/>
      <c r="QW56" s="69"/>
      <c r="QX56" s="69"/>
      <c r="QY56" s="69"/>
      <c r="QZ56" s="69"/>
      <c r="RA56" s="69"/>
      <c r="RB56" s="69"/>
      <c r="RC56" s="69"/>
      <c r="RD56" s="69"/>
      <c r="RE56" s="69"/>
      <c r="RF56" s="69"/>
      <c r="RG56" s="69"/>
      <c r="RH56" s="69"/>
      <c r="RI56" s="69"/>
      <c r="RJ56" s="69"/>
      <c r="RK56" s="69"/>
      <c r="RL56" s="69"/>
      <c r="RM56" s="69"/>
      <c r="RN56" s="69"/>
      <c r="RO56" s="69"/>
      <c r="RP56" s="69"/>
      <c r="RQ56" s="69"/>
      <c r="RR56" s="69"/>
      <c r="RS56" s="69"/>
      <c r="RT56" s="69"/>
      <c r="RU56" s="69"/>
      <c r="RV56" s="69"/>
      <c r="RW56" s="69"/>
      <c r="RX56" s="69"/>
      <c r="RY56" s="69"/>
      <c r="RZ56" s="69"/>
      <c r="SA56" s="69"/>
      <c r="SB56" s="69"/>
      <c r="SC56" s="69"/>
      <c r="SD56" s="69"/>
      <c r="SE56" s="69"/>
      <c r="SF56" s="69"/>
      <c r="SG56" s="69"/>
      <c r="SH56" s="69"/>
      <c r="SI56" s="69"/>
      <c r="SJ56" s="69"/>
      <c r="SK56" s="69"/>
      <c r="SL56" s="69"/>
      <c r="SM56" s="69"/>
      <c r="SN56" s="69"/>
      <c r="SO56" s="69"/>
      <c r="SP56" s="69"/>
      <c r="SQ56" s="69"/>
      <c r="SR56" s="69"/>
      <c r="SS56" s="69"/>
      <c r="ST56" s="69"/>
      <c r="SU56" s="69"/>
      <c r="SV56" s="69"/>
      <c r="SW56" s="69"/>
      <c r="SX56" s="69"/>
      <c r="SY56" s="69"/>
      <c r="SZ56" s="69"/>
      <c r="TA56" s="69"/>
      <c r="TB56" s="69"/>
      <c r="TC56" s="69"/>
      <c r="TD56" s="69"/>
      <c r="TE56" s="69"/>
      <c r="TF56" s="69"/>
      <c r="TG56" s="69"/>
      <c r="TH56" s="69"/>
      <c r="TI56" s="69"/>
      <c r="TJ56" s="69"/>
      <c r="TK56" s="69"/>
      <c r="TL56" s="69"/>
      <c r="TM56" s="69"/>
      <c r="TN56" s="69"/>
      <c r="TO56" s="69"/>
      <c r="TP56" s="69"/>
      <c r="TQ56" s="69"/>
      <c r="TR56" s="69"/>
      <c r="TS56" s="69"/>
      <c r="TT56" s="69"/>
      <c r="TU56" s="69"/>
      <c r="TV56" s="69"/>
      <c r="TW56" s="69"/>
      <c r="TX56" s="69"/>
      <c r="TY56" s="69"/>
      <c r="TZ56" s="69"/>
      <c r="UA56" s="69"/>
      <c r="UB56" s="69"/>
      <c r="UC56" s="69"/>
      <c r="UD56" s="69"/>
      <c r="UE56" s="69"/>
      <c r="UF56" s="69"/>
      <c r="UG56" s="69"/>
      <c r="UH56" s="69"/>
      <c r="UI56" s="69"/>
      <c r="UJ56" s="69"/>
      <c r="UK56" s="69"/>
      <c r="UL56" s="69"/>
      <c r="UM56" s="69"/>
      <c r="UN56" s="69"/>
      <c r="UO56" s="69"/>
      <c r="UP56" s="69"/>
      <c r="UQ56" s="69"/>
      <c r="UR56" s="69"/>
      <c r="US56" s="69"/>
      <c r="UT56" s="69"/>
      <c r="UU56" s="69"/>
      <c r="UV56" s="69"/>
      <c r="UW56" s="69"/>
      <c r="UX56" s="69"/>
      <c r="UY56" s="69"/>
      <c r="UZ56" s="69"/>
      <c r="VA56" s="69"/>
      <c r="VB56" s="69"/>
      <c r="VC56" s="69"/>
      <c r="VD56" s="69"/>
      <c r="VE56" s="69"/>
      <c r="VF56" s="69"/>
      <c r="VG56" s="69"/>
      <c r="VH56" s="69"/>
      <c r="VI56" s="69"/>
      <c r="VJ56" s="69"/>
      <c r="VK56" s="69"/>
      <c r="VL56" s="69"/>
      <c r="VM56" s="69"/>
      <c r="VN56" s="69"/>
      <c r="VO56" s="69"/>
      <c r="VP56" s="69"/>
      <c r="VQ56" s="69"/>
      <c r="VR56" s="69"/>
      <c r="VS56" s="69"/>
      <c r="VT56" s="69"/>
      <c r="VU56" s="69"/>
      <c r="VV56" s="69"/>
      <c r="VW56" s="69"/>
      <c r="VX56" s="69"/>
      <c r="VY56" s="69"/>
      <c r="VZ56" s="69"/>
      <c r="WA56" s="69"/>
      <c r="WB56" s="69"/>
      <c r="WC56" s="69"/>
      <c r="WD56" s="69"/>
      <c r="WE56" s="69"/>
      <c r="WF56" s="69"/>
      <c r="WG56" s="69"/>
      <c r="WH56" s="69"/>
      <c r="WI56" s="69"/>
      <c r="WJ56" s="69"/>
      <c r="WK56" s="69"/>
      <c r="WL56" s="69"/>
      <c r="WM56" s="69"/>
      <c r="WN56" s="69"/>
      <c r="WO56" s="69"/>
      <c r="WP56" s="69"/>
      <c r="WQ56" s="69"/>
      <c r="WR56" s="69"/>
      <c r="WS56" s="69"/>
      <c r="WT56" s="69"/>
      <c r="WU56" s="69"/>
      <c r="WV56" s="69"/>
      <c r="WW56" s="69"/>
      <c r="WX56" s="69"/>
      <c r="WY56" s="69"/>
      <c r="WZ56" s="69"/>
      <c r="XA56" s="69"/>
      <c r="XB56" s="69"/>
      <c r="XC56" s="69"/>
      <c r="XD56" s="69"/>
      <c r="XE56" s="69"/>
      <c r="XF56" s="69"/>
      <c r="XG56" s="69"/>
      <c r="XH56" s="69"/>
      <c r="XI56" s="69"/>
      <c r="XJ56" s="69"/>
      <c r="XK56" s="69"/>
      <c r="XL56" s="69"/>
      <c r="XM56" s="69"/>
      <c r="XN56" s="69"/>
      <c r="XO56" s="69"/>
      <c r="XP56" s="69"/>
      <c r="XQ56" s="69"/>
      <c r="XR56" s="69"/>
      <c r="XS56" s="69"/>
      <c r="XT56" s="69"/>
      <c r="XU56" s="69"/>
      <c r="XV56" s="69"/>
      <c r="XW56" s="69"/>
      <c r="XX56" s="69"/>
      <c r="XY56" s="69"/>
      <c r="XZ56" s="69"/>
      <c r="YA56" s="69"/>
      <c r="YB56" s="69"/>
      <c r="YC56" s="69"/>
      <c r="YD56" s="69"/>
      <c r="YE56" s="69"/>
      <c r="YF56" s="69"/>
      <c r="YG56" s="69"/>
      <c r="YH56" s="69"/>
      <c r="YI56" s="69"/>
      <c r="YJ56" s="69"/>
      <c r="YK56" s="69"/>
      <c r="YL56" s="69"/>
      <c r="YM56" s="69"/>
      <c r="YN56" s="69"/>
      <c r="YO56" s="69"/>
      <c r="YP56" s="69"/>
      <c r="YQ56" s="69"/>
      <c r="YR56" s="69"/>
      <c r="YS56" s="69"/>
      <c r="YT56" s="69"/>
      <c r="YU56" s="69"/>
      <c r="YV56" s="69"/>
      <c r="YW56" s="69"/>
      <c r="YX56" s="69"/>
      <c r="YY56" s="69"/>
      <c r="YZ56" s="69"/>
      <c r="ZA56" s="69"/>
      <c r="ZB56" s="69"/>
      <c r="ZC56" s="69"/>
      <c r="ZD56" s="69"/>
      <c r="ZE56" s="69"/>
      <c r="ZF56" s="69"/>
      <c r="ZG56" s="69"/>
      <c r="ZH56" s="69"/>
      <c r="ZI56" s="69"/>
      <c r="ZJ56" s="69"/>
      <c r="ZK56" s="69"/>
      <c r="ZL56" s="69"/>
      <c r="ZM56" s="69"/>
      <c r="ZN56" s="69"/>
      <c r="ZO56" s="69"/>
      <c r="ZP56" s="69"/>
      <c r="ZQ56" s="69"/>
      <c r="ZR56" s="69"/>
      <c r="ZS56" s="69"/>
      <c r="ZT56" s="69"/>
      <c r="ZU56" s="69"/>
      <c r="ZV56" s="69"/>
      <c r="ZW56" s="69"/>
      <c r="ZX56" s="69"/>
      <c r="ZY56" s="69"/>
      <c r="ZZ56" s="69"/>
      <c r="AAA56" s="69"/>
      <c r="AAB56" s="69"/>
      <c r="AAC56" s="69"/>
      <c r="AAD56" s="69"/>
      <c r="AAE56" s="69"/>
      <c r="AAF56" s="69"/>
      <c r="AAG56" s="69"/>
      <c r="AAH56" s="69"/>
      <c r="AAI56" s="69"/>
      <c r="AAJ56" s="69"/>
      <c r="AAK56" s="69"/>
      <c r="AAL56" s="69"/>
      <c r="AAM56" s="69"/>
      <c r="AAN56" s="69"/>
      <c r="AAO56" s="69"/>
      <c r="AAP56" s="69"/>
      <c r="AAQ56" s="69"/>
      <c r="AAR56" s="69"/>
      <c r="AAS56" s="69"/>
      <c r="AAT56" s="69"/>
      <c r="AAU56" s="69"/>
      <c r="AAV56" s="69"/>
      <c r="AAW56" s="69"/>
      <c r="AAX56" s="69"/>
      <c r="AAY56" s="69"/>
      <c r="AAZ56" s="69"/>
      <c r="ABA56" s="69"/>
      <c r="ABB56" s="69"/>
      <c r="ABC56" s="69"/>
      <c r="ABD56" s="69"/>
      <c r="ABE56" s="69"/>
      <c r="ABF56" s="69"/>
      <c r="ABG56" s="69"/>
      <c r="ABH56" s="69"/>
      <c r="ABI56" s="69"/>
      <c r="ABJ56" s="69"/>
      <c r="ABK56" s="69"/>
      <c r="ABL56" s="69"/>
      <c r="ABM56" s="69"/>
      <c r="ABN56" s="69"/>
      <c r="ABO56" s="69"/>
      <c r="ABP56" s="69"/>
      <c r="ABQ56" s="69"/>
      <c r="ABR56" s="69"/>
      <c r="ABS56" s="69"/>
      <c r="ABT56" s="69"/>
      <c r="ABU56" s="69"/>
      <c r="ABV56" s="69"/>
      <c r="ABW56" s="69"/>
      <c r="ABX56" s="69"/>
      <c r="ABY56" s="69"/>
      <c r="ABZ56" s="69"/>
      <c r="ACA56" s="69"/>
      <c r="ACB56" s="69"/>
      <c r="ACC56" s="69"/>
      <c r="ACD56" s="69"/>
      <c r="ACE56" s="69"/>
      <c r="ACF56" s="69"/>
      <c r="ACG56" s="69"/>
      <c r="ACH56" s="69"/>
      <c r="ACI56" s="69"/>
      <c r="ACJ56" s="69"/>
      <c r="ACK56" s="69"/>
      <c r="ACL56" s="69"/>
      <c r="ACM56" s="69"/>
      <c r="ACN56" s="69"/>
      <c r="ACO56" s="69"/>
      <c r="ACP56" s="69"/>
      <c r="ACQ56" s="69"/>
      <c r="ACR56" s="69"/>
      <c r="ACS56" s="69"/>
      <c r="ACT56" s="69"/>
      <c r="ACU56" s="69"/>
      <c r="ACV56" s="69"/>
      <c r="ACW56" s="69"/>
      <c r="ACX56" s="69"/>
      <c r="ACY56" s="69"/>
      <c r="ACZ56" s="69"/>
      <c r="ADA56" s="69"/>
      <c r="ADB56" s="69"/>
      <c r="ADC56" s="69"/>
      <c r="ADD56" s="69"/>
      <c r="ADE56" s="69"/>
      <c r="ADF56" s="69"/>
      <c r="ADG56" s="69"/>
      <c r="ADH56" s="69"/>
      <c r="ADI56" s="69"/>
      <c r="ADJ56" s="69"/>
      <c r="ADK56" s="69"/>
      <c r="ADL56" s="69"/>
      <c r="ADM56" s="69"/>
      <c r="ADN56" s="69"/>
      <c r="ADO56" s="69"/>
      <c r="ADP56" s="69"/>
      <c r="ADQ56" s="69"/>
      <c r="ADR56" s="69"/>
      <c r="ADS56" s="69"/>
      <c r="ADT56" s="69"/>
      <c r="ADU56" s="69"/>
      <c r="ADV56" s="69"/>
      <c r="ADW56" s="69"/>
      <c r="ADX56" s="69"/>
      <c r="ADY56" s="69"/>
      <c r="ADZ56" s="69"/>
      <c r="AEA56" s="69"/>
      <c r="AEB56" s="69"/>
      <c r="AEC56" s="69"/>
      <c r="AED56" s="69"/>
      <c r="AEE56" s="69"/>
      <c r="AEF56" s="69"/>
      <c r="AEG56" s="69"/>
      <c r="AEH56" s="69"/>
      <c r="AEI56" s="69"/>
      <c r="AEJ56" s="69"/>
      <c r="AEK56" s="69"/>
      <c r="AEL56" s="69"/>
      <c r="AEM56" s="69"/>
      <c r="AEN56" s="69"/>
      <c r="AEO56" s="69"/>
      <c r="AEP56" s="69"/>
      <c r="AEQ56" s="69"/>
      <c r="AER56" s="69"/>
      <c r="AES56" s="69"/>
      <c r="AET56" s="69"/>
      <c r="AEU56" s="69"/>
      <c r="AEV56" s="69"/>
      <c r="AEW56" s="69"/>
      <c r="AEX56" s="69"/>
      <c r="AEY56" s="69"/>
      <c r="AEZ56" s="69"/>
      <c r="AFA56" s="69"/>
      <c r="AFB56" s="69"/>
      <c r="AFC56" s="69"/>
      <c r="AFD56" s="69"/>
      <c r="AFE56" s="69"/>
      <c r="AFF56" s="69"/>
      <c r="AFG56" s="69"/>
      <c r="AFH56" s="69"/>
      <c r="AFI56" s="69"/>
      <c r="AFJ56" s="69"/>
      <c r="AFK56" s="69"/>
      <c r="AFL56" s="69"/>
      <c r="AFM56" s="69"/>
      <c r="AFN56" s="69"/>
      <c r="AFO56" s="69"/>
      <c r="AFP56" s="69"/>
      <c r="AFQ56" s="69"/>
      <c r="AFR56" s="69"/>
      <c r="AFS56" s="69"/>
      <c r="AFT56" s="69"/>
      <c r="AFU56" s="69"/>
      <c r="AFV56" s="69"/>
      <c r="AFW56" s="69"/>
      <c r="AFX56" s="69"/>
      <c r="AFY56" s="69"/>
      <c r="AFZ56" s="69"/>
      <c r="AGA56" s="69"/>
      <c r="AGB56" s="69"/>
      <c r="AGC56" s="69"/>
      <c r="AGD56" s="69"/>
      <c r="AGE56" s="69"/>
      <c r="AGF56" s="69"/>
      <c r="AGG56" s="69"/>
      <c r="AGH56" s="69"/>
      <c r="AGI56" s="69"/>
      <c r="AGJ56" s="69"/>
      <c r="AGK56" s="69"/>
      <c r="AGL56" s="69"/>
      <c r="AGM56" s="69"/>
      <c r="AGN56" s="69"/>
      <c r="AGO56" s="69"/>
      <c r="AGP56" s="69"/>
      <c r="AGQ56" s="69"/>
      <c r="AGR56" s="69"/>
      <c r="AGS56" s="69"/>
      <c r="AGT56" s="69"/>
      <c r="AGU56" s="69"/>
      <c r="AGV56" s="69"/>
      <c r="AGW56" s="69"/>
      <c r="AGX56" s="69"/>
      <c r="AGY56" s="69"/>
      <c r="AGZ56" s="69"/>
      <c r="AHA56" s="69"/>
      <c r="AHB56" s="69"/>
      <c r="AHC56" s="69"/>
      <c r="AHD56" s="69"/>
      <c r="AHE56" s="69"/>
      <c r="AHF56" s="69"/>
      <c r="AHG56" s="69"/>
      <c r="AHH56" s="69"/>
      <c r="AHI56" s="69"/>
      <c r="AHJ56" s="69"/>
      <c r="AHK56" s="69"/>
      <c r="AHL56" s="69"/>
      <c r="AHM56" s="69"/>
      <c r="AHN56" s="69"/>
      <c r="AHO56" s="69"/>
      <c r="AHP56" s="69"/>
      <c r="AHQ56" s="69"/>
      <c r="AHR56" s="69"/>
      <c r="AHS56" s="69"/>
      <c r="AHT56" s="69"/>
      <c r="AHU56" s="69"/>
      <c r="AHV56" s="69"/>
      <c r="AHW56" s="69"/>
      <c r="AHX56" s="69"/>
      <c r="AHY56" s="69"/>
      <c r="AHZ56" s="69"/>
      <c r="AIA56" s="69"/>
      <c r="AIB56" s="69"/>
      <c r="AIC56" s="69"/>
      <c r="AID56" s="69"/>
      <c r="AIE56" s="69"/>
      <c r="AIF56" s="69"/>
      <c r="AIG56" s="69"/>
      <c r="AIH56" s="69"/>
      <c r="AII56" s="69"/>
      <c r="AIJ56" s="69"/>
      <c r="AIK56" s="69"/>
      <c r="AIL56" s="69"/>
      <c r="AIM56" s="69"/>
      <c r="AIN56" s="69"/>
      <c r="AIO56" s="69"/>
      <c r="AIP56" s="69"/>
      <c r="AIQ56" s="69"/>
      <c r="AIR56" s="69"/>
      <c r="AIS56" s="69"/>
      <c r="AIT56" s="69"/>
      <c r="AIU56" s="69"/>
      <c r="AIV56" s="69"/>
      <c r="AIW56" s="69"/>
      <c r="AIX56" s="69"/>
      <c r="AIY56" s="69"/>
      <c r="AIZ56" s="69"/>
      <c r="AJA56" s="69"/>
      <c r="AJB56" s="69"/>
      <c r="AJC56" s="69"/>
      <c r="AJD56" s="69"/>
      <c r="AJE56" s="69"/>
      <c r="AJF56" s="69"/>
      <c r="AJG56" s="69"/>
      <c r="AJH56" s="69"/>
      <c r="AJI56" s="69"/>
      <c r="AJJ56" s="69"/>
      <c r="AJK56" s="69"/>
      <c r="AJL56" s="69"/>
      <c r="AJM56" s="69"/>
      <c r="AJN56" s="69"/>
      <c r="AJO56" s="69"/>
      <c r="AJP56" s="69"/>
      <c r="AJQ56" s="69"/>
      <c r="AJR56" s="69"/>
      <c r="AJS56" s="69"/>
      <c r="AJT56" s="69"/>
      <c r="AJU56" s="69"/>
      <c r="AJV56" s="69"/>
      <c r="AJW56" s="69"/>
      <c r="AJX56" s="69"/>
      <c r="AJY56" s="69"/>
      <c r="AJZ56" s="69"/>
      <c r="AKA56" s="69"/>
      <c r="AKB56" s="69"/>
      <c r="AKC56" s="69"/>
      <c r="AKD56" s="69"/>
      <c r="AKE56" s="69"/>
      <c r="AKF56" s="69"/>
      <c r="AKG56" s="69"/>
      <c r="AKH56" s="69"/>
      <c r="AKI56" s="69"/>
      <c r="AKJ56" s="69"/>
      <c r="AKK56" s="69"/>
      <c r="AKL56" s="69"/>
      <c r="AKM56" s="69"/>
      <c r="AKN56" s="69"/>
      <c r="AKO56" s="69"/>
      <c r="AKP56" s="69"/>
      <c r="AKQ56" s="69"/>
      <c r="AKR56" s="69"/>
      <c r="AKS56" s="69"/>
      <c r="AKT56" s="69"/>
      <c r="AKU56" s="69"/>
      <c r="AKV56" s="69"/>
      <c r="AKW56" s="69"/>
      <c r="AKX56" s="69"/>
      <c r="AKY56" s="69"/>
      <c r="AKZ56" s="69"/>
      <c r="ALA56" s="69"/>
      <c r="ALB56" s="69"/>
      <c r="ALC56" s="69"/>
      <c r="ALD56" s="69"/>
      <c r="ALE56" s="69"/>
      <c r="ALF56" s="69"/>
      <c r="ALG56" s="69"/>
      <c r="ALH56" s="69"/>
      <c r="ALI56" s="69"/>
      <c r="ALJ56" s="69"/>
      <c r="ALK56" s="69"/>
      <c r="ALL56" s="69"/>
      <c r="ALM56" s="69"/>
    </row>
    <row r="57">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c r="ER57" s="69"/>
      <c r="ES57" s="69"/>
      <c r="ET57" s="69"/>
      <c r="EU57" s="69"/>
      <c r="EV57" s="69"/>
      <c r="EW57" s="69"/>
      <c r="EX57" s="69"/>
      <c r="EY57" s="69"/>
      <c r="EZ57" s="69"/>
      <c r="FA57" s="69"/>
      <c r="FB57" s="69"/>
      <c r="FC57" s="69"/>
      <c r="FD57" s="69"/>
      <c r="FE57" s="69"/>
      <c r="FF57" s="69"/>
      <c r="FG57" s="69"/>
      <c r="FH57" s="69"/>
      <c r="FI57" s="69"/>
      <c r="FJ57" s="69"/>
      <c r="FK57" s="69"/>
      <c r="FL57" s="69"/>
      <c r="FM57" s="69"/>
      <c r="FN57" s="69"/>
      <c r="FO57" s="69"/>
      <c r="FP57" s="69"/>
      <c r="FQ57" s="69"/>
      <c r="FR57" s="69"/>
      <c r="FS57" s="69"/>
      <c r="FT57" s="69"/>
      <c r="FU57" s="69"/>
      <c r="FV57" s="69"/>
      <c r="FW57" s="69"/>
      <c r="FX57" s="69"/>
      <c r="FY57" s="69"/>
      <c r="FZ57" s="69"/>
      <c r="GA57" s="69"/>
      <c r="GB57" s="69"/>
      <c r="GC57" s="69"/>
      <c r="GD57" s="69"/>
      <c r="GE57" s="69"/>
      <c r="GF57" s="69"/>
      <c r="GG57" s="69"/>
      <c r="GH57" s="69"/>
      <c r="GI57" s="69"/>
      <c r="GJ57" s="69"/>
      <c r="GK57" s="69"/>
      <c r="GL57" s="69"/>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c r="IJ57" s="69"/>
      <c r="IK57" s="69"/>
      <c r="IL57" s="69"/>
      <c r="IM57" s="69"/>
      <c r="IN57" s="69"/>
      <c r="IO57" s="69"/>
      <c r="IP57" s="69"/>
      <c r="IQ57" s="69"/>
      <c r="IR57" s="69"/>
      <c r="IS57" s="69"/>
      <c r="IT57" s="69"/>
      <c r="IU57" s="69"/>
      <c r="IV57" s="69"/>
      <c r="IW57" s="69"/>
      <c r="IX57" s="69"/>
      <c r="IY57" s="69"/>
      <c r="IZ57" s="69"/>
      <c r="JA57" s="69"/>
      <c r="JB57" s="69"/>
      <c r="JC57" s="69"/>
      <c r="JD57" s="69"/>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c r="LP57" s="69"/>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c r="OJ57" s="69"/>
      <c r="OK57" s="69"/>
      <c r="OL57" s="69"/>
      <c r="OM57" s="69"/>
      <c r="ON57" s="69"/>
      <c r="OO57" s="69"/>
      <c r="OP57" s="69"/>
      <c r="OQ57" s="69"/>
      <c r="OR57" s="69"/>
      <c r="OS57" s="69"/>
      <c r="OT57" s="69"/>
      <c r="OU57" s="69"/>
      <c r="OV57" s="69"/>
      <c r="OW57" s="69"/>
      <c r="OX57" s="69"/>
      <c r="OY57" s="69"/>
      <c r="OZ57" s="69"/>
      <c r="PA57" s="69"/>
      <c r="PB57" s="69"/>
      <c r="PC57" s="69"/>
      <c r="PD57" s="69"/>
      <c r="PE57" s="69"/>
      <c r="PF57" s="69"/>
      <c r="PG57" s="69"/>
      <c r="PH57" s="69"/>
      <c r="PI57" s="69"/>
      <c r="PJ57" s="69"/>
      <c r="PK57" s="69"/>
      <c r="PL57" s="69"/>
      <c r="PM57" s="69"/>
      <c r="PN57" s="69"/>
      <c r="PO57" s="69"/>
      <c r="PP57" s="69"/>
      <c r="PQ57" s="69"/>
      <c r="PR57" s="69"/>
      <c r="PS57" s="69"/>
      <c r="PT57" s="69"/>
      <c r="PU57" s="69"/>
      <c r="PV57" s="69"/>
      <c r="PW57" s="69"/>
      <c r="PX57" s="69"/>
      <c r="PY57" s="69"/>
      <c r="PZ57" s="69"/>
      <c r="QA57" s="69"/>
      <c r="QB57" s="69"/>
      <c r="QC57" s="69"/>
      <c r="QD57" s="69"/>
      <c r="QE57" s="69"/>
      <c r="QF57" s="69"/>
      <c r="QG57" s="69"/>
      <c r="QH57" s="69"/>
      <c r="QI57" s="69"/>
      <c r="QJ57" s="69"/>
      <c r="QK57" s="69"/>
      <c r="QL57" s="69"/>
      <c r="QM57" s="69"/>
      <c r="QN57" s="69"/>
      <c r="QO57" s="69"/>
      <c r="QP57" s="69"/>
      <c r="QQ57" s="69"/>
      <c r="QR57" s="69"/>
      <c r="QS57" s="69"/>
      <c r="QT57" s="69"/>
      <c r="QU57" s="69"/>
      <c r="QV57" s="69"/>
      <c r="QW57" s="69"/>
      <c r="QX57" s="69"/>
      <c r="QY57" s="69"/>
      <c r="QZ57" s="69"/>
      <c r="RA57" s="69"/>
      <c r="RB57" s="69"/>
      <c r="RC57" s="69"/>
      <c r="RD57" s="69"/>
      <c r="RE57" s="69"/>
      <c r="RF57" s="69"/>
      <c r="RG57" s="69"/>
      <c r="RH57" s="69"/>
      <c r="RI57" s="69"/>
      <c r="RJ57" s="69"/>
      <c r="RK57" s="69"/>
      <c r="RL57" s="69"/>
      <c r="RM57" s="69"/>
      <c r="RN57" s="69"/>
      <c r="RO57" s="69"/>
      <c r="RP57" s="69"/>
      <c r="RQ57" s="69"/>
      <c r="RR57" s="69"/>
      <c r="RS57" s="69"/>
      <c r="RT57" s="69"/>
      <c r="RU57" s="69"/>
      <c r="RV57" s="69"/>
      <c r="RW57" s="69"/>
      <c r="RX57" s="69"/>
      <c r="RY57" s="69"/>
      <c r="RZ57" s="69"/>
      <c r="SA57" s="69"/>
      <c r="SB57" s="69"/>
      <c r="SC57" s="69"/>
      <c r="SD57" s="69"/>
      <c r="SE57" s="69"/>
      <c r="SF57" s="69"/>
      <c r="SG57" s="69"/>
      <c r="SH57" s="69"/>
      <c r="SI57" s="69"/>
      <c r="SJ57" s="69"/>
      <c r="SK57" s="69"/>
      <c r="SL57" s="69"/>
      <c r="SM57" s="69"/>
      <c r="SN57" s="69"/>
      <c r="SO57" s="69"/>
      <c r="SP57" s="69"/>
      <c r="SQ57" s="69"/>
      <c r="SR57" s="69"/>
      <c r="SS57" s="69"/>
      <c r="ST57" s="69"/>
      <c r="SU57" s="69"/>
      <c r="SV57" s="69"/>
      <c r="SW57" s="69"/>
      <c r="SX57" s="69"/>
      <c r="SY57" s="69"/>
      <c r="SZ57" s="69"/>
      <c r="TA57" s="69"/>
      <c r="TB57" s="69"/>
      <c r="TC57" s="69"/>
      <c r="TD57" s="69"/>
      <c r="TE57" s="69"/>
      <c r="TF57" s="69"/>
      <c r="TG57" s="69"/>
      <c r="TH57" s="69"/>
      <c r="TI57" s="69"/>
      <c r="TJ57" s="69"/>
      <c r="TK57" s="69"/>
      <c r="TL57" s="69"/>
      <c r="TM57" s="69"/>
      <c r="TN57" s="69"/>
      <c r="TO57" s="69"/>
      <c r="TP57" s="69"/>
      <c r="TQ57" s="69"/>
      <c r="TR57" s="69"/>
      <c r="TS57" s="69"/>
      <c r="TT57" s="69"/>
      <c r="TU57" s="69"/>
      <c r="TV57" s="69"/>
      <c r="TW57" s="69"/>
      <c r="TX57" s="69"/>
      <c r="TY57" s="69"/>
      <c r="TZ57" s="69"/>
      <c r="UA57" s="69"/>
      <c r="UB57" s="69"/>
      <c r="UC57" s="69"/>
      <c r="UD57" s="69"/>
      <c r="UE57" s="69"/>
      <c r="UF57" s="69"/>
      <c r="UG57" s="69"/>
      <c r="UH57" s="69"/>
      <c r="UI57" s="69"/>
      <c r="UJ57" s="69"/>
      <c r="UK57" s="69"/>
      <c r="UL57" s="69"/>
      <c r="UM57" s="69"/>
      <c r="UN57" s="69"/>
      <c r="UO57" s="69"/>
      <c r="UP57" s="69"/>
      <c r="UQ57" s="69"/>
      <c r="UR57" s="69"/>
      <c r="US57" s="69"/>
      <c r="UT57" s="69"/>
      <c r="UU57" s="69"/>
      <c r="UV57" s="69"/>
      <c r="UW57" s="69"/>
      <c r="UX57" s="69"/>
      <c r="UY57" s="69"/>
      <c r="UZ57" s="69"/>
      <c r="VA57" s="69"/>
      <c r="VB57" s="69"/>
      <c r="VC57" s="69"/>
      <c r="VD57" s="69"/>
      <c r="VE57" s="69"/>
      <c r="VF57" s="69"/>
      <c r="VG57" s="69"/>
      <c r="VH57" s="69"/>
      <c r="VI57" s="69"/>
      <c r="VJ57" s="69"/>
      <c r="VK57" s="69"/>
      <c r="VL57" s="69"/>
      <c r="VM57" s="69"/>
      <c r="VN57" s="69"/>
      <c r="VO57" s="69"/>
      <c r="VP57" s="69"/>
      <c r="VQ57" s="69"/>
      <c r="VR57" s="69"/>
      <c r="VS57" s="69"/>
      <c r="VT57" s="69"/>
      <c r="VU57" s="69"/>
      <c r="VV57" s="69"/>
      <c r="VW57" s="69"/>
      <c r="VX57" s="69"/>
      <c r="VY57" s="69"/>
      <c r="VZ57" s="69"/>
      <c r="WA57" s="69"/>
      <c r="WB57" s="69"/>
      <c r="WC57" s="69"/>
      <c r="WD57" s="69"/>
      <c r="WE57" s="69"/>
      <c r="WF57" s="69"/>
      <c r="WG57" s="69"/>
      <c r="WH57" s="69"/>
      <c r="WI57" s="69"/>
      <c r="WJ57" s="69"/>
      <c r="WK57" s="69"/>
      <c r="WL57" s="69"/>
      <c r="WM57" s="69"/>
      <c r="WN57" s="69"/>
      <c r="WO57" s="69"/>
      <c r="WP57" s="69"/>
      <c r="WQ57" s="69"/>
      <c r="WR57" s="69"/>
      <c r="WS57" s="69"/>
      <c r="WT57" s="69"/>
      <c r="WU57" s="69"/>
      <c r="WV57" s="69"/>
      <c r="WW57" s="69"/>
      <c r="WX57" s="69"/>
      <c r="WY57" s="69"/>
      <c r="WZ57" s="69"/>
      <c r="XA57" s="69"/>
      <c r="XB57" s="69"/>
      <c r="XC57" s="69"/>
      <c r="XD57" s="69"/>
      <c r="XE57" s="69"/>
      <c r="XF57" s="69"/>
      <c r="XG57" s="69"/>
      <c r="XH57" s="69"/>
      <c r="XI57" s="69"/>
      <c r="XJ57" s="69"/>
      <c r="XK57" s="69"/>
      <c r="XL57" s="69"/>
      <c r="XM57" s="69"/>
      <c r="XN57" s="69"/>
      <c r="XO57" s="69"/>
      <c r="XP57" s="69"/>
      <c r="XQ57" s="69"/>
      <c r="XR57" s="69"/>
      <c r="XS57" s="69"/>
      <c r="XT57" s="69"/>
      <c r="XU57" s="69"/>
      <c r="XV57" s="69"/>
      <c r="XW57" s="69"/>
      <c r="XX57" s="69"/>
      <c r="XY57" s="69"/>
      <c r="XZ57" s="69"/>
      <c r="YA57" s="69"/>
      <c r="YB57" s="69"/>
      <c r="YC57" s="69"/>
      <c r="YD57" s="69"/>
      <c r="YE57" s="69"/>
      <c r="YF57" s="69"/>
      <c r="YG57" s="69"/>
      <c r="YH57" s="69"/>
      <c r="YI57" s="69"/>
      <c r="YJ57" s="69"/>
      <c r="YK57" s="69"/>
      <c r="YL57" s="69"/>
      <c r="YM57" s="69"/>
      <c r="YN57" s="69"/>
      <c r="YO57" s="69"/>
      <c r="YP57" s="69"/>
      <c r="YQ57" s="69"/>
      <c r="YR57" s="69"/>
      <c r="YS57" s="69"/>
      <c r="YT57" s="69"/>
      <c r="YU57" s="69"/>
      <c r="YV57" s="69"/>
      <c r="YW57" s="69"/>
      <c r="YX57" s="69"/>
      <c r="YY57" s="69"/>
      <c r="YZ57" s="69"/>
      <c r="ZA57" s="69"/>
      <c r="ZB57" s="69"/>
      <c r="ZC57" s="69"/>
      <c r="ZD57" s="69"/>
      <c r="ZE57" s="69"/>
      <c r="ZF57" s="69"/>
      <c r="ZG57" s="69"/>
      <c r="ZH57" s="69"/>
      <c r="ZI57" s="69"/>
      <c r="ZJ57" s="69"/>
      <c r="ZK57" s="69"/>
      <c r="ZL57" s="69"/>
      <c r="ZM57" s="69"/>
      <c r="ZN57" s="69"/>
      <c r="ZO57" s="69"/>
      <c r="ZP57" s="69"/>
      <c r="ZQ57" s="69"/>
      <c r="ZR57" s="69"/>
      <c r="ZS57" s="69"/>
      <c r="ZT57" s="69"/>
      <c r="ZU57" s="69"/>
      <c r="ZV57" s="69"/>
      <c r="ZW57" s="69"/>
      <c r="ZX57" s="69"/>
      <c r="ZY57" s="69"/>
      <c r="ZZ57" s="69"/>
      <c r="AAA57" s="69"/>
      <c r="AAB57" s="69"/>
      <c r="AAC57" s="69"/>
      <c r="AAD57" s="69"/>
      <c r="AAE57" s="69"/>
      <c r="AAF57" s="69"/>
      <c r="AAG57" s="69"/>
      <c r="AAH57" s="69"/>
      <c r="AAI57" s="69"/>
      <c r="AAJ57" s="69"/>
      <c r="AAK57" s="69"/>
      <c r="AAL57" s="69"/>
      <c r="AAM57" s="69"/>
      <c r="AAN57" s="69"/>
      <c r="AAO57" s="69"/>
      <c r="AAP57" s="69"/>
      <c r="AAQ57" s="69"/>
      <c r="AAR57" s="69"/>
      <c r="AAS57" s="69"/>
      <c r="AAT57" s="69"/>
      <c r="AAU57" s="69"/>
      <c r="AAV57" s="69"/>
      <c r="AAW57" s="69"/>
      <c r="AAX57" s="69"/>
      <c r="AAY57" s="69"/>
      <c r="AAZ57" s="69"/>
      <c r="ABA57" s="69"/>
      <c r="ABB57" s="69"/>
      <c r="ABC57" s="69"/>
      <c r="ABD57" s="69"/>
      <c r="ABE57" s="69"/>
      <c r="ABF57" s="69"/>
      <c r="ABG57" s="69"/>
      <c r="ABH57" s="69"/>
      <c r="ABI57" s="69"/>
      <c r="ABJ57" s="69"/>
      <c r="ABK57" s="69"/>
      <c r="ABL57" s="69"/>
      <c r="ABM57" s="69"/>
      <c r="ABN57" s="69"/>
      <c r="ABO57" s="69"/>
      <c r="ABP57" s="69"/>
      <c r="ABQ57" s="69"/>
      <c r="ABR57" s="69"/>
      <c r="ABS57" s="69"/>
      <c r="ABT57" s="69"/>
      <c r="ABU57" s="69"/>
      <c r="ABV57" s="69"/>
      <c r="ABW57" s="69"/>
      <c r="ABX57" s="69"/>
      <c r="ABY57" s="69"/>
      <c r="ABZ57" s="69"/>
      <c r="ACA57" s="69"/>
      <c r="ACB57" s="69"/>
      <c r="ACC57" s="69"/>
      <c r="ACD57" s="69"/>
      <c r="ACE57" s="69"/>
      <c r="ACF57" s="69"/>
      <c r="ACG57" s="69"/>
      <c r="ACH57" s="69"/>
      <c r="ACI57" s="69"/>
      <c r="ACJ57" s="69"/>
      <c r="ACK57" s="69"/>
      <c r="ACL57" s="69"/>
      <c r="ACM57" s="69"/>
      <c r="ACN57" s="69"/>
      <c r="ACO57" s="69"/>
      <c r="ACP57" s="69"/>
      <c r="ACQ57" s="69"/>
      <c r="ACR57" s="69"/>
      <c r="ACS57" s="69"/>
      <c r="ACT57" s="69"/>
      <c r="ACU57" s="69"/>
      <c r="ACV57" s="69"/>
      <c r="ACW57" s="69"/>
      <c r="ACX57" s="69"/>
      <c r="ACY57" s="69"/>
      <c r="ACZ57" s="69"/>
      <c r="ADA57" s="69"/>
      <c r="ADB57" s="69"/>
      <c r="ADC57" s="69"/>
      <c r="ADD57" s="69"/>
      <c r="ADE57" s="69"/>
      <c r="ADF57" s="69"/>
      <c r="ADG57" s="69"/>
      <c r="ADH57" s="69"/>
      <c r="ADI57" s="69"/>
      <c r="ADJ57" s="69"/>
      <c r="ADK57" s="69"/>
      <c r="ADL57" s="69"/>
      <c r="ADM57" s="69"/>
      <c r="ADN57" s="69"/>
      <c r="ADO57" s="69"/>
      <c r="ADP57" s="69"/>
      <c r="ADQ57" s="69"/>
      <c r="ADR57" s="69"/>
      <c r="ADS57" s="69"/>
      <c r="ADT57" s="69"/>
      <c r="ADU57" s="69"/>
      <c r="ADV57" s="69"/>
      <c r="ADW57" s="69"/>
      <c r="ADX57" s="69"/>
      <c r="ADY57" s="69"/>
      <c r="ADZ57" s="69"/>
      <c r="AEA57" s="69"/>
      <c r="AEB57" s="69"/>
      <c r="AEC57" s="69"/>
      <c r="AED57" s="69"/>
      <c r="AEE57" s="69"/>
      <c r="AEF57" s="69"/>
      <c r="AEG57" s="69"/>
      <c r="AEH57" s="69"/>
      <c r="AEI57" s="69"/>
      <c r="AEJ57" s="69"/>
      <c r="AEK57" s="69"/>
      <c r="AEL57" s="69"/>
      <c r="AEM57" s="69"/>
      <c r="AEN57" s="69"/>
      <c r="AEO57" s="69"/>
      <c r="AEP57" s="69"/>
      <c r="AEQ57" s="69"/>
      <c r="AER57" s="69"/>
      <c r="AES57" s="69"/>
      <c r="AET57" s="69"/>
      <c r="AEU57" s="69"/>
      <c r="AEV57" s="69"/>
      <c r="AEW57" s="69"/>
      <c r="AEX57" s="69"/>
      <c r="AEY57" s="69"/>
      <c r="AEZ57" s="69"/>
      <c r="AFA57" s="69"/>
      <c r="AFB57" s="69"/>
      <c r="AFC57" s="69"/>
      <c r="AFD57" s="69"/>
      <c r="AFE57" s="69"/>
      <c r="AFF57" s="69"/>
      <c r="AFG57" s="69"/>
      <c r="AFH57" s="69"/>
      <c r="AFI57" s="69"/>
      <c r="AFJ57" s="69"/>
      <c r="AFK57" s="69"/>
      <c r="AFL57" s="69"/>
      <c r="AFM57" s="69"/>
      <c r="AFN57" s="69"/>
      <c r="AFO57" s="69"/>
      <c r="AFP57" s="69"/>
      <c r="AFQ57" s="69"/>
      <c r="AFR57" s="69"/>
      <c r="AFS57" s="69"/>
      <c r="AFT57" s="69"/>
      <c r="AFU57" s="69"/>
      <c r="AFV57" s="69"/>
      <c r="AFW57" s="69"/>
      <c r="AFX57" s="69"/>
      <c r="AFY57" s="69"/>
      <c r="AFZ57" s="69"/>
      <c r="AGA57" s="69"/>
      <c r="AGB57" s="69"/>
      <c r="AGC57" s="69"/>
      <c r="AGD57" s="69"/>
      <c r="AGE57" s="69"/>
      <c r="AGF57" s="69"/>
      <c r="AGG57" s="69"/>
      <c r="AGH57" s="69"/>
      <c r="AGI57" s="69"/>
      <c r="AGJ57" s="69"/>
      <c r="AGK57" s="69"/>
      <c r="AGL57" s="69"/>
      <c r="AGM57" s="69"/>
      <c r="AGN57" s="69"/>
      <c r="AGO57" s="69"/>
      <c r="AGP57" s="69"/>
      <c r="AGQ57" s="69"/>
      <c r="AGR57" s="69"/>
      <c r="AGS57" s="69"/>
      <c r="AGT57" s="69"/>
      <c r="AGU57" s="69"/>
      <c r="AGV57" s="69"/>
      <c r="AGW57" s="69"/>
      <c r="AGX57" s="69"/>
      <c r="AGY57" s="69"/>
      <c r="AGZ57" s="69"/>
      <c r="AHA57" s="69"/>
      <c r="AHB57" s="69"/>
      <c r="AHC57" s="69"/>
      <c r="AHD57" s="69"/>
      <c r="AHE57" s="69"/>
      <c r="AHF57" s="69"/>
      <c r="AHG57" s="69"/>
      <c r="AHH57" s="69"/>
      <c r="AHI57" s="69"/>
      <c r="AHJ57" s="69"/>
      <c r="AHK57" s="69"/>
      <c r="AHL57" s="69"/>
      <c r="AHM57" s="69"/>
      <c r="AHN57" s="69"/>
      <c r="AHO57" s="69"/>
      <c r="AHP57" s="69"/>
      <c r="AHQ57" s="69"/>
      <c r="AHR57" s="69"/>
      <c r="AHS57" s="69"/>
      <c r="AHT57" s="69"/>
      <c r="AHU57" s="69"/>
      <c r="AHV57" s="69"/>
      <c r="AHW57" s="69"/>
      <c r="AHX57" s="69"/>
      <c r="AHY57" s="69"/>
      <c r="AHZ57" s="69"/>
      <c r="AIA57" s="69"/>
      <c r="AIB57" s="69"/>
      <c r="AIC57" s="69"/>
      <c r="AID57" s="69"/>
      <c r="AIE57" s="69"/>
      <c r="AIF57" s="69"/>
      <c r="AIG57" s="69"/>
      <c r="AIH57" s="69"/>
      <c r="AII57" s="69"/>
      <c r="AIJ57" s="69"/>
      <c r="AIK57" s="69"/>
      <c r="AIL57" s="69"/>
      <c r="AIM57" s="69"/>
      <c r="AIN57" s="69"/>
      <c r="AIO57" s="69"/>
      <c r="AIP57" s="69"/>
      <c r="AIQ57" s="69"/>
      <c r="AIR57" s="69"/>
      <c r="AIS57" s="69"/>
      <c r="AIT57" s="69"/>
      <c r="AIU57" s="69"/>
      <c r="AIV57" s="69"/>
      <c r="AIW57" s="69"/>
      <c r="AIX57" s="69"/>
      <c r="AIY57" s="69"/>
      <c r="AIZ57" s="69"/>
      <c r="AJA57" s="69"/>
      <c r="AJB57" s="69"/>
      <c r="AJC57" s="69"/>
      <c r="AJD57" s="69"/>
      <c r="AJE57" s="69"/>
      <c r="AJF57" s="69"/>
      <c r="AJG57" s="69"/>
      <c r="AJH57" s="69"/>
      <c r="AJI57" s="69"/>
      <c r="AJJ57" s="69"/>
      <c r="AJK57" s="69"/>
      <c r="AJL57" s="69"/>
      <c r="AJM57" s="69"/>
      <c r="AJN57" s="69"/>
      <c r="AJO57" s="69"/>
      <c r="AJP57" s="69"/>
      <c r="AJQ57" s="69"/>
      <c r="AJR57" s="69"/>
      <c r="AJS57" s="69"/>
      <c r="AJT57" s="69"/>
      <c r="AJU57" s="69"/>
      <c r="AJV57" s="69"/>
      <c r="AJW57" s="69"/>
      <c r="AJX57" s="69"/>
      <c r="AJY57" s="69"/>
      <c r="AJZ57" s="69"/>
      <c r="AKA57" s="69"/>
      <c r="AKB57" s="69"/>
      <c r="AKC57" s="69"/>
      <c r="AKD57" s="69"/>
      <c r="AKE57" s="69"/>
      <c r="AKF57" s="69"/>
      <c r="AKG57" s="69"/>
      <c r="AKH57" s="69"/>
      <c r="AKI57" s="69"/>
      <c r="AKJ57" s="69"/>
      <c r="AKK57" s="69"/>
      <c r="AKL57" s="69"/>
      <c r="AKM57" s="69"/>
      <c r="AKN57" s="69"/>
      <c r="AKO57" s="69"/>
      <c r="AKP57" s="69"/>
      <c r="AKQ57" s="69"/>
      <c r="AKR57" s="69"/>
      <c r="AKS57" s="69"/>
      <c r="AKT57" s="69"/>
      <c r="AKU57" s="69"/>
      <c r="AKV57" s="69"/>
      <c r="AKW57" s="69"/>
      <c r="AKX57" s="69"/>
      <c r="AKY57" s="69"/>
      <c r="AKZ57" s="69"/>
      <c r="ALA57" s="69"/>
      <c r="ALB57" s="69"/>
      <c r="ALC57" s="69"/>
      <c r="ALD57" s="69"/>
      <c r="ALE57" s="69"/>
      <c r="ALF57" s="69"/>
      <c r="ALG57" s="69"/>
      <c r="ALH57" s="69"/>
      <c r="ALI57" s="69"/>
      <c r="ALJ57" s="69"/>
      <c r="ALK57" s="69"/>
      <c r="ALL57" s="69"/>
      <c r="ALM57" s="69"/>
    </row>
    <row r="58">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c r="EG58" s="69"/>
      <c r="EH58" s="69"/>
      <c r="EI58" s="69"/>
      <c r="EJ58" s="69"/>
      <c r="EK58" s="69"/>
      <c r="EL58" s="69"/>
      <c r="EM58" s="69"/>
      <c r="EN58" s="69"/>
      <c r="EO58" s="69"/>
      <c r="EP58" s="69"/>
      <c r="EQ58" s="69"/>
      <c r="ER58" s="69"/>
      <c r="ES58" s="69"/>
      <c r="ET58" s="69"/>
      <c r="EU58" s="69"/>
      <c r="EV58" s="69"/>
      <c r="EW58" s="69"/>
      <c r="EX58" s="69"/>
      <c r="EY58" s="69"/>
      <c r="EZ58" s="69"/>
      <c r="FA58" s="69"/>
      <c r="FB58" s="69"/>
      <c r="FC58" s="69"/>
      <c r="FD58" s="69"/>
      <c r="FE58" s="69"/>
      <c r="FF58" s="69"/>
      <c r="FG58" s="69"/>
      <c r="FH58" s="69"/>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c r="HP58" s="69"/>
      <c r="HQ58" s="69"/>
      <c r="HR58" s="69"/>
      <c r="HS58" s="69"/>
      <c r="HT58" s="69"/>
      <c r="HU58" s="69"/>
      <c r="HV58" s="69"/>
      <c r="HW58" s="69"/>
      <c r="HX58" s="69"/>
      <c r="HY58" s="69"/>
      <c r="HZ58" s="69"/>
      <c r="IA58" s="69"/>
      <c r="IB58" s="69"/>
      <c r="IC58" s="69"/>
      <c r="ID58" s="69"/>
      <c r="IE58" s="69"/>
      <c r="IF58" s="69"/>
      <c r="IG58" s="69"/>
      <c r="IH58" s="69"/>
      <c r="II58" s="69"/>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c r="LP58" s="69"/>
      <c r="LQ58" s="69"/>
      <c r="LR58" s="69"/>
      <c r="LS58" s="69"/>
      <c r="LT58" s="69"/>
      <c r="LU58" s="69"/>
      <c r="LV58" s="69"/>
      <c r="LW58" s="69"/>
      <c r="LX58" s="69"/>
      <c r="LY58" s="69"/>
      <c r="LZ58" s="69"/>
      <c r="MA58" s="69"/>
      <c r="MB58" s="69"/>
      <c r="MC58" s="69"/>
      <c r="MD58" s="69"/>
      <c r="ME58" s="69"/>
      <c r="MF58" s="69"/>
      <c r="MG58" s="69"/>
      <c r="MH58" s="69"/>
      <c r="MI58" s="69"/>
      <c r="MJ58" s="69"/>
      <c r="MK58" s="69"/>
      <c r="ML58" s="69"/>
      <c r="MM58" s="69"/>
      <c r="MN58" s="69"/>
      <c r="MO58" s="69"/>
      <c r="MP58" s="69"/>
      <c r="MQ58" s="69"/>
      <c r="MR58" s="69"/>
      <c r="MS58" s="69"/>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c r="OR58" s="69"/>
      <c r="OS58" s="69"/>
      <c r="OT58" s="69"/>
      <c r="OU58" s="69"/>
      <c r="OV58" s="69"/>
      <c r="OW58" s="69"/>
      <c r="OX58" s="69"/>
      <c r="OY58" s="69"/>
      <c r="OZ58" s="69"/>
      <c r="PA58" s="69"/>
      <c r="PB58" s="69"/>
      <c r="PC58" s="69"/>
      <c r="PD58" s="69"/>
      <c r="PE58" s="69"/>
      <c r="PF58" s="69"/>
      <c r="PG58" s="69"/>
      <c r="PH58" s="69"/>
      <c r="PI58" s="69"/>
      <c r="PJ58" s="69"/>
      <c r="PK58" s="69"/>
      <c r="PL58" s="69"/>
      <c r="PM58" s="69"/>
      <c r="PN58" s="69"/>
      <c r="PO58" s="69"/>
      <c r="PP58" s="69"/>
      <c r="PQ58" s="69"/>
      <c r="PR58" s="69"/>
      <c r="PS58" s="69"/>
      <c r="PT58" s="69"/>
      <c r="PU58" s="69"/>
      <c r="PV58" s="69"/>
      <c r="PW58" s="69"/>
      <c r="PX58" s="69"/>
      <c r="PY58" s="69"/>
      <c r="PZ58" s="69"/>
      <c r="QA58" s="69"/>
      <c r="QB58" s="69"/>
      <c r="QC58" s="69"/>
      <c r="QD58" s="69"/>
      <c r="QE58" s="69"/>
      <c r="QF58" s="69"/>
      <c r="QG58" s="69"/>
      <c r="QH58" s="69"/>
      <c r="QI58" s="69"/>
      <c r="QJ58" s="69"/>
      <c r="QK58" s="69"/>
      <c r="QL58" s="69"/>
      <c r="QM58" s="69"/>
      <c r="QN58" s="69"/>
      <c r="QO58" s="69"/>
      <c r="QP58" s="69"/>
      <c r="QQ58" s="69"/>
      <c r="QR58" s="69"/>
      <c r="QS58" s="69"/>
      <c r="QT58" s="69"/>
      <c r="QU58" s="69"/>
      <c r="QV58" s="69"/>
      <c r="QW58" s="69"/>
      <c r="QX58" s="69"/>
      <c r="QY58" s="69"/>
      <c r="QZ58" s="69"/>
      <c r="RA58" s="69"/>
      <c r="RB58" s="69"/>
      <c r="RC58" s="69"/>
      <c r="RD58" s="69"/>
      <c r="RE58" s="69"/>
      <c r="RF58" s="69"/>
      <c r="RG58" s="69"/>
      <c r="RH58" s="69"/>
      <c r="RI58" s="69"/>
      <c r="RJ58" s="69"/>
      <c r="RK58" s="69"/>
      <c r="RL58" s="69"/>
      <c r="RM58" s="69"/>
      <c r="RN58" s="69"/>
      <c r="RO58" s="69"/>
      <c r="RP58" s="69"/>
      <c r="RQ58" s="69"/>
      <c r="RR58" s="69"/>
      <c r="RS58" s="69"/>
      <c r="RT58" s="69"/>
      <c r="RU58" s="69"/>
      <c r="RV58" s="69"/>
      <c r="RW58" s="69"/>
      <c r="RX58" s="69"/>
      <c r="RY58" s="69"/>
      <c r="RZ58" s="69"/>
      <c r="SA58" s="69"/>
      <c r="SB58" s="69"/>
      <c r="SC58" s="69"/>
      <c r="SD58" s="69"/>
      <c r="SE58" s="69"/>
      <c r="SF58" s="69"/>
      <c r="SG58" s="69"/>
      <c r="SH58" s="69"/>
      <c r="SI58" s="69"/>
      <c r="SJ58" s="69"/>
      <c r="SK58" s="69"/>
      <c r="SL58" s="69"/>
      <c r="SM58" s="69"/>
      <c r="SN58" s="69"/>
      <c r="SO58" s="69"/>
      <c r="SP58" s="69"/>
      <c r="SQ58" s="69"/>
      <c r="SR58" s="69"/>
      <c r="SS58" s="69"/>
      <c r="ST58" s="69"/>
      <c r="SU58" s="69"/>
      <c r="SV58" s="69"/>
      <c r="SW58" s="69"/>
      <c r="SX58" s="69"/>
      <c r="SY58" s="69"/>
      <c r="SZ58" s="69"/>
      <c r="TA58" s="69"/>
      <c r="TB58" s="69"/>
      <c r="TC58" s="69"/>
      <c r="TD58" s="69"/>
      <c r="TE58" s="69"/>
      <c r="TF58" s="69"/>
      <c r="TG58" s="69"/>
      <c r="TH58" s="69"/>
      <c r="TI58" s="69"/>
      <c r="TJ58" s="69"/>
      <c r="TK58" s="69"/>
      <c r="TL58" s="69"/>
      <c r="TM58" s="69"/>
      <c r="TN58" s="69"/>
      <c r="TO58" s="69"/>
      <c r="TP58" s="69"/>
      <c r="TQ58" s="69"/>
      <c r="TR58" s="69"/>
      <c r="TS58" s="69"/>
      <c r="TT58" s="69"/>
      <c r="TU58" s="69"/>
      <c r="TV58" s="69"/>
      <c r="TW58" s="69"/>
      <c r="TX58" s="69"/>
      <c r="TY58" s="69"/>
      <c r="TZ58" s="69"/>
      <c r="UA58" s="69"/>
      <c r="UB58" s="69"/>
      <c r="UC58" s="69"/>
      <c r="UD58" s="69"/>
      <c r="UE58" s="69"/>
      <c r="UF58" s="69"/>
      <c r="UG58" s="69"/>
      <c r="UH58" s="69"/>
      <c r="UI58" s="69"/>
      <c r="UJ58" s="69"/>
      <c r="UK58" s="69"/>
      <c r="UL58" s="69"/>
      <c r="UM58" s="69"/>
      <c r="UN58" s="69"/>
      <c r="UO58" s="69"/>
      <c r="UP58" s="69"/>
      <c r="UQ58" s="69"/>
      <c r="UR58" s="69"/>
      <c r="US58" s="69"/>
      <c r="UT58" s="69"/>
      <c r="UU58" s="69"/>
      <c r="UV58" s="69"/>
      <c r="UW58" s="69"/>
      <c r="UX58" s="69"/>
      <c r="UY58" s="69"/>
      <c r="UZ58" s="69"/>
      <c r="VA58" s="69"/>
      <c r="VB58" s="69"/>
      <c r="VC58" s="69"/>
      <c r="VD58" s="69"/>
      <c r="VE58" s="69"/>
      <c r="VF58" s="69"/>
      <c r="VG58" s="69"/>
      <c r="VH58" s="69"/>
      <c r="VI58" s="69"/>
      <c r="VJ58" s="69"/>
      <c r="VK58" s="69"/>
      <c r="VL58" s="69"/>
      <c r="VM58" s="69"/>
      <c r="VN58" s="69"/>
      <c r="VO58" s="69"/>
      <c r="VP58" s="69"/>
      <c r="VQ58" s="69"/>
      <c r="VR58" s="69"/>
      <c r="VS58" s="69"/>
      <c r="VT58" s="69"/>
      <c r="VU58" s="69"/>
      <c r="VV58" s="69"/>
      <c r="VW58" s="69"/>
      <c r="VX58" s="69"/>
      <c r="VY58" s="69"/>
      <c r="VZ58" s="69"/>
      <c r="WA58" s="69"/>
      <c r="WB58" s="69"/>
      <c r="WC58" s="69"/>
      <c r="WD58" s="69"/>
      <c r="WE58" s="69"/>
      <c r="WF58" s="69"/>
      <c r="WG58" s="69"/>
      <c r="WH58" s="69"/>
      <c r="WI58" s="69"/>
      <c r="WJ58" s="69"/>
      <c r="WK58" s="69"/>
      <c r="WL58" s="69"/>
      <c r="WM58" s="69"/>
      <c r="WN58" s="69"/>
      <c r="WO58" s="69"/>
      <c r="WP58" s="69"/>
      <c r="WQ58" s="69"/>
      <c r="WR58" s="69"/>
      <c r="WS58" s="69"/>
      <c r="WT58" s="69"/>
      <c r="WU58" s="69"/>
      <c r="WV58" s="69"/>
      <c r="WW58" s="69"/>
      <c r="WX58" s="69"/>
      <c r="WY58" s="69"/>
      <c r="WZ58" s="69"/>
      <c r="XA58" s="69"/>
      <c r="XB58" s="69"/>
      <c r="XC58" s="69"/>
      <c r="XD58" s="69"/>
      <c r="XE58" s="69"/>
      <c r="XF58" s="69"/>
      <c r="XG58" s="69"/>
      <c r="XH58" s="69"/>
      <c r="XI58" s="69"/>
      <c r="XJ58" s="69"/>
      <c r="XK58" s="69"/>
      <c r="XL58" s="69"/>
      <c r="XM58" s="69"/>
      <c r="XN58" s="69"/>
      <c r="XO58" s="69"/>
      <c r="XP58" s="69"/>
      <c r="XQ58" s="69"/>
      <c r="XR58" s="69"/>
      <c r="XS58" s="69"/>
      <c r="XT58" s="69"/>
      <c r="XU58" s="69"/>
      <c r="XV58" s="69"/>
      <c r="XW58" s="69"/>
      <c r="XX58" s="69"/>
      <c r="XY58" s="69"/>
      <c r="XZ58" s="69"/>
      <c r="YA58" s="69"/>
      <c r="YB58" s="69"/>
      <c r="YC58" s="69"/>
      <c r="YD58" s="69"/>
      <c r="YE58" s="69"/>
      <c r="YF58" s="69"/>
      <c r="YG58" s="69"/>
      <c r="YH58" s="69"/>
      <c r="YI58" s="69"/>
      <c r="YJ58" s="69"/>
      <c r="YK58" s="69"/>
      <c r="YL58" s="69"/>
      <c r="YM58" s="69"/>
      <c r="YN58" s="69"/>
      <c r="YO58" s="69"/>
      <c r="YP58" s="69"/>
      <c r="YQ58" s="69"/>
      <c r="YR58" s="69"/>
      <c r="YS58" s="69"/>
      <c r="YT58" s="69"/>
      <c r="YU58" s="69"/>
      <c r="YV58" s="69"/>
      <c r="YW58" s="69"/>
      <c r="YX58" s="69"/>
      <c r="YY58" s="69"/>
      <c r="YZ58" s="69"/>
      <c r="ZA58" s="69"/>
      <c r="ZB58" s="69"/>
      <c r="ZC58" s="69"/>
      <c r="ZD58" s="69"/>
      <c r="ZE58" s="69"/>
      <c r="ZF58" s="69"/>
      <c r="ZG58" s="69"/>
      <c r="ZH58" s="69"/>
      <c r="ZI58" s="69"/>
      <c r="ZJ58" s="69"/>
      <c r="ZK58" s="69"/>
      <c r="ZL58" s="69"/>
      <c r="ZM58" s="69"/>
      <c r="ZN58" s="69"/>
      <c r="ZO58" s="69"/>
      <c r="ZP58" s="69"/>
      <c r="ZQ58" s="69"/>
      <c r="ZR58" s="69"/>
      <c r="ZS58" s="69"/>
      <c r="ZT58" s="69"/>
      <c r="ZU58" s="69"/>
      <c r="ZV58" s="69"/>
      <c r="ZW58" s="69"/>
      <c r="ZX58" s="69"/>
      <c r="ZY58" s="69"/>
      <c r="ZZ58" s="69"/>
      <c r="AAA58" s="69"/>
      <c r="AAB58" s="69"/>
      <c r="AAC58" s="69"/>
      <c r="AAD58" s="69"/>
      <c r="AAE58" s="69"/>
      <c r="AAF58" s="69"/>
      <c r="AAG58" s="69"/>
      <c r="AAH58" s="69"/>
      <c r="AAI58" s="69"/>
      <c r="AAJ58" s="69"/>
      <c r="AAK58" s="69"/>
      <c r="AAL58" s="69"/>
      <c r="AAM58" s="69"/>
      <c r="AAN58" s="69"/>
      <c r="AAO58" s="69"/>
      <c r="AAP58" s="69"/>
      <c r="AAQ58" s="69"/>
      <c r="AAR58" s="69"/>
      <c r="AAS58" s="69"/>
      <c r="AAT58" s="69"/>
      <c r="AAU58" s="69"/>
      <c r="AAV58" s="69"/>
      <c r="AAW58" s="69"/>
      <c r="AAX58" s="69"/>
      <c r="AAY58" s="69"/>
      <c r="AAZ58" s="69"/>
      <c r="ABA58" s="69"/>
      <c r="ABB58" s="69"/>
      <c r="ABC58" s="69"/>
      <c r="ABD58" s="69"/>
      <c r="ABE58" s="69"/>
      <c r="ABF58" s="69"/>
      <c r="ABG58" s="69"/>
      <c r="ABH58" s="69"/>
      <c r="ABI58" s="69"/>
      <c r="ABJ58" s="69"/>
      <c r="ABK58" s="69"/>
      <c r="ABL58" s="69"/>
      <c r="ABM58" s="69"/>
      <c r="ABN58" s="69"/>
      <c r="ABO58" s="69"/>
      <c r="ABP58" s="69"/>
      <c r="ABQ58" s="69"/>
      <c r="ABR58" s="69"/>
      <c r="ABS58" s="69"/>
      <c r="ABT58" s="69"/>
      <c r="ABU58" s="69"/>
      <c r="ABV58" s="69"/>
      <c r="ABW58" s="69"/>
      <c r="ABX58" s="69"/>
      <c r="ABY58" s="69"/>
      <c r="ABZ58" s="69"/>
      <c r="ACA58" s="69"/>
      <c r="ACB58" s="69"/>
      <c r="ACC58" s="69"/>
      <c r="ACD58" s="69"/>
      <c r="ACE58" s="69"/>
      <c r="ACF58" s="69"/>
      <c r="ACG58" s="69"/>
      <c r="ACH58" s="69"/>
      <c r="ACI58" s="69"/>
      <c r="ACJ58" s="69"/>
      <c r="ACK58" s="69"/>
      <c r="ACL58" s="69"/>
      <c r="ACM58" s="69"/>
      <c r="ACN58" s="69"/>
      <c r="ACO58" s="69"/>
      <c r="ACP58" s="69"/>
      <c r="ACQ58" s="69"/>
      <c r="ACR58" s="69"/>
      <c r="ACS58" s="69"/>
      <c r="ACT58" s="69"/>
      <c r="ACU58" s="69"/>
      <c r="ACV58" s="69"/>
      <c r="ACW58" s="69"/>
      <c r="ACX58" s="69"/>
      <c r="ACY58" s="69"/>
      <c r="ACZ58" s="69"/>
      <c r="ADA58" s="69"/>
      <c r="ADB58" s="69"/>
      <c r="ADC58" s="69"/>
      <c r="ADD58" s="69"/>
      <c r="ADE58" s="69"/>
      <c r="ADF58" s="69"/>
      <c r="ADG58" s="69"/>
      <c r="ADH58" s="69"/>
      <c r="ADI58" s="69"/>
      <c r="ADJ58" s="69"/>
      <c r="ADK58" s="69"/>
      <c r="ADL58" s="69"/>
      <c r="ADM58" s="69"/>
      <c r="ADN58" s="69"/>
      <c r="ADO58" s="69"/>
      <c r="ADP58" s="69"/>
      <c r="ADQ58" s="69"/>
      <c r="ADR58" s="69"/>
      <c r="ADS58" s="69"/>
      <c r="ADT58" s="69"/>
      <c r="ADU58" s="69"/>
      <c r="ADV58" s="69"/>
      <c r="ADW58" s="69"/>
      <c r="ADX58" s="69"/>
      <c r="ADY58" s="69"/>
      <c r="ADZ58" s="69"/>
      <c r="AEA58" s="69"/>
      <c r="AEB58" s="69"/>
      <c r="AEC58" s="69"/>
      <c r="AED58" s="69"/>
      <c r="AEE58" s="69"/>
      <c r="AEF58" s="69"/>
      <c r="AEG58" s="69"/>
      <c r="AEH58" s="69"/>
      <c r="AEI58" s="69"/>
      <c r="AEJ58" s="69"/>
      <c r="AEK58" s="69"/>
      <c r="AEL58" s="69"/>
      <c r="AEM58" s="69"/>
      <c r="AEN58" s="69"/>
      <c r="AEO58" s="69"/>
      <c r="AEP58" s="69"/>
      <c r="AEQ58" s="69"/>
      <c r="AER58" s="69"/>
      <c r="AES58" s="69"/>
      <c r="AET58" s="69"/>
      <c r="AEU58" s="69"/>
      <c r="AEV58" s="69"/>
      <c r="AEW58" s="69"/>
      <c r="AEX58" s="69"/>
      <c r="AEY58" s="69"/>
      <c r="AEZ58" s="69"/>
      <c r="AFA58" s="69"/>
      <c r="AFB58" s="69"/>
      <c r="AFC58" s="69"/>
      <c r="AFD58" s="69"/>
      <c r="AFE58" s="69"/>
      <c r="AFF58" s="69"/>
      <c r="AFG58" s="69"/>
      <c r="AFH58" s="69"/>
      <c r="AFI58" s="69"/>
      <c r="AFJ58" s="69"/>
      <c r="AFK58" s="69"/>
      <c r="AFL58" s="69"/>
      <c r="AFM58" s="69"/>
      <c r="AFN58" s="69"/>
      <c r="AFO58" s="69"/>
      <c r="AFP58" s="69"/>
      <c r="AFQ58" s="69"/>
      <c r="AFR58" s="69"/>
      <c r="AFS58" s="69"/>
      <c r="AFT58" s="69"/>
      <c r="AFU58" s="69"/>
      <c r="AFV58" s="69"/>
      <c r="AFW58" s="69"/>
      <c r="AFX58" s="69"/>
      <c r="AFY58" s="69"/>
      <c r="AFZ58" s="69"/>
      <c r="AGA58" s="69"/>
      <c r="AGB58" s="69"/>
      <c r="AGC58" s="69"/>
      <c r="AGD58" s="69"/>
      <c r="AGE58" s="69"/>
      <c r="AGF58" s="69"/>
      <c r="AGG58" s="69"/>
      <c r="AGH58" s="69"/>
      <c r="AGI58" s="69"/>
      <c r="AGJ58" s="69"/>
      <c r="AGK58" s="69"/>
      <c r="AGL58" s="69"/>
      <c r="AGM58" s="69"/>
      <c r="AGN58" s="69"/>
      <c r="AGO58" s="69"/>
      <c r="AGP58" s="69"/>
      <c r="AGQ58" s="69"/>
      <c r="AGR58" s="69"/>
      <c r="AGS58" s="69"/>
      <c r="AGT58" s="69"/>
      <c r="AGU58" s="69"/>
      <c r="AGV58" s="69"/>
      <c r="AGW58" s="69"/>
      <c r="AGX58" s="69"/>
      <c r="AGY58" s="69"/>
      <c r="AGZ58" s="69"/>
      <c r="AHA58" s="69"/>
      <c r="AHB58" s="69"/>
      <c r="AHC58" s="69"/>
      <c r="AHD58" s="69"/>
      <c r="AHE58" s="69"/>
      <c r="AHF58" s="69"/>
      <c r="AHG58" s="69"/>
      <c r="AHH58" s="69"/>
      <c r="AHI58" s="69"/>
      <c r="AHJ58" s="69"/>
      <c r="AHK58" s="69"/>
      <c r="AHL58" s="69"/>
      <c r="AHM58" s="69"/>
      <c r="AHN58" s="69"/>
      <c r="AHO58" s="69"/>
      <c r="AHP58" s="69"/>
      <c r="AHQ58" s="69"/>
      <c r="AHR58" s="69"/>
      <c r="AHS58" s="69"/>
      <c r="AHT58" s="69"/>
      <c r="AHU58" s="69"/>
      <c r="AHV58" s="69"/>
      <c r="AHW58" s="69"/>
      <c r="AHX58" s="69"/>
      <c r="AHY58" s="69"/>
      <c r="AHZ58" s="69"/>
      <c r="AIA58" s="69"/>
      <c r="AIB58" s="69"/>
      <c r="AIC58" s="69"/>
      <c r="AID58" s="69"/>
      <c r="AIE58" s="69"/>
      <c r="AIF58" s="69"/>
      <c r="AIG58" s="69"/>
      <c r="AIH58" s="69"/>
      <c r="AII58" s="69"/>
      <c r="AIJ58" s="69"/>
      <c r="AIK58" s="69"/>
      <c r="AIL58" s="69"/>
      <c r="AIM58" s="69"/>
      <c r="AIN58" s="69"/>
      <c r="AIO58" s="69"/>
      <c r="AIP58" s="69"/>
      <c r="AIQ58" s="69"/>
      <c r="AIR58" s="69"/>
      <c r="AIS58" s="69"/>
      <c r="AIT58" s="69"/>
      <c r="AIU58" s="69"/>
      <c r="AIV58" s="69"/>
      <c r="AIW58" s="69"/>
      <c r="AIX58" s="69"/>
      <c r="AIY58" s="69"/>
      <c r="AIZ58" s="69"/>
      <c r="AJA58" s="69"/>
      <c r="AJB58" s="69"/>
      <c r="AJC58" s="69"/>
      <c r="AJD58" s="69"/>
      <c r="AJE58" s="69"/>
      <c r="AJF58" s="69"/>
      <c r="AJG58" s="69"/>
      <c r="AJH58" s="69"/>
      <c r="AJI58" s="69"/>
      <c r="AJJ58" s="69"/>
      <c r="AJK58" s="69"/>
      <c r="AJL58" s="69"/>
      <c r="AJM58" s="69"/>
      <c r="AJN58" s="69"/>
      <c r="AJO58" s="69"/>
      <c r="AJP58" s="69"/>
      <c r="AJQ58" s="69"/>
      <c r="AJR58" s="69"/>
      <c r="AJS58" s="69"/>
      <c r="AJT58" s="69"/>
      <c r="AJU58" s="69"/>
      <c r="AJV58" s="69"/>
      <c r="AJW58" s="69"/>
      <c r="AJX58" s="69"/>
      <c r="AJY58" s="69"/>
      <c r="AJZ58" s="69"/>
      <c r="AKA58" s="69"/>
      <c r="AKB58" s="69"/>
      <c r="AKC58" s="69"/>
      <c r="AKD58" s="69"/>
      <c r="AKE58" s="69"/>
      <c r="AKF58" s="69"/>
      <c r="AKG58" s="69"/>
      <c r="AKH58" s="69"/>
      <c r="AKI58" s="69"/>
      <c r="AKJ58" s="69"/>
      <c r="AKK58" s="69"/>
      <c r="AKL58" s="69"/>
      <c r="AKM58" s="69"/>
      <c r="AKN58" s="69"/>
      <c r="AKO58" s="69"/>
      <c r="AKP58" s="69"/>
      <c r="AKQ58" s="69"/>
      <c r="AKR58" s="69"/>
      <c r="AKS58" s="69"/>
      <c r="AKT58" s="69"/>
      <c r="AKU58" s="69"/>
      <c r="AKV58" s="69"/>
      <c r="AKW58" s="69"/>
      <c r="AKX58" s="69"/>
      <c r="AKY58" s="69"/>
      <c r="AKZ58" s="69"/>
      <c r="ALA58" s="69"/>
      <c r="ALB58" s="69"/>
      <c r="ALC58" s="69"/>
      <c r="ALD58" s="69"/>
      <c r="ALE58" s="69"/>
      <c r="ALF58" s="69"/>
      <c r="ALG58" s="69"/>
      <c r="ALH58" s="69"/>
      <c r="ALI58" s="69"/>
      <c r="ALJ58" s="69"/>
      <c r="ALK58" s="69"/>
      <c r="ALL58" s="69"/>
      <c r="ALM58" s="69"/>
    </row>
    <row r="59">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c r="CE59" s="69"/>
      <c r="CF59" s="69"/>
      <c r="CG59" s="69"/>
      <c r="CH59" s="69"/>
      <c r="CI59" s="69"/>
      <c r="CJ59" s="69"/>
      <c r="CK59" s="69"/>
      <c r="CL59" s="69"/>
      <c r="CM59" s="69"/>
      <c r="CN59" s="69"/>
      <c r="CO59" s="69"/>
      <c r="CP59" s="69"/>
      <c r="CQ59" s="69"/>
      <c r="CR59" s="69"/>
      <c r="CS59" s="69"/>
      <c r="CT59" s="69"/>
      <c r="CU59" s="69"/>
      <c r="CV59" s="69"/>
      <c r="CW59" s="69"/>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c r="ER59" s="69"/>
      <c r="ES59" s="69"/>
      <c r="ET59" s="69"/>
      <c r="EU59" s="69"/>
      <c r="EV59" s="69"/>
      <c r="EW59" s="69"/>
      <c r="EX59" s="69"/>
      <c r="EY59" s="69"/>
      <c r="EZ59" s="69"/>
      <c r="FA59" s="69"/>
      <c r="FB59" s="69"/>
      <c r="FC59" s="69"/>
      <c r="FD59" s="69"/>
      <c r="FE59" s="69"/>
      <c r="FF59" s="69"/>
      <c r="FG59" s="69"/>
      <c r="FH59" s="69"/>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c r="IJ59" s="69"/>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c r="JS59" s="69"/>
      <c r="JT59" s="69"/>
      <c r="JU59" s="69"/>
      <c r="JV59" s="69"/>
      <c r="JW59" s="69"/>
      <c r="JX59" s="69"/>
      <c r="JY59" s="69"/>
      <c r="JZ59" s="69"/>
      <c r="KA59" s="69"/>
      <c r="KB59" s="69"/>
      <c r="KC59" s="69"/>
      <c r="KD59" s="69"/>
      <c r="KE59" s="69"/>
      <c r="KF59" s="69"/>
      <c r="KG59" s="69"/>
      <c r="KH59" s="69"/>
      <c r="KI59" s="69"/>
      <c r="KJ59" s="69"/>
      <c r="KK59" s="69"/>
      <c r="KL59" s="69"/>
      <c r="KM59" s="69"/>
      <c r="KN59" s="69"/>
      <c r="KO59" s="69"/>
      <c r="KP59" s="69"/>
      <c r="KQ59" s="69"/>
      <c r="KR59" s="69"/>
      <c r="KS59" s="69"/>
      <c r="KT59" s="69"/>
      <c r="KU59" s="69"/>
      <c r="KV59" s="69"/>
      <c r="KW59" s="69"/>
      <c r="KX59" s="69"/>
      <c r="KY59" s="69"/>
      <c r="KZ59" s="69"/>
      <c r="LA59" s="69"/>
      <c r="LB59" s="69"/>
      <c r="LC59" s="69"/>
      <c r="LD59" s="69"/>
      <c r="LE59" s="69"/>
      <c r="LF59" s="69"/>
      <c r="LG59" s="69"/>
      <c r="LH59" s="69"/>
      <c r="LI59" s="69"/>
      <c r="LJ59" s="69"/>
      <c r="LK59" s="69"/>
      <c r="LL59" s="69"/>
      <c r="LM59" s="69"/>
      <c r="LN59" s="69"/>
      <c r="LO59" s="69"/>
      <c r="LP59" s="69"/>
      <c r="LQ59" s="69"/>
      <c r="LR59" s="69"/>
      <c r="LS59" s="69"/>
      <c r="LT59" s="69"/>
      <c r="LU59" s="69"/>
      <c r="LV59" s="69"/>
      <c r="LW59" s="69"/>
      <c r="LX59" s="69"/>
      <c r="LY59" s="69"/>
      <c r="LZ59" s="69"/>
      <c r="MA59" s="69"/>
      <c r="MB59" s="69"/>
      <c r="MC59" s="69"/>
      <c r="MD59" s="69"/>
      <c r="ME59" s="69"/>
      <c r="MF59" s="69"/>
      <c r="MG59" s="69"/>
      <c r="MH59" s="69"/>
      <c r="MI59" s="69"/>
      <c r="MJ59" s="69"/>
      <c r="MK59" s="69"/>
      <c r="ML59" s="69"/>
      <c r="MM59" s="69"/>
      <c r="MN59" s="69"/>
      <c r="MO59" s="69"/>
      <c r="MP59" s="69"/>
      <c r="MQ59" s="69"/>
      <c r="MR59" s="69"/>
      <c r="MS59" s="69"/>
      <c r="MT59" s="69"/>
      <c r="MU59" s="69"/>
      <c r="MV59" s="69"/>
      <c r="MW59" s="69"/>
      <c r="MX59" s="69"/>
      <c r="MY59" s="69"/>
      <c r="MZ59" s="69"/>
      <c r="NA59" s="69"/>
      <c r="NB59" s="69"/>
      <c r="NC59" s="69"/>
      <c r="ND59" s="69"/>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c r="OI59" s="69"/>
      <c r="OJ59" s="69"/>
      <c r="OK59" s="69"/>
      <c r="OL59" s="69"/>
      <c r="OM59" s="69"/>
      <c r="ON59" s="69"/>
      <c r="OO59" s="69"/>
      <c r="OP59" s="69"/>
      <c r="OQ59" s="69"/>
      <c r="OR59" s="69"/>
      <c r="OS59" s="69"/>
      <c r="OT59" s="69"/>
      <c r="OU59" s="69"/>
      <c r="OV59" s="69"/>
      <c r="OW59" s="69"/>
      <c r="OX59" s="69"/>
      <c r="OY59" s="69"/>
      <c r="OZ59" s="69"/>
      <c r="PA59" s="69"/>
      <c r="PB59" s="69"/>
      <c r="PC59" s="69"/>
      <c r="PD59" s="69"/>
      <c r="PE59" s="69"/>
      <c r="PF59" s="69"/>
      <c r="PG59" s="69"/>
      <c r="PH59" s="69"/>
      <c r="PI59" s="69"/>
      <c r="PJ59" s="69"/>
      <c r="PK59" s="69"/>
      <c r="PL59" s="69"/>
      <c r="PM59" s="69"/>
      <c r="PN59" s="69"/>
      <c r="PO59" s="69"/>
      <c r="PP59" s="69"/>
      <c r="PQ59" s="69"/>
      <c r="PR59" s="69"/>
      <c r="PS59" s="69"/>
      <c r="PT59" s="69"/>
      <c r="PU59" s="69"/>
      <c r="PV59" s="69"/>
      <c r="PW59" s="69"/>
      <c r="PX59" s="69"/>
      <c r="PY59" s="69"/>
      <c r="PZ59" s="69"/>
      <c r="QA59" s="69"/>
      <c r="QB59" s="69"/>
      <c r="QC59" s="69"/>
      <c r="QD59" s="69"/>
      <c r="QE59" s="69"/>
      <c r="QF59" s="69"/>
      <c r="QG59" s="69"/>
      <c r="QH59" s="69"/>
      <c r="QI59" s="69"/>
      <c r="QJ59" s="69"/>
      <c r="QK59" s="69"/>
      <c r="QL59" s="69"/>
      <c r="QM59" s="69"/>
      <c r="QN59" s="69"/>
      <c r="QO59" s="69"/>
      <c r="QP59" s="69"/>
      <c r="QQ59" s="69"/>
      <c r="QR59" s="69"/>
      <c r="QS59" s="69"/>
      <c r="QT59" s="69"/>
      <c r="QU59" s="69"/>
      <c r="QV59" s="69"/>
      <c r="QW59" s="69"/>
      <c r="QX59" s="69"/>
      <c r="QY59" s="69"/>
      <c r="QZ59" s="69"/>
      <c r="RA59" s="69"/>
      <c r="RB59" s="69"/>
      <c r="RC59" s="69"/>
      <c r="RD59" s="69"/>
      <c r="RE59" s="69"/>
      <c r="RF59" s="69"/>
      <c r="RG59" s="69"/>
      <c r="RH59" s="69"/>
      <c r="RI59" s="69"/>
      <c r="RJ59" s="69"/>
      <c r="RK59" s="69"/>
      <c r="RL59" s="69"/>
      <c r="RM59" s="69"/>
      <c r="RN59" s="69"/>
      <c r="RO59" s="69"/>
      <c r="RP59" s="69"/>
      <c r="RQ59" s="69"/>
      <c r="RR59" s="69"/>
      <c r="RS59" s="69"/>
      <c r="RT59" s="69"/>
      <c r="RU59" s="69"/>
      <c r="RV59" s="69"/>
      <c r="RW59" s="69"/>
      <c r="RX59" s="69"/>
      <c r="RY59" s="69"/>
      <c r="RZ59" s="69"/>
      <c r="SA59" s="69"/>
      <c r="SB59" s="69"/>
      <c r="SC59" s="69"/>
      <c r="SD59" s="69"/>
      <c r="SE59" s="69"/>
      <c r="SF59" s="69"/>
      <c r="SG59" s="69"/>
      <c r="SH59" s="69"/>
      <c r="SI59" s="69"/>
      <c r="SJ59" s="69"/>
      <c r="SK59" s="69"/>
      <c r="SL59" s="69"/>
      <c r="SM59" s="69"/>
      <c r="SN59" s="69"/>
      <c r="SO59" s="69"/>
      <c r="SP59" s="69"/>
      <c r="SQ59" s="69"/>
      <c r="SR59" s="69"/>
      <c r="SS59" s="69"/>
      <c r="ST59" s="69"/>
      <c r="SU59" s="69"/>
      <c r="SV59" s="69"/>
      <c r="SW59" s="69"/>
      <c r="SX59" s="69"/>
      <c r="SY59" s="69"/>
      <c r="SZ59" s="69"/>
      <c r="TA59" s="69"/>
      <c r="TB59" s="69"/>
      <c r="TC59" s="69"/>
      <c r="TD59" s="69"/>
      <c r="TE59" s="69"/>
      <c r="TF59" s="69"/>
      <c r="TG59" s="69"/>
      <c r="TH59" s="69"/>
      <c r="TI59" s="69"/>
      <c r="TJ59" s="69"/>
      <c r="TK59" s="69"/>
      <c r="TL59" s="69"/>
      <c r="TM59" s="69"/>
      <c r="TN59" s="69"/>
      <c r="TO59" s="69"/>
      <c r="TP59" s="69"/>
      <c r="TQ59" s="69"/>
      <c r="TR59" s="69"/>
      <c r="TS59" s="69"/>
      <c r="TT59" s="69"/>
      <c r="TU59" s="69"/>
      <c r="TV59" s="69"/>
      <c r="TW59" s="69"/>
      <c r="TX59" s="69"/>
      <c r="TY59" s="69"/>
      <c r="TZ59" s="69"/>
      <c r="UA59" s="69"/>
      <c r="UB59" s="69"/>
      <c r="UC59" s="69"/>
      <c r="UD59" s="69"/>
      <c r="UE59" s="69"/>
      <c r="UF59" s="69"/>
      <c r="UG59" s="69"/>
      <c r="UH59" s="69"/>
      <c r="UI59" s="69"/>
      <c r="UJ59" s="69"/>
      <c r="UK59" s="69"/>
      <c r="UL59" s="69"/>
      <c r="UM59" s="69"/>
      <c r="UN59" s="69"/>
      <c r="UO59" s="69"/>
      <c r="UP59" s="69"/>
      <c r="UQ59" s="69"/>
      <c r="UR59" s="69"/>
      <c r="US59" s="69"/>
      <c r="UT59" s="69"/>
      <c r="UU59" s="69"/>
      <c r="UV59" s="69"/>
      <c r="UW59" s="69"/>
      <c r="UX59" s="69"/>
      <c r="UY59" s="69"/>
      <c r="UZ59" s="69"/>
      <c r="VA59" s="69"/>
      <c r="VB59" s="69"/>
      <c r="VC59" s="69"/>
      <c r="VD59" s="69"/>
      <c r="VE59" s="69"/>
      <c r="VF59" s="69"/>
      <c r="VG59" s="69"/>
      <c r="VH59" s="69"/>
      <c r="VI59" s="69"/>
      <c r="VJ59" s="69"/>
      <c r="VK59" s="69"/>
      <c r="VL59" s="69"/>
      <c r="VM59" s="69"/>
      <c r="VN59" s="69"/>
      <c r="VO59" s="69"/>
      <c r="VP59" s="69"/>
      <c r="VQ59" s="69"/>
      <c r="VR59" s="69"/>
      <c r="VS59" s="69"/>
      <c r="VT59" s="69"/>
      <c r="VU59" s="69"/>
      <c r="VV59" s="69"/>
      <c r="VW59" s="69"/>
      <c r="VX59" s="69"/>
      <c r="VY59" s="69"/>
      <c r="VZ59" s="69"/>
      <c r="WA59" s="69"/>
      <c r="WB59" s="69"/>
      <c r="WC59" s="69"/>
      <c r="WD59" s="69"/>
      <c r="WE59" s="69"/>
      <c r="WF59" s="69"/>
      <c r="WG59" s="69"/>
      <c r="WH59" s="69"/>
      <c r="WI59" s="69"/>
      <c r="WJ59" s="69"/>
      <c r="WK59" s="69"/>
      <c r="WL59" s="69"/>
      <c r="WM59" s="69"/>
      <c r="WN59" s="69"/>
      <c r="WO59" s="69"/>
      <c r="WP59" s="69"/>
      <c r="WQ59" s="69"/>
      <c r="WR59" s="69"/>
      <c r="WS59" s="69"/>
      <c r="WT59" s="69"/>
      <c r="WU59" s="69"/>
      <c r="WV59" s="69"/>
      <c r="WW59" s="69"/>
      <c r="WX59" s="69"/>
      <c r="WY59" s="69"/>
      <c r="WZ59" s="69"/>
      <c r="XA59" s="69"/>
      <c r="XB59" s="69"/>
      <c r="XC59" s="69"/>
      <c r="XD59" s="69"/>
      <c r="XE59" s="69"/>
      <c r="XF59" s="69"/>
      <c r="XG59" s="69"/>
      <c r="XH59" s="69"/>
      <c r="XI59" s="69"/>
      <c r="XJ59" s="69"/>
      <c r="XK59" s="69"/>
      <c r="XL59" s="69"/>
      <c r="XM59" s="69"/>
      <c r="XN59" s="69"/>
      <c r="XO59" s="69"/>
      <c r="XP59" s="69"/>
      <c r="XQ59" s="69"/>
      <c r="XR59" s="69"/>
      <c r="XS59" s="69"/>
      <c r="XT59" s="69"/>
      <c r="XU59" s="69"/>
      <c r="XV59" s="69"/>
      <c r="XW59" s="69"/>
      <c r="XX59" s="69"/>
      <c r="XY59" s="69"/>
      <c r="XZ59" s="69"/>
      <c r="YA59" s="69"/>
      <c r="YB59" s="69"/>
      <c r="YC59" s="69"/>
      <c r="YD59" s="69"/>
      <c r="YE59" s="69"/>
      <c r="YF59" s="69"/>
      <c r="YG59" s="69"/>
      <c r="YH59" s="69"/>
      <c r="YI59" s="69"/>
      <c r="YJ59" s="69"/>
      <c r="YK59" s="69"/>
      <c r="YL59" s="69"/>
      <c r="YM59" s="69"/>
      <c r="YN59" s="69"/>
      <c r="YO59" s="69"/>
      <c r="YP59" s="69"/>
      <c r="YQ59" s="69"/>
      <c r="YR59" s="69"/>
      <c r="YS59" s="69"/>
      <c r="YT59" s="69"/>
      <c r="YU59" s="69"/>
      <c r="YV59" s="69"/>
      <c r="YW59" s="69"/>
      <c r="YX59" s="69"/>
      <c r="YY59" s="69"/>
      <c r="YZ59" s="69"/>
      <c r="ZA59" s="69"/>
      <c r="ZB59" s="69"/>
      <c r="ZC59" s="69"/>
      <c r="ZD59" s="69"/>
      <c r="ZE59" s="69"/>
      <c r="ZF59" s="69"/>
      <c r="ZG59" s="69"/>
      <c r="ZH59" s="69"/>
      <c r="ZI59" s="69"/>
      <c r="ZJ59" s="69"/>
      <c r="ZK59" s="69"/>
      <c r="ZL59" s="69"/>
      <c r="ZM59" s="69"/>
      <c r="ZN59" s="69"/>
      <c r="ZO59" s="69"/>
      <c r="ZP59" s="69"/>
      <c r="ZQ59" s="69"/>
      <c r="ZR59" s="69"/>
      <c r="ZS59" s="69"/>
      <c r="ZT59" s="69"/>
      <c r="ZU59" s="69"/>
      <c r="ZV59" s="69"/>
      <c r="ZW59" s="69"/>
      <c r="ZX59" s="69"/>
      <c r="ZY59" s="69"/>
      <c r="ZZ59" s="69"/>
      <c r="AAA59" s="69"/>
      <c r="AAB59" s="69"/>
      <c r="AAC59" s="69"/>
      <c r="AAD59" s="69"/>
      <c r="AAE59" s="69"/>
      <c r="AAF59" s="69"/>
      <c r="AAG59" s="69"/>
      <c r="AAH59" s="69"/>
      <c r="AAI59" s="69"/>
      <c r="AAJ59" s="69"/>
      <c r="AAK59" s="69"/>
      <c r="AAL59" s="69"/>
      <c r="AAM59" s="69"/>
      <c r="AAN59" s="69"/>
      <c r="AAO59" s="69"/>
      <c r="AAP59" s="69"/>
      <c r="AAQ59" s="69"/>
      <c r="AAR59" s="69"/>
      <c r="AAS59" s="69"/>
      <c r="AAT59" s="69"/>
      <c r="AAU59" s="69"/>
      <c r="AAV59" s="69"/>
      <c r="AAW59" s="69"/>
      <c r="AAX59" s="69"/>
      <c r="AAY59" s="69"/>
      <c r="AAZ59" s="69"/>
      <c r="ABA59" s="69"/>
      <c r="ABB59" s="69"/>
      <c r="ABC59" s="69"/>
      <c r="ABD59" s="69"/>
      <c r="ABE59" s="69"/>
      <c r="ABF59" s="69"/>
      <c r="ABG59" s="69"/>
      <c r="ABH59" s="69"/>
      <c r="ABI59" s="69"/>
      <c r="ABJ59" s="69"/>
      <c r="ABK59" s="69"/>
      <c r="ABL59" s="69"/>
      <c r="ABM59" s="69"/>
      <c r="ABN59" s="69"/>
      <c r="ABO59" s="69"/>
      <c r="ABP59" s="69"/>
      <c r="ABQ59" s="69"/>
      <c r="ABR59" s="69"/>
      <c r="ABS59" s="69"/>
      <c r="ABT59" s="69"/>
      <c r="ABU59" s="69"/>
      <c r="ABV59" s="69"/>
      <c r="ABW59" s="69"/>
      <c r="ABX59" s="69"/>
      <c r="ABY59" s="69"/>
      <c r="ABZ59" s="69"/>
      <c r="ACA59" s="69"/>
      <c r="ACB59" s="69"/>
      <c r="ACC59" s="69"/>
      <c r="ACD59" s="69"/>
      <c r="ACE59" s="69"/>
      <c r="ACF59" s="69"/>
      <c r="ACG59" s="69"/>
      <c r="ACH59" s="69"/>
      <c r="ACI59" s="69"/>
      <c r="ACJ59" s="69"/>
      <c r="ACK59" s="69"/>
      <c r="ACL59" s="69"/>
      <c r="ACM59" s="69"/>
      <c r="ACN59" s="69"/>
      <c r="ACO59" s="69"/>
      <c r="ACP59" s="69"/>
      <c r="ACQ59" s="69"/>
      <c r="ACR59" s="69"/>
      <c r="ACS59" s="69"/>
      <c r="ACT59" s="69"/>
      <c r="ACU59" s="69"/>
      <c r="ACV59" s="69"/>
      <c r="ACW59" s="69"/>
      <c r="ACX59" s="69"/>
      <c r="ACY59" s="69"/>
      <c r="ACZ59" s="69"/>
      <c r="ADA59" s="69"/>
      <c r="ADB59" s="69"/>
      <c r="ADC59" s="69"/>
      <c r="ADD59" s="69"/>
      <c r="ADE59" s="69"/>
      <c r="ADF59" s="69"/>
      <c r="ADG59" s="69"/>
      <c r="ADH59" s="69"/>
      <c r="ADI59" s="69"/>
      <c r="ADJ59" s="69"/>
      <c r="ADK59" s="69"/>
      <c r="ADL59" s="69"/>
      <c r="ADM59" s="69"/>
      <c r="ADN59" s="69"/>
      <c r="ADO59" s="69"/>
      <c r="ADP59" s="69"/>
      <c r="ADQ59" s="69"/>
      <c r="ADR59" s="69"/>
      <c r="ADS59" s="69"/>
      <c r="ADT59" s="69"/>
      <c r="ADU59" s="69"/>
      <c r="ADV59" s="69"/>
      <c r="ADW59" s="69"/>
      <c r="ADX59" s="69"/>
      <c r="ADY59" s="69"/>
      <c r="ADZ59" s="69"/>
      <c r="AEA59" s="69"/>
      <c r="AEB59" s="69"/>
      <c r="AEC59" s="69"/>
      <c r="AED59" s="69"/>
      <c r="AEE59" s="69"/>
      <c r="AEF59" s="69"/>
      <c r="AEG59" s="69"/>
      <c r="AEH59" s="69"/>
      <c r="AEI59" s="69"/>
      <c r="AEJ59" s="69"/>
      <c r="AEK59" s="69"/>
      <c r="AEL59" s="69"/>
      <c r="AEM59" s="69"/>
      <c r="AEN59" s="69"/>
      <c r="AEO59" s="69"/>
      <c r="AEP59" s="69"/>
      <c r="AEQ59" s="69"/>
      <c r="AER59" s="69"/>
      <c r="AES59" s="69"/>
      <c r="AET59" s="69"/>
      <c r="AEU59" s="69"/>
      <c r="AEV59" s="69"/>
      <c r="AEW59" s="69"/>
      <c r="AEX59" s="69"/>
      <c r="AEY59" s="69"/>
      <c r="AEZ59" s="69"/>
      <c r="AFA59" s="69"/>
      <c r="AFB59" s="69"/>
      <c r="AFC59" s="69"/>
      <c r="AFD59" s="69"/>
      <c r="AFE59" s="69"/>
      <c r="AFF59" s="69"/>
      <c r="AFG59" s="69"/>
      <c r="AFH59" s="69"/>
      <c r="AFI59" s="69"/>
      <c r="AFJ59" s="69"/>
      <c r="AFK59" s="69"/>
      <c r="AFL59" s="69"/>
      <c r="AFM59" s="69"/>
      <c r="AFN59" s="69"/>
      <c r="AFO59" s="69"/>
      <c r="AFP59" s="69"/>
      <c r="AFQ59" s="69"/>
      <c r="AFR59" s="69"/>
      <c r="AFS59" s="69"/>
      <c r="AFT59" s="69"/>
      <c r="AFU59" s="69"/>
      <c r="AFV59" s="69"/>
      <c r="AFW59" s="69"/>
      <c r="AFX59" s="69"/>
      <c r="AFY59" s="69"/>
      <c r="AFZ59" s="69"/>
      <c r="AGA59" s="69"/>
      <c r="AGB59" s="69"/>
      <c r="AGC59" s="69"/>
      <c r="AGD59" s="69"/>
      <c r="AGE59" s="69"/>
      <c r="AGF59" s="69"/>
      <c r="AGG59" s="69"/>
      <c r="AGH59" s="69"/>
      <c r="AGI59" s="69"/>
      <c r="AGJ59" s="69"/>
      <c r="AGK59" s="69"/>
      <c r="AGL59" s="69"/>
      <c r="AGM59" s="69"/>
      <c r="AGN59" s="69"/>
      <c r="AGO59" s="69"/>
      <c r="AGP59" s="69"/>
      <c r="AGQ59" s="69"/>
      <c r="AGR59" s="69"/>
      <c r="AGS59" s="69"/>
      <c r="AGT59" s="69"/>
      <c r="AGU59" s="69"/>
      <c r="AGV59" s="69"/>
      <c r="AGW59" s="69"/>
      <c r="AGX59" s="69"/>
      <c r="AGY59" s="69"/>
      <c r="AGZ59" s="69"/>
      <c r="AHA59" s="69"/>
      <c r="AHB59" s="69"/>
      <c r="AHC59" s="69"/>
      <c r="AHD59" s="69"/>
      <c r="AHE59" s="69"/>
      <c r="AHF59" s="69"/>
      <c r="AHG59" s="69"/>
      <c r="AHH59" s="69"/>
      <c r="AHI59" s="69"/>
      <c r="AHJ59" s="69"/>
      <c r="AHK59" s="69"/>
      <c r="AHL59" s="69"/>
      <c r="AHM59" s="69"/>
      <c r="AHN59" s="69"/>
      <c r="AHO59" s="69"/>
      <c r="AHP59" s="69"/>
      <c r="AHQ59" s="69"/>
      <c r="AHR59" s="69"/>
      <c r="AHS59" s="69"/>
      <c r="AHT59" s="69"/>
      <c r="AHU59" s="69"/>
      <c r="AHV59" s="69"/>
      <c r="AHW59" s="69"/>
      <c r="AHX59" s="69"/>
      <c r="AHY59" s="69"/>
      <c r="AHZ59" s="69"/>
      <c r="AIA59" s="69"/>
      <c r="AIB59" s="69"/>
      <c r="AIC59" s="69"/>
      <c r="AID59" s="69"/>
      <c r="AIE59" s="69"/>
      <c r="AIF59" s="69"/>
      <c r="AIG59" s="69"/>
      <c r="AIH59" s="69"/>
      <c r="AII59" s="69"/>
      <c r="AIJ59" s="69"/>
      <c r="AIK59" s="69"/>
      <c r="AIL59" s="69"/>
      <c r="AIM59" s="69"/>
      <c r="AIN59" s="69"/>
      <c r="AIO59" s="69"/>
      <c r="AIP59" s="69"/>
      <c r="AIQ59" s="69"/>
      <c r="AIR59" s="69"/>
      <c r="AIS59" s="69"/>
      <c r="AIT59" s="69"/>
      <c r="AIU59" s="69"/>
      <c r="AIV59" s="69"/>
      <c r="AIW59" s="69"/>
      <c r="AIX59" s="69"/>
      <c r="AIY59" s="69"/>
      <c r="AIZ59" s="69"/>
      <c r="AJA59" s="69"/>
      <c r="AJB59" s="69"/>
      <c r="AJC59" s="69"/>
      <c r="AJD59" s="69"/>
      <c r="AJE59" s="69"/>
      <c r="AJF59" s="69"/>
      <c r="AJG59" s="69"/>
      <c r="AJH59" s="69"/>
      <c r="AJI59" s="69"/>
      <c r="AJJ59" s="69"/>
      <c r="AJK59" s="69"/>
      <c r="AJL59" s="69"/>
      <c r="AJM59" s="69"/>
      <c r="AJN59" s="69"/>
      <c r="AJO59" s="69"/>
      <c r="AJP59" s="69"/>
      <c r="AJQ59" s="69"/>
      <c r="AJR59" s="69"/>
      <c r="AJS59" s="69"/>
      <c r="AJT59" s="69"/>
      <c r="AJU59" s="69"/>
      <c r="AJV59" s="69"/>
      <c r="AJW59" s="69"/>
      <c r="AJX59" s="69"/>
      <c r="AJY59" s="69"/>
      <c r="AJZ59" s="69"/>
      <c r="AKA59" s="69"/>
      <c r="AKB59" s="69"/>
      <c r="AKC59" s="69"/>
      <c r="AKD59" s="69"/>
      <c r="AKE59" s="69"/>
      <c r="AKF59" s="69"/>
      <c r="AKG59" s="69"/>
      <c r="AKH59" s="69"/>
      <c r="AKI59" s="69"/>
      <c r="AKJ59" s="69"/>
      <c r="AKK59" s="69"/>
      <c r="AKL59" s="69"/>
      <c r="AKM59" s="69"/>
      <c r="AKN59" s="69"/>
      <c r="AKO59" s="69"/>
      <c r="AKP59" s="69"/>
      <c r="AKQ59" s="69"/>
      <c r="AKR59" s="69"/>
      <c r="AKS59" s="69"/>
      <c r="AKT59" s="69"/>
      <c r="AKU59" s="69"/>
      <c r="AKV59" s="69"/>
      <c r="AKW59" s="69"/>
      <c r="AKX59" s="69"/>
      <c r="AKY59" s="69"/>
      <c r="AKZ59" s="69"/>
      <c r="ALA59" s="69"/>
      <c r="ALB59" s="69"/>
      <c r="ALC59" s="69"/>
      <c r="ALD59" s="69"/>
      <c r="ALE59" s="69"/>
      <c r="ALF59" s="69"/>
      <c r="ALG59" s="69"/>
      <c r="ALH59" s="69"/>
      <c r="ALI59" s="69"/>
      <c r="ALJ59" s="69"/>
      <c r="ALK59" s="69"/>
      <c r="ALL59" s="69"/>
      <c r="ALM59" s="69"/>
    </row>
    <row r="60">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c r="CE60" s="69"/>
      <c r="CF60" s="69"/>
      <c r="CG60" s="69"/>
      <c r="CH60" s="69"/>
      <c r="CI60" s="69"/>
      <c r="CJ60" s="69"/>
      <c r="CK60" s="69"/>
      <c r="CL60" s="69"/>
      <c r="CM60" s="69"/>
      <c r="CN60" s="69"/>
      <c r="CO60" s="69"/>
      <c r="CP60" s="69"/>
      <c r="CQ60" s="69"/>
      <c r="CR60" s="69"/>
      <c r="CS60" s="69"/>
      <c r="CT60" s="69"/>
      <c r="CU60" s="69"/>
      <c r="CV60" s="69"/>
      <c r="CW60" s="69"/>
      <c r="CX60" s="69"/>
      <c r="CY60" s="69"/>
      <c r="CZ60" s="69"/>
      <c r="DA60" s="69"/>
      <c r="DB60" s="69"/>
      <c r="DC60" s="69"/>
      <c r="DD60" s="69"/>
      <c r="DE60" s="69"/>
      <c r="DF60" s="69"/>
      <c r="DG60" s="69"/>
      <c r="DH60" s="69"/>
      <c r="DI60" s="69"/>
      <c r="DJ60" s="69"/>
      <c r="DK60" s="69"/>
      <c r="DL60" s="69"/>
      <c r="DM60" s="69"/>
      <c r="DN60" s="69"/>
      <c r="DO60" s="69"/>
      <c r="DP60" s="69"/>
      <c r="DQ60" s="69"/>
      <c r="DR60" s="69"/>
      <c r="DS60" s="69"/>
      <c r="DT60" s="69"/>
      <c r="DU60" s="69"/>
      <c r="DV60" s="69"/>
      <c r="DW60" s="69"/>
      <c r="DX60" s="69"/>
      <c r="DY60" s="69"/>
      <c r="DZ60" s="69"/>
      <c r="EA60" s="69"/>
      <c r="EB60" s="69"/>
      <c r="EC60" s="69"/>
      <c r="ED60" s="69"/>
      <c r="EE60" s="69"/>
      <c r="EF60" s="69"/>
      <c r="EG60" s="69"/>
      <c r="EH60" s="69"/>
      <c r="EI60" s="69"/>
      <c r="EJ60" s="69"/>
      <c r="EK60" s="69"/>
      <c r="EL60" s="69"/>
      <c r="EM60" s="69"/>
      <c r="EN60" s="69"/>
      <c r="EO60" s="69"/>
      <c r="EP60" s="69"/>
      <c r="EQ60" s="69"/>
      <c r="ER60" s="69"/>
      <c r="ES60" s="69"/>
      <c r="ET60" s="69"/>
      <c r="EU60" s="69"/>
      <c r="EV60" s="69"/>
      <c r="EW60" s="69"/>
      <c r="EX60" s="69"/>
      <c r="EY60" s="69"/>
      <c r="EZ60" s="69"/>
      <c r="FA60" s="69"/>
      <c r="FB60" s="69"/>
      <c r="FC60" s="69"/>
      <c r="FD60" s="69"/>
      <c r="FE60" s="69"/>
      <c r="FF60" s="69"/>
      <c r="FG60" s="69"/>
      <c r="FH60" s="69"/>
      <c r="FI60" s="69"/>
      <c r="FJ60" s="69"/>
      <c r="FK60" s="69"/>
      <c r="FL60" s="69"/>
      <c r="FM60" s="69"/>
      <c r="FN60" s="69"/>
      <c r="FO60" s="69"/>
      <c r="FP60" s="69"/>
      <c r="FQ60" s="69"/>
      <c r="FR60" s="69"/>
      <c r="FS60" s="69"/>
      <c r="FT60" s="69"/>
      <c r="FU60" s="69"/>
      <c r="FV60" s="69"/>
      <c r="FW60" s="69"/>
      <c r="FX60" s="69"/>
      <c r="FY60" s="69"/>
      <c r="FZ60" s="69"/>
      <c r="GA60" s="69"/>
      <c r="GB60" s="69"/>
      <c r="GC60" s="69"/>
      <c r="GD60" s="69"/>
      <c r="GE60" s="69"/>
      <c r="GF60" s="69"/>
      <c r="GG60" s="69"/>
      <c r="GH60" s="69"/>
      <c r="GI60" s="69"/>
      <c r="GJ60" s="69"/>
      <c r="GK60" s="69"/>
      <c r="GL60" s="69"/>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c r="HV60" s="69"/>
      <c r="HW60" s="69"/>
      <c r="HX60" s="69"/>
      <c r="HY60" s="69"/>
      <c r="HZ60" s="69"/>
      <c r="IA60" s="69"/>
      <c r="IB60" s="69"/>
      <c r="IC60" s="69"/>
      <c r="ID60" s="69"/>
      <c r="IE60" s="69"/>
      <c r="IF60" s="69"/>
      <c r="IG60" s="69"/>
      <c r="IH60" s="69"/>
      <c r="II60" s="69"/>
      <c r="IJ60" s="69"/>
      <c r="IK60" s="69"/>
      <c r="IL60" s="69"/>
      <c r="IM60" s="69"/>
      <c r="IN60" s="69"/>
      <c r="IO60" s="69"/>
      <c r="IP60" s="69"/>
      <c r="IQ60" s="69"/>
      <c r="IR60" s="69"/>
      <c r="IS60" s="69"/>
      <c r="IT60" s="69"/>
      <c r="IU60" s="69"/>
      <c r="IV60" s="69"/>
      <c r="IW60" s="69"/>
      <c r="IX60" s="69"/>
      <c r="IY60" s="69"/>
      <c r="IZ60" s="69"/>
      <c r="JA60" s="69"/>
      <c r="JB60" s="69"/>
      <c r="JC60" s="69"/>
      <c r="JD60" s="69"/>
      <c r="JE60" s="69"/>
      <c r="JF60" s="69"/>
      <c r="JG60" s="69"/>
      <c r="JH60" s="69"/>
      <c r="JI60" s="69"/>
      <c r="JJ60" s="69"/>
      <c r="JK60" s="69"/>
      <c r="JL60" s="69"/>
      <c r="JM60" s="69"/>
      <c r="JN60" s="69"/>
      <c r="JO60" s="69"/>
      <c r="JP60" s="69"/>
      <c r="JQ60" s="69"/>
      <c r="JR60" s="69"/>
      <c r="JS60" s="69"/>
      <c r="JT60" s="69"/>
      <c r="JU60" s="69"/>
      <c r="JV60" s="69"/>
      <c r="JW60" s="69"/>
      <c r="JX60" s="69"/>
      <c r="JY60" s="69"/>
      <c r="JZ60" s="69"/>
      <c r="KA60" s="69"/>
      <c r="KB60" s="69"/>
      <c r="KC60" s="69"/>
      <c r="KD60" s="69"/>
      <c r="KE60" s="69"/>
      <c r="KF60" s="69"/>
      <c r="KG60" s="69"/>
      <c r="KH60" s="69"/>
      <c r="KI60" s="69"/>
      <c r="KJ60" s="69"/>
      <c r="KK60" s="69"/>
      <c r="KL60" s="69"/>
      <c r="KM60" s="69"/>
      <c r="KN60" s="69"/>
      <c r="KO60" s="69"/>
      <c r="KP60" s="69"/>
      <c r="KQ60" s="69"/>
      <c r="KR60" s="69"/>
      <c r="KS60" s="69"/>
      <c r="KT60" s="69"/>
      <c r="KU60" s="69"/>
      <c r="KV60" s="69"/>
      <c r="KW60" s="69"/>
      <c r="KX60" s="69"/>
      <c r="KY60" s="69"/>
      <c r="KZ60" s="69"/>
      <c r="LA60" s="69"/>
      <c r="LB60" s="69"/>
      <c r="LC60" s="69"/>
      <c r="LD60" s="69"/>
      <c r="LE60" s="69"/>
      <c r="LF60" s="69"/>
      <c r="LG60" s="69"/>
      <c r="LH60" s="69"/>
      <c r="LI60" s="69"/>
      <c r="LJ60" s="69"/>
      <c r="LK60" s="69"/>
      <c r="LL60" s="69"/>
      <c r="LM60" s="69"/>
      <c r="LN60" s="69"/>
      <c r="LO60" s="69"/>
      <c r="LP60" s="69"/>
      <c r="LQ60" s="69"/>
      <c r="LR60" s="69"/>
      <c r="LS60" s="69"/>
      <c r="LT60" s="69"/>
      <c r="LU60" s="69"/>
      <c r="LV60" s="69"/>
      <c r="LW60" s="69"/>
      <c r="LX60" s="69"/>
      <c r="LY60" s="69"/>
      <c r="LZ60" s="69"/>
      <c r="MA60" s="69"/>
      <c r="MB60" s="69"/>
      <c r="MC60" s="69"/>
      <c r="MD60" s="69"/>
      <c r="ME60" s="69"/>
      <c r="MF60" s="69"/>
      <c r="MG60" s="69"/>
      <c r="MH60" s="69"/>
      <c r="MI60" s="69"/>
      <c r="MJ60" s="69"/>
      <c r="MK60" s="69"/>
      <c r="ML60" s="69"/>
      <c r="MM60" s="69"/>
      <c r="MN60" s="69"/>
      <c r="MO60" s="69"/>
      <c r="MP60" s="69"/>
      <c r="MQ60" s="69"/>
      <c r="MR60" s="69"/>
      <c r="MS60" s="69"/>
      <c r="MT60" s="69"/>
      <c r="MU60" s="69"/>
      <c r="MV60" s="69"/>
      <c r="MW60" s="69"/>
      <c r="MX60" s="69"/>
      <c r="MY60" s="69"/>
      <c r="MZ60" s="69"/>
      <c r="NA60" s="69"/>
      <c r="NB60" s="69"/>
      <c r="NC60" s="69"/>
      <c r="ND60" s="69"/>
      <c r="NE60" s="69"/>
      <c r="NF60" s="69"/>
      <c r="NG60" s="69"/>
      <c r="NH60" s="69"/>
      <c r="NI60" s="69"/>
      <c r="NJ60" s="69"/>
      <c r="NK60" s="69"/>
      <c r="NL60" s="69"/>
      <c r="NM60" s="69"/>
      <c r="NN60" s="69"/>
      <c r="NO60" s="69"/>
      <c r="NP60" s="69"/>
      <c r="NQ60" s="69"/>
      <c r="NR60" s="69"/>
      <c r="NS60" s="69"/>
      <c r="NT60" s="69"/>
      <c r="NU60" s="69"/>
      <c r="NV60" s="69"/>
      <c r="NW60" s="69"/>
      <c r="NX60" s="69"/>
      <c r="NY60" s="69"/>
      <c r="NZ60" s="69"/>
      <c r="OA60" s="69"/>
      <c r="OB60" s="69"/>
      <c r="OC60" s="69"/>
      <c r="OD60" s="69"/>
      <c r="OE60" s="69"/>
      <c r="OF60" s="69"/>
      <c r="OG60" s="69"/>
      <c r="OH60" s="69"/>
      <c r="OI60" s="69"/>
      <c r="OJ60" s="69"/>
      <c r="OK60" s="69"/>
      <c r="OL60" s="69"/>
      <c r="OM60" s="69"/>
      <c r="ON60" s="69"/>
      <c r="OO60" s="69"/>
      <c r="OP60" s="69"/>
      <c r="OQ60" s="69"/>
      <c r="OR60" s="69"/>
      <c r="OS60" s="69"/>
      <c r="OT60" s="69"/>
      <c r="OU60" s="69"/>
      <c r="OV60" s="69"/>
      <c r="OW60" s="69"/>
      <c r="OX60" s="69"/>
      <c r="OY60" s="69"/>
      <c r="OZ60" s="69"/>
      <c r="PA60" s="69"/>
      <c r="PB60" s="69"/>
      <c r="PC60" s="69"/>
      <c r="PD60" s="69"/>
      <c r="PE60" s="69"/>
      <c r="PF60" s="69"/>
      <c r="PG60" s="69"/>
      <c r="PH60" s="69"/>
      <c r="PI60" s="69"/>
      <c r="PJ60" s="69"/>
      <c r="PK60" s="69"/>
      <c r="PL60" s="69"/>
      <c r="PM60" s="69"/>
      <c r="PN60" s="69"/>
      <c r="PO60" s="69"/>
      <c r="PP60" s="69"/>
      <c r="PQ60" s="69"/>
      <c r="PR60" s="69"/>
      <c r="PS60" s="69"/>
      <c r="PT60" s="69"/>
      <c r="PU60" s="69"/>
      <c r="PV60" s="69"/>
      <c r="PW60" s="69"/>
      <c r="PX60" s="69"/>
      <c r="PY60" s="69"/>
      <c r="PZ60" s="69"/>
      <c r="QA60" s="69"/>
      <c r="QB60" s="69"/>
      <c r="QC60" s="69"/>
      <c r="QD60" s="69"/>
      <c r="QE60" s="69"/>
      <c r="QF60" s="69"/>
      <c r="QG60" s="69"/>
      <c r="QH60" s="69"/>
      <c r="QI60" s="69"/>
      <c r="QJ60" s="69"/>
      <c r="QK60" s="69"/>
      <c r="QL60" s="69"/>
      <c r="QM60" s="69"/>
      <c r="QN60" s="69"/>
      <c r="QO60" s="69"/>
      <c r="QP60" s="69"/>
      <c r="QQ60" s="69"/>
      <c r="QR60" s="69"/>
      <c r="QS60" s="69"/>
      <c r="QT60" s="69"/>
      <c r="QU60" s="69"/>
      <c r="QV60" s="69"/>
      <c r="QW60" s="69"/>
      <c r="QX60" s="69"/>
      <c r="QY60" s="69"/>
      <c r="QZ60" s="69"/>
      <c r="RA60" s="69"/>
      <c r="RB60" s="69"/>
      <c r="RC60" s="69"/>
      <c r="RD60" s="69"/>
      <c r="RE60" s="69"/>
      <c r="RF60" s="69"/>
      <c r="RG60" s="69"/>
      <c r="RH60" s="69"/>
      <c r="RI60" s="69"/>
      <c r="RJ60" s="69"/>
      <c r="RK60" s="69"/>
      <c r="RL60" s="69"/>
      <c r="RM60" s="69"/>
      <c r="RN60" s="69"/>
      <c r="RO60" s="69"/>
      <c r="RP60" s="69"/>
      <c r="RQ60" s="69"/>
      <c r="RR60" s="69"/>
      <c r="RS60" s="69"/>
      <c r="RT60" s="69"/>
      <c r="RU60" s="69"/>
      <c r="RV60" s="69"/>
      <c r="RW60" s="69"/>
      <c r="RX60" s="69"/>
      <c r="RY60" s="69"/>
      <c r="RZ60" s="69"/>
      <c r="SA60" s="69"/>
      <c r="SB60" s="69"/>
      <c r="SC60" s="69"/>
      <c r="SD60" s="69"/>
      <c r="SE60" s="69"/>
      <c r="SF60" s="69"/>
      <c r="SG60" s="69"/>
      <c r="SH60" s="69"/>
      <c r="SI60" s="69"/>
      <c r="SJ60" s="69"/>
      <c r="SK60" s="69"/>
      <c r="SL60" s="69"/>
      <c r="SM60" s="69"/>
      <c r="SN60" s="69"/>
      <c r="SO60" s="69"/>
      <c r="SP60" s="69"/>
      <c r="SQ60" s="69"/>
      <c r="SR60" s="69"/>
      <c r="SS60" s="69"/>
      <c r="ST60" s="69"/>
      <c r="SU60" s="69"/>
      <c r="SV60" s="69"/>
      <c r="SW60" s="69"/>
      <c r="SX60" s="69"/>
      <c r="SY60" s="69"/>
      <c r="SZ60" s="69"/>
      <c r="TA60" s="69"/>
      <c r="TB60" s="69"/>
      <c r="TC60" s="69"/>
      <c r="TD60" s="69"/>
      <c r="TE60" s="69"/>
      <c r="TF60" s="69"/>
      <c r="TG60" s="69"/>
      <c r="TH60" s="69"/>
      <c r="TI60" s="69"/>
      <c r="TJ60" s="69"/>
      <c r="TK60" s="69"/>
      <c r="TL60" s="69"/>
      <c r="TM60" s="69"/>
      <c r="TN60" s="69"/>
      <c r="TO60" s="69"/>
      <c r="TP60" s="69"/>
      <c r="TQ60" s="69"/>
      <c r="TR60" s="69"/>
      <c r="TS60" s="69"/>
      <c r="TT60" s="69"/>
      <c r="TU60" s="69"/>
      <c r="TV60" s="69"/>
      <c r="TW60" s="69"/>
      <c r="TX60" s="69"/>
      <c r="TY60" s="69"/>
      <c r="TZ60" s="69"/>
      <c r="UA60" s="69"/>
      <c r="UB60" s="69"/>
      <c r="UC60" s="69"/>
      <c r="UD60" s="69"/>
      <c r="UE60" s="69"/>
      <c r="UF60" s="69"/>
      <c r="UG60" s="69"/>
      <c r="UH60" s="69"/>
      <c r="UI60" s="69"/>
      <c r="UJ60" s="69"/>
      <c r="UK60" s="69"/>
      <c r="UL60" s="69"/>
      <c r="UM60" s="69"/>
      <c r="UN60" s="69"/>
      <c r="UO60" s="69"/>
      <c r="UP60" s="69"/>
      <c r="UQ60" s="69"/>
      <c r="UR60" s="69"/>
      <c r="US60" s="69"/>
      <c r="UT60" s="69"/>
      <c r="UU60" s="69"/>
      <c r="UV60" s="69"/>
      <c r="UW60" s="69"/>
      <c r="UX60" s="69"/>
      <c r="UY60" s="69"/>
      <c r="UZ60" s="69"/>
      <c r="VA60" s="69"/>
      <c r="VB60" s="69"/>
      <c r="VC60" s="69"/>
      <c r="VD60" s="69"/>
      <c r="VE60" s="69"/>
      <c r="VF60" s="69"/>
      <c r="VG60" s="69"/>
      <c r="VH60" s="69"/>
      <c r="VI60" s="69"/>
      <c r="VJ60" s="69"/>
      <c r="VK60" s="69"/>
      <c r="VL60" s="69"/>
      <c r="VM60" s="69"/>
      <c r="VN60" s="69"/>
      <c r="VO60" s="69"/>
      <c r="VP60" s="69"/>
      <c r="VQ60" s="69"/>
      <c r="VR60" s="69"/>
      <c r="VS60" s="69"/>
      <c r="VT60" s="69"/>
      <c r="VU60" s="69"/>
      <c r="VV60" s="69"/>
      <c r="VW60" s="69"/>
      <c r="VX60" s="69"/>
      <c r="VY60" s="69"/>
      <c r="VZ60" s="69"/>
      <c r="WA60" s="69"/>
      <c r="WB60" s="69"/>
      <c r="WC60" s="69"/>
      <c r="WD60" s="69"/>
      <c r="WE60" s="69"/>
      <c r="WF60" s="69"/>
      <c r="WG60" s="69"/>
      <c r="WH60" s="69"/>
      <c r="WI60" s="69"/>
      <c r="WJ60" s="69"/>
      <c r="WK60" s="69"/>
      <c r="WL60" s="69"/>
      <c r="WM60" s="69"/>
      <c r="WN60" s="69"/>
      <c r="WO60" s="69"/>
      <c r="WP60" s="69"/>
      <c r="WQ60" s="69"/>
      <c r="WR60" s="69"/>
      <c r="WS60" s="69"/>
      <c r="WT60" s="69"/>
      <c r="WU60" s="69"/>
      <c r="WV60" s="69"/>
      <c r="WW60" s="69"/>
      <c r="WX60" s="69"/>
      <c r="WY60" s="69"/>
      <c r="WZ60" s="69"/>
      <c r="XA60" s="69"/>
      <c r="XB60" s="69"/>
      <c r="XC60" s="69"/>
      <c r="XD60" s="69"/>
      <c r="XE60" s="69"/>
      <c r="XF60" s="69"/>
      <c r="XG60" s="69"/>
      <c r="XH60" s="69"/>
      <c r="XI60" s="69"/>
      <c r="XJ60" s="69"/>
      <c r="XK60" s="69"/>
      <c r="XL60" s="69"/>
      <c r="XM60" s="69"/>
      <c r="XN60" s="69"/>
      <c r="XO60" s="69"/>
      <c r="XP60" s="69"/>
      <c r="XQ60" s="69"/>
      <c r="XR60" s="69"/>
      <c r="XS60" s="69"/>
      <c r="XT60" s="69"/>
      <c r="XU60" s="69"/>
      <c r="XV60" s="69"/>
      <c r="XW60" s="69"/>
      <c r="XX60" s="69"/>
      <c r="XY60" s="69"/>
      <c r="XZ60" s="69"/>
      <c r="YA60" s="69"/>
      <c r="YB60" s="69"/>
      <c r="YC60" s="69"/>
      <c r="YD60" s="69"/>
      <c r="YE60" s="69"/>
      <c r="YF60" s="69"/>
      <c r="YG60" s="69"/>
      <c r="YH60" s="69"/>
      <c r="YI60" s="69"/>
      <c r="YJ60" s="69"/>
      <c r="YK60" s="69"/>
      <c r="YL60" s="69"/>
      <c r="YM60" s="69"/>
      <c r="YN60" s="69"/>
      <c r="YO60" s="69"/>
      <c r="YP60" s="69"/>
      <c r="YQ60" s="69"/>
      <c r="YR60" s="69"/>
      <c r="YS60" s="69"/>
      <c r="YT60" s="69"/>
      <c r="YU60" s="69"/>
      <c r="YV60" s="69"/>
      <c r="YW60" s="69"/>
      <c r="YX60" s="69"/>
      <c r="YY60" s="69"/>
      <c r="YZ60" s="69"/>
      <c r="ZA60" s="69"/>
      <c r="ZB60" s="69"/>
      <c r="ZC60" s="69"/>
      <c r="ZD60" s="69"/>
      <c r="ZE60" s="69"/>
      <c r="ZF60" s="69"/>
      <c r="ZG60" s="69"/>
      <c r="ZH60" s="69"/>
      <c r="ZI60" s="69"/>
      <c r="ZJ60" s="69"/>
      <c r="ZK60" s="69"/>
      <c r="ZL60" s="69"/>
      <c r="ZM60" s="69"/>
      <c r="ZN60" s="69"/>
      <c r="ZO60" s="69"/>
      <c r="ZP60" s="69"/>
      <c r="ZQ60" s="69"/>
      <c r="ZR60" s="69"/>
      <c r="ZS60" s="69"/>
      <c r="ZT60" s="69"/>
      <c r="ZU60" s="69"/>
      <c r="ZV60" s="69"/>
      <c r="ZW60" s="69"/>
      <c r="ZX60" s="69"/>
      <c r="ZY60" s="69"/>
      <c r="ZZ60" s="69"/>
      <c r="AAA60" s="69"/>
      <c r="AAB60" s="69"/>
      <c r="AAC60" s="69"/>
      <c r="AAD60" s="69"/>
      <c r="AAE60" s="69"/>
      <c r="AAF60" s="69"/>
      <c r="AAG60" s="69"/>
      <c r="AAH60" s="69"/>
      <c r="AAI60" s="69"/>
      <c r="AAJ60" s="69"/>
      <c r="AAK60" s="69"/>
      <c r="AAL60" s="69"/>
      <c r="AAM60" s="69"/>
      <c r="AAN60" s="69"/>
      <c r="AAO60" s="69"/>
      <c r="AAP60" s="69"/>
      <c r="AAQ60" s="69"/>
      <c r="AAR60" s="69"/>
      <c r="AAS60" s="69"/>
      <c r="AAT60" s="69"/>
      <c r="AAU60" s="69"/>
      <c r="AAV60" s="69"/>
      <c r="AAW60" s="69"/>
      <c r="AAX60" s="69"/>
      <c r="AAY60" s="69"/>
      <c r="AAZ60" s="69"/>
      <c r="ABA60" s="69"/>
      <c r="ABB60" s="69"/>
      <c r="ABC60" s="69"/>
      <c r="ABD60" s="69"/>
      <c r="ABE60" s="69"/>
      <c r="ABF60" s="69"/>
      <c r="ABG60" s="69"/>
      <c r="ABH60" s="69"/>
      <c r="ABI60" s="69"/>
      <c r="ABJ60" s="69"/>
      <c r="ABK60" s="69"/>
      <c r="ABL60" s="69"/>
      <c r="ABM60" s="69"/>
      <c r="ABN60" s="69"/>
      <c r="ABO60" s="69"/>
      <c r="ABP60" s="69"/>
      <c r="ABQ60" s="69"/>
      <c r="ABR60" s="69"/>
      <c r="ABS60" s="69"/>
      <c r="ABT60" s="69"/>
      <c r="ABU60" s="69"/>
      <c r="ABV60" s="69"/>
      <c r="ABW60" s="69"/>
      <c r="ABX60" s="69"/>
      <c r="ABY60" s="69"/>
      <c r="ABZ60" s="69"/>
      <c r="ACA60" s="69"/>
      <c r="ACB60" s="69"/>
      <c r="ACC60" s="69"/>
      <c r="ACD60" s="69"/>
      <c r="ACE60" s="69"/>
      <c r="ACF60" s="69"/>
      <c r="ACG60" s="69"/>
      <c r="ACH60" s="69"/>
      <c r="ACI60" s="69"/>
      <c r="ACJ60" s="69"/>
      <c r="ACK60" s="69"/>
      <c r="ACL60" s="69"/>
      <c r="ACM60" s="69"/>
      <c r="ACN60" s="69"/>
      <c r="ACO60" s="69"/>
      <c r="ACP60" s="69"/>
      <c r="ACQ60" s="69"/>
      <c r="ACR60" s="69"/>
      <c r="ACS60" s="69"/>
      <c r="ACT60" s="69"/>
      <c r="ACU60" s="69"/>
      <c r="ACV60" s="69"/>
      <c r="ACW60" s="69"/>
      <c r="ACX60" s="69"/>
      <c r="ACY60" s="69"/>
      <c r="ACZ60" s="69"/>
      <c r="ADA60" s="69"/>
      <c r="ADB60" s="69"/>
      <c r="ADC60" s="69"/>
      <c r="ADD60" s="69"/>
      <c r="ADE60" s="69"/>
      <c r="ADF60" s="69"/>
      <c r="ADG60" s="69"/>
      <c r="ADH60" s="69"/>
      <c r="ADI60" s="69"/>
      <c r="ADJ60" s="69"/>
      <c r="ADK60" s="69"/>
      <c r="ADL60" s="69"/>
      <c r="ADM60" s="69"/>
      <c r="ADN60" s="69"/>
      <c r="ADO60" s="69"/>
      <c r="ADP60" s="69"/>
      <c r="ADQ60" s="69"/>
      <c r="ADR60" s="69"/>
      <c r="ADS60" s="69"/>
      <c r="ADT60" s="69"/>
      <c r="ADU60" s="69"/>
      <c r="ADV60" s="69"/>
      <c r="ADW60" s="69"/>
      <c r="ADX60" s="69"/>
      <c r="ADY60" s="69"/>
      <c r="ADZ60" s="69"/>
      <c r="AEA60" s="69"/>
      <c r="AEB60" s="69"/>
      <c r="AEC60" s="69"/>
      <c r="AED60" s="69"/>
      <c r="AEE60" s="69"/>
      <c r="AEF60" s="69"/>
      <c r="AEG60" s="69"/>
      <c r="AEH60" s="69"/>
      <c r="AEI60" s="69"/>
      <c r="AEJ60" s="69"/>
      <c r="AEK60" s="69"/>
      <c r="AEL60" s="69"/>
      <c r="AEM60" s="69"/>
      <c r="AEN60" s="69"/>
      <c r="AEO60" s="69"/>
      <c r="AEP60" s="69"/>
      <c r="AEQ60" s="69"/>
      <c r="AER60" s="69"/>
      <c r="AES60" s="69"/>
      <c r="AET60" s="69"/>
      <c r="AEU60" s="69"/>
      <c r="AEV60" s="69"/>
      <c r="AEW60" s="69"/>
      <c r="AEX60" s="69"/>
      <c r="AEY60" s="69"/>
      <c r="AEZ60" s="69"/>
      <c r="AFA60" s="69"/>
      <c r="AFB60" s="69"/>
      <c r="AFC60" s="69"/>
      <c r="AFD60" s="69"/>
      <c r="AFE60" s="69"/>
      <c r="AFF60" s="69"/>
      <c r="AFG60" s="69"/>
      <c r="AFH60" s="69"/>
      <c r="AFI60" s="69"/>
      <c r="AFJ60" s="69"/>
      <c r="AFK60" s="69"/>
      <c r="AFL60" s="69"/>
      <c r="AFM60" s="69"/>
      <c r="AFN60" s="69"/>
      <c r="AFO60" s="69"/>
      <c r="AFP60" s="69"/>
      <c r="AFQ60" s="69"/>
      <c r="AFR60" s="69"/>
      <c r="AFS60" s="69"/>
      <c r="AFT60" s="69"/>
      <c r="AFU60" s="69"/>
      <c r="AFV60" s="69"/>
      <c r="AFW60" s="69"/>
      <c r="AFX60" s="69"/>
      <c r="AFY60" s="69"/>
      <c r="AFZ60" s="69"/>
      <c r="AGA60" s="69"/>
      <c r="AGB60" s="69"/>
      <c r="AGC60" s="69"/>
      <c r="AGD60" s="69"/>
      <c r="AGE60" s="69"/>
      <c r="AGF60" s="69"/>
      <c r="AGG60" s="69"/>
      <c r="AGH60" s="69"/>
      <c r="AGI60" s="69"/>
      <c r="AGJ60" s="69"/>
      <c r="AGK60" s="69"/>
      <c r="AGL60" s="69"/>
      <c r="AGM60" s="69"/>
      <c r="AGN60" s="69"/>
      <c r="AGO60" s="69"/>
      <c r="AGP60" s="69"/>
      <c r="AGQ60" s="69"/>
      <c r="AGR60" s="69"/>
      <c r="AGS60" s="69"/>
      <c r="AGT60" s="69"/>
      <c r="AGU60" s="69"/>
      <c r="AGV60" s="69"/>
      <c r="AGW60" s="69"/>
      <c r="AGX60" s="69"/>
      <c r="AGY60" s="69"/>
      <c r="AGZ60" s="69"/>
      <c r="AHA60" s="69"/>
      <c r="AHB60" s="69"/>
      <c r="AHC60" s="69"/>
      <c r="AHD60" s="69"/>
      <c r="AHE60" s="69"/>
      <c r="AHF60" s="69"/>
      <c r="AHG60" s="69"/>
      <c r="AHH60" s="69"/>
      <c r="AHI60" s="69"/>
      <c r="AHJ60" s="69"/>
      <c r="AHK60" s="69"/>
      <c r="AHL60" s="69"/>
      <c r="AHM60" s="69"/>
      <c r="AHN60" s="69"/>
      <c r="AHO60" s="69"/>
      <c r="AHP60" s="69"/>
      <c r="AHQ60" s="69"/>
      <c r="AHR60" s="69"/>
      <c r="AHS60" s="69"/>
      <c r="AHT60" s="69"/>
      <c r="AHU60" s="69"/>
      <c r="AHV60" s="69"/>
      <c r="AHW60" s="69"/>
      <c r="AHX60" s="69"/>
      <c r="AHY60" s="69"/>
      <c r="AHZ60" s="69"/>
      <c r="AIA60" s="69"/>
      <c r="AIB60" s="69"/>
      <c r="AIC60" s="69"/>
      <c r="AID60" s="69"/>
      <c r="AIE60" s="69"/>
      <c r="AIF60" s="69"/>
      <c r="AIG60" s="69"/>
      <c r="AIH60" s="69"/>
      <c r="AII60" s="69"/>
      <c r="AIJ60" s="69"/>
      <c r="AIK60" s="69"/>
      <c r="AIL60" s="69"/>
      <c r="AIM60" s="69"/>
      <c r="AIN60" s="69"/>
      <c r="AIO60" s="69"/>
      <c r="AIP60" s="69"/>
      <c r="AIQ60" s="69"/>
      <c r="AIR60" s="69"/>
      <c r="AIS60" s="69"/>
      <c r="AIT60" s="69"/>
      <c r="AIU60" s="69"/>
      <c r="AIV60" s="69"/>
      <c r="AIW60" s="69"/>
      <c r="AIX60" s="69"/>
      <c r="AIY60" s="69"/>
      <c r="AIZ60" s="69"/>
      <c r="AJA60" s="69"/>
      <c r="AJB60" s="69"/>
      <c r="AJC60" s="69"/>
      <c r="AJD60" s="69"/>
      <c r="AJE60" s="69"/>
      <c r="AJF60" s="69"/>
      <c r="AJG60" s="69"/>
      <c r="AJH60" s="69"/>
      <c r="AJI60" s="69"/>
      <c r="AJJ60" s="69"/>
      <c r="AJK60" s="69"/>
      <c r="AJL60" s="69"/>
      <c r="AJM60" s="69"/>
      <c r="AJN60" s="69"/>
      <c r="AJO60" s="69"/>
      <c r="AJP60" s="69"/>
      <c r="AJQ60" s="69"/>
      <c r="AJR60" s="69"/>
      <c r="AJS60" s="69"/>
      <c r="AJT60" s="69"/>
      <c r="AJU60" s="69"/>
      <c r="AJV60" s="69"/>
      <c r="AJW60" s="69"/>
      <c r="AJX60" s="69"/>
      <c r="AJY60" s="69"/>
      <c r="AJZ60" s="69"/>
      <c r="AKA60" s="69"/>
      <c r="AKB60" s="69"/>
      <c r="AKC60" s="69"/>
      <c r="AKD60" s="69"/>
      <c r="AKE60" s="69"/>
      <c r="AKF60" s="69"/>
      <c r="AKG60" s="69"/>
      <c r="AKH60" s="69"/>
      <c r="AKI60" s="69"/>
      <c r="AKJ60" s="69"/>
      <c r="AKK60" s="69"/>
      <c r="AKL60" s="69"/>
      <c r="AKM60" s="69"/>
      <c r="AKN60" s="69"/>
      <c r="AKO60" s="69"/>
      <c r="AKP60" s="69"/>
      <c r="AKQ60" s="69"/>
      <c r="AKR60" s="69"/>
      <c r="AKS60" s="69"/>
      <c r="AKT60" s="69"/>
      <c r="AKU60" s="69"/>
      <c r="AKV60" s="69"/>
      <c r="AKW60" s="69"/>
      <c r="AKX60" s="69"/>
      <c r="AKY60" s="69"/>
      <c r="AKZ60" s="69"/>
      <c r="ALA60" s="69"/>
      <c r="ALB60" s="69"/>
      <c r="ALC60" s="69"/>
      <c r="ALD60" s="69"/>
      <c r="ALE60" s="69"/>
      <c r="ALF60" s="69"/>
      <c r="ALG60" s="69"/>
      <c r="ALH60" s="69"/>
      <c r="ALI60" s="69"/>
      <c r="ALJ60" s="69"/>
      <c r="ALK60" s="69"/>
      <c r="ALL60" s="69"/>
      <c r="ALM60" s="69"/>
    </row>
    <row r="6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c r="CE61" s="69"/>
      <c r="CF61" s="69"/>
      <c r="CG61" s="69"/>
      <c r="CH61" s="69"/>
      <c r="CI61" s="69"/>
      <c r="CJ61" s="69"/>
      <c r="CK61" s="69"/>
      <c r="CL61" s="69"/>
      <c r="CM61" s="69"/>
      <c r="CN61" s="69"/>
      <c r="CO61" s="69"/>
      <c r="CP61" s="69"/>
      <c r="CQ61" s="69"/>
      <c r="CR61" s="69"/>
      <c r="CS61" s="69"/>
      <c r="CT61" s="69"/>
      <c r="CU61" s="69"/>
      <c r="CV61" s="69"/>
      <c r="CW61" s="69"/>
      <c r="CX61" s="69"/>
      <c r="CY61" s="69"/>
      <c r="CZ61" s="69"/>
      <c r="DA61" s="69"/>
      <c r="DB61" s="69"/>
      <c r="DC61" s="69"/>
      <c r="DD61" s="69"/>
      <c r="DE61" s="69"/>
      <c r="DF61" s="69"/>
      <c r="DG61" s="69"/>
      <c r="DH61" s="69"/>
      <c r="DI61" s="69"/>
      <c r="DJ61" s="69"/>
      <c r="DK61" s="69"/>
      <c r="DL61" s="69"/>
      <c r="DM61" s="69"/>
      <c r="DN61" s="69"/>
      <c r="DO61" s="69"/>
      <c r="DP61" s="69"/>
      <c r="DQ61" s="69"/>
      <c r="DR61" s="69"/>
      <c r="DS61" s="69"/>
      <c r="DT61" s="69"/>
      <c r="DU61" s="69"/>
      <c r="DV61" s="69"/>
      <c r="DW61" s="69"/>
      <c r="DX61" s="69"/>
      <c r="DY61" s="69"/>
      <c r="DZ61" s="69"/>
      <c r="EA61" s="69"/>
      <c r="EB61" s="69"/>
      <c r="EC61" s="69"/>
      <c r="ED61" s="69"/>
      <c r="EE61" s="69"/>
      <c r="EF61" s="69"/>
      <c r="EG61" s="69"/>
      <c r="EH61" s="69"/>
      <c r="EI61" s="69"/>
      <c r="EJ61" s="69"/>
      <c r="EK61" s="69"/>
      <c r="EL61" s="69"/>
      <c r="EM61" s="69"/>
      <c r="EN61" s="69"/>
      <c r="EO61" s="69"/>
      <c r="EP61" s="69"/>
      <c r="EQ61" s="69"/>
      <c r="ER61" s="69"/>
      <c r="ES61" s="69"/>
      <c r="ET61" s="69"/>
      <c r="EU61" s="69"/>
      <c r="EV61" s="69"/>
      <c r="EW61" s="69"/>
      <c r="EX61" s="69"/>
      <c r="EY61" s="69"/>
      <c r="EZ61" s="69"/>
      <c r="FA61" s="69"/>
      <c r="FB61" s="69"/>
      <c r="FC61" s="69"/>
      <c r="FD61" s="69"/>
      <c r="FE61" s="69"/>
      <c r="FF61" s="69"/>
      <c r="FG61" s="69"/>
      <c r="FH61" s="69"/>
      <c r="FI61" s="69"/>
      <c r="FJ61" s="69"/>
      <c r="FK61" s="69"/>
      <c r="FL61" s="69"/>
      <c r="FM61" s="69"/>
      <c r="FN61" s="69"/>
      <c r="FO61" s="69"/>
      <c r="FP61" s="69"/>
      <c r="FQ61" s="69"/>
      <c r="FR61" s="69"/>
      <c r="FS61" s="69"/>
      <c r="FT61" s="69"/>
      <c r="FU61" s="69"/>
      <c r="FV61" s="69"/>
      <c r="FW61" s="69"/>
      <c r="FX61" s="69"/>
      <c r="FY61" s="69"/>
      <c r="FZ61" s="69"/>
      <c r="GA61" s="69"/>
      <c r="GB61" s="69"/>
      <c r="GC61" s="69"/>
      <c r="GD61" s="69"/>
      <c r="GE61" s="69"/>
      <c r="GF61" s="69"/>
      <c r="GG61" s="69"/>
      <c r="GH61" s="69"/>
      <c r="GI61" s="69"/>
      <c r="GJ61" s="69"/>
      <c r="GK61" s="69"/>
      <c r="GL61" s="69"/>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c r="HV61" s="69"/>
      <c r="HW61" s="69"/>
      <c r="HX61" s="69"/>
      <c r="HY61" s="69"/>
      <c r="HZ61" s="69"/>
      <c r="IA61" s="69"/>
      <c r="IB61" s="69"/>
      <c r="IC61" s="69"/>
      <c r="ID61" s="69"/>
      <c r="IE61" s="69"/>
      <c r="IF61" s="69"/>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c r="JL61" s="69"/>
      <c r="JM61" s="69"/>
      <c r="JN61" s="69"/>
      <c r="JO61" s="69"/>
      <c r="JP61" s="69"/>
      <c r="JQ61" s="69"/>
      <c r="JR61" s="69"/>
      <c r="JS61" s="69"/>
      <c r="JT61" s="69"/>
      <c r="JU61" s="69"/>
      <c r="JV61" s="69"/>
      <c r="JW61" s="69"/>
      <c r="JX61" s="69"/>
      <c r="JY61" s="69"/>
      <c r="JZ61" s="69"/>
      <c r="KA61" s="69"/>
      <c r="KB61" s="69"/>
      <c r="KC61" s="69"/>
      <c r="KD61" s="69"/>
      <c r="KE61" s="69"/>
      <c r="KF61" s="69"/>
      <c r="KG61" s="69"/>
      <c r="KH61" s="69"/>
      <c r="KI61" s="69"/>
      <c r="KJ61" s="69"/>
      <c r="KK61" s="69"/>
      <c r="KL61" s="69"/>
      <c r="KM61" s="69"/>
      <c r="KN61" s="69"/>
      <c r="KO61" s="69"/>
      <c r="KP61" s="69"/>
      <c r="KQ61" s="69"/>
      <c r="KR61" s="69"/>
      <c r="KS61" s="69"/>
      <c r="KT61" s="69"/>
      <c r="KU61" s="69"/>
      <c r="KV61" s="69"/>
      <c r="KW61" s="69"/>
      <c r="KX61" s="69"/>
      <c r="KY61" s="69"/>
      <c r="KZ61" s="69"/>
      <c r="LA61" s="69"/>
      <c r="LB61" s="69"/>
      <c r="LC61" s="69"/>
      <c r="LD61" s="69"/>
      <c r="LE61" s="69"/>
      <c r="LF61" s="69"/>
      <c r="LG61" s="69"/>
      <c r="LH61" s="69"/>
      <c r="LI61" s="69"/>
      <c r="LJ61" s="69"/>
      <c r="LK61" s="69"/>
      <c r="LL61" s="69"/>
      <c r="LM61" s="69"/>
      <c r="LN61" s="69"/>
      <c r="LO61" s="69"/>
      <c r="LP61" s="69"/>
      <c r="LQ61" s="69"/>
      <c r="LR61" s="69"/>
      <c r="LS61" s="69"/>
      <c r="LT61" s="69"/>
      <c r="LU61" s="69"/>
      <c r="LV61" s="69"/>
      <c r="LW61" s="69"/>
      <c r="LX61" s="69"/>
      <c r="LY61" s="69"/>
      <c r="LZ61" s="69"/>
      <c r="MA61" s="69"/>
      <c r="MB61" s="69"/>
      <c r="MC61" s="69"/>
      <c r="MD61" s="69"/>
      <c r="ME61" s="69"/>
      <c r="MF61" s="69"/>
      <c r="MG61" s="69"/>
      <c r="MH61" s="69"/>
      <c r="MI61" s="69"/>
      <c r="MJ61" s="69"/>
      <c r="MK61" s="69"/>
      <c r="ML61" s="69"/>
      <c r="MM61" s="69"/>
      <c r="MN61" s="69"/>
      <c r="MO61" s="69"/>
      <c r="MP61" s="69"/>
      <c r="MQ61" s="69"/>
      <c r="MR61" s="69"/>
      <c r="MS61" s="69"/>
      <c r="MT61" s="69"/>
      <c r="MU61" s="69"/>
      <c r="MV61" s="69"/>
      <c r="MW61" s="69"/>
      <c r="MX61" s="69"/>
      <c r="MY61" s="69"/>
      <c r="MZ61" s="69"/>
      <c r="NA61" s="69"/>
      <c r="NB61" s="69"/>
      <c r="NC61" s="69"/>
      <c r="ND61" s="69"/>
      <c r="NE61" s="69"/>
      <c r="NF61" s="69"/>
      <c r="NG61" s="69"/>
      <c r="NH61" s="69"/>
      <c r="NI61" s="69"/>
      <c r="NJ61" s="69"/>
      <c r="NK61" s="69"/>
      <c r="NL61" s="69"/>
      <c r="NM61" s="69"/>
      <c r="NN61" s="69"/>
      <c r="NO61" s="69"/>
      <c r="NP61" s="69"/>
      <c r="NQ61" s="69"/>
      <c r="NR61" s="69"/>
      <c r="NS61" s="69"/>
      <c r="NT61" s="69"/>
      <c r="NU61" s="69"/>
      <c r="NV61" s="69"/>
      <c r="NW61" s="69"/>
      <c r="NX61" s="69"/>
      <c r="NY61" s="69"/>
      <c r="NZ61" s="69"/>
      <c r="OA61" s="69"/>
      <c r="OB61" s="69"/>
      <c r="OC61" s="69"/>
      <c r="OD61" s="69"/>
      <c r="OE61" s="69"/>
      <c r="OF61" s="69"/>
      <c r="OG61" s="69"/>
      <c r="OH61" s="69"/>
      <c r="OI61" s="69"/>
      <c r="OJ61" s="69"/>
      <c r="OK61" s="69"/>
      <c r="OL61" s="69"/>
      <c r="OM61" s="69"/>
      <c r="ON61" s="69"/>
      <c r="OO61" s="69"/>
      <c r="OP61" s="69"/>
      <c r="OQ61" s="69"/>
      <c r="OR61" s="69"/>
      <c r="OS61" s="69"/>
      <c r="OT61" s="69"/>
      <c r="OU61" s="69"/>
      <c r="OV61" s="69"/>
      <c r="OW61" s="69"/>
      <c r="OX61" s="69"/>
      <c r="OY61" s="69"/>
      <c r="OZ61" s="69"/>
      <c r="PA61" s="69"/>
      <c r="PB61" s="69"/>
      <c r="PC61" s="69"/>
      <c r="PD61" s="69"/>
      <c r="PE61" s="69"/>
      <c r="PF61" s="69"/>
      <c r="PG61" s="69"/>
      <c r="PH61" s="69"/>
      <c r="PI61" s="69"/>
      <c r="PJ61" s="69"/>
      <c r="PK61" s="69"/>
      <c r="PL61" s="69"/>
      <c r="PM61" s="69"/>
      <c r="PN61" s="69"/>
      <c r="PO61" s="69"/>
      <c r="PP61" s="69"/>
      <c r="PQ61" s="69"/>
      <c r="PR61" s="69"/>
      <c r="PS61" s="69"/>
      <c r="PT61" s="69"/>
      <c r="PU61" s="69"/>
      <c r="PV61" s="69"/>
      <c r="PW61" s="69"/>
      <c r="PX61" s="69"/>
      <c r="PY61" s="69"/>
      <c r="PZ61" s="69"/>
      <c r="QA61" s="69"/>
      <c r="QB61" s="69"/>
      <c r="QC61" s="69"/>
      <c r="QD61" s="69"/>
      <c r="QE61" s="69"/>
      <c r="QF61" s="69"/>
      <c r="QG61" s="69"/>
      <c r="QH61" s="69"/>
      <c r="QI61" s="69"/>
      <c r="QJ61" s="69"/>
      <c r="QK61" s="69"/>
      <c r="QL61" s="69"/>
      <c r="QM61" s="69"/>
      <c r="QN61" s="69"/>
      <c r="QO61" s="69"/>
      <c r="QP61" s="69"/>
      <c r="QQ61" s="69"/>
      <c r="QR61" s="69"/>
      <c r="QS61" s="69"/>
      <c r="QT61" s="69"/>
      <c r="QU61" s="69"/>
      <c r="QV61" s="69"/>
      <c r="QW61" s="69"/>
      <c r="QX61" s="69"/>
      <c r="QY61" s="69"/>
      <c r="QZ61" s="69"/>
      <c r="RA61" s="69"/>
      <c r="RB61" s="69"/>
      <c r="RC61" s="69"/>
      <c r="RD61" s="69"/>
      <c r="RE61" s="69"/>
      <c r="RF61" s="69"/>
      <c r="RG61" s="69"/>
      <c r="RH61" s="69"/>
      <c r="RI61" s="69"/>
      <c r="RJ61" s="69"/>
      <c r="RK61" s="69"/>
      <c r="RL61" s="69"/>
      <c r="RM61" s="69"/>
      <c r="RN61" s="69"/>
      <c r="RO61" s="69"/>
      <c r="RP61" s="69"/>
      <c r="RQ61" s="69"/>
      <c r="RR61" s="69"/>
      <c r="RS61" s="69"/>
      <c r="RT61" s="69"/>
      <c r="RU61" s="69"/>
      <c r="RV61" s="69"/>
      <c r="RW61" s="69"/>
      <c r="RX61" s="69"/>
      <c r="RY61" s="69"/>
      <c r="RZ61" s="69"/>
      <c r="SA61" s="69"/>
      <c r="SB61" s="69"/>
      <c r="SC61" s="69"/>
      <c r="SD61" s="69"/>
      <c r="SE61" s="69"/>
      <c r="SF61" s="69"/>
      <c r="SG61" s="69"/>
      <c r="SH61" s="69"/>
      <c r="SI61" s="69"/>
      <c r="SJ61" s="69"/>
      <c r="SK61" s="69"/>
      <c r="SL61" s="69"/>
      <c r="SM61" s="69"/>
      <c r="SN61" s="69"/>
      <c r="SO61" s="69"/>
      <c r="SP61" s="69"/>
      <c r="SQ61" s="69"/>
      <c r="SR61" s="69"/>
      <c r="SS61" s="69"/>
      <c r="ST61" s="69"/>
      <c r="SU61" s="69"/>
      <c r="SV61" s="69"/>
      <c r="SW61" s="69"/>
      <c r="SX61" s="69"/>
      <c r="SY61" s="69"/>
      <c r="SZ61" s="69"/>
      <c r="TA61" s="69"/>
      <c r="TB61" s="69"/>
      <c r="TC61" s="69"/>
      <c r="TD61" s="69"/>
      <c r="TE61" s="69"/>
      <c r="TF61" s="69"/>
      <c r="TG61" s="69"/>
      <c r="TH61" s="69"/>
      <c r="TI61" s="69"/>
      <c r="TJ61" s="69"/>
      <c r="TK61" s="69"/>
      <c r="TL61" s="69"/>
      <c r="TM61" s="69"/>
      <c r="TN61" s="69"/>
      <c r="TO61" s="69"/>
      <c r="TP61" s="69"/>
      <c r="TQ61" s="69"/>
      <c r="TR61" s="69"/>
      <c r="TS61" s="69"/>
      <c r="TT61" s="69"/>
      <c r="TU61" s="69"/>
      <c r="TV61" s="69"/>
      <c r="TW61" s="69"/>
      <c r="TX61" s="69"/>
      <c r="TY61" s="69"/>
      <c r="TZ61" s="69"/>
      <c r="UA61" s="69"/>
      <c r="UB61" s="69"/>
      <c r="UC61" s="69"/>
      <c r="UD61" s="69"/>
      <c r="UE61" s="69"/>
      <c r="UF61" s="69"/>
      <c r="UG61" s="69"/>
      <c r="UH61" s="69"/>
      <c r="UI61" s="69"/>
      <c r="UJ61" s="69"/>
      <c r="UK61" s="69"/>
      <c r="UL61" s="69"/>
      <c r="UM61" s="69"/>
      <c r="UN61" s="69"/>
      <c r="UO61" s="69"/>
      <c r="UP61" s="69"/>
      <c r="UQ61" s="69"/>
      <c r="UR61" s="69"/>
      <c r="US61" s="69"/>
      <c r="UT61" s="69"/>
      <c r="UU61" s="69"/>
      <c r="UV61" s="69"/>
      <c r="UW61" s="69"/>
      <c r="UX61" s="69"/>
      <c r="UY61" s="69"/>
      <c r="UZ61" s="69"/>
      <c r="VA61" s="69"/>
      <c r="VB61" s="69"/>
      <c r="VC61" s="69"/>
      <c r="VD61" s="69"/>
      <c r="VE61" s="69"/>
      <c r="VF61" s="69"/>
      <c r="VG61" s="69"/>
      <c r="VH61" s="69"/>
      <c r="VI61" s="69"/>
      <c r="VJ61" s="69"/>
      <c r="VK61" s="69"/>
      <c r="VL61" s="69"/>
      <c r="VM61" s="69"/>
      <c r="VN61" s="69"/>
      <c r="VO61" s="69"/>
      <c r="VP61" s="69"/>
      <c r="VQ61" s="69"/>
      <c r="VR61" s="69"/>
      <c r="VS61" s="69"/>
      <c r="VT61" s="69"/>
      <c r="VU61" s="69"/>
      <c r="VV61" s="69"/>
      <c r="VW61" s="69"/>
      <c r="VX61" s="69"/>
      <c r="VY61" s="69"/>
      <c r="VZ61" s="69"/>
      <c r="WA61" s="69"/>
      <c r="WB61" s="69"/>
      <c r="WC61" s="69"/>
      <c r="WD61" s="69"/>
      <c r="WE61" s="69"/>
      <c r="WF61" s="69"/>
      <c r="WG61" s="69"/>
      <c r="WH61" s="69"/>
      <c r="WI61" s="69"/>
      <c r="WJ61" s="69"/>
      <c r="WK61" s="69"/>
      <c r="WL61" s="69"/>
      <c r="WM61" s="69"/>
      <c r="WN61" s="69"/>
      <c r="WO61" s="69"/>
      <c r="WP61" s="69"/>
      <c r="WQ61" s="69"/>
      <c r="WR61" s="69"/>
      <c r="WS61" s="69"/>
      <c r="WT61" s="69"/>
      <c r="WU61" s="69"/>
      <c r="WV61" s="69"/>
      <c r="WW61" s="69"/>
      <c r="WX61" s="69"/>
      <c r="WY61" s="69"/>
      <c r="WZ61" s="69"/>
      <c r="XA61" s="69"/>
      <c r="XB61" s="69"/>
      <c r="XC61" s="69"/>
      <c r="XD61" s="69"/>
      <c r="XE61" s="69"/>
      <c r="XF61" s="69"/>
      <c r="XG61" s="69"/>
      <c r="XH61" s="69"/>
      <c r="XI61" s="69"/>
      <c r="XJ61" s="69"/>
      <c r="XK61" s="69"/>
      <c r="XL61" s="69"/>
      <c r="XM61" s="69"/>
      <c r="XN61" s="69"/>
      <c r="XO61" s="69"/>
      <c r="XP61" s="69"/>
      <c r="XQ61" s="69"/>
      <c r="XR61" s="69"/>
      <c r="XS61" s="69"/>
      <c r="XT61" s="69"/>
      <c r="XU61" s="69"/>
      <c r="XV61" s="69"/>
      <c r="XW61" s="69"/>
      <c r="XX61" s="69"/>
      <c r="XY61" s="69"/>
      <c r="XZ61" s="69"/>
      <c r="YA61" s="69"/>
      <c r="YB61" s="69"/>
      <c r="YC61" s="69"/>
      <c r="YD61" s="69"/>
      <c r="YE61" s="69"/>
      <c r="YF61" s="69"/>
      <c r="YG61" s="69"/>
      <c r="YH61" s="69"/>
      <c r="YI61" s="69"/>
      <c r="YJ61" s="69"/>
      <c r="YK61" s="69"/>
      <c r="YL61" s="69"/>
      <c r="YM61" s="69"/>
      <c r="YN61" s="69"/>
      <c r="YO61" s="69"/>
      <c r="YP61" s="69"/>
      <c r="YQ61" s="69"/>
      <c r="YR61" s="69"/>
      <c r="YS61" s="69"/>
      <c r="YT61" s="69"/>
      <c r="YU61" s="69"/>
      <c r="YV61" s="69"/>
      <c r="YW61" s="69"/>
      <c r="YX61" s="69"/>
      <c r="YY61" s="69"/>
      <c r="YZ61" s="69"/>
      <c r="ZA61" s="69"/>
      <c r="ZB61" s="69"/>
      <c r="ZC61" s="69"/>
      <c r="ZD61" s="69"/>
      <c r="ZE61" s="69"/>
      <c r="ZF61" s="69"/>
      <c r="ZG61" s="69"/>
      <c r="ZH61" s="69"/>
      <c r="ZI61" s="69"/>
      <c r="ZJ61" s="69"/>
      <c r="ZK61" s="69"/>
      <c r="ZL61" s="69"/>
      <c r="ZM61" s="69"/>
      <c r="ZN61" s="69"/>
      <c r="ZO61" s="69"/>
      <c r="ZP61" s="69"/>
      <c r="ZQ61" s="69"/>
      <c r="ZR61" s="69"/>
      <c r="ZS61" s="69"/>
      <c r="ZT61" s="69"/>
      <c r="ZU61" s="69"/>
      <c r="ZV61" s="69"/>
      <c r="ZW61" s="69"/>
      <c r="ZX61" s="69"/>
      <c r="ZY61" s="69"/>
      <c r="ZZ61" s="69"/>
      <c r="AAA61" s="69"/>
      <c r="AAB61" s="69"/>
      <c r="AAC61" s="69"/>
      <c r="AAD61" s="69"/>
      <c r="AAE61" s="69"/>
      <c r="AAF61" s="69"/>
      <c r="AAG61" s="69"/>
      <c r="AAH61" s="69"/>
      <c r="AAI61" s="69"/>
      <c r="AAJ61" s="69"/>
      <c r="AAK61" s="69"/>
      <c r="AAL61" s="69"/>
      <c r="AAM61" s="69"/>
      <c r="AAN61" s="69"/>
      <c r="AAO61" s="69"/>
      <c r="AAP61" s="69"/>
      <c r="AAQ61" s="69"/>
      <c r="AAR61" s="69"/>
      <c r="AAS61" s="69"/>
      <c r="AAT61" s="69"/>
      <c r="AAU61" s="69"/>
      <c r="AAV61" s="69"/>
      <c r="AAW61" s="69"/>
      <c r="AAX61" s="69"/>
      <c r="AAY61" s="69"/>
      <c r="AAZ61" s="69"/>
      <c r="ABA61" s="69"/>
      <c r="ABB61" s="69"/>
      <c r="ABC61" s="69"/>
      <c r="ABD61" s="69"/>
      <c r="ABE61" s="69"/>
      <c r="ABF61" s="69"/>
      <c r="ABG61" s="69"/>
      <c r="ABH61" s="69"/>
      <c r="ABI61" s="69"/>
      <c r="ABJ61" s="69"/>
      <c r="ABK61" s="69"/>
      <c r="ABL61" s="69"/>
      <c r="ABM61" s="69"/>
      <c r="ABN61" s="69"/>
      <c r="ABO61" s="69"/>
      <c r="ABP61" s="69"/>
      <c r="ABQ61" s="69"/>
      <c r="ABR61" s="69"/>
      <c r="ABS61" s="69"/>
      <c r="ABT61" s="69"/>
      <c r="ABU61" s="69"/>
      <c r="ABV61" s="69"/>
      <c r="ABW61" s="69"/>
      <c r="ABX61" s="69"/>
      <c r="ABY61" s="69"/>
      <c r="ABZ61" s="69"/>
      <c r="ACA61" s="69"/>
      <c r="ACB61" s="69"/>
      <c r="ACC61" s="69"/>
      <c r="ACD61" s="69"/>
      <c r="ACE61" s="69"/>
      <c r="ACF61" s="69"/>
      <c r="ACG61" s="69"/>
      <c r="ACH61" s="69"/>
      <c r="ACI61" s="69"/>
      <c r="ACJ61" s="69"/>
      <c r="ACK61" s="69"/>
      <c r="ACL61" s="69"/>
      <c r="ACM61" s="69"/>
      <c r="ACN61" s="69"/>
      <c r="ACO61" s="69"/>
      <c r="ACP61" s="69"/>
      <c r="ACQ61" s="69"/>
      <c r="ACR61" s="69"/>
      <c r="ACS61" s="69"/>
      <c r="ACT61" s="69"/>
      <c r="ACU61" s="69"/>
      <c r="ACV61" s="69"/>
      <c r="ACW61" s="69"/>
      <c r="ACX61" s="69"/>
      <c r="ACY61" s="69"/>
      <c r="ACZ61" s="69"/>
      <c r="ADA61" s="69"/>
      <c r="ADB61" s="69"/>
      <c r="ADC61" s="69"/>
      <c r="ADD61" s="69"/>
      <c r="ADE61" s="69"/>
      <c r="ADF61" s="69"/>
      <c r="ADG61" s="69"/>
      <c r="ADH61" s="69"/>
      <c r="ADI61" s="69"/>
      <c r="ADJ61" s="69"/>
      <c r="ADK61" s="69"/>
      <c r="ADL61" s="69"/>
      <c r="ADM61" s="69"/>
      <c r="ADN61" s="69"/>
      <c r="ADO61" s="69"/>
      <c r="ADP61" s="69"/>
      <c r="ADQ61" s="69"/>
      <c r="ADR61" s="69"/>
      <c r="ADS61" s="69"/>
      <c r="ADT61" s="69"/>
      <c r="ADU61" s="69"/>
      <c r="ADV61" s="69"/>
      <c r="ADW61" s="69"/>
      <c r="ADX61" s="69"/>
      <c r="ADY61" s="69"/>
      <c r="ADZ61" s="69"/>
      <c r="AEA61" s="69"/>
      <c r="AEB61" s="69"/>
      <c r="AEC61" s="69"/>
      <c r="AED61" s="69"/>
      <c r="AEE61" s="69"/>
      <c r="AEF61" s="69"/>
      <c r="AEG61" s="69"/>
      <c r="AEH61" s="69"/>
      <c r="AEI61" s="69"/>
      <c r="AEJ61" s="69"/>
      <c r="AEK61" s="69"/>
      <c r="AEL61" s="69"/>
      <c r="AEM61" s="69"/>
      <c r="AEN61" s="69"/>
      <c r="AEO61" s="69"/>
      <c r="AEP61" s="69"/>
      <c r="AEQ61" s="69"/>
      <c r="AER61" s="69"/>
      <c r="AES61" s="69"/>
      <c r="AET61" s="69"/>
      <c r="AEU61" s="69"/>
      <c r="AEV61" s="69"/>
      <c r="AEW61" s="69"/>
      <c r="AEX61" s="69"/>
      <c r="AEY61" s="69"/>
      <c r="AEZ61" s="69"/>
      <c r="AFA61" s="69"/>
      <c r="AFB61" s="69"/>
      <c r="AFC61" s="69"/>
      <c r="AFD61" s="69"/>
      <c r="AFE61" s="69"/>
      <c r="AFF61" s="69"/>
      <c r="AFG61" s="69"/>
      <c r="AFH61" s="69"/>
      <c r="AFI61" s="69"/>
      <c r="AFJ61" s="69"/>
      <c r="AFK61" s="69"/>
      <c r="AFL61" s="69"/>
      <c r="AFM61" s="69"/>
      <c r="AFN61" s="69"/>
      <c r="AFO61" s="69"/>
      <c r="AFP61" s="69"/>
      <c r="AFQ61" s="69"/>
      <c r="AFR61" s="69"/>
      <c r="AFS61" s="69"/>
      <c r="AFT61" s="69"/>
      <c r="AFU61" s="69"/>
      <c r="AFV61" s="69"/>
      <c r="AFW61" s="69"/>
      <c r="AFX61" s="69"/>
      <c r="AFY61" s="69"/>
      <c r="AFZ61" s="69"/>
      <c r="AGA61" s="69"/>
      <c r="AGB61" s="69"/>
      <c r="AGC61" s="69"/>
      <c r="AGD61" s="69"/>
      <c r="AGE61" s="69"/>
      <c r="AGF61" s="69"/>
      <c r="AGG61" s="69"/>
      <c r="AGH61" s="69"/>
      <c r="AGI61" s="69"/>
      <c r="AGJ61" s="69"/>
      <c r="AGK61" s="69"/>
      <c r="AGL61" s="69"/>
      <c r="AGM61" s="69"/>
      <c r="AGN61" s="69"/>
      <c r="AGO61" s="69"/>
      <c r="AGP61" s="69"/>
      <c r="AGQ61" s="69"/>
      <c r="AGR61" s="69"/>
      <c r="AGS61" s="69"/>
      <c r="AGT61" s="69"/>
      <c r="AGU61" s="69"/>
      <c r="AGV61" s="69"/>
      <c r="AGW61" s="69"/>
      <c r="AGX61" s="69"/>
      <c r="AGY61" s="69"/>
      <c r="AGZ61" s="69"/>
      <c r="AHA61" s="69"/>
      <c r="AHB61" s="69"/>
      <c r="AHC61" s="69"/>
      <c r="AHD61" s="69"/>
      <c r="AHE61" s="69"/>
      <c r="AHF61" s="69"/>
      <c r="AHG61" s="69"/>
      <c r="AHH61" s="69"/>
      <c r="AHI61" s="69"/>
      <c r="AHJ61" s="69"/>
      <c r="AHK61" s="69"/>
      <c r="AHL61" s="69"/>
      <c r="AHM61" s="69"/>
      <c r="AHN61" s="69"/>
      <c r="AHO61" s="69"/>
      <c r="AHP61" s="69"/>
      <c r="AHQ61" s="69"/>
      <c r="AHR61" s="69"/>
      <c r="AHS61" s="69"/>
      <c r="AHT61" s="69"/>
      <c r="AHU61" s="69"/>
      <c r="AHV61" s="69"/>
      <c r="AHW61" s="69"/>
      <c r="AHX61" s="69"/>
      <c r="AHY61" s="69"/>
      <c r="AHZ61" s="69"/>
      <c r="AIA61" s="69"/>
      <c r="AIB61" s="69"/>
      <c r="AIC61" s="69"/>
      <c r="AID61" s="69"/>
      <c r="AIE61" s="69"/>
      <c r="AIF61" s="69"/>
      <c r="AIG61" s="69"/>
      <c r="AIH61" s="69"/>
      <c r="AII61" s="69"/>
      <c r="AIJ61" s="69"/>
      <c r="AIK61" s="69"/>
      <c r="AIL61" s="69"/>
      <c r="AIM61" s="69"/>
      <c r="AIN61" s="69"/>
      <c r="AIO61" s="69"/>
      <c r="AIP61" s="69"/>
      <c r="AIQ61" s="69"/>
      <c r="AIR61" s="69"/>
      <c r="AIS61" s="69"/>
      <c r="AIT61" s="69"/>
      <c r="AIU61" s="69"/>
      <c r="AIV61" s="69"/>
      <c r="AIW61" s="69"/>
      <c r="AIX61" s="69"/>
      <c r="AIY61" s="69"/>
      <c r="AIZ61" s="69"/>
      <c r="AJA61" s="69"/>
      <c r="AJB61" s="69"/>
      <c r="AJC61" s="69"/>
      <c r="AJD61" s="69"/>
      <c r="AJE61" s="69"/>
      <c r="AJF61" s="69"/>
      <c r="AJG61" s="69"/>
      <c r="AJH61" s="69"/>
      <c r="AJI61" s="69"/>
      <c r="AJJ61" s="69"/>
      <c r="AJK61" s="69"/>
      <c r="AJL61" s="69"/>
      <c r="AJM61" s="69"/>
      <c r="AJN61" s="69"/>
      <c r="AJO61" s="69"/>
      <c r="AJP61" s="69"/>
      <c r="AJQ61" s="69"/>
      <c r="AJR61" s="69"/>
      <c r="AJS61" s="69"/>
      <c r="AJT61" s="69"/>
      <c r="AJU61" s="69"/>
      <c r="AJV61" s="69"/>
      <c r="AJW61" s="69"/>
      <c r="AJX61" s="69"/>
      <c r="AJY61" s="69"/>
      <c r="AJZ61" s="69"/>
      <c r="AKA61" s="69"/>
      <c r="AKB61" s="69"/>
      <c r="AKC61" s="69"/>
      <c r="AKD61" s="69"/>
      <c r="AKE61" s="69"/>
      <c r="AKF61" s="69"/>
      <c r="AKG61" s="69"/>
      <c r="AKH61" s="69"/>
      <c r="AKI61" s="69"/>
      <c r="AKJ61" s="69"/>
      <c r="AKK61" s="69"/>
      <c r="AKL61" s="69"/>
      <c r="AKM61" s="69"/>
      <c r="AKN61" s="69"/>
      <c r="AKO61" s="69"/>
      <c r="AKP61" s="69"/>
      <c r="AKQ61" s="69"/>
      <c r="AKR61" s="69"/>
      <c r="AKS61" s="69"/>
      <c r="AKT61" s="69"/>
      <c r="AKU61" s="69"/>
      <c r="AKV61" s="69"/>
      <c r="AKW61" s="69"/>
      <c r="AKX61" s="69"/>
      <c r="AKY61" s="69"/>
      <c r="AKZ61" s="69"/>
      <c r="ALA61" s="69"/>
      <c r="ALB61" s="69"/>
      <c r="ALC61" s="69"/>
      <c r="ALD61" s="69"/>
      <c r="ALE61" s="69"/>
      <c r="ALF61" s="69"/>
      <c r="ALG61" s="69"/>
      <c r="ALH61" s="69"/>
      <c r="ALI61" s="69"/>
      <c r="ALJ61" s="69"/>
      <c r="ALK61" s="69"/>
      <c r="ALL61" s="69"/>
      <c r="ALM61" s="69"/>
    </row>
    <row r="62">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c r="CE62" s="69"/>
      <c r="CF62" s="69"/>
      <c r="CG62" s="69"/>
      <c r="CH62" s="69"/>
      <c r="CI62" s="69"/>
      <c r="CJ62" s="69"/>
      <c r="CK62" s="69"/>
      <c r="CL62" s="69"/>
      <c r="CM62" s="69"/>
      <c r="CN62" s="69"/>
      <c r="CO62" s="69"/>
      <c r="CP62" s="69"/>
      <c r="CQ62" s="69"/>
      <c r="CR62" s="69"/>
      <c r="CS62" s="69"/>
      <c r="CT62" s="69"/>
      <c r="CU62" s="69"/>
      <c r="CV62" s="69"/>
      <c r="CW62" s="69"/>
      <c r="CX62" s="69"/>
      <c r="CY62" s="69"/>
      <c r="CZ62" s="69"/>
      <c r="DA62" s="69"/>
      <c r="DB62" s="69"/>
      <c r="DC62" s="69"/>
      <c r="DD62" s="69"/>
      <c r="DE62" s="69"/>
      <c r="DF62" s="69"/>
      <c r="DG62" s="69"/>
      <c r="DH62" s="69"/>
      <c r="DI62" s="69"/>
      <c r="DJ62" s="69"/>
      <c r="DK62" s="69"/>
      <c r="DL62" s="69"/>
      <c r="DM62" s="69"/>
      <c r="DN62" s="69"/>
      <c r="DO62" s="69"/>
      <c r="DP62" s="69"/>
      <c r="DQ62" s="69"/>
      <c r="DR62" s="69"/>
      <c r="DS62" s="69"/>
      <c r="DT62" s="69"/>
      <c r="DU62" s="69"/>
      <c r="DV62" s="69"/>
      <c r="DW62" s="69"/>
      <c r="DX62" s="69"/>
      <c r="DY62" s="69"/>
      <c r="DZ62" s="69"/>
      <c r="EA62" s="69"/>
      <c r="EB62" s="69"/>
      <c r="EC62" s="69"/>
      <c r="ED62" s="69"/>
      <c r="EE62" s="69"/>
      <c r="EF62" s="69"/>
      <c r="EG62" s="69"/>
      <c r="EH62" s="69"/>
      <c r="EI62" s="69"/>
      <c r="EJ62" s="69"/>
      <c r="EK62" s="69"/>
      <c r="EL62" s="69"/>
      <c r="EM62" s="69"/>
      <c r="EN62" s="69"/>
      <c r="EO62" s="69"/>
      <c r="EP62" s="69"/>
      <c r="EQ62" s="69"/>
      <c r="ER62" s="69"/>
      <c r="ES62" s="69"/>
      <c r="ET62" s="69"/>
      <c r="EU62" s="69"/>
      <c r="EV62" s="69"/>
      <c r="EW62" s="69"/>
      <c r="EX62" s="69"/>
      <c r="EY62" s="69"/>
      <c r="EZ62" s="69"/>
      <c r="FA62" s="69"/>
      <c r="FB62" s="69"/>
      <c r="FC62" s="69"/>
      <c r="FD62" s="69"/>
      <c r="FE62" s="69"/>
      <c r="FF62" s="69"/>
      <c r="FG62" s="69"/>
      <c r="FH62" s="69"/>
      <c r="FI62" s="69"/>
      <c r="FJ62" s="69"/>
      <c r="FK62" s="69"/>
      <c r="FL62" s="69"/>
      <c r="FM62" s="69"/>
      <c r="FN62" s="69"/>
      <c r="FO62" s="69"/>
      <c r="FP62" s="69"/>
      <c r="FQ62" s="69"/>
      <c r="FR62" s="69"/>
      <c r="FS62" s="69"/>
      <c r="FT62" s="69"/>
      <c r="FU62" s="69"/>
      <c r="FV62" s="69"/>
      <c r="FW62" s="69"/>
      <c r="FX62" s="69"/>
      <c r="FY62" s="69"/>
      <c r="FZ62" s="69"/>
      <c r="GA62" s="69"/>
      <c r="GB62" s="69"/>
      <c r="GC62" s="69"/>
      <c r="GD62" s="69"/>
      <c r="GE62" s="69"/>
      <c r="GF62" s="69"/>
      <c r="GG62" s="69"/>
      <c r="GH62" s="69"/>
      <c r="GI62" s="69"/>
      <c r="GJ62" s="69"/>
      <c r="GK62" s="69"/>
      <c r="GL62" s="69"/>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c r="HP62" s="69"/>
      <c r="HQ62" s="69"/>
      <c r="HR62" s="69"/>
      <c r="HS62" s="69"/>
      <c r="HT62" s="69"/>
      <c r="HU62" s="69"/>
      <c r="HV62" s="69"/>
      <c r="HW62" s="69"/>
      <c r="HX62" s="69"/>
      <c r="HY62" s="69"/>
      <c r="HZ62" s="69"/>
      <c r="IA62" s="69"/>
      <c r="IB62" s="69"/>
      <c r="IC62" s="69"/>
      <c r="ID62" s="69"/>
      <c r="IE62" s="69"/>
      <c r="IF62" s="69"/>
      <c r="IG62" s="69"/>
      <c r="IH62" s="69"/>
      <c r="II62" s="69"/>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c r="KS62" s="69"/>
      <c r="KT62" s="69"/>
      <c r="KU62" s="69"/>
      <c r="KV62" s="69"/>
      <c r="KW62" s="69"/>
      <c r="KX62" s="69"/>
      <c r="KY62" s="69"/>
      <c r="KZ62" s="69"/>
      <c r="LA62" s="69"/>
      <c r="LB62" s="69"/>
      <c r="LC62" s="69"/>
      <c r="LD62" s="69"/>
      <c r="LE62" s="69"/>
      <c r="LF62" s="69"/>
      <c r="LG62" s="69"/>
      <c r="LH62" s="69"/>
      <c r="LI62" s="69"/>
      <c r="LJ62" s="69"/>
      <c r="LK62" s="69"/>
      <c r="LL62" s="69"/>
      <c r="LM62" s="69"/>
      <c r="LN62" s="69"/>
      <c r="LO62" s="69"/>
      <c r="LP62" s="69"/>
      <c r="LQ62" s="69"/>
      <c r="LR62" s="69"/>
      <c r="LS62" s="69"/>
      <c r="LT62" s="69"/>
      <c r="LU62" s="69"/>
      <c r="LV62" s="69"/>
      <c r="LW62" s="69"/>
      <c r="LX62" s="69"/>
      <c r="LY62" s="69"/>
      <c r="LZ62" s="69"/>
      <c r="MA62" s="69"/>
      <c r="MB62" s="69"/>
      <c r="MC62" s="69"/>
      <c r="MD62" s="69"/>
      <c r="ME62" s="69"/>
      <c r="MF62" s="69"/>
      <c r="MG62" s="69"/>
      <c r="MH62" s="69"/>
      <c r="MI62" s="69"/>
      <c r="MJ62" s="69"/>
      <c r="MK62" s="69"/>
      <c r="ML62" s="69"/>
      <c r="MM62" s="69"/>
      <c r="MN62" s="69"/>
      <c r="MO62" s="69"/>
      <c r="MP62" s="69"/>
      <c r="MQ62" s="69"/>
      <c r="MR62" s="69"/>
      <c r="MS62" s="69"/>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c r="NY62" s="69"/>
      <c r="NZ62" s="69"/>
      <c r="OA62" s="69"/>
      <c r="OB62" s="69"/>
      <c r="OC62" s="69"/>
      <c r="OD62" s="69"/>
      <c r="OE62" s="69"/>
      <c r="OF62" s="69"/>
      <c r="OG62" s="69"/>
      <c r="OH62" s="69"/>
      <c r="OI62" s="69"/>
      <c r="OJ62" s="69"/>
      <c r="OK62" s="69"/>
      <c r="OL62" s="69"/>
      <c r="OM62" s="69"/>
      <c r="ON62" s="69"/>
      <c r="OO62" s="69"/>
      <c r="OP62" s="69"/>
      <c r="OQ62" s="69"/>
      <c r="OR62" s="69"/>
      <c r="OS62" s="69"/>
      <c r="OT62" s="69"/>
      <c r="OU62" s="69"/>
      <c r="OV62" s="69"/>
      <c r="OW62" s="69"/>
      <c r="OX62" s="69"/>
      <c r="OY62" s="69"/>
      <c r="OZ62" s="69"/>
      <c r="PA62" s="69"/>
      <c r="PB62" s="69"/>
      <c r="PC62" s="69"/>
      <c r="PD62" s="69"/>
      <c r="PE62" s="69"/>
      <c r="PF62" s="69"/>
      <c r="PG62" s="69"/>
      <c r="PH62" s="69"/>
      <c r="PI62" s="69"/>
      <c r="PJ62" s="69"/>
      <c r="PK62" s="69"/>
      <c r="PL62" s="69"/>
      <c r="PM62" s="69"/>
      <c r="PN62" s="69"/>
      <c r="PO62" s="69"/>
      <c r="PP62" s="69"/>
      <c r="PQ62" s="69"/>
      <c r="PR62" s="69"/>
      <c r="PS62" s="69"/>
      <c r="PT62" s="69"/>
      <c r="PU62" s="69"/>
      <c r="PV62" s="69"/>
      <c r="PW62" s="69"/>
      <c r="PX62" s="69"/>
      <c r="PY62" s="69"/>
      <c r="PZ62" s="69"/>
      <c r="QA62" s="69"/>
      <c r="QB62" s="69"/>
      <c r="QC62" s="69"/>
      <c r="QD62" s="69"/>
      <c r="QE62" s="69"/>
      <c r="QF62" s="69"/>
      <c r="QG62" s="69"/>
      <c r="QH62" s="69"/>
      <c r="QI62" s="69"/>
      <c r="QJ62" s="69"/>
      <c r="QK62" s="69"/>
      <c r="QL62" s="69"/>
      <c r="QM62" s="69"/>
      <c r="QN62" s="69"/>
      <c r="QO62" s="69"/>
      <c r="QP62" s="69"/>
      <c r="QQ62" s="69"/>
      <c r="QR62" s="69"/>
      <c r="QS62" s="69"/>
      <c r="QT62" s="69"/>
      <c r="QU62" s="69"/>
      <c r="QV62" s="69"/>
      <c r="QW62" s="69"/>
      <c r="QX62" s="69"/>
      <c r="QY62" s="69"/>
      <c r="QZ62" s="69"/>
      <c r="RA62" s="69"/>
      <c r="RB62" s="69"/>
      <c r="RC62" s="69"/>
      <c r="RD62" s="69"/>
      <c r="RE62" s="69"/>
      <c r="RF62" s="69"/>
      <c r="RG62" s="69"/>
      <c r="RH62" s="69"/>
      <c r="RI62" s="69"/>
      <c r="RJ62" s="69"/>
      <c r="RK62" s="69"/>
      <c r="RL62" s="69"/>
      <c r="RM62" s="69"/>
      <c r="RN62" s="69"/>
      <c r="RO62" s="69"/>
      <c r="RP62" s="69"/>
      <c r="RQ62" s="69"/>
      <c r="RR62" s="69"/>
      <c r="RS62" s="69"/>
      <c r="RT62" s="69"/>
      <c r="RU62" s="69"/>
      <c r="RV62" s="69"/>
      <c r="RW62" s="69"/>
      <c r="RX62" s="69"/>
      <c r="RY62" s="69"/>
      <c r="RZ62" s="69"/>
      <c r="SA62" s="69"/>
      <c r="SB62" s="69"/>
      <c r="SC62" s="69"/>
      <c r="SD62" s="69"/>
      <c r="SE62" s="69"/>
      <c r="SF62" s="69"/>
      <c r="SG62" s="69"/>
      <c r="SH62" s="69"/>
      <c r="SI62" s="69"/>
      <c r="SJ62" s="69"/>
      <c r="SK62" s="69"/>
      <c r="SL62" s="69"/>
      <c r="SM62" s="69"/>
      <c r="SN62" s="69"/>
      <c r="SO62" s="69"/>
      <c r="SP62" s="69"/>
      <c r="SQ62" s="69"/>
      <c r="SR62" s="69"/>
      <c r="SS62" s="69"/>
      <c r="ST62" s="69"/>
      <c r="SU62" s="69"/>
      <c r="SV62" s="69"/>
      <c r="SW62" s="69"/>
      <c r="SX62" s="69"/>
      <c r="SY62" s="69"/>
      <c r="SZ62" s="69"/>
      <c r="TA62" s="69"/>
      <c r="TB62" s="69"/>
      <c r="TC62" s="69"/>
      <c r="TD62" s="69"/>
      <c r="TE62" s="69"/>
      <c r="TF62" s="69"/>
      <c r="TG62" s="69"/>
      <c r="TH62" s="69"/>
      <c r="TI62" s="69"/>
      <c r="TJ62" s="69"/>
      <c r="TK62" s="69"/>
      <c r="TL62" s="69"/>
      <c r="TM62" s="69"/>
      <c r="TN62" s="69"/>
      <c r="TO62" s="69"/>
      <c r="TP62" s="69"/>
      <c r="TQ62" s="69"/>
      <c r="TR62" s="69"/>
      <c r="TS62" s="69"/>
      <c r="TT62" s="69"/>
      <c r="TU62" s="69"/>
      <c r="TV62" s="69"/>
      <c r="TW62" s="69"/>
      <c r="TX62" s="69"/>
      <c r="TY62" s="69"/>
      <c r="TZ62" s="69"/>
      <c r="UA62" s="69"/>
      <c r="UB62" s="69"/>
      <c r="UC62" s="69"/>
      <c r="UD62" s="69"/>
      <c r="UE62" s="69"/>
      <c r="UF62" s="69"/>
      <c r="UG62" s="69"/>
      <c r="UH62" s="69"/>
      <c r="UI62" s="69"/>
      <c r="UJ62" s="69"/>
      <c r="UK62" s="69"/>
      <c r="UL62" s="69"/>
      <c r="UM62" s="69"/>
      <c r="UN62" s="69"/>
      <c r="UO62" s="69"/>
      <c r="UP62" s="69"/>
      <c r="UQ62" s="69"/>
      <c r="UR62" s="69"/>
      <c r="US62" s="69"/>
      <c r="UT62" s="69"/>
      <c r="UU62" s="69"/>
      <c r="UV62" s="69"/>
      <c r="UW62" s="69"/>
      <c r="UX62" s="69"/>
      <c r="UY62" s="69"/>
      <c r="UZ62" s="69"/>
      <c r="VA62" s="69"/>
      <c r="VB62" s="69"/>
      <c r="VC62" s="69"/>
      <c r="VD62" s="69"/>
      <c r="VE62" s="69"/>
      <c r="VF62" s="69"/>
      <c r="VG62" s="69"/>
      <c r="VH62" s="69"/>
      <c r="VI62" s="69"/>
      <c r="VJ62" s="69"/>
      <c r="VK62" s="69"/>
      <c r="VL62" s="69"/>
      <c r="VM62" s="69"/>
      <c r="VN62" s="69"/>
      <c r="VO62" s="69"/>
      <c r="VP62" s="69"/>
      <c r="VQ62" s="69"/>
      <c r="VR62" s="69"/>
      <c r="VS62" s="69"/>
      <c r="VT62" s="69"/>
      <c r="VU62" s="69"/>
      <c r="VV62" s="69"/>
      <c r="VW62" s="69"/>
      <c r="VX62" s="69"/>
      <c r="VY62" s="69"/>
      <c r="VZ62" s="69"/>
      <c r="WA62" s="69"/>
      <c r="WB62" s="69"/>
      <c r="WC62" s="69"/>
      <c r="WD62" s="69"/>
      <c r="WE62" s="69"/>
      <c r="WF62" s="69"/>
      <c r="WG62" s="69"/>
      <c r="WH62" s="69"/>
      <c r="WI62" s="69"/>
      <c r="WJ62" s="69"/>
      <c r="WK62" s="69"/>
      <c r="WL62" s="69"/>
      <c r="WM62" s="69"/>
      <c r="WN62" s="69"/>
      <c r="WO62" s="69"/>
      <c r="WP62" s="69"/>
      <c r="WQ62" s="69"/>
      <c r="WR62" s="69"/>
      <c r="WS62" s="69"/>
      <c r="WT62" s="69"/>
      <c r="WU62" s="69"/>
      <c r="WV62" s="69"/>
      <c r="WW62" s="69"/>
      <c r="WX62" s="69"/>
      <c r="WY62" s="69"/>
      <c r="WZ62" s="69"/>
      <c r="XA62" s="69"/>
      <c r="XB62" s="69"/>
      <c r="XC62" s="69"/>
      <c r="XD62" s="69"/>
      <c r="XE62" s="69"/>
      <c r="XF62" s="69"/>
      <c r="XG62" s="69"/>
      <c r="XH62" s="69"/>
      <c r="XI62" s="69"/>
      <c r="XJ62" s="69"/>
      <c r="XK62" s="69"/>
      <c r="XL62" s="69"/>
      <c r="XM62" s="69"/>
      <c r="XN62" s="69"/>
      <c r="XO62" s="69"/>
      <c r="XP62" s="69"/>
      <c r="XQ62" s="69"/>
      <c r="XR62" s="69"/>
      <c r="XS62" s="69"/>
      <c r="XT62" s="69"/>
      <c r="XU62" s="69"/>
      <c r="XV62" s="69"/>
      <c r="XW62" s="69"/>
      <c r="XX62" s="69"/>
      <c r="XY62" s="69"/>
      <c r="XZ62" s="69"/>
      <c r="YA62" s="69"/>
      <c r="YB62" s="69"/>
      <c r="YC62" s="69"/>
      <c r="YD62" s="69"/>
      <c r="YE62" s="69"/>
      <c r="YF62" s="69"/>
      <c r="YG62" s="69"/>
      <c r="YH62" s="69"/>
      <c r="YI62" s="69"/>
      <c r="YJ62" s="69"/>
      <c r="YK62" s="69"/>
      <c r="YL62" s="69"/>
      <c r="YM62" s="69"/>
      <c r="YN62" s="69"/>
      <c r="YO62" s="69"/>
      <c r="YP62" s="69"/>
      <c r="YQ62" s="69"/>
      <c r="YR62" s="69"/>
      <c r="YS62" s="69"/>
      <c r="YT62" s="69"/>
      <c r="YU62" s="69"/>
      <c r="YV62" s="69"/>
      <c r="YW62" s="69"/>
      <c r="YX62" s="69"/>
      <c r="YY62" s="69"/>
      <c r="YZ62" s="69"/>
      <c r="ZA62" s="69"/>
      <c r="ZB62" s="69"/>
      <c r="ZC62" s="69"/>
      <c r="ZD62" s="69"/>
      <c r="ZE62" s="69"/>
      <c r="ZF62" s="69"/>
      <c r="ZG62" s="69"/>
      <c r="ZH62" s="69"/>
      <c r="ZI62" s="69"/>
      <c r="ZJ62" s="69"/>
      <c r="ZK62" s="69"/>
      <c r="ZL62" s="69"/>
      <c r="ZM62" s="69"/>
      <c r="ZN62" s="69"/>
      <c r="ZO62" s="69"/>
      <c r="ZP62" s="69"/>
      <c r="ZQ62" s="69"/>
      <c r="ZR62" s="69"/>
      <c r="ZS62" s="69"/>
      <c r="ZT62" s="69"/>
      <c r="ZU62" s="69"/>
      <c r="ZV62" s="69"/>
      <c r="ZW62" s="69"/>
      <c r="ZX62" s="69"/>
      <c r="ZY62" s="69"/>
      <c r="ZZ62" s="69"/>
      <c r="AAA62" s="69"/>
      <c r="AAB62" s="69"/>
      <c r="AAC62" s="69"/>
      <c r="AAD62" s="69"/>
      <c r="AAE62" s="69"/>
      <c r="AAF62" s="69"/>
      <c r="AAG62" s="69"/>
      <c r="AAH62" s="69"/>
      <c r="AAI62" s="69"/>
      <c r="AAJ62" s="69"/>
      <c r="AAK62" s="69"/>
      <c r="AAL62" s="69"/>
      <c r="AAM62" s="69"/>
      <c r="AAN62" s="69"/>
      <c r="AAO62" s="69"/>
      <c r="AAP62" s="69"/>
      <c r="AAQ62" s="69"/>
      <c r="AAR62" s="69"/>
      <c r="AAS62" s="69"/>
      <c r="AAT62" s="69"/>
      <c r="AAU62" s="69"/>
      <c r="AAV62" s="69"/>
      <c r="AAW62" s="69"/>
      <c r="AAX62" s="69"/>
      <c r="AAY62" s="69"/>
      <c r="AAZ62" s="69"/>
      <c r="ABA62" s="69"/>
      <c r="ABB62" s="69"/>
      <c r="ABC62" s="69"/>
      <c r="ABD62" s="69"/>
      <c r="ABE62" s="69"/>
      <c r="ABF62" s="69"/>
      <c r="ABG62" s="69"/>
      <c r="ABH62" s="69"/>
      <c r="ABI62" s="69"/>
      <c r="ABJ62" s="69"/>
      <c r="ABK62" s="69"/>
      <c r="ABL62" s="69"/>
      <c r="ABM62" s="69"/>
      <c r="ABN62" s="69"/>
      <c r="ABO62" s="69"/>
      <c r="ABP62" s="69"/>
      <c r="ABQ62" s="69"/>
      <c r="ABR62" s="69"/>
      <c r="ABS62" s="69"/>
      <c r="ABT62" s="69"/>
      <c r="ABU62" s="69"/>
      <c r="ABV62" s="69"/>
      <c r="ABW62" s="69"/>
      <c r="ABX62" s="69"/>
      <c r="ABY62" s="69"/>
      <c r="ABZ62" s="69"/>
      <c r="ACA62" s="69"/>
      <c r="ACB62" s="69"/>
      <c r="ACC62" s="69"/>
      <c r="ACD62" s="69"/>
      <c r="ACE62" s="69"/>
      <c r="ACF62" s="69"/>
      <c r="ACG62" s="69"/>
      <c r="ACH62" s="69"/>
      <c r="ACI62" s="69"/>
      <c r="ACJ62" s="69"/>
      <c r="ACK62" s="69"/>
      <c r="ACL62" s="69"/>
      <c r="ACM62" s="69"/>
      <c r="ACN62" s="69"/>
      <c r="ACO62" s="69"/>
      <c r="ACP62" s="69"/>
      <c r="ACQ62" s="69"/>
      <c r="ACR62" s="69"/>
      <c r="ACS62" s="69"/>
      <c r="ACT62" s="69"/>
      <c r="ACU62" s="69"/>
      <c r="ACV62" s="69"/>
      <c r="ACW62" s="69"/>
      <c r="ACX62" s="69"/>
      <c r="ACY62" s="69"/>
      <c r="ACZ62" s="69"/>
      <c r="ADA62" s="69"/>
      <c r="ADB62" s="69"/>
      <c r="ADC62" s="69"/>
      <c r="ADD62" s="69"/>
      <c r="ADE62" s="69"/>
      <c r="ADF62" s="69"/>
      <c r="ADG62" s="69"/>
      <c r="ADH62" s="69"/>
      <c r="ADI62" s="69"/>
      <c r="ADJ62" s="69"/>
      <c r="ADK62" s="69"/>
      <c r="ADL62" s="69"/>
      <c r="ADM62" s="69"/>
      <c r="ADN62" s="69"/>
      <c r="ADO62" s="69"/>
      <c r="ADP62" s="69"/>
      <c r="ADQ62" s="69"/>
      <c r="ADR62" s="69"/>
      <c r="ADS62" s="69"/>
      <c r="ADT62" s="69"/>
      <c r="ADU62" s="69"/>
      <c r="ADV62" s="69"/>
      <c r="ADW62" s="69"/>
      <c r="ADX62" s="69"/>
      <c r="ADY62" s="69"/>
      <c r="ADZ62" s="69"/>
      <c r="AEA62" s="69"/>
      <c r="AEB62" s="69"/>
      <c r="AEC62" s="69"/>
      <c r="AED62" s="69"/>
      <c r="AEE62" s="69"/>
      <c r="AEF62" s="69"/>
      <c r="AEG62" s="69"/>
      <c r="AEH62" s="69"/>
      <c r="AEI62" s="69"/>
      <c r="AEJ62" s="69"/>
      <c r="AEK62" s="69"/>
      <c r="AEL62" s="69"/>
      <c r="AEM62" s="69"/>
      <c r="AEN62" s="69"/>
      <c r="AEO62" s="69"/>
      <c r="AEP62" s="69"/>
      <c r="AEQ62" s="69"/>
      <c r="AER62" s="69"/>
      <c r="AES62" s="69"/>
      <c r="AET62" s="69"/>
      <c r="AEU62" s="69"/>
      <c r="AEV62" s="69"/>
      <c r="AEW62" s="69"/>
      <c r="AEX62" s="69"/>
      <c r="AEY62" s="69"/>
      <c r="AEZ62" s="69"/>
      <c r="AFA62" s="69"/>
      <c r="AFB62" s="69"/>
      <c r="AFC62" s="69"/>
      <c r="AFD62" s="69"/>
      <c r="AFE62" s="69"/>
      <c r="AFF62" s="69"/>
      <c r="AFG62" s="69"/>
      <c r="AFH62" s="69"/>
      <c r="AFI62" s="69"/>
      <c r="AFJ62" s="69"/>
      <c r="AFK62" s="69"/>
      <c r="AFL62" s="69"/>
      <c r="AFM62" s="69"/>
      <c r="AFN62" s="69"/>
      <c r="AFO62" s="69"/>
      <c r="AFP62" s="69"/>
      <c r="AFQ62" s="69"/>
      <c r="AFR62" s="69"/>
      <c r="AFS62" s="69"/>
      <c r="AFT62" s="69"/>
      <c r="AFU62" s="69"/>
      <c r="AFV62" s="69"/>
      <c r="AFW62" s="69"/>
      <c r="AFX62" s="69"/>
      <c r="AFY62" s="69"/>
      <c r="AFZ62" s="69"/>
      <c r="AGA62" s="69"/>
      <c r="AGB62" s="69"/>
      <c r="AGC62" s="69"/>
      <c r="AGD62" s="69"/>
      <c r="AGE62" s="69"/>
      <c r="AGF62" s="69"/>
      <c r="AGG62" s="69"/>
      <c r="AGH62" s="69"/>
      <c r="AGI62" s="69"/>
      <c r="AGJ62" s="69"/>
      <c r="AGK62" s="69"/>
      <c r="AGL62" s="69"/>
      <c r="AGM62" s="69"/>
      <c r="AGN62" s="69"/>
      <c r="AGO62" s="69"/>
      <c r="AGP62" s="69"/>
      <c r="AGQ62" s="69"/>
      <c r="AGR62" s="69"/>
      <c r="AGS62" s="69"/>
      <c r="AGT62" s="69"/>
      <c r="AGU62" s="69"/>
      <c r="AGV62" s="69"/>
      <c r="AGW62" s="69"/>
      <c r="AGX62" s="69"/>
      <c r="AGY62" s="69"/>
      <c r="AGZ62" s="69"/>
      <c r="AHA62" s="69"/>
      <c r="AHB62" s="69"/>
      <c r="AHC62" s="69"/>
      <c r="AHD62" s="69"/>
      <c r="AHE62" s="69"/>
      <c r="AHF62" s="69"/>
      <c r="AHG62" s="69"/>
      <c r="AHH62" s="69"/>
      <c r="AHI62" s="69"/>
      <c r="AHJ62" s="69"/>
      <c r="AHK62" s="69"/>
      <c r="AHL62" s="69"/>
      <c r="AHM62" s="69"/>
      <c r="AHN62" s="69"/>
      <c r="AHO62" s="69"/>
      <c r="AHP62" s="69"/>
      <c r="AHQ62" s="69"/>
      <c r="AHR62" s="69"/>
      <c r="AHS62" s="69"/>
      <c r="AHT62" s="69"/>
      <c r="AHU62" s="69"/>
      <c r="AHV62" s="69"/>
      <c r="AHW62" s="69"/>
      <c r="AHX62" s="69"/>
      <c r="AHY62" s="69"/>
      <c r="AHZ62" s="69"/>
      <c r="AIA62" s="69"/>
      <c r="AIB62" s="69"/>
      <c r="AIC62" s="69"/>
      <c r="AID62" s="69"/>
      <c r="AIE62" s="69"/>
      <c r="AIF62" s="69"/>
      <c r="AIG62" s="69"/>
      <c r="AIH62" s="69"/>
      <c r="AII62" s="69"/>
      <c r="AIJ62" s="69"/>
      <c r="AIK62" s="69"/>
      <c r="AIL62" s="69"/>
      <c r="AIM62" s="69"/>
      <c r="AIN62" s="69"/>
      <c r="AIO62" s="69"/>
      <c r="AIP62" s="69"/>
      <c r="AIQ62" s="69"/>
      <c r="AIR62" s="69"/>
      <c r="AIS62" s="69"/>
      <c r="AIT62" s="69"/>
      <c r="AIU62" s="69"/>
      <c r="AIV62" s="69"/>
      <c r="AIW62" s="69"/>
      <c r="AIX62" s="69"/>
      <c r="AIY62" s="69"/>
      <c r="AIZ62" s="69"/>
      <c r="AJA62" s="69"/>
      <c r="AJB62" s="69"/>
      <c r="AJC62" s="69"/>
      <c r="AJD62" s="69"/>
      <c r="AJE62" s="69"/>
      <c r="AJF62" s="69"/>
      <c r="AJG62" s="69"/>
      <c r="AJH62" s="69"/>
      <c r="AJI62" s="69"/>
      <c r="AJJ62" s="69"/>
      <c r="AJK62" s="69"/>
      <c r="AJL62" s="69"/>
      <c r="AJM62" s="69"/>
      <c r="AJN62" s="69"/>
      <c r="AJO62" s="69"/>
      <c r="AJP62" s="69"/>
      <c r="AJQ62" s="69"/>
      <c r="AJR62" s="69"/>
      <c r="AJS62" s="69"/>
      <c r="AJT62" s="69"/>
      <c r="AJU62" s="69"/>
      <c r="AJV62" s="69"/>
      <c r="AJW62" s="69"/>
      <c r="AJX62" s="69"/>
      <c r="AJY62" s="69"/>
      <c r="AJZ62" s="69"/>
      <c r="AKA62" s="69"/>
      <c r="AKB62" s="69"/>
      <c r="AKC62" s="69"/>
      <c r="AKD62" s="69"/>
      <c r="AKE62" s="69"/>
      <c r="AKF62" s="69"/>
      <c r="AKG62" s="69"/>
      <c r="AKH62" s="69"/>
      <c r="AKI62" s="69"/>
      <c r="AKJ62" s="69"/>
      <c r="AKK62" s="69"/>
      <c r="AKL62" s="69"/>
      <c r="AKM62" s="69"/>
      <c r="AKN62" s="69"/>
      <c r="AKO62" s="69"/>
      <c r="AKP62" s="69"/>
      <c r="AKQ62" s="69"/>
      <c r="AKR62" s="69"/>
      <c r="AKS62" s="69"/>
      <c r="AKT62" s="69"/>
      <c r="AKU62" s="69"/>
      <c r="AKV62" s="69"/>
      <c r="AKW62" s="69"/>
      <c r="AKX62" s="69"/>
      <c r="AKY62" s="69"/>
      <c r="AKZ62" s="69"/>
      <c r="ALA62" s="69"/>
      <c r="ALB62" s="69"/>
      <c r="ALC62" s="69"/>
      <c r="ALD62" s="69"/>
      <c r="ALE62" s="69"/>
      <c r="ALF62" s="69"/>
      <c r="ALG62" s="69"/>
      <c r="ALH62" s="69"/>
      <c r="ALI62" s="69"/>
      <c r="ALJ62" s="69"/>
      <c r="ALK62" s="69"/>
      <c r="ALL62" s="69"/>
      <c r="ALM62" s="69"/>
    </row>
    <row r="63">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c r="CE63" s="69"/>
      <c r="CF63" s="69"/>
      <c r="CG63" s="69"/>
      <c r="CH63" s="69"/>
      <c r="CI63" s="69"/>
      <c r="CJ63" s="69"/>
      <c r="CK63" s="69"/>
      <c r="CL63" s="69"/>
      <c r="CM63" s="69"/>
      <c r="CN63" s="69"/>
      <c r="CO63" s="69"/>
      <c r="CP63" s="69"/>
      <c r="CQ63" s="69"/>
      <c r="CR63" s="69"/>
      <c r="CS63" s="69"/>
      <c r="CT63" s="69"/>
      <c r="CU63" s="69"/>
      <c r="CV63" s="69"/>
      <c r="CW63" s="69"/>
      <c r="CX63" s="69"/>
      <c r="CY63" s="69"/>
      <c r="CZ63" s="69"/>
      <c r="DA63" s="69"/>
      <c r="DB63" s="69"/>
      <c r="DC63" s="69"/>
      <c r="DD63" s="69"/>
      <c r="DE63" s="69"/>
      <c r="DF63" s="69"/>
      <c r="DG63" s="69"/>
      <c r="DH63" s="69"/>
      <c r="DI63" s="69"/>
      <c r="DJ63" s="69"/>
      <c r="DK63" s="69"/>
      <c r="DL63" s="69"/>
      <c r="DM63" s="69"/>
      <c r="DN63" s="69"/>
      <c r="DO63" s="69"/>
      <c r="DP63" s="69"/>
      <c r="DQ63" s="69"/>
      <c r="DR63" s="69"/>
      <c r="DS63" s="69"/>
      <c r="DT63" s="69"/>
      <c r="DU63" s="69"/>
      <c r="DV63" s="69"/>
      <c r="DW63" s="69"/>
      <c r="DX63" s="69"/>
      <c r="DY63" s="69"/>
      <c r="DZ63" s="69"/>
      <c r="EA63" s="69"/>
      <c r="EB63" s="69"/>
      <c r="EC63" s="69"/>
      <c r="ED63" s="69"/>
      <c r="EE63" s="69"/>
      <c r="EF63" s="69"/>
      <c r="EG63" s="69"/>
      <c r="EH63" s="69"/>
      <c r="EI63" s="69"/>
      <c r="EJ63" s="69"/>
      <c r="EK63" s="69"/>
      <c r="EL63" s="69"/>
      <c r="EM63" s="69"/>
      <c r="EN63" s="69"/>
      <c r="EO63" s="69"/>
      <c r="EP63" s="69"/>
      <c r="EQ63" s="69"/>
      <c r="ER63" s="69"/>
      <c r="ES63" s="69"/>
      <c r="ET63" s="69"/>
      <c r="EU63" s="69"/>
      <c r="EV63" s="69"/>
      <c r="EW63" s="69"/>
      <c r="EX63" s="69"/>
      <c r="EY63" s="69"/>
      <c r="EZ63" s="69"/>
      <c r="FA63" s="69"/>
      <c r="FB63" s="69"/>
      <c r="FC63" s="69"/>
      <c r="FD63" s="69"/>
      <c r="FE63" s="69"/>
      <c r="FF63" s="69"/>
      <c r="FG63" s="69"/>
      <c r="FH63" s="69"/>
      <c r="FI63" s="69"/>
      <c r="FJ63" s="69"/>
      <c r="FK63" s="69"/>
      <c r="FL63" s="69"/>
      <c r="FM63" s="69"/>
      <c r="FN63" s="69"/>
      <c r="FO63" s="69"/>
      <c r="FP63" s="69"/>
      <c r="FQ63" s="69"/>
      <c r="FR63" s="69"/>
      <c r="FS63" s="69"/>
      <c r="FT63" s="69"/>
      <c r="FU63" s="69"/>
      <c r="FV63" s="69"/>
      <c r="FW63" s="69"/>
      <c r="FX63" s="69"/>
      <c r="FY63" s="69"/>
      <c r="FZ63" s="69"/>
      <c r="GA63" s="69"/>
      <c r="GB63" s="69"/>
      <c r="GC63" s="69"/>
      <c r="GD63" s="69"/>
      <c r="GE63" s="69"/>
      <c r="GF63" s="69"/>
      <c r="GG63" s="69"/>
      <c r="GH63" s="69"/>
      <c r="GI63" s="69"/>
      <c r="GJ63" s="69"/>
      <c r="GK63" s="69"/>
      <c r="GL63" s="69"/>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c r="HL63" s="69"/>
      <c r="HM63" s="69"/>
      <c r="HN63" s="69"/>
      <c r="HO63" s="69"/>
      <c r="HP63" s="69"/>
      <c r="HQ63" s="69"/>
      <c r="HR63" s="69"/>
      <c r="HS63" s="69"/>
      <c r="HT63" s="69"/>
      <c r="HU63" s="69"/>
      <c r="HV63" s="69"/>
      <c r="HW63" s="69"/>
      <c r="HX63" s="69"/>
      <c r="HY63" s="69"/>
      <c r="HZ63" s="69"/>
      <c r="IA63" s="69"/>
      <c r="IB63" s="69"/>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c r="JF63" s="69"/>
      <c r="JG63" s="69"/>
      <c r="JH63" s="69"/>
      <c r="JI63" s="69"/>
      <c r="JJ63" s="69"/>
      <c r="JK63" s="69"/>
      <c r="JL63" s="69"/>
      <c r="JM63" s="69"/>
      <c r="JN63" s="69"/>
      <c r="JO63" s="69"/>
      <c r="JP63" s="69"/>
      <c r="JQ63" s="69"/>
      <c r="JR63" s="69"/>
      <c r="JS63" s="69"/>
      <c r="JT63" s="69"/>
      <c r="JU63" s="69"/>
      <c r="JV63" s="69"/>
      <c r="JW63" s="69"/>
      <c r="JX63" s="69"/>
      <c r="JY63" s="69"/>
      <c r="JZ63" s="69"/>
      <c r="KA63" s="69"/>
      <c r="KB63" s="69"/>
      <c r="KC63" s="69"/>
      <c r="KD63" s="69"/>
      <c r="KE63" s="69"/>
      <c r="KF63" s="69"/>
      <c r="KG63" s="69"/>
      <c r="KH63" s="69"/>
      <c r="KI63" s="69"/>
      <c r="KJ63" s="69"/>
      <c r="KK63" s="69"/>
      <c r="KL63" s="69"/>
      <c r="KM63" s="69"/>
      <c r="KN63" s="69"/>
      <c r="KO63" s="69"/>
      <c r="KP63" s="69"/>
      <c r="KQ63" s="69"/>
      <c r="KR63" s="69"/>
      <c r="KS63" s="69"/>
      <c r="KT63" s="69"/>
      <c r="KU63" s="69"/>
      <c r="KV63" s="69"/>
      <c r="KW63" s="69"/>
      <c r="KX63" s="69"/>
      <c r="KY63" s="69"/>
      <c r="KZ63" s="69"/>
      <c r="LA63" s="69"/>
      <c r="LB63" s="69"/>
      <c r="LC63" s="69"/>
      <c r="LD63" s="69"/>
      <c r="LE63" s="69"/>
      <c r="LF63" s="69"/>
      <c r="LG63" s="69"/>
      <c r="LH63" s="69"/>
      <c r="LI63" s="69"/>
      <c r="LJ63" s="69"/>
      <c r="LK63" s="69"/>
      <c r="LL63" s="69"/>
      <c r="LM63" s="69"/>
      <c r="LN63" s="69"/>
      <c r="LO63" s="69"/>
      <c r="LP63" s="69"/>
      <c r="LQ63" s="69"/>
      <c r="LR63" s="69"/>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c r="NH63" s="69"/>
      <c r="NI63" s="69"/>
      <c r="NJ63" s="69"/>
      <c r="NK63" s="69"/>
      <c r="NL63" s="69"/>
      <c r="NM63" s="69"/>
      <c r="NN63" s="69"/>
      <c r="NO63" s="69"/>
      <c r="NP63" s="69"/>
      <c r="NQ63" s="69"/>
      <c r="NR63" s="69"/>
      <c r="NS63" s="69"/>
      <c r="NT63" s="69"/>
      <c r="NU63" s="69"/>
      <c r="NV63" s="69"/>
      <c r="NW63" s="69"/>
      <c r="NX63" s="69"/>
      <c r="NY63" s="69"/>
      <c r="NZ63" s="69"/>
      <c r="OA63" s="69"/>
      <c r="OB63" s="69"/>
      <c r="OC63" s="69"/>
      <c r="OD63" s="69"/>
      <c r="OE63" s="69"/>
      <c r="OF63" s="69"/>
      <c r="OG63" s="69"/>
      <c r="OH63" s="69"/>
      <c r="OI63" s="69"/>
      <c r="OJ63" s="69"/>
      <c r="OK63" s="69"/>
      <c r="OL63" s="69"/>
      <c r="OM63" s="69"/>
      <c r="ON63" s="69"/>
      <c r="OO63" s="69"/>
      <c r="OP63" s="69"/>
      <c r="OQ63" s="69"/>
      <c r="OR63" s="69"/>
      <c r="OS63" s="69"/>
      <c r="OT63" s="69"/>
      <c r="OU63" s="69"/>
      <c r="OV63" s="69"/>
      <c r="OW63" s="69"/>
      <c r="OX63" s="69"/>
      <c r="OY63" s="69"/>
      <c r="OZ63" s="69"/>
      <c r="PA63" s="69"/>
      <c r="PB63" s="69"/>
      <c r="PC63" s="69"/>
      <c r="PD63" s="69"/>
      <c r="PE63" s="69"/>
      <c r="PF63" s="69"/>
      <c r="PG63" s="69"/>
      <c r="PH63" s="69"/>
      <c r="PI63" s="69"/>
      <c r="PJ63" s="69"/>
      <c r="PK63" s="69"/>
      <c r="PL63" s="69"/>
      <c r="PM63" s="69"/>
      <c r="PN63" s="69"/>
      <c r="PO63" s="69"/>
      <c r="PP63" s="69"/>
      <c r="PQ63" s="69"/>
      <c r="PR63" s="69"/>
      <c r="PS63" s="69"/>
      <c r="PT63" s="69"/>
      <c r="PU63" s="69"/>
      <c r="PV63" s="69"/>
      <c r="PW63" s="69"/>
      <c r="PX63" s="69"/>
      <c r="PY63" s="69"/>
      <c r="PZ63" s="69"/>
      <c r="QA63" s="69"/>
      <c r="QB63" s="69"/>
      <c r="QC63" s="69"/>
      <c r="QD63" s="69"/>
      <c r="QE63" s="69"/>
      <c r="QF63" s="69"/>
      <c r="QG63" s="69"/>
      <c r="QH63" s="69"/>
      <c r="QI63" s="69"/>
      <c r="QJ63" s="69"/>
      <c r="QK63" s="69"/>
      <c r="QL63" s="69"/>
      <c r="QM63" s="69"/>
      <c r="QN63" s="69"/>
      <c r="QO63" s="69"/>
      <c r="QP63" s="69"/>
      <c r="QQ63" s="69"/>
      <c r="QR63" s="69"/>
      <c r="QS63" s="69"/>
      <c r="QT63" s="69"/>
      <c r="QU63" s="69"/>
      <c r="QV63" s="69"/>
      <c r="QW63" s="69"/>
      <c r="QX63" s="69"/>
      <c r="QY63" s="69"/>
      <c r="QZ63" s="69"/>
      <c r="RA63" s="69"/>
      <c r="RB63" s="69"/>
      <c r="RC63" s="69"/>
      <c r="RD63" s="69"/>
      <c r="RE63" s="69"/>
      <c r="RF63" s="69"/>
      <c r="RG63" s="69"/>
      <c r="RH63" s="69"/>
      <c r="RI63" s="69"/>
      <c r="RJ63" s="69"/>
      <c r="RK63" s="69"/>
      <c r="RL63" s="69"/>
      <c r="RM63" s="69"/>
      <c r="RN63" s="69"/>
      <c r="RO63" s="69"/>
      <c r="RP63" s="69"/>
      <c r="RQ63" s="69"/>
      <c r="RR63" s="69"/>
      <c r="RS63" s="69"/>
      <c r="RT63" s="69"/>
      <c r="RU63" s="69"/>
      <c r="RV63" s="69"/>
      <c r="RW63" s="69"/>
      <c r="RX63" s="69"/>
      <c r="RY63" s="69"/>
      <c r="RZ63" s="69"/>
      <c r="SA63" s="69"/>
      <c r="SB63" s="69"/>
      <c r="SC63" s="69"/>
      <c r="SD63" s="69"/>
      <c r="SE63" s="69"/>
      <c r="SF63" s="69"/>
      <c r="SG63" s="69"/>
      <c r="SH63" s="69"/>
      <c r="SI63" s="69"/>
      <c r="SJ63" s="69"/>
      <c r="SK63" s="69"/>
      <c r="SL63" s="69"/>
      <c r="SM63" s="69"/>
      <c r="SN63" s="69"/>
      <c r="SO63" s="69"/>
      <c r="SP63" s="69"/>
      <c r="SQ63" s="69"/>
      <c r="SR63" s="69"/>
      <c r="SS63" s="69"/>
      <c r="ST63" s="69"/>
      <c r="SU63" s="69"/>
      <c r="SV63" s="69"/>
      <c r="SW63" s="69"/>
      <c r="SX63" s="69"/>
      <c r="SY63" s="69"/>
      <c r="SZ63" s="69"/>
      <c r="TA63" s="69"/>
      <c r="TB63" s="69"/>
      <c r="TC63" s="69"/>
      <c r="TD63" s="69"/>
      <c r="TE63" s="69"/>
      <c r="TF63" s="69"/>
      <c r="TG63" s="69"/>
      <c r="TH63" s="69"/>
      <c r="TI63" s="69"/>
      <c r="TJ63" s="69"/>
      <c r="TK63" s="69"/>
      <c r="TL63" s="69"/>
      <c r="TM63" s="69"/>
      <c r="TN63" s="69"/>
      <c r="TO63" s="69"/>
      <c r="TP63" s="69"/>
      <c r="TQ63" s="69"/>
      <c r="TR63" s="69"/>
      <c r="TS63" s="69"/>
      <c r="TT63" s="69"/>
      <c r="TU63" s="69"/>
      <c r="TV63" s="69"/>
      <c r="TW63" s="69"/>
      <c r="TX63" s="69"/>
      <c r="TY63" s="69"/>
      <c r="TZ63" s="69"/>
      <c r="UA63" s="69"/>
      <c r="UB63" s="69"/>
      <c r="UC63" s="69"/>
      <c r="UD63" s="69"/>
      <c r="UE63" s="69"/>
      <c r="UF63" s="69"/>
      <c r="UG63" s="69"/>
      <c r="UH63" s="69"/>
      <c r="UI63" s="69"/>
      <c r="UJ63" s="69"/>
      <c r="UK63" s="69"/>
      <c r="UL63" s="69"/>
      <c r="UM63" s="69"/>
      <c r="UN63" s="69"/>
      <c r="UO63" s="69"/>
      <c r="UP63" s="69"/>
      <c r="UQ63" s="69"/>
      <c r="UR63" s="69"/>
      <c r="US63" s="69"/>
      <c r="UT63" s="69"/>
      <c r="UU63" s="69"/>
      <c r="UV63" s="69"/>
      <c r="UW63" s="69"/>
      <c r="UX63" s="69"/>
      <c r="UY63" s="69"/>
      <c r="UZ63" s="69"/>
      <c r="VA63" s="69"/>
      <c r="VB63" s="69"/>
      <c r="VC63" s="69"/>
      <c r="VD63" s="69"/>
      <c r="VE63" s="69"/>
      <c r="VF63" s="69"/>
      <c r="VG63" s="69"/>
      <c r="VH63" s="69"/>
      <c r="VI63" s="69"/>
      <c r="VJ63" s="69"/>
      <c r="VK63" s="69"/>
      <c r="VL63" s="69"/>
      <c r="VM63" s="69"/>
      <c r="VN63" s="69"/>
      <c r="VO63" s="69"/>
      <c r="VP63" s="69"/>
      <c r="VQ63" s="69"/>
      <c r="VR63" s="69"/>
      <c r="VS63" s="69"/>
      <c r="VT63" s="69"/>
      <c r="VU63" s="69"/>
      <c r="VV63" s="69"/>
      <c r="VW63" s="69"/>
      <c r="VX63" s="69"/>
      <c r="VY63" s="69"/>
      <c r="VZ63" s="69"/>
      <c r="WA63" s="69"/>
      <c r="WB63" s="69"/>
      <c r="WC63" s="69"/>
      <c r="WD63" s="69"/>
      <c r="WE63" s="69"/>
      <c r="WF63" s="69"/>
      <c r="WG63" s="69"/>
      <c r="WH63" s="69"/>
      <c r="WI63" s="69"/>
      <c r="WJ63" s="69"/>
      <c r="WK63" s="69"/>
      <c r="WL63" s="69"/>
      <c r="WM63" s="69"/>
      <c r="WN63" s="69"/>
      <c r="WO63" s="69"/>
      <c r="WP63" s="69"/>
      <c r="WQ63" s="69"/>
      <c r="WR63" s="69"/>
      <c r="WS63" s="69"/>
      <c r="WT63" s="69"/>
      <c r="WU63" s="69"/>
      <c r="WV63" s="69"/>
      <c r="WW63" s="69"/>
      <c r="WX63" s="69"/>
      <c r="WY63" s="69"/>
      <c r="WZ63" s="69"/>
      <c r="XA63" s="69"/>
      <c r="XB63" s="69"/>
      <c r="XC63" s="69"/>
      <c r="XD63" s="69"/>
      <c r="XE63" s="69"/>
      <c r="XF63" s="69"/>
      <c r="XG63" s="69"/>
      <c r="XH63" s="69"/>
      <c r="XI63" s="69"/>
      <c r="XJ63" s="69"/>
      <c r="XK63" s="69"/>
      <c r="XL63" s="69"/>
      <c r="XM63" s="69"/>
      <c r="XN63" s="69"/>
      <c r="XO63" s="69"/>
      <c r="XP63" s="69"/>
      <c r="XQ63" s="69"/>
      <c r="XR63" s="69"/>
      <c r="XS63" s="69"/>
      <c r="XT63" s="69"/>
      <c r="XU63" s="69"/>
      <c r="XV63" s="69"/>
      <c r="XW63" s="69"/>
      <c r="XX63" s="69"/>
      <c r="XY63" s="69"/>
      <c r="XZ63" s="69"/>
      <c r="YA63" s="69"/>
      <c r="YB63" s="69"/>
      <c r="YC63" s="69"/>
      <c r="YD63" s="69"/>
      <c r="YE63" s="69"/>
      <c r="YF63" s="69"/>
      <c r="YG63" s="69"/>
      <c r="YH63" s="69"/>
      <c r="YI63" s="69"/>
      <c r="YJ63" s="69"/>
      <c r="YK63" s="69"/>
      <c r="YL63" s="69"/>
      <c r="YM63" s="69"/>
      <c r="YN63" s="69"/>
      <c r="YO63" s="69"/>
      <c r="YP63" s="69"/>
      <c r="YQ63" s="69"/>
      <c r="YR63" s="69"/>
      <c r="YS63" s="69"/>
      <c r="YT63" s="69"/>
      <c r="YU63" s="69"/>
      <c r="YV63" s="69"/>
      <c r="YW63" s="69"/>
      <c r="YX63" s="69"/>
      <c r="YY63" s="69"/>
      <c r="YZ63" s="69"/>
      <c r="ZA63" s="69"/>
      <c r="ZB63" s="69"/>
      <c r="ZC63" s="69"/>
      <c r="ZD63" s="69"/>
      <c r="ZE63" s="69"/>
      <c r="ZF63" s="69"/>
      <c r="ZG63" s="69"/>
      <c r="ZH63" s="69"/>
      <c r="ZI63" s="69"/>
      <c r="ZJ63" s="69"/>
      <c r="ZK63" s="69"/>
      <c r="ZL63" s="69"/>
      <c r="ZM63" s="69"/>
      <c r="ZN63" s="69"/>
      <c r="ZO63" s="69"/>
      <c r="ZP63" s="69"/>
      <c r="ZQ63" s="69"/>
      <c r="ZR63" s="69"/>
      <c r="ZS63" s="69"/>
      <c r="ZT63" s="69"/>
      <c r="ZU63" s="69"/>
      <c r="ZV63" s="69"/>
      <c r="ZW63" s="69"/>
      <c r="ZX63" s="69"/>
      <c r="ZY63" s="69"/>
      <c r="ZZ63" s="69"/>
      <c r="AAA63" s="69"/>
      <c r="AAB63" s="69"/>
      <c r="AAC63" s="69"/>
      <c r="AAD63" s="69"/>
      <c r="AAE63" s="69"/>
      <c r="AAF63" s="69"/>
      <c r="AAG63" s="69"/>
      <c r="AAH63" s="69"/>
      <c r="AAI63" s="69"/>
      <c r="AAJ63" s="69"/>
      <c r="AAK63" s="69"/>
      <c r="AAL63" s="69"/>
      <c r="AAM63" s="69"/>
      <c r="AAN63" s="69"/>
      <c r="AAO63" s="69"/>
      <c r="AAP63" s="69"/>
      <c r="AAQ63" s="69"/>
      <c r="AAR63" s="69"/>
      <c r="AAS63" s="69"/>
      <c r="AAT63" s="69"/>
      <c r="AAU63" s="69"/>
      <c r="AAV63" s="69"/>
      <c r="AAW63" s="69"/>
      <c r="AAX63" s="69"/>
      <c r="AAY63" s="69"/>
      <c r="AAZ63" s="69"/>
      <c r="ABA63" s="69"/>
      <c r="ABB63" s="69"/>
      <c r="ABC63" s="69"/>
      <c r="ABD63" s="69"/>
      <c r="ABE63" s="69"/>
      <c r="ABF63" s="69"/>
      <c r="ABG63" s="69"/>
      <c r="ABH63" s="69"/>
      <c r="ABI63" s="69"/>
      <c r="ABJ63" s="69"/>
      <c r="ABK63" s="69"/>
      <c r="ABL63" s="69"/>
      <c r="ABM63" s="69"/>
      <c r="ABN63" s="69"/>
      <c r="ABO63" s="69"/>
      <c r="ABP63" s="69"/>
      <c r="ABQ63" s="69"/>
      <c r="ABR63" s="69"/>
      <c r="ABS63" s="69"/>
      <c r="ABT63" s="69"/>
      <c r="ABU63" s="69"/>
      <c r="ABV63" s="69"/>
      <c r="ABW63" s="69"/>
      <c r="ABX63" s="69"/>
      <c r="ABY63" s="69"/>
      <c r="ABZ63" s="69"/>
      <c r="ACA63" s="69"/>
      <c r="ACB63" s="69"/>
      <c r="ACC63" s="69"/>
      <c r="ACD63" s="69"/>
      <c r="ACE63" s="69"/>
      <c r="ACF63" s="69"/>
      <c r="ACG63" s="69"/>
      <c r="ACH63" s="69"/>
      <c r="ACI63" s="69"/>
      <c r="ACJ63" s="69"/>
      <c r="ACK63" s="69"/>
      <c r="ACL63" s="69"/>
      <c r="ACM63" s="69"/>
      <c r="ACN63" s="69"/>
      <c r="ACO63" s="69"/>
      <c r="ACP63" s="69"/>
      <c r="ACQ63" s="69"/>
      <c r="ACR63" s="69"/>
      <c r="ACS63" s="69"/>
      <c r="ACT63" s="69"/>
      <c r="ACU63" s="69"/>
      <c r="ACV63" s="69"/>
      <c r="ACW63" s="69"/>
      <c r="ACX63" s="69"/>
      <c r="ACY63" s="69"/>
      <c r="ACZ63" s="69"/>
      <c r="ADA63" s="69"/>
      <c r="ADB63" s="69"/>
      <c r="ADC63" s="69"/>
      <c r="ADD63" s="69"/>
      <c r="ADE63" s="69"/>
      <c r="ADF63" s="69"/>
      <c r="ADG63" s="69"/>
      <c r="ADH63" s="69"/>
      <c r="ADI63" s="69"/>
      <c r="ADJ63" s="69"/>
      <c r="ADK63" s="69"/>
      <c r="ADL63" s="69"/>
      <c r="ADM63" s="69"/>
      <c r="ADN63" s="69"/>
      <c r="ADO63" s="69"/>
      <c r="ADP63" s="69"/>
      <c r="ADQ63" s="69"/>
      <c r="ADR63" s="69"/>
      <c r="ADS63" s="69"/>
      <c r="ADT63" s="69"/>
      <c r="ADU63" s="69"/>
      <c r="ADV63" s="69"/>
      <c r="ADW63" s="69"/>
      <c r="ADX63" s="69"/>
      <c r="ADY63" s="69"/>
      <c r="ADZ63" s="69"/>
      <c r="AEA63" s="69"/>
      <c r="AEB63" s="69"/>
      <c r="AEC63" s="69"/>
      <c r="AED63" s="69"/>
      <c r="AEE63" s="69"/>
      <c r="AEF63" s="69"/>
      <c r="AEG63" s="69"/>
      <c r="AEH63" s="69"/>
      <c r="AEI63" s="69"/>
      <c r="AEJ63" s="69"/>
      <c r="AEK63" s="69"/>
      <c r="AEL63" s="69"/>
      <c r="AEM63" s="69"/>
      <c r="AEN63" s="69"/>
      <c r="AEO63" s="69"/>
      <c r="AEP63" s="69"/>
      <c r="AEQ63" s="69"/>
      <c r="AER63" s="69"/>
      <c r="AES63" s="69"/>
      <c r="AET63" s="69"/>
      <c r="AEU63" s="69"/>
      <c r="AEV63" s="69"/>
      <c r="AEW63" s="69"/>
      <c r="AEX63" s="69"/>
      <c r="AEY63" s="69"/>
      <c r="AEZ63" s="69"/>
      <c r="AFA63" s="69"/>
      <c r="AFB63" s="69"/>
      <c r="AFC63" s="69"/>
      <c r="AFD63" s="69"/>
      <c r="AFE63" s="69"/>
      <c r="AFF63" s="69"/>
      <c r="AFG63" s="69"/>
      <c r="AFH63" s="69"/>
      <c r="AFI63" s="69"/>
      <c r="AFJ63" s="69"/>
      <c r="AFK63" s="69"/>
      <c r="AFL63" s="69"/>
      <c r="AFM63" s="69"/>
      <c r="AFN63" s="69"/>
      <c r="AFO63" s="69"/>
      <c r="AFP63" s="69"/>
      <c r="AFQ63" s="69"/>
      <c r="AFR63" s="69"/>
      <c r="AFS63" s="69"/>
      <c r="AFT63" s="69"/>
      <c r="AFU63" s="69"/>
      <c r="AFV63" s="69"/>
      <c r="AFW63" s="69"/>
      <c r="AFX63" s="69"/>
      <c r="AFY63" s="69"/>
      <c r="AFZ63" s="69"/>
      <c r="AGA63" s="69"/>
      <c r="AGB63" s="69"/>
      <c r="AGC63" s="69"/>
      <c r="AGD63" s="69"/>
      <c r="AGE63" s="69"/>
      <c r="AGF63" s="69"/>
      <c r="AGG63" s="69"/>
      <c r="AGH63" s="69"/>
      <c r="AGI63" s="69"/>
      <c r="AGJ63" s="69"/>
      <c r="AGK63" s="69"/>
      <c r="AGL63" s="69"/>
      <c r="AGM63" s="69"/>
      <c r="AGN63" s="69"/>
      <c r="AGO63" s="69"/>
      <c r="AGP63" s="69"/>
      <c r="AGQ63" s="69"/>
      <c r="AGR63" s="69"/>
      <c r="AGS63" s="69"/>
      <c r="AGT63" s="69"/>
      <c r="AGU63" s="69"/>
      <c r="AGV63" s="69"/>
      <c r="AGW63" s="69"/>
      <c r="AGX63" s="69"/>
      <c r="AGY63" s="69"/>
      <c r="AGZ63" s="69"/>
      <c r="AHA63" s="69"/>
      <c r="AHB63" s="69"/>
      <c r="AHC63" s="69"/>
      <c r="AHD63" s="69"/>
      <c r="AHE63" s="69"/>
      <c r="AHF63" s="69"/>
      <c r="AHG63" s="69"/>
      <c r="AHH63" s="69"/>
      <c r="AHI63" s="69"/>
      <c r="AHJ63" s="69"/>
      <c r="AHK63" s="69"/>
      <c r="AHL63" s="69"/>
      <c r="AHM63" s="69"/>
      <c r="AHN63" s="69"/>
      <c r="AHO63" s="69"/>
      <c r="AHP63" s="69"/>
      <c r="AHQ63" s="69"/>
      <c r="AHR63" s="69"/>
      <c r="AHS63" s="69"/>
      <c r="AHT63" s="69"/>
      <c r="AHU63" s="69"/>
      <c r="AHV63" s="69"/>
      <c r="AHW63" s="69"/>
      <c r="AHX63" s="69"/>
      <c r="AHY63" s="69"/>
      <c r="AHZ63" s="69"/>
      <c r="AIA63" s="69"/>
      <c r="AIB63" s="69"/>
      <c r="AIC63" s="69"/>
      <c r="AID63" s="69"/>
      <c r="AIE63" s="69"/>
      <c r="AIF63" s="69"/>
      <c r="AIG63" s="69"/>
      <c r="AIH63" s="69"/>
      <c r="AII63" s="69"/>
      <c r="AIJ63" s="69"/>
      <c r="AIK63" s="69"/>
      <c r="AIL63" s="69"/>
      <c r="AIM63" s="69"/>
      <c r="AIN63" s="69"/>
      <c r="AIO63" s="69"/>
      <c r="AIP63" s="69"/>
      <c r="AIQ63" s="69"/>
      <c r="AIR63" s="69"/>
      <c r="AIS63" s="69"/>
      <c r="AIT63" s="69"/>
      <c r="AIU63" s="69"/>
      <c r="AIV63" s="69"/>
      <c r="AIW63" s="69"/>
      <c r="AIX63" s="69"/>
      <c r="AIY63" s="69"/>
      <c r="AIZ63" s="69"/>
      <c r="AJA63" s="69"/>
      <c r="AJB63" s="69"/>
      <c r="AJC63" s="69"/>
      <c r="AJD63" s="69"/>
      <c r="AJE63" s="69"/>
      <c r="AJF63" s="69"/>
      <c r="AJG63" s="69"/>
      <c r="AJH63" s="69"/>
      <c r="AJI63" s="69"/>
      <c r="AJJ63" s="69"/>
      <c r="AJK63" s="69"/>
      <c r="AJL63" s="69"/>
      <c r="AJM63" s="69"/>
      <c r="AJN63" s="69"/>
      <c r="AJO63" s="69"/>
      <c r="AJP63" s="69"/>
      <c r="AJQ63" s="69"/>
      <c r="AJR63" s="69"/>
      <c r="AJS63" s="69"/>
      <c r="AJT63" s="69"/>
      <c r="AJU63" s="69"/>
      <c r="AJV63" s="69"/>
      <c r="AJW63" s="69"/>
      <c r="AJX63" s="69"/>
      <c r="AJY63" s="69"/>
      <c r="AJZ63" s="69"/>
      <c r="AKA63" s="69"/>
      <c r="AKB63" s="69"/>
      <c r="AKC63" s="69"/>
      <c r="AKD63" s="69"/>
      <c r="AKE63" s="69"/>
      <c r="AKF63" s="69"/>
      <c r="AKG63" s="69"/>
      <c r="AKH63" s="69"/>
      <c r="AKI63" s="69"/>
      <c r="AKJ63" s="69"/>
      <c r="AKK63" s="69"/>
      <c r="AKL63" s="69"/>
      <c r="AKM63" s="69"/>
      <c r="AKN63" s="69"/>
      <c r="AKO63" s="69"/>
      <c r="AKP63" s="69"/>
      <c r="AKQ63" s="69"/>
      <c r="AKR63" s="69"/>
      <c r="AKS63" s="69"/>
      <c r="AKT63" s="69"/>
      <c r="AKU63" s="69"/>
      <c r="AKV63" s="69"/>
      <c r="AKW63" s="69"/>
      <c r="AKX63" s="69"/>
      <c r="AKY63" s="69"/>
      <c r="AKZ63" s="69"/>
      <c r="ALA63" s="69"/>
      <c r="ALB63" s="69"/>
      <c r="ALC63" s="69"/>
      <c r="ALD63" s="69"/>
      <c r="ALE63" s="69"/>
      <c r="ALF63" s="69"/>
      <c r="ALG63" s="69"/>
      <c r="ALH63" s="69"/>
      <c r="ALI63" s="69"/>
      <c r="ALJ63" s="69"/>
      <c r="ALK63" s="69"/>
      <c r="ALL63" s="69"/>
      <c r="ALM63" s="69"/>
    </row>
    <row r="64">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c r="CE64" s="69"/>
      <c r="CF64" s="69"/>
      <c r="CG64" s="69"/>
      <c r="CH64" s="69"/>
      <c r="CI64" s="69"/>
      <c r="CJ64" s="69"/>
      <c r="CK64" s="69"/>
      <c r="CL64" s="69"/>
      <c r="CM64" s="69"/>
      <c r="CN64" s="69"/>
      <c r="CO64" s="69"/>
      <c r="CP64" s="69"/>
      <c r="CQ64" s="69"/>
      <c r="CR64" s="69"/>
      <c r="CS64" s="69"/>
      <c r="CT64" s="69"/>
      <c r="CU64" s="69"/>
      <c r="CV64" s="69"/>
      <c r="CW64" s="69"/>
      <c r="CX64" s="69"/>
      <c r="CY64" s="69"/>
      <c r="CZ64" s="69"/>
      <c r="DA64" s="69"/>
      <c r="DB64" s="69"/>
      <c r="DC64" s="69"/>
      <c r="DD64" s="69"/>
      <c r="DE64" s="69"/>
      <c r="DF64" s="69"/>
      <c r="DG64" s="69"/>
      <c r="DH64" s="69"/>
      <c r="DI64" s="69"/>
      <c r="DJ64" s="69"/>
      <c r="DK64" s="69"/>
      <c r="DL64" s="69"/>
      <c r="DM64" s="69"/>
      <c r="DN64" s="69"/>
      <c r="DO64" s="69"/>
      <c r="DP64" s="69"/>
      <c r="DQ64" s="69"/>
      <c r="DR64" s="69"/>
      <c r="DS64" s="69"/>
      <c r="DT64" s="69"/>
      <c r="DU64" s="69"/>
      <c r="DV64" s="69"/>
      <c r="DW64" s="69"/>
      <c r="DX64" s="69"/>
      <c r="DY64" s="69"/>
      <c r="DZ64" s="69"/>
      <c r="EA64" s="69"/>
      <c r="EB64" s="69"/>
      <c r="EC64" s="69"/>
      <c r="ED64" s="69"/>
      <c r="EE64" s="69"/>
      <c r="EF64" s="69"/>
      <c r="EG64" s="69"/>
      <c r="EH64" s="69"/>
      <c r="EI64" s="69"/>
      <c r="EJ64" s="69"/>
      <c r="EK64" s="69"/>
      <c r="EL64" s="69"/>
      <c r="EM64" s="69"/>
      <c r="EN64" s="69"/>
      <c r="EO64" s="69"/>
      <c r="EP64" s="69"/>
      <c r="EQ64" s="69"/>
      <c r="ER64" s="69"/>
      <c r="ES64" s="69"/>
      <c r="ET64" s="69"/>
      <c r="EU64" s="69"/>
      <c r="EV64" s="69"/>
      <c r="EW64" s="69"/>
      <c r="EX64" s="69"/>
      <c r="EY64" s="69"/>
      <c r="EZ64" s="69"/>
      <c r="FA64" s="69"/>
      <c r="FB64" s="69"/>
      <c r="FC64" s="69"/>
      <c r="FD64" s="69"/>
      <c r="FE64" s="69"/>
      <c r="FF64" s="69"/>
      <c r="FG64" s="69"/>
      <c r="FH64" s="69"/>
      <c r="FI64" s="69"/>
      <c r="FJ64" s="69"/>
      <c r="FK64" s="69"/>
      <c r="FL64" s="69"/>
      <c r="FM64" s="69"/>
      <c r="FN64" s="69"/>
      <c r="FO64" s="69"/>
      <c r="FP64" s="69"/>
      <c r="FQ64" s="69"/>
      <c r="FR64" s="69"/>
      <c r="FS64" s="69"/>
      <c r="FT64" s="69"/>
      <c r="FU64" s="69"/>
      <c r="FV64" s="69"/>
      <c r="FW64" s="69"/>
      <c r="FX64" s="69"/>
      <c r="FY64" s="69"/>
      <c r="FZ64" s="69"/>
      <c r="GA64" s="69"/>
      <c r="GB64" s="69"/>
      <c r="GC64" s="69"/>
      <c r="GD64" s="69"/>
      <c r="GE64" s="69"/>
      <c r="GF64" s="69"/>
      <c r="GG64" s="69"/>
      <c r="GH64" s="69"/>
      <c r="GI64" s="69"/>
      <c r="GJ64" s="69"/>
      <c r="GK64" s="69"/>
      <c r="GL64" s="69"/>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c r="HP64" s="69"/>
      <c r="HQ64" s="69"/>
      <c r="HR64" s="69"/>
      <c r="HS64" s="69"/>
      <c r="HT64" s="69"/>
      <c r="HU64" s="69"/>
      <c r="HV64" s="69"/>
      <c r="HW64" s="69"/>
      <c r="HX64" s="69"/>
      <c r="HY64" s="69"/>
      <c r="HZ64" s="69"/>
      <c r="IA64" s="69"/>
      <c r="IB64" s="69"/>
      <c r="IC64" s="69"/>
      <c r="ID64" s="69"/>
      <c r="IE64" s="69"/>
      <c r="IF64" s="69"/>
      <c r="IG64" s="69"/>
      <c r="IH64" s="69"/>
      <c r="II64" s="69"/>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c r="JT64" s="69"/>
      <c r="JU64" s="69"/>
      <c r="JV64" s="69"/>
      <c r="JW64" s="69"/>
      <c r="JX64" s="69"/>
      <c r="JY64" s="69"/>
      <c r="JZ64" s="69"/>
      <c r="KA64" s="69"/>
      <c r="KB64" s="69"/>
      <c r="KC64" s="69"/>
      <c r="KD64" s="69"/>
      <c r="KE64" s="69"/>
      <c r="KF64" s="69"/>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c r="LT64" s="69"/>
      <c r="LU64" s="69"/>
      <c r="LV64" s="69"/>
      <c r="LW64" s="69"/>
      <c r="LX64" s="69"/>
      <c r="LY64" s="69"/>
      <c r="LZ64" s="69"/>
      <c r="MA64" s="69"/>
      <c r="MB64" s="69"/>
      <c r="MC64" s="69"/>
      <c r="MD64" s="69"/>
      <c r="ME64" s="69"/>
      <c r="MF64" s="69"/>
      <c r="MG64" s="69"/>
      <c r="MH64" s="69"/>
      <c r="MI64" s="69"/>
      <c r="MJ64" s="69"/>
      <c r="MK64" s="69"/>
      <c r="ML64" s="69"/>
      <c r="MM64" s="69"/>
      <c r="MN64" s="69"/>
      <c r="MO64" s="69"/>
      <c r="MP64" s="69"/>
      <c r="MQ64" s="69"/>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c r="NY64" s="69"/>
      <c r="NZ64" s="69"/>
      <c r="OA64" s="69"/>
      <c r="OB64" s="69"/>
      <c r="OC64" s="69"/>
      <c r="OD64" s="69"/>
      <c r="OE64" s="69"/>
      <c r="OF64" s="69"/>
      <c r="OG64" s="69"/>
      <c r="OH64" s="69"/>
      <c r="OI64" s="69"/>
      <c r="OJ64" s="69"/>
      <c r="OK64" s="69"/>
      <c r="OL64" s="69"/>
      <c r="OM64" s="69"/>
      <c r="ON64" s="69"/>
      <c r="OO64" s="69"/>
      <c r="OP64" s="69"/>
      <c r="OQ64" s="69"/>
      <c r="OR64" s="69"/>
      <c r="OS64" s="69"/>
      <c r="OT64" s="69"/>
      <c r="OU64" s="69"/>
      <c r="OV64" s="69"/>
      <c r="OW64" s="69"/>
      <c r="OX64" s="69"/>
      <c r="OY64" s="69"/>
      <c r="OZ64" s="69"/>
      <c r="PA64" s="69"/>
      <c r="PB64" s="69"/>
      <c r="PC64" s="69"/>
      <c r="PD64" s="69"/>
      <c r="PE64" s="69"/>
      <c r="PF64" s="69"/>
      <c r="PG64" s="69"/>
      <c r="PH64" s="69"/>
      <c r="PI64" s="69"/>
      <c r="PJ64" s="69"/>
      <c r="PK64" s="69"/>
      <c r="PL64" s="69"/>
      <c r="PM64" s="69"/>
      <c r="PN64" s="69"/>
      <c r="PO64" s="69"/>
      <c r="PP64" s="69"/>
      <c r="PQ64" s="69"/>
      <c r="PR64" s="69"/>
      <c r="PS64" s="69"/>
      <c r="PT64" s="69"/>
      <c r="PU64" s="69"/>
      <c r="PV64" s="69"/>
      <c r="PW64" s="69"/>
      <c r="PX64" s="69"/>
      <c r="PY64" s="69"/>
      <c r="PZ64" s="69"/>
      <c r="QA64" s="69"/>
      <c r="QB64" s="69"/>
      <c r="QC64" s="69"/>
      <c r="QD64" s="69"/>
      <c r="QE64" s="69"/>
      <c r="QF64" s="69"/>
      <c r="QG64" s="69"/>
      <c r="QH64" s="69"/>
      <c r="QI64" s="69"/>
      <c r="QJ64" s="69"/>
      <c r="QK64" s="69"/>
      <c r="QL64" s="69"/>
      <c r="QM64" s="69"/>
      <c r="QN64" s="69"/>
      <c r="QO64" s="69"/>
      <c r="QP64" s="69"/>
      <c r="QQ64" s="69"/>
      <c r="QR64" s="69"/>
      <c r="QS64" s="69"/>
      <c r="QT64" s="69"/>
      <c r="QU64" s="69"/>
      <c r="QV64" s="69"/>
      <c r="QW64" s="69"/>
      <c r="QX64" s="69"/>
      <c r="QY64" s="69"/>
      <c r="QZ64" s="69"/>
      <c r="RA64" s="69"/>
      <c r="RB64" s="69"/>
      <c r="RC64" s="69"/>
      <c r="RD64" s="69"/>
      <c r="RE64" s="69"/>
      <c r="RF64" s="69"/>
      <c r="RG64" s="69"/>
      <c r="RH64" s="69"/>
      <c r="RI64" s="69"/>
      <c r="RJ64" s="69"/>
      <c r="RK64" s="69"/>
      <c r="RL64" s="69"/>
      <c r="RM64" s="69"/>
      <c r="RN64" s="69"/>
      <c r="RO64" s="69"/>
      <c r="RP64" s="69"/>
      <c r="RQ64" s="69"/>
      <c r="RR64" s="69"/>
      <c r="RS64" s="69"/>
      <c r="RT64" s="69"/>
      <c r="RU64" s="69"/>
      <c r="RV64" s="69"/>
      <c r="RW64" s="69"/>
      <c r="RX64" s="69"/>
      <c r="RY64" s="69"/>
      <c r="RZ64" s="69"/>
      <c r="SA64" s="69"/>
      <c r="SB64" s="69"/>
      <c r="SC64" s="69"/>
      <c r="SD64" s="69"/>
      <c r="SE64" s="69"/>
      <c r="SF64" s="69"/>
      <c r="SG64" s="69"/>
      <c r="SH64" s="69"/>
      <c r="SI64" s="69"/>
      <c r="SJ64" s="69"/>
      <c r="SK64" s="69"/>
      <c r="SL64" s="69"/>
      <c r="SM64" s="69"/>
      <c r="SN64" s="69"/>
      <c r="SO64" s="69"/>
      <c r="SP64" s="69"/>
      <c r="SQ64" s="69"/>
      <c r="SR64" s="69"/>
      <c r="SS64" s="69"/>
      <c r="ST64" s="69"/>
      <c r="SU64" s="69"/>
      <c r="SV64" s="69"/>
      <c r="SW64" s="69"/>
      <c r="SX64" s="69"/>
      <c r="SY64" s="69"/>
      <c r="SZ64" s="69"/>
      <c r="TA64" s="69"/>
      <c r="TB64" s="69"/>
      <c r="TC64" s="69"/>
      <c r="TD64" s="69"/>
      <c r="TE64" s="69"/>
      <c r="TF64" s="69"/>
      <c r="TG64" s="69"/>
      <c r="TH64" s="69"/>
      <c r="TI64" s="69"/>
      <c r="TJ64" s="69"/>
      <c r="TK64" s="69"/>
      <c r="TL64" s="69"/>
      <c r="TM64" s="69"/>
      <c r="TN64" s="69"/>
      <c r="TO64" s="69"/>
      <c r="TP64" s="69"/>
      <c r="TQ64" s="69"/>
      <c r="TR64" s="69"/>
      <c r="TS64" s="69"/>
      <c r="TT64" s="69"/>
      <c r="TU64" s="69"/>
      <c r="TV64" s="69"/>
      <c r="TW64" s="69"/>
      <c r="TX64" s="69"/>
      <c r="TY64" s="69"/>
      <c r="TZ64" s="69"/>
      <c r="UA64" s="69"/>
      <c r="UB64" s="69"/>
      <c r="UC64" s="69"/>
      <c r="UD64" s="69"/>
      <c r="UE64" s="69"/>
      <c r="UF64" s="69"/>
      <c r="UG64" s="69"/>
      <c r="UH64" s="69"/>
      <c r="UI64" s="69"/>
      <c r="UJ64" s="69"/>
      <c r="UK64" s="69"/>
      <c r="UL64" s="69"/>
      <c r="UM64" s="69"/>
      <c r="UN64" s="69"/>
      <c r="UO64" s="69"/>
      <c r="UP64" s="69"/>
      <c r="UQ64" s="69"/>
      <c r="UR64" s="69"/>
      <c r="US64" s="69"/>
      <c r="UT64" s="69"/>
      <c r="UU64" s="69"/>
      <c r="UV64" s="69"/>
      <c r="UW64" s="69"/>
      <c r="UX64" s="69"/>
      <c r="UY64" s="69"/>
      <c r="UZ64" s="69"/>
      <c r="VA64" s="69"/>
      <c r="VB64" s="69"/>
      <c r="VC64" s="69"/>
      <c r="VD64" s="69"/>
      <c r="VE64" s="69"/>
      <c r="VF64" s="69"/>
      <c r="VG64" s="69"/>
      <c r="VH64" s="69"/>
      <c r="VI64" s="69"/>
      <c r="VJ64" s="69"/>
      <c r="VK64" s="69"/>
      <c r="VL64" s="69"/>
      <c r="VM64" s="69"/>
      <c r="VN64" s="69"/>
      <c r="VO64" s="69"/>
      <c r="VP64" s="69"/>
      <c r="VQ64" s="69"/>
      <c r="VR64" s="69"/>
      <c r="VS64" s="69"/>
      <c r="VT64" s="69"/>
      <c r="VU64" s="69"/>
      <c r="VV64" s="69"/>
      <c r="VW64" s="69"/>
      <c r="VX64" s="69"/>
      <c r="VY64" s="69"/>
      <c r="VZ64" s="69"/>
      <c r="WA64" s="69"/>
      <c r="WB64" s="69"/>
      <c r="WC64" s="69"/>
      <c r="WD64" s="69"/>
      <c r="WE64" s="69"/>
      <c r="WF64" s="69"/>
      <c r="WG64" s="69"/>
      <c r="WH64" s="69"/>
      <c r="WI64" s="69"/>
      <c r="WJ64" s="69"/>
      <c r="WK64" s="69"/>
      <c r="WL64" s="69"/>
      <c r="WM64" s="69"/>
      <c r="WN64" s="69"/>
      <c r="WO64" s="69"/>
      <c r="WP64" s="69"/>
      <c r="WQ64" s="69"/>
      <c r="WR64" s="69"/>
      <c r="WS64" s="69"/>
      <c r="WT64" s="69"/>
      <c r="WU64" s="69"/>
      <c r="WV64" s="69"/>
      <c r="WW64" s="69"/>
      <c r="WX64" s="69"/>
      <c r="WY64" s="69"/>
      <c r="WZ64" s="69"/>
      <c r="XA64" s="69"/>
      <c r="XB64" s="69"/>
      <c r="XC64" s="69"/>
      <c r="XD64" s="69"/>
      <c r="XE64" s="69"/>
      <c r="XF64" s="69"/>
      <c r="XG64" s="69"/>
      <c r="XH64" s="69"/>
      <c r="XI64" s="69"/>
      <c r="XJ64" s="69"/>
      <c r="XK64" s="69"/>
      <c r="XL64" s="69"/>
      <c r="XM64" s="69"/>
      <c r="XN64" s="69"/>
      <c r="XO64" s="69"/>
      <c r="XP64" s="69"/>
      <c r="XQ64" s="69"/>
      <c r="XR64" s="69"/>
      <c r="XS64" s="69"/>
      <c r="XT64" s="69"/>
      <c r="XU64" s="69"/>
      <c r="XV64" s="69"/>
      <c r="XW64" s="69"/>
      <c r="XX64" s="69"/>
      <c r="XY64" s="69"/>
      <c r="XZ64" s="69"/>
      <c r="YA64" s="69"/>
      <c r="YB64" s="69"/>
      <c r="YC64" s="69"/>
      <c r="YD64" s="69"/>
      <c r="YE64" s="69"/>
      <c r="YF64" s="69"/>
      <c r="YG64" s="69"/>
      <c r="YH64" s="69"/>
      <c r="YI64" s="69"/>
      <c r="YJ64" s="69"/>
      <c r="YK64" s="69"/>
      <c r="YL64" s="69"/>
      <c r="YM64" s="69"/>
      <c r="YN64" s="69"/>
      <c r="YO64" s="69"/>
      <c r="YP64" s="69"/>
      <c r="YQ64" s="69"/>
      <c r="YR64" s="69"/>
      <c r="YS64" s="69"/>
      <c r="YT64" s="69"/>
      <c r="YU64" s="69"/>
      <c r="YV64" s="69"/>
      <c r="YW64" s="69"/>
      <c r="YX64" s="69"/>
      <c r="YY64" s="69"/>
      <c r="YZ64" s="69"/>
      <c r="ZA64" s="69"/>
      <c r="ZB64" s="69"/>
      <c r="ZC64" s="69"/>
      <c r="ZD64" s="69"/>
      <c r="ZE64" s="69"/>
      <c r="ZF64" s="69"/>
      <c r="ZG64" s="69"/>
      <c r="ZH64" s="69"/>
      <c r="ZI64" s="69"/>
      <c r="ZJ64" s="69"/>
      <c r="ZK64" s="69"/>
      <c r="ZL64" s="69"/>
      <c r="ZM64" s="69"/>
      <c r="ZN64" s="69"/>
      <c r="ZO64" s="69"/>
      <c r="ZP64" s="69"/>
      <c r="ZQ64" s="69"/>
      <c r="ZR64" s="69"/>
      <c r="ZS64" s="69"/>
      <c r="ZT64" s="69"/>
      <c r="ZU64" s="69"/>
      <c r="ZV64" s="69"/>
      <c r="ZW64" s="69"/>
      <c r="ZX64" s="69"/>
      <c r="ZY64" s="69"/>
      <c r="ZZ64" s="69"/>
      <c r="AAA64" s="69"/>
      <c r="AAB64" s="69"/>
      <c r="AAC64" s="69"/>
      <c r="AAD64" s="69"/>
      <c r="AAE64" s="69"/>
      <c r="AAF64" s="69"/>
      <c r="AAG64" s="69"/>
      <c r="AAH64" s="69"/>
      <c r="AAI64" s="69"/>
      <c r="AAJ64" s="69"/>
      <c r="AAK64" s="69"/>
      <c r="AAL64" s="69"/>
      <c r="AAM64" s="69"/>
      <c r="AAN64" s="69"/>
      <c r="AAO64" s="69"/>
      <c r="AAP64" s="69"/>
      <c r="AAQ64" s="69"/>
      <c r="AAR64" s="69"/>
      <c r="AAS64" s="69"/>
      <c r="AAT64" s="69"/>
      <c r="AAU64" s="69"/>
      <c r="AAV64" s="69"/>
      <c r="AAW64" s="69"/>
      <c r="AAX64" s="69"/>
      <c r="AAY64" s="69"/>
      <c r="AAZ64" s="69"/>
      <c r="ABA64" s="69"/>
      <c r="ABB64" s="69"/>
      <c r="ABC64" s="69"/>
      <c r="ABD64" s="69"/>
      <c r="ABE64" s="69"/>
      <c r="ABF64" s="69"/>
      <c r="ABG64" s="69"/>
      <c r="ABH64" s="69"/>
      <c r="ABI64" s="69"/>
      <c r="ABJ64" s="69"/>
      <c r="ABK64" s="69"/>
      <c r="ABL64" s="69"/>
      <c r="ABM64" s="69"/>
      <c r="ABN64" s="69"/>
      <c r="ABO64" s="69"/>
      <c r="ABP64" s="69"/>
      <c r="ABQ64" s="69"/>
      <c r="ABR64" s="69"/>
      <c r="ABS64" s="69"/>
      <c r="ABT64" s="69"/>
      <c r="ABU64" s="69"/>
      <c r="ABV64" s="69"/>
      <c r="ABW64" s="69"/>
      <c r="ABX64" s="69"/>
      <c r="ABY64" s="69"/>
      <c r="ABZ64" s="69"/>
      <c r="ACA64" s="69"/>
      <c r="ACB64" s="69"/>
      <c r="ACC64" s="69"/>
      <c r="ACD64" s="69"/>
      <c r="ACE64" s="69"/>
      <c r="ACF64" s="69"/>
      <c r="ACG64" s="69"/>
      <c r="ACH64" s="69"/>
      <c r="ACI64" s="69"/>
      <c r="ACJ64" s="69"/>
      <c r="ACK64" s="69"/>
      <c r="ACL64" s="69"/>
      <c r="ACM64" s="69"/>
      <c r="ACN64" s="69"/>
      <c r="ACO64" s="69"/>
      <c r="ACP64" s="69"/>
      <c r="ACQ64" s="69"/>
      <c r="ACR64" s="69"/>
      <c r="ACS64" s="69"/>
      <c r="ACT64" s="69"/>
      <c r="ACU64" s="69"/>
      <c r="ACV64" s="69"/>
      <c r="ACW64" s="69"/>
      <c r="ACX64" s="69"/>
      <c r="ACY64" s="69"/>
      <c r="ACZ64" s="69"/>
      <c r="ADA64" s="69"/>
      <c r="ADB64" s="69"/>
      <c r="ADC64" s="69"/>
      <c r="ADD64" s="69"/>
      <c r="ADE64" s="69"/>
      <c r="ADF64" s="69"/>
      <c r="ADG64" s="69"/>
      <c r="ADH64" s="69"/>
      <c r="ADI64" s="69"/>
      <c r="ADJ64" s="69"/>
      <c r="ADK64" s="69"/>
      <c r="ADL64" s="69"/>
      <c r="ADM64" s="69"/>
      <c r="ADN64" s="69"/>
      <c r="ADO64" s="69"/>
      <c r="ADP64" s="69"/>
      <c r="ADQ64" s="69"/>
      <c r="ADR64" s="69"/>
      <c r="ADS64" s="69"/>
      <c r="ADT64" s="69"/>
      <c r="ADU64" s="69"/>
      <c r="ADV64" s="69"/>
      <c r="ADW64" s="69"/>
      <c r="ADX64" s="69"/>
      <c r="ADY64" s="69"/>
      <c r="ADZ64" s="69"/>
      <c r="AEA64" s="69"/>
      <c r="AEB64" s="69"/>
      <c r="AEC64" s="69"/>
      <c r="AED64" s="69"/>
      <c r="AEE64" s="69"/>
      <c r="AEF64" s="69"/>
      <c r="AEG64" s="69"/>
      <c r="AEH64" s="69"/>
      <c r="AEI64" s="69"/>
      <c r="AEJ64" s="69"/>
      <c r="AEK64" s="69"/>
      <c r="AEL64" s="69"/>
      <c r="AEM64" s="69"/>
      <c r="AEN64" s="69"/>
      <c r="AEO64" s="69"/>
      <c r="AEP64" s="69"/>
      <c r="AEQ64" s="69"/>
      <c r="AER64" s="69"/>
      <c r="AES64" s="69"/>
      <c r="AET64" s="69"/>
      <c r="AEU64" s="69"/>
      <c r="AEV64" s="69"/>
      <c r="AEW64" s="69"/>
      <c r="AEX64" s="69"/>
      <c r="AEY64" s="69"/>
      <c r="AEZ64" s="69"/>
      <c r="AFA64" s="69"/>
      <c r="AFB64" s="69"/>
      <c r="AFC64" s="69"/>
      <c r="AFD64" s="69"/>
      <c r="AFE64" s="69"/>
      <c r="AFF64" s="69"/>
      <c r="AFG64" s="69"/>
      <c r="AFH64" s="69"/>
      <c r="AFI64" s="69"/>
      <c r="AFJ64" s="69"/>
      <c r="AFK64" s="69"/>
      <c r="AFL64" s="69"/>
      <c r="AFM64" s="69"/>
      <c r="AFN64" s="69"/>
      <c r="AFO64" s="69"/>
      <c r="AFP64" s="69"/>
      <c r="AFQ64" s="69"/>
      <c r="AFR64" s="69"/>
      <c r="AFS64" s="69"/>
      <c r="AFT64" s="69"/>
      <c r="AFU64" s="69"/>
      <c r="AFV64" s="69"/>
      <c r="AFW64" s="69"/>
      <c r="AFX64" s="69"/>
      <c r="AFY64" s="69"/>
      <c r="AFZ64" s="69"/>
      <c r="AGA64" s="69"/>
      <c r="AGB64" s="69"/>
      <c r="AGC64" s="69"/>
      <c r="AGD64" s="69"/>
      <c r="AGE64" s="69"/>
      <c r="AGF64" s="69"/>
      <c r="AGG64" s="69"/>
      <c r="AGH64" s="69"/>
      <c r="AGI64" s="69"/>
      <c r="AGJ64" s="69"/>
      <c r="AGK64" s="69"/>
      <c r="AGL64" s="69"/>
      <c r="AGM64" s="69"/>
      <c r="AGN64" s="69"/>
      <c r="AGO64" s="69"/>
      <c r="AGP64" s="69"/>
      <c r="AGQ64" s="69"/>
      <c r="AGR64" s="69"/>
      <c r="AGS64" s="69"/>
      <c r="AGT64" s="69"/>
      <c r="AGU64" s="69"/>
      <c r="AGV64" s="69"/>
      <c r="AGW64" s="69"/>
      <c r="AGX64" s="69"/>
      <c r="AGY64" s="69"/>
      <c r="AGZ64" s="69"/>
      <c r="AHA64" s="69"/>
      <c r="AHB64" s="69"/>
      <c r="AHC64" s="69"/>
      <c r="AHD64" s="69"/>
      <c r="AHE64" s="69"/>
      <c r="AHF64" s="69"/>
      <c r="AHG64" s="69"/>
      <c r="AHH64" s="69"/>
      <c r="AHI64" s="69"/>
      <c r="AHJ64" s="69"/>
      <c r="AHK64" s="69"/>
      <c r="AHL64" s="69"/>
      <c r="AHM64" s="69"/>
      <c r="AHN64" s="69"/>
      <c r="AHO64" s="69"/>
      <c r="AHP64" s="69"/>
      <c r="AHQ64" s="69"/>
      <c r="AHR64" s="69"/>
      <c r="AHS64" s="69"/>
      <c r="AHT64" s="69"/>
      <c r="AHU64" s="69"/>
      <c r="AHV64" s="69"/>
      <c r="AHW64" s="69"/>
      <c r="AHX64" s="69"/>
      <c r="AHY64" s="69"/>
      <c r="AHZ64" s="69"/>
      <c r="AIA64" s="69"/>
      <c r="AIB64" s="69"/>
      <c r="AIC64" s="69"/>
      <c r="AID64" s="69"/>
      <c r="AIE64" s="69"/>
      <c r="AIF64" s="69"/>
      <c r="AIG64" s="69"/>
      <c r="AIH64" s="69"/>
      <c r="AII64" s="69"/>
      <c r="AIJ64" s="69"/>
      <c r="AIK64" s="69"/>
      <c r="AIL64" s="69"/>
      <c r="AIM64" s="69"/>
      <c r="AIN64" s="69"/>
      <c r="AIO64" s="69"/>
      <c r="AIP64" s="69"/>
      <c r="AIQ64" s="69"/>
      <c r="AIR64" s="69"/>
      <c r="AIS64" s="69"/>
      <c r="AIT64" s="69"/>
      <c r="AIU64" s="69"/>
      <c r="AIV64" s="69"/>
      <c r="AIW64" s="69"/>
      <c r="AIX64" s="69"/>
      <c r="AIY64" s="69"/>
      <c r="AIZ64" s="69"/>
      <c r="AJA64" s="69"/>
      <c r="AJB64" s="69"/>
      <c r="AJC64" s="69"/>
      <c r="AJD64" s="69"/>
      <c r="AJE64" s="69"/>
      <c r="AJF64" s="69"/>
      <c r="AJG64" s="69"/>
      <c r="AJH64" s="69"/>
      <c r="AJI64" s="69"/>
      <c r="AJJ64" s="69"/>
      <c r="AJK64" s="69"/>
      <c r="AJL64" s="69"/>
      <c r="AJM64" s="69"/>
      <c r="AJN64" s="69"/>
      <c r="AJO64" s="69"/>
      <c r="AJP64" s="69"/>
      <c r="AJQ64" s="69"/>
      <c r="AJR64" s="69"/>
      <c r="AJS64" s="69"/>
      <c r="AJT64" s="69"/>
      <c r="AJU64" s="69"/>
      <c r="AJV64" s="69"/>
      <c r="AJW64" s="69"/>
      <c r="AJX64" s="69"/>
      <c r="AJY64" s="69"/>
      <c r="AJZ64" s="69"/>
      <c r="AKA64" s="69"/>
      <c r="AKB64" s="69"/>
      <c r="AKC64" s="69"/>
      <c r="AKD64" s="69"/>
      <c r="AKE64" s="69"/>
      <c r="AKF64" s="69"/>
      <c r="AKG64" s="69"/>
      <c r="AKH64" s="69"/>
      <c r="AKI64" s="69"/>
      <c r="AKJ64" s="69"/>
      <c r="AKK64" s="69"/>
      <c r="AKL64" s="69"/>
      <c r="AKM64" s="69"/>
      <c r="AKN64" s="69"/>
      <c r="AKO64" s="69"/>
      <c r="AKP64" s="69"/>
      <c r="AKQ64" s="69"/>
      <c r="AKR64" s="69"/>
      <c r="AKS64" s="69"/>
      <c r="AKT64" s="69"/>
      <c r="AKU64" s="69"/>
      <c r="AKV64" s="69"/>
      <c r="AKW64" s="69"/>
      <c r="AKX64" s="69"/>
      <c r="AKY64" s="69"/>
      <c r="AKZ64" s="69"/>
      <c r="ALA64" s="69"/>
      <c r="ALB64" s="69"/>
      <c r="ALC64" s="69"/>
      <c r="ALD64" s="69"/>
      <c r="ALE64" s="69"/>
      <c r="ALF64" s="69"/>
      <c r="ALG64" s="69"/>
      <c r="ALH64" s="69"/>
      <c r="ALI64" s="69"/>
      <c r="ALJ64" s="69"/>
      <c r="ALK64" s="69"/>
      <c r="ALL64" s="69"/>
      <c r="ALM64" s="69"/>
    </row>
    <row r="6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c r="CE65" s="69"/>
      <c r="CF65" s="69"/>
      <c r="CG65" s="69"/>
      <c r="CH65" s="69"/>
      <c r="CI65" s="69"/>
      <c r="CJ65" s="69"/>
      <c r="CK65" s="69"/>
      <c r="CL65" s="69"/>
      <c r="CM65" s="69"/>
      <c r="CN65" s="69"/>
      <c r="CO65" s="69"/>
      <c r="CP65" s="69"/>
      <c r="CQ65" s="69"/>
      <c r="CR65" s="69"/>
      <c r="CS65" s="69"/>
      <c r="CT65" s="69"/>
      <c r="CU65" s="69"/>
      <c r="CV65" s="69"/>
      <c r="CW65" s="69"/>
      <c r="CX65" s="69"/>
      <c r="CY65" s="69"/>
      <c r="CZ65" s="69"/>
      <c r="DA65" s="69"/>
      <c r="DB65" s="69"/>
      <c r="DC65" s="69"/>
      <c r="DD65" s="69"/>
      <c r="DE65" s="69"/>
      <c r="DF65" s="69"/>
      <c r="DG65" s="69"/>
      <c r="DH65" s="69"/>
      <c r="DI65" s="69"/>
      <c r="DJ65" s="69"/>
      <c r="DK65" s="69"/>
      <c r="DL65" s="69"/>
      <c r="DM65" s="69"/>
      <c r="DN65" s="69"/>
      <c r="DO65" s="69"/>
      <c r="DP65" s="69"/>
      <c r="DQ65" s="69"/>
      <c r="DR65" s="69"/>
      <c r="DS65" s="69"/>
      <c r="DT65" s="69"/>
      <c r="DU65" s="69"/>
      <c r="DV65" s="69"/>
      <c r="DW65" s="69"/>
      <c r="DX65" s="69"/>
      <c r="DY65" s="69"/>
      <c r="DZ65" s="69"/>
      <c r="EA65" s="69"/>
      <c r="EB65" s="69"/>
      <c r="EC65" s="69"/>
      <c r="ED65" s="69"/>
      <c r="EE65" s="69"/>
      <c r="EF65" s="69"/>
      <c r="EG65" s="69"/>
      <c r="EH65" s="69"/>
      <c r="EI65" s="69"/>
      <c r="EJ65" s="69"/>
      <c r="EK65" s="69"/>
      <c r="EL65" s="69"/>
      <c r="EM65" s="69"/>
      <c r="EN65" s="69"/>
      <c r="EO65" s="69"/>
      <c r="EP65" s="69"/>
      <c r="EQ65" s="69"/>
      <c r="ER65" s="69"/>
      <c r="ES65" s="69"/>
      <c r="ET65" s="69"/>
      <c r="EU65" s="69"/>
      <c r="EV65" s="69"/>
      <c r="EW65" s="69"/>
      <c r="EX65" s="69"/>
      <c r="EY65" s="69"/>
      <c r="EZ65" s="69"/>
      <c r="FA65" s="69"/>
      <c r="FB65" s="69"/>
      <c r="FC65" s="69"/>
      <c r="FD65" s="69"/>
      <c r="FE65" s="69"/>
      <c r="FF65" s="69"/>
      <c r="FG65" s="69"/>
      <c r="FH65" s="69"/>
      <c r="FI65" s="69"/>
      <c r="FJ65" s="69"/>
      <c r="FK65" s="69"/>
      <c r="FL65" s="69"/>
      <c r="FM65" s="69"/>
      <c r="FN65" s="69"/>
      <c r="FO65" s="69"/>
      <c r="FP65" s="69"/>
      <c r="FQ65" s="69"/>
      <c r="FR65" s="69"/>
      <c r="FS65" s="69"/>
      <c r="FT65" s="69"/>
      <c r="FU65" s="69"/>
      <c r="FV65" s="69"/>
      <c r="FW65" s="69"/>
      <c r="FX65" s="69"/>
      <c r="FY65" s="69"/>
      <c r="FZ65" s="69"/>
      <c r="GA65" s="69"/>
      <c r="GB65" s="69"/>
      <c r="GC65" s="69"/>
      <c r="GD65" s="69"/>
      <c r="GE65" s="69"/>
      <c r="GF65" s="69"/>
      <c r="GG65" s="69"/>
      <c r="GH65" s="69"/>
      <c r="GI65" s="69"/>
      <c r="GJ65" s="69"/>
      <c r="GK65" s="69"/>
      <c r="GL65" s="69"/>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c r="JL65" s="69"/>
      <c r="JM65" s="69"/>
      <c r="JN65" s="69"/>
      <c r="JO65" s="69"/>
      <c r="JP65" s="69"/>
      <c r="JQ65" s="69"/>
      <c r="JR65" s="69"/>
      <c r="JS65" s="69"/>
      <c r="JT65" s="69"/>
      <c r="JU65" s="69"/>
      <c r="JV65" s="69"/>
      <c r="JW65" s="69"/>
      <c r="JX65" s="69"/>
      <c r="JY65" s="69"/>
      <c r="JZ65" s="69"/>
      <c r="KA65" s="69"/>
      <c r="KB65" s="69"/>
      <c r="KC65" s="69"/>
      <c r="KD65" s="69"/>
      <c r="KE65" s="69"/>
      <c r="KF65" s="69"/>
      <c r="KG65" s="69"/>
      <c r="KH65" s="69"/>
      <c r="KI65" s="69"/>
      <c r="KJ65" s="69"/>
      <c r="KK65" s="69"/>
      <c r="KL65" s="69"/>
      <c r="KM65" s="69"/>
      <c r="KN65" s="69"/>
      <c r="KO65" s="69"/>
      <c r="KP65" s="69"/>
      <c r="KQ65" s="69"/>
      <c r="KR65" s="69"/>
      <c r="KS65" s="69"/>
      <c r="KT65" s="69"/>
      <c r="KU65" s="69"/>
      <c r="KV65" s="69"/>
      <c r="KW65" s="69"/>
      <c r="KX65" s="69"/>
      <c r="KY65" s="69"/>
      <c r="KZ65" s="69"/>
      <c r="LA65" s="69"/>
      <c r="LB65" s="69"/>
      <c r="LC65" s="69"/>
      <c r="LD65" s="69"/>
      <c r="LE65" s="69"/>
      <c r="LF65" s="69"/>
      <c r="LG65" s="69"/>
      <c r="LH65" s="69"/>
      <c r="LI65" s="69"/>
      <c r="LJ65" s="69"/>
      <c r="LK65" s="69"/>
      <c r="LL65" s="69"/>
      <c r="LM65" s="69"/>
      <c r="LN65" s="69"/>
      <c r="LO65" s="69"/>
      <c r="LP65" s="69"/>
      <c r="LQ65" s="69"/>
      <c r="LR65" s="69"/>
      <c r="LS65" s="69"/>
      <c r="LT65" s="69"/>
      <c r="LU65" s="69"/>
      <c r="LV65" s="69"/>
      <c r="LW65" s="69"/>
      <c r="LX65" s="69"/>
      <c r="LY65" s="69"/>
      <c r="LZ65" s="69"/>
      <c r="MA65" s="69"/>
      <c r="MB65" s="69"/>
      <c r="MC65" s="69"/>
      <c r="MD65" s="69"/>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c r="NE65" s="69"/>
      <c r="NF65" s="69"/>
      <c r="NG65" s="69"/>
      <c r="NH65" s="69"/>
      <c r="NI65" s="69"/>
      <c r="NJ65" s="69"/>
      <c r="NK65" s="69"/>
      <c r="NL65" s="69"/>
      <c r="NM65" s="69"/>
      <c r="NN65" s="69"/>
      <c r="NO65" s="69"/>
      <c r="NP65" s="69"/>
      <c r="NQ65" s="69"/>
      <c r="NR65" s="69"/>
      <c r="NS65" s="69"/>
      <c r="NT65" s="69"/>
      <c r="NU65" s="69"/>
      <c r="NV65" s="69"/>
      <c r="NW65" s="69"/>
      <c r="NX65" s="69"/>
      <c r="NY65" s="69"/>
      <c r="NZ65" s="69"/>
      <c r="OA65" s="69"/>
      <c r="OB65" s="69"/>
      <c r="OC65" s="69"/>
      <c r="OD65" s="69"/>
      <c r="OE65" s="69"/>
      <c r="OF65" s="69"/>
      <c r="OG65" s="69"/>
      <c r="OH65" s="69"/>
      <c r="OI65" s="69"/>
      <c r="OJ65" s="69"/>
      <c r="OK65" s="69"/>
      <c r="OL65" s="69"/>
      <c r="OM65" s="69"/>
      <c r="ON65" s="69"/>
      <c r="OO65" s="69"/>
      <c r="OP65" s="69"/>
      <c r="OQ65" s="69"/>
      <c r="OR65" s="69"/>
      <c r="OS65" s="69"/>
      <c r="OT65" s="69"/>
      <c r="OU65" s="69"/>
      <c r="OV65" s="69"/>
      <c r="OW65" s="69"/>
      <c r="OX65" s="69"/>
      <c r="OY65" s="69"/>
      <c r="OZ65" s="69"/>
      <c r="PA65" s="69"/>
      <c r="PB65" s="69"/>
      <c r="PC65" s="69"/>
      <c r="PD65" s="69"/>
      <c r="PE65" s="69"/>
      <c r="PF65" s="69"/>
      <c r="PG65" s="69"/>
      <c r="PH65" s="69"/>
      <c r="PI65" s="69"/>
      <c r="PJ65" s="69"/>
      <c r="PK65" s="69"/>
      <c r="PL65" s="69"/>
      <c r="PM65" s="69"/>
      <c r="PN65" s="69"/>
      <c r="PO65" s="69"/>
      <c r="PP65" s="69"/>
      <c r="PQ65" s="69"/>
      <c r="PR65" s="69"/>
      <c r="PS65" s="69"/>
      <c r="PT65" s="69"/>
      <c r="PU65" s="69"/>
      <c r="PV65" s="69"/>
      <c r="PW65" s="69"/>
      <c r="PX65" s="69"/>
      <c r="PY65" s="69"/>
      <c r="PZ65" s="69"/>
      <c r="QA65" s="69"/>
      <c r="QB65" s="69"/>
      <c r="QC65" s="69"/>
      <c r="QD65" s="69"/>
      <c r="QE65" s="69"/>
      <c r="QF65" s="69"/>
      <c r="QG65" s="69"/>
      <c r="QH65" s="69"/>
      <c r="QI65" s="69"/>
      <c r="QJ65" s="69"/>
      <c r="QK65" s="69"/>
      <c r="QL65" s="69"/>
      <c r="QM65" s="69"/>
      <c r="QN65" s="69"/>
      <c r="QO65" s="69"/>
      <c r="QP65" s="69"/>
      <c r="QQ65" s="69"/>
      <c r="QR65" s="69"/>
      <c r="QS65" s="69"/>
      <c r="QT65" s="69"/>
      <c r="QU65" s="69"/>
      <c r="QV65" s="69"/>
      <c r="QW65" s="69"/>
      <c r="QX65" s="69"/>
      <c r="QY65" s="69"/>
      <c r="QZ65" s="69"/>
      <c r="RA65" s="69"/>
      <c r="RB65" s="69"/>
      <c r="RC65" s="69"/>
      <c r="RD65" s="69"/>
      <c r="RE65" s="69"/>
      <c r="RF65" s="69"/>
      <c r="RG65" s="69"/>
      <c r="RH65" s="69"/>
      <c r="RI65" s="69"/>
      <c r="RJ65" s="69"/>
      <c r="RK65" s="69"/>
      <c r="RL65" s="69"/>
      <c r="RM65" s="69"/>
      <c r="RN65" s="69"/>
      <c r="RO65" s="69"/>
      <c r="RP65" s="69"/>
      <c r="RQ65" s="69"/>
      <c r="RR65" s="69"/>
      <c r="RS65" s="69"/>
      <c r="RT65" s="69"/>
      <c r="RU65" s="69"/>
      <c r="RV65" s="69"/>
      <c r="RW65" s="69"/>
      <c r="RX65" s="69"/>
      <c r="RY65" s="69"/>
      <c r="RZ65" s="69"/>
      <c r="SA65" s="69"/>
      <c r="SB65" s="69"/>
      <c r="SC65" s="69"/>
      <c r="SD65" s="69"/>
      <c r="SE65" s="69"/>
      <c r="SF65" s="69"/>
      <c r="SG65" s="69"/>
      <c r="SH65" s="69"/>
      <c r="SI65" s="69"/>
      <c r="SJ65" s="69"/>
      <c r="SK65" s="69"/>
      <c r="SL65" s="69"/>
      <c r="SM65" s="69"/>
      <c r="SN65" s="69"/>
      <c r="SO65" s="69"/>
      <c r="SP65" s="69"/>
      <c r="SQ65" s="69"/>
      <c r="SR65" s="69"/>
      <c r="SS65" s="69"/>
      <c r="ST65" s="69"/>
      <c r="SU65" s="69"/>
      <c r="SV65" s="69"/>
      <c r="SW65" s="69"/>
      <c r="SX65" s="69"/>
      <c r="SY65" s="69"/>
      <c r="SZ65" s="69"/>
      <c r="TA65" s="69"/>
      <c r="TB65" s="69"/>
      <c r="TC65" s="69"/>
      <c r="TD65" s="69"/>
      <c r="TE65" s="69"/>
      <c r="TF65" s="69"/>
      <c r="TG65" s="69"/>
      <c r="TH65" s="69"/>
      <c r="TI65" s="69"/>
      <c r="TJ65" s="69"/>
      <c r="TK65" s="69"/>
      <c r="TL65" s="69"/>
      <c r="TM65" s="69"/>
      <c r="TN65" s="69"/>
      <c r="TO65" s="69"/>
      <c r="TP65" s="69"/>
      <c r="TQ65" s="69"/>
      <c r="TR65" s="69"/>
      <c r="TS65" s="69"/>
      <c r="TT65" s="69"/>
      <c r="TU65" s="69"/>
      <c r="TV65" s="69"/>
      <c r="TW65" s="69"/>
      <c r="TX65" s="69"/>
      <c r="TY65" s="69"/>
      <c r="TZ65" s="69"/>
      <c r="UA65" s="69"/>
      <c r="UB65" s="69"/>
      <c r="UC65" s="69"/>
      <c r="UD65" s="69"/>
      <c r="UE65" s="69"/>
      <c r="UF65" s="69"/>
      <c r="UG65" s="69"/>
      <c r="UH65" s="69"/>
      <c r="UI65" s="69"/>
      <c r="UJ65" s="69"/>
      <c r="UK65" s="69"/>
      <c r="UL65" s="69"/>
      <c r="UM65" s="69"/>
      <c r="UN65" s="69"/>
      <c r="UO65" s="69"/>
      <c r="UP65" s="69"/>
      <c r="UQ65" s="69"/>
      <c r="UR65" s="69"/>
      <c r="US65" s="69"/>
      <c r="UT65" s="69"/>
      <c r="UU65" s="69"/>
      <c r="UV65" s="69"/>
      <c r="UW65" s="69"/>
      <c r="UX65" s="69"/>
      <c r="UY65" s="69"/>
      <c r="UZ65" s="69"/>
      <c r="VA65" s="69"/>
      <c r="VB65" s="69"/>
      <c r="VC65" s="69"/>
      <c r="VD65" s="69"/>
      <c r="VE65" s="69"/>
      <c r="VF65" s="69"/>
      <c r="VG65" s="69"/>
      <c r="VH65" s="69"/>
      <c r="VI65" s="69"/>
      <c r="VJ65" s="69"/>
      <c r="VK65" s="69"/>
      <c r="VL65" s="69"/>
      <c r="VM65" s="69"/>
      <c r="VN65" s="69"/>
      <c r="VO65" s="69"/>
      <c r="VP65" s="69"/>
      <c r="VQ65" s="69"/>
      <c r="VR65" s="69"/>
      <c r="VS65" s="69"/>
      <c r="VT65" s="69"/>
      <c r="VU65" s="69"/>
      <c r="VV65" s="69"/>
      <c r="VW65" s="69"/>
      <c r="VX65" s="69"/>
      <c r="VY65" s="69"/>
      <c r="VZ65" s="69"/>
      <c r="WA65" s="69"/>
      <c r="WB65" s="69"/>
      <c r="WC65" s="69"/>
      <c r="WD65" s="69"/>
      <c r="WE65" s="69"/>
      <c r="WF65" s="69"/>
      <c r="WG65" s="69"/>
      <c r="WH65" s="69"/>
      <c r="WI65" s="69"/>
      <c r="WJ65" s="69"/>
      <c r="WK65" s="69"/>
      <c r="WL65" s="69"/>
      <c r="WM65" s="69"/>
      <c r="WN65" s="69"/>
      <c r="WO65" s="69"/>
      <c r="WP65" s="69"/>
      <c r="WQ65" s="69"/>
      <c r="WR65" s="69"/>
      <c r="WS65" s="69"/>
      <c r="WT65" s="69"/>
      <c r="WU65" s="69"/>
      <c r="WV65" s="69"/>
      <c r="WW65" s="69"/>
      <c r="WX65" s="69"/>
      <c r="WY65" s="69"/>
      <c r="WZ65" s="69"/>
      <c r="XA65" s="69"/>
      <c r="XB65" s="69"/>
      <c r="XC65" s="69"/>
      <c r="XD65" s="69"/>
      <c r="XE65" s="69"/>
      <c r="XF65" s="69"/>
      <c r="XG65" s="69"/>
      <c r="XH65" s="69"/>
      <c r="XI65" s="69"/>
      <c r="XJ65" s="69"/>
      <c r="XK65" s="69"/>
      <c r="XL65" s="69"/>
      <c r="XM65" s="69"/>
      <c r="XN65" s="69"/>
      <c r="XO65" s="69"/>
      <c r="XP65" s="69"/>
      <c r="XQ65" s="69"/>
      <c r="XR65" s="69"/>
      <c r="XS65" s="69"/>
      <c r="XT65" s="69"/>
      <c r="XU65" s="69"/>
      <c r="XV65" s="69"/>
      <c r="XW65" s="69"/>
      <c r="XX65" s="69"/>
      <c r="XY65" s="69"/>
      <c r="XZ65" s="69"/>
      <c r="YA65" s="69"/>
      <c r="YB65" s="69"/>
      <c r="YC65" s="69"/>
      <c r="YD65" s="69"/>
      <c r="YE65" s="69"/>
      <c r="YF65" s="69"/>
      <c r="YG65" s="69"/>
      <c r="YH65" s="69"/>
      <c r="YI65" s="69"/>
      <c r="YJ65" s="69"/>
      <c r="YK65" s="69"/>
      <c r="YL65" s="69"/>
      <c r="YM65" s="69"/>
      <c r="YN65" s="69"/>
      <c r="YO65" s="69"/>
      <c r="YP65" s="69"/>
      <c r="YQ65" s="69"/>
      <c r="YR65" s="69"/>
      <c r="YS65" s="69"/>
      <c r="YT65" s="69"/>
      <c r="YU65" s="69"/>
      <c r="YV65" s="69"/>
      <c r="YW65" s="69"/>
      <c r="YX65" s="69"/>
      <c r="YY65" s="69"/>
      <c r="YZ65" s="69"/>
      <c r="ZA65" s="69"/>
      <c r="ZB65" s="69"/>
      <c r="ZC65" s="69"/>
      <c r="ZD65" s="69"/>
      <c r="ZE65" s="69"/>
      <c r="ZF65" s="69"/>
      <c r="ZG65" s="69"/>
      <c r="ZH65" s="69"/>
      <c r="ZI65" s="69"/>
      <c r="ZJ65" s="69"/>
      <c r="ZK65" s="69"/>
      <c r="ZL65" s="69"/>
      <c r="ZM65" s="69"/>
      <c r="ZN65" s="69"/>
      <c r="ZO65" s="69"/>
      <c r="ZP65" s="69"/>
      <c r="ZQ65" s="69"/>
      <c r="ZR65" s="69"/>
      <c r="ZS65" s="69"/>
      <c r="ZT65" s="69"/>
      <c r="ZU65" s="69"/>
      <c r="ZV65" s="69"/>
      <c r="ZW65" s="69"/>
      <c r="ZX65" s="69"/>
      <c r="ZY65" s="69"/>
      <c r="ZZ65" s="69"/>
      <c r="AAA65" s="69"/>
      <c r="AAB65" s="69"/>
      <c r="AAC65" s="69"/>
      <c r="AAD65" s="69"/>
      <c r="AAE65" s="69"/>
      <c r="AAF65" s="69"/>
      <c r="AAG65" s="69"/>
      <c r="AAH65" s="69"/>
      <c r="AAI65" s="69"/>
      <c r="AAJ65" s="69"/>
      <c r="AAK65" s="69"/>
      <c r="AAL65" s="69"/>
      <c r="AAM65" s="69"/>
      <c r="AAN65" s="69"/>
      <c r="AAO65" s="69"/>
      <c r="AAP65" s="69"/>
      <c r="AAQ65" s="69"/>
      <c r="AAR65" s="69"/>
      <c r="AAS65" s="69"/>
      <c r="AAT65" s="69"/>
      <c r="AAU65" s="69"/>
      <c r="AAV65" s="69"/>
      <c r="AAW65" s="69"/>
      <c r="AAX65" s="69"/>
      <c r="AAY65" s="69"/>
      <c r="AAZ65" s="69"/>
      <c r="ABA65" s="69"/>
      <c r="ABB65" s="69"/>
      <c r="ABC65" s="69"/>
      <c r="ABD65" s="69"/>
      <c r="ABE65" s="69"/>
      <c r="ABF65" s="69"/>
      <c r="ABG65" s="69"/>
      <c r="ABH65" s="69"/>
      <c r="ABI65" s="69"/>
      <c r="ABJ65" s="69"/>
      <c r="ABK65" s="69"/>
      <c r="ABL65" s="69"/>
      <c r="ABM65" s="69"/>
      <c r="ABN65" s="69"/>
      <c r="ABO65" s="69"/>
      <c r="ABP65" s="69"/>
      <c r="ABQ65" s="69"/>
      <c r="ABR65" s="69"/>
      <c r="ABS65" s="69"/>
      <c r="ABT65" s="69"/>
      <c r="ABU65" s="69"/>
      <c r="ABV65" s="69"/>
      <c r="ABW65" s="69"/>
      <c r="ABX65" s="69"/>
      <c r="ABY65" s="69"/>
      <c r="ABZ65" s="69"/>
      <c r="ACA65" s="69"/>
      <c r="ACB65" s="69"/>
      <c r="ACC65" s="69"/>
      <c r="ACD65" s="69"/>
      <c r="ACE65" s="69"/>
      <c r="ACF65" s="69"/>
      <c r="ACG65" s="69"/>
      <c r="ACH65" s="69"/>
      <c r="ACI65" s="69"/>
      <c r="ACJ65" s="69"/>
      <c r="ACK65" s="69"/>
      <c r="ACL65" s="69"/>
      <c r="ACM65" s="69"/>
      <c r="ACN65" s="69"/>
      <c r="ACO65" s="69"/>
      <c r="ACP65" s="69"/>
      <c r="ACQ65" s="69"/>
      <c r="ACR65" s="69"/>
      <c r="ACS65" s="69"/>
      <c r="ACT65" s="69"/>
      <c r="ACU65" s="69"/>
      <c r="ACV65" s="69"/>
      <c r="ACW65" s="69"/>
      <c r="ACX65" s="69"/>
      <c r="ACY65" s="69"/>
      <c r="ACZ65" s="69"/>
      <c r="ADA65" s="69"/>
      <c r="ADB65" s="69"/>
      <c r="ADC65" s="69"/>
      <c r="ADD65" s="69"/>
      <c r="ADE65" s="69"/>
      <c r="ADF65" s="69"/>
      <c r="ADG65" s="69"/>
      <c r="ADH65" s="69"/>
      <c r="ADI65" s="69"/>
      <c r="ADJ65" s="69"/>
      <c r="ADK65" s="69"/>
      <c r="ADL65" s="69"/>
      <c r="ADM65" s="69"/>
      <c r="ADN65" s="69"/>
      <c r="ADO65" s="69"/>
      <c r="ADP65" s="69"/>
      <c r="ADQ65" s="69"/>
      <c r="ADR65" s="69"/>
      <c r="ADS65" s="69"/>
      <c r="ADT65" s="69"/>
      <c r="ADU65" s="69"/>
      <c r="ADV65" s="69"/>
      <c r="ADW65" s="69"/>
      <c r="ADX65" s="69"/>
      <c r="ADY65" s="69"/>
      <c r="ADZ65" s="69"/>
      <c r="AEA65" s="69"/>
      <c r="AEB65" s="69"/>
      <c r="AEC65" s="69"/>
      <c r="AED65" s="69"/>
      <c r="AEE65" s="69"/>
      <c r="AEF65" s="69"/>
      <c r="AEG65" s="69"/>
      <c r="AEH65" s="69"/>
      <c r="AEI65" s="69"/>
      <c r="AEJ65" s="69"/>
      <c r="AEK65" s="69"/>
      <c r="AEL65" s="69"/>
      <c r="AEM65" s="69"/>
      <c r="AEN65" s="69"/>
      <c r="AEO65" s="69"/>
      <c r="AEP65" s="69"/>
      <c r="AEQ65" s="69"/>
      <c r="AER65" s="69"/>
      <c r="AES65" s="69"/>
      <c r="AET65" s="69"/>
      <c r="AEU65" s="69"/>
      <c r="AEV65" s="69"/>
      <c r="AEW65" s="69"/>
      <c r="AEX65" s="69"/>
      <c r="AEY65" s="69"/>
      <c r="AEZ65" s="69"/>
      <c r="AFA65" s="69"/>
      <c r="AFB65" s="69"/>
      <c r="AFC65" s="69"/>
      <c r="AFD65" s="69"/>
      <c r="AFE65" s="69"/>
      <c r="AFF65" s="69"/>
      <c r="AFG65" s="69"/>
      <c r="AFH65" s="69"/>
      <c r="AFI65" s="69"/>
      <c r="AFJ65" s="69"/>
      <c r="AFK65" s="69"/>
      <c r="AFL65" s="69"/>
      <c r="AFM65" s="69"/>
      <c r="AFN65" s="69"/>
      <c r="AFO65" s="69"/>
      <c r="AFP65" s="69"/>
      <c r="AFQ65" s="69"/>
      <c r="AFR65" s="69"/>
      <c r="AFS65" s="69"/>
      <c r="AFT65" s="69"/>
      <c r="AFU65" s="69"/>
      <c r="AFV65" s="69"/>
      <c r="AFW65" s="69"/>
      <c r="AFX65" s="69"/>
      <c r="AFY65" s="69"/>
      <c r="AFZ65" s="69"/>
      <c r="AGA65" s="69"/>
      <c r="AGB65" s="69"/>
      <c r="AGC65" s="69"/>
      <c r="AGD65" s="69"/>
      <c r="AGE65" s="69"/>
      <c r="AGF65" s="69"/>
      <c r="AGG65" s="69"/>
      <c r="AGH65" s="69"/>
      <c r="AGI65" s="69"/>
      <c r="AGJ65" s="69"/>
      <c r="AGK65" s="69"/>
      <c r="AGL65" s="69"/>
      <c r="AGM65" s="69"/>
      <c r="AGN65" s="69"/>
      <c r="AGO65" s="69"/>
      <c r="AGP65" s="69"/>
      <c r="AGQ65" s="69"/>
      <c r="AGR65" s="69"/>
      <c r="AGS65" s="69"/>
      <c r="AGT65" s="69"/>
      <c r="AGU65" s="69"/>
      <c r="AGV65" s="69"/>
      <c r="AGW65" s="69"/>
      <c r="AGX65" s="69"/>
      <c r="AGY65" s="69"/>
      <c r="AGZ65" s="69"/>
      <c r="AHA65" s="69"/>
      <c r="AHB65" s="69"/>
      <c r="AHC65" s="69"/>
      <c r="AHD65" s="69"/>
      <c r="AHE65" s="69"/>
      <c r="AHF65" s="69"/>
      <c r="AHG65" s="69"/>
      <c r="AHH65" s="69"/>
      <c r="AHI65" s="69"/>
      <c r="AHJ65" s="69"/>
      <c r="AHK65" s="69"/>
      <c r="AHL65" s="69"/>
      <c r="AHM65" s="69"/>
      <c r="AHN65" s="69"/>
      <c r="AHO65" s="69"/>
      <c r="AHP65" s="69"/>
      <c r="AHQ65" s="69"/>
      <c r="AHR65" s="69"/>
      <c r="AHS65" s="69"/>
      <c r="AHT65" s="69"/>
      <c r="AHU65" s="69"/>
      <c r="AHV65" s="69"/>
      <c r="AHW65" s="69"/>
      <c r="AHX65" s="69"/>
      <c r="AHY65" s="69"/>
      <c r="AHZ65" s="69"/>
      <c r="AIA65" s="69"/>
      <c r="AIB65" s="69"/>
      <c r="AIC65" s="69"/>
      <c r="AID65" s="69"/>
      <c r="AIE65" s="69"/>
      <c r="AIF65" s="69"/>
      <c r="AIG65" s="69"/>
      <c r="AIH65" s="69"/>
      <c r="AII65" s="69"/>
      <c r="AIJ65" s="69"/>
      <c r="AIK65" s="69"/>
      <c r="AIL65" s="69"/>
      <c r="AIM65" s="69"/>
      <c r="AIN65" s="69"/>
      <c r="AIO65" s="69"/>
      <c r="AIP65" s="69"/>
      <c r="AIQ65" s="69"/>
      <c r="AIR65" s="69"/>
      <c r="AIS65" s="69"/>
      <c r="AIT65" s="69"/>
      <c r="AIU65" s="69"/>
      <c r="AIV65" s="69"/>
      <c r="AIW65" s="69"/>
      <c r="AIX65" s="69"/>
      <c r="AIY65" s="69"/>
      <c r="AIZ65" s="69"/>
      <c r="AJA65" s="69"/>
      <c r="AJB65" s="69"/>
      <c r="AJC65" s="69"/>
      <c r="AJD65" s="69"/>
      <c r="AJE65" s="69"/>
      <c r="AJF65" s="69"/>
      <c r="AJG65" s="69"/>
      <c r="AJH65" s="69"/>
      <c r="AJI65" s="69"/>
      <c r="AJJ65" s="69"/>
      <c r="AJK65" s="69"/>
      <c r="AJL65" s="69"/>
      <c r="AJM65" s="69"/>
      <c r="AJN65" s="69"/>
      <c r="AJO65" s="69"/>
      <c r="AJP65" s="69"/>
      <c r="AJQ65" s="69"/>
      <c r="AJR65" s="69"/>
      <c r="AJS65" s="69"/>
      <c r="AJT65" s="69"/>
      <c r="AJU65" s="69"/>
      <c r="AJV65" s="69"/>
      <c r="AJW65" s="69"/>
      <c r="AJX65" s="69"/>
      <c r="AJY65" s="69"/>
      <c r="AJZ65" s="69"/>
      <c r="AKA65" s="69"/>
      <c r="AKB65" s="69"/>
      <c r="AKC65" s="69"/>
      <c r="AKD65" s="69"/>
      <c r="AKE65" s="69"/>
      <c r="AKF65" s="69"/>
      <c r="AKG65" s="69"/>
      <c r="AKH65" s="69"/>
      <c r="AKI65" s="69"/>
      <c r="AKJ65" s="69"/>
      <c r="AKK65" s="69"/>
      <c r="AKL65" s="69"/>
      <c r="AKM65" s="69"/>
      <c r="AKN65" s="69"/>
      <c r="AKO65" s="69"/>
      <c r="AKP65" s="69"/>
      <c r="AKQ65" s="69"/>
      <c r="AKR65" s="69"/>
      <c r="AKS65" s="69"/>
      <c r="AKT65" s="69"/>
      <c r="AKU65" s="69"/>
      <c r="AKV65" s="69"/>
      <c r="AKW65" s="69"/>
      <c r="AKX65" s="69"/>
      <c r="AKY65" s="69"/>
      <c r="AKZ65" s="69"/>
      <c r="ALA65" s="69"/>
      <c r="ALB65" s="69"/>
      <c r="ALC65" s="69"/>
      <c r="ALD65" s="69"/>
      <c r="ALE65" s="69"/>
      <c r="ALF65" s="69"/>
      <c r="ALG65" s="69"/>
      <c r="ALH65" s="69"/>
      <c r="ALI65" s="69"/>
      <c r="ALJ65" s="69"/>
      <c r="ALK65" s="69"/>
      <c r="ALL65" s="69"/>
      <c r="ALM65" s="69"/>
    </row>
    <row r="66">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c r="CE66" s="69"/>
      <c r="CF66" s="69"/>
      <c r="CG66" s="69"/>
      <c r="CH66" s="69"/>
      <c r="CI66" s="69"/>
      <c r="CJ66" s="69"/>
      <c r="CK66" s="69"/>
      <c r="CL66" s="69"/>
      <c r="CM66" s="69"/>
      <c r="CN66" s="69"/>
      <c r="CO66" s="69"/>
      <c r="CP66" s="69"/>
      <c r="CQ66" s="69"/>
      <c r="CR66" s="69"/>
      <c r="CS66" s="69"/>
      <c r="CT66" s="69"/>
      <c r="CU66" s="69"/>
      <c r="CV66" s="69"/>
      <c r="CW66" s="69"/>
      <c r="CX66" s="69"/>
      <c r="CY66" s="69"/>
      <c r="CZ66" s="69"/>
      <c r="DA66" s="69"/>
      <c r="DB66" s="69"/>
      <c r="DC66" s="69"/>
      <c r="DD66" s="69"/>
      <c r="DE66" s="69"/>
      <c r="DF66" s="69"/>
      <c r="DG66" s="69"/>
      <c r="DH66" s="69"/>
      <c r="DI66" s="69"/>
      <c r="DJ66" s="69"/>
      <c r="DK66" s="69"/>
      <c r="DL66" s="69"/>
      <c r="DM66" s="69"/>
      <c r="DN66" s="69"/>
      <c r="DO66" s="69"/>
      <c r="DP66" s="69"/>
      <c r="DQ66" s="69"/>
      <c r="DR66" s="69"/>
      <c r="DS66" s="69"/>
      <c r="DT66" s="69"/>
      <c r="DU66" s="69"/>
      <c r="DV66" s="69"/>
      <c r="DW66" s="69"/>
      <c r="DX66" s="69"/>
      <c r="DY66" s="69"/>
      <c r="DZ66" s="69"/>
      <c r="EA66" s="69"/>
      <c r="EB66" s="69"/>
      <c r="EC66" s="69"/>
      <c r="ED66" s="69"/>
      <c r="EE66" s="69"/>
      <c r="EF66" s="69"/>
      <c r="EG66" s="69"/>
      <c r="EH66" s="69"/>
      <c r="EI66" s="69"/>
      <c r="EJ66" s="69"/>
      <c r="EK66" s="69"/>
      <c r="EL66" s="69"/>
      <c r="EM66" s="69"/>
      <c r="EN66" s="69"/>
      <c r="EO66" s="69"/>
      <c r="EP66" s="69"/>
      <c r="EQ66" s="69"/>
      <c r="ER66" s="69"/>
      <c r="ES66" s="69"/>
      <c r="ET66" s="69"/>
      <c r="EU66" s="69"/>
      <c r="EV66" s="69"/>
      <c r="EW66" s="69"/>
      <c r="EX66" s="69"/>
      <c r="EY66" s="69"/>
      <c r="EZ66" s="69"/>
      <c r="FA66" s="69"/>
      <c r="FB66" s="69"/>
      <c r="FC66" s="69"/>
      <c r="FD66" s="69"/>
      <c r="FE66" s="69"/>
      <c r="FF66" s="69"/>
      <c r="FG66" s="69"/>
      <c r="FH66" s="69"/>
      <c r="FI66" s="69"/>
      <c r="FJ66" s="69"/>
      <c r="FK66" s="69"/>
      <c r="FL66" s="69"/>
      <c r="FM66" s="69"/>
      <c r="FN66" s="69"/>
      <c r="FO66" s="69"/>
      <c r="FP66" s="69"/>
      <c r="FQ66" s="69"/>
      <c r="FR66" s="69"/>
      <c r="FS66" s="69"/>
      <c r="FT66" s="69"/>
      <c r="FU66" s="69"/>
      <c r="FV66" s="69"/>
      <c r="FW66" s="69"/>
      <c r="FX66" s="69"/>
      <c r="FY66" s="69"/>
      <c r="FZ66" s="69"/>
      <c r="GA66" s="69"/>
      <c r="GB66" s="69"/>
      <c r="GC66" s="69"/>
      <c r="GD66" s="69"/>
      <c r="GE66" s="69"/>
      <c r="GF66" s="69"/>
      <c r="GG66" s="69"/>
      <c r="GH66" s="69"/>
      <c r="GI66" s="69"/>
      <c r="GJ66" s="69"/>
      <c r="GK66" s="69"/>
      <c r="GL66" s="69"/>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c r="JL66" s="69"/>
      <c r="JM66" s="69"/>
      <c r="JN66" s="69"/>
      <c r="JO66" s="69"/>
      <c r="JP66" s="69"/>
      <c r="JQ66" s="69"/>
      <c r="JR66" s="69"/>
      <c r="JS66" s="69"/>
      <c r="JT66" s="69"/>
      <c r="JU66" s="69"/>
      <c r="JV66" s="69"/>
      <c r="JW66" s="69"/>
      <c r="JX66" s="69"/>
      <c r="JY66" s="69"/>
      <c r="JZ66" s="69"/>
      <c r="KA66" s="69"/>
      <c r="KB66" s="69"/>
      <c r="KC66" s="69"/>
      <c r="KD66" s="69"/>
      <c r="KE66" s="69"/>
      <c r="KF66" s="69"/>
      <c r="KG66" s="69"/>
      <c r="KH66" s="69"/>
      <c r="KI66" s="69"/>
      <c r="KJ66" s="69"/>
      <c r="KK66" s="69"/>
      <c r="KL66" s="69"/>
      <c r="KM66" s="69"/>
      <c r="KN66" s="69"/>
      <c r="KO66" s="69"/>
      <c r="KP66" s="69"/>
      <c r="KQ66" s="69"/>
      <c r="KR66" s="69"/>
      <c r="KS66" s="69"/>
      <c r="KT66" s="69"/>
      <c r="KU66" s="69"/>
      <c r="KV66" s="69"/>
      <c r="KW66" s="69"/>
      <c r="KX66" s="69"/>
      <c r="KY66" s="69"/>
      <c r="KZ66" s="69"/>
      <c r="LA66" s="69"/>
      <c r="LB66" s="69"/>
      <c r="LC66" s="69"/>
      <c r="LD66" s="69"/>
      <c r="LE66" s="69"/>
      <c r="LF66" s="69"/>
      <c r="LG66" s="69"/>
      <c r="LH66" s="69"/>
      <c r="LI66" s="69"/>
      <c r="LJ66" s="69"/>
      <c r="LK66" s="69"/>
      <c r="LL66" s="69"/>
      <c r="LM66" s="69"/>
      <c r="LN66" s="69"/>
      <c r="LO66" s="69"/>
      <c r="LP66" s="69"/>
      <c r="LQ66" s="69"/>
      <c r="LR66" s="69"/>
      <c r="LS66" s="69"/>
      <c r="LT66" s="69"/>
      <c r="LU66" s="69"/>
      <c r="LV66" s="69"/>
      <c r="LW66" s="69"/>
      <c r="LX66" s="69"/>
      <c r="LY66" s="69"/>
      <c r="LZ66" s="69"/>
      <c r="MA66" s="69"/>
      <c r="MB66" s="69"/>
      <c r="MC66" s="69"/>
      <c r="MD66" s="69"/>
      <c r="ME66" s="69"/>
      <c r="MF66" s="69"/>
      <c r="MG66" s="69"/>
      <c r="MH66" s="69"/>
      <c r="MI66" s="69"/>
      <c r="MJ66" s="69"/>
      <c r="MK66" s="69"/>
      <c r="ML66" s="69"/>
      <c r="MM66" s="69"/>
      <c r="MN66" s="69"/>
      <c r="MO66" s="69"/>
      <c r="MP66" s="69"/>
      <c r="MQ66" s="69"/>
      <c r="MR66" s="69"/>
      <c r="MS66" s="69"/>
      <c r="MT66" s="69"/>
      <c r="MU66" s="69"/>
      <c r="MV66" s="69"/>
      <c r="MW66" s="69"/>
      <c r="MX66" s="69"/>
      <c r="MY66" s="69"/>
      <c r="MZ66" s="69"/>
      <c r="NA66" s="69"/>
      <c r="NB66" s="69"/>
      <c r="NC66" s="69"/>
      <c r="ND66" s="69"/>
      <c r="NE66" s="69"/>
      <c r="NF66" s="69"/>
      <c r="NG66" s="69"/>
      <c r="NH66" s="69"/>
      <c r="NI66" s="69"/>
      <c r="NJ66" s="69"/>
      <c r="NK66" s="69"/>
      <c r="NL66" s="69"/>
      <c r="NM66" s="69"/>
      <c r="NN66" s="69"/>
      <c r="NO66" s="69"/>
      <c r="NP66" s="69"/>
      <c r="NQ66" s="69"/>
      <c r="NR66" s="69"/>
      <c r="NS66" s="69"/>
      <c r="NT66" s="69"/>
      <c r="NU66" s="69"/>
      <c r="NV66" s="69"/>
      <c r="NW66" s="69"/>
      <c r="NX66" s="69"/>
      <c r="NY66" s="69"/>
      <c r="NZ66" s="69"/>
      <c r="OA66" s="69"/>
      <c r="OB66" s="69"/>
      <c r="OC66" s="69"/>
      <c r="OD66" s="69"/>
      <c r="OE66" s="69"/>
      <c r="OF66" s="69"/>
      <c r="OG66" s="69"/>
      <c r="OH66" s="69"/>
      <c r="OI66" s="69"/>
      <c r="OJ66" s="69"/>
      <c r="OK66" s="69"/>
      <c r="OL66" s="69"/>
      <c r="OM66" s="69"/>
      <c r="ON66" s="69"/>
      <c r="OO66" s="69"/>
      <c r="OP66" s="69"/>
      <c r="OQ66" s="69"/>
      <c r="OR66" s="69"/>
      <c r="OS66" s="69"/>
      <c r="OT66" s="69"/>
      <c r="OU66" s="69"/>
      <c r="OV66" s="69"/>
      <c r="OW66" s="69"/>
      <c r="OX66" s="69"/>
      <c r="OY66" s="69"/>
      <c r="OZ66" s="69"/>
      <c r="PA66" s="69"/>
      <c r="PB66" s="69"/>
      <c r="PC66" s="69"/>
      <c r="PD66" s="69"/>
      <c r="PE66" s="69"/>
      <c r="PF66" s="69"/>
      <c r="PG66" s="69"/>
      <c r="PH66" s="69"/>
      <c r="PI66" s="69"/>
      <c r="PJ66" s="69"/>
      <c r="PK66" s="69"/>
      <c r="PL66" s="69"/>
      <c r="PM66" s="69"/>
      <c r="PN66" s="69"/>
      <c r="PO66" s="69"/>
      <c r="PP66" s="69"/>
      <c r="PQ66" s="69"/>
      <c r="PR66" s="69"/>
      <c r="PS66" s="69"/>
      <c r="PT66" s="69"/>
      <c r="PU66" s="69"/>
      <c r="PV66" s="69"/>
      <c r="PW66" s="69"/>
      <c r="PX66" s="69"/>
      <c r="PY66" s="69"/>
      <c r="PZ66" s="69"/>
      <c r="QA66" s="69"/>
      <c r="QB66" s="69"/>
      <c r="QC66" s="69"/>
      <c r="QD66" s="69"/>
      <c r="QE66" s="69"/>
      <c r="QF66" s="69"/>
      <c r="QG66" s="69"/>
      <c r="QH66" s="69"/>
      <c r="QI66" s="69"/>
      <c r="QJ66" s="69"/>
      <c r="QK66" s="69"/>
      <c r="QL66" s="69"/>
      <c r="QM66" s="69"/>
      <c r="QN66" s="69"/>
      <c r="QO66" s="69"/>
      <c r="QP66" s="69"/>
      <c r="QQ66" s="69"/>
      <c r="QR66" s="69"/>
      <c r="QS66" s="69"/>
      <c r="QT66" s="69"/>
      <c r="QU66" s="69"/>
      <c r="QV66" s="69"/>
      <c r="QW66" s="69"/>
      <c r="QX66" s="69"/>
      <c r="QY66" s="69"/>
      <c r="QZ66" s="69"/>
      <c r="RA66" s="69"/>
      <c r="RB66" s="69"/>
      <c r="RC66" s="69"/>
      <c r="RD66" s="69"/>
      <c r="RE66" s="69"/>
      <c r="RF66" s="69"/>
      <c r="RG66" s="69"/>
      <c r="RH66" s="69"/>
      <c r="RI66" s="69"/>
      <c r="RJ66" s="69"/>
      <c r="RK66" s="69"/>
      <c r="RL66" s="69"/>
      <c r="RM66" s="69"/>
      <c r="RN66" s="69"/>
      <c r="RO66" s="69"/>
      <c r="RP66" s="69"/>
      <c r="RQ66" s="69"/>
      <c r="RR66" s="69"/>
      <c r="RS66" s="69"/>
      <c r="RT66" s="69"/>
      <c r="RU66" s="69"/>
      <c r="RV66" s="69"/>
      <c r="RW66" s="69"/>
      <c r="RX66" s="69"/>
      <c r="RY66" s="69"/>
      <c r="RZ66" s="69"/>
      <c r="SA66" s="69"/>
      <c r="SB66" s="69"/>
      <c r="SC66" s="69"/>
      <c r="SD66" s="69"/>
      <c r="SE66" s="69"/>
      <c r="SF66" s="69"/>
      <c r="SG66" s="69"/>
      <c r="SH66" s="69"/>
      <c r="SI66" s="69"/>
      <c r="SJ66" s="69"/>
      <c r="SK66" s="69"/>
      <c r="SL66" s="69"/>
      <c r="SM66" s="69"/>
      <c r="SN66" s="69"/>
      <c r="SO66" s="69"/>
      <c r="SP66" s="69"/>
      <c r="SQ66" s="69"/>
      <c r="SR66" s="69"/>
      <c r="SS66" s="69"/>
      <c r="ST66" s="69"/>
      <c r="SU66" s="69"/>
      <c r="SV66" s="69"/>
      <c r="SW66" s="69"/>
      <c r="SX66" s="69"/>
      <c r="SY66" s="69"/>
      <c r="SZ66" s="69"/>
      <c r="TA66" s="69"/>
      <c r="TB66" s="69"/>
      <c r="TC66" s="69"/>
      <c r="TD66" s="69"/>
      <c r="TE66" s="69"/>
      <c r="TF66" s="69"/>
      <c r="TG66" s="69"/>
      <c r="TH66" s="69"/>
      <c r="TI66" s="69"/>
      <c r="TJ66" s="69"/>
      <c r="TK66" s="69"/>
      <c r="TL66" s="69"/>
      <c r="TM66" s="69"/>
      <c r="TN66" s="69"/>
      <c r="TO66" s="69"/>
      <c r="TP66" s="69"/>
      <c r="TQ66" s="69"/>
      <c r="TR66" s="69"/>
      <c r="TS66" s="69"/>
      <c r="TT66" s="69"/>
      <c r="TU66" s="69"/>
      <c r="TV66" s="69"/>
      <c r="TW66" s="69"/>
      <c r="TX66" s="69"/>
      <c r="TY66" s="69"/>
      <c r="TZ66" s="69"/>
      <c r="UA66" s="69"/>
      <c r="UB66" s="69"/>
      <c r="UC66" s="69"/>
      <c r="UD66" s="69"/>
      <c r="UE66" s="69"/>
      <c r="UF66" s="69"/>
      <c r="UG66" s="69"/>
      <c r="UH66" s="69"/>
      <c r="UI66" s="69"/>
      <c r="UJ66" s="69"/>
      <c r="UK66" s="69"/>
      <c r="UL66" s="69"/>
      <c r="UM66" s="69"/>
      <c r="UN66" s="69"/>
      <c r="UO66" s="69"/>
      <c r="UP66" s="69"/>
      <c r="UQ66" s="69"/>
      <c r="UR66" s="69"/>
      <c r="US66" s="69"/>
      <c r="UT66" s="69"/>
      <c r="UU66" s="69"/>
      <c r="UV66" s="69"/>
      <c r="UW66" s="69"/>
      <c r="UX66" s="69"/>
      <c r="UY66" s="69"/>
      <c r="UZ66" s="69"/>
      <c r="VA66" s="69"/>
      <c r="VB66" s="69"/>
      <c r="VC66" s="69"/>
      <c r="VD66" s="69"/>
      <c r="VE66" s="69"/>
      <c r="VF66" s="69"/>
      <c r="VG66" s="69"/>
      <c r="VH66" s="69"/>
      <c r="VI66" s="69"/>
      <c r="VJ66" s="69"/>
      <c r="VK66" s="69"/>
      <c r="VL66" s="69"/>
      <c r="VM66" s="69"/>
      <c r="VN66" s="69"/>
      <c r="VO66" s="69"/>
      <c r="VP66" s="69"/>
      <c r="VQ66" s="69"/>
      <c r="VR66" s="69"/>
      <c r="VS66" s="69"/>
      <c r="VT66" s="69"/>
      <c r="VU66" s="69"/>
      <c r="VV66" s="69"/>
      <c r="VW66" s="69"/>
      <c r="VX66" s="69"/>
      <c r="VY66" s="69"/>
      <c r="VZ66" s="69"/>
      <c r="WA66" s="69"/>
      <c r="WB66" s="69"/>
      <c r="WC66" s="69"/>
      <c r="WD66" s="69"/>
      <c r="WE66" s="69"/>
      <c r="WF66" s="69"/>
      <c r="WG66" s="69"/>
      <c r="WH66" s="69"/>
      <c r="WI66" s="69"/>
      <c r="WJ66" s="69"/>
      <c r="WK66" s="69"/>
      <c r="WL66" s="69"/>
      <c r="WM66" s="69"/>
      <c r="WN66" s="69"/>
      <c r="WO66" s="69"/>
      <c r="WP66" s="69"/>
      <c r="WQ66" s="69"/>
      <c r="WR66" s="69"/>
      <c r="WS66" s="69"/>
      <c r="WT66" s="69"/>
      <c r="WU66" s="69"/>
      <c r="WV66" s="69"/>
      <c r="WW66" s="69"/>
      <c r="WX66" s="69"/>
      <c r="WY66" s="69"/>
      <c r="WZ66" s="69"/>
      <c r="XA66" s="69"/>
      <c r="XB66" s="69"/>
      <c r="XC66" s="69"/>
      <c r="XD66" s="69"/>
      <c r="XE66" s="69"/>
      <c r="XF66" s="69"/>
      <c r="XG66" s="69"/>
      <c r="XH66" s="69"/>
      <c r="XI66" s="69"/>
      <c r="XJ66" s="69"/>
      <c r="XK66" s="69"/>
      <c r="XL66" s="69"/>
      <c r="XM66" s="69"/>
      <c r="XN66" s="69"/>
      <c r="XO66" s="69"/>
      <c r="XP66" s="69"/>
      <c r="XQ66" s="69"/>
      <c r="XR66" s="69"/>
      <c r="XS66" s="69"/>
      <c r="XT66" s="69"/>
      <c r="XU66" s="69"/>
      <c r="XV66" s="69"/>
      <c r="XW66" s="69"/>
      <c r="XX66" s="69"/>
      <c r="XY66" s="69"/>
      <c r="XZ66" s="69"/>
      <c r="YA66" s="69"/>
      <c r="YB66" s="69"/>
      <c r="YC66" s="69"/>
      <c r="YD66" s="69"/>
      <c r="YE66" s="69"/>
      <c r="YF66" s="69"/>
      <c r="YG66" s="69"/>
      <c r="YH66" s="69"/>
      <c r="YI66" s="69"/>
      <c r="YJ66" s="69"/>
      <c r="YK66" s="69"/>
      <c r="YL66" s="69"/>
      <c r="YM66" s="69"/>
      <c r="YN66" s="69"/>
      <c r="YO66" s="69"/>
      <c r="YP66" s="69"/>
      <c r="YQ66" s="69"/>
      <c r="YR66" s="69"/>
      <c r="YS66" s="69"/>
      <c r="YT66" s="69"/>
      <c r="YU66" s="69"/>
      <c r="YV66" s="69"/>
      <c r="YW66" s="69"/>
      <c r="YX66" s="69"/>
      <c r="YY66" s="69"/>
      <c r="YZ66" s="69"/>
      <c r="ZA66" s="69"/>
      <c r="ZB66" s="69"/>
      <c r="ZC66" s="69"/>
      <c r="ZD66" s="69"/>
      <c r="ZE66" s="69"/>
      <c r="ZF66" s="69"/>
      <c r="ZG66" s="69"/>
      <c r="ZH66" s="69"/>
      <c r="ZI66" s="69"/>
      <c r="ZJ66" s="69"/>
      <c r="ZK66" s="69"/>
      <c r="ZL66" s="69"/>
      <c r="ZM66" s="69"/>
      <c r="ZN66" s="69"/>
      <c r="ZO66" s="69"/>
      <c r="ZP66" s="69"/>
      <c r="ZQ66" s="69"/>
      <c r="ZR66" s="69"/>
      <c r="ZS66" s="69"/>
      <c r="ZT66" s="69"/>
      <c r="ZU66" s="69"/>
      <c r="ZV66" s="69"/>
      <c r="ZW66" s="69"/>
      <c r="ZX66" s="69"/>
      <c r="ZY66" s="69"/>
      <c r="ZZ66" s="69"/>
      <c r="AAA66" s="69"/>
      <c r="AAB66" s="69"/>
      <c r="AAC66" s="69"/>
      <c r="AAD66" s="69"/>
      <c r="AAE66" s="69"/>
      <c r="AAF66" s="69"/>
      <c r="AAG66" s="69"/>
      <c r="AAH66" s="69"/>
      <c r="AAI66" s="69"/>
      <c r="AAJ66" s="69"/>
      <c r="AAK66" s="69"/>
      <c r="AAL66" s="69"/>
      <c r="AAM66" s="69"/>
      <c r="AAN66" s="69"/>
      <c r="AAO66" s="69"/>
      <c r="AAP66" s="69"/>
      <c r="AAQ66" s="69"/>
      <c r="AAR66" s="69"/>
      <c r="AAS66" s="69"/>
      <c r="AAT66" s="69"/>
      <c r="AAU66" s="69"/>
      <c r="AAV66" s="69"/>
      <c r="AAW66" s="69"/>
      <c r="AAX66" s="69"/>
      <c r="AAY66" s="69"/>
      <c r="AAZ66" s="69"/>
      <c r="ABA66" s="69"/>
      <c r="ABB66" s="69"/>
      <c r="ABC66" s="69"/>
      <c r="ABD66" s="69"/>
      <c r="ABE66" s="69"/>
      <c r="ABF66" s="69"/>
      <c r="ABG66" s="69"/>
      <c r="ABH66" s="69"/>
      <c r="ABI66" s="69"/>
      <c r="ABJ66" s="69"/>
      <c r="ABK66" s="69"/>
      <c r="ABL66" s="69"/>
      <c r="ABM66" s="69"/>
      <c r="ABN66" s="69"/>
      <c r="ABO66" s="69"/>
      <c r="ABP66" s="69"/>
      <c r="ABQ66" s="69"/>
      <c r="ABR66" s="69"/>
      <c r="ABS66" s="69"/>
      <c r="ABT66" s="69"/>
      <c r="ABU66" s="69"/>
      <c r="ABV66" s="69"/>
      <c r="ABW66" s="69"/>
      <c r="ABX66" s="69"/>
      <c r="ABY66" s="69"/>
      <c r="ABZ66" s="69"/>
      <c r="ACA66" s="69"/>
      <c r="ACB66" s="69"/>
      <c r="ACC66" s="69"/>
      <c r="ACD66" s="69"/>
      <c r="ACE66" s="69"/>
      <c r="ACF66" s="69"/>
      <c r="ACG66" s="69"/>
      <c r="ACH66" s="69"/>
      <c r="ACI66" s="69"/>
      <c r="ACJ66" s="69"/>
      <c r="ACK66" s="69"/>
      <c r="ACL66" s="69"/>
      <c r="ACM66" s="69"/>
      <c r="ACN66" s="69"/>
      <c r="ACO66" s="69"/>
      <c r="ACP66" s="69"/>
      <c r="ACQ66" s="69"/>
      <c r="ACR66" s="69"/>
      <c r="ACS66" s="69"/>
      <c r="ACT66" s="69"/>
      <c r="ACU66" s="69"/>
      <c r="ACV66" s="69"/>
      <c r="ACW66" s="69"/>
      <c r="ACX66" s="69"/>
      <c r="ACY66" s="69"/>
      <c r="ACZ66" s="69"/>
      <c r="ADA66" s="69"/>
      <c r="ADB66" s="69"/>
      <c r="ADC66" s="69"/>
      <c r="ADD66" s="69"/>
      <c r="ADE66" s="69"/>
      <c r="ADF66" s="69"/>
      <c r="ADG66" s="69"/>
      <c r="ADH66" s="69"/>
      <c r="ADI66" s="69"/>
      <c r="ADJ66" s="69"/>
      <c r="ADK66" s="69"/>
      <c r="ADL66" s="69"/>
      <c r="ADM66" s="69"/>
      <c r="ADN66" s="69"/>
      <c r="ADO66" s="69"/>
      <c r="ADP66" s="69"/>
      <c r="ADQ66" s="69"/>
      <c r="ADR66" s="69"/>
      <c r="ADS66" s="69"/>
      <c r="ADT66" s="69"/>
      <c r="ADU66" s="69"/>
      <c r="ADV66" s="69"/>
      <c r="ADW66" s="69"/>
      <c r="ADX66" s="69"/>
      <c r="ADY66" s="69"/>
      <c r="ADZ66" s="69"/>
      <c r="AEA66" s="69"/>
      <c r="AEB66" s="69"/>
      <c r="AEC66" s="69"/>
      <c r="AED66" s="69"/>
      <c r="AEE66" s="69"/>
      <c r="AEF66" s="69"/>
      <c r="AEG66" s="69"/>
      <c r="AEH66" s="69"/>
      <c r="AEI66" s="69"/>
      <c r="AEJ66" s="69"/>
      <c r="AEK66" s="69"/>
      <c r="AEL66" s="69"/>
      <c r="AEM66" s="69"/>
      <c r="AEN66" s="69"/>
      <c r="AEO66" s="69"/>
      <c r="AEP66" s="69"/>
      <c r="AEQ66" s="69"/>
      <c r="AER66" s="69"/>
      <c r="AES66" s="69"/>
      <c r="AET66" s="69"/>
      <c r="AEU66" s="69"/>
      <c r="AEV66" s="69"/>
      <c r="AEW66" s="69"/>
      <c r="AEX66" s="69"/>
      <c r="AEY66" s="69"/>
      <c r="AEZ66" s="69"/>
      <c r="AFA66" s="69"/>
      <c r="AFB66" s="69"/>
      <c r="AFC66" s="69"/>
      <c r="AFD66" s="69"/>
      <c r="AFE66" s="69"/>
      <c r="AFF66" s="69"/>
      <c r="AFG66" s="69"/>
      <c r="AFH66" s="69"/>
      <c r="AFI66" s="69"/>
      <c r="AFJ66" s="69"/>
      <c r="AFK66" s="69"/>
      <c r="AFL66" s="69"/>
      <c r="AFM66" s="69"/>
      <c r="AFN66" s="69"/>
      <c r="AFO66" s="69"/>
      <c r="AFP66" s="69"/>
      <c r="AFQ66" s="69"/>
      <c r="AFR66" s="69"/>
      <c r="AFS66" s="69"/>
      <c r="AFT66" s="69"/>
      <c r="AFU66" s="69"/>
      <c r="AFV66" s="69"/>
      <c r="AFW66" s="69"/>
      <c r="AFX66" s="69"/>
      <c r="AFY66" s="69"/>
      <c r="AFZ66" s="69"/>
      <c r="AGA66" s="69"/>
      <c r="AGB66" s="69"/>
      <c r="AGC66" s="69"/>
      <c r="AGD66" s="69"/>
      <c r="AGE66" s="69"/>
      <c r="AGF66" s="69"/>
      <c r="AGG66" s="69"/>
      <c r="AGH66" s="69"/>
      <c r="AGI66" s="69"/>
      <c r="AGJ66" s="69"/>
      <c r="AGK66" s="69"/>
      <c r="AGL66" s="69"/>
      <c r="AGM66" s="69"/>
      <c r="AGN66" s="69"/>
      <c r="AGO66" s="69"/>
      <c r="AGP66" s="69"/>
      <c r="AGQ66" s="69"/>
      <c r="AGR66" s="69"/>
      <c r="AGS66" s="69"/>
      <c r="AGT66" s="69"/>
      <c r="AGU66" s="69"/>
      <c r="AGV66" s="69"/>
      <c r="AGW66" s="69"/>
      <c r="AGX66" s="69"/>
      <c r="AGY66" s="69"/>
      <c r="AGZ66" s="69"/>
      <c r="AHA66" s="69"/>
      <c r="AHB66" s="69"/>
      <c r="AHC66" s="69"/>
      <c r="AHD66" s="69"/>
      <c r="AHE66" s="69"/>
      <c r="AHF66" s="69"/>
      <c r="AHG66" s="69"/>
      <c r="AHH66" s="69"/>
      <c r="AHI66" s="69"/>
      <c r="AHJ66" s="69"/>
      <c r="AHK66" s="69"/>
      <c r="AHL66" s="69"/>
      <c r="AHM66" s="69"/>
      <c r="AHN66" s="69"/>
      <c r="AHO66" s="69"/>
      <c r="AHP66" s="69"/>
      <c r="AHQ66" s="69"/>
      <c r="AHR66" s="69"/>
      <c r="AHS66" s="69"/>
      <c r="AHT66" s="69"/>
      <c r="AHU66" s="69"/>
      <c r="AHV66" s="69"/>
      <c r="AHW66" s="69"/>
      <c r="AHX66" s="69"/>
      <c r="AHY66" s="69"/>
      <c r="AHZ66" s="69"/>
      <c r="AIA66" s="69"/>
      <c r="AIB66" s="69"/>
      <c r="AIC66" s="69"/>
      <c r="AID66" s="69"/>
      <c r="AIE66" s="69"/>
      <c r="AIF66" s="69"/>
      <c r="AIG66" s="69"/>
      <c r="AIH66" s="69"/>
      <c r="AII66" s="69"/>
      <c r="AIJ66" s="69"/>
      <c r="AIK66" s="69"/>
      <c r="AIL66" s="69"/>
      <c r="AIM66" s="69"/>
      <c r="AIN66" s="69"/>
      <c r="AIO66" s="69"/>
      <c r="AIP66" s="69"/>
      <c r="AIQ66" s="69"/>
      <c r="AIR66" s="69"/>
      <c r="AIS66" s="69"/>
      <c r="AIT66" s="69"/>
      <c r="AIU66" s="69"/>
      <c r="AIV66" s="69"/>
      <c r="AIW66" s="69"/>
      <c r="AIX66" s="69"/>
      <c r="AIY66" s="69"/>
      <c r="AIZ66" s="69"/>
      <c r="AJA66" s="69"/>
      <c r="AJB66" s="69"/>
      <c r="AJC66" s="69"/>
      <c r="AJD66" s="69"/>
      <c r="AJE66" s="69"/>
      <c r="AJF66" s="69"/>
      <c r="AJG66" s="69"/>
      <c r="AJH66" s="69"/>
      <c r="AJI66" s="69"/>
      <c r="AJJ66" s="69"/>
      <c r="AJK66" s="69"/>
      <c r="AJL66" s="69"/>
      <c r="AJM66" s="69"/>
      <c r="AJN66" s="69"/>
      <c r="AJO66" s="69"/>
      <c r="AJP66" s="69"/>
      <c r="AJQ66" s="69"/>
      <c r="AJR66" s="69"/>
      <c r="AJS66" s="69"/>
      <c r="AJT66" s="69"/>
      <c r="AJU66" s="69"/>
      <c r="AJV66" s="69"/>
      <c r="AJW66" s="69"/>
      <c r="AJX66" s="69"/>
      <c r="AJY66" s="69"/>
      <c r="AJZ66" s="69"/>
      <c r="AKA66" s="69"/>
      <c r="AKB66" s="69"/>
      <c r="AKC66" s="69"/>
      <c r="AKD66" s="69"/>
      <c r="AKE66" s="69"/>
      <c r="AKF66" s="69"/>
      <c r="AKG66" s="69"/>
      <c r="AKH66" s="69"/>
      <c r="AKI66" s="69"/>
      <c r="AKJ66" s="69"/>
      <c r="AKK66" s="69"/>
      <c r="AKL66" s="69"/>
      <c r="AKM66" s="69"/>
      <c r="AKN66" s="69"/>
      <c r="AKO66" s="69"/>
      <c r="AKP66" s="69"/>
      <c r="AKQ66" s="69"/>
      <c r="AKR66" s="69"/>
      <c r="AKS66" s="69"/>
      <c r="AKT66" s="69"/>
      <c r="AKU66" s="69"/>
      <c r="AKV66" s="69"/>
      <c r="AKW66" s="69"/>
      <c r="AKX66" s="69"/>
      <c r="AKY66" s="69"/>
      <c r="AKZ66" s="69"/>
      <c r="ALA66" s="69"/>
      <c r="ALB66" s="69"/>
      <c r="ALC66" s="69"/>
      <c r="ALD66" s="69"/>
      <c r="ALE66" s="69"/>
      <c r="ALF66" s="69"/>
      <c r="ALG66" s="69"/>
      <c r="ALH66" s="69"/>
      <c r="ALI66" s="69"/>
      <c r="ALJ66" s="69"/>
      <c r="ALK66" s="69"/>
      <c r="ALL66" s="69"/>
      <c r="ALM66" s="69"/>
    </row>
    <row r="67">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69"/>
      <c r="CM67" s="69"/>
      <c r="CN67" s="69"/>
      <c r="CO67" s="69"/>
      <c r="CP67" s="69"/>
      <c r="CQ67" s="69"/>
      <c r="CR67" s="69"/>
      <c r="CS67" s="69"/>
      <c r="CT67" s="69"/>
      <c r="CU67" s="69"/>
      <c r="CV67" s="69"/>
      <c r="CW67" s="69"/>
      <c r="CX67" s="69"/>
      <c r="CY67" s="69"/>
      <c r="CZ67" s="69"/>
      <c r="DA67" s="69"/>
      <c r="DB67" s="69"/>
      <c r="DC67" s="69"/>
      <c r="DD67" s="69"/>
      <c r="DE67" s="69"/>
      <c r="DF67" s="69"/>
      <c r="DG67" s="69"/>
      <c r="DH67" s="69"/>
      <c r="DI67" s="69"/>
      <c r="DJ67" s="69"/>
      <c r="DK67" s="69"/>
      <c r="DL67" s="69"/>
      <c r="DM67" s="69"/>
      <c r="DN67" s="69"/>
      <c r="DO67" s="69"/>
      <c r="DP67" s="69"/>
      <c r="DQ67" s="69"/>
      <c r="DR67" s="69"/>
      <c r="DS67" s="69"/>
      <c r="DT67" s="69"/>
      <c r="DU67" s="69"/>
      <c r="DV67" s="69"/>
      <c r="DW67" s="69"/>
      <c r="DX67" s="69"/>
      <c r="DY67" s="69"/>
      <c r="DZ67" s="69"/>
      <c r="EA67" s="69"/>
      <c r="EB67" s="69"/>
      <c r="EC67" s="69"/>
      <c r="ED67" s="69"/>
      <c r="EE67" s="69"/>
      <c r="EF67" s="69"/>
      <c r="EG67" s="69"/>
      <c r="EH67" s="69"/>
      <c r="EI67" s="69"/>
      <c r="EJ67" s="69"/>
      <c r="EK67" s="69"/>
      <c r="EL67" s="69"/>
      <c r="EM67" s="69"/>
      <c r="EN67" s="69"/>
      <c r="EO67" s="69"/>
      <c r="EP67" s="69"/>
      <c r="EQ67" s="69"/>
      <c r="ER67" s="69"/>
      <c r="ES67" s="69"/>
      <c r="ET67" s="69"/>
      <c r="EU67" s="69"/>
      <c r="EV67" s="69"/>
      <c r="EW67" s="69"/>
      <c r="EX67" s="69"/>
      <c r="EY67" s="69"/>
      <c r="EZ67" s="69"/>
      <c r="FA67" s="69"/>
      <c r="FB67" s="69"/>
      <c r="FC67" s="69"/>
      <c r="FD67" s="69"/>
      <c r="FE67" s="69"/>
      <c r="FF67" s="69"/>
      <c r="FG67" s="69"/>
      <c r="FH67" s="69"/>
      <c r="FI67" s="69"/>
      <c r="FJ67" s="69"/>
      <c r="FK67" s="69"/>
      <c r="FL67" s="69"/>
      <c r="FM67" s="69"/>
      <c r="FN67" s="69"/>
      <c r="FO67" s="69"/>
      <c r="FP67" s="69"/>
      <c r="FQ67" s="69"/>
      <c r="FR67" s="69"/>
      <c r="FS67" s="69"/>
      <c r="FT67" s="69"/>
      <c r="FU67" s="69"/>
      <c r="FV67" s="69"/>
      <c r="FW67" s="69"/>
      <c r="FX67" s="69"/>
      <c r="FY67" s="69"/>
      <c r="FZ67" s="69"/>
      <c r="GA67" s="69"/>
      <c r="GB67" s="69"/>
      <c r="GC67" s="69"/>
      <c r="GD67" s="69"/>
      <c r="GE67" s="69"/>
      <c r="GF67" s="69"/>
      <c r="GG67" s="69"/>
      <c r="GH67" s="69"/>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c r="JS67" s="69"/>
      <c r="JT67" s="69"/>
      <c r="JU67" s="69"/>
      <c r="JV67" s="69"/>
      <c r="JW67" s="69"/>
      <c r="JX67" s="69"/>
      <c r="JY67" s="69"/>
      <c r="JZ67" s="69"/>
      <c r="KA67" s="69"/>
      <c r="KB67" s="69"/>
      <c r="KC67" s="69"/>
      <c r="KD67" s="69"/>
      <c r="KE67" s="69"/>
      <c r="KF67" s="69"/>
      <c r="KG67" s="69"/>
      <c r="KH67" s="69"/>
      <c r="KI67" s="69"/>
      <c r="KJ67" s="69"/>
      <c r="KK67" s="69"/>
      <c r="KL67" s="69"/>
      <c r="KM67" s="69"/>
      <c r="KN67" s="69"/>
      <c r="KO67" s="69"/>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c r="MR67" s="69"/>
      <c r="MS67" s="69"/>
      <c r="MT67" s="69"/>
      <c r="MU67" s="69"/>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c r="NY67" s="69"/>
      <c r="NZ67" s="69"/>
      <c r="OA67" s="69"/>
      <c r="OB67" s="69"/>
      <c r="OC67" s="69"/>
      <c r="OD67" s="69"/>
      <c r="OE67" s="69"/>
      <c r="OF67" s="69"/>
      <c r="OG67" s="69"/>
      <c r="OH67" s="69"/>
      <c r="OI67" s="69"/>
      <c r="OJ67" s="69"/>
      <c r="OK67" s="69"/>
      <c r="OL67" s="69"/>
      <c r="OM67" s="69"/>
      <c r="ON67" s="69"/>
      <c r="OO67" s="69"/>
      <c r="OP67" s="69"/>
      <c r="OQ67" s="69"/>
      <c r="OR67" s="69"/>
      <c r="OS67" s="69"/>
      <c r="OT67" s="69"/>
      <c r="OU67" s="69"/>
      <c r="OV67" s="69"/>
      <c r="OW67" s="69"/>
      <c r="OX67" s="69"/>
      <c r="OY67" s="69"/>
      <c r="OZ67" s="69"/>
      <c r="PA67" s="69"/>
      <c r="PB67" s="69"/>
      <c r="PC67" s="69"/>
      <c r="PD67" s="69"/>
      <c r="PE67" s="69"/>
      <c r="PF67" s="69"/>
      <c r="PG67" s="69"/>
      <c r="PH67" s="69"/>
      <c r="PI67" s="69"/>
      <c r="PJ67" s="69"/>
      <c r="PK67" s="69"/>
      <c r="PL67" s="69"/>
      <c r="PM67" s="69"/>
      <c r="PN67" s="69"/>
      <c r="PO67" s="69"/>
      <c r="PP67" s="69"/>
      <c r="PQ67" s="69"/>
      <c r="PR67" s="69"/>
      <c r="PS67" s="69"/>
      <c r="PT67" s="69"/>
      <c r="PU67" s="69"/>
      <c r="PV67" s="69"/>
      <c r="PW67" s="69"/>
      <c r="PX67" s="69"/>
      <c r="PY67" s="69"/>
      <c r="PZ67" s="69"/>
      <c r="QA67" s="69"/>
      <c r="QB67" s="69"/>
      <c r="QC67" s="69"/>
      <c r="QD67" s="69"/>
      <c r="QE67" s="69"/>
      <c r="QF67" s="69"/>
      <c r="QG67" s="69"/>
      <c r="QH67" s="69"/>
      <c r="QI67" s="69"/>
      <c r="QJ67" s="69"/>
      <c r="QK67" s="69"/>
      <c r="QL67" s="69"/>
      <c r="QM67" s="69"/>
      <c r="QN67" s="69"/>
      <c r="QO67" s="69"/>
      <c r="QP67" s="69"/>
      <c r="QQ67" s="69"/>
      <c r="QR67" s="69"/>
      <c r="QS67" s="69"/>
      <c r="QT67" s="69"/>
      <c r="QU67" s="69"/>
      <c r="QV67" s="69"/>
      <c r="QW67" s="69"/>
      <c r="QX67" s="69"/>
      <c r="QY67" s="69"/>
      <c r="QZ67" s="69"/>
      <c r="RA67" s="69"/>
      <c r="RB67" s="69"/>
      <c r="RC67" s="69"/>
      <c r="RD67" s="69"/>
      <c r="RE67" s="69"/>
      <c r="RF67" s="69"/>
      <c r="RG67" s="69"/>
      <c r="RH67" s="69"/>
      <c r="RI67" s="69"/>
      <c r="RJ67" s="69"/>
      <c r="RK67" s="69"/>
      <c r="RL67" s="69"/>
      <c r="RM67" s="69"/>
      <c r="RN67" s="69"/>
      <c r="RO67" s="69"/>
      <c r="RP67" s="69"/>
      <c r="RQ67" s="69"/>
      <c r="RR67" s="69"/>
      <c r="RS67" s="69"/>
      <c r="RT67" s="69"/>
      <c r="RU67" s="69"/>
      <c r="RV67" s="69"/>
      <c r="RW67" s="69"/>
      <c r="RX67" s="69"/>
      <c r="RY67" s="69"/>
      <c r="RZ67" s="69"/>
      <c r="SA67" s="69"/>
      <c r="SB67" s="69"/>
      <c r="SC67" s="69"/>
      <c r="SD67" s="69"/>
      <c r="SE67" s="69"/>
      <c r="SF67" s="69"/>
      <c r="SG67" s="69"/>
      <c r="SH67" s="69"/>
      <c r="SI67" s="69"/>
      <c r="SJ67" s="69"/>
      <c r="SK67" s="69"/>
      <c r="SL67" s="69"/>
      <c r="SM67" s="69"/>
      <c r="SN67" s="69"/>
      <c r="SO67" s="69"/>
      <c r="SP67" s="69"/>
      <c r="SQ67" s="69"/>
      <c r="SR67" s="69"/>
      <c r="SS67" s="69"/>
      <c r="ST67" s="69"/>
      <c r="SU67" s="69"/>
      <c r="SV67" s="69"/>
      <c r="SW67" s="69"/>
      <c r="SX67" s="69"/>
      <c r="SY67" s="69"/>
      <c r="SZ67" s="69"/>
      <c r="TA67" s="69"/>
      <c r="TB67" s="69"/>
      <c r="TC67" s="69"/>
      <c r="TD67" s="69"/>
      <c r="TE67" s="69"/>
      <c r="TF67" s="69"/>
      <c r="TG67" s="69"/>
      <c r="TH67" s="69"/>
      <c r="TI67" s="69"/>
      <c r="TJ67" s="69"/>
      <c r="TK67" s="69"/>
      <c r="TL67" s="69"/>
      <c r="TM67" s="69"/>
      <c r="TN67" s="69"/>
      <c r="TO67" s="69"/>
      <c r="TP67" s="69"/>
      <c r="TQ67" s="69"/>
      <c r="TR67" s="69"/>
      <c r="TS67" s="69"/>
      <c r="TT67" s="69"/>
      <c r="TU67" s="69"/>
      <c r="TV67" s="69"/>
      <c r="TW67" s="69"/>
      <c r="TX67" s="69"/>
      <c r="TY67" s="69"/>
      <c r="TZ67" s="69"/>
      <c r="UA67" s="69"/>
      <c r="UB67" s="69"/>
      <c r="UC67" s="69"/>
      <c r="UD67" s="69"/>
      <c r="UE67" s="69"/>
      <c r="UF67" s="69"/>
      <c r="UG67" s="69"/>
      <c r="UH67" s="69"/>
      <c r="UI67" s="69"/>
      <c r="UJ67" s="69"/>
      <c r="UK67" s="69"/>
      <c r="UL67" s="69"/>
      <c r="UM67" s="69"/>
      <c r="UN67" s="69"/>
      <c r="UO67" s="69"/>
      <c r="UP67" s="69"/>
      <c r="UQ67" s="69"/>
      <c r="UR67" s="69"/>
      <c r="US67" s="69"/>
      <c r="UT67" s="69"/>
      <c r="UU67" s="69"/>
      <c r="UV67" s="69"/>
      <c r="UW67" s="69"/>
      <c r="UX67" s="69"/>
      <c r="UY67" s="69"/>
      <c r="UZ67" s="69"/>
      <c r="VA67" s="69"/>
      <c r="VB67" s="69"/>
      <c r="VC67" s="69"/>
      <c r="VD67" s="69"/>
      <c r="VE67" s="69"/>
      <c r="VF67" s="69"/>
      <c r="VG67" s="69"/>
      <c r="VH67" s="69"/>
      <c r="VI67" s="69"/>
      <c r="VJ67" s="69"/>
      <c r="VK67" s="69"/>
      <c r="VL67" s="69"/>
      <c r="VM67" s="69"/>
      <c r="VN67" s="69"/>
      <c r="VO67" s="69"/>
      <c r="VP67" s="69"/>
      <c r="VQ67" s="69"/>
      <c r="VR67" s="69"/>
      <c r="VS67" s="69"/>
      <c r="VT67" s="69"/>
      <c r="VU67" s="69"/>
      <c r="VV67" s="69"/>
      <c r="VW67" s="69"/>
      <c r="VX67" s="69"/>
      <c r="VY67" s="69"/>
      <c r="VZ67" s="69"/>
      <c r="WA67" s="69"/>
      <c r="WB67" s="69"/>
      <c r="WC67" s="69"/>
      <c r="WD67" s="69"/>
      <c r="WE67" s="69"/>
      <c r="WF67" s="69"/>
      <c r="WG67" s="69"/>
      <c r="WH67" s="69"/>
      <c r="WI67" s="69"/>
      <c r="WJ67" s="69"/>
      <c r="WK67" s="69"/>
      <c r="WL67" s="69"/>
      <c r="WM67" s="69"/>
      <c r="WN67" s="69"/>
      <c r="WO67" s="69"/>
      <c r="WP67" s="69"/>
      <c r="WQ67" s="69"/>
      <c r="WR67" s="69"/>
      <c r="WS67" s="69"/>
      <c r="WT67" s="69"/>
      <c r="WU67" s="69"/>
      <c r="WV67" s="69"/>
      <c r="WW67" s="69"/>
      <c r="WX67" s="69"/>
      <c r="WY67" s="69"/>
      <c r="WZ67" s="69"/>
      <c r="XA67" s="69"/>
      <c r="XB67" s="69"/>
      <c r="XC67" s="69"/>
      <c r="XD67" s="69"/>
      <c r="XE67" s="69"/>
      <c r="XF67" s="69"/>
      <c r="XG67" s="69"/>
      <c r="XH67" s="69"/>
      <c r="XI67" s="69"/>
      <c r="XJ67" s="69"/>
      <c r="XK67" s="69"/>
      <c r="XL67" s="69"/>
      <c r="XM67" s="69"/>
      <c r="XN67" s="69"/>
      <c r="XO67" s="69"/>
      <c r="XP67" s="69"/>
      <c r="XQ67" s="69"/>
      <c r="XR67" s="69"/>
      <c r="XS67" s="69"/>
      <c r="XT67" s="69"/>
      <c r="XU67" s="69"/>
      <c r="XV67" s="69"/>
      <c r="XW67" s="69"/>
      <c r="XX67" s="69"/>
      <c r="XY67" s="69"/>
      <c r="XZ67" s="69"/>
      <c r="YA67" s="69"/>
      <c r="YB67" s="69"/>
      <c r="YC67" s="69"/>
      <c r="YD67" s="69"/>
      <c r="YE67" s="69"/>
      <c r="YF67" s="69"/>
      <c r="YG67" s="69"/>
      <c r="YH67" s="69"/>
      <c r="YI67" s="69"/>
      <c r="YJ67" s="69"/>
      <c r="YK67" s="69"/>
      <c r="YL67" s="69"/>
      <c r="YM67" s="69"/>
      <c r="YN67" s="69"/>
      <c r="YO67" s="69"/>
      <c r="YP67" s="69"/>
      <c r="YQ67" s="69"/>
      <c r="YR67" s="69"/>
      <c r="YS67" s="69"/>
      <c r="YT67" s="69"/>
      <c r="YU67" s="69"/>
      <c r="YV67" s="69"/>
      <c r="YW67" s="69"/>
      <c r="YX67" s="69"/>
      <c r="YY67" s="69"/>
      <c r="YZ67" s="69"/>
      <c r="ZA67" s="69"/>
      <c r="ZB67" s="69"/>
      <c r="ZC67" s="69"/>
      <c r="ZD67" s="69"/>
      <c r="ZE67" s="69"/>
      <c r="ZF67" s="69"/>
      <c r="ZG67" s="69"/>
      <c r="ZH67" s="69"/>
      <c r="ZI67" s="69"/>
      <c r="ZJ67" s="69"/>
      <c r="ZK67" s="69"/>
      <c r="ZL67" s="69"/>
      <c r="ZM67" s="69"/>
      <c r="ZN67" s="69"/>
      <c r="ZO67" s="69"/>
      <c r="ZP67" s="69"/>
      <c r="ZQ67" s="69"/>
      <c r="ZR67" s="69"/>
      <c r="ZS67" s="69"/>
      <c r="ZT67" s="69"/>
      <c r="ZU67" s="69"/>
      <c r="ZV67" s="69"/>
      <c r="ZW67" s="69"/>
      <c r="ZX67" s="69"/>
      <c r="ZY67" s="69"/>
      <c r="ZZ67" s="69"/>
      <c r="AAA67" s="69"/>
      <c r="AAB67" s="69"/>
      <c r="AAC67" s="69"/>
      <c r="AAD67" s="69"/>
      <c r="AAE67" s="69"/>
      <c r="AAF67" s="69"/>
      <c r="AAG67" s="69"/>
      <c r="AAH67" s="69"/>
      <c r="AAI67" s="69"/>
      <c r="AAJ67" s="69"/>
      <c r="AAK67" s="69"/>
      <c r="AAL67" s="69"/>
      <c r="AAM67" s="69"/>
      <c r="AAN67" s="69"/>
      <c r="AAO67" s="69"/>
      <c r="AAP67" s="69"/>
      <c r="AAQ67" s="69"/>
      <c r="AAR67" s="69"/>
      <c r="AAS67" s="69"/>
      <c r="AAT67" s="69"/>
      <c r="AAU67" s="69"/>
      <c r="AAV67" s="69"/>
      <c r="AAW67" s="69"/>
      <c r="AAX67" s="69"/>
      <c r="AAY67" s="69"/>
      <c r="AAZ67" s="69"/>
      <c r="ABA67" s="69"/>
      <c r="ABB67" s="69"/>
      <c r="ABC67" s="69"/>
      <c r="ABD67" s="69"/>
      <c r="ABE67" s="69"/>
      <c r="ABF67" s="69"/>
      <c r="ABG67" s="69"/>
      <c r="ABH67" s="69"/>
      <c r="ABI67" s="69"/>
      <c r="ABJ67" s="69"/>
      <c r="ABK67" s="69"/>
      <c r="ABL67" s="69"/>
      <c r="ABM67" s="69"/>
      <c r="ABN67" s="69"/>
      <c r="ABO67" s="69"/>
      <c r="ABP67" s="69"/>
      <c r="ABQ67" s="69"/>
      <c r="ABR67" s="69"/>
      <c r="ABS67" s="69"/>
      <c r="ABT67" s="69"/>
      <c r="ABU67" s="69"/>
      <c r="ABV67" s="69"/>
      <c r="ABW67" s="69"/>
      <c r="ABX67" s="69"/>
      <c r="ABY67" s="69"/>
      <c r="ABZ67" s="69"/>
      <c r="ACA67" s="69"/>
      <c r="ACB67" s="69"/>
      <c r="ACC67" s="69"/>
      <c r="ACD67" s="69"/>
      <c r="ACE67" s="69"/>
      <c r="ACF67" s="69"/>
      <c r="ACG67" s="69"/>
      <c r="ACH67" s="69"/>
      <c r="ACI67" s="69"/>
      <c r="ACJ67" s="69"/>
      <c r="ACK67" s="69"/>
      <c r="ACL67" s="69"/>
      <c r="ACM67" s="69"/>
      <c r="ACN67" s="69"/>
      <c r="ACO67" s="69"/>
      <c r="ACP67" s="69"/>
      <c r="ACQ67" s="69"/>
      <c r="ACR67" s="69"/>
      <c r="ACS67" s="69"/>
      <c r="ACT67" s="69"/>
      <c r="ACU67" s="69"/>
      <c r="ACV67" s="69"/>
      <c r="ACW67" s="69"/>
      <c r="ACX67" s="69"/>
      <c r="ACY67" s="69"/>
      <c r="ACZ67" s="69"/>
      <c r="ADA67" s="69"/>
      <c r="ADB67" s="69"/>
      <c r="ADC67" s="69"/>
      <c r="ADD67" s="69"/>
      <c r="ADE67" s="69"/>
      <c r="ADF67" s="69"/>
      <c r="ADG67" s="69"/>
      <c r="ADH67" s="69"/>
      <c r="ADI67" s="69"/>
      <c r="ADJ67" s="69"/>
      <c r="ADK67" s="69"/>
      <c r="ADL67" s="69"/>
      <c r="ADM67" s="69"/>
      <c r="ADN67" s="69"/>
      <c r="ADO67" s="69"/>
      <c r="ADP67" s="69"/>
      <c r="ADQ67" s="69"/>
      <c r="ADR67" s="69"/>
      <c r="ADS67" s="69"/>
      <c r="ADT67" s="69"/>
      <c r="ADU67" s="69"/>
      <c r="ADV67" s="69"/>
      <c r="ADW67" s="69"/>
      <c r="ADX67" s="69"/>
      <c r="ADY67" s="69"/>
      <c r="ADZ67" s="69"/>
      <c r="AEA67" s="69"/>
      <c r="AEB67" s="69"/>
      <c r="AEC67" s="69"/>
      <c r="AED67" s="69"/>
      <c r="AEE67" s="69"/>
      <c r="AEF67" s="69"/>
      <c r="AEG67" s="69"/>
      <c r="AEH67" s="69"/>
      <c r="AEI67" s="69"/>
      <c r="AEJ67" s="69"/>
      <c r="AEK67" s="69"/>
      <c r="AEL67" s="69"/>
      <c r="AEM67" s="69"/>
      <c r="AEN67" s="69"/>
      <c r="AEO67" s="69"/>
      <c r="AEP67" s="69"/>
      <c r="AEQ67" s="69"/>
      <c r="AER67" s="69"/>
      <c r="AES67" s="69"/>
      <c r="AET67" s="69"/>
      <c r="AEU67" s="69"/>
      <c r="AEV67" s="69"/>
      <c r="AEW67" s="69"/>
      <c r="AEX67" s="69"/>
      <c r="AEY67" s="69"/>
      <c r="AEZ67" s="69"/>
      <c r="AFA67" s="69"/>
      <c r="AFB67" s="69"/>
      <c r="AFC67" s="69"/>
      <c r="AFD67" s="69"/>
      <c r="AFE67" s="69"/>
      <c r="AFF67" s="69"/>
      <c r="AFG67" s="69"/>
      <c r="AFH67" s="69"/>
      <c r="AFI67" s="69"/>
      <c r="AFJ67" s="69"/>
      <c r="AFK67" s="69"/>
      <c r="AFL67" s="69"/>
      <c r="AFM67" s="69"/>
      <c r="AFN67" s="69"/>
      <c r="AFO67" s="69"/>
      <c r="AFP67" s="69"/>
      <c r="AFQ67" s="69"/>
      <c r="AFR67" s="69"/>
      <c r="AFS67" s="69"/>
      <c r="AFT67" s="69"/>
      <c r="AFU67" s="69"/>
      <c r="AFV67" s="69"/>
      <c r="AFW67" s="69"/>
      <c r="AFX67" s="69"/>
      <c r="AFY67" s="69"/>
      <c r="AFZ67" s="69"/>
      <c r="AGA67" s="69"/>
      <c r="AGB67" s="69"/>
      <c r="AGC67" s="69"/>
      <c r="AGD67" s="69"/>
      <c r="AGE67" s="69"/>
      <c r="AGF67" s="69"/>
      <c r="AGG67" s="69"/>
      <c r="AGH67" s="69"/>
      <c r="AGI67" s="69"/>
      <c r="AGJ67" s="69"/>
      <c r="AGK67" s="69"/>
      <c r="AGL67" s="69"/>
      <c r="AGM67" s="69"/>
      <c r="AGN67" s="69"/>
      <c r="AGO67" s="69"/>
      <c r="AGP67" s="69"/>
      <c r="AGQ67" s="69"/>
      <c r="AGR67" s="69"/>
      <c r="AGS67" s="69"/>
      <c r="AGT67" s="69"/>
      <c r="AGU67" s="69"/>
      <c r="AGV67" s="69"/>
      <c r="AGW67" s="69"/>
      <c r="AGX67" s="69"/>
      <c r="AGY67" s="69"/>
      <c r="AGZ67" s="69"/>
      <c r="AHA67" s="69"/>
      <c r="AHB67" s="69"/>
      <c r="AHC67" s="69"/>
      <c r="AHD67" s="69"/>
      <c r="AHE67" s="69"/>
      <c r="AHF67" s="69"/>
      <c r="AHG67" s="69"/>
      <c r="AHH67" s="69"/>
      <c r="AHI67" s="69"/>
      <c r="AHJ67" s="69"/>
      <c r="AHK67" s="69"/>
      <c r="AHL67" s="69"/>
      <c r="AHM67" s="69"/>
      <c r="AHN67" s="69"/>
      <c r="AHO67" s="69"/>
      <c r="AHP67" s="69"/>
      <c r="AHQ67" s="69"/>
      <c r="AHR67" s="69"/>
      <c r="AHS67" s="69"/>
      <c r="AHT67" s="69"/>
      <c r="AHU67" s="69"/>
      <c r="AHV67" s="69"/>
      <c r="AHW67" s="69"/>
      <c r="AHX67" s="69"/>
      <c r="AHY67" s="69"/>
      <c r="AHZ67" s="69"/>
      <c r="AIA67" s="69"/>
      <c r="AIB67" s="69"/>
      <c r="AIC67" s="69"/>
      <c r="AID67" s="69"/>
      <c r="AIE67" s="69"/>
      <c r="AIF67" s="69"/>
      <c r="AIG67" s="69"/>
      <c r="AIH67" s="69"/>
      <c r="AII67" s="69"/>
      <c r="AIJ67" s="69"/>
      <c r="AIK67" s="69"/>
      <c r="AIL67" s="69"/>
      <c r="AIM67" s="69"/>
      <c r="AIN67" s="69"/>
      <c r="AIO67" s="69"/>
      <c r="AIP67" s="69"/>
      <c r="AIQ67" s="69"/>
      <c r="AIR67" s="69"/>
      <c r="AIS67" s="69"/>
      <c r="AIT67" s="69"/>
      <c r="AIU67" s="69"/>
      <c r="AIV67" s="69"/>
      <c r="AIW67" s="69"/>
      <c r="AIX67" s="69"/>
      <c r="AIY67" s="69"/>
      <c r="AIZ67" s="69"/>
      <c r="AJA67" s="69"/>
      <c r="AJB67" s="69"/>
      <c r="AJC67" s="69"/>
      <c r="AJD67" s="69"/>
      <c r="AJE67" s="69"/>
      <c r="AJF67" s="69"/>
      <c r="AJG67" s="69"/>
      <c r="AJH67" s="69"/>
      <c r="AJI67" s="69"/>
      <c r="AJJ67" s="69"/>
      <c r="AJK67" s="69"/>
      <c r="AJL67" s="69"/>
      <c r="AJM67" s="69"/>
      <c r="AJN67" s="69"/>
      <c r="AJO67" s="69"/>
      <c r="AJP67" s="69"/>
      <c r="AJQ67" s="69"/>
      <c r="AJR67" s="69"/>
      <c r="AJS67" s="69"/>
      <c r="AJT67" s="69"/>
      <c r="AJU67" s="69"/>
      <c r="AJV67" s="69"/>
      <c r="AJW67" s="69"/>
      <c r="AJX67" s="69"/>
      <c r="AJY67" s="69"/>
      <c r="AJZ67" s="69"/>
      <c r="AKA67" s="69"/>
      <c r="AKB67" s="69"/>
      <c r="AKC67" s="69"/>
      <c r="AKD67" s="69"/>
      <c r="AKE67" s="69"/>
      <c r="AKF67" s="69"/>
      <c r="AKG67" s="69"/>
      <c r="AKH67" s="69"/>
      <c r="AKI67" s="69"/>
      <c r="AKJ67" s="69"/>
      <c r="AKK67" s="69"/>
      <c r="AKL67" s="69"/>
      <c r="AKM67" s="69"/>
      <c r="AKN67" s="69"/>
      <c r="AKO67" s="69"/>
      <c r="AKP67" s="69"/>
      <c r="AKQ67" s="69"/>
      <c r="AKR67" s="69"/>
      <c r="AKS67" s="69"/>
      <c r="AKT67" s="69"/>
      <c r="AKU67" s="69"/>
      <c r="AKV67" s="69"/>
      <c r="AKW67" s="69"/>
      <c r="AKX67" s="69"/>
      <c r="AKY67" s="69"/>
      <c r="AKZ67" s="69"/>
      <c r="ALA67" s="69"/>
      <c r="ALB67" s="69"/>
      <c r="ALC67" s="69"/>
      <c r="ALD67" s="69"/>
      <c r="ALE67" s="69"/>
      <c r="ALF67" s="69"/>
      <c r="ALG67" s="69"/>
      <c r="ALH67" s="69"/>
      <c r="ALI67" s="69"/>
      <c r="ALJ67" s="69"/>
      <c r="ALK67" s="69"/>
      <c r="ALL67" s="69"/>
      <c r="ALM67" s="69"/>
    </row>
    <row r="68">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c r="CE68" s="69"/>
      <c r="CF68" s="69"/>
      <c r="CG68" s="69"/>
      <c r="CH68" s="69"/>
      <c r="CI68" s="69"/>
      <c r="CJ68" s="69"/>
      <c r="CK68" s="69"/>
      <c r="CL68" s="69"/>
      <c r="CM68" s="69"/>
      <c r="CN68" s="69"/>
      <c r="CO68" s="69"/>
      <c r="CP68" s="69"/>
      <c r="CQ68" s="69"/>
      <c r="CR68" s="69"/>
      <c r="CS68" s="69"/>
      <c r="CT68" s="69"/>
      <c r="CU68" s="69"/>
      <c r="CV68" s="69"/>
      <c r="CW68" s="69"/>
      <c r="CX68" s="69"/>
      <c r="CY68" s="69"/>
      <c r="CZ68" s="69"/>
      <c r="DA68" s="69"/>
      <c r="DB68" s="69"/>
      <c r="DC68" s="69"/>
      <c r="DD68" s="69"/>
      <c r="DE68" s="69"/>
      <c r="DF68" s="69"/>
      <c r="DG68" s="69"/>
      <c r="DH68" s="69"/>
      <c r="DI68" s="69"/>
      <c r="DJ68" s="69"/>
      <c r="DK68" s="69"/>
      <c r="DL68" s="69"/>
      <c r="DM68" s="69"/>
      <c r="DN68" s="69"/>
      <c r="DO68" s="69"/>
      <c r="DP68" s="69"/>
      <c r="DQ68" s="69"/>
      <c r="DR68" s="69"/>
      <c r="DS68" s="69"/>
      <c r="DT68" s="69"/>
      <c r="DU68" s="69"/>
      <c r="DV68" s="69"/>
      <c r="DW68" s="69"/>
      <c r="DX68" s="69"/>
      <c r="DY68" s="69"/>
      <c r="DZ68" s="69"/>
      <c r="EA68" s="69"/>
      <c r="EB68" s="69"/>
      <c r="EC68" s="69"/>
      <c r="ED68" s="69"/>
      <c r="EE68" s="69"/>
      <c r="EF68" s="69"/>
      <c r="EG68" s="69"/>
      <c r="EH68" s="69"/>
      <c r="EI68" s="69"/>
      <c r="EJ68" s="69"/>
      <c r="EK68" s="69"/>
      <c r="EL68" s="69"/>
      <c r="EM68" s="69"/>
      <c r="EN68" s="69"/>
      <c r="EO68" s="69"/>
      <c r="EP68" s="69"/>
      <c r="EQ68" s="69"/>
      <c r="ER68" s="69"/>
      <c r="ES68" s="69"/>
      <c r="ET68" s="69"/>
      <c r="EU68" s="69"/>
      <c r="EV68" s="69"/>
      <c r="EW68" s="69"/>
      <c r="EX68" s="69"/>
      <c r="EY68" s="69"/>
      <c r="EZ68" s="69"/>
      <c r="FA68" s="69"/>
      <c r="FB68" s="69"/>
      <c r="FC68" s="69"/>
      <c r="FD68" s="69"/>
      <c r="FE68" s="69"/>
      <c r="FF68" s="69"/>
      <c r="FG68" s="69"/>
      <c r="FH68" s="69"/>
      <c r="FI68" s="69"/>
      <c r="FJ68" s="69"/>
      <c r="FK68" s="69"/>
      <c r="FL68" s="69"/>
      <c r="FM68" s="69"/>
      <c r="FN68" s="69"/>
      <c r="FO68" s="69"/>
      <c r="FP68" s="69"/>
      <c r="FQ68" s="69"/>
      <c r="FR68" s="69"/>
      <c r="FS68" s="69"/>
      <c r="FT68" s="69"/>
      <c r="FU68" s="69"/>
      <c r="FV68" s="69"/>
      <c r="FW68" s="69"/>
      <c r="FX68" s="69"/>
      <c r="FY68" s="69"/>
      <c r="FZ68" s="69"/>
      <c r="GA68" s="69"/>
      <c r="GB68" s="69"/>
      <c r="GC68" s="69"/>
      <c r="GD68" s="69"/>
      <c r="GE68" s="69"/>
      <c r="GF68" s="69"/>
      <c r="GG68" s="69"/>
      <c r="GH68" s="69"/>
      <c r="GI68" s="69"/>
      <c r="GJ68" s="69"/>
      <c r="GK68" s="69"/>
      <c r="GL68" s="69"/>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c r="JE68" s="69"/>
      <c r="JF68" s="69"/>
      <c r="JG68" s="69"/>
      <c r="JH68" s="69"/>
      <c r="JI68" s="69"/>
      <c r="JJ68" s="69"/>
      <c r="JK68" s="69"/>
      <c r="JL68" s="69"/>
      <c r="JM68" s="69"/>
      <c r="JN68" s="69"/>
      <c r="JO68" s="69"/>
      <c r="JP68" s="69"/>
      <c r="JQ68" s="69"/>
      <c r="JR68" s="69"/>
      <c r="JS68" s="69"/>
      <c r="JT68" s="69"/>
      <c r="JU68" s="69"/>
      <c r="JV68" s="69"/>
      <c r="JW68" s="69"/>
      <c r="JX68" s="69"/>
      <c r="JY68" s="69"/>
      <c r="JZ68" s="69"/>
      <c r="KA68" s="69"/>
      <c r="KB68" s="69"/>
      <c r="KC68" s="69"/>
      <c r="KD68" s="69"/>
      <c r="KE68" s="69"/>
      <c r="KF68" s="69"/>
      <c r="KG68" s="69"/>
      <c r="KH68" s="69"/>
      <c r="KI68" s="69"/>
      <c r="KJ68" s="69"/>
      <c r="KK68" s="69"/>
      <c r="KL68" s="69"/>
      <c r="KM68" s="69"/>
      <c r="KN68" s="69"/>
      <c r="KO68" s="69"/>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c r="LT68" s="69"/>
      <c r="LU68" s="69"/>
      <c r="LV68" s="69"/>
      <c r="LW68" s="69"/>
      <c r="LX68" s="69"/>
      <c r="LY68" s="69"/>
      <c r="LZ68" s="69"/>
      <c r="MA68" s="69"/>
      <c r="MB68" s="69"/>
      <c r="MC68" s="69"/>
      <c r="MD68" s="69"/>
      <c r="ME68" s="69"/>
      <c r="MF68" s="69"/>
      <c r="MG68" s="69"/>
      <c r="MH68" s="69"/>
      <c r="MI68" s="69"/>
      <c r="MJ68" s="69"/>
      <c r="MK68" s="69"/>
      <c r="ML68" s="69"/>
      <c r="MM68" s="69"/>
      <c r="MN68" s="69"/>
      <c r="MO68" s="69"/>
      <c r="MP68" s="69"/>
      <c r="MQ68" s="69"/>
      <c r="MR68" s="69"/>
      <c r="MS68" s="69"/>
      <c r="MT68" s="69"/>
      <c r="MU68" s="69"/>
      <c r="MV68" s="69"/>
      <c r="MW68" s="69"/>
      <c r="MX68" s="69"/>
      <c r="MY68" s="69"/>
      <c r="MZ68" s="69"/>
      <c r="NA68" s="69"/>
      <c r="NB68" s="69"/>
      <c r="NC68" s="69"/>
      <c r="ND68" s="69"/>
      <c r="NE68" s="69"/>
      <c r="NF68" s="69"/>
      <c r="NG68" s="69"/>
      <c r="NH68" s="69"/>
      <c r="NI68" s="69"/>
      <c r="NJ68" s="69"/>
      <c r="NK68" s="69"/>
      <c r="NL68" s="69"/>
      <c r="NM68" s="69"/>
      <c r="NN68" s="69"/>
      <c r="NO68" s="69"/>
      <c r="NP68" s="69"/>
      <c r="NQ68" s="69"/>
      <c r="NR68" s="69"/>
      <c r="NS68" s="69"/>
      <c r="NT68" s="69"/>
      <c r="NU68" s="69"/>
      <c r="NV68" s="69"/>
      <c r="NW68" s="69"/>
      <c r="NX68" s="69"/>
      <c r="NY68" s="69"/>
      <c r="NZ68" s="69"/>
      <c r="OA68" s="69"/>
      <c r="OB68" s="69"/>
      <c r="OC68" s="69"/>
      <c r="OD68" s="69"/>
      <c r="OE68" s="69"/>
      <c r="OF68" s="69"/>
      <c r="OG68" s="69"/>
      <c r="OH68" s="69"/>
      <c r="OI68" s="69"/>
      <c r="OJ68" s="69"/>
      <c r="OK68" s="69"/>
      <c r="OL68" s="69"/>
      <c r="OM68" s="69"/>
      <c r="ON68" s="69"/>
      <c r="OO68" s="69"/>
      <c r="OP68" s="69"/>
      <c r="OQ68" s="69"/>
      <c r="OR68" s="69"/>
      <c r="OS68" s="69"/>
      <c r="OT68" s="69"/>
      <c r="OU68" s="69"/>
      <c r="OV68" s="69"/>
      <c r="OW68" s="69"/>
      <c r="OX68" s="69"/>
      <c r="OY68" s="69"/>
      <c r="OZ68" s="69"/>
      <c r="PA68" s="69"/>
      <c r="PB68" s="69"/>
      <c r="PC68" s="69"/>
      <c r="PD68" s="69"/>
      <c r="PE68" s="69"/>
      <c r="PF68" s="69"/>
      <c r="PG68" s="69"/>
      <c r="PH68" s="69"/>
      <c r="PI68" s="69"/>
      <c r="PJ68" s="69"/>
      <c r="PK68" s="69"/>
      <c r="PL68" s="69"/>
      <c r="PM68" s="69"/>
      <c r="PN68" s="69"/>
      <c r="PO68" s="69"/>
      <c r="PP68" s="69"/>
      <c r="PQ68" s="69"/>
      <c r="PR68" s="69"/>
      <c r="PS68" s="69"/>
      <c r="PT68" s="69"/>
      <c r="PU68" s="69"/>
      <c r="PV68" s="69"/>
      <c r="PW68" s="69"/>
      <c r="PX68" s="69"/>
      <c r="PY68" s="69"/>
      <c r="PZ68" s="69"/>
      <c r="QA68" s="69"/>
      <c r="QB68" s="69"/>
      <c r="QC68" s="69"/>
      <c r="QD68" s="69"/>
      <c r="QE68" s="69"/>
      <c r="QF68" s="69"/>
      <c r="QG68" s="69"/>
      <c r="QH68" s="69"/>
      <c r="QI68" s="69"/>
      <c r="QJ68" s="69"/>
      <c r="QK68" s="69"/>
      <c r="QL68" s="69"/>
      <c r="QM68" s="69"/>
      <c r="QN68" s="69"/>
      <c r="QO68" s="69"/>
      <c r="QP68" s="69"/>
      <c r="QQ68" s="69"/>
      <c r="QR68" s="69"/>
      <c r="QS68" s="69"/>
      <c r="QT68" s="69"/>
      <c r="QU68" s="69"/>
      <c r="QV68" s="69"/>
      <c r="QW68" s="69"/>
      <c r="QX68" s="69"/>
      <c r="QY68" s="69"/>
      <c r="QZ68" s="69"/>
      <c r="RA68" s="69"/>
      <c r="RB68" s="69"/>
      <c r="RC68" s="69"/>
      <c r="RD68" s="69"/>
      <c r="RE68" s="69"/>
      <c r="RF68" s="69"/>
      <c r="RG68" s="69"/>
      <c r="RH68" s="69"/>
      <c r="RI68" s="69"/>
      <c r="RJ68" s="69"/>
      <c r="RK68" s="69"/>
      <c r="RL68" s="69"/>
      <c r="RM68" s="69"/>
      <c r="RN68" s="69"/>
      <c r="RO68" s="69"/>
      <c r="RP68" s="69"/>
      <c r="RQ68" s="69"/>
      <c r="RR68" s="69"/>
      <c r="RS68" s="69"/>
      <c r="RT68" s="69"/>
      <c r="RU68" s="69"/>
      <c r="RV68" s="69"/>
      <c r="RW68" s="69"/>
      <c r="RX68" s="69"/>
      <c r="RY68" s="69"/>
      <c r="RZ68" s="69"/>
      <c r="SA68" s="69"/>
      <c r="SB68" s="69"/>
      <c r="SC68" s="69"/>
      <c r="SD68" s="69"/>
      <c r="SE68" s="69"/>
      <c r="SF68" s="69"/>
      <c r="SG68" s="69"/>
      <c r="SH68" s="69"/>
      <c r="SI68" s="69"/>
      <c r="SJ68" s="69"/>
      <c r="SK68" s="69"/>
      <c r="SL68" s="69"/>
      <c r="SM68" s="69"/>
      <c r="SN68" s="69"/>
      <c r="SO68" s="69"/>
      <c r="SP68" s="69"/>
      <c r="SQ68" s="69"/>
      <c r="SR68" s="69"/>
      <c r="SS68" s="69"/>
      <c r="ST68" s="69"/>
      <c r="SU68" s="69"/>
      <c r="SV68" s="69"/>
      <c r="SW68" s="69"/>
      <c r="SX68" s="69"/>
      <c r="SY68" s="69"/>
      <c r="SZ68" s="69"/>
      <c r="TA68" s="69"/>
      <c r="TB68" s="69"/>
      <c r="TC68" s="69"/>
      <c r="TD68" s="69"/>
      <c r="TE68" s="69"/>
      <c r="TF68" s="69"/>
      <c r="TG68" s="69"/>
      <c r="TH68" s="69"/>
      <c r="TI68" s="69"/>
      <c r="TJ68" s="69"/>
      <c r="TK68" s="69"/>
      <c r="TL68" s="69"/>
      <c r="TM68" s="69"/>
      <c r="TN68" s="69"/>
      <c r="TO68" s="69"/>
      <c r="TP68" s="69"/>
      <c r="TQ68" s="69"/>
      <c r="TR68" s="69"/>
      <c r="TS68" s="69"/>
      <c r="TT68" s="69"/>
      <c r="TU68" s="69"/>
      <c r="TV68" s="69"/>
      <c r="TW68" s="69"/>
      <c r="TX68" s="69"/>
      <c r="TY68" s="69"/>
      <c r="TZ68" s="69"/>
      <c r="UA68" s="69"/>
      <c r="UB68" s="69"/>
      <c r="UC68" s="69"/>
      <c r="UD68" s="69"/>
      <c r="UE68" s="69"/>
      <c r="UF68" s="69"/>
      <c r="UG68" s="69"/>
      <c r="UH68" s="69"/>
      <c r="UI68" s="69"/>
      <c r="UJ68" s="69"/>
      <c r="UK68" s="69"/>
      <c r="UL68" s="69"/>
      <c r="UM68" s="69"/>
      <c r="UN68" s="69"/>
      <c r="UO68" s="69"/>
      <c r="UP68" s="69"/>
      <c r="UQ68" s="69"/>
      <c r="UR68" s="69"/>
      <c r="US68" s="69"/>
      <c r="UT68" s="69"/>
      <c r="UU68" s="69"/>
      <c r="UV68" s="69"/>
      <c r="UW68" s="69"/>
      <c r="UX68" s="69"/>
      <c r="UY68" s="69"/>
      <c r="UZ68" s="69"/>
      <c r="VA68" s="69"/>
      <c r="VB68" s="69"/>
      <c r="VC68" s="69"/>
      <c r="VD68" s="69"/>
      <c r="VE68" s="69"/>
      <c r="VF68" s="69"/>
      <c r="VG68" s="69"/>
      <c r="VH68" s="69"/>
      <c r="VI68" s="69"/>
      <c r="VJ68" s="69"/>
      <c r="VK68" s="69"/>
      <c r="VL68" s="69"/>
      <c r="VM68" s="69"/>
      <c r="VN68" s="69"/>
      <c r="VO68" s="69"/>
      <c r="VP68" s="69"/>
      <c r="VQ68" s="69"/>
      <c r="VR68" s="69"/>
      <c r="VS68" s="69"/>
      <c r="VT68" s="69"/>
      <c r="VU68" s="69"/>
      <c r="VV68" s="69"/>
      <c r="VW68" s="69"/>
      <c r="VX68" s="69"/>
      <c r="VY68" s="69"/>
      <c r="VZ68" s="69"/>
      <c r="WA68" s="69"/>
      <c r="WB68" s="69"/>
      <c r="WC68" s="69"/>
      <c r="WD68" s="69"/>
      <c r="WE68" s="69"/>
      <c r="WF68" s="69"/>
      <c r="WG68" s="69"/>
      <c r="WH68" s="69"/>
      <c r="WI68" s="69"/>
      <c r="WJ68" s="69"/>
      <c r="WK68" s="69"/>
      <c r="WL68" s="69"/>
      <c r="WM68" s="69"/>
      <c r="WN68" s="69"/>
      <c r="WO68" s="69"/>
      <c r="WP68" s="69"/>
      <c r="WQ68" s="69"/>
      <c r="WR68" s="69"/>
      <c r="WS68" s="69"/>
      <c r="WT68" s="69"/>
      <c r="WU68" s="69"/>
      <c r="WV68" s="69"/>
      <c r="WW68" s="69"/>
      <c r="WX68" s="69"/>
      <c r="WY68" s="69"/>
      <c r="WZ68" s="69"/>
      <c r="XA68" s="69"/>
      <c r="XB68" s="69"/>
      <c r="XC68" s="69"/>
      <c r="XD68" s="69"/>
      <c r="XE68" s="69"/>
      <c r="XF68" s="69"/>
      <c r="XG68" s="69"/>
      <c r="XH68" s="69"/>
      <c r="XI68" s="69"/>
      <c r="XJ68" s="69"/>
      <c r="XK68" s="69"/>
      <c r="XL68" s="69"/>
      <c r="XM68" s="69"/>
      <c r="XN68" s="69"/>
      <c r="XO68" s="69"/>
      <c r="XP68" s="69"/>
      <c r="XQ68" s="69"/>
      <c r="XR68" s="69"/>
      <c r="XS68" s="69"/>
      <c r="XT68" s="69"/>
      <c r="XU68" s="69"/>
      <c r="XV68" s="69"/>
      <c r="XW68" s="69"/>
      <c r="XX68" s="69"/>
      <c r="XY68" s="69"/>
      <c r="XZ68" s="69"/>
      <c r="YA68" s="69"/>
      <c r="YB68" s="69"/>
      <c r="YC68" s="69"/>
      <c r="YD68" s="69"/>
      <c r="YE68" s="69"/>
      <c r="YF68" s="69"/>
      <c r="YG68" s="69"/>
      <c r="YH68" s="69"/>
      <c r="YI68" s="69"/>
      <c r="YJ68" s="69"/>
      <c r="YK68" s="69"/>
      <c r="YL68" s="69"/>
      <c r="YM68" s="69"/>
      <c r="YN68" s="69"/>
      <c r="YO68" s="69"/>
      <c r="YP68" s="69"/>
      <c r="YQ68" s="69"/>
      <c r="YR68" s="69"/>
      <c r="YS68" s="69"/>
      <c r="YT68" s="69"/>
      <c r="YU68" s="69"/>
      <c r="YV68" s="69"/>
      <c r="YW68" s="69"/>
      <c r="YX68" s="69"/>
      <c r="YY68" s="69"/>
      <c r="YZ68" s="69"/>
      <c r="ZA68" s="69"/>
      <c r="ZB68" s="69"/>
      <c r="ZC68" s="69"/>
      <c r="ZD68" s="69"/>
      <c r="ZE68" s="69"/>
      <c r="ZF68" s="69"/>
      <c r="ZG68" s="69"/>
      <c r="ZH68" s="69"/>
      <c r="ZI68" s="69"/>
      <c r="ZJ68" s="69"/>
      <c r="ZK68" s="69"/>
      <c r="ZL68" s="69"/>
      <c r="ZM68" s="69"/>
      <c r="ZN68" s="69"/>
      <c r="ZO68" s="69"/>
      <c r="ZP68" s="69"/>
      <c r="ZQ68" s="69"/>
      <c r="ZR68" s="69"/>
      <c r="ZS68" s="69"/>
      <c r="ZT68" s="69"/>
      <c r="ZU68" s="69"/>
      <c r="ZV68" s="69"/>
      <c r="ZW68" s="69"/>
      <c r="ZX68" s="69"/>
      <c r="ZY68" s="69"/>
      <c r="ZZ68" s="69"/>
      <c r="AAA68" s="69"/>
      <c r="AAB68" s="69"/>
      <c r="AAC68" s="69"/>
      <c r="AAD68" s="69"/>
      <c r="AAE68" s="69"/>
      <c r="AAF68" s="69"/>
      <c r="AAG68" s="69"/>
      <c r="AAH68" s="69"/>
      <c r="AAI68" s="69"/>
      <c r="AAJ68" s="69"/>
      <c r="AAK68" s="69"/>
      <c r="AAL68" s="69"/>
      <c r="AAM68" s="69"/>
      <c r="AAN68" s="69"/>
      <c r="AAO68" s="69"/>
      <c r="AAP68" s="69"/>
      <c r="AAQ68" s="69"/>
      <c r="AAR68" s="69"/>
      <c r="AAS68" s="69"/>
      <c r="AAT68" s="69"/>
      <c r="AAU68" s="69"/>
      <c r="AAV68" s="69"/>
      <c r="AAW68" s="69"/>
      <c r="AAX68" s="69"/>
      <c r="AAY68" s="69"/>
      <c r="AAZ68" s="69"/>
      <c r="ABA68" s="69"/>
      <c r="ABB68" s="69"/>
      <c r="ABC68" s="69"/>
      <c r="ABD68" s="69"/>
      <c r="ABE68" s="69"/>
      <c r="ABF68" s="69"/>
      <c r="ABG68" s="69"/>
      <c r="ABH68" s="69"/>
      <c r="ABI68" s="69"/>
      <c r="ABJ68" s="69"/>
      <c r="ABK68" s="69"/>
      <c r="ABL68" s="69"/>
      <c r="ABM68" s="69"/>
      <c r="ABN68" s="69"/>
      <c r="ABO68" s="69"/>
      <c r="ABP68" s="69"/>
      <c r="ABQ68" s="69"/>
      <c r="ABR68" s="69"/>
      <c r="ABS68" s="69"/>
      <c r="ABT68" s="69"/>
      <c r="ABU68" s="69"/>
      <c r="ABV68" s="69"/>
      <c r="ABW68" s="69"/>
      <c r="ABX68" s="69"/>
      <c r="ABY68" s="69"/>
      <c r="ABZ68" s="69"/>
      <c r="ACA68" s="69"/>
      <c r="ACB68" s="69"/>
      <c r="ACC68" s="69"/>
      <c r="ACD68" s="69"/>
      <c r="ACE68" s="69"/>
      <c r="ACF68" s="69"/>
      <c r="ACG68" s="69"/>
      <c r="ACH68" s="69"/>
      <c r="ACI68" s="69"/>
      <c r="ACJ68" s="69"/>
      <c r="ACK68" s="69"/>
      <c r="ACL68" s="69"/>
      <c r="ACM68" s="69"/>
      <c r="ACN68" s="69"/>
      <c r="ACO68" s="69"/>
      <c r="ACP68" s="69"/>
      <c r="ACQ68" s="69"/>
      <c r="ACR68" s="69"/>
      <c r="ACS68" s="69"/>
      <c r="ACT68" s="69"/>
      <c r="ACU68" s="69"/>
      <c r="ACV68" s="69"/>
      <c r="ACW68" s="69"/>
      <c r="ACX68" s="69"/>
      <c r="ACY68" s="69"/>
      <c r="ACZ68" s="69"/>
      <c r="ADA68" s="69"/>
      <c r="ADB68" s="69"/>
      <c r="ADC68" s="69"/>
      <c r="ADD68" s="69"/>
      <c r="ADE68" s="69"/>
      <c r="ADF68" s="69"/>
      <c r="ADG68" s="69"/>
      <c r="ADH68" s="69"/>
      <c r="ADI68" s="69"/>
      <c r="ADJ68" s="69"/>
      <c r="ADK68" s="69"/>
      <c r="ADL68" s="69"/>
      <c r="ADM68" s="69"/>
      <c r="ADN68" s="69"/>
      <c r="ADO68" s="69"/>
      <c r="ADP68" s="69"/>
      <c r="ADQ68" s="69"/>
      <c r="ADR68" s="69"/>
      <c r="ADS68" s="69"/>
      <c r="ADT68" s="69"/>
      <c r="ADU68" s="69"/>
      <c r="ADV68" s="69"/>
      <c r="ADW68" s="69"/>
      <c r="ADX68" s="69"/>
      <c r="ADY68" s="69"/>
      <c r="ADZ68" s="69"/>
      <c r="AEA68" s="69"/>
      <c r="AEB68" s="69"/>
      <c r="AEC68" s="69"/>
      <c r="AED68" s="69"/>
      <c r="AEE68" s="69"/>
      <c r="AEF68" s="69"/>
      <c r="AEG68" s="69"/>
      <c r="AEH68" s="69"/>
      <c r="AEI68" s="69"/>
      <c r="AEJ68" s="69"/>
      <c r="AEK68" s="69"/>
      <c r="AEL68" s="69"/>
      <c r="AEM68" s="69"/>
      <c r="AEN68" s="69"/>
      <c r="AEO68" s="69"/>
      <c r="AEP68" s="69"/>
      <c r="AEQ68" s="69"/>
      <c r="AER68" s="69"/>
      <c r="AES68" s="69"/>
      <c r="AET68" s="69"/>
      <c r="AEU68" s="69"/>
      <c r="AEV68" s="69"/>
      <c r="AEW68" s="69"/>
      <c r="AEX68" s="69"/>
      <c r="AEY68" s="69"/>
      <c r="AEZ68" s="69"/>
      <c r="AFA68" s="69"/>
      <c r="AFB68" s="69"/>
      <c r="AFC68" s="69"/>
      <c r="AFD68" s="69"/>
      <c r="AFE68" s="69"/>
      <c r="AFF68" s="69"/>
      <c r="AFG68" s="69"/>
      <c r="AFH68" s="69"/>
      <c r="AFI68" s="69"/>
      <c r="AFJ68" s="69"/>
      <c r="AFK68" s="69"/>
      <c r="AFL68" s="69"/>
      <c r="AFM68" s="69"/>
      <c r="AFN68" s="69"/>
      <c r="AFO68" s="69"/>
      <c r="AFP68" s="69"/>
      <c r="AFQ68" s="69"/>
      <c r="AFR68" s="69"/>
      <c r="AFS68" s="69"/>
      <c r="AFT68" s="69"/>
      <c r="AFU68" s="69"/>
      <c r="AFV68" s="69"/>
      <c r="AFW68" s="69"/>
      <c r="AFX68" s="69"/>
      <c r="AFY68" s="69"/>
      <c r="AFZ68" s="69"/>
      <c r="AGA68" s="69"/>
      <c r="AGB68" s="69"/>
      <c r="AGC68" s="69"/>
      <c r="AGD68" s="69"/>
      <c r="AGE68" s="69"/>
      <c r="AGF68" s="69"/>
      <c r="AGG68" s="69"/>
      <c r="AGH68" s="69"/>
      <c r="AGI68" s="69"/>
      <c r="AGJ68" s="69"/>
      <c r="AGK68" s="69"/>
      <c r="AGL68" s="69"/>
      <c r="AGM68" s="69"/>
      <c r="AGN68" s="69"/>
      <c r="AGO68" s="69"/>
      <c r="AGP68" s="69"/>
      <c r="AGQ68" s="69"/>
      <c r="AGR68" s="69"/>
      <c r="AGS68" s="69"/>
      <c r="AGT68" s="69"/>
      <c r="AGU68" s="69"/>
      <c r="AGV68" s="69"/>
      <c r="AGW68" s="69"/>
      <c r="AGX68" s="69"/>
      <c r="AGY68" s="69"/>
      <c r="AGZ68" s="69"/>
      <c r="AHA68" s="69"/>
      <c r="AHB68" s="69"/>
      <c r="AHC68" s="69"/>
      <c r="AHD68" s="69"/>
      <c r="AHE68" s="69"/>
      <c r="AHF68" s="69"/>
      <c r="AHG68" s="69"/>
      <c r="AHH68" s="69"/>
      <c r="AHI68" s="69"/>
      <c r="AHJ68" s="69"/>
      <c r="AHK68" s="69"/>
      <c r="AHL68" s="69"/>
      <c r="AHM68" s="69"/>
      <c r="AHN68" s="69"/>
      <c r="AHO68" s="69"/>
      <c r="AHP68" s="69"/>
      <c r="AHQ68" s="69"/>
      <c r="AHR68" s="69"/>
      <c r="AHS68" s="69"/>
      <c r="AHT68" s="69"/>
      <c r="AHU68" s="69"/>
      <c r="AHV68" s="69"/>
      <c r="AHW68" s="69"/>
      <c r="AHX68" s="69"/>
      <c r="AHY68" s="69"/>
      <c r="AHZ68" s="69"/>
      <c r="AIA68" s="69"/>
      <c r="AIB68" s="69"/>
      <c r="AIC68" s="69"/>
      <c r="AID68" s="69"/>
      <c r="AIE68" s="69"/>
      <c r="AIF68" s="69"/>
      <c r="AIG68" s="69"/>
      <c r="AIH68" s="69"/>
      <c r="AII68" s="69"/>
      <c r="AIJ68" s="69"/>
      <c r="AIK68" s="69"/>
      <c r="AIL68" s="69"/>
      <c r="AIM68" s="69"/>
      <c r="AIN68" s="69"/>
      <c r="AIO68" s="69"/>
      <c r="AIP68" s="69"/>
      <c r="AIQ68" s="69"/>
      <c r="AIR68" s="69"/>
      <c r="AIS68" s="69"/>
      <c r="AIT68" s="69"/>
      <c r="AIU68" s="69"/>
      <c r="AIV68" s="69"/>
      <c r="AIW68" s="69"/>
      <c r="AIX68" s="69"/>
      <c r="AIY68" s="69"/>
      <c r="AIZ68" s="69"/>
      <c r="AJA68" s="69"/>
      <c r="AJB68" s="69"/>
      <c r="AJC68" s="69"/>
      <c r="AJD68" s="69"/>
      <c r="AJE68" s="69"/>
      <c r="AJF68" s="69"/>
      <c r="AJG68" s="69"/>
      <c r="AJH68" s="69"/>
      <c r="AJI68" s="69"/>
      <c r="AJJ68" s="69"/>
      <c r="AJK68" s="69"/>
      <c r="AJL68" s="69"/>
      <c r="AJM68" s="69"/>
      <c r="AJN68" s="69"/>
      <c r="AJO68" s="69"/>
      <c r="AJP68" s="69"/>
      <c r="AJQ68" s="69"/>
      <c r="AJR68" s="69"/>
      <c r="AJS68" s="69"/>
      <c r="AJT68" s="69"/>
      <c r="AJU68" s="69"/>
      <c r="AJV68" s="69"/>
      <c r="AJW68" s="69"/>
      <c r="AJX68" s="69"/>
      <c r="AJY68" s="69"/>
      <c r="AJZ68" s="69"/>
      <c r="AKA68" s="69"/>
      <c r="AKB68" s="69"/>
      <c r="AKC68" s="69"/>
      <c r="AKD68" s="69"/>
      <c r="AKE68" s="69"/>
      <c r="AKF68" s="69"/>
      <c r="AKG68" s="69"/>
      <c r="AKH68" s="69"/>
      <c r="AKI68" s="69"/>
      <c r="AKJ68" s="69"/>
      <c r="AKK68" s="69"/>
      <c r="AKL68" s="69"/>
      <c r="AKM68" s="69"/>
      <c r="AKN68" s="69"/>
      <c r="AKO68" s="69"/>
      <c r="AKP68" s="69"/>
      <c r="AKQ68" s="69"/>
      <c r="AKR68" s="69"/>
      <c r="AKS68" s="69"/>
      <c r="AKT68" s="69"/>
      <c r="AKU68" s="69"/>
      <c r="AKV68" s="69"/>
      <c r="AKW68" s="69"/>
      <c r="AKX68" s="69"/>
      <c r="AKY68" s="69"/>
      <c r="AKZ68" s="69"/>
      <c r="ALA68" s="69"/>
      <c r="ALB68" s="69"/>
      <c r="ALC68" s="69"/>
      <c r="ALD68" s="69"/>
      <c r="ALE68" s="69"/>
      <c r="ALF68" s="69"/>
      <c r="ALG68" s="69"/>
      <c r="ALH68" s="69"/>
      <c r="ALI68" s="69"/>
      <c r="ALJ68" s="69"/>
      <c r="ALK68" s="69"/>
      <c r="ALL68" s="69"/>
      <c r="ALM68" s="69"/>
    </row>
    <row r="69">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row>
    <row r="70">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c r="CE70" s="69"/>
      <c r="CF70" s="69"/>
      <c r="CG70" s="69"/>
      <c r="CH70" s="69"/>
      <c r="CI70" s="69"/>
      <c r="CJ70" s="69"/>
      <c r="CK70" s="69"/>
      <c r="CL70" s="69"/>
      <c r="CM70" s="69"/>
      <c r="CN70" s="69"/>
      <c r="CO70" s="69"/>
      <c r="CP70" s="69"/>
      <c r="CQ70" s="69"/>
      <c r="CR70" s="69"/>
      <c r="CS70" s="69"/>
      <c r="CT70" s="69"/>
      <c r="CU70" s="69"/>
      <c r="CV70" s="69"/>
      <c r="CW70" s="69"/>
      <c r="CX70" s="69"/>
      <c r="CY70" s="69"/>
      <c r="CZ70" s="69"/>
      <c r="DA70" s="69"/>
      <c r="DB70" s="69"/>
      <c r="DC70" s="69"/>
      <c r="DD70" s="69"/>
      <c r="DE70" s="69"/>
      <c r="DF70" s="69"/>
      <c r="DG70" s="69"/>
      <c r="DH70" s="69"/>
      <c r="DI70" s="69"/>
      <c r="DJ70" s="69"/>
      <c r="DK70" s="69"/>
      <c r="DL70" s="69"/>
      <c r="DM70" s="69"/>
      <c r="DN70" s="69"/>
      <c r="DO70" s="69"/>
      <c r="DP70" s="69"/>
      <c r="DQ70" s="69"/>
      <c r="DR70" s="69"/>
      <c r="DS70" s="69"/>
      <c r="DT70" s="69"/>
      <c r="DU70" s="69"/>
      <c r="DV70" s="69"/>
      <c r="DW70" s="69"/>
      <c r="DX70" s="69"/>
      <c r="DY70" s="69"/>
      <c r="DZ70" s="69"/>
      <c r="EA70" s="69"/>
      <c r="EB70" s="69"/>
      <c r="EC70" s="69"/>
      <c r="ED70" s="69"/>
      <c r="EE70" s="69"/>
      <c r="EF70" s="69"/>
      <c r="EG70" s="69"/>
      <c r="EH70" s="69"/>
      <c r="EI70" s="69"/>
      <c r="EJ70" s="69"/>
      <c r="EK70" s="69"/>
      <c r="EL70" s="69"/>
      <c r="EM70" s="69"/>
      <c r="EN70" s="69"/>
      <c r="EO70" s="69"/>
      <c r="EP70" s="69"/>
      <c r="EQ70" s="69"/>
      <c r="ER70" s="69"/>
      <c r="ES70" s="69"/>
      <c r="ET70" s="69"/>
      <c r="EU70" s="69"/>
      <c r="EV70" s="69"/>
      <c r="EW70" s="69"/>
      <c r="EX70" s="69"/>
      <c r="EY70" s="69"/>
      <c r="EZ70" s="69"/>
      <c r="FA70" s="69"/>
      <c r="FB70" s="69"/>
      <c r="FC70" s="69"/>
      <c r="FD70" s="69"/>
      <c r="FE70" s="69"/>
      <c r="FF70" s="69"/>
      <c r="FG70" s="69"/>
      <c r="FH70" s="69"/>
      <c r="FI70" s="69"/>
      <c r="FJ70" s="69"/>
      <c r="FK70" s="69"/>
      <c r="FL70" s="69"/>
      <c r="FM70" s="69"/>
      <c r="FN70" s="69"/>
      <c r="FO70" s="69"/>
      <c r="FP70" s="69"/>
      <c r="FQ70" s="69"/>
      <c r="FR70" s="69"/>
      <c r="FS70" s="69"/>
      <c r="FT70" s="69"/>
      <c r="FU70" s="69"/>
      <c r="FV70" s="69"/>
      <c r="FW70" s="69"/>
      <c r="FX70" s="69"/>
      <c r="FY70" s="69"/>
      <c r="FZ70" s="69"/>
      <c r="GA70" s="69"/>
      <c r="GB70" s="69"/>
      <c r="GC70" s="69"/>
      <c r="GD70" s="69"/>
      <c r="GE70" s="69"/>
      <c r="GF70" s="69"/>
      <c r="GG70" s="69"/>
      <c r="GH70" s="69"/>
      <c r="GI70" s="69"/>
      <c r="GJ70" s="69"/>
      <c r="GK70" s="69"/>
      <c r="GL70" s="69"/>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c r="JE70" s="69"/>
      <c r="JF70" s="69"/>
      <c r="JG70" s="69"/>
      <c r="JH70" s="69"/>
      <c r="JI70" s="69"/>
      <c r="JJ70" s="69"/>
      <c r="JK70" s="69"/>
      <c r="JL70" s="69"/>
      <c r="JM70" s="69"/>
      <c r="JN70" s="69"/>
      <c r="JO70" s="69"/>
      <c r="JP70" s="69"/>
      <c r="JQ70" s="69"/>
      <c r="JR70" s="69"/>
      <c r="JS70" s="69"/>
      <c r="JT70" s="69"/>
      <c r="JU70" s="69"/>
      <c r="JV70" s="69"/>
      <c r="JW70" s="69"/>
      <c r="JX70" s="69"/>
      <c r="JY70" s="69"/>
      <c r="JZ70" s="69"/>
      <c r="KA70" s="69"/>
      <c r="KB70" s="69"/>
      <c r="KC70" s="69"/>
      <c r="KD70" s="69"/>
      <c r="KE70" s="69"/>
      <c r="KF70" s="69"/>
      <c r="KG70" s="69"/>
      <c r="KH70" s="69"/>
      <c r="KI70" s="69"/>
      <c r="KJ70" s="69"/>
      <c r="KK70" s="69"/>
      <c r="KL70" s="69"/>
      <c r="KM70" s="69"/>
      <c r="KN70" s="69"/>
      <c r="KO70" s="69"/>
      <c r="KP70" s="69"/>
      <c r="KQ70" s="69"/>
      <c r="KR70" s="69"/>
      <c r="KS70" s="69"/>
      <c r="KT70" s="69"/>
      <c r="KU70" s="69"/>
      <c r="KV70" s="69"/>
      <c r="KW70" s="69"/>
      <c r="KX70" s="69"/>
      <c r="KY70" s="69"/>
      <c r="KZ70" s="69"/>
      <c r="LA70" s="69"/>
      <c r="LB70" s="69"/>
      <c r="LC70" s="69"/>
      <c r="LD70" s="69"/>
      <c r="LE70" s="69"/>
      <c r="LF70" s="69"/>
      <c r="LG70" s="69"/>
      <c r="LH70" s="69"/>
      <c r="LI70" s="69"/>
      <c r="LJ70" s="69"/>
      <c r="LK70" s="69"/>
      <c r="LL70" s="69"/>
      <c r="LM70" s="69"/>
      <c r="LN70" s="69"/>
      <c r="LO70" s="69"/>
      <c r="LP70" s="69"/>
      <c r="LQ70" s="69"/>
      <c r="LR70" s="69"/>
      <c r="LS70" s="69"/>
      <c r="LT70" s="69"/>
      <c r="LU70" s="69"/>
      <c r="LV70" s="69"/>
      <c r="LW70" s="69"/>
      <c r="LX70" s="69"/>
      <c r="LY70" s="69"/>
      <c r="LZ70" s="69"/>
      <c r="MA70" s="69"/>
      <c r="MB70" s="69"/>
      <c r="MC70" s="69"/>
      <c r="MD70" s="69"/>
      <c r="ME70" s="69"/>
      <c r="MF70" s="69"/>
      <c r="MG70" s="69"/>
      <c r="MH70" s="69"/>
      <c r="MI70" s="69"/>
      <c r="MJ70" s="69"/>
      <c r="MK70" s="69"/>
      <c r="ML70" s="69"/>
      <c r="MM70" s="69"/>
      <c r="MN70" s="69"/>
      <c r="MO70" s="69"/>
      <c r="MP70" s="69"/>
      <c r="MQ70" s="69"/>
      <c r="MR70" s="69"/>
      <c r="MS70" s="69"/>
      <c r="MT70" s="69"/>
      <c r="MU70" s="69"/>
      <c r="MV70" s="69"/>
      <c r="MW70" s="69"/>
      <c r="MX70" s="69"/>
      <c r="MY70" s="69"/>
      <c r="MZ70" s="69"/>
      <c r="NA70" s="69"/>
      <c r="NB70" s="69"/>
      <c r="NC70" s="69"/>
      <c r="ND70" s="69"/>
      <c r="NE70" s="69"/>
      <c r="NF70" s="69"/>
      <c r="NG70" s="69"/>
      <c r="NH70" s="69"/>
      <c r="NI70" s="69"/>
      <c r="NJ70" s="69"/>
      <c r="NK70" s="69"/>
      <c r="NL70" s="69"/>
      <c r="NM70" s="69"/>
      <c r="NN70" s="69"/>
      <c r="NO70" s="69"/>
      <c r="NP70" s="69"/>
      <c r="NQ70" s="69"/>
      <c r="NR70" s="69"/>
      <c r="NS70" s="69"/>
      <c r="NT70" s="69"/>
      <c r="NU70" s="69"/>
      <c r="NV70" s="69"/>
      <c r="NW70" s="69"/>
      <c r="NX70" s="69"/>
      <c r="NY70" s="69"/>
      <c r="NZ70" s="69"/>
      <c r="OA70" s="69"/>
      <c r="OB70" s="69"/>
      <c r="OC70" s="69"/>
      <c r="OD70" s="69"/>
      <c r="OE70" s="69"/>
      <c r="OF70" s="69"/>
      <c r="OG70" s="69"/>
      <c r="OH70" s="69"/>
      <c r="OI70" s="69"/>
      <c r="OJ70" s="69"/>
      <c r="OK70" s="69"/>
      <c r="OL70" s="69"/>
      <c r="OM70" s="69"/>
      <c r="ON70" s="69"/>
      <c r="OO70" s="69"/>
      <c r="OP70" s="69"/>
      <c r="OQ70" s="69"/>
      <c r="OR70" s="69"/>
      <c r="OS70" s="69"/>
      <c r="OT70" s="69"/>
      <c r="OU70" s="69"/>
      <c r="OV70" s="69"/>
      <c r="OW70" s="69"/>
      <c r="OX70" s="69"/>
      <c r="OY70" s="69"/>
      <c r="OZ70" s="69"/>
      <c r="PA70" s="69"/>
      <c r="PB70" s="69"/>
      <c r="PC70" s="69"/>
      <c r="PD70" s="69"/>
      <c r="PE70" s="69"/>
      <c r="PF70" s="69"/>
      <c r="PG70" s="69"/>
      <c r="PH70" s="69"/>
      <c r="PI70" s="69"/>
      <c r="PJ70" s="69"/>
      <c r="PK70" s="69"/>
      <c r="PL70" s="69"/>
      <c r="PM70" s="69"/>
      <c r="PN70" s="69"/>
      <c r="PO70" s="69"/>
      <c r="PP70" s="69"/>
      <c r="PQ70" s="69"/>
      <c r="PR70" s="69"/>
      <c r="PS70" s="69"/>
      <c r="PT70" s="69"/>
      <c r="PU70" s="69"/>
      <c r="PV70" s="69"/>
      <c r="PW70" s="69"/>
      <c r="PX70" s="69"/>
      <c r="PY70" s="69"/>
      <c r="PZ70" s="69"/>
      <c r="QA70" s="69"/>
      <c r="QB70" s="69"/>
      <c r="QC70" s="69"/>
      <c r="QD70" s="69"/>
      <c r="QE70" s="69"/>
      <c r="QF70" s="69"/>
      <c r="QG70" s="69"/>
      <c r="QH70" s="69"/>
      <c r="QI70" s="69"/>
      <c r="QJ70" s="69"/>
      <c r="QK70" s="69"/>
      <c r="QL70" s="69"/>
      <c r="QM70" s="69"/>
      <c r="QN70" s="69"/>
      <c r="QO70" s="69"/>
      <c r="QP70" s="69"/>
      <c r="QQ70" s="69"/>
      <c r="QR70" s="69"/>
      <c r="QS70" s="69"/>
      <c r="QT70" s="69"/>
      <c r="QU70" s="69"/>
      <c r="QV70" s="69"/>
      <c r="QW70" s="69"/>
      <c r="QX70" s="69"/>
      <c r="QY70" s="69"/>
      <c r="QZ70" s="69"/>
      <c r="RA70" s="69"/>
      <c r="RB70" s="69"/>
      <c r="RC70" s="69"/>
      <c r="RD70" s="69"/>
      <c r="RE70" s="69"/>
      <c r="RF70" s="69"/>
      <c r="RG70" s="69"/>
      <c r="RH70" s="69"/>
      <c r="RI70" s="69"/>
      <c r="RJ70" s="69"/>
      <c r="RK70" s="69"/>
      <c r="RL70" s="69"/>
      <c r="RM70" s="69"/>
      <c r="RN70" s="69"/>
      <c r="RO70" s="69"/>
      <c r="RP70" s="69"/>
      <c r="RQ70" s="69"/>
      <c r="RR70" s="69"/>
      <c r="RS70" s="69"/>
      <c r="RT70" s="69"/>
      <c r="RU70" s="69"/>
      <c r="RV70" s="69"/>
      <c r="RW70" s="69"/>
      <c r="RX70" s="69"/>
      <c r="RY70" s="69"/>
      <c r="RZ70" s="69"/>
      <c r="SA70" s="69"/>
      <c r="SB70" s="69"/>
      <c r="SC70" s="69"/>
      <c r="SD70" s="69"/>
      <c r="SE70" s="69"/>
      <c r="SF70" s="69"/>
      <c r="SG70" s="69"/>
      <c r="SH70" s="69"/>
      <c r="SI70" s="69"/>
      <c r="SJ70" s="69"/>
      <c r="SK70" s="69"/>
      <c r="SL70" s="69"/>
      <c r="SM70" s="69"/>
      <c r="SN70" s="69"/>
      <c r="SO70" s="69"/>
      <c r="SP70" s="69"/>
      <c r="SQ70" s="69"/>
      <c r="SR70" s="69"/>
      <c r="SS70" s="69"/>
      <c r="ST70" s="69"/>
      <c r="SU70" s="69"/>
      <c r="SV70" s="69"/>
      <c r="SW70" s="69"/>
      <c r="SX70" s="69"/>
      <c r="SY70" s="69"/>
      <c r="SZ70" s="69"/>
      <c r="TA70" s="69"/>
      <c r="TB70" s="69"/>
      <c r="TC70" s="69"/>
      <c r="TD70" s="69"/>
      <c r="TE70" s="69"/>
      <c r="TF70" s="69"/>
      <c r="TG70" s="69"/>
      <c r="TH70" s="69"/>
      <c r="TI70" s="69"/>
      <c r="TJ70" s="69"/>
      <c r="TK70" s="69"/>
      <c r="TL70" s="69"/>
      <c r="TM70" s="69"/>
      <c r="TN70" s="69"/>
      <c r="TO70" s="69"/>
      <c r="TP70" s="69"/>
      <c r="TQ70" s="69"/>
      <c r="TR70" s="69"/>
      <c r="TS70" s="69"/>
      <c r="TT70" s="69"/>
      <c r="TU70" s="69"/>
      <c r="TV70" s="69"/>
      <c r="TW70" s="69"/>
      <c r="TX70" s="69"/>
      <c r="TY70" s="69"/>
      <c r="TZ70" s="69"/>
      <c r="UA70" s="69"/>
      <c r="UB70" s="69"/>
      <c r="UC70" s="69"/>
      <c r="UD70" s="69"/>
      <c r="UE70" s="69"/>
      <c r="UF70" s="69"/>
      <c r="UG70" s="69"/>
      <c r="UH70" s="69"/>
      <c r="UI70" s="69"/>
      <c r="UJ70" s="69"/>
      <c r="UK70" s="69"/>
      <c r="UL70" s="69"/>
      <c r="UM70" s="69"/>
      <c r="UN70" s="69"/>
      <c r="UO70" s="69"/>
      <c r="UP70" s="69"/>
      <c r="UQ70" s="69"/>
      <c r="UR70" s="69"/>
      <c r="US70" s="69"/>
      <c r="UT70" s="69"/>
      <c r="UU70" s="69"/>
      <c r="UV70" s="69"/>
      <c r="UW70" s="69"/>
      <c r="UX70" s="69"/>
      <c r="UY70" s="69"/>
      <c r="UZ70" s="69"/>
      <c r="VA70" s="69"/>
      <c r="VB70" s="69"/>
      <c r="VC70" s="69"/>
      <c r="VD70" s="69"/>
      <c r="VE70" s="69"/>
      <c r="VF70" s="69"/>
      <c r="VG70" s="69"/>
      <c r="VH70" s="69"/>
      <c r="VI70" s="69"/>
      <c r="VJ70" s="69"/>
      <c r="VK70" s="69"/>
      <c r="VL70" s="69"/>
      <c r="VM70" s="69"/>
      <c r="VN70" s="69"/>
      <c r="VO70" s="69"/>
      <c r="VP70" s="69"/>
      <c r="VQ70" s="69"/>
      <c r="VR70" s="69"/>
      <c r="VS70" s="69"/>
      <c r="VT70" s="69"/>
      <c r="VU70" s="69"/>
      <c r="VV70" s="69"/>
      <c r="VW70" s="69"/>
      <c r="VX70" s="69"/>
      <c r="VY70" s="69"/>
      <c r="VZ70" s="69"/>
      <c r="WA70" s="69"/>
      <c r="WB70" s="69"/>
      <c r="WC70" s="69"/>
      <c r="WD70" s="69"/>
      <c r="WE70" s="69"/>
      <c r="WF70" s="69"/>
      <c r="WG70" s="69"/>
      <c r="WH70" s="69"/>
      <c r="WI70" s="69"/>
      <c r="WJ70" s="69"/>
      <c r="WK70" s="69"/>
      <c r="WL70" s="69"/>
      <c r="WM70" s="69"/>
      <c r="WN70" s="69"/>
      <c r="WO70" s="69"/>
      <c r="WP70" s="69"/>
      <c r="WQ70" s="69"/>
      <c r="WR70" s="69"/>
      <c r="WS70" s="69"/>
      <c r="WT70" s="69"/>
      <c r="WU70" s="69"/>
      <c r="WV70" s="69"/>
      <c r="WW70" s="69"/>
      <c r="WX70" s="69"/>
      <c r="WY70" s="69"/>
      <c r="WZ70" s="69"/>
      <c r="XA70" s="69"/>
      <c r="XB70" s="69"/>
      <c r="XC70" s="69"/>
      <c r="XD70" s="69"/>
      <c r="XE70" s="69"/>
      <c r="XF70" s="69"/>
      <c r="XG70" s="69"/>
      <c r="XH70" s="69"/>
      <c r="XI70" s="69"/>
      <c r="XJ70" s="69"/>
      <c r="XK70" s="69"/>
      <c r="XL70" s="69"/>
      <c r="XM70" s="69"/>
      <c r="XN70" s="69"/>
      <c r="XO70" s="69"/>
      <c r="XP70" s="69"/>
      <c r="XQ70" s="69"/>
      <c r="XR70" s="69"/>
      <c r="XS70" s="69"/>
      <c r="XT70" s="69"/>
      <c r="XU70" s="69"/>
      <c r="XV70" s="69"/>
      <c r="XW70" s="69"/>
      <c r="XX70" s="69"/>
      <c r="XY70" s="69"/>
      <c r="XZ70" s="69"/>
      <c r="YA70" s="69"/>
      <c r="YB70" s="69"/>
      <c r="YC70" s="69"/>
      <c r="YD70" s="69"/>
      <c r="YE70" s="69"/>
      <c r="YF70" s="69"/>
      <c r="YG70" s="69"/>
      <c r="YH70" s="69"/>
      <c r="YI70" s="69"/>
      <c r="YJ70" s="69"/>
      <c r="YK70" s="69"/>
      <c r="YL70" s="69"/>
      <c r="YM70" s="69"/>
      <c r="YN70" s="69"/>
      <c r="YO70" s="69"/>
      <c r="YP70" s="69"/>
      <c r="YQ70" s="69"/>
      <c r="YR70" s="69"/>
      <c r="YS70" s="69"/>
      <c r="YT70" s="69"/>
      <c r="YU70" s="69"/>
      <c r="YV70" s="69"/>
      <c r="YW70" s="69"/>
      <c r="YX70" s="69"/>
      <c r="YY70" s="69"/>
      <c r="YZ70" s="69"/>
      <c r="ZA70" s="69"/>
      <c r="ZB70" s="69"/>
      <c r="ZC70" s="69"/>
      <c r="ZD70" s="69"/>
      <c r="ZE70" s="69"/>
      <c r="ZF70" s="69"/>
      <c r="ZG70" s="69"/>
      <c r="ZH70" s="69"/>
      <c r="ZI70" s="69"/>
      <c r="ZJ70" s="69"/>
      <c r="ZK70" s="69"/>
      <c r="ZL70" s="69"/>
      <c r="ZM70" s="69"/>
      <c r="ZN70" s="69"/>
      <c r="ZO70" s="69"/>
      <c r="ZP70" s="69"/>
      <c r="ZQ70" s="69"/>
      <c r="ZR70" s="69"/>
      <c r="ZS70" s="69"/>
      <c r="ZT70" s="69"/>
      <c r="ZU70" s="69"/>
      <c r="ZV70" s="69"/>
      <c r="ZW70" s="69"/>
      <c r="ZX70" s="69"/>
      <c r="ZY70" s="69"/>
      <c r="ZZ70" s="69"/>
      <c r="AAA70" s="69"/>
      <c r="AAB70" s="69"/>
      <c r="AAC70" s="69"/>
      <c r="AAD70" s="69"/>
      <c r="AAE70" s="69"/>
      <c r="AAF70" s="69"/>
      <c r="AAG70" s="69"/>
      <c r="AAH70" s="69"/>
      <c r="AAI70" s="69"/>
      <c r="AAJ70" s="69"/>
      <c r="AAK70" s="69"/>
      <c r="AAL70" s="69"/>
      <c r="AAM70" s="69"/>
      <c r="AAN70" s="69"/>
      <c r="AAO70" s="69"/>
      <c r="AAP70" s="69"/>
      <c r="AAQ70" s="69"/>
      <c r="AAR70" s="69"/>
      <c r="AAS70" s="69"/>
      <c r="AAT70" s="69"/>
      <c r="AAU70" s="69"/>
      <c r="AAV70" s="69"/>
      <c r="AAW70" s="69"/>
      <c r="AAX70" s="69"/>
      <c r="AAY70" s="69"/>
      <c r="AAZ70" s="69"/>
      <c r="ABA70" s="69"/>
      <c r="ABB70" s="69"/>
      <c r="ABC70" s="69"/>
      <c r="ABD70" s="69"/>
      <c r="ABE70" s="69"/>
      <c r="ABF70" s="69"/>
      <c r="ABG70" s="69"/>
      <c r="ABH70" s="69"/>
      <c r="ABI70" s="69"/>
      <c r="ABJ70" s="69"/>
      <c r="ABK70" s="69"/>
      <c r="ABL70" s="69"/>
      <c r="ABM70" s="69"/>
      <c r="ABN70" s="69"/>
      <c r="ABO70" s="69"/>
      <c r="ABP70" s="69"/>
      <c r="ABQ70" s="69"/>
      <c r="ABR70" s="69"/>
      <c r="ABS70" s="69"/>
      <c r="ABT70" s="69"/>
      <c r="ABU70" s="69"/>
      <c r="ABV70" s="69"/>
      <c r="ABW70" s="69"/>
      <c r="ABX70" s="69"/>
      <c r="ABY70" s="69"/>
      <c r="ABZ70" s="69"/>
      <c r="ACA70" s="69"/>
      <c r="ACB70" s="69"/>
      <c r="ACC70" s="69"/>
      <c r="ACD70" s="69"/>
      <c r="ACE70" s="69"/>
      <c r="ACF70" s="69"/>
      <c r="ACG70" s="69"/>
      <c r="ACH70" s="69"/>
      <c r="ACI70" s="69"/>
      <c r="ACJ70" s="69"/>
      <c r="ACK70" s="69"/>
      <c r="ACL70" s="69"/>
      <c r="ACM70" s="69"/>
      <c r="ACN70" s="69"/>
      <c r="ACO70" s="69"/>
      <c r="ACP70" s="69"/>
      <c r="ACQ70" s="69"/>
      <c r="ACR70" s="69"/>
      <c r="ACS70" s="69"/>
      <c r="ACT70" s="69"/>
      <c r="ACU70" s="69"/>
      <c r="ACV70" s="69"/>
      <c r="ACW70" s="69"/>
      <c r="ACX70" s="69"/>
      <c r="ACY70" s="69"/>
      <c r="ACZ70" s="69"/>
      <c r="ADA70" s="69"/>
      <c r="ADB70" s="69"/>
      <c r="ADC70" s="69"/>
      <c r="ADD70" s="69"/>
      <c r="ADE70" s="69"/>
      <c r="ADF70" s="69"/>
      <c r="ADG70" s="69"/>
      <c r="ADH70" s="69"/>
      <c r="ADI70" s="69"/>
      <c r="ADJ70" s="69"/>
      <c r="ADK70" s="69"/>
      <c r="ADL70" s="69"/>
      <c r="ADM70" s="69"/>
      <c r="ADN70" s="69"/>
      <c r="ADO70" s="69"/>
      <c r="ADP70" s="69"/>
      <c r="ADQ70" s="69"/>
      <c r="ADR70" s="69"/>
      <c r="ADS70" s="69"/>
      <c r="ADT70" s="69"/>
      <c r="ADU70" s="69"/>
      <c r="ADV70" s="69"/>
      <c r="ADW70" s="69"/>
      <c r="ADX70" s="69"/>
      <c r="ADY70" s="69"/>
      <c r="ADZ70" s="69"/>
      <c r="AEA70" s="69"/>
      <c r="AEB70" s="69"/>
      <c r="AEC70" s="69"/>
      <c r="AED70" s="69"/>
      <c r="AEE70" s="69"/>
      <c r="AEF70" s="69"/>
      <c r="AEG70" s="69"/>
      <c r="AEH70" s="69"/>
      <c r="AEI70" s="69"/>
      <c r="AEJ70" s="69"/>
      <c r="AEK70" s="69"/>
      <c r="AEL70" s="69"/>
      <c r="AEM70" s="69"/>
      <c r="AEN70" s="69"/>
      <c r="AEO70" s="69"/>
      <c r="AEP70" s="69"/>
      <c r="AEQ70" s="69"/>
      <c r="AER70" s="69"/>
      <c r="AES70" s="69"/>
      <c r="AET70" s="69"/>
      <c r="AEU70" s="69"/>
      <c r="AEV70" s="69"/>
      <c r="AEW70" s="69"/>
      <c r="AEX70" s="69"/>
      <c r="AEY70" s="69"/>
      <c r="AEZ70" s="69"/>
      <c r="AFA70" s="69"/>
      <c r="AFB70" s="69"/>
      <c r="AFC70" s="69"/>
      <c r="AFD70" s="69"/>
      <c r="AFE70" s="69"/>
      <c r="AFF70" s="69"/>
      <c r="AFG70" s="69"/>
      <c r="AFH70" s="69"/>
      <c r="AFI70" s="69"/>
      <c r="AFJ70" s="69"/>
      <c r="AFK70" s="69"/>
      <c r="AFL70" s="69"/>
      <c r="AFM70" s="69"/>
      <c r="AFN70" s="69"/>
      <c r="AFO70" s="69"/>
      <c r="AFP70" s="69"/>
      <c r="AFQ70" s="69"/>
      <c r="AFR70" s="69"/>
      <c r="AFS70" s="69"/>
      <c r="AFT70" s="69"/>
      <c r="AFU70" s="69"/>
      <c r="AFV70" s="69"/>
      <c r="AFW70" s="69"/>
      <c r="AFX70" s="69"/>
      <c r="AFY70" s="69"/>
      <c r="AFZ70" s="69"/>
      <c r="AGA70" s="69"/>
      <c r="AGB70" s="69"/>
      <c r="AGC70" s="69"/>
      <c r="AGD70" s="69"/>
      <c r="AGE70" s="69"/>
      <c r="AGF70" s="69"/>
      <c r="AGG70" s="69"/>
      <c r="AGH70" s="69"/>
      <c r="AGI70" s="69"/>
      <c r="AGJ70" s="69"/>
      <c r="AGK70" s="69"/>
      <c r="AGL70" s="69"/>
      <c r="AGM70" s="69"/>
      <c r="AGN70" s="69"/>
      <c r="AGO70" s="69"/>
      <c r="AGP70" s="69"/>
      <c r="AGQ70" s="69"/>
      <c r="AGR70" s="69"/>
      <c r="AGS70" s="69"/>
      <c r="AGT70" s="69"/>
      <c r="AGU70" s="69"/>
      <c r="AGV70" s="69"/>
      <c r="AGW70" s="69"/>
      <c r="AGX70" s="69"/>
      <c r="AGY70" s="69"/>
      <c r="AGZ70" s="69"/>
      <c r="AHA70" s="69"/>
      <c r="AHB70" s="69"/>
      <c r="AHC70" s="69"/>
      <c r="AHD70" s="69"/>
      <c r="AHE70" s="69"/>
      <c r="AHF70" s="69"/>
      <c r="AHG70" s="69"/>
      <c r="AHH70" s="69"/>
      <c r="AHI70" s="69"/>
      <c r="AHJ70" s="69"/>
      <c r="AHK70" s="69"/>
      <c r="AHL70" s="69"/>
      <c r="AHM70" s="69"/>
      <c r="AHN70" s="69"/>
      <c r="AHO70" s="69"/>
      <c r="AHP70" s="69"/>
      <c r="AHQ70" s="69"/>
      <c r="AHR70" s="69"/>
      <c r="AHS70" s="69"/>
      <c r="AHT70" s="69"/>
      <c r="AHU70" s="69"/>
      <c r="AHV70" s="69"/>
      <c r="AHW70" s="69"/>
      <c r="AHX70" s="69"/>
      <c r="AHY70" s="69"/>
      <c r="AHZ70" s="69"/>
      <c r="AIA70" s="69"/>
      <c r="AIB70" s="69"/>
      <c r="AIC70" s="69"/>
      <c r="AID70" s="69"/>
      <c r="AIE70" s="69"/>
      <c r="AIF70" s="69"/>
      <c r="AIG70" s="69"/>
      <c r="AIH70" s="69"/>
      <c r="AII70" s="69"/>
      <c r="AIJ70" s="69"/>
      <c r="AIK70" s="69"/>
      <c r="AIL70" s="69"/>
      <c r="AIM70" s="69"/>
      <c r="AIN70" s="69"/>
      <c r="AIO70" s="69"/>
      <c r="AIP70" s="69"/>
      <c r="AIQ70" s="69"/>
      <c r="AIR70" s="69"/>
      <c r="AIS70" s="69"/>
      <c r="AIT70" s="69"/>
      <c r="AIU70" s="69"/>
      <c r="AIV70" s="69"/>
      <c r="AIW70" s="69"/>
      <c r="AIX70" s="69"/>
      <c r="AIY70" s="69"/>
      <c r="AIZ70" s="69"/>
      <c r="AJA70" s="69"/>
      <c r="AJB70" s="69"/>
      <c r="AJC70" s="69"/>
      <c r="AJD70" s="69"/>
      <c r="AJE70" s="69"/>
      <c r="AJF70" s="69"/>
      <c r="AJG70" s="69"/>
      <c r="AJH70" s="69"/>
      <c r="AJI70" s="69"/>
      <c r="AJJ70" s="69"/>
      <c r="AJK70" s="69"/>
      <c r="AJL70" s="69"/>
      <c r="AJM70" s="69"/>
      <c r="AJN70" s="69"/>
      <c r="AJO70" s="69"/>
      <c r="AJP70" s="69"/>
      <c r="AJQ70" s="69"/>
      <c r="AJR70" s="69"/>
      <c r="AJS70" s="69"/>
      <c r="AJT70" s="69"/>
      <c r="AJU70" s="69"/>
      <c r="AJV70" s="69"/>
      <c r="AJW70" s="69"/>
      <c r="AJX70" s="69"/>
      <c r="AJY70" s="69"/>
      <c r="AJZ70" s="69"/>
      <c r="AKA70" s="69"/>
      <c r="AKB70" s="69"/>
      <c r="AKC70" s="69"/>
      <c r="AKD70" s="69"/>
      <c r="AKE70" s="69"/>
      <c r="AKF70" s="69"/>
      <c r="AKG70" s="69"/>
      <c r="AKH70" s="69"/>
      <c r="AKI70" s="69"/>
      <c r="AKJ70" s="69"/>
      <c r="AKK70" s="69"/>
      <c r="AKL70" s="69"/>
      <c r="AKM70" s="69"/>
      <c r="AKN70" s="69"/>
      <c r="AKO70" s="69"/>
      <c r="AKP70" s="69"/>
      <c r="AKQ70" s="69"/>
      <c r="AKR70" s="69"/>
      <c r="AKS70" s="69"/>
      <c r="AKT70" s="69"/>
      <c r="AKU70" s="69"/>
      <c r="AKV70" s="69"/>
      <c r="AKW70" s="69"/>
      <c r="AKX70" s="69"/>
      <c r="AKY70" s="69"/>
      <c r="AKZ70" s="69"/>
      <c r="ALA70" s="69"/>
      <c r="ALB70" s="69"/>
      <c r="ALC70" s="69"/>
      <c r="ALD70" s="69"/>
      <c r="ALE70" s="69"/>
      <c r="ALF70" s="69"/>
      <c r="ALG70" s="69"/>
      <c r="ALH70" s="69"/>
      <c r="ALI70" s="69"/>
      <c r="ALJ70" s="69"/>
      <c r="ALK70" s="69"/>
      <c r="ALL70" s="69"/>
      <c r="ALM70" s="69"/>
    </row>
    <row r="7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69"/>
      <c r="CE71" s="69"/>
      <c r="CF71" s="69"/>
      <c r="CG71" s="69"/>
      <c r="CH71" s="69"/>
      <c r="CI71" s="69"/>
      <c r="CJ71" s="69"/>
      <c r="CK71" s="69"/>
      <c r="CL71" s="69"/>
      <c r="CM71" s="69"/>
      <c r="CN71" s="69"/>
      <c r="CO71" s="69"/>
      <c r="CP71" s="69"/>
      <c r="CQ71" s="69"/>
      <c r="CR71" s="69"/>
      <c r="CS71" s="69"/>
      <c r="CT71" s="69"/>
      <c r="CU71" s="69"/>
      <c r="CV71" s="69"/>
      <c r="CW71" s="69"/>
      <c r="CX71" s="69"/>
      <c r="CY71" s="69"/>
      <c r="CZ71" s="69"/>
      <c r="DA71" s="69"/>
      <c r="DB71" s="69"/>
      <c r="DC71" s="69"/>
      <c r="DD71" s="69"/>
      <c r="DE71" s="69"/>
      <c r="DF71" s="69"/>
      <c r="DG71" s="69"/>
      <c r="DH71" s="69"/>
      <c r="DI71" s="69"/>
      <c r="DJ71" s="69"/>
      <c r="DK71" s="69"/>
      <c r="DL71" s="69"/>
      <c r="DM71" s="69"/>
      <c r="DN71" s="69"/>
      <c r="DO71" s="69"/>
      <c r="DP71" s="69"/>
      <c r="DQ71" s="69"/>
      <c r="DR71" s="69"/>
      <c r="DS71" s="69"/>
      <c r="DT71" s="69"/>
      <c r="DU71" s="69"/>
      <c r="DV71" s="69"/>
      <c r="DW71" s="69"/>
      <c r="DX71" s="69"/>
      <c r="DY71" s="69"/>
      <c r="DZ71" s="69"/>
      <c r="EA71" s="69"/>
      <c r="EB71" s="69"/>
      <c r="EC71" s="69"/>
      <c r="ED71" s="69"/>
      <c r="EE71" s="69"/>
      <c r="EF71" s="69"/>
      <c r="EG71" s="69"/>
      <c r="EH71" s="69"/>
      <c r="EI71" s="69"/>
      <c r="EJ71" s="69"/>
      <c r="EK71" s="69"/>
      <c r="EL71" s="69"/>
      <c r="EM71" s="69"/>
      <c r="EN71" s="69"/>
      <c r="EO71" s="69"/>
      <c r="EP71" s="69"/>
      <c r="EQ71" s="69"/>
      <c r="ER71" s="69"/>
      <c r="ES71" s="69"/>
      <c r="ET71" s="69"/>
      <c r="EU71" s="69"/>
      <c r="EV71" s="69"/>
      <c r="EW71" s="69"/>
      <c r="EX71" s="69"/>
      <c r="EY71" s="69"/>
      <c r="EZ71" s="69"/>
      <c r="FA71" s="69"/>
      <c r="FB71" s="69"/>
      <c r="FC71" s="69"/>
      <c r="FD71" s="69"/>
      <c r="FE71" s="69"/>
      <c r="FF71" s="69"/>
      <c r="FG71" s="69"/>
      <c r="FH71" s="69"/>
      <c r="FI71" s="69"/>
      <c r="FJ71" s="69"/>
      <c r="FK71" s="69"/>
      <c r="FL71" s="69"/>
      <c r="FM71" s="69"/>
      <c r="FN71" s="69"/>
      <c r="FO71" s="69"/>
      <c r="FP71" s="69"/>
      <c r="FQ71" s="69"/>
      <c r="FR71" s="69"/>
      <c r="FS71" s="69"/>
      <c r="FT71" s="69"/>
      <c r="FU71" s="69"/>
      <c r="FV71" s="69"/>
      <c r="FW71" s="69"/>
      <c r="FX71" s="69"/>
      <c r="FY71" s="69"/>
      <c r="FZ71" s="69"/>
      <c r="GA71" s="69"/>
      <c r="GB71" s="69"/>
      <c r="GC71" s="69"/>
      <c r="GD71" s="69"/>
      <c r="GE71" s="69"/>
      <c r="GF71" s="69"/>
      <c r="GG71" s="69"/>
      <c r="GH71" s="69"/>
      <c r="GI71" s="69"/>
      <c r="GJ71" s="69"/>
      <c r="GK71" s="69"/>
      <c r="GL71" s="69"/>
      <c r="GM71" s="69"/>
      <c r="GN71" s="69"/>
      <c r="GO71" s="69"/>
      <c r="GP71" s="69"/>
      <c r="GQ71" s="69"/>
      <c r="GR71" s="69"/>
      <c r="GS71" s="69"/>
      <c r="GT71" s="69"/>
      <c r="GU71" s="69"/>
      <c r="GV71" s="69"/>
      <c r="GW71" s="69"/>
      <c r="GX71" s="69"/>
      <c r="GY71" s="69"/>
      <c r="GZ71" s="69"/>
      <c r="HA71" s="69"/>
      <c r="HB71" s="69"/>
      <c r="HC71" s="69"/>
      <c r="HD71" s="69"/>
      <c r="HE71" s="69"/>
      <c r="HF71" s="69"/>
      <c r="HG71" s="69"/>
      <c r="HH71" s="69"/>
      <c r="HI71" s="69"/>
      <c r="HJ71" s="69"/>
      <c r="HK71" s="69"/>
      <c r="HL71" s="69"/>
      <c r="HM71" s="69"/>
      <c r="HN71" s="69"/>
      <c r="HO71" s="69"/>
      <c r="HP71" s="69"/>
      <c r="HQ71" s="69"/>
      <c r="HR71" s="69"/>
      <c r="HS71" s="69"/>
      <c r="HT71" s="69"/>
      <c r="HU71" s="69"/>
      <c r="HV71" s="69"/>
      <c r="HW71" s="69"/>
      <c r="HX71" s="69"/>
      <c r="HY71" s="69"/>
      <c r="HZ71" s="69"/>
      <c r="IA71" s="69"/>
      <c r="IB71" s="69"/>
      <c r="IC71" s="69"/>
      <c r="ID71" s="69"/>
      <c r="IE71" s="69"/>
      <c r="IF71" s="69"/>
      <c r="IG71" s="69"/>
      <c r="IH71" s="69"/>
      <c r="II71" s="69"/>
      <c r="IJ71" s="69"/>
      <c r="IK71" s="69"/>
      <c r="IL71" s="69"/>
      <c r="IM71" s="69"/>
      <c r="IN71" s="69"/>
      <c r="IO71" s="69"/>
      <c r="IP71" s="69"/>
      <c r="IQ71" s="69"/>
      <c r="IR71" s="69"/>
      <c r="IS71" s="69"/>
      <c r="IT71" s="69"/>
      <c r="IU71" s="69"/>
      <c r="IV71" s="69"/>
      <c r="IW71" s="69"/>
      <c r="IX71" s="69"/>
      <c r="IY71" s="69"/>
      <c r="IZ71" s="69"/>
      <c r="JA71" s="69"/>
      <c r="JB71" s="69"/>
      <c r="JC71" s="69"/>
      <c r="JD71" s="69"/>
      <c r="JE71" s="69"/>
      <c r="JF71" s="69"/>
      <c r="JG71" s="69"/>
      <c r="JH71" s="69"/>
      <c r="JI71" s="69"/>
      <c r="JJ71" s="69"/>
      <c r="JK71" s="69"/>
      <c r="JL71" s="69"/>
      <c r="JM71" s="69"/>
      <c r="JN71" s="69"/>
      <c r="JO71" s="69"/>
      <c r="JP71" s="69"/>
      <c r="JQ71" s="69"/>
      <c r="JR71" s="69"/>
      <c r="JS71" s="69"/>
      <c r="JT71" s="69"/>
      <c r="JU71" s="69"/>
      <c r="JV71" s="69"/>
      <c r="JW71" s="69"/>
      <c r="JX71" s="69"/>
      <c r="JY71" s="69"/>
      <c r="JZ71" s="69"/>
      <c r="KA71" s="69"/>
      <c r="KB71" s="69"/>
      <c r="KC71" s="69"/>
      <c r="KD71" s="69"/>
      <c r="KE71" s="69"/>
      <c r="KF71" s="69"/>
      <c r="KG71" s="69"/>
      <c r="KH71" s="69"/>
      <c r="KI71" s="69"/>
      <c r="KJ71" s="69"/>
      <c r="KK71" s="69"/>
      <c r="KL71" s="69"/>
      <c r="KM71" s="69"/>
      <c r="KN71" s="69"/>
      <c r="KO71" s="69"/>
      <c r="KP71" s="69"/>
      <c r="KQ71" s="69"/>
      <c r="KR71" s="69"/>
      <c r="KS71" s="69"/>
      <c r="KT71" s="69"/>
      <c r="KU71" s="69"/>
      <c r="KV71" s="69"/>
      <c r="KW71" s="69"/>
      <c r="KX71" s="69"/>
      <c r="KY71" s="69"/>
      <c r="KZ71" s="69"/>
      <c r="LA71" s="69"/>
      <c r="LB71" s="69"/>
      <c r="LC71" s="69"/>
      <c r="LD71" s="69"/>
      <c r="LE71" s="69"/>
      <c r="LF71" s="69"/>
      <c r="LG71" s="69"/>
      <c r="LH71" s="69"/>
      <c r="LI71" s="69"/>
      <c r="LJ71" s="69"/>
      <c r="LK71" s="69"/>
      <c r="LL71" s="69"/>
      <c r="LM71" s="69"/>
      <c r="LN71" s="69"/>
      <c r="LO71" s="69"/>
      <c r="LP71" s="69"/>
      <c r="LQ71" s="69"/>
      <c r="LR71" s="69"/>
      <c r="LS71" s="69"/>
      <c r="LT71" s="69"/>
      <c r="LU71" s="69"/>
      <c r="LV71" s="69"/>
      <c r="LW71" s="69"/>
      <c r="LX71" s="69"/>
      <c r="LY71" s="69"/>
      <c r="LZ71" s="69"/>
      <c r="MA71" s="69"/>
      <c r="MB71" s="69"/>
      <c r="MC71" s="69"/>
      <c r="MD71" s="69"/>
      <c r="ME71" s="69"/>
      <c r="MF71" s="69"/>
      <c r="MG71" s="69"/>
      <c r="MH71" s="69"/>
      <c r="MI71" s="69"/>
      <c r="MJ71" s="69"/>
      <c r="MK71" s="69"/>
      <c r="ML71" s="69"/>
      <c r="MM71" s="69"/>
      <c r="MN71" s="69"/>
      <c r="MO71" s="69"/>
      <c r="MP71" s="69"/>
      <c r="MQ71" s="69"/>
      <c r="MR71" s="69"/>
      <c r="MS71" s="69"/>
      <c r="MT71" s="69"/>
      <c r="MU71" s="69"/>
      <c r="MV71" s="69"/>
      <c r="MW71" s="69"/>
      <c r="MX71" s="69"/>
      <c r="MY71" s="69"/>
      <c r="MZ71" s="69"/>
      <c r="NA71" s="69"/>
      <c r="NB71" s="69"/>
      <c r="NC71" s="69"/>
      <c r="ND71" s="69"/>
      <c r="NE71" s="69"/>
      <c r="NF71" s="69"/>
      <c r="NG71" s="69"/>
      <c r="NH71" s="69"/>
      <c r="NI71" s="69"/>
      <c r="NJ71" s="69"/>
      <c r="NK71" s="69"/>
      <c r="NL71" s="69"/>
      <c r="NM71" s="69"/>
      <c r="NN71" s="69"/>
      <c r="NO71" s="69"/>
      <c r="NP71" s="69"/>
      <c r="NQ71" s="69"/>
      <c r="NR71" s="69"/>
      <c r="NS71" s="69"/>
      <c r="NT71" s="69"/>
      <c r="NU71" s="69"/>
      <c r="NV71" s="69"/>
      <c r="NW71" s="69"/>
      <c r="NX71" s="69"/>
      <c r="NY71" s="69"/>
      <c r="NZ71" s="69"/>
      <c r="OA71" s="69"/>
      <c r="OB71" s="69"/>
      <c r="OC71" s="69"/>
      <c r="OD71" s="69"/>
      <c r="OE71" s="69"/>
      <c r="OF71" s="69"/>
      <c r="OG71" s="69"/>
      <c r="OH71" s="69"/>
      <c r="OI71" s="69"/>
      <c r="OJ71" s="69"/>
      <c r="OK71" s="69"/>
      <c r="OL71" s="69"/>
      <c r="OM71" s="69"/>
      <c r="ON71" s="69"/>
      <c r="OO71" s="69"/>
      <c r="OP71" s="69"/>
      <c r="OQ71" s="69"/>
      <c r="OR71" s="69"/>
      <c r="OS71" s="69"/>
      <c r="OT71" s="69"/>
      <c r="OU71" s="69"/>
      <c r="OV71" s="69"/>
      <c r="OW71" s="69"/>
      <c r="OX71" s="69"/>
      <c r="OY71" s="69"/>
      <c r="OZ71" s="69"/>
      <c r="PA71" s="69"/>
      <c r="PB71" s="69"/>
      <c r="PC71" s="69"/>
      <c r="PD71" s="69"/>
      <c r="PE71" s="69"/>
      <c r="PF71" s="69"/>
      <c r="PG71" s="69"/>
      <c r="PH71" s="69"/>
      <c r="PI71" s="69"/>
      <c r="PJ71" s="69"/>
      <c r="PK71" s="69"/>
      <c r="PL71" s="69"/>
      <c r="PM71" s="69"/>
      <c r="PN71" s="69"/>
      <c r="PO71" s="69"/>
      <c r="PP71" s="69"/>
      <c r="PQ71" s="69"/>
      <c r="PR71" s="69"/>
      <c r="PS71" s="69"/>
      <c r="PT71" s="69"/>
      <c r="PU71" s="69"/>
      <c r="PV71" s="69"/>
      <c r="PW71" s="69"/>
      <c r="PX71" s="69"/>
      <c r="PY71" s="69"/>
      <c r="PZ71" s="69"/>
      <c r="QA71" s="69"/>
      <c r="QB71" s="69"/>
      <c r="QC71" s="69"/>
      <c r="QD71" s="69"/>
      <c r="QE71" s="69"/>
      <c r="QF71" s="69"/>
      <c r="QG71" s="69"/>
      <c r="QH71" s="69"/>
      <c r="QI71" s="69"/>
      <c r="QJ71" s="69"/>
      <c r="QK71" s="69"/>
      <c r="QL71" s="69"/>
      <c r="QM71" s="69"/>
      <c r="QN71" s="69"/>
      <c r="QO71" s="69"/>
      <c r="QP71" s="69"/>
      <c r="QQ71" s="69"/>
      <c r="QR71" s="69"/>
      <c r="QS71" s="69"/>
      <c r="QT71" s="69"/>
      <c r="QU71" s="69"/>
      <c r="QV71" s="69"/>
      <c r="QW71" s="69"/>
      <c r="QX71" s="69"/>
      <c r="QY71" s="69"/>
      <c r="QZ71" s="69"/>
      <c r="RA71" s="69"/>
      <c r="RB71" s="69"/>
      <c r="RC71" s="69"/>
      <c r="RD71" s="69"/>
      <c r="RE71" s="69"/>
      <c r="RF71" s="69"/>
      <c r="RG71" s="69"/>
      <c r="RH71" s="69"/>
      <c r="RI71" s="69"/>
      <c r="RJ71" s="69"/>
      <c r="RK71" s="69"/>
      <c r="RL71" s="69"/>
      <c r="RM71" s="69"/>
      <c r="RN71" s="69"/>
      <c r="RO71" s="69"/>
      <c r="RP71" s="69"/>
      <c r="RQ71" s="69"/>
      <c r="RR71" s="69"/>
      <c r="RS71" s="69"/>
      <c r="RT71" s="69"/>
      <c r="RU71" s="69"/>
      <c r="RV71" s="69"/>
      <c r="RW71" s="69"/>
      <c r="RX71" s="69"/>
      <c r="RY71" s="69"/>
      <c r="RZ71" s="69"/>
      <c r="SA71" s="69"/>
      <c r="SB71" s="69"/>
      <c r="SC71" s="69"/>
      <c r="SD71" s="69"/>
      <c r="SE71" s="69"/>
      <c r="SF71" s="69"/>
      <c r="SG71" s="69"/>
      <c r="SH71" s="69"/>
      <c r="SI71" s="69"/>
      <c r="SJ71" s="69"/>
      <c r="SK71" s="69"/>
      <c r="SL71" s="69"/>
      <c r="SM71" s="69"/>
      <c r="SN71" s="69"/>
      <c r="SO71" s="69"/>
      <c r="SP71" s="69"/>
      <c r="SQ71" s="69"/>
      <c r="SR71" s="69"/>
      <c r="SS71" s="69"/>
      <c r="ST71" s="69"/>
      <c r="SU71" s="69"/>
      <c r="SV71" s="69"/>
      <c r="SW71" s="69"/>
      <c r="SX71" s="69"/>
      <c r="SY71" s="69"/>
      <c r="SZ71" s="69"/>
      <c r="TA71" s="69"/>
      <c r="TB71" s="69"/>
      <c r="TC71" s="69"/>
      <c r="TD71" s="69"/>
      <c r="TE71" s="69"/>
      <c r="TF71" s="69"/>
      <c r="TG71" s="69"/>
      <c r="TH71" s="69"/>
      <c r="TI71" s="69"/>
      <c r="TJ71" s="69"/>
      <c r="TK71" s="69"/>
      <c r="TL71" s="69"/>
      <c r="TM71" s="69"/>
      <c r="TN71" s="69"/>
      <c r="TO71" s="69"/>
      <c r="TP71" s="69"/>
      <c r="TQ71" s="69"/>
      <c r="TR71" s="69"/>
      <c r="TS71" s="69"/>
      <c r="TT71" s="69"/>
      <c r="TU71" s="69"/>
      <c r="TV71" s="69"/>
      <c r="TW71" s="69"/>
      <c r="TX71" s="69"/>
      <c r="TY71" s="69"/>
      <c r="TZ71" s="69"/>
      <c r="UA71" s="69"/>
      <c r="UB71" s="69"/>
      <c r="UC71" s="69"/>
      <c r="UD71" s="69"/>
      <c r="UE71" s="69"/>
      <c r="UF71" s="69"/>
      <c r="UG71" s="69"/>
      <c r="UH71" s="69"/>
      <c r="UI71" s="69"/>
      <c r="UJ71" s="69"/>
      <c r="UK71" s="69"/>
      <c r="UL71" s="69"/>
      <c r="UM71" s="69"/>
      <c r="UN71" s="69"/>
      <c r="UO71" s="69"/>
      <c r="UP71" s="69"/>
      <c r="UQ71" s="69"/>
      <c r="UR71" s="69"/>
      <c r="US71" s="69"/>
      <c r="UT71" s="69"/>
      <c r="UU71" s="69"/>
      <c r="UV71" s="69"/>
      <c r="UW71" s="69"/>
      <c r="UX71" s="69"/>
      <c r="UY71" s="69"/>
      <c r="UZ71" s="69"/>
      <c r="VA71" s="69"/>
      <c r="VB71" s="69"/>
      <c r="VC71" s="69"/>
      <c r="VD71" s="69"/>
      <c r="VE71" s="69"/>
      <c r="VF71" s="69"/>
      <c r="VG71" s="69"/>
      <c r="VH71" s="69"/>
      <c r="VI71" s="69"/>
      <c r="VJ71" s="69"/>
      <c r="VK71" s="69"/>
      <c r="VL71" s="69"/>
      <c r="VM71" s="69"/>
      <c r="VN71" s="69"/>
      <c r="VO71" s="69"/>
      <c r="VP71" s="69"/>
      <c r="VQ71" s="69"/>
      <c r="VR71" s="69"/>
      <c r="VS71" s="69"/>
      <c r="VT71" s="69"/>
      <c r="VU71" s="69"/>
      <c r="VV71" s="69"/>
      <c r="VW71" s="69"/>
      <c r="VX71" s="69"/>
      <c r="VY71" s="69"/>
      <c r="VZ71" s="69"/>
      <c r="WA71" s="69"/>
      <c r="WB71" s="69"/>
      <c r="WC71" s="69"/>
      <c r="WD71" s="69"/>
      <c r="WE71" s="69"/>
      <c r="WF71" s="69"/>
      <c r="WG71" s="69"/>
      <c r="WH71" s="69"/>
      <c r="WI71" s="69"/>
      <c r="WJ71" s="69"/>
      <c r="WK71" s="69"/>
      <c r="WL71" s="69"/>
      <c r="WM71" s="69"/>
      <c r="WN71" s="69"/>
      <c r="WO71" s="69"/>
      <c r="WP71" s="69"/>
      <c r="WQ71" s="69"/>
      <c r="WR71" s="69"/>
      <c r="WS71" s="69"/>
      <c r="WT71" s="69"/>
      <c r="WU71" s="69"/>
      <c r="WV71" s="69"/>
      <c r="WW71" s="69"/>
      <c r="WX71" s="69"/>
      <c r="WY71" s="69"/>
      <c r="WZ71" s="69"/>
      <c r="XA71" s="69"/>
      <c r="XB71" s="69"/>
      <c r="XC71" s="69"/>
      <c r="XD71" s="69"/>
      <c r="XE71" s="69"/>
      <c r="XF71" s="69"/>
      <c r="XG71" s="69"/>
      <c r="XH71" s="69"/>
      <c r="XI71" s="69"/>
      <c r="XJ71" s="69"/>
      <c r="XK71" s="69"/>
      <c r="XL71" s="69"/>
      <c r="XM71" s="69"/>
      <c r="XN71" s="69"/>
      <c r="XO71" s="69"/>
      <c r="XP71" s="69"/>
      <c r="XQ71" s="69"/>
      <c r="XR71" s="69"/>
      <c r="XS71" s="69"/>
      <c r="XT71" s="69"/>
      <c r="XU71" s="69"/>
      <c r="XV71" s="69"/>
      <c r="XW71" s="69"/>
      <c r="XX71" s="69"/>
      <c r="XY71" s="69"/>
      <c r="XZ71" s="69"/>
      <c r="YA71" s="69"/>
      <c r="YB71" s="69"/>
      <c r="YC71" s="69"/>
      <c r="YD71" s="69"/>
      <c r="YE71" s="69"/>
      <c r="YF71" s="69"/>
      <c r="YG71" s="69"/>
      <c r="YH71" s="69"/>
      <c r="YI71" s="69"/>
      <c r="YJ71" s="69"/>
      <c r="YK71" s="69"/>
      <c r="YL71" s="69"/>
      <c r="YM71" s="69"/>
      <c r="YN71" s="69"/>
      <c r="YO71" s="69"/>
      <c r="YP71" s="69"/>
      <c r="YQ71" s="69"/>
      <c r="YR71" s="69"/>
      <c r="YS71" s="69"/>
      <c r="YT71" s="69"/>
      <c r="YU71" s="69"/>
      <c r="YV71" s="69"/>
      <c r="YW71" s="69"/>
      <c r="YX71" s="69"/>
      <c r="YY71" s="69"/>
      <c r="YZ71" s="69"/>
      <c r="ZA71" s="69"/>
      <c r="ZB71" s="69"/>
      <c r="ZC71" s="69"/>
      <c r="ZD71" s="69"/>
      <c r="ZE71" s="69"/>
      <c r="ZF71" s="69"/>
      <c r="ZG71" s="69"/>
      <c r="ZH71" s="69"/>
      <c r="ZI71" s="69"/>
      <c r="ZJ71" s="69"/>
      <c r="ZK71" s="69"/>
      <c r="ZL71" s="69"/>
      <c r="ZM71" s="69"/>
      <c r="ZN71" s="69"/>
      <c r="ZO71" s="69"/>
      <c r="ZP71" s="69"/>
      <c r="ZQ71" s="69"/>
      <c r="ZR71" s="69"/>
      <c r="ZS71" s="69"/>
      <c r="ZT71" s="69"/>
      <c r="ZU71" s="69"/>
      <c r="ZV71" s="69"/>
      <c r="ZW71" s="69"/>
      <c r="ZX71" s="69"/>
      <c r="ZY71" s="69"/>
      <c r="ZZ71" s="69"/>
      <c r="AAA71" s="69"/>
      <c r="AAB71" s="69"/>
      <c r="AAC71" s="69"/>
      <c r="AAD71" s="69"/>
      <c r="AAE71" s="69"/>
      <c r="AAF71" s="69"/>
      <c r="AAG71" s="69"/>
      <c r="AAH71" s="69"/>
      <c r="AAI71" s="69"/>
      <c r="AAJ71" s="69"/>
      <c r="AAK71" s="69"/>
      <c r="AAL71" s="69"/>
      <c r="AAM71" s="69"/>
      <c r="AAN71" s="69"/>
      <c r="AAO71" s="69"/>
      <c r="AAP71" s="69"/>
      <c r="AAQ71" s="69"/>
      <c r="AAR71" s="69"/>
      <c r="AAS71" s="69"/>
      <c r="AAT71" s="69"/>
      <c r="AAU71" s="69"/>
      <c r="AAV71" s="69"/>
      <c r="AAW71" s="69"/>
      <c r="AAX71" s="69"/>
      <c r="AAY71" s="69"/>
      <c r="AAZ71" s="69"/>
      <c r="ABA71" s="69"/>
      <c r="ABB71" s="69"/>
      <c r="ABC71" s="69"/>
      <c r="ABD71" s="69"/>
      <c r="ABE71" s="69"/>
      <c r="ABF71" s="69"/>
      <c r="ABG71" s="69"/>
      <c r="ABH71" s="69"/>
      <c r="ABI71" s="69"/>
      <c r="ABJ71" s="69"/>
      <c r="ABK71" s="69"/>
      <c r="ABL71" s="69"/>
      <c r="ABM71" s="69"/>
      <c r="ABN71" s="69"/>
      <c r="ABO71" s="69"/>
      <c r="ABP71" s="69"/>
      <c r="ABQ71" s="69"/>
      <c r="ABR71" s="69"/>
      <c r="ABS71" s="69"/>
      <c r="ABT71" s="69"/>
      <c r="ABU71" s="69"/>
      <c r="ABV71" s="69"/>
      <c r="ABW71" s="69"/>
      <c r="ABX71" s="69"/>
      <c r="ABY71" s="69"/>
      <c r="ABZ71" s="69"/>
      <c r="ACA71" s="69"/>
      <c r="ACB71" s="69"/>
      <c r="ACC71" s="69"/>
      <c r="ACD71" s="69"/>
      <c r="ACE71" s="69"/>
      <c r="ACF71" s="69"/>
      <c r="ACG71" s="69"/>
      <c r="ACH71" s="69"/>
      <c r="ACI71" s="69"/>
      <c r="ACJ71" s="69"/>
      <c r="ACK71" s="69"/>
      <c r="ACL71" s="69"/>
      <c r="ACM71" s="69"/>
      <c r="ACN71" s="69"/>
      <c r="ACO71" s="69"/>
      <c r="ACP71" s="69"/>
      <c r="ACQ71" s="69"/>
      <c r="ACR71" s="69"/>
      <c r="ACS71" s="69"/>
      <c r="ACT71" s="69"/>
      <c r="ACU71" s="69"/>
      <c r="ACV71" s="69"/>
      <c r="ACW71" s="69"/>
      <c r="ACX71" s="69"/>
      <c r="ACY71" s="69"/>
      <c r="ACZ71" s="69"/>
      <c r="ADA71" s="69"/>
      <c r="ADB71" s="69"/>
      <c r="ADC71" s="69"/>
      <c r="ADD71" s="69"/>
      <c r="ADE71" s="69"/>
      <c r="ADF71" s="69"/>
      <c r="ADG71" s="69"/>
      <c r="ADH71" s="69"/>
      <c r="ADI71" s="69"/>
      <c r="ADJ71" s="69"/>
      <c r="ADK71" s="69"/>
      <c r="ADL71" s="69"/>
      <c r="ADM71" s="69"/>
      <c r="ADN71" s="69"/>
      <c r="ADO71" s="69"/>
      <c r="ADP71" s="69"/>
      <c r="ADQ71" s="69"/>
      <c r="ADR71" s="69"/>
      <c r="ADS71" s="69"/>
      <c r="ADT71" s="69"/>
      <c r="ADU71" s="69"/>
      <c r="ADV71" s="69"/>
      <c r="ADW71" s="69"/>
      <c r="ADX71" s="69"/>
      <c r="ADY71" s="69"/>
      <c r="ADZ71" s="69"/>
      <c r="AEA71" s="69"/>
      <c r="AEB71" s="69"/>
      <c r="AEC71" s="69"/>
      <c r="AED71" s="69"/>
      <c r="AEE71" s="69"/>
      <c r="AEF71" s="69"/>
      <c r="AEG71" s="69"/>
      <c r="AEH71" s="69"/>
      <c r="AEI71" s="69"/>
      <c r="AEJ71" s="69"/>
      <c r="AEK71" s="69"/>
      <c r="AEL71" s="69"/>
      <c r="AEM71" s="69"/>
      <c r="AEN71" s="69"/>
      <c r="AEO71" s="69"/>
      <c r="AEP71" s="69"/>
      <c r="AEQ71" s="69"/>
      <c r="AER71" s="69"/>
      <c r="AES71" s="69"/>
      <c r="AET71" s="69"/>
      <c r="AEU71" s="69"/>
      <c r="AEV71" s="69"/>
      <c r="AEW71" s="69"/>
      <c r="AEX71" s="69"/>
      <c r="AEY71" s="69"/>
      <c r="AEZ71" s="69"/>
      <c r="AFA71" s="69"/>
      <c r="AFB71" s="69"/>
      <c r="AFC71" s="69"/>
      <c r="AFD71" s="69"/>
      <c r="AFE71" s="69"/>
      <c r="AFF71" s="69"/>
      <c r="AFG71" s="69"/>
      <c r="AFH71" s="69"/>
      <c r="AFI71" s="69"/>
      <c r="AFJ71" s="69"/>
      <c r="AFK71" s="69"/>
      <c r="AFL71" s="69"/>
      <c r="AFM71" s="69"/>
      <c r="AFN71" s="69"/>
      <c r="AFO71" s="69"/>
      <c r="AFP71" s="69"/>
      <c r="AFQ71" s="69"/>
      <c r="AFR71" s="69"/>
      <c r="AFS71" s="69"/>
      <c r="AFT71" s="69"/>
      <c r="AFU71" s="69"/>
      <c r="AFV71" s="69"/>
      <c r="AFW71" s="69"/>
      <c r="AFX71" s="69"/>
      <c r="AFY71" s="69"/>
      <c r="AFZ71" s="69"/>
      <c r="AGA71" s="69"/>
      <c r="AGB71" s="69"/>
      <c r="AGC71" s="69"/>
      <c r="AGD71" s="69"/>
      <c r="AGE71" s="69"/>
      <c r="AGF71" s="69"/>
      <c r="AGG71" s="69"/>
      <c r="AGH71" s="69"/>
      <c r="AGI71" s="69"/>
      <c r="AGJ71" s="69"/>
      <c r="AGK71" s="69"/>
      <c r="AGL71" s="69"/>
      <c r="AGM71" s="69"/>
      <c r="AGN71" s="69"/>
      <c r="AGO71" s="69"/>
      <c r="AGP71" s="69"/>
      <c r="AGQ71" s="69"/>
      <c r="AGR71" s="69"/>
      <c r="AGS71" s="69"/>
      <c r="AGT71" s="69"/>
      <c r="AGU71" s="69"/>
      <c r="AGV71" s="69"/>
      <c r="AGW71" s="69"/>
      <c r="AGX71" s="69"/>
      <c r="AGY71" s="69"/>
      <c r="AGZ71" s="69"/>
      <c r="AHA71" s="69"/>
      <c r="AHB71" s="69"/>
      <c r="AHC71" s="69"/>
      <c r="AHD71" s="69"/>
      <c r="AHE71" s="69"/>
      <c r="AHF71" s="69"/>
      <c r="AHG71" s="69"/>
      <c r="AHH71" s="69"/>
      <c r="AHI71" s="69"/>
      <c r="AHJ71" s="69"/>
      <c r="AHK71" s="69"/>
      <c r="AHL71" s="69"/>
      <c r="AHM71" s="69"/>
      <c r="AHN71" s="69"/>
      <c r="AHO71" s="69"/>
      <c r="AHP71" s="69"/>
      <c r="AHQ71" s="69"/>
      <c r="AHR71" s="69"/>
      <c r="AHS71" s="69"/>
      <c r="AHT71" s="69"/>
      <c r="AHU71" s="69"/>
      <c r="AHV71" s="69"/>
      <c r="AHW71" s="69"/>
      <c r="AHX71" s="69"/>
      <c r="AHY71" s="69"/>
      <c r="AHZ71" s="69"/>
      <c r="AIA71" s="69"/>
      <c r="AIB71" s="69"/>
      <c r="AIC71" s="69"/>
      <c r="AID71" s="69"/>
      <c r="AIE71" s="69"/>
      <c r="AIF71" s="69"/>
      <c r="AIG71" s="69"/>
      <c r="AIH71" s="69"/>
      <c r="AII71" s="69"/>
      <c r="AIJ71" s="69"/>
      <c r="AIK71" s="69"/>
      <c r="AIL71" s="69"/>
      <c r="AIM71" s="69"/>
      <c r="AIN71" s="69"/>
      <c r="AIO71" s="69"/>
      <c r="AIP71" s="69"/>
      <c r="AIQ71" s="69"/>
      <c r="AIR71" s="69"/>
      <c r="AIS71" s="69"/>
      <c r="AIT71" s="69"/>
      <c r="AIU71" s="69"/>
      <c r="AIV71" s="69"/>
      <c r="AIW71" s="69"/>
      <c r="AIX71" s="69"/>
      <c r="AIY71" s="69"/>
      <c r="AIZ71" s="69"/>
      <c r="AJA71" s="69"/>
      <c r="AJB71" s="69"/>
      <c r="AJC71" s="69"/>
      <c r="AJD71" s="69"/>
      <c r="AJE71" s="69"/>
      <c r="AJF71" s="69"/>
      <c r="AJG71" s="69"/>
      <c r="AJH71" s="69"/>
      <c r="AJI71" s="69"/>
      <c r="AJJ71" s="69"/>
      <c r="AJK71" s="69"/>
      <c r="AJL71" s="69"/>
      <c r="AJM71" s="69"/>
      <c r="AJN71" s="69"/>
      <c r="AJO71" s="69"/>
      <c r="AJP71" s="69"/>
      <c r="AJQ71" s="69"/>
      <c r="AJR71" s="69"/>
      <c r="AJS71" s="69"/>
      <c r="AJT71" s="69"/>
      <c r="AJU71" s="69"/>
      <c r="AJV71" s="69"/>
      <c r="AJW71" s="69"/>
      <c r="AJX71" s="69"/>
      <c r="AJY71" s="69"/>
      <c r="AJZ71" s="69"/>
      <c r="AKA71" s="69"/>
      <c r="AKB71" s="69"/>
      <c r="AKC71" s="69"/>
      <c r="AKD71" s="69"/>
      <c r="AKE71" s="69"/>
      <c r="AKF71" s="69"/>
      <c r="AKG71" s="69"/>
      <c r="AKH71" s="69"/>
      <c r="AKI71" s="69"/>
      <c r="AKJ71" s="69"/>
      <c r="AKK71" s="69"/>
      <c r="AKL71" s="69"/>
      <c r="AKM71" s="69"/>
      <c r="AKN71" s="69"/>
      <c r="AKO71" s="69"/>
      <c r="AKP71" s="69"/>
      <c r="AKQ71" s="69"/>
      <c r="AKR71" s="69"/>
      <c r="AKS71" s="69"/>
      <c r="AKT71" s="69"/>
      <c r="AKU71" s="69"/>
      <c r="AKV71" s="69"/>
      <c r="AKW71" s="69"/>
      <c r="AKX71" s="69"/>
      <c r="AKY71" s="69"/>
      <c r="AKZ71" s="69"/>
      <c r="ALA71" s="69"/>
      <c r="ALB71" s="69"/>
      <c r="ALC71" s="69"/>
      <c r="ALD71" s="69"/>
      <c r="ALE71" s="69"/>
      <c r="ALF71" s="69"/>
      <c r="ALG71" s="69"/>
      <c r="ALH71" s="69"/>
      <c r="ALI71" s="69"/>
      <c r="ALJ71" s="69"/>
      <c r="ALK71" s="69"/>
      <c r="ALL71" s="69"/>
      <c r="ALM71" s="69"/>
    </row>
    <row r="72">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69"/>
      <c r="CB72" s="69"/>
      <c r="CC72" s="69"/>
      <c r="CD72" s="69"/>
      <c r="CE72" s="69"/>
      <c r="CF72" s="69"/>
      <c r="CG72" s="69"/>
      <c r="CH72" s="69"/>
      <c r="CI72" s="69"/>
      <c r="CJ72" s="69"/>
      <c r="CK72" s="69"/>
      <c r="CL72" s="69"/>
      <c r="CM72" s="69"/>
      <c r="CN72" s="69"/>
      <c r="CO72" s="69"/>
      <c r="CP72" s="69"/>
      <c r="CQ72" s="69"/>
      <c r="CR72" s="69"/>
      <c r="CS72" s="69"/>
      <c r="CT72" s="69"/>
      <c r="CU72" s="69"/>
      <c r="CV72" s="69"/>
      <c r="CW72" s="69"/>
      <c r="CX72" s="69"/>
      <c r="CY72" s="69"/>
      <c r="CZ72" s="69"/>
      <c r="DA72" s="69"/>
      <c r="DB72" s="69"/>
      <c r="DC72" s="69"/>
      <c r="DD72" s="69"/>
      <c r="DE72" s="69"/>
      <c r="DF72" s="69"/>
      <c r="DG72" s="69"/>
      <c r="DH72" s="69"/>
      <c r="DI72" s="69"/>
      <c r="DJ72" s="69"/>
      <c r="DK72" s="69"/>
      <c r="DL72" s="69"/>
      <c r="DM72" s="69"/>
      <c r="DN72" s="69"/>
      <c r="DO72" s="69"/>
      <c r="DP72" s="69"/>
      <c r="DQ72" s="69"/>
      <c r="DR72" s="69"/>
      <c r="DS72" s="69"/>
      <c r="DT72" s="69"/>
      <c r="DU72" s="69"/>
      <c r="DV72" s="69"/>
      <c r="DW72" s="69"/>
      <c r="DX72" s="69"/>
      <c r="DY72" s="69"/>
      <c r="DZ72" s="69"/>
      <c r="EA72" s="69"/>
      <c r="EB72" s="69"/>
      <c r="EC72" s="69"/>
      <c r="ED72" s="69"/>
      <c r="EE72" s="69"/>
      <c r="EF72" s="69"/>
      <c r="EG72" s="69"/>
      <c r="EH72" s="69"/>
      <c r="EI72" s="69"/>
      <c r="EJ72" s="69"/>
      <c r="EK72" s="69"/>
      <c r="EL72" s="69"/>
      <c r="EM72" s="69"/>
      <c r="EN72" s="69"/>
      <c r="EO72" s="69"/>
      <c r="EP72" s="69"/>
      <c r="EQ72" s="69"/>
      <c r="ER72" s="69"/>
      <c r="ES72" s="69"/>
      <c r="ET72" s="69"/>
      <c r="EU72" s="69"/>
      <c r="EV72" s="69"/>
      <c r="EW72" s="69"/>
      <c r="EX72" s="69"/>
      <c r="EY72" s="69"/>
      <c r="EZ72" s="69"/>
      <c r="FA72" s="69"/>
      <c r="FB72" s="69"/>
      <c r="FC72" s="69"/>
      <c r="FD72" s="69"/>
      <c r="FE72" s="69"/>
      <c r="FF72" s="69"/>
      <c r="FG72" s="69"/>
      <c r="FH72" s="69"/>
      <c r="FI72" s="69"/>
      <c r="FJ72" s="69"/>
      <c r="FK72" s="69"/>
      <c r="FL72" s="69"/>
      <c r="FM72" s="69"/>
      <c r="FN72" s="69"/>
      <c r="FO72" s="69"/>
      <c r="FP72" s="69"/>
      <c r="FQ72" s="69"/>
      <c r="FR72" s="69"/>
      <c r="FS72" s="69"/>
      <c r="FT72" s="69"/>
      <c r="FU72" s="69"/>
      <c r="FV72" s="69"/>
      <c r="FW72" s="69"/>
      <c r="FX72" s="69"/>
      <c r="FY72" s="69"/>
      <c r="FZ72" s="69"/>
      <c r="GA72" s="69"/>
      <c r="GB72" s="69"/>
      <c r="GC72" s="69"/>
      <c r="GD72" s="69"/>
      <c r="GE72" s="69"/>
      <c r="GF72" s="69"/>
      <c r="GG72" s="69"/>
      <c r="GH72" s="69"/>
      <c r="GI72" s="69"/>
      <c r="GJ72" s="69"/>
      <c r="GK72" s="69"/>
      <c r="GL72" s="69"/>
      <c r="GM72" s="69"/>
      <c r="GN72" s="69"/>
      <c r="GO72" s="69"/>
      <c r="GP72" s="69"/>
      <c r="GQ72" s="69"/>
      <c r="GR72" s="69"/>
      <c r="GS72" s="69"/>
      <c r="GT72" s="69"/>
      <c r="GU72" s="69"/>
      <c r="GV72" s="69"/>
      <c r="GW72" s="69"/>
      <c r="GX72" s="69"/>
      <c r="GY72" s="69"/>
      <c r="GZ72" s="69"/>
      <c r="HA72" s="69"/>
      <c r="HB72" s="69"/>
      <c r="HC72" s="69"/>
      <c r="HD72" s="69"/>
      <c r="HE72" s="69"/>
      <c r="HF72" s="69"/>
      <c r="HG72" s="69"/>
      <c r="HH72" s="69"/>
      <c r="HI72" s="69"/>
      <c r="HJ72" s="69"/>
      <c r="HK72" s="69"/>
      <c r="HL72" s="69"/>
      <c r="HM72" s="69"/>
      <c r="HN72" s="69"/>
      <c r="HO72" s="69"/>
      <c r="HP72" s="69"/>
      <c r="HQ72" s="69"/>
      <c r="HR72" s="69"/>
      <c r="HS72" s="69"/>
      <c r="HT72" s="69"/>
      <c r="HU72" s="69"/>
      <c r="HV72" s="69"/>
      <c r="HW72" s="69"/>
      <c r="HX72" s="69"/>
      <c r="HY72" s="69"/>
      <c r="HZ72" s="69"/>
      <c r="IA72" s="69"/>
      <c r="IB72" s="69"/>
      <c r="IC72" s="69"/>
      <c r="ID72" s="69"/>
      <c r="IE72" s="69"/>
      <c r="IF72" s="69"/>
      <c r="IG72" s="69"/>
      <c r="IH72" s="69"/>
      <c r="II72" s="69"/>
      <c r="IJ72" s="69"/>
      <c r="IK72" s="69"/>
      <c r="IL72" s="69"/>
      <c r="IM72" s="69"/>
      <c r="IN72" s="69"/>
      <c r="IO72" s="69"/>
      <c r="IP72" s="69"/>
      <c r="IQ72" s="69"/>
      <c r="IR72" s="69"/>
      <c r="IS72" s="69"/>
      <c r="IT72" s="69"/>
      <c r="IU72" s="69"/>
      <c r="IV72" s="69"/>
      <c r="IW72" s="69"/>
      <c r="IX72" s="69"/>
      <c r="IY72" s="69"/>
      <c r="IZ72" s="69"/>
      <c r="JA72" s="69"/>
      <c r="JB72" s="69"/>
      <c r="JC72" s="69"/>
      <c r="JD72" s="69"/>
      <c r="JE72" s="69"/>
      <c r="JF72" s="69"/>
      <c r="JG72" s="69"/>
      <c r="JH72" s="69"/>
      <c r="JI72" s="69"/>
      <c r="JJ72" s="69"/>
      <c r="JK72" s="69"/>
      <c r="JL72" s="69"/>
      <c r="JM72" s="69"/>
      <c r="JN72" s="69"/>
      <c r="JO72" s="69"/>
      <c r="JP72" s="69"/>
      <c r="JQ72" s="69"/>
      <c r="JR72" s="69"/>
      <c r="JS72" s="69"/>
      <c r="JT72" s="69"/>
      <c r="JU72" s="69"/>
      <c r="JV72" s="69"/>
      <c r="JW72" s="69"/>
      <c r="JX72" s="69"/>
      <c r="JY72" s="69"/>
      <c r="JZ72" s="69"/>
      <c r="KA72" s="69"/>
      <c r="KB72" s="69"/>
      <c r="KC72" s="69"/>
      <c r="KD72" s="69"/>
      <c r="KE72" s="69"/>
      <c r="KF72" s="69"/>
      <c r="KG72" s="69"/>
      <c r="KH72" s="69"/>
      <c r="KI72" s="69"/>
      <c r="KJ72" s="69"/>
      <c r="KK72" s="69"/>
      <c r="KL72" s="69"/>
      <c r="KM72" s="69"/>
      <c r="KN72" s="69"/>
      <c r="KO72" s="69"/>
      <c r="KP72" s="69"/>
      <c r="KQ72" s="69"/>
      <c r="KR72" s="69"/>
      <c r="KS72" s="69"/>
      <c r="KT72" s="69"/>
      <c r="KU72" s="69"/>
      <c r="KV72" s="69"/>
      <c r="KW72" s="69"/>
      <c r="KX72" s="69"/>
      <c r="KY72" s="69"/>
      <c r="KZ72" s="69"/>
      <c r="LA72" s="69"/>
      <c r="LB72" s="69"/>
      <c r="LC72" s="69"/>
      <c r="LD72" s="69"/>
      <c r="LE72" s="69"/>
      <c r="LF72" s="69"/>
      <c r="LG72" s="69"/>
      <c r="LH72" s="69"/>
      <c r="LI72" s="69"/>
      <c r="LJ72" s="69"/>
      <c r="LK72" s="69"/>
      <c r="LL72" s="69"/>
      <c r="LM72" s="69"/>
      <c r="LN72" s="69"/>
      <c r="LO72" s="69"/>
      <c r="LP72" s="69"/>
      <c r="LQ72" s="69"/>
      <c r="LR72" s="69"/>
      <c r="LS72" s="69"/>
      <c r="LT72" s="69"/>
      <c r="LU72" s="69"/>
      <c r="LV72" s="69"/>
      <c r="LW72" s="69"/>
      <c r="LX72" s="69"/>
      <c r="LY72" s="69"/>
      <c r="LZ72" s="69"/>
      <c r="MA72" s="69"/>
      <c r="MB72" s="69"/>
      <c r="MC72" s="69"/>
      <c r="MD72" s="69"/>
      <c r="ME72" s="69"/>
      <c r="MF72" s="69"/>
      <c r="MG72" s="69"/>
      <c r="MH72" s="69"/>
      <c r="MI72" s="69"/>
      <c r="MJ72" s="69"/>
      <c r="MK72" s="69"/>
      <c r="ML72" s="69"/>
      <c r="MM72" s="69"/>
      <c r="MN72" s="69"/>
      <c r="MO72" s="69"/>
      <c r="MP72" s="69"/>
      <c r="MQ72" s="69"/>
      <c r="MR72" s="69"/>
      <c r="MS72" s="69"/>
      <c r="MT72" s="69"/>
      <c r="MU72" s="69"/>
      <c r="MV72" s="69"/>
      <c r="MW72" s="69"/>
      <c r="MX72" s="69"/>
      <c r="MY72" s="69"/>
      <c r="MZ72" s="69"/>
      <c r="NA72" s="69"/>
      <c r="NB72" s="69"/>
      <c r="NC72" s="69"/>
      <c r="ND72" s="69"/>
      <c r="NE72" s="69"/>
      <c r="NF72" s="69"/>
      <c r="NG72" s="69"/>
      <c r="NH72" s="69"/>
      <c r="NI72" s="69"/>
      <c r="NJ72" s="69"/>
      <c r="NK72" s="69"/>
      <c r="NL72" s="69"/>
      <c r="NM72" s="69"/>
      <c r="NN72" s="69"/>
      <c r="NO72" s="69"/>
      <c r="NP72" s="69"/>
      <c r="NQ72" s="69"/>
      <c r="NR72" s="69"/>
      <c r="NS72" s="69"/>
      <c r="NT72" s="69"/>
      <c r="NU72" s="69"/>
      <c r="NV72" s="69"/>
      <c r="NW72" s="69"/>
      <c r="NX72" s="69"/>
      <c r="NY72" s="69"/>
      <c r="NZ72" s="69"/>
      <c r="OA72" s="69"/>
      <c r="OB72" s="69"/>
      <c r="OC72" s="69"/>
      <c r="OD72" s="69"/>
      <c r="OE72" s="69"/>
      <c r="OF72" s="69"/>
      <c r="OG72" s="69"/>
      <c r="OH72" s="69"/>
      <c r="OI72" s="69"/>
      <c r="OJ72" s="69"/>
      <c r="OK72" s="69"/>
      <c r="OL72" s="69"/>
      <c r="OM72" s="69"/>
      <c r="ON72" s="69"/>
      <c r="OO72" s="69"/>
      <c r="OP72" s="69"/>
      <c r="OQ72" s="69"/>
      <c r="OR72" s="69"/>
      <c r="OS72" s="69"/>
      <c r="OT72" s="69"/>
      <c r="OU72" s="69"/>
      <c r="OV72" s="69"/>
      <c r="OW72" s="69"/>
      <c r="OX72" s="69"/>
      <c r="OY72" s="69"/>
      <c r="OZ72" s="69"/>
      <c r="PA72" s="69"/>
      <c r="PB72" s="69"/>
      <c r="PC72" s="69"/>
      <c r="PD72" s="69"/>
      <c r="PE72" s="69"/>
      <c r="PF72" s="69"/>
      <c r="PG72" s="69"/>
      <c r="PH72" s="69"/>
      <c r="PI72" s="69"/>
      <c r="PJ72" s="69"/>
      <c r="PK72" s="69"/>
      <c r="PL72" s="69"/>
      <c r="PM72" s="69"/>
      <c r="PN72" s="69"/>
      <c r="PO72" s="69"/>
      <c r="PP72" s="69"/>
      <c r="PQ72" s="69"/>
      <c r="PR72" s="69"/>
      <c r="PS72" s="69"/>
      <c r="PT72" s="69"/>
      <c r="PU72" s="69"/>
      <c r="PV72" s="69"/>
      <c r="PW72" s="69"/>
      <c r="PX72" s="69"/>
      <c r="PY72" s="69"/>
      <c r="PZ72" s="69"/>
      <c r="QA72" s="69"/>
      <c r="QB72" s="69"/>
      <c r="QC72" s="69"/>
      <c r="QD72" s="69"/>
      <c r="QE72" s="69"/>
      <c r="QF72" s="69"/>
      <c r="QG72" s="69"/>
      <c r="QH72" s="69"/>
      <c r="QI72" s="69"/>
      <c r="QJ72" s="69"/>
      <c r="QK72" s="69"/>
      <c r="QL72" s="69"/>
      <c r="QM72" s="69"/>
      <c r="QN72" s="69"/>
      <c r="QO72" s="69"/>
      <c r="QP72" s="69"/>
      <c r="QQ72" s="69"/>
      <c r="QR72" s="69"/>
      <c r="QS72" s="69"/>
      <c r="QT72" s="69"/>
      <c r="QU72" s="69"/>
      <c r="QV72" s="69"/>
      <c r="QW72" s="69"/>
      <c r="QX72" s="69"/>
      <c r="QY72" s="69"/>
      <c r="QZ72" s="69"/>
      <c r="RA72" s="69"/>
      <c r="RB72" s="69"/>
      <c r="RC72" s="69"/>
      <c r="RD72" s="69"/>
      <c r="RE72" s="69"/>
      <c r="RF72" s="69"/>
      <c r="RG72" s="69"/>
      <c r="RH72" s="69"/>
      <c r="RI72" s="69"/>
      <c r="RJ72" s="69"/>
      <c r="RK72" s="69"/>
      <c r="RL72" s="69"/>
      <c r="RM72" s="69"/>
      <c r="RN72" s="69"/>
      <c r="RO72" s="69"/>
      <c r="RP72" s="69"/>
      <c r="RQ72" s="69"/>
      <c r="RR72" s="69"/>
      <c r="RS72" s="69"/>
      <c r="RT72" s="69"/>
      <c r="RU72" s="69"/>
      <c r="RV72" s="69"/>
      <c r="RW72" s="69"/>
      <c r="RX72" s="69"/>
      <c r="RY72" s="69"/>
      <c r="RZ72" s="69"/>
      <c r="SA72" s="69"/>
      <c r="SB72" s="69"/>
      <c r="SC72" s="69"/>
      <c r="SD72" s="69"/>
      <c r="SE72" s="69"/>
      <c r="SF72" s="69"/>
      <c r="SG72" s="69"/>
      <c r="SH72" s="69"/>
      <c r="SI72" s="69"/>
      <c r="SJ72" s="69"/>
      <c r="SK72" s="69"/>
      <c r="SL72" s="69"/>
      <c r="SM72" s="69"/>
      <c r="SN72" s="69"/>
      <c r="SO72" s="69"/>
      <c r="SP72" s="69"/>
      <c r="SQ72" s="69"/>
      <c r="SR72" s="69"/>
      <c r="SS72" s="69"/>
      <c r="ST72" s="69"/>
      <c r="SU72" s="69"/>
      <c r="SV72" s="69"/>
      <c r="SW72" s="69"/>
      <c r="SX72" s="69"/>
      <c r="SY72" s="69"/>
      <c r="SZ72" s="69"/>
      <c r="TA72" s="69"/>
      <c r="TB72" s="69"/>
      <c r="TC72" s="69"/>
      <c r="TD72" s="69"/>
      <c r="TE72" s="69"/>
      <c r="TF72" s="69"/>
      <c r="TG72" s="69"/>
      <c r="TH72" s="69"/>
      <c r="TI72" s="69"/>
      <c r="TJ72" s="69"/>
      <c r="TK72" s="69"/>
      <c r="TL72" s="69"/>
      <c r="TM72" s="69"/>
      <c r="TN72" s="69"/>
      <c r="TO72" s="69"/>
      <c r="TP72" s="69"/>
      <c r="TQ72" s="69"/>
      <c r="TR72" s="69"/>
      <c r="TS72" s="69"/>
      <c r="TT72" s="69"/>
      <c r="TU72" s="69"/>
      <c r="TV72" s="69"/>
      <c r="TW72" s="69"/>
      <c r="TX72" s="69"/>
      <c r="TY72" s="69"/>
      <c r="TZ72" s="69"/>
      <c r="UA72" s="69"/>
      <c r="UB72" s="69"/>
      <c r="UC72" s="69"/>
      <c r="UD72" s="69"/>
      <c r="UE72" s="69"/>
      <c r="UF72" s="69"/>
      <c r="UG72" s="69"/>
      <c r="UH72" s="69"/>
      <c r="UI72" s="69"/>
      <c r="UJ72" s="69"/>
      <c r="UK72" s="69"/>
      <c r="UL72" s="69"/>
      <c r="UM72" s="69"/>
      <c r="UN72" s="69"/>
      <c r="UO72" s="69"/>
      <c r="UP72" s="69"/>
      <c r="UQ72" s="69"/>
      <c r="UR72" s="69"/>
      <c r="US72" s="69"/>
      <c r="UT72" s="69"/>
      <c r="UU72" s="69"/>
      <c r="UV72" s="69"/>
      <c r="UW72" s="69"/>
      <c r="UX72" s="69"/>
      <c r="UY72" s="69"/>
      <c r="UZ72" s="69"/>
      <c r="VA72" s="69"/>
      <c r="VB72" s="69"/>
      <c r="VC72" s="69"/>
      <c r="VD72" s="69"/>
      <c r="VE72" s="69"/>
      <c r="VF72" s="69"/>
      <c r="VG72" s="69"/>
      <c r="VH72" s="69"/>
      <c r="VI72" s="69"/>
      <c r="VJ72" s="69"/>
      <c r="VK72" s="69"/>
      <c r="VL72" s="69"/>
      <c r="VM72" s="69"/>
      <c r="VN72" s="69"/>
      <c r="VO72" s="69"/>
      <c r="VP72" s="69"/>
      <c r="VQ72" s="69"/>
      <c r="VR72" s="69"/>
      <c r="VS72" s="69"/>
      <c r="VT72" s="69"/>
      <c r="VU72" s="69"/>
      <c r="VV72" s="69"/>
      <c r="VW72" s="69"/>
      <c r="VX72" s="69"/>
      <c r="VY72" s="69"/>
      <c r="VZ72" s="69"/>
      <c r="WA72" s="69"/>
      <c r="WB72" s="69"/>
      <c r="WC72" s="69"/>
      <c r="WD72" s="69"/>
      <c r="WE72" s="69"/>
      <c r="WF72" s="69"/>
      <c r="WG72" s="69"/>
      <c r="WH72" s="69"/>
      <c r="WI72" s="69"/>
      <c r="WJ72" s="69"/>
      <c r="WK72" s="69"/>
      <c r="WL72" s="69"/>
      <c r="WM72" s="69"/>
      <c r="WN72" s="69"/>
      <c r="WO72" s="69"/>
      <c r="WP72" s="69"/>
      <c r="WQ72" s="69"/>
      <c r="WR72" s="69"/>
      <c r="WS72" s="69"/>
      <c r="WT72" s="69"/>
      <c r="WU72" s="69"/>
      <c r="WV72" s="69"/>
      <c r="WW72" s="69"/>
      <c r="WX72" s="69"/>
      <c r="WY72" s="69"/>
      <c r="WZ72" s="69"/>
      <c r="XA72" s="69"/>
      <c r="XB72" s="69"/>
      <c r="XC72" s="69"/>
      <c r="XD72" s="69"/>
      <c r="XE72" s="69"/>
      <c r="XF72" s="69"/>
      <c r="XG72" s="69"/>
      <c r="XH72" s="69"/>
      <c r="XI72" s="69"/>
      <c r="XJ72" s="69"/>
      <c r="XK72" s="69"/>
      <c r="XL72" s="69"/>
      <c r="XM72" s="69"/>
      <c r="XN72" s="69"/>
      <c r="XO72" s="69"/>
      <c r="XP72" s="69"/>
      <c r="XQ72" s="69"/>
      <c r="XR72" s="69"/>
      <c r="XS72" s="69"/>
      <c r="XT72" s="69"/>
      <c r="XU72" s="69"/>
      <c r="XV72" s="69"/>
      <c r="XW72" s="69"/>
      <c r="XX72" s="69"/>
      <c r="XY72" s="69"/>
      <c r="XZ72" s="69"/>
      <c r="YA72" s="69"/>
      <c r="YB72" s="69"/>
      <c r="YC72" s="69"/>
      <c r="YD72" s="69"/>
      <c r="YE72" s="69"/>
      <c r="YF72" s="69"/>
      <c r="YG72" s="69"/>
      <c r="YH72" s="69"/>
      <c r="YI72" s="69"/>
      <c r="YJ72" s="69"/>
      <c r="YK72" s="69"/>
      <c r="YL72" s="69"/>
      <c r="YM72" s="69"/>
      <c r="YN72" s="69"/>
      <c r="YO72" s="69"/>
      <c r="YP72" s="69"/>
      <c r="YQ72" s="69"/>
      <c r="YR72" s="69"/>
      <c r="YS72" s="69"/>
      <c r="YT72" s="69"/>
      <c r="YU72" s="69"/>
      <c r="YV72" s="69"/>
      <c r="YW72" s="69"/>
      <c r="YX72" s="69"/>
      <c r="YY72" s="69"/>
      <c r="YZ72" s="69"/>
      <c r="ZA72" s="69"/>
      <c r="ZB72" s="69"/>
      <c r="ZC72" s="69"/>
      <c r="ZD72" s="69"/>
      <c r="ZE72" s="69"/>
      <c r="ZF72" s="69"/>
      <c r="ZG72" s="69"/>
      <c r="ZH72" s="69"/>
      <c r="ZI72" s="69"/>
      <c r="ZJ72" s="69"/>
      <c r="ZK72" s="69"/>
      <c r="ZL72" s="69"/>
      <c r="ZM72" s="69"/>
      <c r="ZN72" s="69"/>
      <c r="ZO72" s="69"/>
      <c r="ZP72" s="69"/>
      <c r="ZQ72" s="69"/>
      <c r="ZR72" s="69"/>
      <c r="ZS72" s="69"/>
      <c r="ZT72" s="69"/>
      <c r="ZU72" s="69"/>
      <c r="ZV72" s="69"/>
      <c r="ZW72" s="69"/>
      <c r="ZX72" s="69"/>
      <c r="ZY72" s="69"/>
      <c r="ZZ72" s="69"/>
      <c r="AAA72" s="69"/>
      <c r="AAB72" s="69"/>
      <c r="AAC72" s="69"/>
      <c r="AAD72" s="69"/>
      <c r="AAE72" s="69"/>
      <c r="AAF72" s="69"/>
      <c r="AAG72" s="69"/>
      <c r="AAH72" s="69"/>
      <c r="AAI72" s="69"/>
      <c r="AAJ72" s="69"/>
      <c r="AAK72" s="69"/>
      <c r="AAL72" s="69"/>
      <c r="AAM72" s="69"/>
      <c r="AAN72" s="69"/>
      <c r="AAO72" s="69"/>
      <c r="AAP72" s="69"/>
      <c r="AAQ72" s="69"/>
      <c r="AAR72" s="69"/>
      <c r="AAS72" s="69"/>
      <c r="AAT72" s="69"/>
      <c r="AAU72" s="69"/>
      <c r="AAV72" s="69"/>
      <c r="AAW72" s="69"/>
      <c r="AAX72" s="69"/>
      <c r="AAY72" s="69"/>
      <c r="AAZ72" s="69"/>
      <c r="ABA72" s="69"/>
      <c r="ABB72" s="69"/>
      <c r="ABC72" s="69"/>
      <c r="ABD72" s="69"/>
      <c r="ABE72" s="69"/>
      <c r="ABF72" s="69"/>
      <c r="ABG72" s="69"/>
      <c r="ABH72" s="69"/>
      <c r="ABI72" s="69"/>
      <c r="ABJ72" s="69"/>
      <c r="ABK72" s="69"/>
      <c r="ABL72" s="69"/>
      <c r="ABM72" s="69"/>
      <c r="ABN72" s="69"/>
      <c r="ABO72" s="69"/>
      <c r="ABP72" s="69"/>
      <c r="ABQ72" s="69"/>
      <c r="ABR72" s="69"/>
      <c r="ABS72" s="69"/>
      <c r="ABT72" s="69"/>
      <c r="ABU72" s="69"/>
      <c r="ABV72" s="69"/>
      <c r="ABW72" s="69"/>
      <c r="ABX72" s="69"/>
      <c r="ABY72" s="69"/>
      <c r="ABZ72" s="69"/>
      <c r="ACA72" s="69"/>
      <c r="ACB72" s="69"/>
      <c r="ACC72" s="69"/>
      <c r="ACD72" s="69"/>
      <c r="ACE72" s="69"/>
      <c r="ACF72" s="69"/>
      <c r="ACG72" s="69"/>
      <c r="ACH72" s="69"/>
      <c r="ACI72" s="69"/>
      <c r="ACJ72" s="69"/>
      <c r="ACK72" s="69"/>
      <c r="ACL72" s="69"/>
      <c r="ACM72" s="69"/>
      <c r="ACN72" s="69"/>
      <c r="ACO72" s="69"/>
      <c r="ACP72" s="69"/>
      <c r="ACQ72" s="69"/>
      <c r="ACR72" s="69"/>
      <c r="ACS72" s="69"/>
      <c r="ACT72" s="69"/>
      <c r="ACU72" s="69"/>
      <c r="ACV72" s="69"/>
      <c r="ACW72" s="69"/>
      <c r="ACX72" s="69"/>
      <c r="ACY72" s="69"/>
      <c r="ACZ72" s="69"/>
      <c r="ADA72" s="69"/>
      <c r="ADB72" s="69"/>
      <c r="ADC72" s="69"/>
      <c r="ADD72" s="69"/>
      <c r="ADE72" s="69"/>
      <c r="ADF72" s="69"/>
      <c r="ADG72" s="69"/>
      <c r="ADH72" s="69"/>
      <c r="ADI72" s="69"/>
      <c r="ADJ72" s="69"/>
      <c r="ADK72" s="69"/>
      <c r="ADL72" s="69"/>
      <c r="ADM72" s="69"/>
      <c r="ADN72" s="69"/>
      <c r="ADO72" s="69"/>
      <c r="ADP72" s="69"/>
      <c r="ADQ72" s="69"/>
      <c r="ADR72" s="69"/>
      <c r="ADS72" s="69"/>
      <c r="ADT72" s="69"/>
      <c r="ADU72" s="69"/>
      <c r="ADV72" s="69"/>
      <c r="ADW72" s="69"/>
      <c r="ADX72" s="69"/>
      <c r="ADY72" s="69"/>
      <c r="ADZ72" s="69"/>
      <c r="AEA72" s="69"/>
      <c r="AEB72" s="69"/>
      <c r="AEC72" s="69"/>
      <c r="AED72" s="69"/>
      <c r="AEE72" s="69"/>
      <c r="AEF72" s="69"/>
      <c r="AEG72" s="69"/>
      <c r="AEH72" s="69"/>
      <c r="AEI72" s="69"/>
      <c r="AEJ72" s="69"/>
      <c r="AEK72" s="69"/>
      <c r="AEL72" s="69"/>
      <c r="AEM72" s="69"/>
      <c r="AEN72" s="69"/>
      <c r="AEO72" s="69"/>
      <c r="AEP72" s="69"/>
      <c r="AEQ72" s="69"/>
      <c r="AER72" s="69"/>
      <c r="AES72" s="69"/>
      <c r="AET72" s="69"/>
      <c r="AEU72" s="69"/>
      <c r="AEV72" s="69"/>
      <c r="AEW72" s="69"/>
      <c r="AEX72" s="69"/>
      <c r="AEY72" s="69"/>
      <c r="AEZ72" s="69"/>
      <c r="AFA72" s="69"/>
      <c r="AFB72" s="69"/>
      <c r="AFC72" s="69"/>
      <c r="AFD72" s="69"/>
      <c r="AFE72" s="69"/>
      <c r="AFF72" s="69"/>
      <c r="AFG72" s="69"/>
      <c r="AFH72" s="69"/>
      <c r="AFI72" s="69"/>
      <c r="AFJ72" s="69"/>
      <c r="AFK72" s="69"/>
      <c r="AFL72" s="69"/>
      <c r="AFM72" s="69"/>
      <c r="AFN72" s="69"/>
      <c r="AFO72" s="69"/>
      <c r="AFP72" s="69"/>
      <c r="AFQ72" s="69"/>
      <c r="AFR72" s="69"/>
      <c r="AFS72" s="69"/>
      <c r="AFT72" s="69"/>
      <c r="AFU72" s="69"/>
      <c r="AFV72" s="69"/>
      <c r="AFW72" s="69"/>
      <c r="AFX72" s="69"/>
      <c r="AFY72" s="69"/>
      <c r="AFZ72" s="69"/>
      <c r="AGA72" s="69"/>
      <c r="AGB72" s="69"/>
      <c r="AGC72" s="69"/>
      <c r="AGD72" s="69"/>
      <c r="AGE72" s="69"/>
      <c r="AGF72" s="69"/>
      <c r="AGG72" s="69"/>
      <c r="AGH72" s="69"/>
      <c r="AGI72" s="69"/>
      <c r="AGJ72" s="69"/>
      <c r="AGK72" s="69"/>
      <c r="AGL72" s="69"/>
      <c r="AGM72" s="69"/>
      <c r="AGN72" s="69"/>
      <c r="AGO72" s="69"/>
      <c r="AGP72" s="69"/>
      <c r="AGQ72" s="69"/>
      <c r="AGR72" s="69"/>
      <c r="AGS72" s="69"/>
      <c r="AGT72" s="69"/>
      <c r="AGU72" s="69"/>
      <c r="AGV72" s="69"/>
      <c r="AGW72" s="69"/>
      <c r="AGX72" s="69"/>
      <c r="AGY72" s="69"/>
      <c r="AGZ72" s="69"/>
      <c r="AHA72" s="69"/>
      <c r="AHB72" s="69"/>
      <c r="AHC72" s="69"/>
      <c r="AHD72" s="69"/>
      <c r="AHE72" s="69"/>
      <c r="AHF72" s="69"/>
      <c r="AHG72" s="69"/>
      <c r="AHH72" s="69"/>
      <c r="AHI72" s="69"/>
      <c r="AHJ72" s="69"/>
      <c r="AHK72" s="69"/>
      <c r="AHL72" s="69"/>
      <c r="AHM72" s="69"/>
      <c r="AHN72" s="69"/>
      <c r="AHO72" s="69"/>
      <c r="AHP72" s="69"/>
      <c r="AHQ72" s="69"/>
      <c r="AHR72" s="69"/>
      <c r="AHS72" s="69"/>
      <c r="AHT72" s="69"/>
      <c r="AHU72" s="69"/>
      <c r="AHV72" s="69"/>
      <c r="AHW72" s="69"/>
      <c r="AHX72" s="69"/>
      <c r="AHY72" s="69"/>
      <c r="AHZ72" s="69"/>
      <c r="AIA72" s="69"/>
      <c r="AIB72" s="69"/>
      <c r="AIC72" s="69"/>
      <c r="AID72" s="69"/>
      <c r="AIE72" s="69"/>
      <c r="AIF72" s="69"/>
      <c r="AIG72" s="69"/>
      <c r="AIH72" s="69"/>
      <c r="AII72" s="69"/>
      <c r="AIJ72" s="69"/>
      <c r="AIK72" s="69"/>
      <c r="AIL72" s="69"/>
      <c r="AIM72" s="69"/>
      <c r="AIN72" s="69"/>
      <c r="AIO72" s="69"/>
      <c r="AIP72" s="69"/>
      <c r="AIQ72" s="69"/>
      <c r="AIR72" s="69"/>
      <c r="AIS72" s="69"/>
      <c r="AIT72" s="69"/>
      <c r="AIU72" s="69"/>
      <c r="AIV72" s="69"/>
      <c r="AIW72" s="69"/>
      <c r="AIX72" s="69"/>
      <c r="AIY72" s="69"/>
      <c r="AIZ72" s="69"/>
      <c r="AJA72" s="69"/>
      <c r="AJB72" s="69"/>
      <c r="AJC72" s="69"/>
      <c r="AJD72" s="69"/>
      <c r="AJE72" s="69"/>
      <c r="AJF72" s="69"/>
      <c r="AJG72" s="69"/>
      <c r="AJH72" s="69"/>
      <c r="AJI72" s="69"/>
      <c r="AJJ72" s="69"/>
      <c r="AJK72" s="69"/>
      <c r="AJL72" s="69"/>
      <c r="AJM72" s="69"/>
      <c r="AJN72" s="69"/>
      <c r="AJO72" s="69"/>
      <c r="AJP72" s="69"/>
      <c r="AJQ72" s="69"/>
      <c r="AJR72" s="69"/>
      <c r="AJS72" s="69"/>
      <c r="AJT72" s="69"/>
      <c r="AJU72" s="69"/>
      <c r="AJV72" s="69"/>
      <c r="AJW72" s="69"/>
      <c r="AJX72" s="69"/>
      <c r="AJY72" s="69"/>
      <c r="AJZ72" s="69"/>
      <c r="AKA72" s="69"/>
      <c r="AKB72" s="69"/>
      <c r="AKC72" s="69"/>
      <c r="AKD72" s="69"/>
      <c r="AKE72" s="69"/>
      <c r="AKF72" s="69"/>
      <c r="AKG72" s="69"/>
      <c r="AKH72" s="69"/>
      <c r="AKI72" s="69"/>
      <c r="AKJ72" s="69"/>
      <c r="AKK72" s="69"/>
      <c r="AKL72" s="69"/>
      <c r="AKM72" s="69"/>
      <c r="AKN72" s="69"/>
      <c r="AKO72" s="69"/>
      <c r="AKP72" s="69"/>
      <c r="AKQ72" s="69"/>
      <c r="AKR72" s="69"/>
      <c r="AKS72" s="69"/>
      <c r="AKT72" s="69"/>
      <c r="AKU72" s="69"/>
      <c r="AKV72" s="69"/>
      <c r="AKW72" s="69"/>
      <c r="AKX72" s="69"/>
      <c r="AKY72" s="69"/>
      <c r="AKZ72" s="69"/>
      <c r="ALA72" s="69"/>
      <c r="ALB72" s="69"/>
      <c r="ALC72" s="69"/>
      <c r="ALD72" s="69"/>
      <c r="ALE72" s="69"/>
      <c r="ALF72" s="69"/>
      <c r="ALG72" s="69"/>
      <c r="ALH72" s="69"/>
      <c r="ALI72" s="69"/>
      <c r="ALJ72" s="69"/>
      <c r="ALK72" s="69"/>
      <c r="ALL72" s="69"/>
      <c r="ALM72" s="69"/>
    </row>
    <row r="73">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c r="BT73" s="69"/>
      <c r="BU73" s="69"/>
      <c r="BV73" s="69"/>
      <c r="BW73" s="69"/>
      <c r="BX73" s="69"/>
      <c r="BY73" s="69"/>
      <c r="BZ73" s="69"/>
      <c r="CA73" s="69"/>
      <c r="CB73" s="69"/>
      <c r="CC73" s="69"/>
      <c r="CD73" s="69"/>
      <c r="CE73" s="69"/>
      <c r="CF73" s="69"/>
      <c r="CG73" s="69"/>
      <c r="CH73" s="69"/>
      <c r="CI73" s="69"/>
      <c r="CJ73" s="69"/>
      <c r="CK73" s="69"/>
      <c r="CL73" s="69"/>
      <c r="CM73" s="69"/>
      <c r="CN73" s="69"/>
      <c r="CO73" s="69"/>
      <c r="CP73" s="69"/>
      <c r="CQ73" s="69"/>
      <c r="CR73" s="69"/>
      <c r="CS73" s="69"/>
      <c r="CT73" s="69"/>
      <c r="CU73" s="69"/>
      <c r="CV73" s="69"/>
      <c r="CW73" s="69"/>
      <c r="CX73" s="69"/>
      <c r="CY73" s="69"/>
      <c r="CZ73" s="69"/>
      <c r="DA73" s="69"/>
      <c r="DB73" s="69"/>
      <c r="DC73" s="69"/>
      <c r="DD73" s="69"/>
      <c r="DE73" s="69"/>
      <c r="DF73" s="69"/>
      <c r="DG73" s="69"/>
      <c r="DH73" s="69"/>
      <c r="DI73" s="69"/>
      <c r="DJ73" s="69"/>
      <c r="DK73" s="69"/>
      <c r="DL73" s="69"/>
      <c r="DM73" s="69"/>
      <c r="DN73" s="69"/>
      <c r="DO73" s="69"/>
      <c r="DP73" s="69"/>
      <c r="DQ73" s="69"/>
      <c r="DR73" s="69"/>
      <c r="DS73" s="69"/>
      <c r="DT73" s="69"/>
      <c r="DU73" s="69"/>
      <c r="DV73" s="69"/>
      <c r="DW73" s="69"/>
      <c r="DX73" s="69"/>
      <c r="DY73" s="69"/>
      <c r="DZ73" s="69"/>
      <c r="EA73" s="69"/>
      <c r="EB73" s="69"/>
      <c r="EC73" s="69"/>
      <c r="ED73" s="69"/>
      <c r="EE73" s="69"/>
      <c r="EF73" s="69"/>
      <c r="EG73" s="69"/>
      <c r="EH73" s="69"/>
      <c r="EI73" s="69"/>
      <c r="EJ73" s="69"/>
      <c r="EK73" s="69"/>
      <c r="EL73" s="69"/>
      <c r="EM73" s="69"/>
      <c r="EN73" s="69"/>
      <c r="EO73" s="69"/>
      <c r="EP73" s="69"/>
      <c r="EQ73" s="69"/>
      <c r="ER73" s="69"/>
      <c r="ES73" s="69"/>
      <c r="ET73" s="69"/>
      <c r="EU73" s="69"/>
      <c r="EV73" s="69"/>
      <c r="EW73" s="69"/>
      <c r="EX73" s="69"/>
      <c r="EY73" s="69"/>
      <c r="EZ73" s="69"/>
      <c r="FA73" s="69"/>
      <c r="FB73" s="69"/>
      <c r="FC73" s="69"/>
      <c r="FD73" s="69"/>
      <c r="FE73" s="69"/>
      <c r="FF73" s="69"/>
      <c r="FG73" s="69"/>
      <c r="FH73" s="69"/>
      <c r="FI73" s="69"/>
      <c r="FJ73" s="69"/>
      <c r="FK73" s="69"/>
      <c r="FL73" s="69"/>
      <c r="FM73" s="69"/>
      <c r="FN73" s="69"/>
      <c r="FO73" s="69"/>
      <c r="FP73" s="69"/>
      <c r="FQ73" s="69"/>
      <c r="FR73" s="69"/>
      <c r="FS73" s="69"/>
      <c r="FT73" s="69"/>
      <c r="FU73" s="69"/>
      <c r="FV73" s="69"/>
      <c r="FW73" s="69"/>
      <c r="FX73" s="69"/>
      <c r="FY73" s="69"/>
      <c r="FZ73" s="69"/>
      <c r="GA73" s="69"/>
      <c r="GB73" s="69"/>
      <c r="GC73" s="69"/>
      <c r="GD73" s="69"/>
      <c r="GE73" s="69"/>
      <c r="GF73" s="69"/>
      <c r="GG73" s="69"/>
      <c r="GH73" s="69"/>
      <c r="GI73" s="69"/>
      <c r="GJ73" s="69"/>
      <c r="GK73" s="69"/>
      <c r="GL73" s="69"/>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c r="JE73" s="69"/>
      <c r="JF73" s="69"/>
      <c r="JG73" s="69"/>
      <c r="JH73" s="69"/>
      <c r="JI73" s="69"/>
      <c r="JJ73" s="69"/>
      <c r="JK73" s="69"/>
      <c r="JL73" s="69"/>
      <c r="JM73" s="69"/>
      <c r="JN73" s="69"/>
      <c r="JO73" s="69"/>
      <c r="JP73" s="69"/>
      <c r="JQ73" s="69"/>
      <c r="JR73" s="69"/>
      <c r="JS73" s="69"/>
      <c r="JT73" s="69"/>
      <c r="JU73" s="69"/>
      <c r="JV73" s="69"/>
      <c r="JW73" s="69"/>
      <c r="JX73" s="69"/>
      <c r="JY73" s="69"/>
      <c r="JZ73" s="69"/>
      <c r="KA73" s="69"/>
      <c r="KB73" s="69"/>
      <c r="KC73" s="69"/>
      <c r="KD73" s="69"/>
      <c r="KE73" s="69"/>
      <c r="KF73" s="69"/>
      <c r="KG73" s="69"/>
      <c r="KH73" s="69"/>
      <c r="KI73" s="69"/>
      <c r="KJ73" s="69"/>
      <c r="KK73" s="69"/>
      <c r="KL73" s="69"/>
      <c r="KM73" s="69"/>
      <c r="KN73" s="69"/>
      <c r="KO73" s="69"/>
      <c r="KP73" s="69"/>
      <c r="KQ73" s="69"/>
      <c r="KR73" s="69"/>
      <c r="KS73" s="69"/>
      <c r="KT73" s="69"/>
      <c r="KU73" s="69"/>
      <c r="KV73" s="69"/>
      <c r="KW73" s="69"/>
      <c r="KX73" s="69"/>
      <c r="KY73" s="69"/>
      <c r="KZ73" s="69"/>
      <c r="LA73" s="69"/>
      <c r="LB73" s="69"/>
      <c r="LC73" s="69"/>
      <c r="LD73" s="69"/>
      <c r="LE73" s="69"/>
      <c r="LF73" s="69"/>
      <c r="LG73" s="69"/>
      <c r="LH73" s="69"/>
      <c r="LI73" s="69"/>
      <c r="LJ73" s="69"/>
      <c r="LK73" s="69"/>
      <c r="LL73" s="69"/>
      <c r="LM73" s="69"/>
      <c r="LN73" s="69"/>
      <c r="LO73" s="69"/>
      <c r="LP73" s="69"/>
      <c r="LQ73" s="69"/>
      <c r="LR73" s="69"/>
      <c r="LS73" s="69"/>
      <c r="LT73" s="69"/>
      <c r="LU73" s="69"/>
      <c r="LV73" s="69"/>
      <c r="LW73" s="69"/>
      <c r="LX73" s="69"/>
      <c r="LY73" s="69"/>
      <c r="LZ73" s="69"/>
      <c r="MA73" s="69"/>
      <c r="MB73" s="69"/>
      <c r="MC73" s="69"/>
      <c r="MD73" s="69"/>
      <c r="ME73" s="69"/>
      <c r="MF73" s="69"/>
      <c r="MG73" s="69"/>
      <c r="MH73" s="69"/>
      <c r="MI73" s="69"/>
      <c r="MJ73" s="69"/>
      <c r="MK73" s="69"/>
      <c r="ML73" s="69"/>
      <c r="MM73" s="69"/>
      <c r="MN73" s="69"/>
      <c r="MO73" s="69"/>
      <c r="MP73" s="69"/>
      <c r="MQ73" s="69"/>
      <c r="MR73" s="69"/>
      <c r="MS73" s="69"/>
      <c r="MT73" s="69"/>
      <c r="MU73" s="69"/>
      <c r="MV73" s="69"/>
      <c r="MW73" s="69"/>
      <c r="MX73" s="69"/>
      <c r="MY73" s="69"/>
      <c r="MZ73" s="69"/>
      <c r="NA73" s="69"/>
      <c r="NB73" s="69"/>
      <c r="NC73" s="69"/>
      <c r="ND73" s="69"/>
      <c r="NE73" s="69"/>
      <c r="NF73" s="69"/>
      <c r="NG73" s="69"/>
      <c r="NH73" s="69"/>
      <c r="NI73" s="69"/>
      <c r="NJ73" s="69"/>
      <c r="NK73" s="69"/>
      <c r="NL73" s="69"/>
      <c r="NM73" s="69"/>
      <c r="NN73" s="69"/>
      <c r="NO73" s="69"/>
      <c r="NP73" s="69"/>
      <c r="NQ73" s="69"/>
      <c r="NR73" s="69"/>
      <c r="NS73" s="69"/>
      <c r="NT73" s="69"/>
      <c r="NU73" s="69"/>
      <c r="NV73" s="69"/>
      <c r="NW73" s="69"/>
      <c r="NX73" s="69"/>
      <c r="NY73" s="69"/>
      <c r="NZ73" s="69"/>
      <c r="OA73" s="69"/>
      <c r="OB73" s="69"/>
      <c r="OC73" s="69"/>
      <c r="OD73" s="69"/>
      <c r="OE73" s="69"/>
      <c r="OF73" s="69"/>
      <c r="OG73" s="69"/>
      <c r="OH73" s="69"/>
      <c r="OI73" s="69"/>
      <c r="OJ73" s="69"/>
      <c r="OK73" s="69"/>
      <c r="OL73" s="69"/>
      <c r="OM73" s="69"/>
      <c r="ON73" s="69"/>
      <c r="OO73" s="69"/>
      <c r="OP73" s="69"/>
      <c r="OQ73" s="69"/>
      <c r="OR73" s="69"/>
      <c r="OS73" s="69"/>
      <c r="OT73" s="69"/>
      <c r="OU73" s="69"/>
      <c r="OV73" s="69"/>
      <c r="OW73" s="69"/>
      <c r="OX73" s="69"/>
      <c r="OY73" s="69"/>
      <c r="OZ73" s="69"/>
      <c r="PA73" s="69"/>
      <c r="PB73" s="69"/>
      <c r="PC73" s="69"/>
      <c r="PD73" s="69"/>
      <c r="PE73" s="69"/>
      <c r="PF73" s="69"/>
      <c r="PG73" s="69"/>
      <c r="PH73" s="69"/>
      <c r="PI73" s="69"/>
      <c r="PJ73" s="69"/>
      <c r="PK73" s="69"/>
      <c r="PL73" s="69"/>
      <c r="PM73" s="69"/>
      <c r="PN73" s="69"/>
      <c r="PO73" s="69"/>
      <c r="PP73" s="69"/>
      <c r="PQ73" s="69"/>
      <c r="PR73" s="69"/>
      <c r="PS73" s="69"/>
      <c r="PT73" s="69"/>
      <c r="PU73" s="69"/>
      <c r="PV73" s="69"/>
      <c r="PW73" s="69"/>
      <c r="PX73" s="69"/>
      <c r="PY73" s="69"/>
      <c r="PZ73" s="69"/>
      <c r="QA73" s="69"/>
      <c r="QB73" s="69"/>
      <c r="QC73" s="69"/>
      <c r="QD73" s="69"/>
      <c r="QE73" s="69"/>
      <c r="QF73" s="69"/>
      <c r="QG73" s="69"/>
      <c r="QH73" s="69"/>
      <c r="QI73" s="69"/>
      <c r="QJ73" s="69"/>
      <c r="QK73" s="69"/>
      <c r="QL73" s="69"/>
      <c r="QM73" s="69"/>
      <c r="QN73" s="69"/>
      <c r="QO73" s="69"/>
      <c r="QP73" s="69"/>
      <c r="QQ73" s="69"/>
      <c r="QR73" s="69"/>
      <c r="QS73" s="69"/>
      <c r="QT73" s="69"/>
      <c r="QU73" s="69"/>
      <c r="QV73" s="69"/>
      <c r="QW73" s="69"/>
      <c r="QX73" s="69"/>
      <c r="QY73" s="69"/>
      <c r="QZ73" s="69"/>
      <c r="RA73" s="69"/>
      <c r="RB73" s="69"/>
      <c r="RC73" s="69"/>
      <c r="RD73" s="69"/>
      <c r="RE73" s="69"/>
      <c r="RF73" s="69"/>
      <c r="RG73" s="69"/>
      <c r="RH73" s="69"/>
      <c r="RI73" s="69"/>
      <c r="RJ73" s="69"/>
      <c r="RK73" s="69"/>
      <c r="RL73" s="69"/>
      <c r="RM73" s="69"/>
      <c r="RN73" s="69"/>
      <c r="RO73" s="69"/>
      <c r="RP73" s="69"/>
      <c r="RQ73" s="69"/>
      <c r="RR73" s="69"/>
      <c r="RS73" s="69"/>
      <c r="RT73" s="69"/>
      <c r="RU73" s="69"/>
      <c r="RV73" s="69"/>
      <c r="RW73" s="69"/>
      <c r="RX73" s="69"/>
      <c r="RY73" s="69"/>
      <c r="RZ73" s="69"/>
      <c r="SA73" s="69"/>
      <c r="SB73" s="69"/>
      <c r="SC73" s="69"/>
      <c r="SD73" s="69"/>
      <c r="SE73" s="69"/>
      <c r="SF73" s="69"/>
      <c r="SG73" s="69"/>
      <c r="SH73" s="69"/>
      <c r="SI73" s="69"/>
      <c r="SJ73" s="69"/>
      <c r="SK73" s="69"/>
      <c r="SL73" s="69"/>
      <c r="SM73" s="69"/>
      <c r="SN73" s="69"/>
      <c r="SO73" s="69"/>
      <c r="SP73" s="69"/>
      <c r="SQ73" s="69"/>
      <c r="SR73" s="69"/>
      <c r="SS73" s="69"/>
      <c r="ST73" s="69"/>
      <c r="SU73" s="69"/>
      <c r="SV73" s="69"/>
      <c r="SW73" s="69"/>
      <c r="SX73" s="69"/>
      <c r="SY73" s="69"/>
      <c r="SZ73" s="69"/>
      <c r="TA73" s="69"/>
      <c r="TB73" s="69"/>
      <c r="TC73" s="69"/>
      <c r="TD73" s="69"/>
      <c r="TE73" s="69"/>
      <c r="TF73" s="69"/>
      <c r="TG73" s="69"/>
      <c r="TH73" s="69"/>
      <c r="TI73" s="69"/>
      <c r="TJ73" s="69"/>
      <c r="TK73" s="69"/>
      <c r="TL73" s="69"/>
      <c r="TM73" s="69"/>
      <c r="TN73" s="69"/>
      <c r="TO73" s="69"/>
      <c r="TP73" s="69"/>
      <c r="TQ73" s="69"/>
      <c r="TR73" s="69"/>
      <c r="TS73" s="69"/>
      <c r="TT73" s="69"/>
      <c r="TU73" s="69"/>
      <c r="TV73" s="69"/>
      <c r="TW73" s="69"/>
      <c r="TX73" s="69"/>
      <c r="TY73" s="69"/>
      <c r="TZ73" s="69"/>
      <c r="UA73" s="69"/>
      <c r="UB73" s="69"/>
      <c r="UC73" s="69"/>
      <c r="UD73" s="69"/>
      <c r="UE73" s="69"/>
      <c r="UF73" s="69"/>
      <c r="UG73" s="69"/>
      <c r="UH73" s="69"/>
      <c r="UI73" s="69"/>
      <c r="UJ73" s="69"/>
      <c r="UK73" s="69"/>
      <c r="UL73" s="69"/>
      <c r="UM73" s="69"/>
      <c r="UN73" s="69"/>
      <c r="UO73" s="69"/>
      <c r="UP73" s="69"/>
      <c r="UQ73" s="69"/>
      <c r="UR73" s="69"/>
      <c r="US73" s="69"/>
      <c r="UT73" s="69"/>
      <c r="UU73" s="69"/>
      <c r="UV73" s="69"/>
      <c r="UW73" s="69"/>
      <c r="UX73" s="69"/>
      <c r="UY73" s="69"/>
      <c r="UZ73" s="69"/>
      <c r="VA73" s="69"/>
      <c r="VB73" s="69"/>
      <c r="VC73" s="69"/>
      <c r="VD73" s="69"/>
      <c r="VE73" s="69"/>
      <c r="VF73" s="69"/>
      <c r="VG73" s="69"/>
      <c r="VH73" s="69"/>
      <c r="VI73" s="69"/>
      <c r="VJ73" s="69"/>
      <c r="VK73" s="69"/>
      <c r="VL73" s="69"/>
      <c r="VM73" s="69"/>
      <c r="VN73" s="69"/>
      <c r="VO73" s="69"/>
      <c r="VP73" s="69"/>
      <c r="VQ73" s="69"/>
      <c r="VR73" s="69"/>
      <c r="VS73" s="69"/>
      <c r="VT73" s="69"/>
      <c r="VU73" s="69"/>
      <c r="VV73" s="69"/>
      <c r="VW73" s="69"/>
      <c r="VX73" s="69"/>
      <c r="VY73" s="69"/>
      <c r="VZ73" s="69"/>
      <c r="WA73" s="69"/>
      <c r="WB73" s="69"/>
      <c r="WC73" s="69"/>
      <c r="WD73" s="69"/>
      <c r="WE73" s="69"/>
      <c r="WF73" s="69"/>
      <c r="WG73" s="69"/>
      <c r="WH73" s="69"/>
      <c r="WI73" s="69"/>
      <c r="WJ73" s="69"/>
      <c r="WK73" s="69"/>
      <c r="WL73" s="69"/>
      <c r="WM73" s="69"/>
      <c r="WN73" s="69"/>
      <c r="WO73" s="69"/>
      <c r="WP73" s="69"/>
      <c r="WQ73" s="69"/>
      <c r="WR73" s="69"/>
      <c r="WS73" s="69"/>
      <c r="WT73" s="69"/>
      <c r="WU73" s="69"/>
      <c r="WV73" s="69"/>
      <c r="WW73" s="69"/>
      <c r="WX73" s="69"/>
      <c r="WY73" s="69"/>
      <c r="WZ73" s="69"/>
      <c r="XA73" s="69"/>
      <c r="XB73" s="69"/>
      <c r="XC73" s="69"/>
      <c r="XD73" s="69"/>
      <c r="XE73" s="69"/>
      <c r="XF73" s="69"/>
      <c r="XG73" s="69"/>
      <c r="XH73" s="69"/>
      <c r="XI73" s="69"/>
      <c r="XJ73" s="69"/>
      <c r="XK73" s="69"/>
      <c r="XL73" s="69"/>
      <c r="XM73" s="69"/>
      <c r="XN73" s="69"/>
      <c r="XO73" s="69"/>
      <c r="XP73" s="69"/>
      <c r="XQ73" s="69"/>
      <c r="XR73" s="69"/>
      <c r="XS73" s="69"/>
      <c r="XT73" s="69"/>
      <c r="XU73" s="69"/>
      <c r="XV73" s="69"/>
      <c r="XW73" s="69"/>
      <c r="XX73" s="69"/>
      <c r="XY73" s="69"/>
      <c r="XZ73" s="69"/>
      <c r="YA73" s="69"/>
      <c r="YB73" s="69"/>
      <c r="YC73" s="69"/>
      <c r="YD73" s="69"/>
      <c r="YE73" s="69"/>
      <c r="YF73" s="69"/>
      <c r="YG73" s="69"/>
      <c r="YH73" s="69"/>
      <c r="YI73" s="69"/>
      <c r="YJ73" s="69"/>
      <c r="YK73" s="69"/>
      <c r="YL73" s="69"/>
      <c r="YM73" s="69"/>
      <c r="YN73" s="69"/>
      <c r="YO73" s="69"/>
      <c r="YP73" s="69"/>
      <c r="YQ73" s="69"/>
      <c r="YR73" s="69"/>
      <c r="YS73" s="69"/>
      <c r="YT73" s="69"/>
      <c r="YU73" s="69"/>
      <c r="YV73" s="69"/>
      <c r="YW73" s="69"/>
      <c r="YX73" s="69"/>
      <c r="YY73" s="69"/>
      <c r="YZ73" s="69"/>
      <c r="ZA73" s="69"/>
      <c r="ZB73" s="69"/>
      <c r="ZC73" s="69"/>
      <c r="ZD73" s="69"/>
      <c r="ZE73" s="69"/>
      <c r="ZF73" s="69"/>
      <c r="ZG73" s="69"/>
      <c r="ZH73" s="69"/>
      <c r="ZI73" s="69"/>
      <c r="ZJ73" s="69"/>
      <c r="ZK73" s="69"/>
      <c r="ZL73" s="69"/>
      <c r="ZM73" s="69"/>
      <c r="ZN73" s="69"/>
      <c r="ZO73" s="69"/>
      <c r="ZP73" s="69"/>
      <c r="ZQ73" s="69"/>
      <c r="ZR73" s="69"/>
      <c r="ZS73" s="69"/>
      <c r="ZT73" s="69"/>
      <c r="ZU73" s="69"/>
      <c r="ZV73" s="69"/>
      <c r="ZW73" s="69"/>
      <c r="ZX73" s="69"/>
      <c r="ZY73" s="69"/>
      <c r="ZZ73" s="69"/>
      <c r="AAA73" s="69"/>
      <c r="AAB73" s="69"/>
      <c r="AAC73" s="69"/>
      <c r="AAD73" s="69"/>
      <c r="AAE73" s="69"/>
      <c r="AAF73" s="69"/>
      <c r="AAG73" s="69"/>
      <c r="AAH73" s="69"/>
      <c r="AAI73" s="69"/>
      <c r="AAJ73" s="69"/>
      <c r="AAK73" s="69"/>
      <c r="AAL73" s="69"/>
      <c r="AAM73" s="69"/>
      <c r="AAN73" s="69"/>
      <c r="AAO73" s="69"/>
      <c r="AAP73" s="69"/>
      <c r="AAQ73" s="69"/>
      <c r="AAR73" s="69"/>
      <c r="AAS73" s="69"/>
      <c r="AAT73" s="69"/>
      <c r="AAU73" s="69"/>
      <c r="AAV73" s="69"/>
      <c r="AAW73" s="69"/>
      <c r="AAX73" s="69"/>
      <c r="AAY73" s="69"/>
      <c r="AAZ73" s="69"/>
      <c r="ABA73" s="69"/>
      <c r="ABB73" s="69"/>
      <c r="ABC73" s="69"/>
      <c r="ABD73" s="69"/>
      <c r="ABE73" s="69"/>
      <c r="ABF73" s="69"/>
      <c r="ABG73" s="69"/>
      <c r="ABH73" s="69"/>
      <c r="ABI73" s="69"/>
      <c r="ABJ73" s="69"/>
      <c r="ABK73" s="69"/>
      <c r="ABL73" s="69"/>
      <c r="ABM73" s="69"/>
      <c r="ABN73" s="69"/>
      <c r="ABO73" s="69"/>
      <c r="ABP73" s="69"/>
      <c r="ABQ73" s="69"/>
      <c r="ABR73" s="69"/>
      <c r="ABS73" s="69"/>
      <c r="ABT73" s="69"/>
      <c r="ABU73" s="69"/>
      <c r="ABV73" s="69"/>
      <c r="ABW73" s="69"/>
      <c r="ABX73" s="69"/>
      <c r="ABY73" s="69"/>
      <c r="ABZ73" s="69"/>
      <c r="ACA73" s="69"/>
      <c r="ACB73" s="69"/>
      <c r="ACC73" s="69"/>
      <c r="ACD73" s="69"/>
      <c r="ACE73" s="69"/>
      <c r="ACF73" s="69"/>
      <c r="ACG73" s="69"/>
      <c r="ACH73" s="69"/>
      <c r="ACI73" s="69"/>
      <c r="ACJ73" s="69"/>
      <c r="ACK73" s="69"/>
      <c r="ACL73" s="69"/>
      <c r="ACM73" s="69"/>
      <c r="ACN73" s="69"/>
      <c r="ACO73" s="69"/>
      <c r="ACP73" s="69"/>
      <c r="ACQ73" s="69"/>
      <c r="ACR73" s="69"/>
      <c r="ACS73" s="69"/>
      <c r="ACT73" s="69"/>
      <c r="ACU73" s="69"/>
      <c r="ACV73" s="69"/>
      <c r="ACW73" s="69"/>
      <c r="ACX73" s="69"/>
      <c r="ACY73" s="69"/>
      <c r="ACZ73" s="69"/>
      <c r="ADA73" s="69"/>
      <c r="ADB73" s="69"/>
      <c r="ADC73" s="69"/>
      <c r="ADD73" s="69"/>
      <c r="ADE73" s="69"/>
      <c r="ADF73" s="69"/>
      <c r="ADG73" s="69"/>
      <c r="ADH73" s="69"/>
      <c r="ADI73" s="69"/>
      <c r="ADJ73" s="69"/>
      <c r="ADK73" s="69"/>
      <c r="ADL73" s="69"/>
      <c r="ADM73" s="69"/>
      <c r="ADN73" s="69"/>
      <c r="ADO73" s="69"/>
      <c r="ADP73" s="69"/>
      <c r="ADQ73" s="69"/>
      <c r="ADR73" s="69"/>
      <c r="ADS73" s="69"/>
      <c r="ADT73" s="69"/>
      <c r="ADU73" s="69"/>
      <c r="ADV73" s="69"/>
      <c r="ADW73" s="69"/>
      <c r="ADX73" s="69"/>
      <c r="ADY73" s="69"/>
      <c r="ADZ73" s="69"/>
      <c r="AEA73" s="69"/>
      <c r="AEB73" s="69"/>
      <c r="AEC73" s="69"/>
      <c r="AED73" s="69"/>
      <c r="AEE73" s="69"/>
      <c r="AEF73" s="69"/>
      <c r="AEG73" s="69"/>
      <c r="AEH73" s="69"/>
      <c r="AEI73" s="69"/>
      <c r="AEJ73" s="69"/>
      <c r="AEK73" s="69"/>
      <c r="AEL73" s="69"/>
      <c r="AEM73" s="69"/>
      <c r="AEN73" s="69"/>
      <c r="AEO73" s="69"/>
      <c r="AEP73" s="69"/>
      <c r="AEQ73" s="69"/>
      <c r="AER73" s="69"/>
      <c r="AES73" s="69"/>
      <c r="AET73" s="69"/>
      <c r="AEU73" s="69"/>
      <c r="AEV73" s="69"/>
      <c r="AEW73" s="69"/>
      <c r="AEX73" s="69"/>
      <c r="AEY73" s="69"/>
      <c r="AEZ73" s="69"/>
      <c r="AFA73" s="69"/>
      <c r="AFB73" s="69"/>
      <c r="AFC73" s="69"/>
      <c r="AFD73" s="69"/>
      <c r="AFE73" s="69"/>
      <c r="AFF73" s="69"/>
      <c r="AFG73" s="69"/>
      <c r="AFH73" s="69"/>
      <c r="AFI73" s="69"/>
      <c r="AFJ73" s="69"/>
      <c r="AFK73" s="69"/>
      <c r="AFL73" s="69"/>
      <c r="AFM73" s="69"/>
      <c r="AFN73" s="69"/>
      <c r="AFO73" s="69"/>
      <c r="AFP73" s="69"/>
      <c r="AFQ73" s="69"/>
      <c r="AFR73" s="69"/>
      <c r="AFS73" s="69"/>
      <c r="AFT73" s="69"/>
      <c r="AFU73" s="69"/>
      <c r="AFV73" s="69"/>
      <c r="AFW73" s="69"/>
      <c r="AFX73" s="69"/>
      <c r="AFY73" s="69"/>
      <c r="AFZ73" s="69"/>
      <c r="AGA73" s="69"/>
      <c r="AGB73" s="69"/>
      <c r="AGC73" s="69"/>
      <c r="AGD73" s="69"/>
      <c r="AGE73" s="69"/>
      <c r="AGF73" s="69"/>
      <c r="AGG73" s="69"/>
      <c r="AGH73" s="69"/>
      <c r="AGI73" s="69"/>
      <c r="AGJ73" s="69"/>
      <c r="AGK73" s="69"/>
      <c r="AGL73" s="69"/>
      <c r="AGM73" s="69"/>
      <c r="AGN73" s="69"/>
      <c r="AGO73" s="69"/>
      <c r="AGP73" s="69"/>
      <c r="AGQ73" s="69"/>
      <c r="AGR73" s="69"/>
      <c r="AGS73" s="69"/>
      <c r="AGT73" s="69"/>
      <c r="AGU73" s="69"/>
      <c r="AGV73" s="69"/>
      <c r="AGW73" s="69"/>
      <c r="AGX73" s="69"/>
      <c r="AGY73" s="69"/>
      <c r="AGZ73" s="69"/>
      <c r="AHA73" s="69"/>
      <c r="AHB73" s="69"/>
      <c r="AHC73" s="69"/>
      <c r="AHD73" s="69"/>
      <c r="AHE73" s="69"/>
      <c r="AHF73" s="69"/>
      <c r="AHG73" s="69"/>
      <c r="AHH73" s="69"/>
      <c r="AHI73" s="69"/>
      <c r="AHJ73" s="69"/>
      <c r="AHK73" s="69"/>
      <c r="AHL73" s="69"/>
      <c r="AHM73" s="69"/>
      <c r="AHN73" s="69"/>
      <c r="AHO73" s="69"/>
      <c r="AHP73" s="69"/>
      <c r="AHQ73" s="69"/>
      <c r="AHR73" s="69"/>
      <c r="AHS73" s="69"/>
      <c r="AHT73" s="69"/>
      <c r="AHU73" s="69"/>
      <c r="AHV73" s="69"/>
      <c r="AHW73" s="69"/>
      <c r="AHX73" s="69"/>
      <c r="AHY73" s="69"/>
      <c r="AHZ73" s="69"/>
      <c r="AIA73" s="69"/>
      <c r="AIB73" s="69"/>
      <c r="AIC73" s="69"/>
      <c r="AID73" s="69"/>
      <c r="AIE73" s="69"/>
      <c r="AIF73" s="69"/>
      <c r="AIG73" s="69"/>
      <c r="AIH73" s="69"/>
      <c r="AII73" s="69"/>
      <c r="AIJ73" s="69"/>
      <c r="AIK73" s="69"/>
      <c r="AIL73" s="69"/>
      <c r="AIM73" s="69"/>
      <c r="AIN73" s="69"/>
      <c r="AIO73" s="69"/>
      <c r="AIP73" s="69"/>
      <c r="AIQ73" s="69"/>
      <c r="AIR73" s="69"/>
      <c r="AIS73" s="69"/>
      <c r="AIT73" s="69"/>
      <c r="AIU73" s="69"/>
      <c r="AIV73" s="69"/>
      <c r="AIW73" s="69"/>
      <c r="AIX73" s="69"/>
      <c r="AIY73" s="69"/>
      <c r="AIZ73" s="69"/>
      <c r="AJA73" s="69"/>
      <c r="AJB73" s="69"/>
      <c r="AJC73" s="69"/>
      <c r="AJD73" s="69"/>
      <c r="AJE73" s="69"/>
      <c r="AJF73" s="69"/>
      <c r="AJG73" s="69"/>
      <c r="AJH73" s="69"/>
      <c r="AJI73" s="69"/>
      <c r="AJJ73" s="69"/>
      <c r="AJK73" s="69"/>
      <c r="AJL73" s="69"/>
      <c r="AJM73" s="69"/>
      <c r="AJN73" s="69"/>
      <c r="AJO73" s="69"/>
      <c r="AJP73" s="69"/>
      <c r="AJQ73" s="69"/>
      <c r="AJR73" s="69"/>
      <c r="AJS73" s="69"/>
      <c r="AJT73" s="69"/>
      <c r="AJU73" s="69"/>
      <c r="AJV73" s="69"/>
      <c r="AJW73" s="69"/>
      <c r="AJX73" s="69"/>
      <c r="AJY73" s="69"/>
      <c r="AJZ73" s="69"/>
      <c r="AKA73" s="69"/>
      <c r="AKB73" s="69"/>
      <c r="AKC73" s="69"/>
      <c r="AKD73" s="69"/>
      <c r="AKE73" s="69"/>
      <c r="AKF73" s="69"/>
      <c r="AKG73" s="69"/>
      <c r="AKH73" s="69"/>
      <c r="AKI73" s="69"/>
      <c r="AKJ73" s="69"/>
      <c r="AKK73" s="69"/>
      <c r="AKL73" s="69"/>
      <c r="AKM73" s="69"/>
      <c r="AKN73" s="69"/>
      <c r="AKO73" s="69"/>
      <c r="AKP73" s="69"/>
      <c r="AKQ73" s="69"/>
      <c r="AKR73" s="69"/>
      <c r="AKS73" s="69"/>
      <c r="AKT73" s="69"/>
      <c r="AKU73" s="69"/>
      <c r="AKV73" s="69"/>
      <c r="AKW73" s="69"/>
      <c r="AKX73" s="69"/>
      <c r="AKY73" s="69"/>
      <c r="AKZ73" s="69"/>
      <c r="ALA73" s="69"/>
      <c r="ALB73" s="69"/>
      <c r="ALC73" s="69"/>
      <c r="ALD73" s="69"/>
      <c r="ALE73" s="69"/>
      <c r="ALF73" s="69"/>
      <c r="ALG73" s="69"/>
      <c r="ALH73" s="69"/>
      <c r="ALI73" s="69"/>
      <c r="ALJ73" s="69"/>
      <c r="ALK73" s="69"/>
      <c r="ALL73" s="69"/>
      <c r="ALM73" s="69"/>
    </row>
    <row r="74">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c r="BT74" s="69"/>
      <c r="BU74" s="69"/>
      <c r="BV74" s="69"/>
      <c r="BW74" s="69"/>
      <c r="BX74" s="69"/>
      <c r="BY74" s="69"/>
      <c r="BZ74" s="69"/>
      <c r="CA74" s="69"/>
      <c r="CB74" s="69"/>
      <c r="CC74" s="69"/>
      <c r="CD74" s="69"/>
      <c r="CE74" s="69"/>
      <c r="CF74" s="69"/>
      <c r="CG74" s="69"/>
      <c r="CH74" s="69"/>
      <c r="CI74" s="69"/>
      <c r="CJ74" s="69"/>
      <c r="CK74" s="69"/>
      <c r="CL74" s="69"/>
      <c r="CM74" s="69"/>
      <c r="CN74" s="69"/>
      <c r="CO74" s="69"/>
      <c r="CP74" s="69"/>
      <c r="CQ74" s="69"/>
      <c r="CR74" s="69"/>
      <c r="CS74" s="69"/>
      <c r="CT74" s="69"/>
      <c r="CU74" s="69"/>
      <c r="CV74" s="69"/>
      <c r="CW74" s="69"/>
      <c r="CX74" s="69"/>
      <c r="CY74" s="69"/>
      <c r="CZ74" s="69"/>
      <c r="DA74" s="69"/>
      <c r="DB74" s="69"/>
      <c r="DC74" s="69"/>
      <c r="DD74" s="69"/>
      <c r="DE74" s="69"/>
      <c r="DF74" s="69"/>
      <c r="DG74" s="69"/>
      <c r="DH74" s="69"/>
      <c r="DI74" s="69"/>
      <c r="DJ74" s="69"/>
      <c r="DK74" s="69"/>
      <c r="DL74" s="69"/>
      <c r="DM74" s="69"/>
      <c r="DN74" s="69"/>
      <c r="DO74" s="69"/>
      <c r="DP74" s="69"/>
      <c r="DQ74" s="69"/>
      <c r="DR74" s="69"/>
      <c r="DS74" s="69"/>
      <c r="DT74" s="69"/>
      <c r="DU74" s="69"/>
      <c r="DV74" s="69"/>
      <c r="DW74" s="69"/>
      <c r="DX74" s="69"/>
      <c r="DY74" s="69"/>
      <c r="DZ74" s="69"/>
      <c r="EA74" s="69"/>
      <c r="EB74" s="69"/>
      <c r="EC74" s="69"/>
      <c r="ED74" s="69"/>
      <c r="EE74" s="69"/>
      <c r="EF74" s="69"/>
      <c r="EG74" s="69"/>
      <c r="EH74" s="69"/>
      <c r="EI74" s="69"/>
      <c r="EJ74" s="69"/>
      <c r="EK74" s="69"/>
      <c r="EL74" s="69"/>
      <c r="EM74" s="69"/>
      <c r="EN74" s="69"/>
      <c r="EO74" s="69"/>
      <c r="EP74" s="69"/>
      <c r="EQ74" s="69"/>
      <c r="ER74" s="69"/>
      <c r="ES74" s="69"/>
      <c r="ET74" s="69"/>
      <c r="EU74" s="69"/>
      <c r="EV74" s="69"/>
      <c r="EW74" s="69"/>
      <c r="EX74" s="69"/>
      <c r="EY74" s="69"/>
      <c r="EZ74" s="69"/>
      <c r="FA74" s="69"/>
      <c r="FB74" s="69"/>
      <c r="FC74" s="69"/>
      <c r="FD74" s="69"/>
      <c r="FE74" s="69"/>
      <c r="FF74" s="69"/>
      <c r="FG74" s="69"/>
      <c r="FH74" s="69"/>
      <c r="FI74" s="69"/>
      <c r="FJ74" s="69"/>
      <c r="FK74" s="69"/>
      <c r="FL74" s="69"/>
      <c r="FM74" s="69"/>
      <c r="FN74" s="69"/>
      <c r="FO74" s="69"/>
      <c r="FP74" s="69"/>
      <c r="FQ74" s="69"/>
      <c r="FR74" s="69"/>
      <c r="FS74" s="69"/>
      <c r="FT74" s="69"/>
      <c r="FU74" s="69"/>
      <c r="FV74" s="69"/>
      <c r="FW74" s="69"/>
      <c r="FX74" s="69"/>
      <c r="FY74" s="69"/>
      <c r="FZ74" s="69"/>
      <c r="GA74" s="69"/>
      <c r="GB74" s="69"/>
      <c r="GC74" s="69"/>
      <c r="GD74" s="69"/>
      <c r="GE74" s="69"/>
      <c r="GF74" s="69"/>
      <c r="GG74" s="69"/>
      <c r="GH74" s="69"/>
      <c r="GI74" s="69"/>
      <c r="GJ74" s="69"/>
      <c r="GK74" s="69"/>
      <c r="GL74" s="69"/>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c r="IN74" s="69"/>
      <c r="IO74" s="69"/>
      <c r="IP74" s="69"/>
      <c r="IQ74" s="69"/>
      <c r="IR74" s="69"/>
      <c r="IS74" s="69"/>
      <c r="IT74" s="69"/>
      <c r="IU74" s="69"/>
      <c r="IV74" s="69"/>
      <c r="IW74" s="69"/>
      <c r="IX74" s="69"/>
      <c r="IY74" s="69"/>
      <c r="IZ74" s="69"/>
      <c r="JA74" s="69"/>
      <c r="JB74" s="69"/>
      <c r="JC74" s="69"/>
      <c r="JD74" s="69"/>
      <c r="JE74" s="69"/>
      <c r="JF74" s="69"/>
      <c r="JG74" s="69"/>
      <c r="JH74" s="69"/>
      <c r="JI74" s="69"/>
      <c r="JJ74" s="69"/>
      <c r="JK74" s="69"/>
      <c r="JL74" s="69"/>
      <c r="JM74" s="69"/>
      <c r="JN74" s="69"/>
      <c r="JO74" s="69"/>
      <c r="JP74" s="69"/>
      <c r="JQ74" s="69"/>
      <c r="JR74" s="69"/>
      <c r="JS74" s="69"/>
      <c r="JT74" s="69"/>
      <c r="JU74" s="69"/>
      <c r="JV74" s="69"/>
      <c r="JW74" s="69"/>
      <c r="JX74" s="69"/>
      <c r="JY74" s="69"/>
      <c r="JZ74" s="69"/>
      <c r="KA74" s="69"/>
      <c r="KB74" s="69"/>
      <c r="KC74" s="69"/>
      <c r="KD74" s="69"/>
      <c r="KE74" s="69"/>
      <c r="KF74" s="69"/>
      <c r="KG74" s="69"/>
      <c r="KH74" s="69"/>
      <c r="KI74" s="69"/>
      <c r="KJ74" s="69"/>
      <c r="KK74" s="69"/>
      <c r="KL74" s="69"/>
      <c r="KM74" s="69"/>
      <c r="KN74" s="69"/>
      <c r="KO74" s="69"/>
      <c r="KP74" s="69"/>
      <c r="KQ74" s="69"/>
      <c r="KR74" s="69"/>
      <c r="KS74" s="69"/>
      <c r="KT74" s="69"/>
      <c r="KU74" s="69"/>
      <c r="KV74" s="69"/>
      <c r="KW74" s="69"/>
      <c r="KX74" s="69"/>
      <c r="KY74" s="69"/>
      <c r="KZ74" s="69"/>
      <c r="LA74" s="69"/>
      <c r="LB74" s="69"/>
      <c r="LC74" s="69"/>
      <c r="LD74" s="69"/>
      <c r="LE74" s="69"/>
      <c r="LF74" s="69"/>
      <c r="LG74" s="69"/>
      <c r="LH74" s="69"/>
      <c r="LI74" s="69"/>
      <c r="LJ74" s="69"/>
      <c r="LK74" s="69"/>
      <c r="LL74" s="69"/>
      <c r="LM74" s="69"/>
      <c r="LN74" s="69"/>
      <c r="LO74" s="69"/>
      <c r="LP74" s="69"/>
      <c r="LQ74" s="69"/>
      <c r="LR74" s="69"/>
      <c r="LS74" s="69"/>
      <c r="LT74" s="69"/>
      <c r="LU74" s="69"/>
      <c r="LV74" s="69"/>
      <c r="LW74" s="69"/>
      <c r="LX74" s="69"/>
      <c r="LY74" s="69"/>
      <c r="LZ74" s="69"/>
      <c r="MA74" s="69"/>
      <c r="MB74" s="69"/>
      <c r="MC74" s="69"/>
      <c r="MD74" s="69"/>
      <c r="ME74" s="69"/>
      <c r="MF74" s="69"/>
      <c r="MG74" s="69"/>
      <c r="MH74" s="69"/>
      <c r="MI74" s="69"/>
      <c r="MJ74" s="69"/>
      <c r="MK74" s="69"/>
      <c r="ML74" s="69"/>
      <c r="MM74" s="69"/>
      <c r="MN74" s="69"/>
      <c r="MO74" s="69"/>
      <c r="MP74" s="69"/>
      <c r="MQ74" s="69"/>
      <c r="MR74" s="69"/>
      <c r="MS74" s="69"/>
      <c r="MT74" s="69"/>
      <c r="MU74" s="69"/>
      <c r="MV74" s="69"/>
      <c r="MW74" s="69"/>
      <c r="MX74" s="69"/>
      <c r="MY74" s="69"/>
      <c r="MZ74" s="69"/>
      <c r="NA74" s="69"/>
      <c r="NB74" s="69"/>
      <c r="NC74" s="69"/>
      <c r="ND74" s="69"/>
      <c r="NE74" s="69"/>
      <c r="NF74" s="69"/>
      <c r="NG74" s="69"/>
      <c r="NH74" s="69"/>
      <c r="NI74" s="69"/>
      <c r="NJ74" s="69"/>
      <c r="NK74" s="69"/>
      <c r="NL74" s="69"/>
      <c r="NM74" s="69"/>
      <c r="NN74" s="69"/>
      <c r="NO74" s="69"/>
      <c r="NP74" s="69"/>
      <c r="NQ74" s="69"/>
      <c r="NR74" s="69"/>
      <c r="NS74" s="69"/>
      <c r="NT74" s="69"/>
      <c r="NU74" s="69"/>
      <c r="NV74" s="69"/>
      <c r="NW74" s="69"/>
      <c r="NX74" s="69"/>
      <c r="NY74" s="69"/>
      <c r="NZ74" s="69"/>
      <c r="OA74" s="69"/>
      <c r="OB74" s="69"/>
      <c r="OC74" s="69"/>
      <c r="OD74" s="69"/>
      <c r="OE74" s="69"/>
      <c r="OF74" s="69"/>
      <c r="OG74" s="69"/>
      <c r="OH74" s="69"/>
      <c r="OI74" s="69"/>
      <c r="OJ74" s="69"/>
      <c r="OK74" s="69"/>
      <c r="OL74" s="69"/>
      <c r="OM74" s="69"/>
      <c r="ON74" s="69"/>
      <c r="OO74" s="69"/>
      <c r="OP74" s="69"/>
      <c r="OQ74" s="69"/>
      <c r="OR74" s="69"/>
      <c r="OS74" s="69"/>
      <c r="OT74" s="69"/>
      <c r="OU74" s="69"/>
      <c r="OV74" s="69"/>
      <c r="OW74" s="69"/>
      <c r="OX74" s="69"/>
      <c r="OY74" s="69"/>
      <c r="OZ74" s="69"/>
      <c r="PA74" s="69"/>
      <c r="PB74" s="69"/>
      <c r="PC74" s="69"/>
      <c r="PD74" s="69"/>
      <c r="PE74" s="69"/>
      <c r="PF74" s="69"/>
      <c r="PG74" s="69"/>
      <c r="PH74" s="69"/>
      <c r="PI74" s="69"/>
      <c r="PJ74" s="69"/>
      <c r="PK74" s="69"/>
      <c r="PL74" s="69"/>
      <c r="PM74" s="69"/>
      <c r="PN74" s="69"/>
      <c r="PO74" s="69"/>
      <c r="PP74" s="69"/>
      <c r="PQ74" s="69"/>
      <c r="PR74" s="69"/>
      <c r="PS74" s="69"/>
      <c r="PT74" s="69"/>
      <c r="PU74" s="69"/>
      <c r="PV74" s="69"/>
      <c r="PW74" s="69"/>
      <c r="PX74" s="69"/>
      <c r="PY74" s="69"/>
      <c r="PZ74" s="69"/>
      <c r="QA74" s="69"/>
      <c r="QB74" s="69"/>
      <c r="QC74" s="69"/>
      <c r="QD74" s="69"/>
      <c r="QE74" s="69"/>
      <c r="QF74" s="69"/>
      <c r="QG74" s="69"/>
      <c r="QH74" s="69"/>
      <c r="QI74" s="69"/>
      <c r="QJ74" s="69"/>
      <c r="QK74" s="69"/>
      <c r="QL74" s="69"/>
      <c r="QM74" s="69"/>
      <c r="QN74" s="69"/>
      <c r="QO74" s="69"/>
      <c r="QP74" s="69"/>
      <c r="QQ74" s="69"/>
      <c r="QR74" s="69"/>
      <c r="QS74" s="69"/>
      <c r="QT74" s="69"/>
      <c r="QU74" s="69"/>
      <c r="QV74" s="69"/>
      <c r="QW74" s="69"/>
      <c r="QX74" s="69"/>
      <c r="QY74" s="69"/>
      <c r="QZ74" s="69"/>
      <c r="RA74" s="69"/>
      <c r="RB74" s="69"/>
      <c r="RC74" s="69"/>
      <c r="RD74" s="69"/>
      <c r="RE74" s="69"/>
      <c r="RF74" s="69"/>
      <c r="RG74" s="69"/>
      <c r="RH74" s="69"/>
      <c r="RI74" s="69"/>
      <c r="RJ74" s="69"/>
      <c r="RK74" s="69"/>
      <c r="RL74" s="69"/>
      <c r="RM74" s="69"/>
      <c r="RN74" s="69"/>
      <c r="RO74" s="69"/>
      <c r="RP74" s="69"/>
      <c r="RQ74" s="69"/>
      <c r="RR74" s="69"/>
      <c r="RS74" s="69"/>
      <c r="RT74" s="69"/>
      <c r="RU74" s="69"/>
      <c r="RV74" s="69"/>
      <c r="RW74" s="69"/>
      <c r="RX74" s="69"/>
      <c r="RY74" s="69"/>
      <c r="RZ74" s="69"/>
      <c r="SA74" s="69"/>
      <c r="SB74" s="69"/>
      <c r="SC74" s="69"/>
      <c r="SD74" s="69"/>
      <c r="SE74" s="69"/>
      <c r="SF74" s="69"/>
      <c r="SG74" s="69"/>
      <c r="SH74" s="69"/>
      <c r="SI74" s="69"/>
      <c r="SJ74" s="69"/>
      <c r="SK74" s="69"/>
      <c r="SL74" s="69"/>
      <c r="SM74" s="69"/>
      <c r="SN74" s="69"/>
      <c r="SO74" s="69"/>
      <c r="SP74" s="69"/>
      <c r="SQ74" s="69"/>
      <c r="SR74" s="69"/>
      <c r="SS74" s="69"/>
      <c r="ST74" s="69"/>
      <c r="SU74" s="69"/>
      <c r="SV74" s="69"/>
      <c r="SW74" s="69"/>
      <c r="SX74" s="69"/>
      <c r="SY74" s="69"/>
      <c r="SZ74" s="69"/>
      <c r="TA74" s="69"/>
      <c r="TB74" s="69"/>
      <c r="TC74" s="69"/>
      <c r="TD74" s="69"/>
      <c r="TE74" s="69"/>
      <c r="TF74" s="69"/>
      <c r="TG74" s="69"/>
      <c r="TH74" s="69"/>
      <c r="TI74" s="69"/>
      <c r="TJ74" s="69"/>
      <c r="TK74" s="69"/>
      <c r="TL74" s="69"/>
      <c r="TM74" s="69"/>
      <c r="TN74" s="69"/>
      <c r="TO74" s="69"/>
      <c r="TP74" s="69"/>
      <c r="TQ74" s="69"/>
      <c r="TR74" s="69"/>
      <c r="TS74" s="69"/>
      <c r="TT74" s="69"/>
      <c r="TU74" s="69"/>
      <c r="TV74" s="69"/>
      <c r="TW74" s="69"/>
      <c r="TX74" s="69"/>
      <c r="TY74" s="69"/>
      <c r="TZ74" s="69"/>
      <c r="UA74" s="69"/>
      <c r="UB74" s="69"/>
      <c r="UC74" s="69"/>
      <c r="UD74" s="69"/>
      <c r="UE74" s="69"/>
      <c r="UF74" s="69"/>
      <c r="UG74" s="69"/>
      <c r="UH74" s="69"/>
      <c r="UI74" s="69"/>
      <c r="UJ74" s="69"/>
      <c r="UK74" s="69"/>
      <c r="UL74" s="69"/>
      <c r="UM74" s="69"/>
      <c r="UN74" s="69"/>
      <c r="UO74" s="69"/>
      <c r="UP74" s="69"/>
      <c r="UQ74" s="69"/>
      <c r="UR74" s="69"/>
      <c r="US74" s="69"/>
      <c r="UT74" s="69"/>
      <c r="UU74" s="69"/>
      <c r="UV74" s="69"/>
      <c r="UW74" s="69"/>
      <c r="UX74" s="69"/>
      <c r="UY74" s="69"/>
      <c r="UZ74" s="69"/>
      <c r="VA74" s="69"/>
      <c r="VB74" s="69"/>
      <c r="VC74" s="69"/>
      <c r="VD74" s="69"/>
      <c r="VE74" s="69"/>
      <c r="VF74" s="69"/>
      <c r="VG74" s="69"/>
      <c r="VH74" s="69"/>
      <c r="VI74" s="69"/>
      <c r="VJ74" s="69"/>
      <c r="VK74" s="69"/>
      <c r="VL74" s="69"/>
      <c r="VM74" s="69"/>
      <c r="VN74" s="69"/>
      <c r="VO74" s="69"/>
      <c r="VP74" s="69"/>
      <c r="VQ74" s="69"/>
      <c r="VR74" s="69"/>
      <c r="VS74" s="69"/>
      <c r="VT74" s="69"/>
      <c r="VU74" s="69"/>
      <c r="VV74" s="69"/>
      <c r="VW74" s="69"/>
      <c r="VX74" s="69"/>
      <c r="VY74" s="69"/>
      <c r="VZ74" s="69"/>
      <c r="WA74" s="69"/>
      <c r="WB74" s="69"/>
      <c r="WC74" s="69"/>
      <c r="WD74" s="69"/>
      <c r="WE74" s="69"/>
      <c r="WF74" s="69"/>
      <c r="WG74" s="69"/>
      <c r="WH74" s="69"/>
      <c r="WI74" s="69"/>
      <c r="WJ74" s="69"/>
      <c r="WK74" s="69"/>
      <c r="WL74" s="69"/>
      <c r="WM74" s="69"/>
      <c r="WN74" s="69"/>
      <c r="WO74" s="69"/>
      <c r="WP74" s="69"/>
      <c r="WQ74" s="69"/>
      <c r="WR74" s="69"/>
      <c r="WS74" s="69"/>
      <c r="WT74" s="69"/>
      <c r="WU74" s="69"/>
      <c r="WV74" s="69"/>
      <c r="WW74" s="69"/>
      <c r="WX74" s="69"/>
      <c r="WY74" s="69"/>
      <c r="WZ74" s="69"/>
      <c r="XA74" s="69"/>
      <c r="XB74" s="69"/>
      <c r="XC74" s="69"/>
      <c r="XD74" s="69"/>
      <c r="XE74" s="69"/>
      <c r="XF74" s="69"/>
      <c r="XG74" s="69"/>
      <c r="XH74" s="69"/>
      <c r="XI74" s="69"/>
      <c r="XJ74" s="69"/>
      <c r="XK74" s="69"/>
      <c r="XL74" s="69"/>
      <c r="XM74" s="69"/>
      <c r="XN74" s="69"/>
      <c r="XO74" s="69"/>
      <c r="XP74" s="69"/>
      <c r="XQ74" s="69"/>
      <c r="XR74" s="69"/>
      <c r="XS74" s="69"/>
      <c r="XT74" s="69"/>
      <c r="XU74" s="69"/>
      <c r="XV74" s="69"/>
      <c r="XW74" s="69"/>
      <c r="XX74" s="69"/>
      <c r="XY74" s="69"/>
      <c r="XZ74" s="69"/>
      <c r="YA74" s="69"/>
      <c r="YB74" s="69"/>
      <c r="YC74" s="69"/>
      <c r="YD74" s="69"/>
      <c r="YE74" s="69"/>
      <c r="YF74" s="69"/>
      <c r="YG74" s="69"/>
      <c r="YH74" s="69"/>
      <c r="YI74" s="69"/>
      <c r="YJ74" s="69"/>
      <c r="YK74" s="69"/>
      <c r="YL74" s="69"/>
      <c r="YM74" s="69"/>
      <c r="YN74" s="69"/>
      <c r="YO74" s="69"/>
      <c r="YP74" s="69"/>
      <c r="YQ74" s="69"/>
      <c r="YR74" s="69"/>
      <c r="YS74" s="69"/>
      <c r="YT74" s="69"/>
      <c r="YU74" s="69"/>
      <c r="YV74" s="69"/>
      <c r="YW74" s="69"/>
      <c r="YX74" s="69"/>
      <c r="YY74" s="69"/>
      <c r="YZ74" s="69"/>
      <c r="ZA74" s="69"/>
      <c r="ZB74" s="69"/>
      <c r="ZC74" s="69"/>
      <c r="ZD74" s="69"/>
      <c r="ZE74" s="69"/>
      <c r="ZF74" s="69"/>
      <c r="ZG74" s="69"/>
      <c r="ZH74" s="69"/>
      <c r="ZI74" s="69"/>
      <c r="ZJ74" s="69"/>
      <c r="ZK74" s="69"/>
      <c r="ZL74" s="69"/>
      <c r="ZM74" s="69"/>
      <c r="ZN74" s="69"/>
      <c r="ZO74" s="69"/>
      <c r="ZP74" s="69"/>
      <c r="ZQ74" s="69"/>
      <c r="ZR74" s="69"/>
      <c r="ZS74" s="69"/>
      <c r="ZT74" s="69"/>
      <c r="ZU74" s="69"/>
      <c r="ZV74" s="69"/>
      <c r="ZW74" s="69"/>
      <c r="ZX74" s="69"/>
      <c r="ZY74" s="69"/>
      <c r="ZZ74" s="69"/>
      <c r="AAA74" s="69"/>
      <c r="AAB74" s="69"/>
      <c r="AAC74" s="69"/>
      <c r="AAD74" s="69"/>
      <c r="AAE74" s="69"/>
      <c r="AAF74" s="69"/>
      <c r="AAG74" s="69"/>
      <c r="AAH74" s="69"/>
      <c r="AAI74" s="69"/>
      <c r="AAJ74" s="69"/>
      <c r="AAK74" s="69"/>
      <c r="AAL74" s="69"/>
      <c r="AAM74" s="69"/>
      <c r="AAN74" s="69"/>
      <c r="AAO74" s="69"/>
      <c r="AAP74" s="69"/>
      <c r="AAQ74" s="69"/>
      <c r="AAR74" s="69"/>
      <c r="AAS74" s="69"/>
      <c r="AAT74" s="69"/>
      <c r="AAU74" s="69"/>
      <c r="AAV74" s="69"/>
      <c r="AAW74" s="69"/>
      <c r="AAX74" s="69"/>
      <c r="AAY74" s="69"/>
      <c r="AAZ74" s="69"/>
      <c r="ABA74" s="69"/>
      <c r="ABB74" s="69"/>
      <c r="ABC74" s="69"/>
      <c r="ABD74" s="69"/>
      <c r="ABE74" s="69"/>
      <c r="ABF74" s="69"/>
      <c r="ABG74" s="69"/>
      <c r="ABH74" s="69"/>
      <c r="ABI74" s="69"/>
      <c r="ABJ74" s="69"/>
      <c r="ABK74" s="69"/>
      <c r="ABL74" s="69"/>
      <c r="ABM74" s="69"/>
      <c r="ABN74" s="69"/>
      <c r="ABO74" s="69"/>
      <c r="ABP74" s="69"/>
      <c r="ABQ74" s="69"/>
      <c r="ABR74" s="69"/>
      <c r="ABS74" s="69"/>
      <c r="ABT74" s="69"/>
      <c r="ABU74" s="69"/>
      <c r="ABV74" s="69"/>
      <c r="ABW74" s="69"/>
      <c r="ABX74" s="69"/>
      <c r="ABY74" s="69"/>
      <c r="ABZ74" s="69"/>
      <c r="ACA74" s="69"/>
      <c r="ACB74" s="69"/>
      <c r="ACC74" s="69"/>
      <c r="ACD74" s="69"/>
      <c r="ACE74" s="69"/>
      <c r="ACF74" s="69"/>
      <c r="ACG74" s="69"/>
      <c r="ACH74" s="69"/>
      <c r="ACI74" s="69"/>
      <c r="ACJ74" s="69"/>
      <c r="ACK74" s="69"/>
      <c r="ACL74" s="69"/>
      <c r="ACM74" s="69"/>
      <c r="ACN74" s="69"/>
      <c r="ACO74" s="69"/>
      <c r="ACP74" s="69"/>
      <c r="ACQ74" s="69"/>
      <c r="ACR74" s="69"/>
      <c r="ACS74" s="69"/>
      <c r="ACT74" s="69"/>
      <c r="ACU74" s="69"/>
      <c r="ACV74" s="69"/>
      <c r="ACW74" s="69"/>
      <c r="ACX74" s="69"/>
      <c r="ACY74" s="69"/>
      <c r="ACZ74" s="69"/>
      <c r="ADA74" s="69"/>
      <c r="ADB74" s="69"/>
      <c r="ADC74" s="69"/>
      <c r="ADD74" s="69"/>
      <c r="ADE74" s="69"/>
      <c r="ADF74" s="69"/>
      <c r="ADG74" s="69"/>
      <c r="ADH74" s="69"/>
      <c r="ADI74" s="69"/>
      <c r="ADJ74" s="69"/>
      <c r="ADK74" s="69"/>
      <c r="ADL74" s="69"/>
      <c r="ADM74" s="69"/>
      <c r="ADN74" s="69"/>
      <c r="ADO74" s="69"/>
      <c r="ADP74" s="69"/>
      <c r="ADQ74" s="69"/>
      <c r="ADR74" s="69"/>
      <c r="ADS74" s="69"/>
      <c r="ADT74" s="69"/>
      <c r="ADU74" s="69"/>
      <c r="ADV74" s="69"/>
      <c r="ADW74" s="69"/>
      <c r="ADX74" s="69"/>
      <c r="ADY74" s="69"/>
      <c r="ADZ74" s="69"/>
      <c r="AEA74" s="69"/>
      <c r="AEB74" s="69"/>
      <c r="AEC74" s="69"/>
      <c r="AED74" s="69"/>
      <c r="AEE74" s="69"/>
      <c r="AEF74" s="69"/>
      <c r="AEG74" s="69"/>
      <c r="AEH74" s="69"/>
      <c r="AEI74" s="69"/>
      <c r="AEJ74" s="69"/>
      <c r="AEK74" s="69"/>
      <c r="AEL74" s="69"/>
      <c r="AEM74" s="69"/>
      <c r="AEN74" s="69"/>
      <c r="AEO74" s="69"/>
      <c r="AEP74" s="69"/>
      <c r="AEQ74" s="69"/>
      <c r="AER74" s="69"/>
      <c r="AES74" s="69"/>
      <c r="AET74" s="69"/>
      <c r="AEU74" s="69"/>
      <c r="AEV74" s="69"/>
      <c r="AEW74" s="69"/>
      <c r="AEX74" s="69"/>
      <c r="AEY74" s="69"/>
      <c r="AEZ74" s="69"/>
      <c r="AFA74" s="69"/>
      <c r="AFB74" s="69"/>
      <c r="AFC74" s="69"/>
      <c r="AFD74" s="69"/>
      <c r="AFE74" s="69"/>
      <c r="AFF74" s="69"/>
      <c r="AFG74" s="69"/>
      <c r="AFH74" s="69"/>
      <c r="AFI74" s="69"/>
      <c r="AFJ74" s="69"/>
      <c r="AFK74" s="69"/>
      <c r="AFL74" s="69"/>
      <c r="AFM74" s="69"/>
      <c r="AFN74" s="69"/>
      <c r="AFO74" s="69"/>
      <c r="AFP74" s="69"/>
      <c r="AFQ74" s="69"/>
      <c r="AFR74" s="69"/>
      <c r="AFS74" s="69"/>
      <c r="AFT74" s="69"/>
      <c r="AFU74" s="69"/>
      <c r="AFV74" s="69"/>
      <c r="AFW74" s="69"/>
      <c r="AFX74" s="69"/>
      <c r="AFY74" s="69"/>
      <c r="AFZ74" s="69"/>
      <c r="AGA74" s="69"/>
      <c r="AGB74" s="69"/>
      <c r="AGC74" s="69"/>
      <c r="AGD74" s="69"/>
      <c r="AGE74" s="69"/>
      <c r="AGF74" s="69"/>
      <c r="AGG74" s="69"/>
      <c r="AGH74" s="69"/>
      <c r="AGI74" s="69"/>
      <c r="AGJ74" s="69"/>
      <c r="AGK74" s="69"/>
      <c r="AGL74" s="69"/>
      <c r="AGM74" s="69"/>
      <c r="AGN74" s="69"/>
      <c r="AGO74" s="69"/>
      <c r="AGP74" s="69"/>
      <c r="AGQ74" s="69"/>
      <c r="AGR74" s="69"/>
      <c r="AGS74" s="69"/>
      <c r="AGT74" s="69"/>
      <c r="AGU74" s="69"/>
      <c r="AGV74" s="69"/>
      <c r="AGW74" s="69"/>
      <c r="AGX74" s="69"/>
      <c r="AGY74" s="69"/>
      <c r="AGZ74" s="69"/>
      <c r="AHA74" s="69"/>
      <c r="AHB74" s="69"/>
      <c r="AHC74" s="69"/>
      <c r="AHD74" s="69"/>
      <c r="AHE74" s="69"/>
      <c r="AHF74" s="69"/>
      <c r="AHG74" s="69"/>
      <c r="AHH74" s="69"/>
      <c r="AHI74" s="69"/>
      <c r="AHJ74" s="69"/>
      <c r="AHK74" s="69"/>
      <c r="AHL74" s="69"/>
      <c r="AHM74" s="69"/>
      <c r="AHN74" s="69"/>
      <c r="AHO74" s="69"/>
      <c r="AHP74" s="69"/>
      <c r="AHQ74" s="69"/>
      <c r="AHR74" s="69"/>
      <c r="AHS74" s="69"/>
      <c r="AHT74" s="69"/>
      <c r="AHU74" s="69"/>
      <c r="AHV74" s="69"/>
      <c r="AHW74" s="69"/>
      <c r="AHX74" s="69"/>
      <c r="AHY74" s="69"/>
      <c r="AHZ74" s="69"/>
      <c r="AIA74" s="69"/>
      <c r="AIB74" s="69"/>
      <c r="AIC74" s="69"/>
      <c r="AID74" s="69"/>
      <c r="AIE74" s="69"/>
      <c r="AIF74" s="69"/>
      <c r="AIG74" s="69"/>
      <c r="AIH74" s="69"/>
      <c r="AII74" s="69"/>
      <c r="AIJ74" s="69"/>
      <c r="AIK74" s="69"/>
      <c r="AIL74" s="69"/>
      <c r="AIM74" s="69"/>
      <c r="AIN74" s="69"/>
      <c r="AIO74" s="69"/>
      <c r="AIP74" s="69"/>
      <c r="AIQ74" s="69"/>
      <c r="AIR74" s="69"/>
      <c r="AIS74" s="69"/>
      <c r="AIT74" s="69"/>
      <c r="AIU74" s="69"/>
      <c r="AIV74" s="69"/>
      <c r="AIW74" s="69"/>
      <c r="AIX74" s="69"/>
      <c r="AIY74" s="69"/>
      <c r="AIZ74" s="69"/>
      <c r="AJA74" s="69"/>
      <c r="AJB74" s="69"/>
      <c r="AJC74" s="69"/>
      <c r="AJD74" s="69"/>
      <c r="AJE74" s="69"/>
      <c r="AJF74" s="69"/>
      <c r="AJG74" s="69"/>
      <c r="AJH74" s="69"/>
      <c r="AJI74" s="69"/>
      <c r="AJJ74" s="69"/>
      <c r="AJK74" s="69"/>
      <c r="AJL74" s="69"/>
      <c r="AJM74" s="69"/>
      <c r="AJN74" s="69"/>
      <c r="AJO74" s="69"/>
      <c r="AJP74" s="69"/>
      <c r="AJQ74" s="69"/>
      <c r="AJR74" s="69"/>
      <c r="AJS74" s="69"/>
      <c r="AJT74" s="69"/>
      <c r="AJU74" s="69"/>
      <c r="AJV74" s="69"/>
      <c r="AJW74" s="69"/>
      <c r="AJX74" s="69"/>
      <c r="AJY74" s="69"/>
      <c r="AJZ74" s="69"/>
      <c r="AKA74" s="69"/>
      <c r="AKB74" s="69"/>
      <c r="AKC74" s="69"/>
      <c r="AKD74" s="69"/>
      <c r="AKE74" s="69"/>
      <c r="AKF74" s="69"/>
      <c r="AKG74" s="69"/>
      <c r="AKH74" s="69"/>
      <c r="AKI74" s="69"/>
      <c r="AKJ74" s="69"/>
      <c r="AKK74" s="69"/>
      <c r="AKL74" s="69"/>
      <c r="AKM74" s="69"/>
      <c r="AKN74" s="69"/>
      <c r="AKO74" s="69"/>
      <c r="AKP74" s="69"/>
      <c r="AKQ74" s="69"/>
      <c r="AKR74" s="69"/>
      <c r="AKS74" s="69"/>
      <c r="AKT74" s="69"/>
      <c r="AKU74" s="69"/>
      <c r="AKV74" s="69"/>
      <c r="AKW74" s="69"/>
      <c r="AKX74" s="69"/>
      <c r="AKY74" s="69"/>
      <c r="AKZ74" s="69"/>
      <c r="ALA74" s="69"/>
      <c r="ALB74" s="69"/>
      <c r="ALC74" s="69"/>
      <c r="ALD74" s="69"/>
      <c r="ALE74" s="69"/>
      <c r="ALF74" s="69"/>
      <c r="ALG74" s="69"/>
      <c r="ALH74" s="69"/>
      <c r="ALI74" s="69"/>
      <c r="ALJ74" s="69"/>
      <c r="ALK74" s="69"/>
      <c r="ALL74" s="69"/>
      <c r="ALM74" s="69"/>
    </row>
    <row r="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c r="BU75" s="69"/>
      <c r="BV75" s="69"/>
      <c r="BW75" s="69"/>
      <c r="BX75" s="69"/>
      <c r="BY75" s="69"/>
      <c r="BZ75" s="69"/>
      <c r="CA75" s="69"/>
      <c r="CB75" s="69"/>
      <c r="CC75" s="69"/>
      <c r="CD75" s="69"/>
      <c r="CE75" s="69"/>
      <c r="CF75" s="69"/>
      <c r="CG75" s="69"/>
      <c r="CH75" s="69"/>
      <c r="CI75" s="69"/>
      <c r="CJ75" s="69"/>
      <c r="CK75" s="69"/>
      <c r="CL75" s="69"/>
      <c r="CM75" s="69"/>
      <c r="CN75" s="69"/>
      <c r="CO75" s="69"/>
      <c r="CP75" s="69"/>
      <c r="CQ75" s="69"/>
      <c r="CR75" s="69"/>
      <c r="CS75" s="69"/>
      <c r="CT75" s="69"/>
      <c r="CU75" s="69"/>
      <c r="CV75" s="69"/>
      <c r="CW75" s="69"/>
      <c r="CX75" s="69"/>
      <c r="CY75" s="69"/>
      <c r="CZ75" s="69"/>
      <c r="DA75" s="69"/>
      <c r="DB75" s="69"/>
      <c r="DC75" s="69"/>
      <c r="DD75" s="69"/>
      <c r="DE75" s="69"/>
      <c r="DF75" s="69"/>
      <c r="DG75" s="69"/>
      <c r="DH75" s="69"/>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c r="GR75" s="69"/>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c r="HZ75" s="69"/>
      <c r="IA75" s="69"/>
      <c r="IB75" s="69"/>
      <c r="IC75" s="69"/>
      <c r="ID75" s="69"/>
      <c r="IE75" s="69"/>
      <c r="IF75" s="69"/>
      <c r="IG75" s="69"/>
      <c r="IH75" s="69"/>
      <c r="II75" s="69"/>
      <c r="IJ75" s="69"/>
      <c r="IK75" s="69"/>
      <c r="IL75" s="69"/>
      <c r="IM75" s="69"/>
      <c r="IN75" s="69"/>
      <c r="IO75" s="69"/>
      <c r="IP75" s="69"/>
      <c r="IQ75" s="69"/>
      <c r="IR75" s="69"/>
      <c r="IS75" s="69"/>
      <c r="IT75" s="69"/>
      <c r="IU75" s="69"/>
      <c r="IV75" s="69"/>
      <c r="IW75" s="69"/>
      <c r="IX75" s="69"/>
      <c r="IY75" s="69"/>
      <c r="IZ75" s="69"/>
      <c r="JA75" s="69"/>
      <c r="JB75" s="69"/>
      <c r="JC75" s="69"/>
      <c r="JD75" s="69"/>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c r="LB75" s="69"/>
      <c r="LC75" s="69"/>
      <c r="LD75" s="69"/>
      <c r="LE75" s="69"/>
      <c r="LF75" s="69"/>
      <c r="LG75" s="69"/>
      <c r="LH75" s="69"/>
      <c r="LI75" s="69"/>
      <c r="LJ75" s="69"/>
      <c r="LK75" s="69"/>
      <c r="LL75" s="69"/>
      <c r="LM75" s="69"/>
      <c r="LN75" s="69"/>
      <c r="LO75" s="69"/>
      <c r="LP75" s="69"/>
      <c r="LQ75" s="69"/>
      <c r="LR75" s="69"/>
      <c r="LS75" s="69"/>
      <c r="LT75" s="69"/>
      <c r="LU75" s="69"/>
      <c r="LV75" s="69"/>
      <c r="LW75" s="69"/>
      <c r="LX75" s="69"/>
      <c r="LY75" s="69"/>
      <c r="LZ75" s="69"/>
      <c r="MA75" s="69"/>
      <c r="MB75" s="69"/>
      <c r="MC75" s="69"/>
      <c r="MD75" s="69"/>
      <c r="ME75" s="69"/>
      <c r="MF75" s="69"/>
      <c r="MG75" s="69"/>
      <c r="MH75" s="69"/>
      <c r="MI75" s="69"/>
      <c r="MJ75" s="69"/>
      <c r="MK75" s="69"/>
      <c r="ML75" s="69"/>
      <c r="MM75" s="69"/>
      <c r="MN75" s="69"/>
      <c r="MO75" s="69"/>
      <c r="MP75" s="69"/>
      <c r="MQ75" s="69"/>
      <c r="MR75" s="69"/>
      <c r="MS75" s="69"/>
      <c r="MT75" s="69"/>
      <c r="MU75" s="69"/>
      <c r="MV75" s="69"/>
      <c r="MW75" s="69"/>
      <c r="MX75" s="69"/>
      <c r="MY75" s="69"/>
      <c r="MZ75" s="69"/>
      <c r="NA75" s="69"/>
      <c r="NB75" s="69"/>
      <c r="NC75" s="69"/>
      <c r="ND75" s="69"/>
      <c r="NE75" s="69"/>
      <c r="NF75" s="69"/>
      <c r="NG75" s="69"/>
      <c r="NH75" s="69"/>
      <c r="NI75" s="69"/>
      <c r="NJ75" s="69"/>
      <c r="NK75" s="69"/>
      <c r="NL75" s="69"/>
      <c r="NM75" s="69"/>
      <c r="NN75" s="69"/>
      <c r="NO75" s="69"/>
      <c r="NP75" s="69"/>
      <c r="NQ75" s="69"/>
      <c r="NR75" s="69"/>
      <c r="NS75" s="69"/>
      <c r="NT75" s="69"/>
      <c r="NU75" s="69"/>
      <c r="NV75" s="69"/>
      <c r="NW75" s="69"/>
      <c r="NX75" s="69"/>
      <c r="NY75" s="69"/>
      <c r="NZ75" s="69"/>
      <c r="OA75" s="69"/>
      <c r="OB75" s="69"/>
      <c r="OC75" s="69"/>
      <c r="OD75" s="69"/>
      <c r="OE75" s="69"/>
      <c r="OF75" s="69"/>
      <c r="OG75" s="69"/>
      <c r="OH75" s="69"/>
      <c r="OI75" s="69"/>
      <c r="OJ75" s="69"/>
      <c r="OK75" s="69"/>
      <c r="OL75" s="69"/>
      <c r="OM75" s="69"/>
      <c r="ON75" s="69"/>
      <c r="OO75" s="69"/>
      <c r="OP75" s="69"/>
      <c r="OQ75" s="69"/>
      <c r="OR75" s="69"/>
      <c r="OS75" s="69"/>
      <c r="OT75" s="69"/>
      <c r="OU75" s="69"/>
      <c r="OV75" s="69"/>
      <c r="OW75" s="69"/>
      <c r="OX75" s="69"/>
      <c r="OY75" s="69"/>
      <c r="OZ75" s="69"/>
      <c r="PA75" s="69"/>
      <c r="PB75" s="69"/>
      <c r="PC75" s="69"/>
      <c r="PD75" s="69"/>
      <c r="PE75" s="69"/>
      <c r="PF75" s="69"/>
      <c r="PG75" s="69"/>
      <c r="PH75" s="69"/>
      <c r="PI75" s="69"/>
      <c r="PJ75" s="69"/>
      <c r="PK75" s="69"/>
      <c r="PL75" s="69"/>
      <c r="PM75" s="69"/>
      <c r="PN75" s="69"/>
      <c r="PO75" s="69"/>
      <c r="PP75" s="69"/>
      <c r="PQ75" s="69"/>
      <c r="PR75" s="69"/>
      <c r="PS75" s="69"/>
      <c r="PT75" s="69"/>
      <c r="PU75" s="69"/>
      <c r="PV75" s="69"/>
      <c r="PW75" s="69"/>
      <c r="PX75" s="69"/>
      <c r="PY75" s="69"/>
      <c r="PZ75" s="69"/>
      <c r="QA75" s="69"/>
      <c r="QB75" s="69"/>
      <c r="QC75" s="69"/>
      <c r="QD75" s="69"/>
      <c r="QE75" s="69"/>
      <c r="QF75" s="69"/>
      <c r="QG75" s="69"/>
      <c r="QH75" s="69"/>
      <c r="QI75" s="69"/>
      <c r="QJ75" s="69"/>
      <c r="QK75" s="69"/>
      <c r="QL75" s="69"/>
      <c r="QM75" s="69"/>
      <c r="QN75" s="69"/>
      <c r="QO75" s="69"/>
      <c r="QP75" s="69"/>
      <c r="QQ75" s="69"/>
      <c r="QR75" s="69"/>
      <c r="QS75" s="69"/>
      <c r="QT75" s="69"/>
      <c r="QU75" s="69"/>
      <c r="QV75" s="69"/>
      <c r="QW75" s="69"/>
      <c r="QX75" s="69"/>
      <c r="QY75" s="69"/>
      <c r="QZ75" s="69"/>
      <c r="RA75" s="69"/>
      <c r="RB75" s="69"/>
      <c r="RC75" s="69"/>
      <c r="RD75" s="69"/>
      <c r="RE75" s="69"/>
      <c r="RF75" s="69"/>
      <c r="RG75" s="69"/>
      <c r="RH75" s="69"/>
      <c r="RI75" s="69"/>
      <c r="RJ75" s="69"/>
      <c r="RK75" s="69"/>
      <c r="RL75" s="69"/>
      <c r="RM75" s="69"/>
      <c r="RN75" s="69"/>
      <c r="RO75" s="69"/>
      <c r="RP75" s="69"/>
      <c r="RQ75" s="69"/>
      <c r="RR75" s="69"/>
      <c r="RS75" s="69"/>
      <c r="RT75" s="69"/>
      <c r="RU75" s="69"/>
      <c r="RV75" s="69"/>
      <c r="RW75" s="69"/>
      <c r="RX75" s="69"/>
      <c r="RY75" s="69"/>
      <c r="RZ75" s="69"/>
      <c r="SA75" s="69"/>
      <c r="SB75" s="69"/>
      <c r="SC75" s="69"/>
      <c r="SD75" s="69"/>
      <c r="SE75" s="69"/>
      <c r="SF75" s="69"/>
      <c r="SG75" s="69"/>
      <c r="SH75" s="69"/>
      <c r="SI75" s="69"/>
      <c r="SJ75" s="69"/>
      <c r="SK75" s="69"/>
      <c r="SL75" s="69"/>
      <c r="SM75" s="69"/>
      <c r="SN75" s="69"/>
      <c r="SO75" s="69"/>
      <c r="SP75" s="69"/>
      <c r="SQ75" s="69"/>
      <c r="SR75" s="69"/>
      <c r="SS75" s="69"/>
      <c r="ST75" s="69"/>
      <c r="SU75" s="69"/>
      <c r="SV75" s="69"/>
      <c r="SW75" s="69"/>
      <c r="SX75" s="69"/>
      <c r="SY75" s="69"/>
      <c r="SZ75" s="69"/>
      <c r="TA75" s="69"/>
      <c r="TB75" s="69"/>
      <c r="TC75" s="69"/>
      <c r="TD75" s="69"/>
      <c r="TE75" s="69"/>
      <c r="TF75" s="69"/>
      <c r="TG75" s="69"/>
      <c r="TH75" s="69"/>
      <c r="TI75" s="69"/>
      <c r="TJ75" s="69"/>
      <c r="TK75" s="69"/>
      <c r="TL75" s="69"/>
      <c r="TM75" s="69"/>
      <c r="TN75" s="69"/>
      <c r="TO75" s="69"/>
      <c r="TP75" s="69"/>
      <c r="TQ75" s="69"/>
      <c r="TR75" s="69"/>
      <c r="TS75" s="69"/>
      <c r="TT75" s="69"/>
      <c r="TU75" s="69"/>
      <c r="TV75" s="69"/>
      <c r="TW75" s="69"/>
      <c r="TX75" s="69"/>
      <c r="TY75" s="69"/>
      <c r="TZ75" s="69"/>
      <c r="UA75" s="69"/>
      <c r="UB75" s="69"/>
      <c r="UC75" s="69"/>
      <c r="UD75" s="69"/>
      <c r="UE75" s="69"/>
      <c r="UF75" s="69"/>
      <c r="UG75" s="69"/>
      <c r="UH75" s="69"/>
      <c r="UI75" s="69"/>
      <c r="UJ75" s="69"/>
      <c r="UK75" s="69"/>
      <c r="UL75" s="69"/>
      <c r="UM75" s="69"/>
      <c r="UN75" s="69"/>
      <c r="UO75" s="69"/>
      <c r="UP75" s="69"/>
      <c r="UQ75" s="69"/>
      <c r="UR75" s="69"/>
      <c r="US75" s="69"/>
      <c r="UT75" s="69"/>
      <c r="UU75" s="69"/>
      <c r="UV75" s="69"/>
      <c r="UW75" s="69"/>
      <c r="UX75" s="69"/>
      <c r="UY75" s="69"/>
      <c r="UZ75" s="69"/>
      <c r="VA75" s="69"/>
      <c r="VB75" s="69"/>
      <c r="VC75" s="69"/>
      <c r="VD75" s="69"/>
      <c r="VE75" s="69"/>
      <c r="VF75" s="69"/>
      <c r="VG75" s="69"/>
      <c r="VH75" s="69"/>
      <c r="VI75" s="69"/>
      <c r="VJ75" s="69"/>
      <c r="VK75" s="69"/>
      <c r="VL75" s="69"/>
      <c r="VM75" s="69"/>
      <c r="VN75" s="69"/>
      <c r="VO75" s="69"/>
      <c r="VP75" s="69"/>
      <c r="VQ75" s="69"/>
      <c r="VR75" s="69"/>
      <c r="VS75" s="69"/>
      <c r="VT75" s="69"/>
      <c r="VU75" s="69"/>
      <c r="VV75" s="69"/>
      <c r="VW75" s="69"/>
      <c r="VX75" s="69"/>
      <c r="VY75" s="69"/>
      <c r="VZ75" s="69"/>
      <c r="WA75" s="69"/>
      <c r="WB75" s="69"/>
      <c r="WC75" s="69"/>
      <c r="WD75" s="69"/>
      <c r="WE75" s="69"/>
      <c r="WF75" s="69"/>
      <c r="WG75" s="69"/>
      <c r="WH75" s="69"/>
      <c r="WI75" s="69"/>
      <c r="WJ75" s="69"/>
      <c r="WK75" s="69"/>
      <c r="WL75" s="69"/>
      <c r="WM75" s="69"/>
      <c r="WN75" s="69"/>
      <c r="WO75" s="69"/>
      <c r="WP75" s="69"/>
      <c r="WQ75" s="69"/>
      <c r="WR75" s="69"/>
      <c r="WS75" s="69"/>
      <c r="WT75" s="69"/>
      <c r="WU75" s="69"/>
      <c r="WV75" s="69"/>
      <c r="WW75" s="69"/>
      <c r="WX75" s="69"/>
      <c r="WY75" s="69"/>
      <c r="WZ75" s="69"/>
      <c r="XA75" s="69"/>
      <c r="XB75" s="69"/>
      <c r="XC75" s="69"/>
      <c r="XD75" s="69"/>
      <c r="XE75" s="69"/>
      <c r="XF75" s="69"/>
      <c r="XG75" s="69"/>
      <c r="XH75" s="69"/>
      <c r="XI75" s="69"/>
      <c r="XJ75" s="69"/>
      <c r="XK75" s="69"/>
      <c r="XL75" s="69"/>
      <c r="XM75" s="69"/>
      <c r="XN75" s="69"/>
      <c r="XO75" s="69"/>
      <c r="XP75" s="69"/>
      <c r="XQ75" s="69"/>
      <c r="XR75" s="69"/>
      <c r="XS75" s="69"/>
      <c r="XT75" s="69"/>
      <c r="XU75" s="69"/>
      <c r="XV75" s="69"/>
      <c r="XW75" s="69"/>
      <c r="XX75" s="69"/>
      <c r="XY75" s="69"/>
      <c r="XZ75" s="69"/>
      <c r="YA75" s="69"/>
      <c r="YB75" s="69"/>
      <c r="YC75" s="69"/>
      <c r="YD75" s="69"/>
      <c r="YE75" s="69"/>
      <c r="YF75" s="69"/>
      <c r="YG75" s="69"/>
      <c r="YH75" s="69"/>
      <c r="YI75" s="69"/>
      <c r="YJ75" s="69"/>
      <c r="YK75" s="69"/>
      <c r="YL75" s="69"/>
      <c r="YM75" s="69"/>
      <c r="YN75" s="69"/>
      <c r="YO75" s="69"/>
      <c r="YP75" s="69"/>
      <c r="YQ75" s="69"/>
      <c r="YR75" s="69"/>
      <c r="YS75" s="69"/>
      <c r="YT75" s="69"/>
      <c r="YU75" s="69"/>
      <c r="YV75" s="69"/>
      <c r="YW75" s="69"/>
      <c r="YX75" s="69"/>
      <c r="YY75" s="69"/>
      <c r="YZ75" s="69"/>
      <c r="ZA75" s="69"/>
      <c r="ZB75" s="69"/>
      <c r="ZC75" s="69"/>
      <c r="ZD75" s="69"/>
      <c r="ZE75" s="69"/>
      <c r="ZF75" s="69"/>
      <c r="ZG75" s="69"/>
      <c r="ZH75" s="69"/>
      <c r="ZI75" s="69"/>
      <c r="ZJ75" s="69"/>
      <c r="ZK75" s="69"/>
      <c r="ZL75" s="69"/>
      <c r="ZM75" s="69"/>
      <c r="ZN75" s="69"/>
      <c r="ZO75" s="69"/>
      <c r="ZP75" s="69"/>
      <c r="ZQ75" s="69"/>
      <c r="ZR75" s="69"/>
      <c r="ZS75" s="69"/>
      <c r="ZT75" s="69"/>
      <c r="ZU75" s="69"/>
      <c r="ZV75" s="69"/>
      <c r="ZW75" s="69"/>
      <c r="ZX75" s="69"/>
      <c r="ZY75" s="69"/>
      <c r="ZZ75" s="69"/>
      <c r="AAA75" s="69"/>
      <c r="AAB75" s="69"/>
      <c r="AAC75" s="69"/>
      <c r="AAD75" s="69"/>
      <c r="AAE75" s="69"/>
      <c r="AAF75" s="69"/>
      <c r="AAG75" s="69"/>
      <c r="AAH75" s="69"/>
      <c r="AAI75" s="69"/>
      <c r="AAJ75" s="69"/>
      <c r="AAK75" s="69"/>
      <c r="AAL75" s="69"/>
      <c r="AAM75" s="69"/>
      <c r="AAN75" s="69"/>
      <c r="AAO75" s="69"/>
      <c r="AAP75" s="69"/>
      <c r="AAQ75" s="69"/>
      <c r="AAR75" s="69"/>
      <c r="AAS75" s="69"/>
      <c r="AAT75" s="69"/>
      <c r="AAU75" s="69"/>
      <c r="AAV75" s="69"/>
      <c r="AAW75" s="69"/>
      <c r="AAX75" s="69"/>
      <c r="AAY75" s="69"/>
      <c r="AAZ75" s="69"/>
      <c r="ABA75" s="69"/>
      <c r="ABB75" s="69"/>
      <c r="ABC75" s="69"/>
      <c r="ABD75" s="69"/>
      <c r="ABE75" s="69"/>
      <c r="ABF75" s="69"/>
      <c r="ABG75" s="69"/>
      <c r="ABH75" s="69"/>
      <c r="ABI75" s="69"/>
      <c r="ABJ75" s="69"/>
      <c r="ABK75" s="69"/>
      <c r="ABL75" s="69"/>
      <c r="ABM75" s="69"/>
      <c r="ABN75" s="69"/>
      <c r="ABO75" s="69"/>
      <c r="ABP75" s="69"/>
      <c r="ABQ75" s="69"/>
      <c r="ABR75" s="69"/>
      <c r="ABS75" s="69"/>
      <c r="ABT75" s="69"/>
      <c r="ABU75" s="69"/>
      <c r="ABV75" s="69"/>
      <c r="ABW75" s="69"/>
      <c r="ABX75" s="69"/>
      <c r="ABY75" s="69"/>
      <c r="ABZ75" s="69"/>
      <c r="ACA75" s="69"/>
      <c r="ACB75" s="69"/>
      <c r="ACC75" s="69"/>
      <c r="ACD75" s="69"/>
      <c r="ACE75" s="69"/>
      <c r="ACF75" s="69"/>
      <c r="ACG75" s="69"/>
      <c r="ACH75" s="69"/>
      <c r="ACI75" s="69"/>
      <c r="ACJ75" s="69"/>
      <c r="ACK75" s="69"/>
      <c r="ACL75" s="69"/>
      <c r="ACM75" s="69"/>
      <c r="ACN75" s="69"/>
      <c r="ACO75" s="69"/>
      <c r="ACP75" s="69"/>
      <c r="ACQ75" s="69"/>
      <c r="ACR75" s="69"/>
      <c r="ACS75" s="69"/>
      <c r="ACT75" s="69"/>
      <c r="ACU75" s="69"/>
      <c r="ACV75" s="69"/>
      <c r="ACW75" s="69"/>
      <c r="ACX75" s="69"/>
      <c r="ACY75" s="69"/>
      <c r="ACZ75" s="69"/>
      <c r="ADA75" s="69"/>
      <c r="ADB75" s="69"/>
      <c r="ADC75" s="69"/>
      <c r="ADD75" s="69"/>
      <c r="ADE75" s="69"/>
      <c r="ADF75" s="69"/>
      <c r="ADG75" s="69"/>
      <c r="ADH75" s="69"/>
      <c r="ADI75" s="69"/>
      <c r="ADJ75" s="69"/>
      <c r="ADK75" s="69"/>
      <c r="ADL75" s="69"/>
      <c r="ADM75" s="69"/>
      <c r="ADN75" s="69"/>
      <c r="ADO75" s="69"/>
      <c r="ADP75" s="69"/>
      <c r="ADQ75" s="69"/>
      <c r="ADR75" s="69"/>
      <c r="ADS75" s="69"/>
      <c r="ADT75" s="69"/>
      <c r="ADU75" s="69"/>
      <c r="ADV75" s="69"/>
      <c r="ADW75" s="69"/>
      <c r="ADX75" s="69"/>
      <c r="ADY75" s="69"/>
      <c r="ADZ75" s="69"/>
      <c r="AEA75" s="69"/>
      <c r="AEB75" s="69"/>
      <c r="AEC75" s="69"/>
      <c r="AED75" s="69"/>
      <c r="AEE75" s="69"/>
      <c r="AEF75" s="69"/>
      <c r="AEG75" s="69"/>
      <c r="AEH75" s="69"/>
      <c r="AEI75" s="69"/>
      <c r="AEJ75" s="69"/>
      <c r="AEK75" s="69"/>
      <c r="AEL75" s="69"/>
      <c r="AEM75" s="69"/>
      <c r="AEN75" s="69"/>
      <c r="AEO75" s="69"/>
      <c r="AEP75" s="69"/>
      <c r="AEQ75" s="69"/>
      <c r="AER75" s="69"/>
      <c r="AES75" s="69"/>
      <c r="AET75" s="69"/>
      <c r="AEU75" s="69"/>
      <c r="AEV75" s="69"/>
      <c r="AEW75" s="69"/>
      <c r="AEX75" s="69"/>
      <c r="AEY75" s="69"/>
      <c r="AEZ75" s="69"/>
      <c r="AFA75" s="69"/>
      <c r="AFB75" s="69"/>
      <c r="AFC75" s="69"/>
      <c r="AFD75" s="69"/>
      <c r="AFE75" s="69"/>
      <c r="AFF75" s="69"/>
      <c r="AFG75" s="69"/>
      <c r="AFH75" s="69"/>
      <c r="AFI75" s="69"/>
      <c r="AFJ75" s="69"/>
      <c r="AFK75" s="69"/>
      <c r="AFL75" s="69"/>
      <c r="AFM75" s="69"/>
      <c r="AFN75" s="69"/>
      <c r="AFO75" s="69"/>
      <c r="AFP75" s="69"/>
      <c r="AFQ75" s="69"/>
      <c r="AFR75" s="69"/>
      <c r="AFS75" s="69"/>
      <c r="AFT75" s="69"/>
      <c r="AFU75" s="69"/>
      <c r="AFV75" s="69"/>
      <c r="AFW75" s="69"/>
      <c r="AFX75" s="69"/>
      <c r="AFY75" s="69"/>
      <c r="AFZ75" s="69"/>
      <c r="AGA75" s="69"/>
      <c r="AGB75" s="69"/>
      <c r="AGC75" s="69"/>
      <c r="AGD75" s="69"/>
      <c r="AGE75" s="69"/>
      <c r="AGF75" s="69"/>
      <c r="AGG75" s="69"/>
      <c r="AGH75" s="69"/>
      <c r="AGI75" s="69"/>
      <c r="AGJ75" s="69"/>
      <c r="AGK75" s="69"/>
      <c r="AGL75" s="69"/>
      <c r="AGM75" s="69"/>
      <c r="AGN75" s="69"/>
      <c r="AGO75" s="69"/>
      <c r="AGP75" s="69"/>
      <c r="AGQ75" s="69"/>
      <c r="AGR75" s="69"/>
      <c r="AGS75" s="69"/>
      <c r="AGT75" s="69"/>
      <c r="AGU75" s="69"/>
      <c r="AGV75" s="69"/>
      <c r="AGW75" s="69"/>
      <c r="AGX75" s="69"/>
      <c r="AGY75" s="69"/>
      <c r="AGZ75" s="69"/>
      <c r="AHA75" s="69"/>
      <c r="AHB75" s="69"/>
      <c r="AHC75" s="69"/>
      <c r="AHD75" s="69"/>
      <c r="AHE75" s="69"/>
      <c r="AHF75" s="69"/>
      <c r="AHG75" s="69"/>
      <c r="AHH75" s="69"/>
      <c r="AHI75" s="69"/>
      <c r="AHJ75" s="69"/>
      <c r="AHK75" s="69"/>
      <c r="AHL75" s="69"/>
      <c r="AHM75" s="69"/>
      <c r="AHN75" s="69"/>
      <c r="AHO75" s="69"/>
      <c r="AHP75" s="69"/>
      <c r="AHQ75" s="69"/>
      <c r="AHR75" s="69"/>
      <c r="AHS75" s="69"/>
      <c r="AHT75" s="69"/>
      <c r="AHU75" s="69"/>
      <c r="AHV75" s="69"/>
      <c r="AHW75" s="69"/>
      <c r="AHX75" s="69"/>
      <c r="AHY75" s="69"/>
      <c r="AHZ75" s="69"/>
      <c r="AIA75" s="69"/>
      <c r="AIB75" s="69"/>
      <c r="AIC75" s="69"/>
      <c r="AID75" s="69"/>
      <c r="AIE75" s="69"/>
      <c r="AIF75" s="69"/>
      <c r="AIG75" s="69"/>
      <c r="AIH75" s="69"/>
      <c r="AII75" s="69"/>
      <c r="AIJ75" s="69"/>
      <c r="AIK75" s="69"/>
      <c r="AIL75" s="69"/>
      <c r="AIM75" s="69"/>
      <c r="AIN75" s="69"/>
      <c r="AIO75" s="69"/>
      <c r="AIP75" s="69"/>
      <c r="AIQ75" s="69"/>
      <c r="AIR75" s="69"/>
      <c r="AIS75" s="69"/>
      <c r="AIT75" s="69"/>
      <c r="AIU75" s="69"/>
      <c r="AIV75" s="69"/>
      <c r="AIW75" s="69"/>
      <c r="AIX75" s="69"/>
      <c r="AIY75" s="69"/>
      <c r="AIZ75" s="69"/>
      <c r="AJA75" s="69"/>
      <c r="AJB75" s="69"/>
      <c r="AJC75" s="69"/>
      <c r="AJD75" s="69"/>
      <c r="AJE75" s="69"/>
      <c r="AJF75" s="69"/>
      <c r="AJG75" s="69"/>
      <c r="AJH75" s="69"/>
      <c r="AJI75" s="69"/>
      <c r="AJJ75" s="69"/>
      <c r="AJK75" s="69"/>
      <c r="AJL75" s="69"/>
      <c r="AJM75" s="69"/>
      <c r="AJN75" s="69"/>
      <c r="AJO75" s="69"/>
      <c r="AJP75" s="69"/>
      <c r="AJQ75" s="69"/>
      <c r="AJR75" s="69"/>
      <c r="AJS75" s="69"/>
      <c r="AJT75" s="69"/>
      <c r="AJU75" s="69"/>
      <c r="AJV75" s="69"/>
      <c r="AJW75" s="69"/>
      <c r="AJX75" s="69"/>
      <c r="AJY75" s="69"/>
      <c r="AJZ75" s="69"/>
      <c r="AKA75" s="69"/>
      <c r="AKB75" s="69"/>
      <c r="AKC75" s="69"/>
      <c r="AKD75" s="69"/>
      <c r="AKE75" s="69"/>
      <c r="AKF75" s="69"/>
      <c r="AKG75" s="69"/>
      <c r="AKH75" s="69"/>
      <c r="AKI75" s="69"/>
      <c r="AKJ75" s="69"/>
      <c r="AKK75" s="69"/>
      <c r="AKL75" s="69"/>
      <c r="AKM75" s="69"/>
      <c r="AKN75" s="69"/>
      <c r="AKO75" s="69"/>
      <c r="AKP75" s="69"/>
      <c r="AKQ75" s="69"/>
      <c r="AKR75" s="69"/>
      <c r="AKS75" s="69"/>
      <c r="AKT75" s="69"/>
      <c r="AKU75" s="69"/>
      <c r="AKV75" s="69"/>
      <c r="AKW75" s="69"/>
      <c r="AKX75" s="69"/>
      <c r="AKY75" s="69"/>
      <c r="AKZ75" s="69"/>
      <c r="ALA75" s="69"/>
      <c r="ALB75" s="69"/>
      <c r="ALC75" s="69"/>
      <c r="ALD75" s="69"/>
      <c r="ALE75" s="69"/>
      <c r="ALF75" s="69"/>
      <c r="ALG75" s="69"/>
      <c r="ALH75" s="69"/>
      <c r="ALI75" s="69"/>
      <c r="ALJ75" s="69"/>
      <c r="ALK75" s="69"/>
      <c r="ALL75" s="69"/>
      <c r="ALM75" s="69"/>
    </row>
    <row r="76">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c r="BU76" s="69"/>
      <c r="BV76" s="69"/>
      <c r="BW76" s="69"/>
      <c r="BX76" s="69"/>
      <c r="BY76" s="69"/>
      <c r="BZ76" s="69"/>
      <c r="CA76" s="69"/>
      <c r="CB76" s="69"/>
      <c r="CC76" s="69"/>
      <c r="CD76" s="69"/>
      <c r="CE76" s="69"/>
      <c r="CF76" s="69"/>
      <c r="CG76" s="69"/>
      <c r="CH76" s="69"/>
      <c r="CI76" s="69"/>
      <c r="CJ76" s="69"/>
      <c r="CK76" s="69"/>
      <c r="CL76" s="69"/>
      <c r="CM76" s="69"/>
      <c r="CN76" s="69"/>
      <c r="CO76" s="69"/>
      <c r="CP76" s="69"/>
      <c r="CQ76" s="69"/>
      <c r="CR76" s="69"/>
      <c r="CS76" s="69"/>
      <c r="CT76" s="69"/>
      <c r="CU76" s="69"/>
      <c r="CV76" s="69"/>
      <c r="CW76" s="69"/>
      <c r="CX76" s="69"/>
      <c r="CY76" s="69"/>
      <c r="CZ76" s="69"/>
      <c r="DA76" s="69"/>
      <c r="DB76" s="69"/>
      <c r="DC76" s="69"/>
      <c r="DD76" s="69"/>
      <c r="DE76" s="69"/>
      <c r="DF76" s="69"/>
      <c r="DG76" s="69"/>
      <c r="DH76" s="69"/>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c r="FC76" s="69"/>
      <c r="FD76" s="69"/>
      <c r="FE76" s="69"/>
      <c r="FF76" s="69"/>
      <c r="FG76" s="69"/>
      <c r="FH76" s="69"/>
      <c r="FI76" s="69"/>
      <c r="FJ76" s="69"/>
      <c r="FK76" s="69"/>
      <c r="FL76" s="69"/>
      <c r="FM76" s="69"/>
      <c r="FN76" s="69"/>
      <c r="FO76" s="69"/>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c r="GR76" s="69"/>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c r="II76" s="69"/>
      <c r="IJ76" s="69"/>
      <c r="IK76" s="69"/>
      <c r="IL76" s="69"/>
      <c r="IM76" s="69"/>
      <c r="IN76" s="69"/>
      <c r="IO76" s="69"/>
      <c r="IP76" s="69"/>
      <c r="IQ76" s="69"/>
      <c r="IR76" s="69"/>
      <c r="IS76" s="69"/>
      <c r="IT76" s="69"/>
      <c r="IU76" s="69"/>
      <c r="IV76" s="69"/>
      <c r="IW76" s="69"/>
      <c r="IX76" s="69"/>
      <c r="IY76" s="69"/>
      <c r="IZ76" s="69"/>
      <c r="JA76" s="69"/>
      <c r="JB76" s="69"/>
      <c r="JC76" s="69"/>
      <c r="JD76" s="69"/>
      <c r="JE76" s="69"/>
      <c r="JF76" s="69"/>
      <c r="JG76" s="69"/>
      <c r="JH76" s="69"/>
      <c r="JI76" s="69"/>
      <c r="JJ76" s="69"/>
      <c r="JK76" s="69"/>
      <c r="JL76" s="69"/>
      <c r="JM76" s="69"/>
      <c r="JN76" s="69"/>
      <c r="JO76" s="69"/>
      <c r="JP76" s="69"/>
      <c r="JQ76" s="69"/>
      <c r="JR76" s="69"/>
      <c r="JS76" s="69"/>
      <c r="JT76" s="69"/>
      <c r="JU76" s="69"/>
      <c r="JV76" s="69"/>
      <c r="JW76" s="69"/>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c r="LP76" s="69"/>
      <c r="LQ76" s="69"/>
      <c r="LR76" s="69"/>
      <c r="LS76" s="69"/>
      <c r="LT76" s="69"/>
      <c r="LU76" s="69"/>
      <c r="LV76" s="69"/>
      <c r="LW76" s="69"/>
      <c r="LX76" s="69"/>
      <c r="LY76" s="69"/>
      <c r="LZ76" s="69"/>
      <c r="MA76" s="69"/>
      <c r="MB76" s="69"/>
      <c r="MC76" s="69"/>
      <c r="MD76" s="69"/>
      <c r="ME76" s="69"/>
      <c r="MF76" s="69"/>
      <c r="MG76" s="69"/>
      <c r="MH76" s="69"/>
      <c r="MI76" s="69"/>
      <c r="MJ76" s="69"/>
      <c r="MK76" s="69"/>
      <c r="ML76" s="69"/>
      <c r="MM76" s="69"/>
      <c r="MN76" s="69"/>
      <c r="MO76" s="69"/>
      <c r="MP76" s="69"/>
      <c r="MQ76" s="69"/>
      <c r="MR76" s="69"/>
      <c r="MS76" s="69"/>
      <c r="MT76" s="69"/>
      <c r="MU76" s="69"/>
      <c r="MV76" s="69"/>
      <c r="MW76" s="69"/>
      <c r="MX76" s="69"/>
      <c r="MY76" s="69"/>
      <c r="MZ76" s="69"/>
      <c r="NA76" s="69"/>
      <c r="NB76" s="69"/>
      <c r="NC76" s="69"/>
      <c r="ND76" s="69"/>
      <c r="NE76" s="69"/>
      <c r="NF76" s="69"/>
      <c r="NG76" s="69"/>
      <c r="NH76" s="69"/>
      <c r="NI76" s="69"/>
      <c r="NJ76" s="69"/>
      <c r="NK76" s="69"/>
      <c r="NL76" s="69"/>
      <c r="NM76" s="69"/>
      <c r="NN76" s="69"/>
      <c r="NO76" s="69"/>
      <c r="NP76" s="69"/>
      <c r="NQ76" s="69"/>
      <c r="NR76" s="69"/>
      <c r="NS76" s="69"/>
      <c r="NT76" s="69"/>
      <c r="NU76" s="69"/>
      <c r="NV76" s="69"/>
      <c r="NW76" s="69"/>
      <c r="NX76" s="69"/>
      <c r="NY76" s="69"/>
      <c r="NZ76" s="69"/>
      <c r="OA76" s="69"/>
      <c r="OB76" s="69"/>
      <c r="OC76" s="69"/>
      <c r="OD76" s="69"/>
      <c r="OE76" s="69"/>
      <c r="OF76" s="69"/>
      <c r="OG76" s="69"/>
      <c r="OH76" s="69"/>
      <c r="OI76" s="69"/>
      <c r="OJ76" s="69"/>
      <c r="OK76" s="69"/>
      <c r="OL76" s="69"/>
      <c r="OM76" s="69"/>
      <c r="ON76" s="69"/>
      <c r="OO76" s="69"/>
      <c r="OP76" s="69"/>
      <c r="OQ76" s="69"/>
      <c r="OR76" s="69"/>
      <c r="OS76" s="69"/>
      <c r="OT76" s="69"/>
      <c r="OU76" s="69"/>
      <c r="OV76" s="69"/>
      <c r="OW76" s="69"/>
      <c r="OX76" s="69"/>
      <c r="OY76" s="69"/>
      <c r="OZ76" s="69"/>
      <c r="PA76" s="69"/>
      <c r="PB76" s="69"/>
      <c r="PC76" s="69"/>
      <c r="PD76" s="69"/>
      <c r="PE76" s="69"/>
      <c r="PF76" s="69"/>
      <c r="PG76" s="69"/>
      <c r="PH76" s="69"/>
      <c r="PI76" s="69"/>
      <c r="PJ76" s="69"/>
      <c r="PK76" s="69"/>
      <c r="PL76" s="69"/>
      <c r="PM76" s="69"/>
      <c r="PN76" s="69"/>
      <c r="PO76" s="69"/>
      <c r="PP76" s="69"/>
      <c r="PQ76" s="69"/>
      <c r="PR76" s="69"/>
      <c r="PS76" s="69"/>
      <c r="PT76" s="69"/>
      <c r="PU76" s="69"/>
      <c r="PV76" s="69"/>
      <c r="PW76" s="69"/>
      <c r="PX76" s="69"/>
      <c r="PY76" s="69"/>
      <c r="PZ76" s="69"/>
      <c r="QA76" s="69"/>
      <c r="QB76" s="69"/>
      <c r="QC76" s="69"/>
      <c r="QD76" s="69"/>
      <c r="QE76" s="69"/>
      <c r="QF76" s="69"/>
      <c r="QG76" s="69"/>
      <c r="QH76" s="69"/>
      <c r="QI76" s="69"/>
      <c r="QJ76" s="69"/>
      <c r="QK76" s="69"/>
      <c r="QL76" s="69"/>
      <c r="QM76" s="69"/>
      <c r="QN76" s="69"/>
      <c r="QO76" s="69"/>
      <c r="QP76" s="69"/>
      <c r="QQ76" s="69"/>
      <c r="QR76" s="69"/>
      <c r="QS76" s="69"/>
      <c r="QT76" s="69"/>
      <c r="QU76" s="69"/>
      <c r="QV76" s="69"/>
      <c r="QW76" s="69"/>
      <c r="QX76" s="69"/>
      <c r="QY76" s="69"/>
      <c r="QZ76" s="69"/>
      <c r="RA76" s="69"/>
      <c r="RB76" s="69"/>
      <c r="RC76" s="69"/>
      <c r="RD76" s="69"/>
      <c r="RE76" s="69"/>
      <c r="RF76" s="69"/>
      <c r="RG76" s="69"/>
      <c r="RH76" s="69"/>
      <c r="RI76" s="69"/>
      <c r="RJ76" s="69"/>
      <c r="RK76" s="69"/>
      <c r="RL76" s="69"/>
      <c r="RM76" s="69"/>
      <c r="RN76" s="69"/>
      <c r="RO76" s="69"/>
      <c r="RP76" s="69"/>
      <c r="RQ76" s="69"/>
      <c r="RR76" s="69"/>
      <c r="RS76" s="69"/>
      <c r="RT76" s="69"/>
      <c r="RU76" s="69"/>
      <c r="RV76" s="69"/>
      <c r="RW76" s="69"/>
      <c r="RX76" s="69"/>
      <c r="RY76" s="69"/>
      <c r="RZ76" s="69"/>
      <c r="SA76" s="69"/>
      <c r="SB76" s="69"/>
      <c r="SC76" s="69"/>
      <c r="SD76" s="69"/>
      <c r="SE76" s="69"/>
      <c r="SF76" s="69"/>
      <c r="SG76" s="69"/>
      <c r="SH76" s="69"/>
      <c r="SI76" s="69"/>
      <c r="SJ76" s="69"/>
      <c r="SK76" s="69"/>
      <c r="SL76" s="69"/>
      <c r="SM76" s="69"/>
      <c r="SN76" s="69"/>
      <c r="SO76" s="69"/>
      <c r="SP76" s="69"/>
      <c r="SQ76" s="69"/>
      <c r="SR76" s="69"/>
      <c r="SS76" s="69"/>
      <c r="ST76" s="69"/>
      <c r="SU76" s="69"/>
      <c r="SV76" s="69"/>
      <c r="SW76" s="69"/>
      <c r="SX76" s="69"/>
      <c r="SY76" s="69"/>
      <c r="SZ76" s="69"/>
      <c r="TA76" s="69"/>
      <c r="TB76" s="69"/>
      <c r="TC76" s="69"/>
      <c r="TD76" s="69"/>
      <c r="TE76" s="69"/>
      <c r="TF76" s="69"/>
      <c r="TG76" s="69"/>
      <c r="TH76" s="69"/>
      <c r="TI76" s="69"/>
      <c r="TJ76" s="69"/>
      <c r="TK76" s="69"/>
      <c r="TL76" s="69"/>
      <c r="TM76" s="69"/>
      <c r="TN76" s="69"/>
      <c r="TO76" s="69"/>
      <c r="TP76" s="69"/>
      <c r="TQ76" s="69"/>
      <c r="TR76" s="69"/>
      <c r="TS76" s="69"/>
      <c r="TT76" s="69"/>
      <c r="TU76" s="69"/>
      <c r="TV76" s="69"/>
      <c r="TW76" s="69"/>
      <c r="TX76" s="69"/>
      <c r="TY76" s="69"/>
      <c r="TZ76" s="69"/>
      <c r="UA76" s="69"/>
      <c r="UB76" s="69"/>
      <c r="UC76" s="69"/>
      <c r="UD76" s="69"/>
      <c r="UE76" s="69"/>
      <c r="UF76" s="69"/>
      <c r="UG76" s="69"/>
      <c r="UH76" s="69"/>
      <c r="UI76" s="69"/>
      <c r="UJ76" s="69"/>
      <c r="UK76" s="69"/>
      <c r="UL76" s="69"/>
      <c r="UM76" s="69"/>
      <c r="UN76" s="69"/>
      <c r="UO76" s="69"/>
      <c r="UP76" s="69"/>
      <c r="UQ76" s="69"/>
      <c r="UR76" s="69"/>
      <c r="US76" s="69"/>
      <c r="UT76" s="69"/>
      <c r="UU76" s="69"/>
      <c r="UV76" s="69"/>
      <c r="UW76" s="69"/>
      <c r="UX76" s="69"/>
      <c r="UY76" s="69"/>
      <c r="UZ76" s="69"/>
      <c r="VA76" s="69"/>
      <c r="VB76" s="69"/>
      <c r="VC76" s="69"/>
      <c r="VD76" s="69"/>
      <c r="VE76" s="69"/>
      <c r="VF76" s="69"/>
      <c r="VG76" s="69"/>
      <c r="VH76" s="69"/>
      <c r="VI76" s="69"/>
      <c r="VJ76" s="69"/>
      <c r="VK76" s="69"/>
      <c r="VL76" s="69"/>
      <c r="VM76" s="69"/>
      <c r="VN76" s="69"/>
      <c r="VO76" s="69"/>
      <c r="VP76" s="69"/>
      <c r="VQ76" s="69"/>
      <c r="VR76" s="69"/>
      <c r="VS76" s="69"/>
      <c r="VT76" s="69"/>
      <c r="VU76" s="69"/>
      <c r="VV76" s="69"/>
      <c r="VW76" s="69"/>
      <c r="VX76" s="69"/>
      <c r="VY76" s="69"/>
      <c r="VZ76" s="69"/>
      <c r="WA76" s="69"/>
      <c r="WB76" s="69"/>
      <c r="WC76" s="69"/>
      <c r="WD76" s="69"/>
      <c r="WE76" s="69"/>
      <c r="WF76" s="69"/>
      <c r="WG76" s="69"/>
      <c r="WH76" s="69"/>
      <c r="WI76" s="69"/>
      <c r="WJ76" s="69"/>
      <c r="WK76" s="69"/>
      <c r="WL76" s="69"/>
      <c r="WM76" s="69"/>
      <c r="WN76" s="69"/>
      <c r="WO76" s="69"/>
      <c r="WP76" s="69"/>
      <c r="WQ76" s="69"/>
      <c r="WR76" s="69"/>
      <c r="WS76" s="69"/>
      <c r="WT76" s="69"/>
      <c r="WU76" s="69"/>
      <c r="WV76" s="69"/>
      <c r="WW76" s="69"/>
      <c r="WX76" s="69"/>
      <c r="WY76" s="69"/>
      <c r="WZ76" s="69"/>
      <c r="XA76" s="69"/>
      <c r="XB76" s="69"/>
      <c r="XC76" s="69"/>
      <c r="XD76" s="69"/>
      <c r="XE76" s="69"/>
      <c r="XF76" s="69"/>
      <c r="XG76" s="69"/>
      <c r="XH76" s="69"/>
      <c r="XI76" s="69"/>
      <c r="XJ76" s="69"/>
      <c r="XK76" s="69"/>
      <c r="XL76" s="69"/>
      <c r="XM76" s="69"/>
      <c r="XN76" s="69"/>
      <c r="XO76" s="69"/>
      <c r="XP76" s="69"/>
      <c r="XQ76" s="69"/>
      <c r="XR76" s="69"/>
      <c r="XS76" s="69"/>
      <c r="XT76" s="69"/>
      <c r="XU76" s="69"/>
      <c r="XV76" s="69"/>
      <c r="XW76" s="69"/>
      <c r="XX76" s="69"/>
      <c r="XY76" s="69"/>
      <c r="XZ76" s="69"/>
      <c r="YA76" s="69"/>
      <c r="YB76" s="69"/>
      <c r="YC76" s="69"/>
      <c r="YD76" s="69"/>
      <c r="YE76" s="69"/>
      <c r="YF76" s="69"/>
      <c r="YG76" s="69"/>
      <c r="YH76" s="69"/>
      <c r="YI76" s="69"/>
      <c r="YJ76" s="69"/>
      <c r="YK76" s="69"/>
      <c r="YL76" s="69"/>
      <c r="YM76" s="69"/>
      <c r="YN76" s="69"/>
      <c r="YO76" s="69"/>
      <c r="YP76" s="69"/>
      <c r="YQ76" s="69"/>
      <c r="YR76" s="69"/>
      <c r="YS76" s="69"/>
      <c r="YT76" s="69"/>
      <c r="YU76" s="69"/>
      <c r="YV76" s="69"/>
      <c r="YW76" s="69"/>
      <c r="YX76" s="69"/>
      <c r="YY76" s="69"/>
      <c r="YZ76" s="69"/>
      <c r="ZA76" s="69"/>
      <c r="ZB76" s="69"/>
      <c r="ZC76" s="69"/>
      <c r="ZD76" s="69"/>
      <c r="ZE76" s="69"/>
      <c r="ZF76" s="69"/>
      <c r="ZG76" s="69"/>
      <c r="ZH76" s="69"/>
      <c r="ZI76" s="69"/>
      <c r="ZJ76" s="69"/>
      <c r="ZK76" s="69"/>
      <c r="ZL76" s="69"/>
      <c r="ZM76" s="69"/>
      <c r="ZN76" s="69"/>
      <c r="ZO76" s="69"/>
      <c r="ZP76" s="69"/>
      <c r="ZQ76" s="69"/>
      <c r="ZR76" s="69"/>
      <c r="ZS76" s="69"/>
      <c r="ZT76" s="69"/>
      <c r="ZU76" s="69"/>
      <c r="ZV76" s="69"/>
      <c r="ZW76" s="69"/>
      <c r="ZX76" s="69"/>
      <c r="ZY76" s="69"/>
      <c r="ZZ76" s="69"/>
      <c r="AAA76" s="69"/>
      <c r="AAB76" s="69"/>
      <c r="AAC76" s="69"/>
      <c r="AAD76" s="69"/>
      <c r="AAE76" s="69"/>
      <c r="AAF76" s="69"/>
      <c r="AAG76" s="69"/>
      <c r="AAH76" s="69"/>
      <c r="AAI76" s="69"/>
      <c r="AAJ76" s="69"/>
      <c r="AAK76" s="69"/>
      <c r="AAL76" s="69"/>
      <c r="AAM76" s="69"/>
      <c r="AAN76" s="69"/>
      <c r="AAO76" s="69"/>
      <c r="AAP76" s="69"/>
      <c r="AAQ76" s="69"/>
      <c r="AAR76" s="69"/>
      <c r="AAS76" s="69"/>
      <c r="AAT76" s="69"/>
      <c r="AAU76" s="69"/>
      <c r="AAV76" s="69"/>
      <c r="AAW76" s="69"/>
      <c r="AAX76" s="69"/>
      <c r="AAY76" s="69"/>
      <c r="AAZ76" s="69"/>
      <c r="ABA76" s="69"/>
      <c r="ABB76" s="69"/>
      <c r="ABC76" s="69"/>
      <c r="ABD76" s="69"/>
      <c r="ABE76" s="69"/>
      <c r="ABF76" s="69"/>
      <c r="ABG76" s="69"/>
      <c r="ABH76" s="69"/>
      <c r="ABI76" s="69"/>
      <c r="ABJ76" s="69"/>
      <c r="ABK76" s="69"/>
      <c r="ABL76" s="69"/>
      <c r="ABM76" s="69"/>
      <c r="ABN76" s="69"/>
      <c r="ABO76" s="69"/>
      <c r="ABP76" s="69"/>
      <c r="ABQ76" s="69"/>
      <c r="ABR76" s="69"/>
      <c r="ABS76" s="69"/>
      <c r="ABT76" s="69"/>
      <c r="ABU76" s="69"/>
      <c r="ABV76" s="69"/>
      <c r="ABW76" s="69"/>
      <c r="ABX76" s="69"/>
      <c r="ABY76" s="69"/>
      <c r="ABZ76" s="69"/>
      <c r="ACA76" s="69"/>
      <c r="ACB76" s="69"/>
      <c r="ACC76" s="69"/>
      <c r="ACD76" s="69"/>
      <c r="ACE76" s="69"/>
      <c r="ACF76" s="69"/>
      <c r="ACG76" s="69"/>
      <c r="ACH76" s="69"/>
      <c r="ACI76" s="69"/>
      <c r="ACJ76" s="69"/>
      <c r="ACK76" s="69"/>
      <c r="ACL76" s="69"/>
      <c r="ACM76" s="69"/>
      <c r="ACN76" s="69"/>
      <c r="ACO76" s="69"/>
      <c r="ACP76" s="69"/>
      <c r="ACQ76" s="69"/>
      <c r="ACR76" s="69"/>
      <c r="ACS76" s="69"/>
      <c r="ACT76" s="69"/>
      <c r="ACU76" s="69"/>
      <c r="ACV76" s="69"/>
      <c r="ACW76" s="69"/>
      <c r="ACX76" s="69"/>
      <c r="ACY76" s="69"/>
      <c r="ACZ76" s="69"/>
      <c r="ADA76" s="69"/>
      <c r="ADB76" s="69"/>
      <c r="ADC76" s="69"/>
      <c r="ADD76" s="69"/>
      <c r="ADE76" s="69"/>
      <c r="ADF76" s="69"/>
      <c r="ADG76" s="69"/>
      <c r="ADH76" s="69"/>
      <c r="ADI76" s="69"/>
      <c r="ADJ76" s="69"/>
      <c r="ADK76" s="69"/>
      <c r="ADL76" s="69"/>
      <c r="ADM76" s="69"/>
      <c r="ADN76" s="69"/>
      <c r="ADO76" s="69"/>
      <c r="ADP76" s="69"/>
      <c r="ADQ76" s="69"/>
      <c r="ADR76" s="69"/>
      <c r="ADS76" s="69"/>
      <c r="ADT76" s="69"/>
      <c r="ADU76" s="69"/>
      <c r="ADV76" s="69"/>
      <c r="ADW76" s="69"/>
      <c r="ADX76" s="69"/>
      <c r="ADY76" s="69"/>
      <c r="ADZ76" s="69"/>
      <c r="AEA76" s="69"/>
      <c r="AEB76" s="69"/>
      <c r="AEC76" s="69"/>
      <c r="AED76" s="69"/>
      <c r="AEE76" s="69"/>
      <c r="AEF76" s="69"/>
      <c r="AEG76" s="69"/>
      <c r="AEH76" s="69"/>
      <c r="AEI76" s="69"/>
      <c r="AEJ76" s="69"/>
      <c r="AEK76" s="69"/>
      <c r="AEL76" s="69"/>
      <c r="AEM76" s="69"/>
      <c r="AEN76" s="69"/>
      <c r="AEO76" s="69"/>
      <c r="AEP76" s="69"/>
      <c r="AEQ76" s="69"/>
      <c r="AER76" s="69"/>
      <c r="AES76" s="69"/>
      <c r="AET76" s="69"/>
      <c r="AEU76" s="69"/>
      <c r="AEV76" s="69"/>
      <c r="AEW76" s="69"/>
      <c r="AEX76" s="69"/>
      <c r="AEY76" s="69"/>
      <c r="AEZ76" s="69"/>
      <c r="AFA76" s="69"/>
      <c r="AFB76" s="69"/>
      <c r="AFC76" s="69"/>
      <c r="AFD76" s="69"/>
      <c r="AFE76" s="69"/>
      <c r="AFF76" s="69"/>
      <c r="AFG76" s="69"/>
      <c r="AFH76" s="69"/>
      <c r="AFI76" s="69"/>
      <c r="AFJ76" s="69"/>
      <c r="AFK76" s="69"/>
      <c r="AFL76" s="69"/>
      <c r="AFM76" s="69"/>
      <c r="AFN76" s="69"/>
      <c r="AFO76" s="69"/>
      <c r="AFP76" s="69"/>
      <c r="AFQ76" s="69"/>
      <c r="AFR76" s="69"/>
      <c r="AFS76" s="69"/>
      <c r="AFT76" s="69"/>
      <c r="AFU76" s="69"/>
      <c r="AFV76" s="69"/>
      <c r="AFW76" s="69"/>
      <c r="AFX76" s="69"/>
      <c r="AFY76" s="69"/>
      <c r="AFZ76" s="69"/>
      <c r="AGA76" s="69"/>
      <c r="AGB76" s="69"/>
      <c r="AGC76" s="69"/>
      <c r="AGD76" s="69"/>
      <c r="AGE76" s="69"/>
      <c r="AGF76" s="69"/>
      <c r="AGG76" s="69"/>
      <c r="AGH76" s="69"/>
      <c r="AGI76" s="69"/>
      <c r="AGJ76" s="69"/>
      <c r="AGK76" s="69"/>
      <c r="AGL76" s="69"/>
      <c r="AGM76" s="69"/>
      <c r="AGN76" s="69"/>
      <c r="AGO76" s="69"/>
      <c r="AGP76" s="69"/>
      <c r="AGQ76" s="69"/>
      <c r="AGR76" s="69"/>
      <c r="AGS76" s="69"/>
      <c r="AGT76" s="69"/>
      <c r="AGU76" s="69"/>
      <c r="AGV76" s="69"/>
      <c r="AGW76" s="69"/>
      <c r="AGX76" s="69"/>
      <c r="AGY76" s="69"/>
      <c r="AGZ76" s="69"/>
      <c r="AHA76" s="69"/>
      <c r="AHB76" s="69"/>
      <c r="AHC76" s="69"/>
      <c r="AHD76" s="69"/>
      <c r="AHE76" s="69"/>
      <c r="AHF76" s="69"/>
      <c r="AHG76" s="69"/>
      <c r="AHH76" s="69"/>
      <c r="AHI76" s="69"/>
      <c r="AHJ76" s="69"/>
      <c r="AHK76" s="69"/>
      <c r="AHL76" s="69"/>
      <c r="AHM76" s="69"/>
      <c r="AHN76" s="69"/>
      <c r="AHO76" s="69"/>
      <c r="AHP76" s="69"/>
      <c r="AHQ76" s="69"/>
      <c r="AHR76" s="69"/>
      <c r="AHS76" s="69"/>
      <c r="AHT76" s="69"/>
      <c r="AHU76" s="69"/>
      <c r="AHV76" s="69"/>
      <c r="AHW76" s="69"/>
      <c r="AHX76" s="69"/>
      <c r="AHY76" s="69"/>
      <c r="AHZ76" s="69"/>
      <c r="AIA76" s="69"/>
      <c r="AIB76" s="69"/>
      <c r="AIC76" s="69"/>
      <c r="AID76" s="69"/>
      <c r="AIE76" s="69"/>
      <c r="AIF76" s="69"/>
      <c r="AIG76" s="69"/>
      <c r="AIH76" s="69"/>
      <c r="AII76" s="69"/>
      <c r="AIJ76" s="69"/>
      <c r="AIK76" s="69"/>
      <c r="AIL76" s="69"/>
      <c r="AIM76" s="69"/>
      <c r="AIN76" s="69"/>
      <c r="AIO76" s="69"/>
      <c r="AIP76" s="69"/>
      <c r="AIQ76" s="69"/>
      <c r="AIR76" s="69"/>
      <c r="AIS76" s="69"/>
      <c r="AIT76" s="69"/>
      <c r="AIU76" s="69"/>
      <c r="AIV76" s="69"/>
      <c r="AIW76" s="69"/>
      <c r="AIX76" s="69"/>
      <c r="AIY76" s="69"/>
      <c r="AIZ76" s="69"/>
      <c r="AJA76" s="69"/>
      <c r="AJB76" s="69"/>
      <c r="AJC76" s="69"/>
      <c r="AJD76" s="69"/>
      <c r="AJE76" s="69"/>
      <c r="AJF76" s="69"/>
      <c r="AJG76" s="69"/>
      <c r="AJH76" s="69"/>
      <c r="AJI76" s="69"/>
      <c r="AJJ76" s="69"/>
      <c r="AJK76" s="69"/>
      <c r="AJL76" s="69"/>
      <c r="AJM76" s="69"/>
      <c r="AJN76" s="69"/>
      <c r="AJO76" s="69"/>
      <c r="AJP76" s="69"/>
      <c r="AJQ76" s="69"/>
      <c r="AJR76" s="69"/>
      <c r="AJS76" s="69"/>
      <c r="AJT76" s="69"/>
      <c r="AJU76" s="69"/>
      <c r="AJV76" s="69"/>
      <c r="AJW76" s="69"/>
      <c r="AJX76" s="69"/>
      <c r="AJY76" s="69"/>
      <c r="AJZ76" s="69"/>
      <c r="AKA76" s="69"/>
      <c r="AKB76" s="69"/>
      <c r="AKC76" s="69"/>
      <c r="AKD76" s="69"/>
      <c r="AKE76" s="69"/>
      <c r="AKF76" s="69"/>
      <c r="AKG76" s="69"/>
      <c r="AKH76" s="69"/>
      <c r="AKI76" s="69"/>
      <c r="AKJ76" s="69"/>
      <c r="AKK76" s="69"/>
      <c r="AKL76" s="69"/>
      <c r="AKM76" s="69"/>
      <c r="AKN76" s="69"/>
      <c r="AKO76" s="69"/>
      <c r="AKP76" s="69"/>
      <c r="AKQ76" s="69"/>
      <c r="AKR76" s="69"/>
      <c r="AKS76" s="69"/>
      <c r="AKT76" s="69"/>
      <c r="AKU76" s="69"/>
      <c r="AKV76" s="69"/>
      <c r="AKW76" s="69"/>
      <c r="AKX76" s="69"/>
      <c r="AKY76" s="69"/>
      <c r="AKZ76" s="69"/>
      <c r="ALA76" s="69"/>
      <c r="ALB76" s="69"/>
      <c r="ALC76" s="69"/>
      <c r="ALD76" s="69"/>
      <c r="ALE76" s="69"/>
      <c r="ALF76" s="69"/>
      <c r="ALG76" s="69"/>
      <c r="ALH76" s="69"/>
      <c r="ALI76" s="69"/>
      <c r="ALJ76" s="69"/>
      <c r="ALK76" s="69"/>
      <c r="ALL76" s="69"/>
      <c r="ALM76" s="69"/>
    </row>
    <row r="77">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c r="BT77" s="69"/>
      <c r="BU77" s="69"/>
      <c r="BV77" s="69"/>
      <c r="BW77" s="69"/>
      <c r="BX77" s="69"/>
      <c r="BY77" s="69"/>
      <c r="BZ77" s="69"/>
      <c r="CA77" s="69"/>
      <c r="CB77" s="69"/>
      <c r="CC77" s="69"/>
      <c r="CD77" s="69"/>
      <c r="CE77" s="69"/>
      <c r="CF77" s="69"/>
      <c r="CG77" s="69"/>
      <c r="CH77" s="69"/>
      <c r="CI77" s="69"/>
      <c r="CJ77" s="69"/>
      <c r="CK77" s="69"/>
      <c r="CL77" s="69"/>
      <c r="CM77" s="69"/>
      <c r="CN77" s="69"/>
      <c r="CO77" s="69"/>
      <c r="CP77" s="69"/>
      <c r="CQ77" s="69"/>
      <c r="CR77" s="69"/>
      <c r="CS77" s="69"/>
      <c r="CT77" s="69"/>
      <c r="CU77" s="69"/>
      <c r="CV77" s="69"/>
      <c r="CW77" s="69"/>
      <c r="CX77" s="69"/>
      <c r="CY77" s="69"/>
      <c r="CZ77" s="69"/>
      <c r="DA77" s="69"/>
      <c r="DB77" s="69"/>
      <c r="DC77" s="69"/>
      <c r="DD77" s="69"/>
      <c r="DE77" s="69"/>
      <c r="DF77" s="69"/>
      <c r="DG77" s="69"/>
      <c r="DH77" s="69"/>
      <c r="DI77" s="69"/>
      <c r="DJ77" s="69"/>
      <c r="DK77" s="69"/>
      <c r="DL77" s="69"/>
      <c r="DM77" s="69"/>
      <c r="DN77" s="69"/>
      <c r="DO77" s="69"/>
      <c r="DP77" s="69"/>
      <c r="DQ77" s="69"/>
      <c r="DR77" s="69"/>
      <c r="DS77" s="69"/>
      <c r="DT77" s="69"/>
      <c r="DU77" s="69"/>
      <c r="DV77" s="69"/>
      <c r="DW77" s="69"/>
      <c r="DX77" s="69"/>
      <c r="DY77" s="69"/>
      <c r="DZ77" s="69"/>
      <c r="EA77" s="69"/>
      <c r="EB77" s="69"/>
      <c r="EC77" s="69"/>
      <c r="ED77" s="69"/>
      <c r="EE77" s="69"/>
      <c r="EF77" s="69"/>
      <c r="EG77" s="69"/>
      <c r="EH77" s="69"/>
      <c r="EI77" s="69"/>
      <c r="EJ77" s="69"/>
      <c r="EK77" s="69"/>
      <c r="EL77" s="69"/>
      <c r="EM77" s="69"/>
      <c r="EN77" s="69"/>
      <c r="EO77" s="69"/>
      <c r="EP77" s="69"/>
      <c r="EQ77" s="69"/>
      <c r="ER77" s="69"/>
      <c r="ES77" s="69"/>
      <c r="ET77" s="69"/>
      <c r="EU77" s="69"/>
      <c r="EV77" s="69"/>
      <c r="EW77" s="69"/>
      <c r="EX77" s="69"/>
      <c r="EY77" s="69"/>
      <c r="EZ77" s="69"/>
      <c r="FA77" s="69"/>
      <c r="FB77" s="69"/>
      <c r="FC77" s="69"/>
      <c r="FD77" s="69"/>
      <c r="FE77" s="69"/>
      <c r="FF77" s="69"/>
      <c r="FG77" s="69"/>
      <c r="FH77" s="69"/>
      <c r="FI77" s="69"/>
      <c r="FJ77" s="69"/>
      <c r="FK77" s="69"/>
      <c r="FL77" s="69"/>
      <c r="FM77" s="69"/>
      <c r="FN77" s="69"/>
      <c r="FO77" s="69"/>
      <c r="FP77" s="69"/>
      <c r="FQ77" s="69"/>
      <c r="FR77" s="69"/>
      <c r="FS77" s="69"/>
      <c r="FT77" s="69"/>
      <c r="FU77" s="69"/>
      <c r="FV77" s="69"/>
      <c r="FW77" s="69"/>
      <c r="FX77" s="69"/>
      <c r="FY77" s="69"/>
      <c r="FZ77" s="69"/>
      <c r="GA77" s="69"/>
      <c r="GB77" s="69"/>
      <c r="GC77" s="69"/>
      <c r="GD77" s="69"/>
      <c r="GE77" s="69"/>
      <c r="GF77" s="69"/>
      <c r="GG77" s="69"/>
      <c r="GH77" s="69"/>
      <c r="GI77" s="69"/>
      <c r="GJ77" s="69"/>
      <c r="GK77" s="69"/>
      <c r="GL77" s="69"/>
      <c r="GM77" s="69"/>
      <c r="GN77" s="69"/>
      <c r="GO77" s="69"/>
      <c r="GP77" s="69"/>
      <c r="GQ77" s="69"/>
      <c r="GR77" s="69"/>
      <c r="GS77" s="69"/>
      <c r="GT77" s="69"/>
      <c r="GU77" s="69"/>
      <c r="GV77" s="69"/>
      <c r="GW77" s="69"/>
      <c r="GX77" s="69"/>
      <c r="GY77" s="69"/>
      <c r="GZ77" s="69"/>
      <c r="HA77" s="69"/>
      <c r="HB77" s="69"/>
      <c r="HC77" s="69"/>
      <c r="HD77" s="69"/>
      <c r="HE77" s="69"/>
      <c r="HF77" s="69"/>
      <c r="HG77" s="69"/>
      <c r="HH77" s="69"/>
      <c r="HI77" s="69"/>
      <c r="HJ77" s="69"/>
      <c r="HK77" s="69"/>
      <c r="HL77" s="69"/>
      <c r="HM77" s="69"/>
      <c r="HN77" s="69"/>
      <c r="HO77" s="69"/>
      <c r="HP77" s="69"/>
      <c r="HQ77" s="69"/>
      <c r="HR77" s="69"/>
      <c r="HS77" s="69"/>
      <c r="HT77" s="69"/>
      <c r="HU77" s="69"/>
      <c r="HV77" s="69"/>
      <c r="HW77" s="69"/>
      <c r="HX77" s="69"/>
      <c r="HY77" s="69"/>
      <c r="HZ77" s="69"/>
      <c r="IA77" s="69"/>
      <c r="IB77" s="69"/>
      <c r="IC77" s="69"/>
      <c r="ID77" s="69"/>
      <c r="IE77" s="69"/>
      <c r="IF77" s="69"/>
      <c r="IG77" s="69"/>
      <c r="IH77" s="69"/>
      <c r="II77" s="69"/>
      <c r="IJ77" s="69"/>
      <c r="IK77" s="69"/>
      <c r="IL77" s="69"/>
      <c r="IM77" s="69"/>
      <c r="IN77" s="69"/>
      <c r="IO77" s="69"/>
      <c r="IP77" s="69"/>
      <c r="IQ77" s="69"/>
      <c r="IR77" s="69"/>
      <c r="IS77" s="69"/>
      <c r="IT77" s="69"/>
      <c r="IU77" s="69"/>
      <c r="IV77" s="69"/>
      <c r="IW77" s="69"/>
      <c r="IX77" s="69"/>
      <c r="IY77" s="69"/>
      <c r="IZ77" s="69"/>
      <c r="JA77" s="69"/>
      <c r="JB77" s="69"/>
      <c r="JC77" s="69"/>
      <c r="JD77" s="69"/>
      <c r="JE77" s="69"/>
      <c r="JF77" s="69"/>
      <c r="JG77" s="69"/>
      <c r="JH77" s="69"/>
      <c r="JI77" s="69"/>
      <c r="JJ77" s="69"/>
      <c r="JK77" s="69"/>
      <c r="JL77" s="69"/>
      <c r="JM77" s="69"/>
      <c r="JN77" s="69"/>
      <c r="JO77" s="69"/>
      <c r="JP77" s="69"/>
      <c r="JQ77" s="69"/>
      <c r="JR77" s="69"/>
      <c r="JS77" s="69"/>
      <c r="JT77" s="69"/>
      <c r="JU77" s="69"/>
      <c r="JV77" s="69"/>
      <c r="JW77" s="69"/>
      <c r="JX77" s="69"/>
      <c r="JY77" s="69"/>
      <c r="JZ77" s="69"/>
      <c r="KA77" s="69"/>
      <c r="KB77" s="69"/>
      <c r="KC77" s="69"/>
      <c r="KD77" s="69"/>
      <c r="KE77" s="69"/>
      <c r="KF77" s="69"/>
      <c r="KG77" s="69"/>
      <c r="KH77" s="69"/>
      <c r="KI77" s="69"/>
      <c r="KJ77" s="69"/>
      <c r="KK77" s="69"/>
      <c r="KL77" s="69"/>
      <c r="KM77" s="69"/>
      <c r="KN77" s="69"/>
      <c r="KO77" s="69"/>
      <c r="KP77" s="69"/>
      <c r="KQ77" s="69"/>
      <c r="KR77" s="69"/>
      <c r="KS77" s="69"/>
      <c r="KT77" s="69"/>
      <c r="KU77" s="69"/>
      <c r="KV77" s="69"/>
      <c r="KW77" s="69"/>
      <c r="KX77" s="69"/>
      <c r="KY77" s="69"/>
      <c r="KZ77" s="69"/>
      <c r="LA77" s="69"/>
      <c r="LB77" s="69"/>
      <c r="LC77" s="69"/>
      <c r="LD77" s="69"/>
      <c r="LE77" s="69"/>
      <c r="LF77" s="69"/>
      <c r="LG77" s="69"/>
      <c r="LH77" s="69"/>
      <c r="LI77" s="69"/>
      <c r="LJ77" s="69"/>
      <c r="LK77" s="69"/>
      <c r="LL77" s="69"/>
      <c r="LM77" s="69"/>
      <c r="LN77" s="69"/>
      <c r="LO77" s="69"/>
      <c r="LP77" s="69"/>
      <c r="LQ77" s="69"/>
      <c r="LR77" s="69"/>
      <c r="LS77" s="69"/>
      <c r="LT77" s="69"/>
      <c r="LU77" s="69"/>
      <c r="LV77" s="69"/>
      <c r="LW77" s="69"/>
      <c r="LX77" s="69"/>
      <c r="LY77" s="69"/>
      <c r="LZ77" s="69"/>
      <c r="MA77" s="69"/>
      <c r="MB77" s="69"/>
      <c r="MC77" s="69"/>
      <c r="MD77" s="69"/>
      <c r="ME77" s="69"/>
      <c r="MF77" s="69"/>
      <c r="MG77" s="69"/>
      <c r="MH77" s="69"/>
      <c r="MI77" s="69"/>
      <c r="MJ77" s="69"/>
      <c r="MK77" s="69"/>
      <c r="ML77" s="69"/>
      <c r="MM77" s="69"/>
      <c r="MN77" s="69"/>
      <c r="MO77" s="69"/>
      <c r="MP77" s="69"/>
      <c r="MQ77" s="69"/>
      <c r="MR77" s="69"/>
      <c r="MS77" s="69"/>
      <c r="MT77" s="69"/>
      <c r="MU77" s="69"/>
      <c r="MV77" s="69"/>
      <c r="MW77" s="69"/>
      <c r="MX77" s="69"/>
      <c r="MY77" s="69"/>
      <c r="MZ77" s="69"/>
      <c r="NA77" s="69"/>
      <c r="NB77" s="69"/>
      <c r="NC77" s="69"/>
      <c r="ND77" s="69"/>
      <c r="NE77" s="69"/>
      <c r="NF77" s="69"/>
      <c r="NG77" s="69"/>
      <c r="NH77" s="69"/>
      <c r="NI77" s="69"/>
      <c r="NJ77" s="69"/>
      <c r="NK77" s="69"/>
      <c r="NL77" s="69"/>
      <c r="NM77" s="69"/>
      <c r="NN77" s="69"/>
      <c r="NO77" s="69"/>
      <c r="NP77" s="69"/>
      <c r="NQ77" s="69"/>
      <c r="NR77" s="69"/>
      <c r="NS77" s="69"/>
      <c r="NT77" s="69"/>
      <c r="NU77" s="69"/>
      <c r="NV77" s="69"/>
      <c r="NW77" s="69"/>
      <c r="NX77" s="69"/>
      <c r="NY77" s="69"/>
      <c r="NZ77" s="69"/>
      <c r="OA77" s="69"/>
      <c r="OB77" s="69"/>
      <c r="OC77" s="69"/>
      <c r="OD77" s="69"/>
      <c r="OE77" s="69"/>
      <c r="OF77" s="69"/>
      <c r="OG77" s="69"/>
      <c r="OH77" s="69"/>
      <c r="OI77" s="69"/>
      <c r="OJ77" s="69"/>
      <c r="OK77" s="69"/>
      <c r="OL77" s="69"/>
      <c r="OM77" s="69"/>
      <c r="ON77" s="69"/>
      <c r="OO77" s="69"/>
      <c r="OP77" s="69"/>
      <c r="OQ77" s="69"/>
      <c r="OR77" s="69"/>
      <c r="OS77" s="69"/>
      <c r="OT77" s="69"/>
      <c r="OU77" s="69"/>
      <c r="OV77" s="69"/>
      <c r="OW77" s="69"/>
      <c r="OX77" s="69"/>
      <c r="OY77" s="69"/>
      <c r="OZ77" s="69"/>
      <c r="PA77" s="69"/>
      <c r="PB77" s="69"/>
      <c r="PC77" s="69"/>
      <c r="PD77" s="69"/>
      <c r="PE77" s="69"/>
      <c r="PF77" s="69"/>
      <c r="PG77" s="69"/>
      <c r="PH77" s="69"/>
      <c r="PI77" s="69"/>
      <c r="PJ77" s="69"/>
      <c r="PK77" s="69"/>
      <c r="PL77" s="69"/>
      <c r="PM77" s="69"/>
      <c r="PN77" s="69"/>
      <c r="PO77" s="69"/>
      <c r="PP77" s="69"/>
      <c r="PQ77" s="69"/>
      <c r="PR77" s="69"/>
      <c r="PS77" s="69"/>
      <c r="PT77" s="69"/>
      <c r="PU77" s="69"/>
      <c r="PV77" s="69"/>
      <c r="PW77" s="69"/>
      <c r="PX77" s="69"/>
      <c r="PY77" s="69"/>
      <c r="PZ77" s="69"/>
      <c r="QA77" s="69"/>
      <c r="QB77" s="69"/>
      <c r="QC77" s="69"/>
      <c r="QD77" s="69"/>
      <c r="QE77" s="69"/>
      <c r="QF77" s="69"/>
      <c r="QG77" s="69"/>
      <c r="QH77" s="69"/>
      <c r="QI77" s="69"/>
      <c r="QJ77" s="69"/>
      <c r="QK77" s="69"/>
      <c r="QL77" s="69"/>
      <c r="QM77" s="69"/>
      <c r="QN77" s="69"/>
      <c r="QO77" s="69"/>
      <c r="QP77" s="69"/>
      <c r="QQ77" s="69"/>
      <c r="QR77" s="69"/>
      <c r="QS77" s="69"/>
      <c r="QT77" s="69"/>
      <c r="QU77" s="69"/>
      <c r="QV77" s="69"/>
      <c r="QW77" s="69"/>
      <c r="QX77" s="69"/>
      <c r="QY77" s="69"/>
      <c r="QZ77" s="69"/>
      <c r="RA77" s="69"/>
      <c r="RB77" s="69"/>
      <c r="RC77" s="69"/>
      <c r="RD77" s="69"/>
      <c r="RE77" s="69"/>
      <c r="RF77" s="69"/>
      <c r="RG77" s="69"/>
      <c r="RH77" s="69"/>
      <c r="RI77" s="69"/>
      <c r="RJ77" s="69"/>
      <c r="RK77" s="69"/>
      <c r="RL77" s="69"/>
      <c r="RM77" s="69"/>
      <c r="RN77" s="69"/>
      <c r="RO77" s="69"/>
      <c r="RP77" s="69"/>
      <c r="RQ77" s="69"/>
      <c r="RR77" s="69"/>
      <c r="RS77" s="69"/>
      <c r="RT77" s="69"/>
      <c r="RU77" s="69"/>
      <c r="RV77" s="69"/>
      <c r="RW77" s="69"/>
      <c r="RX77" s="69"/>
      <c r="RY77" s="69"/>
      <c r="RZ77" s="69"/>
      <c r="SA77" s="69"/>
      <c r="SB77" s="69"/>
      <c r="SC77" s="69"/>
      <c r="SD77" s="69"/>
      <c r="SE77" s="69"/>
      <c r="SF77" s="69"/>
      <c r="SG77" s="69"/>
      <c r="SH77" s="69"/>
      <c r="SI77" s="69"/>
      <c r="SJ77" s="69"/>
      <c r="SK77" s="69"/>
      <c r="SL77" s="69"/>
      <c r="SM77" s="69"/>
      <c r="SN77" s="69"/>
      <c r="SO77" s="69"/>
      <c r="SP77" s="69"/>
      <c r="SQ77" s="69"/>
      <c r="SR77" s="69"/>
      <c r="SS77" s="69"/>
      <c r="ST77" s="69"/>
      <c r="SU77" s="69"/>
      <c r="SV77" s="69"/>
      <c r="SW77" s="69"/>
      <c r="SX77" s="69"/>
      <c r="SY77" s="69"/>
      <c r="SZ77" s="69"/>
      <c r="TA77" s="69"/>
      <c r="TB77" s="69"/>
      <c r="TC77" s="69"/>
      <c r="TD77" s="69"/>
      <c r="TE77" s="69"/>
      <c r="TF77" s="69"/>
      <c r="TG77" s="69"/>
      <c r="TH77" s="69"/>
      <c r="TI77" s="69"/>
      <c r="TJ77" s="69"/>
      <c r="TK77" s="69"/>
      <c r="TL77" s="69"/>
      <c r="TM77" s="69"/>
      <c r="TN77" s="69"/>
      <c r="TO77" s="69"/>
      <c r="TP77" s="69"/>
      <c r="TQ77" s="69"/>
      <c r="TR77" s="69"/>
      <c r="TS77" s="69"/>
      <c r="TT77" s="69"/>
      <c r="TU77" s="69"/>
      <c r="TV77" s="69"/>
      <c r="TW77" s="69"/>
      <c r="TX77" s="69"/>
      <c r="TY77" s="69"/>
      <c r="TZ77" s="69"/>
      <c r="UA77" s="69"/>
      <c r="UB77" s="69"/>
      <c r="UC77" s="69"/>
      <c r="UD77" s="69"/>
      <c r="UE77" s="69"/>
      <c r="UF77" s="69"/>
      <c r="UG77" s="69"/>
      <c r="UH77" s="69"/>
      <c r="UI77" s="69"/>
      <c r="UJ77" s="69"/>
      <c r="UK77" s="69"/>
      <c r="UL77" s="69"/>
      <c r="UM77" s="69"/>
      <c r="UN77" s="69"/>
      <c r="UO77" s="69"/>
      <c r="UP77" s="69"/>
      <c r="UQ77" s="69"/>
      <c r="UR77" s="69"/>
      <c r="US77" s="69"/>
      <c r="UT77" s="69"/>
      <c r="UU77" s="69"/>
      <c r="UV77" s="69"/>
      <c r="UW77" s="69"/>
      <c r="UX77" s="69"/>
      <c r="UY77" s="69"/>
      <c r="UZ77" s="69"/>
      <c r="VA77" s="69"/>
      <c r="VB77" s="69"/>
      <c r="VC77" s="69"/>
      <c r="VD77" s="69"/>
      <c r="VE77" s="69"/>
      <c r="VF77" s="69"/>
      <c r="VG77" s="69"/>
      <c r="VH77" s="69"/>
      <c r="VI77" s="69"/>
      <c r="VJ77" s="69"/>
      <c r="VK77" s="69"/>
      <c r="VL77" s="69"/>
      <c r="VM77" s="69"/>
      <c r="VN77" s="69"/>
      <c r="VO77" s="69"/>
      <c r="VP77" s="69"/>
      <c r="VQ77" s="69"/>
      <c r="VR77" s="69"/>
      <c r="VS77" s="69"/>
      <c r="VT77" s="69"/>
      <c r="VU77" s="69"/>
      <c r="VV77" s="69"/>
      <c r="VW77" s="69"/>
      <c r="VX77" s="69"/>
      <c r="VY77" s="69"/>
      <c r="VZ77" s="69"/>
      <c r="WA77" s="69"/>
      <c r="WB77" s="69"/>
      <c r="WC77" s="69"/>
      <c r="WD77" s="69"/>
      <c r="WE77" s="69"/>
      <c r="WF77" s="69"/>
      <c r="WG77" s="69"/>
      <c r="WH77" s="69"/>
      <c r="WI77" s="69"/>
      <c r="WJ77" s="69"/>
      <c r="WK77" s="69"/>
      <c r="WL77" s="69"/>
      <c r="WM77" s="69"/>
      <c r="WN77" s="69"/>
      <c r="WO77" s="69"/>
      <c r="WP77" s="69"/>
      <c r="WQ77" s="69"/>
      <c r="WR77" s="69"/>
      <c r="WS77" s="69"/>
      <c r="WT77" s="69"/>
      <c r="WU77" s="69"/>
      <c r="WV77" s="69"/>
      <c r="WW77" s="69"/>
      <c r="WX77" s="69"/>
      <c r="WY77" s="69"/>
      <c r="WZ77" s="69"/>
      <c r="XA77" s="69"/>
      <c r="XB77" s="69"/>
      <c r="XC77" s="69"/>
      <c r="XD77" s="69"/>
      <c r="XE77" s="69"/>
      <c r="XF77" s="69"/>
      <c r="XG77" s="69"/>
      <c r="XH77" s="69"/>
      <c r="XI77" s="69"/>
      <c r="XJ77" s="69"/>
      <c r="XK77" s="69"/>
      <c r="XL77" s="69"/>
      <c r="XM77" s="69"/>
      <c r="XN77" s="69"/>
      <c r="XO77" s="69"/>
      <c r="XP77" s="69"/>
      <c r="XQ77" s="69"/>
      <c r="XR77" s="69"/>
      <c r="XS77" s="69"/>
      <c r="XT77" s="69"/>
      <c r="XU77" s="69"/>
      <c r="XV77" s="69"/>
      <c r="XW77" s="69"/>
      <c r="XX77" s="69"/>
      <c r="XY77" s="69"/>
      <c r="XZ77" s="69"/>
      <c r="YA77" s="69"/>
      <c r="YB77" s="69"/>
      <c r="YC77" s="69"/>
      <c r="YD77" s="69"/>
      <c r="YE77" s="69"/>
      <c r="YF77" s="69"/>
      <c r="YG77" s="69"/>
      <c r="YH77" s="69"/>
      <c r="YI77" s="69"/>
      <c r="YJ77" s="69"/>
      <c r="YK77" s="69"/>
      <c r="YL77" s="69"/>
      <c r="YM77" s="69"/>
      <c r="YN77" s="69"/>
      <c r="YO77" s="69"/>
      <c r="YP77" s="69"/>
      <c r="YQ77" s="69"/>
      <c r="YR77" s="69"/>
      <c r="YS77" s="69"/>
      <c r="YT77" s="69"/>
      <c r="YU77" s="69"/>
      <c r="YV77" s="69"/>
      <c r="YW77" s="69"/>
      <c r="YX77" s="69"/>
      <c r="YY77" s="69"/>
      <c r="YZ77" s="69"/>
      <c r="ZA77" s="69"/>
      <c r="ZB77" s="69"/>
      <c r="ZC77" s="69"/>
      <c r="ZD77" s="69"/>
      <c r="ZE77" s="69"/>
      <c r="ZF77" s="69"/>
      <c r="ZG77" s="69"/>
      <c r="ZH77" s="69"/>
      <c r="ZI77" s="69"/>
      <c r="ZJ77" s="69"/>
      <c r="ZK77" s="69"/>
      <c r="ZL77" s="69"/>
      <c r="ZM77" s="69"/>
      <c r="ZN77" s="69"/>
      <c r="ZO77" s="69"/>
      <c r="ZP77" s="69"/>
      <c r="ZQ77" s="69"/>
      <c r="ZR77" s="69"/>
      <c r="ZS77" s="69"/>
      <c r="ZT77" s="69"/>
      <c r="ZU77" s="69"/>
      <c r="ZV77" s="69"/>
      <c r="ZW77" s="69"/>
      <c r="ZX77" s="69"/>
      <c r="ZY77" s="69"/>
      <c r="ZZ77" s="69"/>
      <c r="AAA77" s="69"/>
      <c r="AAB77" s="69"/>
      <c r="AAC77" s="69"/>
      <c r="AAD77" s="69"/>
      <c r="AAE77" s="69"/>
      <c r="AAF77" s="69"/>
      <c r="AAG77" s="69"/>
      <c r="AAH77" s="69"/>
      <c r="AAI77" s="69"/>
      <c r="AAJ77" s="69"/>
      <c r="AAK77" s="69"/>
      <c r="AAL77" s="69"/>
      <c r="AAM77" s="69"/>
      <c r="AAN77" s="69"/>
      <c r="AAO77" s="69"/>
      <c r="AAP77" s="69"/>
      <c r="AAQ77" s="69"/>
      <c r="AAR77" s="69"/>
      <c r="AAS77" s="69"/>
      <c r="AAT77" s="69"/>
      <c r="AAU77" s="69"/>
      <c r="AAV77" s="69"/>
      <c r="AAW77" s="69"/>
      <c r="AAX77" s="69"/>
      <c r="AAY77" s="69"/>
      <c r="AAZ77" s="69"/>
      <c r="ABA77" s="69"/>
      <c r="ABB77" s="69"/>
      <c r="ABC77" s="69"/>
      <c r="ABD77" s="69"/>
      <c r="ABE77" s="69"/>
      <c r="ABF77" s="69"/>
      <c r="ABG77" s="69"/>
      <c r="ABH77" s="69"/>
      <c r="ABI77" s="69"/>
      <c r="ABJ77" s="69"/>
      <c r="ABK77" s="69"/>
      <c r="ABL77" s="69"/>
      <c r="ABM77" s="69"/>
      <c r="ABN77" s="69"/>
      <c r="ABO77" s="69"/>
      <c r="ABP77" s="69"/>
      <c r="ABQ77" s="69"/>
      <c r="ABR77" s="69"/>
      <c r="ABS77" s="69"/>
      <c r="ABT77" s="69"/>
      <c r="ABU77" s="69"/>
      <c r="ABV77" s="69"/>
      <c r="ABW77" s="69"/>
      <c r="ABX77" s="69"/>
      <c r="ABY77" s="69"/>
      <c r="ABZ77" s="69"/>
      <c r="ACA77" s="69"/>
      <c r="ACB77" s="69"/>
      <c r="ACC77" s="69"/>
      <c r="ACD77" s="69"/>
      <c r="ACE77" s="69"/>
      <c r="ACF77" s="69"/>
      <c r="ACG77" s="69"/>
      <c r="ACH77" s="69"/>
      <c r="ACI77" s="69"/>
      <c r="ACJ77" s="69"/>
      <c r="ACK77" s="69"/>
      <c r="ACL77" s="69"/>
      <c r="ACM77" s="69"/>
      <c r="ACN77" s="69"/>
      <c r="ACO77" s="69"/>
      <c r="ACP77" s="69"/>
      <c r="ACQ77" s="69"/>
      <c r="ACR77" s="69"/>
      <c r="ACS77" s="69"/>
      <c r="ACT77" s="69"/>
      <c r="ACU77" s="69"/>
      <c r="ACV77" s="69"/>
      <c r="ACW77" s="69"/>
      <c r="ACX77" s="69"/>
      <c r="ACY77" s="69"/>
      <c r="ACZ77" s="69"/>
      <c r="ADA77" s="69"/>
      <c r="ADB77" s="69"/>
      <c r="ADC77" s="69"/>
      <c r="ADD77" s="69"/>
      <c r="ADE77" s="69"/>
      <c r="ADF77" s="69"/>
      <c r="ADG77" s="69"/>
      <c r="ADH77" s="69"/>
      <c r="ADI77" s="69"/>
      <c r="ADJ77" s="69"/>
      <c r="ADK77" s="69"/>
      <c r="ADL77" s="69"/>
      <c r="ADM77" s="69"/>
      <c r="ADN77" s="69"/>
      <c r="ADO77" s="69"/>
      <c r="ADP77" s="69"/>
      <c r="ADQ77" s="69"/>
      <c r="ADR77" s="69"/>
      <c r="ADS77" s="69"/>
      <c r="ADT77" s="69"/>
      <c r="ADU77" s="69"/>
      <c r="ADV77" s="69"/>
      <c r="ADW77" s="69"/>
      <c r="ADX77" s="69"/>
      <c r="ADY77" s="69"/>
      <c r="ADZ77" s="69"/>
      <c r="AEA77" s="69"/>
      <c r="AEB77" s="69"/>
      <c r="AEC77" s="69"/>
      <c r="AED77" s="69"/>
      <c r="AEE77" s="69"/>
      <c r="AEF77" s="69"/>
      <c r="AEG77" s="69"/>
      <c r="AEH77" s="69"/>
      <c r="AEI77" s="69"/>
      <c r="AEJ77" s="69"/>
      <c r="AEK77" s="69"/>
      <c r="AEL77" s="69"/>
      <c r="AEM77" s="69"/>
      <c r="AEN77" s="69"/>
      <c r="AEO77" s="69"/>
      <c r="AEP77" s="69"/>
      <c r="AEQ77" s="69"/>
      <c r="AER77" s="69"/>
      <c r="AES77" s="69"/>
      <c r="AET77" s="69"/>
      <c r="AEU77" s="69"/>
      <c r="AEV77" s="69"/>
      <c r="AEW77" s="69"/>
      <c r="AEX77" s="69"/>
      <c r="AEY77" s="69"/>
      <c r="AEZ77" s="69"/>
      <c r="AFA77" s="69"/>
      <c r="AFB77" s="69"/>
      <c r="AFC77" s="69"/>
      <c r="AFD77" s="69"/>
      <c r="AFE77" s="69"/>
      <c r="AFF77" s="69"/>
      <c r="AFG77" s="69"/>
      <c r="AFH77" s="69"/>
      <c r="AFI77" s="69"/>
      <c r="AFJ77" s="69"/>
      <c r="AFK77" s="69"/>
      <c r="AFL77" s="69"/>
      <c r="AFM77" s="69"/>
      <c r="AFN77" s="69"/>
      <c r="AFO77" s="69"/>
      <c r="AFP77" s="69"/>
      <c r="AFQ77" s="69"/>
      <c r="AFR77" s="69"/>
      <c r="AFS77" s="69"/>
      <c r="AFT77" s="69"/>
      <c r="AFU77" s="69"/>
      <c r="AFV77" s="69"/>
      <c r="AFW77" s="69"/>
      <c r="AFX77" s="69"/>
      <c r="AFY77" s="69"/>
      <c r="AFZ77" s="69"/>
      <c r="AGA77" s="69"/>
      <c r="AGB77" s="69"/>
      <c r="AGC77" s="69"/>
      <c r="AGD77" s="69"/>
      <c r="AGE77" s="69"/>
      <c r="AGF77" s="69"/>
      <c r="AGG77" s="69"/>
      <c r="AGH77" s="69"/>
      <c r="AGI77" s="69"/>
      <c r="AGJ77" s="69"/>
      <c r="AGK77" s="69"/>
      <c r="AGL77" s="69"/>
      <c r="AGM77" s="69"/>
      <c r="AGN77" s="69"/>
      <c r="AGO77" s="69"/>
      <c r="AGP77" s="69"/>
      <c r="AGQ77" s="69"/>
      <c r="AGR77" s="69"/>
      <c r="AGS77" s="69"/>
      <c r="AGT77" s="69"/>
      <c r="AGU77" s="69"/>
      <c r="AGV77" s="69"/>
      <c r="AGW77" s="69"/>
      <c r="AGX77" s="69"/>
      <c r="AGY77" s="69"/>
      <c r="AGZ77" s="69"/>
      <c r="AHA77" s="69"/>
      <c r="AHB77" s="69"/>
      <c r="AHC77" s="69"/>
      <c r="AHD77" s="69"/>
      <c r="AHE77" s="69"/>
      <c r="AHF77" s="69"/>
      <c r="AHG77" s="69"/>
      <c r="AHH77" s="69"/>
      <c r="AHI77" s="69"/>
      <c r="AHJ77" s="69"/>
      <c r="AHK77" s="69"/>
      <c r="AHL77" s="69"/>
      <c r="AHM77" s="69"/>
      <c r="AHN77" s="69"/>
      <c r="AHO77" s="69"/>
      <c r="AHP77" s="69"/>
      <c r="AHQ77" s="69"/>
      <c r="AHR77" s="69"/>
      <c r="AHS77" s="69"/>
      <c r="AHT77" s="69"/>
      <c r="AHU77" s="69"/>
      <c r="AHV77" s="69"/>
      <c r="AHW77" s="69"/>
      <c r="AHX77" s="69"/>
      <c r="AHY77" s="69"/>
      <c r="AHZ77" s="69"/>
      <c r="AIA77" s="69"/>
      <c r="AIB77" s="69"/>
      <c r="AIC77" s="69"/>
      <c r="AID77" s="69"/>
      <c r="AIE77" s="69"/>
      <c r="AIF77" s="69"/>
      <c r="AIG77" s="69"/>
      <c r="AIH77" s="69"/>
      <c r="AII77" s="69"/>
      <c r="AIJ77" s="69"/>
      <c r="AIK77" s="69"/>
      <c r="AIL77" s="69"/>
      <c r="AIM77" s="69"/>
      <c r="AIN77" s="69"/>
      <c r="AIO77" s="69"/>
      <c r="AIP77" s="69"/>
      <c r="AIQ77" s="69"/>
      <c r="AIR77" s="69"/>
      <c r="AIS77" s="69"/>
      <c r="AIT77" s="69"/>
      <c r="AIU77" s="69"/>
      <c r="AIV77" s="69"/>
      <c r="AIW77" s="69"/>
      <c r="AIX77" s="69"/>
      <c r="AIY77" s="69"/>
      <c r="AIZ77" s="69"/>
      <c r="AJA77" s="69"/>
      <c r="AJB77" s="69"/>
      <c r="AJC77" s="69"/>
      <c r="AJD77" s="69"/>
      <c r="AJE77" s="69"/>
      <c r="AJF77" s="69"/>
      <c r="AJG77" s="69"/>
      <c r="AJH77" s="69"/>
      <c r="AJI77" s="69"/>
      <c r="AJJ77" s="69"/>
      <c r="AJK77" s="69"/>
      <c r="AJL77" s="69"/>
      <c r="AJM77" s="69"/>
      <c r="AJN77" s="69"/>
      <c r="AJO77" s="69"/>
      <c r="AJP77" s="69"/>
      <c r="AJQ77" s="69"/>
      <c r="AJR77" s="69"/>
      <c r="AJS77" s="69"/>
      <c r="AJT77" s="69"/>
      <c r="AJU77" s="69"/>
      <c r="AJV77" s="69"/>
      <c r="AJW77" s="69"/>
      <c r="AJX77" s="69"/>
      <c r="AJY77" s="69"/>
      <c r="AJZ77" s="69"/>
      <c r="AKA77" s="69"/>
      <c r="AKB77" s="69"/>
      <c r="AKC77" s="69"/>
      <c r="AKD77" s="69"/>
      <c r="AKE77" s="69"/>
      <c r="AKF77" s="69"/>
      <c r="AKG77" s="69"/>
      <c r="AKH77" s="69"/>
      <c r="AKI77" s="69"/>
      <c r="AKJ77" s="69"/>
      <c r="AKK77" s="69"/>
      <c r="AKL77" s="69"/>
      <c r="AKM77" s="69"/>
      <c r="AKN77" s="69"/>
      <c r="AKO77" s="69"/>
      <c r="AKP77" s="69"/>
      <c r="AKQ77" s="69"/>
      <c r="AKR77" s="69"/>
      <c r="AKS77" s="69"/>
      <c r="AKT77" s="69"/>
      <c r="AKU77" s="69"/>
      <c r="AKV77" s="69"/>
      <c r="AKW77" s="69"/>
      <c r="AKX77" s="69"/>
      <c r="AKY77" s="69"/>
      <c r="AKZ77" s="69"/>
      <c r="ALA77" s="69"/>
      <c r="ALB77" s="69"/>
      <c r="ALC77" s="69"/>
      <c r="ALD77" s="69"/>
      <c r="ALE77" s="69"/>
      <c r="ALF77" s="69"/>
      <c r="ALG77" s="69"/>
      <c r="ALH77" s="69"/>
      <c r="ALI77" s="69"/>
      <c r="ALJ77" s="69"/>
      <c r="ALK77" s="69"/>
      <c r="ALL77" s="69"/>
      <c r="ALM77" s="69"/>
    </row>
    <row r="78">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c r="BT78" s="69"/>
      <c r="BU78" s="69"/>
      <c r="BV78" s="69"/>
      <c r="BW78" s="69"/>
      <c r="BX78" s="69"/>
      <c r="BY78" s="69"/>
      <c r="BZ78" s="69"/>
      <c r="CA78" s="69"/>
      <c r="CB78" s="69"/>
      <c r="CC78" s="69"/>
      <c r="CD78" s="69"/>
      <c r="CE78" s="69"/>
      <c r="CF78" s="69"/>
      <c r="CG78" s="69"/>
      <c r="CH78" s="69"/>
      <c r="CI78" s="69"/>
      <c r="CJ78" s="69"/>
      <c r="CK78" s="69"/>
      <c r="CL78" s="69"/>
      <c r="CM78" s="69"/>
      <c r="CN78" s="69"/>
      <c r="CO78" s="69"/>
      <c r="CP78" s="69"/>
      <c r="CQ78" s="69"/>
      <c r="CR78" s="69"/>
      <c r="CS78" s="69"/>
      <c r="CT78" s="69"/>
      <c r="CU78" s="69"/>
      <c r="CV78" s="69"/>
      <c r="CW78" s="69"/>
      <c r="CX78" s="69"/>
      <c r="CY78" s="69"/>
      <c r="CZ78" s="69"/>
      <c r="DA78" s="69"/>
      <c r="DB78" s="69"/>
      <c r="DC78" s="69"/>
      <c r="DD78" s="69"/>
      <c r="DE78" s="69"/>
      <c r="DF78" s="69"/>
      <c r="DG78" s="69"/>
      <c r="DH78" s="69"/>
      <c r="DI78" s="69"/>
      <c r="DJ78" s="69"/>
      <c r="DK78" s="69"/>
      <c r="DL78" s="69"/>
      <c r="DM78" s="69"/>
      <c r="DN78" s="69"/>
      <c r="DO78" s="69"/>
      <c r="DP78" s="69"/>
      <c r="DQ78" s="69"/>
      <c r="DR78" s="69"/>
      <c r="DS78" s="69"/>
      <c r="DT78" s="69"/>
      <c r="DU78" s="69"/>
      <c r="DV78" s="69"/>
      <c r="DW78" s="69"/>
      <c r="DX78" s="69"/>
      <c r="DY78" s="69"/>
      <c r="DZ78" s="69"/>
      <c r="EA78" s="69"/>
      <c r="EB78" s="69"/>
      <c r="EC78" s="69"/>
      <c r="ED78" s="69"/>
      <c r="EE78" s="69"/>
      <c r="EF78" s="69"/>
      <c r="EG78" s="69"/>
      <c r="EH78" s="69"/>
      <c r="EI78" s="69"/>
      <c r="EJ78" s="69"/>
      <c r="EK78" s="69"/>
      <c r="EL78" s="69"/>
      <c r="EM78" s="69"/>
      <c r="EN78" s="69"/>
      <c r="EO78" s="69"/>
      <c r="EP78" s="69"/>
      <c r="EQ78" s="69"/>
      <c r="ER78" s="69"/>
      <c r="ES78" s="69"/>
      <c r="ET78" s="69"/>
      <c r="EU78" s="69"/>
      <c r="EV78" s="69"/>
      <c r="EW78" s="69"/>
      <c r="EX78" s="69"/>
      <c r="EY78" s="69"/>
      <c r="EZ78" s="69"/>
      <c r="FA78" s="69"/>
      <c r="FB78" s="69"/>
      <c r="FC78" s="69"/>
      <c r="FD78" s="69"/>
      <c r="FE78" s="69"/>
      <c r="FF78" s="69"/>
      <c r="FG78" s="69"/>
      <c r="FH78" s="69"/>
      <c r="FI78" s="69"/>
      <c r="FJ78" s="69"/>
      <c r="FK78" s="69"/>
      <c r="FL78" s="69"/>
      <c r="FM78" s="69"/>
      <c r="FN78" s="69"/>
      <c r="FO78" s="69"/>
      <c r="FP78" s="69"/>
      <c r="FQ78" s="69"/>
      <c r="FR78" s="69"/>
      <c r="FS78" s="69"/>
      <c r="FT78" s="69"/>
      <c r="FU78" s="69"/>
      <c r="FV78" s="69"/>
      <c r="FW78" s="69"/>
      <c r="FX78" s="69"/>
      <c r="FY78" s="69"/>
      <c r="FZ78" s="69"/>
      <c r="GA78" s="69"/>
      <c r="GB78" s="69"/>
      <c r="GC78" s="69"/>
      <c r="GD78" s="69"/>
      <c r="GE78" s="69"/>
      <c r="GF78" s="69"/>
      <c r="GG78" s="69"/>
      <c r="GH78" s="69"/>
      <c r="GI78" s="69"/>
      <c r="GJ78" s="69"/>
      <c r="GK78" s="69"/>
      <c r="GL78" s="69"/>
      <c r="GM78" s="69"/>
      <c r="GN78" s="69"/>
      <c r="GO78" s="69"/>
      <c r="GP78" s="69"/>
      <c r="GQ78" s="69"/>
      <c r="GR78" s="69"/>
      <c r="GS78" s="69"/>
      <c r="GT78" s="69"/>
      <c r="GU78" s="69"/>
      <c r="GV78" s="69"/>
      <c r="GW78" s="69"/>
      <c r="GX78" s="69"/>
      <c r="GY78" s="69"/>
      <c r="GZ78" s="69"/>
      <c r="HA78" s="69"/>
      <c r="HB78" s="69"/>
      <c r="HC78" s="69"/>
      <c r="HD78" s="69"/>
      <c r="HE78" s="69"/>
      <c r="HF78" s="69"/>
      <c r="HG78" s="69"/>
      <c r="HH78" s="69"/>
      <c r="HI78" s="69"/>
      <c r="HJ78" s="69"/>
      <c r="HK78" s="69"/>
      <c r="HL78" s="69"/>
      <c r="HM78" s="69"/>
      <c r="HN78" s="69"/>
      <c r="HO78" s="69"/>
      <c r="HP78" s="69"/>
      <c r="HQ78" s="69"/>
      <c r="HR78" s="69"/>
      <c r="HS78" s="69"/>
      <c r="HT78" s="69"/>
      <c r="HU78" s="69"/>
      <c r="HV78" s="69"/>
      <c r="HW78" s="69"/>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c r="JC78" s="69"/>
      <c r="JD78" s="69"/>
      <c r="JE78" s="69"/>
      <c r="JF78" s="69"/>
      <c r="JG78" s="69"/>
      <c r="JH78" s="69"/>
      <c r="JI78" s="69"/>
      <c r="JJ78" s="69"/>
      <c r="JK78" s="69"/>
      <c r="JL78" s="69"/>
      <c r="JM78" s="69"/>
      <c r="JN78" s="69"/>
      <c r="JO78" s="69"/>
      <c r="JP78" s="69"/>
      <c r="JQ78" s="69"/>
      <c r="JR78" s="69"/>
      <c r="JS78" s="69"/>
      <c r="JT78" s="69"/>
      <c r="JU78" s="69"/>
      <c r="JV78" s="69"/>
      <c r="JW78" s="69"/>
      <c r="JX78" s="69"/>
      <c r="JY78" s="69"/>
      <c r="JZ78" s="69"/>
      <c r="KA78" s="69"/>
      <c r="KB78" s="69"/>
      <c r="KC78" s="69"/>
      <c r="KD78" s="69"/>
      <c r="KE78" s="69"/>
      <c r="KF78" s="69"/>
      <c r="KG78" s="69"/>
      <c r="KH78" s="69"/>
      <c r="KI78" s="69"/>
      <c r="KJ78" s="69"/>
      <c r="KK78" s="69"/>
      <c r="KL78" s="69"/>
      <c r="KM78" s="69"/>
      <c r="KN78" s="69"/>
      <c r="KO78" s="69"/>
      <c r="KP78" s="69"/>
      <c r="KQ78" s="69"/>
      <c r="KR78" s="69"/>
      <c r="KS78" s="69"/>
      <c r="KT78" s="69"/>
      <c r="KU78" s="69"/>
      <c r="KV78" s="69"/>
      <c r="KW78" s="69"/>
      <c r="KX78" s="69"/>
      <c r="KY78" s="69"/>
      <c r="KZ78" s="69"/>
      <c r="LA78" s="69"/>
      <c r="LB78" s="69"/>
      <c r="LC78" s="69"/>
      <c r="LD78" s="69"/>
      <c r="LE78" s="69"/>
      <c r="LF78" s="69"/>
      <c r="LG78" s="69"/>
      <c r="LH78" s="69"/>
      <c r="LI78" s="69"/>
      <c r="LJ78" s="69"/>
      <c r="LK78" s="69"/>
      <c r="LL78" s="69"/>
      <c r="LM78" s="69"/>
      <c r="LN78" s="69"/>
      <c r="LO78" s="69"/>
      <c r="LP78" s="69"/>
      <c r="LQ78" s="69"/>
      <c r="LR78" s="69"/>
      <c r="LS78" s="69"/>
      <c r="LT78" s="69"/>
      <c r="LU78" s="69"/>
      <c r="LV78" s="69"/>
      <c r="LW78" s="69"/>
      <c r="LX78" s="69"/>
      <c r="LY78" s="69"/>
      <c r="LZ78" s="69"/>
      <c r="MA78" s="69"/>
      <c r="MB78" s="69"/>
      <c r="MC78" s="69"/>
      <c r="MD78" s="69"/>
      <c r="ME78" s="69"/>
      <c r="MF78" s="69"/>
      <c r="MG78" s="69"/>
      <c r="MH78" s="69"/>
      <c r="MI78" s="69"/>
      <c r="MJ78" s="69"/>
      <c r="MK78" s="69"/>
      <c r="ML78" s="69"/>
      <c r="MM78" s="69"/>
      <c r="MN78" s="69"/>
      <c r="MO78" s="69"/>
      <c r="MP78" s="69"/>
      <c r="MQ78" s="69"/>
      <c r="MR78" s="69"/>
      <c r="MS78" s="69"/>
      <c r="MT78" s="69"/>
      <c r="MU78" s="69"/>
      <c r="MV78" s="69"/>
      <c r="MW78" s="69"/>
      <c r="MX78" s="69"/>
      <c r="MY78" s="69"/>
      <c r="MZ78" s="69"/>
      <c r="NA78" s="69"/>
      <c r="NB78" s="69"/>
      <c r="NC78" s="69"/>
      <c r="ND78" s="69"/>
      <c r="NE78" s="69"/>
      <c r="NF78" s="69"/>
      <c r="NG78" s="69"/>
      <c r="NH78" s="69"/>
      <c r="NI78" s="69"/>
      <c r="NJ78" s="69"/>
      <c r="NK78" s="69"/>
      <c r="NL78" s="69"/>
      <c r="NM78" s="69"/>
      <c r="NN78" s="69"/>
      <c r="NO78" s="69"/>
      <c r="NP78" s="69"/>
      <c r="NQ78" s="69"/>
      <c r="NR78" s="69"/>
      <c r="NS78" s="69"/>
      <c r="NT78" s="69"/>
      <c r="NU78" s="69"/>
      <c r="NV78" s="69"/>
      <c r="NW78" s="69"/>
      <c r="NX78" s="69"/>
      <c r="NY78" s="69"/>
      <c r="NZ78" s="69"/>
      <c r="OA78" s="69"/>
      <c r="OB78" s="69"/>
      <c r="OC78" s="69"/>
      <c r="OD78" s="69"/>
      <c r="OE78" s="69"/>
      <c r="OF78" s="69"/>
      <c r="OG78" s="69"/>
      <c r="OH78" s="69"/>
      <c r="OI78" s="69"/>
      <c r="OJ78" s="69"/>
      <c r="OK78" s="69"/>
      <c r="OL78" s="69"/>
      <c r="OM78" s="69"/>
      <c r="ON78" s="69"/>
      <c r="OO78" s="69"/>
      <c r="OP78" s="69"/>
      <c r="OQ78" s="69"/>
      <c r="OR78" s="69"/>
      <c r="OS78" s="69"/>
      <c r="OT78" s="69"/>
      <c r="OU78" s="69"/>
      <c r="OV78" s="69"/>
      <c r="OW78" s="69"/>
      <c r="OX78" s="69"/>
      <c r="OY78" s="69"/>
      <c r="OZ78" s="69"/>
      <c r="PA78" s="69"/>
      <c r="PB78" s="69"/>
      <c r="PC78" s="69"/>
      <c r="PD78" s="69"/>
      <c r="PE78" s="69"/>
      <c r="PF78" s="69"/>
      <c r="PG78" s="69"/>
      <c r="PH78" s="69"/>
      <c r="PI78" s="69"/>
      <c r="PJ78" s="69"/>
      <c r="PK78" s="69"/>
      <c r="PL78" s="69"/>
      <c r="PM78" s="69"/>
      <c r="PN78" s="69"/>
      <c r="PO78" s="69"/>
      <c r="PP78" s="69"/>
      <c r="PQ78" s="69"/>
      <c r="PR78" s="69"/>
      <c r="PS78" s="69"/>
      <c r="PT78" s="69"/>
      <c r="PU78" s="69"/>
      <c r="PV78" s="69"/>
      <c r="PW78" s="69"/>
      <c r="PX78" s="69"/>
      <c r="PY78" s="69"/>
      <c r="PZ78" s="69"/>
      <c r="QA78" s="69"/>
      <c r="QB78" s="69"/>
      <c r="QC78" s="69"/>
      <c r="QD78" s="69"/>
      <c r="QE78" s="69"/>
      <c r="QF78" s="69"/>
      <c r="QG78" s="69"/>
      <c r="QH78" s="69"/>
      <c r="QI78" s="69"/>
      <c r="QJ78" s="69"/>
      <c r="QK78" s="69"/>
      <c r="QL78" s="69"/>
      <c r="QM78" s="69"/>
      <c r="QN78" s="69"/>
      <c r="QO78" s="69"/>
      <c r="QP78" s="69"/>
      <c r="QQ78" s="69"/>
      <c r="QR78" s="69"/>
      <c r="QS78" s="69"/>
      <c r="QT78" s="69"/>
      <c r="QU78" s="69"/>
      <c r="QV78" s="69"/>
      <c r="QW78" s="69"/>
      <c r="QX78" s="69"/>
      <c r="QY78" s="69"/>
      <c r="QZ78" s="69"/>
      <c r="RA78" s="69"/>
      <c r="RB78" s="69"/>
      <c r="RC78" s="69"/>
      <c r="RD78" s="69"/>
      <c r="RE78" s="69"/>
      <c r="RF78" s="69"/>
      <c r="RG78" s="69"/>
      <c r="RH78" s="69"/>
      <c r="RI78" s="69"/>
      <c r="RJ78" s="69"/>
      <c r="RK78" s="69"/>
      <c r="RL78" s="69"/>
      <c r="RM78" s="69"/>
      <c r="RN78" s="69"/>
      <c r="RO78" s="69"/>
      <c r="RP78" s="69"/>
      <c r="RQ78" s="69"/>
      <c r="RR78" s="69"/>
      <c r="RS78" s="69"/>
      <c r="RT78" s="69"/>
      <c r="RU78" s="69"/>
      <c r="RV78" s="69"/>
      <c r="RW78" s="69"/>
      <c r="RX78" s="69"/>
      <c r="RY78" s="69"/>
      <c r="RZ78" s="69"/>
      <c r="SA78" s="69"/>
      <c r="SB78" s="69"/>
      <c r="SC78" s="69"/>
      <c r="SD78" s="69"/>
      <c r="SE78" s="69"/>
      <c r="SF78" s="69"/>
      <c r="SG78" s="69"/>
      <c r="SH78" s="69"/>
      <c r="SI78" s="69"/>
      <c r="SJ78" s="69"/>
      <c r="SK78" s="69"/>
      <c r="SL78" s="69"/>
      <c r="SM78" s="69"/>
      <c r="SN78" s="69"/>
      <c r="SO78" s="69"/>
      <c r="SP78" s="69"/>
      <c r="SQ78" s="69"/>
      <c r="SR78" s="69"/>
      <c r="SS78" s="69"/>
      <c r="ST78" s="69"/>
      <c r="SU78" s="69"/>
      <c r="SV78" s="69"/>
      <c r="SW78" s="69"/>
      <c r="SX78" s="69"/>
      <c r="SY78" s="69"/>
      <c r="SZ78" s="69"/>
      <c r="TA78" s="69"/>
      <c r="TB78" s="69"/>
      <c r="TC78" s="69"/>
      <c r="TD78" s="69"/>
      <c r="TE78" s="69"/>
      <c r="TF78" s="69"/>
      <c r="TG78" s="69"/>
      <c r="TH78" s="69"/>
      <c r="TI78" s="69"/>
      <c r="TJ78" s="69"/>
      <c r="TK78" s="69"/>
      <c r="TL78" s="69"/>
      <c r="TM78" s="69"/>
      <c r="TN78" s="69"/>
      <c r="TO78" s="69"/>
      <c r="TP78" s="69"/>
      <c r="TQ78" s="69"/>
      <c r="TR78" s="69"/>
      <c r="TS78" s="69"/>
      <c r="TT78" s="69"/>
      <c r="TU78" s="69"/>
      <c r="TV78" s="69"/>
      <c r="TW78" s="69"/>
      <c r="TX78" s="69"/>
      <c r="TY78" s="69"/>
      <c r="TZ78" s="69"/>
      <c r="UA78" s="69"/>
      <c r="UB78" s="69"/>
      <c r="UC78" s="69"/>
      <c r="UD78" s="69"/>
      <c r="UE78" s="69"/>
      <c r="UF78" s="69"/>
      <c r="UG78" s="69"/>
      <c r="UH78" s="69"/>
      <c r="UI78" s="69"/>
      <c r="UJ78" s="69"/>
      <c r="UK78" s="69"/>
      <c r="UL78" s="69"/>
      <c r="UM78" s="69"/>
      <c r="UN78" s="69"/>
      <c r="UO78" s="69"/>
      <c r="UP78" s="69"/>
      <c r="UQ78" s="69"/>
      <c r="UR78" s="69"/>
      <c r="US78" s="69"/>
      <c r="UT78" s="69"/>
      <c r="UU78" s="69"/>
      <c r="UV78" s="69"/>
      <c r="UW78" s="69"/>
      <c r="UX78" s="69"/>
      <c r="UY78" s="69"/>
      <c r="UZ78" s="69"/>
      <c r="VA78" s="69"/>
      <c r="VB78" s="69"/>
      <c r="VC78" s="69"/>
      <c r="VD78" s="69"/>
      <c r="VE78" s="69"/>
      <c r="VF78" s="69"/>
      <c r="VG78" s="69"/>
      <c r="VH78" s="69"/>
      <c r="VI78" s="69"/>
      <c r="VJ78" s="69"/>
      <c r="VK78" s="69"/>
      <c r="VL78" s="69"/>
      <c r="VM78" s="69"/>
      <c r="VN78" s="69"/>
      <c r="VO78" s="69"/>
      <c r="VP78" s="69"/>
      <c r="VQ78" s="69"/>
      <c r="VR78" s="69"/>
      <c r="VS78" s="69"/>
      <c r="VT78" s="69"/>
      <c r="VU78" s="69"/>
      <c r="VV78" s="69"/>
      <c r="VW78" s="69"/>
      <c r="VX78" s="69"/>
      <c r="VY78" s="69"/>
      <c r="VZ78" s="69"/>
      <c r="WA78" s="69"/>
      <c r="WB78" s="69"/>
      <c r="WC78" s="69"/>
      <c r="WD78" s="69"/>
      <c r="WE78" s="69"/>
      <c r="WF78" s="69"/>
      <c r="WG78" s="69"/>
      <c r="WH78" s="69"/>
      <c r="WI78" s="69"/>
      <c r="WJ78" s="69"/>
      <c r="WK78" s="69"/>
      <c r="WL78" s="69"/>
      <c r="WM78" s="69"/>
      <c r="WN78" s="69"/>
      <c r="WO78" s="69"/>
      <c r="WP78" s="69"/>
      <c r="WQ78" s="69"/>
      <c r="WR78" s="69"/>
      <c r="WS78" s="69"/>
      <c r="WT78" s="69"/>
      <c r="WU78" s="69"/>
      <c r="WV78" s="69"/>
      <c r="WW78" s="69"/>
      <c r="WX78" s="69"/>
      <c r="WY78" s="69"/>
      <c r="WZ78" s="69"/>
      <c r="XA78" s="69"/>
      <c r="XB78" s="69"/>
      <c r="XC78" s="69"/>
      <c r="XD78" s="69"/>
      <c r="XE78" s="69"/>
      <c r="XF78" s="69"/>
      <c r="XG78" s="69"/>
      <c r="XH78" s="69"/>
      <c r="XI78" s="69"/>
      <c r="XJ78" s="69"/>
      <c r="XK78" s="69"/>
      <c r="XL78" s="69"/>
      <c r="XM78" s="69"/>
      <c r="XN78" s="69"/>
      <c r="XO78" s="69"/>
      <c r="XP78" s="69"/>
      <c r="XQ78" s="69"/>
      <c r="XR78" s="69"/>
      <c r="XS78" s="69"/>
      <c r="XT78" s="69"/>
      <c r="XU78" s="69"/>
      <c r="XV78" s="69"/>
      <c r="XW78" s="69"/>
      <c r="XX78" s="69"/>
      <c r="XY78" s="69"/>
      <c r="XZ78" s="69"/>
      <c r="YA78" s="69"/>
      <c r="YB78" s="69"/>
      <c r="YC78" s="69"/>
      <c r="YD78" s="69"/>
      <c r="YE78" s="69"/>
      <c r="YF78" s="69"/>
      <c r="YG78" s="69"/>
      <c r="YH78" s="69"/>
      <c r="YI78" s="69"/>
      <c r="YJ78" s="69"/>
      <c r="YK78" s="69"/>
      <c r="YL78" s="69"/>
      <c r="YM78" s="69"/>
      <c r="YN78" s="69"/>
      <c r="YO78" s="69"/>
      <c r="YP78" s="69"/>
      <c r="YQ78" s="69"/>
      <c r="YR78" s="69"/>
      <c r="YS78" s="69"/>
      <c r="YT78" s="69"/>
      <c r="YU78" s="69"/>
      <c r="YV78" s="69"/>
      <c r="YW78" s="69"/>
      <c r="YX78" s="69"/>
      <c r="YY78" s="69"/>
      <c r="YZ78" s="69"/>
      <c r="ZA78" s="69"/>
      <c r="ZB78" s="69"/>
      <c r="ZC78" s="69"/>
      <c r="ZD78" s="69"/>
      <c r="ZE78" s="69"/>
      <c r="ZF78" s="69"/>
      <c r="ZG78" s="69"/>
      <c r="ZH78" s="69"/>
      <c r="ZI78" s="69"/>
      <c r="ZJ78" s="69"/>
      <c r="ZK78" s="69"/>
      <c r="ZL78" s="69"/>
      <c r="ZM78" s="69"/>
      <c r="ZN78" s="69"/>
      <c r="ZO78" s="69"/>
      <c r="ZP78" s="69"/>
      <c r="ZQ78" s="69"/>
      <c r="ZR78" s="69"/>
      <c r="ZS78" s="69"/>
      <c r="ZT78" s="69"/>
      <c r="ZU78" s="69"/>
      <c r="ZV78" s="69"/>
      <c r="ZW78" s="69"/>
      <c r="ZX78" s="69"/>
      <c r="ZY78" s="69"/>
      <c r="ZZ78" s="69"/>
      <c r="AAA78" s="69"/>
      <c r="AAB78" s="69"/>
      <c r="AAC78" s="69"/>
      <c r="AAD78" s="69"/>
      <c r="AAE78" s="69"/>
      <c r="AAF78" s="69"/>
      <c r="AAG78" s="69"/>
      <c r="AAH78" s="69"/>
      <c r="AAI78" s="69"/>
      <c r="AAJ78" s="69"/>
      <c r="AAK78" s="69"/>
      <c r="AAL78" s="69"/>
      <c r="AAM78" s="69"/>
      <c r="AAN78" s="69"/>
      <c r="AAO78" s="69"/>
      <c r="AAP78" s="69"/>
      <c r="AAQ78" s="69"/>
      <c r="AAR78" s="69"/>
      <c r="AAS78" s="69"/>
      <c r="AAT78" s="69"/>
      <c r="AAU78" s="69"/>
      <c r="AAV78" s="69"/>
      <c r="AAW78" s="69"/>
      <c r="AAX78" s="69"/>
      <c r="AAY78" s="69"/>
      <c r="AAZ78" s="69"/>
      <c r="ABA78" s="69"/>
      <c r="ABB78" s="69"/>
      <c r="ABC78" s="69"/>
      <c r="ABD78" s="69"/>
      <c r="ABE78" s="69"/>
      <c r="ABF78" s="69"/>
      <c r="ABG78" s="69"/>
      <c r="ABH78" s="69"/>
      <c r="ABI78" s="69"/>
      <c r="ABJ78" s="69"/>
      <c r="ABK78" s="69"/>
      <c r="ABL78" s="69"/>
      <c r="ABM78" s="69"/>
      <c r="ABN78" s="69"/>
      <c r="ABO78" s="69"/>
      <c r="ABP78" s="69"/>
      <c r="ABQ78" s="69"/>
      <c r="ABR78" s="69"/>
      <c r="ABS78" s="69"/>
      <c r="ABT78" s="69"/>
      <c r="ABU78" s="69"/>
      <c r="ABV78" s="69"/>
      <c r="ABW78" s="69"/>
      <c r="ABX78" s="69"/>
      <c r="ABY78" s="69"/>
      <c r="ABZ78" s="69"/>
      <c r="ACA78" s="69"/>
      <c r="ACB78" s="69"/>
      <c r="ACC78" s="69"/>
      <c r="ACD78" s="69"/>
      <c r="ACE78" s="69"/>
      <c r="ACF78" s="69"/>
      <c r="ACG78" s="69"/>
      <c r="ACH78" s="69"/>
      <c r="ACI78" s="69"/>
      <c r="ACJ78" s="69"/>
      <c r="ACK78" s="69"/>
      <c r="ACL78" s="69"/>
      <c r="ACM78" s="69"/>
      <c r="ACN78" s="69"/>
      <c r="ACO78" s="69"/>
      <c r="ACP78" s="69"/>
      <c r="ACQ78" s="69"/>
      <c r="ACR78" s="69"/>
      <c r="ACS78" s="69"/>
      <c r="ACT78" s="69"/>
      <c r="ACU78" s="69"/>
      <c r="ACV78" s="69"/>
      <c r="ACW78" s="69"/>
      <c r="ACX78" s="69"/>
      <c r="ACY78" s="69"/>
      <c r="ACZ78" s="69"/>
      <c r="ADA78" s="69"/>
      <c r="ADB78" s="69"/>
      <c r="ADC78" s="69"/>
      <c r="ADD78" s="69"/>
      <c r="ADE78" s="69"/>
      <c r="ADF78" s="69"/>
      <c r="ADG78" s="69"/>
      <c r="ADH78" s="69"/>
      <c r="ADI78" s="69"/>
      <c r="ADJ78" s="69"/>
      <c r="ADK78" s="69"/>
      <c r="ADL78" s="69"/>
      <c r="ADM78" s="69"/>
      <c r="ADN78" s="69"/>
      <c r="ADO78" s="69"/>
      <c r="ADP78" s="69"/>
      <c r="ADQ78" s="69"/>
      <c r="ADR78" s="69"/>
      <c r="ADS78" s="69"/>
      <c r="ADT78" s="69"/>
      <c r="ADU78" s="69"/>
      <c r="ADV78" s="69"/>
      <c r="ADW78" s="69"/>
      <c r="ADX78" s="69"/>
      <c r="ADY78" s="69"/>
      <c r="ADZ78" s="69"/>
      <c r="AEA78" s="69"/>
      <c r="AEB78" s="69"/>
      <c r="AEC78" s="69"/>
      <c r="AED78" s="69"/>
      <c r="AEE78" s="69"/>
      <c r="AEF78" s="69"/>
      <c r="AEG78" s="69"/>
      <c r="AEH78" s="69"/>
      <c r="AEI78" s="69"/>
      <c r="AEJ78" s="69"/>
      <c r="AEK78" s="69"/>
      <c r="AEL78" s="69"/>
      <c r="AEM78" s="69"/>
      <c r="AEN78" s="69"/>
      <c r="AEO78" s="69"/>
      <c r="AEP78" s="69"/>
      <c r="AEQ78" s="69"/>
      <c r="AER78" s="69"/>
      <c r="AES78" s="69"/>
      <c r="AET78" s="69"/>
      <c r="AEU78" s="69"/>
      <c r="AEV78" s="69"/>
      <c r="AEW78" s="69"/>
      <c r="AEX78" s="69"/>
      <c r="AEY78" s="69"/>
      <c r="AEZ78" s="69"/>
      <c r="AFA78" s="69"/>
      <c r="AFB78" s="69"/>
      <c r="AFC78" s="69"/>
      <c r="AFD78" s="69"/>
      <c r="AFE78" s="69"/>
      <c r="AFF78" s="69"/>
      <c r="AFG78" s="69"/>
      <c r="AFH78" s="69"/>
      <c r="AFI78" s="69"/>
      <c r="AFJ78" s="69"/>
      <c r="AFK78" s="69"/>
      <c r="AFL78" s="69"/>
      <c r="AFM78" s="69"/>
      <c r="AFN78" s="69"/>
      <c r="AFO78" s="69"/>
      <c r="AFP78" s="69"/>
      <c r="AFQ78" s="69"/>
      <c r="AFR78" s="69"/>
      <c r="AFS78" s="69"/>
      <c r="AFT78" s="69"/>
      <c r="AFU78" s="69"/>
      <c r="AFV78" s="69"/>
      <c r="AFW78" s="69"/>
      <c r="AFX78" s="69"/>
      <c r="AFY78" s="69"/>
      <c r="AFZ78" s="69"/>
      <c r="AGA78" s="69"/>
      <c r="AGB78" s="69"/>
      <c r="AGC78" s="69"/>
      <c r="AGD78" s="69"/>
      <c r="AGE78" s="69"/>
      <c r="AGF78" s="69"/>
      <c r="AGG78" s="69"/>
      <c r="AGH78" s="69"/>
      <c r="AGI78" s="69"/>
      <c r="AGJ78" s="69"/>
      <c r="AGK78" s="69"/>
      <c r="AGL78" s="69"/>
      <c r="AGM78" s="69"/>
      <c r="AGN78" s="69"/>
      <c r="AGO78" s="69"/>
      <c r="AGP78" s="69"/>
      <c r="AGQ78" s="69"/>
      <c r="AGR78" s="69"/>
      <c r="AGS78" s="69"/>
      <c r="AGT78" s="69"/>
      <c r="AGU78" s="69"/>
      <c r="AGV78" s="69"/>
      <c r="AGW78" s="69"/>
      <c r="AGX78" s="69"/>
      <c r="AGY78" s="69"/>
      <c r="AGZ78" s="69"/>
      <c r="AHA78" s="69"/>
      <c r="AHB78" s="69"/>
      <c r="AHC78" s="69"/>
      <c r="AHD78" s="69"/>
      <c r="AHE78" s="69"/>
      <c r="AHF78" s="69"/>
      <c r="AHG78" s="69"/>
      <c r="AHH78" s="69"/>
      <c r="AHI78" s="69"/>
      <c r="AHJ78" s="69"/>
      <c r="AHK78" s="69"/>
      <c r="AHL78" s="69"/>
      <c r="AHM78" s="69"/>
      <c r="AHN78" s="69"/>
      <c r="AHO78" s="69"/>
      <c r="AHP78" s="69"/>
      <c r="AHQ78" s="69"/>
      <c r="AHR78" s="69"/>
      <c r="AHS78" s="69"/>
      <c r="AHT78" s="69"/>
      <c r="AHU78" s="69"/>
      <c r="AHV78" s="69"/>
      <c r="AHW78" s="69"/>
      <c r="AHX78" s="69"/>
      <c r="AHY78" s="69"/>
      <c r="AHZ78" s="69"/>
      <c r="AIA78" s="69"/>
      <c r="AIB78" s="69"/>
      <c r="AIC78" s="69"/>
      <c r="AID78" s="69"/>
      <c r="AIE78" s="69"/>
      <c r="AIF78" s="69"/>
      <c r="AIG78" s="69"/>
      <c r="AIH78" s="69"/>
      <c r="AII78" s="69"/>
      <c r="AIJ78" s="69"/>
      <c r="AIK78" s="69"/>
      <c r="AIL78" s="69"/>
      <c r="AIM78" s="69"/>
      <c r="AIN78" s="69"/>
      <c r="AIO78" s="69"/>
      <c r="AIP78" s="69"/>
      <c r="AIQ78" s="69"/>
      <c r="AIR78" s="69"/>
      <c r="AIS78" s="69"/>
      <c r="AIT78" s="69"/>
      <c r="AIU78" s="69"/>
      <c r="AIV78" s="69"/>
      <c r="AIW78" s="69"/>
      <c r="AIX78" s="69"/>
      <c r="AIY78" s="69"/>
      <c r="AIZ78" s="69"/>
      <c r="AJA78" s="69"/>
      <c r="AJB78" s="69"/>
      <c r="AJC78" s="69"/>
      <c r="AJD78" s="69"/>
      <c r="AJE78" s="69"/>
      <c r="AJF78" s="69"/>
      <c r="AJG78" s="69"/>
      <c r="AJH78" s="69"/>
      <c r="AJI78" s="69"/>
      <c r="AJJ78" s="69"/>
      <c r="AJK78" s="69"/>
      <c r="AJL78" s="69"/>
      <c r="AJM78" s="69"/>
      <c r="AJN78" s="69"/>
      <c r="AJO78" s="69"/>
      <c r="AJP78" s="69"/>
      <c r="AJQ78" s="69"/>
      <c r="AJR78" s="69"/>
      <c r="AJS78" s="69"/>
      <c r="AJT78" s="69"/>
      <c r="AJU78" s="69"/>
      <c r="AJV78" s="69"/>
      <c r="AJW78" s="69"/>
      <c r="AJX78" s="69"/>
      <c r="AJY78" s="69"/>
      <c r="AJZ78" s="69"/>
      <c r="AKA78" s="69"/>
      <c r="AKB78" s="69"/>
      <c r="AKC78" s="69"/>
      <c r="AKD78" s="69"/>
      <c r="AKE78" s="69"/>
      <c r="AKF78" s="69"/>
      <c r="AKG78" s="69"/>
      <c r="AKH78" s="69"/>
      <c r="AKI78" s="69"/>
      <c r="AKJ78" s="69"/>
      <c r="AKK78" s="69"/>
      <c r="AKL78" s="69"/>
      <c r="AKM78" s="69"/>
      <c r="AKN78" s="69"/>
      <c r="AKO78" s="69"/>
      <c r="AKP78" s="69"/>
      <c r="AKQ78" s="69"/>
      <c r="AKR78" s="69"/>
      <c r="AKS78" s="69"/>
      <c r="AKT78" s="69"/>
      <c r="AKU78" s="69"/>
      <c r="AKV78" s="69"/>
      <c r="AKW78" s="69"/>
      <c r="AKX78" s="69"/>
      <c r="AKY78" s="69"/>
      <c r="AKZ78" s="69"/>
      <c r="ALA78" s="69"/>
      <c r="ALB78" s="69"/>
      <c r="ALC78" s="69"/>
      <c r="ALD78" s="69"/>
      <c r="ALE78" s="69"/>
      <c r="ALF78" s="69"/>
      <c r="ALG78" s="69"/>
      <c r="ALH78" s="69"/>
      <c r="ALI78" s="69"/>
      <c r="ALJ78" s="69"/>
      <c r="ALK78" s="69"/>
      <c r="ALL78" s="69"/>
      <c r="ALM78" s="69"/>
    </row>
    <row r="79">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c r="BT79" s="69"/>
      <c r="BU79" s="69"/>
      <c r="BV79" s="69"/>
      <c r="BW79" s="69"/>
      <c r="BX79" s="69"/>
      <c r="BY79" s="69"/>
      <c r="BZ79" s="69"/>
      <c r="CA79" s="69"/>
      <c r="CB79" s="69"/>
      <c r="CC79" s="69"/>
      <c r="CD79" s="69"/>
      <c r="CE79" s="69"/>
      <c r="CF79" s="69"/>
      <c r="CG79" s="69"/>
      <c r="CH79" s="69"/>
      <c r="CI79" s="69"/>
      <c r="CJ79" s="69"/>
      <c r="CK79" s="69"/>
      <c r="CL79" s="69"/>
      <c r="CM79" s="69"/>
      <c r="CN79" s="69"/>
      <c r="CO79" s="69"/>
      <c r="CP79" s="69"/>
      <c r="CQ79" s="69"/>
      <c r="CR79" s="69"/>
      <c r="CS79" s="69"/>
      <c r="CT79" s="69"/>
      <c r="CU79" s="69"/>
      <c r="CV79" s="69"/>
      <c r="CW79" s="69"/>
      <c r="CX79" s="69"/>
      <c r="CY79" s="69"/>
      <c r="CZ79" s="69"/>
      <c r="DA79" s="69"/>
      <c r="DB79" s="69"/>
      <c r="DC79" s="69"/>
      <c r="DD79" s="69"/>
      <c r="DE79" s="69"/>
      <c r="DF79" s="69"/>
      <c r="DG79" s="69"/>
      <c r="DH79" s="69"/>
      <c r="DI79" s="69"/>
      <c r="DJ79" s="69"/>
      <c r="DK79" s="69"/>
      <c r="DL79" s="69"/>
      <c r="DM79" s="69"/>
      <c r="DN79" s="69"/>
      <c r="DO79" s="69"/>
      <c r="DP79" s="69"/>
      <c r="DQ79" s="69"/>
      <c r="DR79" s="69"/>
      <c r="DS79" s="69"/>
      <c r="DT79" s="69"/>
      <c r="DU79" s="69"/>
      <c r="DV79" s="69"/>
      <c r="DW79" s="69"/>
      <c r="DX79" s="69"/>
      <c r="DY79" s="69"/>
      <c r="DZ79" s="69"/>
      <c r="EA79" s="69"/>
      <c r="EB79" s="69"/>
      <c r="EC79" s="69"/>
      <c r="ED79" s="69"/>
      <c r="EE79" s="69"/>
      <c r="EF79" s="69"/>
      <c r="EG79" s="69"/>
      <c r="EH79" s="69"/>
      <c r="EI79" s="69"/>
      <c r="EJ79" s="69"/>
      <c r="EK79" s="69"/>
      <c r="EL79" s="69"/>
      <c r="EM79" s="69"/>
      <c r="EN79" s="69"/>
      <c r="EO79" s="69"/>
      <c r="EP79" s="69"/>
      <c r="EQ79" s="69"/>
      <c r="ER79" s="69"/>
      <c r="ES79" s="69"/>
      <c r="ET79" s="69"/>
      <c r="EU79" s="69"/>
      <c r="EV79" s="69"/>
      <c r="EW79" s="69"/>
      <c r="EX79" s="69"/>
      <c r="EY79" s="69"/>
      <c r="EZ79" s="69"/>
      <c r="FA79" s="69"/>
      <c r="FB79" s="69"/>
      <c r="FC79" s="69"/>
      <c r="FD79" s="69"/>
      <c r="FE79" s="69"/>
      <c r="FF79" s="69"/>
      <c r="FG79" s="69"/>
      <c r="FH79" s="69"/>
      <c r="FI79" s="69"/>
      <c r="FJ79" s="69"/>
      <c r="FK79" s="69"/>
      <c r="FL79" s="69"/>
      <c r="FM79" s="69"/>
      <c r="FN79" s="69"/>
      <c r="FO79" s="69"/>
      <c r="FP79" s="69"/>
      <c r="FQ79" s="69"/>
      <c r="FR79" s="69"/>
      <c r="FS79" s="69"/>
      <c r="FT79" s="69"/>
      <c r="FU79" s="69"/>
      <c r="FV79" s="69"/>
      <c r="FW79" s="69"/>
      <c r="FX79" s="69"/>
      <c r="FY79" s="69"/>
      <c r="FZ79" s="69"/>
      <c r="GA79" s="69"/>
      <c r="GB79" s="69"/>
      <c r="GC79" s="69"/>
      <c r="GD79" s="69"/>
      <c r="GE79" s="69"/>
      <c r="GF79" s="69"/>
      <c r="GG79" s="69"/>
      <c r="GH79" s="69"/>
      <c r="GI79" s="69"/>
      <c r="GJ79" s="69"/>
      <c r="GK79" s="69"/>
      <c r="GL79" s="69"/>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c r="HZ79" s="69"/>
      <c r="IA79" s="69"/>
      <c r="IB79" s="69"/>
      <c r="IC79" s="69"/>
      <c r="ID79" s="69"/>
      <c r="IE79" s="69"/>
      <c r="IF79" s="69"/>
      <c r="IG79" s="69"/>
      <c r="IH79" s="69"/>
      <c r="II79" s="69"/>
      <c r="IJ79" s="69"/>
      <c r="IK79" s="69"/>
      <c r="IL79" s="69"/>
      <c r="IM79" s="69"/>
      <c r="IN79" s="69"/>
      <c r="IO79" s="69"/>
      <c r="IP79" s="69"/>
      <c r="IQ79" s="69"/>
      <c r="IR79" s="69"/>
      <c r="IS79" s="69"/>
      <c r="IT79" s="69"/>
      <c r="IU79" s="69"/>
      <c r="IV79" s="69"/>
      <c r="IW79" s="69"/>
      <c r="IX79" s="69"/>
      <c r="IY79" s="69"/>
      <c r="IZ79" s="69"/>
      <c r="JA79" s="69"/>
      <c r="JB79" s="69"/>
      <c r="JC79" s="69"/>
      <c r="JD79" s="69"/>
      <c r="JE79" s="69"/>
      <c r="JF79" s="69"/>
      <c r="JG79" s="69"/>
      <c r="JH79" s="69"/>
      <c r="JI79" s="69"/>
      <c r="JJ79" s="69"/>
      <c r="JK79" s="69"/>
      <c r="JL79" s="69"/>
      <c r="JM79" s="69"/>
      <c r="JN79" s="69"/>
      <c r="JO79" s="69"/>
      <c r="JP79" s="69"/>
      <c r="JQ79" s="69"/>
      <c r="JR79" s="69"/>
      <c r="JS79" s="69"/>
      <c r="JT79" s="69"/>
      <c r="JU79" s="69"/>
      <c r="JV79" s="69"/>
      <c r="JW79" s="69"/>
      <c r="JX79" s="69"/>
      <c r="JY79" s="69"/>
      <c r="JZ79" s="69"/>
      <c r="KA79" s="69"/>
      <c r="KB79" s="69"/>
      <c r="KC79" s="69"/>
      <c r="KD79" s="69"/>
      <c r="KE79" s="69"/>
      <c r="KF79" s="69"/>
      <c r="KG79" s="69"/>
      <c r="KH79" s="69"/>
      <c r="KI79" s="69"/>
      <c r="KJ79" s="69"/>
      <c r="KK79" s="69"/>
      <c r="KL79" s="69"/>
      <c r="KM79" s="69"/>
      <c r="KN79" s="69"/>
      <c r="KO79" s="69"/>
      <c r="KP79" s="69"/>
      <c r="KQ79" s="69"/>
      <c r="KR79" s="69"/>
      <c r="KS79" s="69"/>
      <c r="KT79" s="69"/>
      <c r="KU79" s="69"/>
      <c r="KV79" s="69"/>
      <c r="KW79" s="69"/>
      <c r="KX79" s="69"/>
      <c r="KY79" s="69"/>
      <c r="KZ79" s="69"/>
      <c r="LA79" s="69"/>
      <c r="LB79" s="69"/>
      <c r="LC79" s="69"/>
      <c r="LD79" s="69"/>
      <c r="LE79" s="69"/>
      <c r="LF79" s="69"/>
      <c r="LG79" s="69"/>
      <c r="LH79" s="69"/>
      <c r="LI79" s="69"/>
      <c r="LJ79" s="69"/>
      <c r="LK79" s="69"/>
      <c r="LL79" s="69"/>
      <c r="LM79" s="69"/>
      <c r="LN79" s="69"/>
      <c r="LO79" s="69"/>
      <c r="LP79" s="69"/>
      <c r="LQ79" s="69"/>
      <c r="LR79" s="69"/>
      <c r="LS79" s="69"/>
      <c r="LT79" s="69"/>
      <c r="LU79" s="69"/>
      <c r="LV79" s="69"/>
      <c r="LW79" s="69"/>
      <c r="LX79" s="69"/>
      <c r="LY79" s="69"/>
      <c r="LZ79" s="69"/>
      <c r="MA79" s="69"/>
      <c r="MB79" s="69"/>
      <c r="MC79" s="69"/>
      <c r="MD79" s="69"/>
      <c r="ME79" s="69"/>
      <c r="MF79" s="69"/>
      <c r="MG79" s="69"/>
      <c r="MH79" s="69"/>
      <c r="MI79" s="69"/>
      <c r="MJ79" s="69"/>
      <c r="MK79" s="69"/>
      <c r="ML79" s="69"/>
      <c r="MM79" s="69"/>
      <c r="MN79" s="69"/>
      <c r="MO79" s="69"/>
      <c r="MP79" s="69"/>
      <c r="MQ79" s="69"/>
      <c r="MR79" s="69"/>
      <c r="MS79" s="69"/>
      <c r="MT79" s="69"/>
      <c r="MU79" s="69"/>
      <c r="MV79" s="69"/>
      <c r="MW79" s="69"/>
      <c r="MX79" s="69"/>
      <c r="MY79" s="69"/>
      <c r="MZ79" s="69"/>
      <c r="NA79" s="69"/>
      <c r="NB79" s="69"/>
      <c r="NC79" s="69"/>
      <c r="ND79" s="69"/>
      <c r="NE79" s="69"/>
      <c r="NF79" s="69"/>
      <c r="NG79" s="69"/>
      <c r="NH79" s="69"/>
      <c r="NI79" s="69"/>
      <c r="NJ79" s="69"/>
      <c r="NK79" s="69"/>
      <c r="NL79" s="69"/>
      <c r="NM79" s="69"/>
      <c r="NN79" s="69"/>
      <c r="NO79" s="69"/>
      <c r="NP79" s="69"/>
      <c r="NQ79" s="69"/>
      <c r="NR79" s="69"/>
      <c r="NS79" s="69"/>
      <c r="NT79" s="69"/>
      <c r="NU79" s="69"/>
      <c r="NV79" s="69"/>
      <c r="NW79" s="69"/>
      <c r="NX79" s="69"/>
      <c r="NY79" s="69"/>
      <c r="NZ79" s="69"/>
      <c r="OA79" s="69"/>
      <c r="OB79" s="69"/>
      <c r="OC79" s="69"/>
      <c r="OD79" s="69"/>
      <c r="OE79" s="69"/>
      <c r="OF79" s="69"/>
      <c r="OG79" s="69"/>
      <c r="OH79" s="69"/>
      <c r="OI79" s="69"/>
      <c r="OJ79" s="69"/>
      <c r="OK79" s="69"/>
      <c r="OL79" s="69"/>
      <c r="OM79" s="69"/>
      <c r="ON79" s="69"/>
      <c r="OO79" s="69"/>
      <c r="OP79" s="69"/>
      <c r="OQ79" s="69"/>
      <c r="OR79" s="69"/>
      <c r="OS79" s="69"/>
      <c r="OT79" s="69"/>
      <c r="OU79" s="69"/>
      <c r="OV79" s="69"/>
      <c r="OW79" s="69"/>
      <c r="OX79" s="69"/>
      <c r="OY79" s="69"/>
      <c r="OZ79" s="69"/>
      <c r="PA79" s="69"/>
      <c r="PB79" s="69"/>
      <c r="PC79" s="69"/>
      <c r="PD79" s="69"/>
      <c r="PE79" s="69"/>
      <c r="PF79" s="69"/>
      <c r="PG79" s="69"/>
      <c r="PH79" s="69"/>
      <c r="PI79" s="69"/>
      <c r="PJ79" s="69"/>
      <c r="PK79" s="69"/>
      <c r="PL79" s="69"/>
      <c r="PM79" s="69"/>
      <c r="PN79" s="69"/>
      <c r="PO79" s="69"/>
      <c r="PP79" s="69"/>
      <c r="PQ79" s="69"/>
      <c r="PR79" s="69"/>
      <c r="PS79" s="69"/>
      <c r="PT79" s="69"/>
      <c r="PU79" s="69"/>
      <c r="PV79" s="69"/>
      <c r="PW79" s="69"/>
      <c r="PX79" s="69"/>
      <c r="PY79" s="69"/>
      <c r="PZ79" s="69"/>
      <c r="QA79" s="69"/>
      <c r="QB79" s="69"/>
      <c r="QC79" s="69"/>
      <c r="QD79" s="69"/>
      <c r="QE79" s="69"/>
      <c r="QF79" s="69"/>
      <c r="QG79" s="69"/>
      <c r="QH79" s="69"/>
      <c r="QI79" s="69"/>
      <c r="QJ79" s="69"/>
      <c r="QK79" s="69"/>
      <c r="QL79" s="69"/>
      <c r="QM79" s="69"/>
      <c r="QN79" s="69"/>
      <c r="QO79" s="69"/>
      <c r="QP79" s="69"/>
      <c r="QQ79" s="69"/>
      <c r="QR79" s="69"/>
      <c r="QS79" s="69"/>
      <c r="QT79" s="69"/>
      <c r="QU79" s="69"/>
      <c r="QV79" s="69"/>
      <c r="QW79" s="69"/>
      <c r="QX79" s="69"/>
      <c r="QY79" s="69"/>
      <c r="QZ79" s="69"/>
      <c r="RA79" s="69"/>
      <c r="RB79" s="69"/>
      <c r="RC79" s="69"/>
      <c r="RD79" s="69"/>
      <c r="RE79" s="69"/>
      <c r="RF79" s="69"/>
      <c r="RG79" s="69"/>
      <c r="RH79" s="69"/>
      <c r="RI79" s="69"/>
      <c r="RJ79" s="69"/>
      <c r="RK79" s="69"/>
      <c r="RL79" s="69"/>
      <c r="RM79" s="69"/>
      <c r="RN79" s="69"/>
      <c r="RO79" s="69"/>
      <c r="RP79" s="69"/>
      <c r="RQ79" s="69"/>
      <c r="RR79" s="69"/>
      <c r="RS79" s="69"/>
      <c r="RT79" s="69"/>
      <c r="RU79" s="69"/>
      <c r="RV79" s="69"/>
      <c r="RW79" s="69"/>
      <c r="RX79" s="69"/>
      <c r="RY79" s="69"/>
      <c r="RZ79" s="69"/>
      <c r="SA79" s="69"/>
      <c r="SB79" s="69"/>
      <c r="SC79" s="69"/>
      <c r="SD79" s="69"/>
      <c r="SE79" s="69"/>
      <c r="SF79" s="69"/>
      <c r="SG79" s="69"/>
      <c r="SH79" s="69"/>
      <c r="SI79" s="69"/>
      <c r="SJ79" s="69"/>
      <c r="SK79" s="69"/>
      <c r="SL79" s="69"/>
      <c r="SM79" s="69"/>
      <c r="SN79" s="69"/>
      <c r="SO79" s="69"/>
      <c r="SP79" s="69"/>
      <c r="SQ79" s="69"/>
      <c r="SR79" s="69"/>
      <c r="SS79" s="69"/>
      <c r="ST79" s="69"/>
      <c r="SU79" s="69"/>
      <c r="SV79" s="69"/>
      <c r="SW79" s="69"/>
      <c r="SX79" s="69"/>
      <c r="SY79" s="69"/>
      <c r="SZ79" s="69"/>
      <c r="TA79" s="69"/>
      <c r="TB79" s="69"/>
      <c r="TC79" s="69"/>
      <c r="TD79" s="69"/>
      <c r="TE79" s="69"/>
      <c r="TF79" s="69"/>
      <c r="TG79" s="69"/>
      <c r="TH79" s="69"/>
      <c r="TI79" s="69"/>
      <c r="TJ79" s="69"/>
      <c r="TK79" s="69"/>
      <c r="TL79" s="69"/>
      <c r="TM79" s="69"/>
      <c r="TN79" s="69"/>
      <c r="TO79" s="69"/>
      <c r="TP79" s="69"/>
      <c r="TQ79" s="69"/>
      <c r="TR79" s="69"/>
      <c r="TS79" s="69"/>
      <c r="TT79" s="69"/>
      <c r="TU79" s="69"/>
      <c r="TV79" s="69"/>
      <c r="TW79" s="69"/>
      <c r="TX79" s="69"/>
      <c r="TY79" s="69"/>
      <c r="TZ79" s="69"/>
      <c r="UA79" s="69"/>
      <c r="UB79" s="69"/>
      <c r="UC79" s="69"/>
      <c r="UD79" s="69"/>
      <c r="UE79" s="69"/>
      <c r="UF79" s="69"/>
      <c r="UG79" s="69"/>
      <c r="UH79" s="69"/>
      <c r="UI79" s="69"/>
      <c r="UJ79" s="69"/>
      <c r="UK79" s="69"/>
      <c r="UL79" s="69"/>
      <c r="UM79" s="69"/>
      <c r="UN79" s="69"/>
      <c r="UO79" s="69"/>
      <c r="UP79" s="69"/>
      <c r="UQ79" s="69"/>
      <c r="UR79" s="69"/>
      <c r="US79" s="69"/>
      <c r="UT79" s="69"/>
      <c r="UU79" s="69"/>
      <c r="UV79" s="69"/>
      <c r="UW79" s="69"/>
      <c r="UX79" s="69"/>
      <c r="UY79" s="69"/>
      <c r="UZ79" s="69"/>
      <c r="VA79" s="69"/>
      <c r="VB79" s="69"/>
      <c r="VC79" s="69"/>
      <c r="VD79" s="69"/>
      <c r="VE79" s="69"/>
      <c r="VF79" s="69"/>
      <c r="VG79" s="69"/>
      <c r="VH79" s="69"/>
      <c r="VI79" s="69"/>
      <c r="VJ79" s="69"/>
      <c r="VK79" s="69"/>
      <c r="VL79" s="69"/>
      <c r="VM79" s="69"/>
      <c r="VN79" s="69"/>
      <c r="VO79" s="69"/>
      <c r="VP79" s="69"/>
      <c r="VQ79" s="69"/>
      <c r="VR79" s="69"/>
      <c r="VS79" s="69"/>
      <c r="VT79" s="69"/>
      <c r="VU79" s="69"/>
      <c r="VV79" s="69"/>
      <c r="VW79" s="69"/>
      <c r="VX79" s="69"/>
      <c r="VY79" s="69"/>
      <c r="VZ79" s="69"/>
      <c r="WA79" s="69"/>
      <c r="WB79" s="69"/>
      <c r="WC79" s="69"/>
      <c r="WD79" s="69"/>
      <c r="WE79" s="69"/>
      <c r="WF79" s="69"/>
      <c r="WG79" s="69"/>
      <c r="WH79" s="69"/>
      <c r="WI79" s="69"/>
      <c r="WJ79" s="69"/>
      <c r="WK79" s="69"/>
      <c r="WL79" s="69"/>
      <c r="WM79" s="69"/>
      <c r="WN79" s="69"/>
      <c r="WO79" s="69"/>
      <c r="WP79" s="69"/>
      <c r="WQ79" s="69"/>
      <c r="WR79" s="69"/>
      <c r="WS79" s="69"/>
      <c r="WT79" s="69"/>
      <c r="WU79" s="69"/>
      <c r="WV79" s="69"/>
      <c r="WW79" s="69"/>
      <c r="WX79" s="69"/>
      <c r="WY79" s="69"/>
      <c r="WZ79" s="69"/>
      <c r="XA79" s="69"/>
      <c r="XB79" s="69"/>
      <c r="XC79" s="69"/>
      <c r="XD79" s="69"/>
      <c r="XE79" s="69"/>
      <c r="XF79" s="69"/>
      <c r="XG79" s="69"/>
      <c r="XH79" s="69"/>
      <c r="XI79" s="69"/>
      <c r="XJ79" s="69"/>
      <c r="XK79" s="69"/>
      <c r="XL79" s="69"/>
      <c r="XM79" s="69"/>
      <c r="XN79" s="69"/>
      <c r="XO79" s="69"/>
      <c r="XP79" s="69"/>
      <c r="XQ79" s="69"/>
      <c r="XR79" s="69"/>
      <c r="XS79" s="69"/>
      <c r="XT79" s="69"/>
      <c r="XU79" s="69"/>
      <c r="XV79" s="69"/>
      <c r="XW79" s="69"/>
      <c r="XX79" s="69"/>
      <c r="XY79" s="69"/>
      <c r="XZ79" s="69"/>
      <c r="YA79" s="69"/>
      <c r="YB79" s="69"/>
      <c r="YC79" s="69"/>
      <c r="YD79" s="69"/>
      <c r="YE79" s="69"/>
      <c r="YF79" s="69"/>
      <c r="YG79" s="69"/>
      <c r="YH79" s="69"/>
      <c r="YI79" s="69"/>
      <c r="YJ79" s="69"/>
      <c r="YK79" s="69"/>
      <c r="YL79" s="69"/>
      <c r="YM79" s="69"/>
      <c r="YN79" s="69"/>
      <c r="YO79" s="69"/>
      <c r="YP79" s="69"/>
      <c r="YQ79" s="69"/>
      <c r="YR79" s="69"/>
      <c r="YS79" s="69"/>
      <c r="YT79" s="69"/>
      <c r="YU79" s="69"/>
      <c r="YV79" s="69"/>
      <c r="YW79" s="69"/>
      <c r="YX79" s="69"/>
      <c r="YY79" s="69"/>
      <c r="YZ79" s="69"/>
      <c r="ZA79" s="69"/>
      <c r="ZB79" s="69"/>
      <c r="ZC79" s="69"/>
      <c r="ZD79" s="69"/>
      <c r="ZE79" s="69"/>
      <c r="ZF79" s="69"/>
      <c r="ZG79" s="69"/>
      <c r="ZH79" s="69"/>
      <c r="ZI79" s="69"/>
      <c r="ZJ79" s="69"/>
      <c r="ZK79" s="69"/>
      <c r="ZL79" s="69"/>
      <c r="ZM79" s="69"/>
      <c r="ZN79" s="69"/>
      <c r="ZO79" s="69"/>
      <c r="ZP79" s="69"/>
      <c r="ZQ79" s="69"/>
      <c r="ZR79" s="69"/>
      <c r="ZS79" s="69"/>
      <c r="ZT79" s="69"/>
      <c r="ZU79" s="69"/>
      <c r="ZV79" s="69"/>
      <c r="ZW79" s="69"/>
      <c r="ZX79" s="69"/>
      <c r="ZY79" s="69"/>
      <c r="ZZ79" s="69"/>
      <c r="AAA79" s="69"/>
      <c r="AAB79" s="69"/>
      <c r="AAC79" s="69"/>
      <c r="AAD79" s="69"/>
      <c r="AAE79" s="69"/>
      <c r="AAF79" s="69"/>
      <c r="AAG79" s="69"/>
      <c r="AAH79" s="69"/>
      <c r="AAI79" s="69"/>
      <c r="AAJ79" s="69"/>
      <c r="AAK79" s="69"/>
      <c r="AAL79" s="69"/>
      <c r="AAM79" s="69"/>
      <c r="AAN79" s="69"/>
      <c r="AAO79" s="69"/>
      <c r="AAP79" s="69"/>
      <c r="AAQ79" s="69"/>
      <c r="AAR79" s="69"/>
      <c r="AAS79" s="69"/>
      <c r="AAT79" s="69"/>
      <c r="AAU79" s="69"/>
      <c r="AAV79" s="69"/>
      <c r="AAW79" s="69"/>
      <c r="AAX79" s="69"/>
      <c r="AAY79" s="69"/>
      <c r="AAZ79" s="69"/>
      <c r="ABA79" s="69"/>
      <c r="ABB79" s="69"/>
      <c r="ABC79" s="69"/>
      <c r="ABD79" s="69"/>
      <c r="ABE79" s="69"/>
      <c r="ABF79" s="69"/>
      <c r="ABG79" s="69"/>
      <c r="ABH79" s="69"/>
      <c r="ABI79" s="69"/>
      <c r="ABJ79" s="69"/>
      <c r="ABK79" s="69"/>
      <c r="ABL79" s="69"/>
      <c r="ABM79" s="69"/>
      <c r="ABN79" s="69"/>
      <c r="ABO79" s="69"/>
      <c r="ABP79" s="69"/>
      <c r="ABQ79" s="69"/>
      <c r="ABR79" s="69"/>
      <c r="ABS79" s="69"/>
      <c r="ABT79" s="69"/>
      <c r="ABU79" s="69"/>
      <c r="ABV79" s="69"/>
      <c r="ABW79" s="69"/>
      <c r="ABX79" s="69"/>
      <c r="ABY79" s="69"/>
      <c r="ABZ79" s="69"/>
      <c r="ACA79" s="69"/>
      <c r="ACB79" s="69"/>
      <c r="ACC79" s="69"/>
      <c r="ACD79" s="69"/>
      <c r="ACE79" s="69"/>
      <c r="ACF79" s="69"/>
      <c r="ACG79" s="69"/>
      <c r="ACH79" s="69"/>
      <c r="ACI79" s="69"/>
      <c r="ACJ79" s="69"/>
      <c r="ACK79" s="69"/>
      <c r="ACL79" s="69"/>
      <c r="ACM79" s="69"/>
      <c r="ACN79" s="69"/>
      <c r="ACO79" s="69"/>
      <c r="ACP79" s="69"/>
      <c r="ACQ79" s="69"/>
      <c r="ACR79" s="69"/>
      <c r="ACS79" s="69"/>
      <c r="ACT79" s="69"/>
      <c r="ACU79" s="69"/>
      <c r="ACV79" s="69"/>
      <c r="ACW79" s="69"/>
      <c r="ACX79" s="69"/>
      <c r="ACY79" s="69"/>
      <c r="ACZ79" s="69"/>
      <c r="ADA79" s="69"/>
      <c r="ADB79" s="69"/>
      <c r="ADC79" s="69"/>
      <c r="ADD79" s="69"/>
      <c r="ADE79" s="69"/>
      <c r="ADF79" s="69"/>
      <c r="ADG79" s="69"/>
      <c r="ADH79" s="69"/>
      <c r="ADI79" s="69"/>
      <c r="ADJ79" s="69"/>
      <c r="ADK79" s="69"/>
      <c r="ADL79" s="69"/>
      <c r="ADM79" s="69"/>
      <c r="ADN79" s="69"/>
      <c r="ADO79" s="69"/>
      <c r="ADP79" s="69"/>
      <c r="ADQ79" s="69"/>
      <c r="ADR79" s="69"/>
      <c r="ADS79" s="69"/>
      <c r="ADT79" s="69"/>
      <c r="ADU79" s="69"/>
      <c r="ADV79" s="69"/>
      <c r="ADW79" s="69"/>
      <c r="ADX79" s="69"/>
      <c r="ADY79" s="69"/>
      <c r="ADZ79" s="69"/>
      <c r="AEA79" s="69"/>
      <c r="AEB79" s="69"/>
      <c r="AEC79" s="69"/>
      <c r="AED79" s="69"/>
      <c r="AEE79" s="69"/>
      <c r="AEF79" s="69"/>
      <c r="AEG79" s="69"/>
      <c r="AEH79" s="69"/>
      <c r="AEI79" s="69"/>
      <c r="AEJ79" s="69"/>
      <c r="AEK79" s="69"/>
      <c r="AEL79" s="69"/>
      <c r="AEM79" s="69"/>
      <c r="AEN79" s="69"/>
      <c r="AEO79" s="69"/>
      <c r="AEP79" s="69"/>
      <c r="AEQ79" s="69"/>
      <c r="AER79" s="69"/>
      <c r="AES79" s="69"/>
      <c r="AET79" s="69"/>
      <c r="AEU79" s="69"/>
      <c r="AEV79" s="69"/>
      <c r="AEW79" s="69"/>
      <c r="AEX79" s="69"/>
      <c r="AEY79" s="69"/>
      <c r="AEZ79" s="69"/>
      <c r="AFA79" s="69"/>
      <c r="AFB79" s="69"/>
      <c r="AFC79" s="69"/>
      <c r="AFD79" s="69"/>
      <c r="AFE79" s="69"/>
      <c r="AFF79" s="69"/>
      <c r="AFG79" s="69"/>
      <c r="AFH79" s="69"/>
      <c r="AFI79" s="69"/>
      <c r="AFJ79" s="69"/>
      <c r="AFK79" s="69"/>
      <c r="AFL79" s="69"/>
      <c r="AFM79" s="69"/>
      <c r="AFN79" s="69"/>
      <c r="AFO79" s="69"/>
      <c r="AFP79" s="69"/>
      <c r="AFQ79" s="69"/>
      <c r="AFR79" s="69"/>
      <c r="AFS79" s="69"/>
      <c r="AFT79" s="69"/>
      <c r="AFU79" s="69"/>
      <c r="AFV79" s="69"/>
      <c r="AFW79" s="69"/>
      <c r="AFX79" s="69"/>
      <c r="AFY79" s="69"/>
      <c r="AFZ79" s="69"/>
      <c r="AGA79" s="69"/>
      <c r="AGB79" s="69"/>
      <c r="AGC79" s="69"/>
      <c r="AGD79" s="69"/>
      <c r="AGE79" s="69"/>
      <c r="AGF79" s="69"/>
      <c r="AGG79" s="69"/>
      <c r="AGH79" s="69"/>
      <c r="AGI79" s="69"/>
      <c r="AGJ79" s="69"/>
      <c r="AGK79" s="69"/>
      <c r="AGL79" s="69"/>
      <c r="AGM79" s="69"/>
      <c r="AGN79" s="69"/>
      <c r="AGO79" s="69"/>
      <c r="AGP79" s="69"/>
      <c r="AGQ79" s="69"/>
      <c r="AGR79" s="69"/>
      <c r="AGS79" s="69"/>
      <c r="AGT79" s="69"/>
      <c r="AGU79" s="69"/>
      <c r="AGV79" s="69"/>
      <c r="AGW79" s="69"/>
      <c r="AGX79" s="69"/>
      <c r="AGY79" s="69"/>
      <c r="AGZ79" s="69"/>
      <c r="AHA79" s="69"/>
      <c r="AHB79" s="69"/>
      <c r="AHC79" s="69"/>
      <c r="AHD79" s="69"/>
      <c r="AHE79" s="69"/>
      <c r="AHF79" s="69"/>
      <c r="AHG79" s="69"/>
      <c r="AHH79" s="69"/>
      <c r="AHI79" s="69"/>
      <c r="AHJ79" s="69"/>
      <c r="AHK79" s="69"/>
      <c r="AHL79" s="69"/>
      <c r="AHM79" s="69"/>
      <c r="AHN79" s="69"/>
      <c r="AHO79" s="69"/>
      <c r="AHP79" s="69"/>
      <c r="AHQ79" s="69"/>
      <c r="AHR79" s="69"/>
      <c r="AHS79" s="69"/>
      <c r="AHT79" s="69"/>
      <c r="AHU79" s="69"/>
      <c r="AHV79" s="69"/>
      <c r="AHW79" s="69"/>
      <c r="AHX79" s="69"/>
      <c r="AHY79" s="69"/>
      <c r="AHZ79" s="69"/>
      <c r="AIA79" s="69"/>
      <c r="AIB79" s="69"/>
      <c r="AIC79" s="69"/>
      <c r="AID79" s="69"/>
      <c r="AIE79" s="69"/>
      <c r="AIF79" s="69"/>
      <c r="AIG79" s="69"/>
      <c r="AIH79" s="69"/>
      <c r="AII79" s="69"/>
      <c r="AIJ79" s="69"/>
      <c r="AIK79" s="69"/>
      <c r="AIL79" s="69"/>
      <c r="AIM79" s="69"/>
      <c r="AIN79" s="69"/>
      <c r="AIO79" s="69"/>
      <c r="AIP79" s="69"/>
      <c r="AIQ79" s="69"/>
      <c r="AIR79" s="69"/>
      <c r="AIS79" s="69"/>
      <c r="AIT79" s="69"/>
      <c r="AIU79" s="69"/>
      <c r="AIV79" s="69"/>
      <c r="AIW79" s="69"/>
      <c r="AIX79" s="69"/>
      <c r="AIY79" s="69"/>
      <c r="AIZ79" s="69"/>
      <c r="AJA79" s="69"/>
      <c r="AJB79" s="69"/>
      <c r="AJC79" s="69"/>
      <c r="AJD79" s="69"/>
      <c r="AJE79" s="69"/>
      <c r="AJF79" s="69"/>
      <c r="AJG79" s="69"/>
      <c r="AJH79" s="69"/>
      <c r="AJI79" s="69"/>
      <c r="AJJ79" s="69"/>
      <c r="AJK79" s="69"/>
      <c r="AJL79" s="69"/>
      <c r="AJM79" s="69"/>
      <c r="AJN79" s="69"/>
      <c r="AJO79" s="69"/>
      <c r="AJP79" s="69"/>
      <c r="AJQ79" s="69"/>
      <c r="AJR79" s="69"/>
      <c r="AJS79" s="69"/>
      <c r="AJT79" s="69"/>
      <c r="AJU79" s="69"/>
      <c r="AJV79" s="69"/>
      <c r="AJW79" s="69"/>
      <c r="AJX79" s="69"/>
      <c r="AJY79" s="69"/>
      <c r="AJZ79" s="69"/>
      <c r="AKA79" s="69"/>
      <c r="AKB79" s="69"/>
      <c r="AKC79" s="69"/>
      <c r="AKD79" s="69"/>
      <c r="AKE79" s="69"/>
      <c r="AKF79" s="69"/>
      <c r="AKG79" s="69"/>
      <c r="AKH79" s="69"/>
      <c r="AKI79" s="69"/>
      <c r="AKJ79" s="69"/>
      <c r="AKK79" s="69"/>
      <c r="AKL79" s="69"/>
      <c r="AKM79" s="69"/>
      <c r="AKN79" s="69"/>
      <c r="AKO79" s="69"/>
      <c r="AKP79" s="69"/>
      <c r="AKQ79" s="69"/>
      <c r="AKR79" s="69"/>
      <c r="AKS79" s="69"/>
      <c r="AKT79" s="69"/>
      <c r="AKU79" s="69"/>
      <c r="AKV79" s="69"/>
      <c r="AKW79" s="69"/>
      <c r="AKX79" s="69"/>
      <c r="AKY79" s="69"/>
      <c r="AKZ79" s="69"/>
      <c r="ALA79" s="69"/>
      <c r="ALB79" s="69"/>
      <c r="ALC79" s="69"/>
      <c r="ALD79" s="69"/>
      <c r="ALE79" s="69"/>
      <c r="ALF79" s="69"/>
      <c r="ALG79" s="69"/>
      <c r="ALH79" s="69"/>
      <c r="ALI79" s="69"/>
      <c r="ALJ79" s="69"/>
      <c r="ALK79" s="69"/>
      <c r="ALL79" s="69"/>
      <c r="ALM79" s="69"/>
    </row>
    <row r="80">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c r="BT80" s="69"/>
      <c r="BU80" s="69"/>
      <c r="BV80" s="69"/>
      <c r="BW80" s="69"/>
      <c r="BX80" s="69"/>
      <c r="BY80" s="69"/>
      <c r="BZ80" s="69"/>
      <c r="CA80" s="69"/>
      <c r="CB80" s="69"/>
      <c r="CC80" s="69"/>
      <c r="CD80" s="69"/>
      <c r="CE80" s="69"/>
      <c r="CF80" s="69"/>
      <c r="CG80" s="69"/>
      <c r="CH80" s="69"/>
      <c r="CI80" s="69"/>
      <c r="CJ80" s="69"/>
      <c r="CK80" s="69"/>
      <c r="CL80" s="69"/>
      <c r="CM80" s="69"/>
      <c r="CN80" s="69"/>
      <c r="CO80" s="69"/>
      <c r="CP80" s="69"/>
      <c r="CQ80" s="69"/>
      <c r="CR80" s="69"/>
      <c r="CS80" s="69"/>
      <c r="CT80" s="69"/>
      <c r="CU80" s="69"/>
      <c r="CV80" s="69"/>
      <c r="CW80" s="69"/>
      <c r="CX80" s="69"/>
      <c r="CY80" s="69"/>
      <c r="CZ80" s="69"/>
      <c r="DA80" s="69"/>
      <c r="DB80" s="69"/>
      <c r="DC80" s="69"/>
      <c r="DD80" s="69"/>
      <c r="DE80" s="69"/>
      <c r="DF80" s="69"/>
      <c r="DG80" s="69"/>
      <c r="DH80" s="69"/>
      <c r="DI80" s="69"/>
      <c r="DJ80" s="69"/>
      <c r="DK80" s="69"/>
      <c r="DL80" s="69"/>
      <c r="DM80" s="69"/>
      <c r="DN80" s="69"/>
      <c r="DO80" s="69"/>
      <c r="DP80" s="69"/>
      <c r="DQ80" s="69"/>
      <c r="DR80" s="69"/>
      <c r="DS80" s="69"/>
      <c r="DT80" s="69"/>
      <c r="DU80" s="69"/>
      <c r="DV80" s="69"/>
      <c r="DW80" s="69"/>
      <c r="DX80" s="69"/>
      <c r="DY80" s="69"/>
      <c r="DZ80" s="69"/>
      <c r="EA80" s="69"/>
      <c r="EB80" s="69"/>
      <c r="EC80" s="69"/>
      <c r="ED80" s="69"/>
      <c r="EE80" s="69"/>
      <c r="EF80" s="69"/>
      <c r="EG80" s="69"/>
      <c r="EH80" s="69"/>
      <c r="EI80" s="69"/>
      <c r="EJ80" s="69"/>
      <c r="EK80" s="69"/>
      <c r="EL80" s="69"/>
      <c r="EM80" s="69"/>
      <c r="EN80" s="69"/>
      <c r="EO80" s="69"/>
      <c r="EP80" s="69"/>
      <c r="EQ80" s="69"/>
      <c r="ER80" s="69"/>
      <c r="ES80" s="69"/>
      <c r="ET80" s="69"/>
      <c r="EU80" s="69"/>
      <c r="EV80" s="69"/>
      <c r="EW80" s="69"/>
      <c r="EX80" s="69"/>
      <c r="EY80" s="69"/>
      <c r="EZ80" s="69"/>
      <c r="FA80" s="69"/>
      <c r="FB80" s="69"/>
      <c r="FC80" s="69"/>
      <c r="FD80" s="69"/>
      <c r="FE80" s="69"/>
      <c r="FF80" s="69"/>
      <c r="FG80" s="69"/>
      <c r="FH80" s="69"/>
      <c r="FI80" s="69"/>
      <c r="FJ80" s="69"/>
      <c r="FK80" s="69"/>
      <c r="FL80" s="69"/>
      <c r="FM80" s="69"/>
      <c r="FN80" s="69"/>
      <c r="FO80" s="69"/>
      <c r="FP80" s="69"/>
      <c r="FQ80" s="69"/>
      <c r="FR80" s="69"/>
      <c r="FS80" s="69"/>
      <c r="FT80" s="69"/>
      <c r="FU80" s="69"/>
      <c r="FV80" s="69"/>
      <c r="FW80" s="69"/>
      <c r="FX80" s="69"/>
      <c r="FY80" s="69"/>
      <c r="FZ80" s="69"/>
      <c r="GA80" s="69"/>
      <c r="GB80" s="69"/>
      <c r="GC80" s="69"/>
      <c r="GD80" s="69"/>
      <c r="GE80" s="69"/>
      <c r="GF80" s="69"/>
      <c r="GG80" s="69"/>
      <c r="GH80" s="69"/>
      <c r="GI80" s="69"/>
      <c r="GJ80" s="69"/>
      <c r="GK80" s="69"/>
      <c r="GL80" s="69"/>
      <c r="GM80" s="69"/>
      <c r="GN80" s="69"/>
      <c r="GO80" s="69"/>
      <c r="GP80" s="69"/>
      <c r="GQ80" s="69"/>
      <c r="GR80" s="69"/>
      <c r="GS80" s="69"/>
      <c r="GT80" s="69"/>
      <c r="GU80" s="69"/>
      <c r="GV80" s="69"/>
      <c r="GW80" s="69"/>
      <c r="GX80" s="69"/>
      <c r="GY80" s="69"/>
      <c r="GZ80" s="69"/>
      <c r="HA80" s="69"/>
      <c r="HB80" s="69"/>
      <c r="HC80" s="69"/>
      <c r="HD80" s="69"/>
      <c r="HE80" s="69"/>
      <c r="HF80" s="69"/>
      <c r="HG80" s="69"/>
      <c r="HH80" s="69"/>
      <c r="HI80" s="69"/>
      <c r="HJ80" s="69"/>
      <c r="HK80" s="69"/>
      <c r="HL80" s="69"/>
      <c r="HM80" s="69"/>
      <c r="HN80" s="69"/>
      <c r="HO80" s="69"/>
      <c r="HP80" s="69"/>
      <c r="HQ80" s="69"/>
      <c r="HR80" s="69"/>
      <c r="HS80" s="69"/>
      <c r="HT80" s="69"/>
      <c r="HU80" s="69"/>
      <c r="HV80" s="69"/>
      <c r="HW80" s="69"/>
      <c r="HX80" s="69"/>
      <c r="HY80" s="69"/>
      <c r="HZ80" s="69"/>
      <c r="IA80" s="69"/>
      <c r="IB80" s="69"/>
      <c r="IC80" s="69"/>
      <c r="ID80" s="69"/>
      <c r="IE80" s="69"/>
      <c r="IF80" s="69"/>
      <c r="IG80" s="69"/>
      <c r="IH80" s="69"/>
      <c r="II80" s="69"/>
      <c r="IJ80" s="69"/>
      <c r="IK80" s="69"/>
      <c r="IL80" s="69"/>
      <c r="IM80" s="69"/>
      <c r="IN80" s="69"/>
      <c r="IO80" s="69"/>
      <c r="IP80" s="69"/>
      <c r="IQ80" s="69"/>
      <c r="IR80" s="69"/>
      <c r="IS80" s="69"/>
      <c r="IT80" s="69"/>
      <c r="IU80" s="69"/>
      <c r="IV80" s="69"/>
      <c r="IW80" s="69"/>
      <c r="IX80" s="69"/>
      <c r="IY80" s="69"/>
      <c r="IZ80" s="69"/>
      <c r="JA80" s="69"/>
      <c r="JB80" s="69"/>
      <c r="JC80" s="69"/>
      <c r="JD80" s="69"/>
      <c r="JE80" s="69"/>
      <c r="JF80" s="69"/>
      <c r="JG80" s="69"/>
      <c r="JH80" s="69"/>
      <c r="JI80" s="69"/>
      <c r="JJ80" s="69"/>
      <c r="JK80" s="69"/>
      <c r="JL80" s="69"/>
      <c r="JM80" s="69"/>
      <c r="JN80" s="69"/>
      <c r="JO80" s="69"/>
      <c r="JP80" s="69"/>
      <c r="JQ80" s="69"/>
      <c r="JR80" s="69"/>
      <c r="JS80" s="69"/>
      <c r="JT80" s="69"/>
      <c r="JU80" s="69"/>
      <c r="JV80" s="69"/>
      <c r="JW80" s="69"/>
      <c r="JX80" s="69"/>
      <c r="JY80" s="69"/>
      <c r="JZ80" s="69"/>
      <c r="KA80" s="69"/>
      <c r="KB80" s="69"/>
      <c r="KC80" s="69"/>
      <c r="KD80" s="69"/>
      <c r="KE80" s="69"/>
      <c r="KF80" s="69"/>
      <c r="KG80" s="69"/>
      <c r="KH80" s="69"/>
      <c r="KI80" s="69"/>
      <c r="KJ80" s="69"/>
      <c r="KK80" s="69"/>
      <c r="KL80" s="69"/>
      <c r="KM80" s="69"/>
      <c r="KN80" s="69"/>
      <c r="KO80" s="69"/>
      <c r="KP80" s="69"/>
      <c r="KQ80" s="69"/>
      <c r="KR80" s="69"/>
      <c r="KS80" s="69"/>
      <c r="KT80" s="69"/>
      <c r="KU80" s="69"/>
      <c r="KV80" s="69"/>
      <c r="KW80" s="69"/>
      <c r="KX80" s="69"/>
      <c r="KY80" s="69"/>
      <c r="KZ80" s="69"/>
      <c r="LA80" s="69"/>
      <c r="LB80" s="69"/>
      <c r="LC80" s="69"/>
      <c r="LD80" s="69"/>
      <c r="LE80" s="69"/>
      <c r="LF80" s="69"/>
      <c r="LG80" s="69"/>
      <c r="LH80" s="69"/>
      <c r="LI80" s="69"/>
      <c r="LJ80" s="69"/>
      <c r="LK80" s="69"/>
      <c r="LL80" s="69"/>
      <c r="LM80" s="69"/>
      <c r="LN80" s="69"/>
      <c r="LO80" s="69"/>
      <c r="LP80" s="69"/>
      <c r="LQ80" s="69"/>
      <c r="LR80" s="69"/>
      <c r="LS80" s="69"/>
      <c r="LT80" s="69"/>
      <c r="LU80" s="69"/>
      <c r="LV80" s="69"/>
      <c r="LW80" s="69"/>
      <c r="LX80" s="69"/>
      <c r="LY80" s="69"/>
      <c r="LZ80" s="69"/>
      <c r="MA80" s="69"/>
      <c r="MB80" s="69"/>
      <c r="MC80" s="69"/>
      <c r="MD80" s="69"/>
      <c r="ME80" s="69"/>
      <c r="MF80" s="69"/>
      <c r="MG80" s="69"/>
      <c r="MH80" s="69"/>
      <c r="MI80" s="69"/>
      <c r="MJ80" s="69"/>
      <c r="MK80" s="69"/>
      <c r="ML80" s="69"/>
      <c r="MM80" s="69"/>
      <c r="MN80" s="69"/>
      <c r="MO80" s="69"/>
      <c r="MP80" s="69"/>
      <c r="MQ80" s="69"/>
      <c r="MR80" s="69"/>
      <c r="MS80" s="69"/>
      <c r="MT80" s="69"/>
      <c r="MU80" s="69"/>
      <c r="MV80" s="69"/>
      <c r="MW80" s="69"/>
      <c r="MX80" s="69"/>
      <c r="MY80" s="69"/>
      <c r="MZ80" s="69"/>
      <c r="NA80" s="69"/>
      <c r="NB80" s="69"/>
      <c r="NC80" s="69"/>
      <c r="ND80" s="69"/>
      <c r="NE80" s="69"/>
      <c r="NF80" s="69"/>
      <c r="NG80" s="69"/>
      <c r="NH80" s="69"/>
      <c r="NI80" s="69"/>
      <c r="NJ80" s="69"/>
      <c r="NK80" s="69"/>
      <c r="NL80" s="69"/>
      <c r="NM80" s="69"/>
      <c r="NN80" s="69"/>
      <c r="NO80" s="69"/>
      <c r="NP80" s="69"/>
      <c r="NQ80" s="69"/>
      <c r="NR80" s="69"/>
      <c r="NS80" s="69"/>
      <c r="NT80" s="69"/>
      <c r="NU80" s="69"/>
      <c r="NV80" s="69"/>
      <c r="NW80" s="69"/>
      <c r="NX80" s="69"/>
      <c r="NY80" s="69"/>
      <c r="NZ80" s="69"/>
      <c r="OA80" s="69"/>
      <c r="OB80" s="69"/>
      <c r="OC80" s="69"/>
      <c r="OD80" s="69"/>
      <c r="OE80" s="69"/>
      <c r="OF80" s="69"/>
      <c r="OG80" s="69"/>
      <c r="OH80" s="69"/>
      <c r="OI80" s="69"/>
      <c r="OJ80" s="69"/>
      <c r="OK80" s="69"/>
      <c r="OL80" s="69"/>
      <c r="OM80" s="69"/>
      <c r="ON80" s="69"/>
      <c r="OO80" s="69"/>
      <c r="OP80" s="69"/>
      <c r="OQ80" s="69"/>
      <c r="OR80" s="69"/>
      <c r="OS80" s="69"/>
      <c r="OT80" s="69"/>
      <c r="OU80" s="69"/>
      <c r="OV80" s="69"/>
      <c r="OW80" s="69"/>
      <c r="OX80" s="69"/>
      <c r="OY80" s="69"/>
      <c r="OZ80" s="69"/>
      <c r="PA80" s="69"/>
      <c r="PB80" s="69"/>
      <c r="PC80" s="69"/>
      <c r="PD80" s="69"/>
      <c r="PE80" s="69"/>
      <c r="PF80" s="69"/>
      <c r="PG80" s="69"/>
      <c r="PH80" s="69"/>
      <c r="PI80" s="69"/>
      <c r="PJ80" s="69"/>
      <c r="PK80" s="69"/>
      <c r="PL80" s="69"/>
      <c r="PM80" s="69"/>
      <c r="PN80" s="69"/>
      <c r="PO80" s="69"/>
      <c r="PP80" s="69"/>
      <c r="PQ80" s="69"/>
      <c r="PR80" s="69"/>
      <c r="PS80" s="69"/>
      <c r="PT80" s="69"/>
      <c r="PU80" s="69"/>
      <c r="PV80" s="69"/>
      <c r="PW80" s="69"/>
      <c r="PX80" s="69"/>
      <c r="PY80" s="69"/>
      <c r="PZ80" s="69"/>
      <c r="QA80" s="69"/>
      <c r="QB80" s="69"/>
      <c r="QC80" s="69"/>
      <c r="QD80" s="69"/>
      <c r="QE80" s="69"/>
      <c r="QF80" s="69"/>
      <c r="QG80" s="69"/>
      <c r="QH80" s="69"/>
      <c r="QI80" s="69"/>
      <c r="QJ80" s="69"/>
      <c r="QK80" s="69"/>
      <c r="QL80" s="69"/>
      <c r="QM80" s="69"/>
      <c r="QN80" s="69"/>
      <c r="QO80" s="69"/>
      <c r="QP80" s="69"/>
      <c r="QQ80" s="69"/>
      <c r="QR80" s="69"/>
      <c r="QS80" s="69"/>
      <c r="QT80" s="69"/>
      <c r="QU80" s="69"/>
      <c r="QV80" s="69"/>
      <c r="QW80" s="69"/>
      <c r="QX80" s="69"/>
      <c r="QY80" s="69"/>
      <c r="QZ80" s="69"/>
      <c r="RA80" s="69"/>
      <c r="RB80" s="69"/>
      <c r="RC80" s="69"/>
      <c r="RD80" s="69"/>
      <c r="RE80" s="69"/>
      <c r="RF80" s="69"/>
      <c r="RG80" s="69"/>
      <c r="RH80" s="69"/>
      <c r="RI80" s="69"/>
      <c r="RJ80" s="69"/>
      <c r="RK80" s="69"/>
      <c r="RL80" s="69"/>
      <c r="RM80" s="69"/>
      <c r="RN80" s="69"/>
      <c r="RO80" s="69"/>
      <c r="RP80" s="69"/>
      <c r="RQ80" s="69"/>
      <c r="RR80" s="69"/>
      <c r="RS80" s="69"/>
      <c r="RT80" s="69"/>
      <c r="RU80" s="69"/>
      <c r="RV80" s="69"/>
      <c r="RW80" s="69"/>
      <c r="RX80" s="69"/>
      <c r="RY80" s="69"/>
      <c r="RZ80" s="69"/>
      <c r="SA80" s="69"/>
      <c r="SB80" s="69"/>
      <c r="SC80" s="69"/>
      <c r="SD80" s="69"/>
      <c r="SE80" s="69"/>
      <c r="SF80" s="69"/>
      <c r="SG80" s="69"/>
      <c r="SH80" s="69"/>
      <c r="SI80" s="69"/>
      <c r="SJ80" s="69"/>
      <c r="SK80" s="69"/>
      <c r="SL80" s="69"/>
      <c r="SM80" s="69"/>
      <c r="SN80" s="69"/>
      <c r="SO80" s="69"/>
      <c r="SP80" s="69"/>
      <c r="SQ80" s="69"/>
      <c r="SR80" s="69"/>
      <c r="SS80" s="69"/>
      <c r="ST80" s="69"/>
      <c r="SU80" s="69"/>
      <c r="SV80" s="69"/>
      <c r="SW80" s="69"/>
      <c r="SX80" s="69"/>
      <c r="SY80" s="69"/>
      <c r="SZ80" s="69"/>
      <c r="TA80" s="69"/>
      <c r="TB80" s="69"/>
      <c r="TC80" s="69"/>
      <c r="TD80" s="69"/>
      <c r="TE80" s="69"/>
      <c r="TF80" s="69"/>
      <c r="TG80" s="69"/>
      <c r="TH80" s="69"/>
      <c r="TI80" s="69"/>
      <c r="TJ80" s="69"/>
      <c r="TK80" s="69"/>
      <c r="TL80" s="69"/>
      <c r="TM80" s="69"/>
      <c r="TN80" s="69"/>
      <c r="TO80" s="69"/>
      <c r="TP80" s="69"/>
      <c r="TQ80" s="69"/>
      <c r="TR80" s="69"/>
      <c r="TS80" s="69"/>
      <c r="TT80" s="69"/>
      <c r="TU80" s="69"/>
      <c r="TV80" s="69"/>
      <c r="TW80" s="69"/>
      <c r="TX80" s="69"/>
      <c r="TY80" s="69"/>
      <c r="TZ80" s="69"/>
      <c r="UA80" s="69"/>
      <c r="UB80" s="69"/>
      <c r="UC80" s="69"/>
      <c r="UD80" s="69"/>
      <c r="UE80" s="69"/>
      <c r="UF80" s="69"/>
      <c r="UG80" s="69"/>
      <c r="UH80" s="69"/>
      <c r="UI80" s="69"/>
      <c r="UJ80" s="69"/>
      <c r="UK80" s="69"/>
      <c r="UL80" s="69"/>
      <c r="UM80" s="69"/>
      <c r="UN80" s="69"/>
      <c r="UO80" s="69"/>
      <c r="UP80" s="69"/>
      <c r="UQ80" s="69"/>
      <c r="UR80" s="69"/>
      <c r="US80" s="69"/>
      <c r="UT80" s="69"/>
      <c r="UU80" s="69"/>
      <c r="UV80" s="69"/>
      <c r="UW80" s="69"/>
      <c r="UX80" s="69"/>
      <c r="UY80" s="69"/>
      <c r="UZ80" s="69"/>
      <c r="VA80" s="69"/>
      <c r="VB80" s="69"/>
      <c r="VC80" s="69"/>
      <c r="VD80" s="69"/>
      <c r="VE80" s="69"/>
      <c r="VF80" s="69"/>
      <c r="VG80" s="69"/>
      <c r="VH80" s="69"/>
      <c r="VI80" s="69"/>
      <c r="VJ80" s="69"/>
      <c r="VK80" s="69"/>
      <c r="VL80" s="69"/>
      <c r="VM80" s="69"/>
      <c r="VN80" s="69"/>
      <c r="VO80" s="69"/>
      <c r="VP80" s="69"/>
      <c r="VQ80" s="69"/>
      <c r="VR80" s="69"/>
      <c r="VS80" s="69"/>
      <c r="VT80" s="69"/>
      <c r="VU80" s="69"/>
      <c r="VV80" s="69"/>
      <c r="VW80" s="69"/>
      <c r="VX80" s="69"/>
      <c r="VY80" s="69"/>
      <c r="VZ80" s="69"/>
      <c r="WA80" s="69"/>
      <c r="WB80" s="69"/>
      <c r="WC80" s="69"/>
      <c r="WD80" s="69"/>
      <c r="WE80" s="69"/>
      <c r="WF80" s="69"/>
      <c r="WG80" s="69"/>
      <c r="WH80" s="69"/>
      <c r="WI80" s="69"/>
      <c r="WJ80" s="69"/>
      <c r="WK80" s="69"/>
      <c r="WL80" s="69"/>
      <c r="WM80" s="69"/>
      <c r="WN80" s="69"/>
      <c r="WO80" s="69"/>
      <c r="WP80" s="69"/>
      <c r="WQ80" s="69"/>
      <c r="WR80" s="69"/>
      <c r="WS80" s="69"/>
      <c r="WT80" s="69"/>
      <c r="WU80" s="69"/>
      <c r="WV80" s="69"/>
      <c r="WW80" s="69"/>
      <c r="WX80" s="69"/>
      <c r="WY80" s="69"/>
      <c r="WZ80" s="69"/>
      <c r="XA80" s="69"/>
      <c r="XB80" s="69"/>
      <c r="XC80" s="69"/>
      <c r="XD80" s="69"/>
      <c r="XE80" s="69"/>
      <c r="XF80" s="69"/>
      <c r="XG80" s="69"/>
      <c r="XH80" s="69"/>
      <c r="XI80" s="69"/>
      <c r="XJ80" s="69"/>
      <c r="XK80" s="69"/>
      <c r="XL80" s="69"/>
      <c r="XM80" s="69"/>
      <c r="XN80" s="69"/>
      <c r="XO80" s="69"/>
      <c r="XP80" s="69"/>
      <c r="XQ80" s="69"/>
      <c r="XR80" s="69"/>
      <c r="XS80" s="69"/>
      <c r="XT80" s="69"/>
      <c r="XU80" s="69"/>
      <c r="XV80" s="69"/>
      <c r="XW80" s="69"/>
      <c r="XX80" s="69"/>
      <c r="XY80" s="69"/>
      <c r="XZ80" s="69"/>
      <c r="YA80" s="69"/>
      <c r="YB80" s="69"/>
      <c r="YC80" s="69"/>
      <c r="YD80" s="69"/>
      <c r="YE80" s="69"/>
      <c r="YF80" s="69"/>
      <c r="YG80" s="69"/>
      <c r="YH80" s="69"/>
      <c r="YI80" s="69"/>
      <c r="YJ80" s="69"/>
      <c r="YK80" s="69"/>
      <c r="YL80" s="69"/>
      <c r="YM80" s="69"/>
      <c r="YN80" s="69"/>
      <c r="YO80" s="69"/>
      <c r="YP80" s="69"/>
      <c r="YQ80" s="69"/>
      <c r="YR80" s="69"/>
      <c r="YS80" s="69"/>
      <c r="YT80" s="69"/>
      <c r="YU80" s="69"/>
      <c r="YV80" s="69"/>
      <c r="YW80" s="69"/>
      <c r="YX80" s="69"/>
      <c r="YY80" s="69"/>
      <c r="YZ80" s="69"/>
      <c r="ZA80" s="69"/>
      <c r="ZB80" s="69"/>
      <c r="ZC80" s="69"/>
      <c r="ZD80" s="69"/>
      <c r="ZE80" s="69"/>
      <c r="ZF80" s="69"/>
      <c r="ZG80" s="69"/>
      <c r="ZH80" s="69"/>
      <c r="ZI80" s="69"/>
      <c r="ZJ80" s="69"/>
      <c r="ZK80" s="69"/>
      <c r="ZL80" s="69"/>
      <c r="ZM80" s="69"/>
      <c r="ZN80" s="69"/>
      <c r="ZO80" s="69"/>
      <c r="ZP80" s="69"/>
      <c r="ZQ80" s="69"/>
      <c r="ZR80" s="69"/>
      <c r="ZS80" s="69"/>
      <c r="ZT80" s="69"/>
      <c r="ZU80" s="69"/>
      <c r="ZV80" s="69"/>
      <c r="ZW80" s="69"/>
      <c r="ZX80" s="69"/>
      <c r="ZY80" s="69"/>
      <c r="ZZ80" s="69"/>
      <c r="AAA80" s="69"/>
      <c r="AAB80" s="69"/>
      <c r="AAC80" s="69"/>
      <c r="AAD80" s="69"/>
      <c r="AAE80" s="69"/>
      <c r="AAF80" s="69"/>
      <c r="AAG80" s="69"/>
      <c r="AAH80" s="69"/>
      <c r="AAI80" s="69"/>
      <c r="AAJ80" s="69"/>
      <c r="AAK80" s="69"/>
      <c r="AAL80" s="69"/>
      <c r="AAM80" s="69"/>
      <c r="AAN80" s="69"/>
      <c r="AAO80" s="69"/>
      <c r="AAP80" s="69"/>
      <c r="AAQ80" s="69"/>
      <c r="AAR80" s="69"/>
      <c r="AAS80" s="69"/>
      <c r="AAT80" s="69"/>
      <c r="AAU80" s="69"/>
      <c r="AAV80" s="69"/>
      <c r="AAW80" s="69"/>
      <c r="AAX80" s="69"/>
      <c r="AAY80" s="69"/>
      <c r="AAZ80" s="69"/>
      <c r="ABA80" s="69"/>
      <c r="ABB80" s="69"/>
      <c r="ABC80" s="69"/>
      <c r="ABD80" s="69"/>
      <c r="ABE80" s="69"/>
      <c r="ABF80" s="69"/>
      <c r="ABG80" s="69"/>
      <c r="ABH80" s="69"/>
      <c r="ABI80" s="69"/>
      <c r="ABJ80" s="69"/>
      <c r="ABK80" s="69"/>
      <c r="ABL80" s="69"/>
      <c r="ABM80" s="69"/>
      <c r="ABN80" s="69"/>
      <c r="ABO80" s="69"/>
      <c r="ABP80" s="69"/>
      <c r="ABQ80" s="69"/>
      <c r="ABR80" s="69"/>
      <c r="ABS80" s="69"/>
      <c r="ABT80" s="69"/>
      <c r="ABU80" s="69"/>
      <c r="ABV80" s="69"/>
      <c r="ABW80" s="69"/>
      <c r="ABX80" s="69"/>
      <c r="ABY80" s="69"/>
      <c r="ABZ80" s="69"/>
      <c r="ACA80" s="69"/>
      <c r="ACB80" s="69"/>
      <c r="ACC80" s="69"/>
      <c r="ACD80" s="69"/>
      <c r="ACE80" s="69"/>
      <c r="ACF80" s="69"/>
      <c r="ACG80" s="69"/>
      <c r="ACH80" s="69"/>
      <c r="ACI80" s="69"/>
      <c r="ACJ80" s="69"/>
      <c r="ACK80" s="69"/>
      <c r="ACL80" s="69"/>
      <c r="ACM80" s="69"/>
      <c r="ACN80" s="69"/>
      <c r="ACO80" s="69"/>
      <c r="ACP80" s="69"/>
      <c r="ACQ80" s="69"/>
      <c r="ACR80" s="69"/>
      <c r="ACS80" s="69"/>
      <c r="ACT80" s="69"/>
      <c r="ACU80" s="69"/>
      <c r="ACV80" s="69"/>
      <c r="ACW80" s="69"/>
      <c r="ACX80" s="69"/>
      <c r="ACY80" s="69"/>
      <c r="ACZ80" s="69"/>
      <c r="ADA80" s="69"/>
      <c r="ADB80" s="69"/>
      <c r="ADC80" s="69"/>
      <c r="ADD80" s="69"/>
      <c r="ADE80" s="69"/>
      <c r="ADF80" s="69"/>
      <c r="ADG80" s="69"/>
      <c r="ADH80" s="69"/>
      <c r="ADI80" s="69"/>
      <c r="ADJ80" s="69"/>
      <c r="ADK80" s="69"/>
      <c r="ADL80" s="69"/>
      <c r="ADM80" s="69"/>
      <c r="ADN80" s="69"/>
      <c r="ADO80" s="69"/>
      <c r="ADP80" s="69"/>
      <c r="ADQ80" s="69"/>
      <c r="ADR80" s="69"/>
      <c r="ADS80" s="69"/>
      <c r="ADT80" s="69"/>
      <c r="ADU80" s="69"/>
      <c r="ADV80" s="69"/>
      <c r="ADW80" s="69"/>
      <c r="ADX80" s="69"/>
      <c r="ADY80" s="69"/>
      <c r="ADZ80" s="69"/>
      <c r="AEA80" s="69"/>
      <c r="AEB80" s="69"/>
      <c r="AEC80" s="69"/>
      <c r="AED80" s="69"/>
      <c r="AEE80" s="69"/>
      <c r="AEF80" s="69"/>
      <c r="AEG80" s="69"/>
      <c r="AEH80" s="69"/>
      <c r="AEI80" s="69"/>
      <c r="AEJ80" s="69"/>
      <c r="AEK80" s="69"/>
      <c r="AEL80" s="69"/>
      <c r="AEM80" s="69"/>
      <c r="AEN80" s="69"/>
      <c r="AEO80" s="69"/>
      <c r="AEP80" s="69"/>
      <c r="AEQ80" s="69"/>
      <c r="AER80" s="69"/>
      <c r="AES80" s="69"/>
      <c r="AET80" s="69"/>
      <c r="AEU80" s="69"/>
      <c r="AEV80" s="69"/>
      <c r="AEW80" s="69"/>
      <c r="AEX80" s="69"/>
      <c r="AEY80" s="69"/>
      <c r="AEZ80" s="69"/>
      <c r="AFA80" s="69"/>
      <c r="AFB80" s="69"/>
      <c r="AFC80" s="69"/>
      <c r="AFD80" s="69"/>
      <c r="AFE80" s="69"/>
      <c r="AFF80" s="69"/>
      <c r="AFG80" s="69"/>
      <c r="AFH80" s="69"/>
      <c r="AFI80" s="69"/>
      <c r="AFJ80" s="69"/>
      <c r="AFK80" s="69"/>
      <c r="AFL80" s="69"/>
      <c r="AFM80" s="69"/>
      <c r="AFN80" s="69"/>
      <c r="AFO80" s="69"/>
      <c r="AFP80" s="69"/>
      <c r="AFQ80" s="69"/>
      <c r="AFR80" s="69"/>
      <c r="AFS80" s="69"/>
      <c r="AFT80" s="69"/>
      <c r="AFU80" s="69"/>
      <c r="AFV80" s="69"/>
      <c r="AFW80" s="69"/>
      <c r="AFX80" s="69"/>
      <c r="AFY80" s="69"/>
      <c r="AFZ80" s="69"/>
      <c r="AGA80" s="69"/>
      <c r="AGB80" s="69"/>
      <c r="AGC80" s="69"/>
      <c r="AGD80" s="69"/>
      <c r="AGE80" s="69"/>
      <c r="AGF80" s="69"/>
      <c r="AGG80" s="69"/>
      <c r="AGH80" s="69"/>
      <c r="AGI80" s="69"/>
      <c r="AGJ80" s="69"/>
      <c r="AGK80" s="69"/>
      <c r="AGL80" s="69"/>
      <c r="AGM80" s="69"/>
      <c r="AGN80" s="69"/>
      <c r="AGO80" s="69"/>
      <c r="AGP80" s="69"/>
      <c r="AGQ80" s="69"/>
      <c r="AGR80" s="69"/>
      <c r="AGS80" s="69"/>
      <c r="AGT80" s="69"/>
      <c r="AGU80" s="69"/>
      <c r="AGV80" s="69"/>
      <c r="AGW80" s="69"/>
      <c r="AGX80" s="69"/>
      <c r="AGY80" s="69"/>
      <c r="AGZ80" s="69"/>
      <c r="AHA80" s="69"/>
      <c r="AHB80" s="69"/>
      <c r="AHC80" s="69"/>
      <c r="AHD80" s="69"/>
      <c r="AHE80" s="69"/>
      <c r="AHF80" s="69"/>
      <c r="AHG80" s="69"/>
      <c r="AHH80" s="69"/>
      <c r="AHI80" s="69"/>
      <c r="AHJ80" s="69"/>
      <c r="AHK80" s="69"/>
      <c r="AHL80" s="69"/>
      <c r="AHM80" s="69"/>
      <c r="AHN80" s="69"/>
      <c r="AHO80" s="69"/>
      <c r="AHP80" s="69"/>
      <c r="AHQ80" s="69"/>
      <c r="AHR80" s="69"/>
      <c r="AHS80" s="69"/>
      <c r="AHT80" s="69"/>
      <c r="AHU80" s="69"/>
      <c r="AHV80" s="69"/>
      <c r="AHW80" s="69"/>
      <c r="AHX80" s="69"/>
      <c r="AHY80" s="69"/>
      <c r="AHZ80" s="69"/>
      <c r="AIA80" s="69"/>
      <c r="AIB80" s="69"/>
      <c r="AIC80" s="69"/>
      <c r="AID80" s="69"/>
      <c r="AIE80" s="69"/>
      <c r="AIF80" s="69"/>
      <c r="AIG80" s="69"/>
      <c r="AIH80" s="69"/>
      <c r="AII80" s="69"/>
      <c r="AIJ80" s="69"/>
      <c r="AIK80" s="69"/>
      <c r="AIL80" s="69"/>
      <c r="AIM80" s="69"/>
      <c r="AIN80" s="69"/>
      <c r="AIO80" s="69"/>
      <c r="AIP80" s="69"/>
      <c r="AIQ80" s="69"/>
      <c r="AIR80" s="69"/>
      <c r="AIS80" s="69"/>
      <c r="AIT80" s="69"/>
      <c r="AIU80" s="69"/>
      <c r="AIV80" s="69"/>
      <c r="AIW80" s="69"/>
      <c r="AIX80" s="69"/>
      <c r="AIY80" s="69"/>
      <c r="AIZ80" s="69"/>
      <c r="AJA80" s="69"/>
      <c r="AJB80" s="69"/>
      <c r="AJC80" s="69"/>
      <c r="AJD80" s="69"/>
      <c r="AJE80" s="69"/>
      <c r="AJF80" s="69"/>
      <c r="AJG80" s="69"/>
      <c r="AJH80" s="69"/>
      <c r="AJI80" s="69"/>
      <c r="AJJ80" s="69"/>
      <c r="AJK80" s="69"/>
      <c r="AJL80" s="69"/>
      <c r="AJM80" s="69"/>
      <c r="AJN80" s="69"/>
      <c r="AJO80" s="69"/>
      <c r="AJP80" s="69"/>
      <c r="AJQ80" s="69"/>
      <c r="AJR80" s="69"/>
      <c r="AJS80" s="69"/>
      <c r="AJT80" s="69"/>
      <c r="AJU80" s="69"/>
      <c r="AJV80" s="69"/>
      <c r="AJW80" s="69"/>
      <c r="AJX80" s="69"/>
      <c r="AJY80" s="69"/>
      <c r="AJZ80" s="69"/>
      <c r="AKA80" s="69"/>
      <c r="AKB80" s="69"/>
      <c r="AKC80" s="69"/>
      <c r="AKD80" s="69"/>
      <c r="AKE80" s="69"/>
      <c r="AKF80" s="69"/>
      <c r="AKG80" s="69"/>
      <c r="AKH80" s="69"/>
      <c r="AKI80" s="69"/>
      <c r="AKJ80" s="69"/>
      <c r="AKK80" s="69"/>
      <c r="AKL80" s="69"/>
      <c r="AKM80" s="69"/>
      <c r="AKN80" s="69"/>
      <c r="AKO80" s="69"/>
      <c r="AKP80" s="69"/>
      <c r="AKQ80" s="69"/>
      <c r="AKR80" s="69"/>
      <c r="AKS80" s="69"/>
      <c r="AKT80" s="69"/>
      <c r="AKU80" s="69"/>
      <c r="AKV80" s="69"/>
      <c r="AKW80" s="69"/>
      <c r="AKX80" s="69"/>
      <c r="AKY80" s="69"/>
      <c r="AKZ80" s="69"/>
      <c r="ALA80" s="69"/>
      <c r="ALB80" s="69"/>
      <c r="ALC80" s="69"/>
      <c r="ALD80" s="69"/>
      <c r="ALE80" s="69"/>
      <c r="ALF80" s="69"/>
      <c r="ALG80" s="69"/>
      <c r="ALH80" s="69"/>
      <c r="ALI80" s="69"/>
      <c r="ALJ80" s="69"/>
      <c r="ALK80" s="69"/>
      <c r="ALL80" s="69"/>
      <c r="ALM80" s="69"/>
    </row>
    <row r="8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c r="CE81" s="69"/>
      <c r="CF81" s="69"/>
      <c r="CG81" s="69"/>
      <c r="CH81" s="69"/>
      <c r="CI81" s="69"/>
      <c r="CJ81" s="69"/>
      <c r="CK81" s="69"/>
      <c r="CL81" s="69"/>
      <c r="CM81" s="69"/>
      <c r="CN81" s="69"/>
      <c r="CO81" s="69"/>
      <c r="CP81" s="69"/>
      <c r="CQ81" s="69"/>
      <c r="CR81" s="69"/>
      <c r="CS81" s="69"/>
      <c r="CT81" s="69"/>
      <c r="CU81" s="69"/>
      <c r="CV81" s="69"/>
      <c r="CW81" s="69"/>
      <c r="CX81" s="69"/>
      <c r="CY81" s="69"/>
      <c r="CZ81" s="69"/>
      <c r="DA81" s="69"/>
      <c r="DB81" s="69"/>
      <c r="DC81" s="69"/>
      <c r="DD81" s="69"/>
      <c r="DE81" s="69"/>
      <c r="DF81" s="69"/>
      <c r="DG81" s="69"/>
      <c r="DH81" s="69"/>
      <c r="DI81" s="69"/>
      <c r="DJ81" s="69"/>
      <c r="DK81" s="69"/>
      <c r="DL81" s="69"/>
      <c r="DM81" s="69"/>
      <c r="DN81" s="69"/>
      <c r="DO81" s="69"/>
      <c r="DP81" s="69"/>
      <c r="DQ81" s="69"/>
      <c r="DR81" s="69"/>
      <c r="DS81" s="69"/>
      <c r="DT81" s="69"/>
      <c r="DU81" s="69"/>
      <c r="DV81" s="69"/>
      <c r="DW81" s="69"/>
      <c r="DX81" s="69"/>
      <c r="DY81" s="69"/>
      <c r="DZ81" s="69"/>
      <c r="EA81" s="69"/>
      <c r="EB81" s="69"/>
      <c r="EC81" s="69"/>
      <c r="ED81" s="69"/>
      <c r="EE81" s="69"/>
      <c r="EF81" s="69"/>
      <c r="EG81" s="69"/>
      <c r="EH81" s="69"/>
      <c r="EI81" s="69"/>
      <c r="EJ81" s="69"/>
      <c r="EK81" s="69"/>
      <c r="EL81" s="69"/>
      <c r="EM81" s="69"/>
      <c r="EN81" s="69"/>
      <c r="EO81" s="69"/>
      <c r="EP81" s="69"/>
      <c r="EQ81" s="69"/>
      <c r="ER81" s="69"/>
      <c r="ES81" s="69"/>
      <c r="ET81" s="69"/>
      <c r="EU81" s="69"/>
      <c r="EV81" s="69"/>
      <c r="EW81" s="69"/>
      <c r="EX81" s="69"/>
      <c r="EY81" s="69"/>
      <c r="EZ81" s="69"/>
      <c r="FA81" s="69"/>
      <c r="FB81" s="69"/>
      <c r="FC81" s="69"/>
      <c r="FD81" s="69"/>
      <c r="FE81" s="69"/>
      <c r="FF81" s="69"/>
      <c r="FG81" s="69"/>
      <c r="FH81" s="69"/>
      <c r="FI81" s="69"/>
      <c r="FJ81" s="69"/>
      <c r="FK81" s="69"/>
      <c r="FL81" s="69"/>
      <c r="FM81" s="69"/>
      <c r="FN81" s="69"/>
      <c r="FO81" s="69"/>
      <c r="FP81" s="69"/>
      <c r="FQ81" s="69"/>
      <c r="FR81" s="69"/>
      <c r="FS81" s="69"/>
      <c r="FT81" s="69"/>
      <c r="FU81" s="69"/>
      <c r="FV81" s="69"/>
      <c r="FW81" s="69"/>
      <c r="FX81" s="69"/>
      <c r="FY81" s="69"/>
      <c r="FZ81" s="69"/>
      <c r="GA81" s="69"/>
      <c r="GB81" s="69"/>
      <c r="GC81" s="69"/>
      <c r="GD81" s="69"/>
      <c r="GE81" s="69"/>
      <c r="GF81" s="69"/>
      <c r="GG81" s="69"/>
      <c r="GH81" s="69"/>
      <c r="GI81" s="69"/>
      <c r="GJ81" s="69"/>
      <c r="GK81" s="69"/>
      <c r="GL81" s="69"/>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c r="HL81" s="69"/>
      <c r="HM81" s="69"/>
      <c r="HN81" s="69"/>
      <c r="HO81" s="69"/>
      <c r="HP81" s="69"/>
      <c r="HQ81" s="69"/>
      <c r="HR81" s="69"/>
      <c r="HS81" s="69"/>
      <c r="HT81" s="69"/>
      <c r="HU81" s="69"/>
      <c r="HV81" s="69"/>
      <c r="HW81" s="69"/>
      <c r="HX81" s="69"/>
      <c r="HY81" s="69"/>
      <c r="HZ81" s="69"/>
      <c r="IA81" s="69"/>
      <c r="IB81" s="69"/>
      <c r="IC81" s="69"/>
      <c r="ID81" s="69"/>
      <c r="IE81" s="69"/>
      <c r="IF81" s="69"/>
      <c r="IG81" s="69"/>
      <c r="IH81" s="69"/>
      <c r="II81" s="69"/>
      <c r="IJ81" s="69"/>
      <c r="IK81" s="69"/>
      <c r="IL81" s="69"/>
      <c r="IM81" s="69"/>
      <c r="IN81" s="69"/>
      <c r="IO81" s="69"/>
      <c r="IP81" s="69"/>
      <c r="IQ81" s="69"/>
      <c r="IR81" s="69"/>
      <c r="IS81" s="69"/>
      <c r="IT81" s="69"/>
      <c r="IU81" s="69"/>
      <c r="IV81" s="69"/>
      <c r="IW81" s="69"/>
      <c r="IX81" s="69"/>
      <c r="IY81" s="69"/>
      <c r="IZ81" s="69"/>
      <c r="JA81" s="69"/>
      <c r="JB81" s="69"/>
      <c r="JC81" s="69"/>
      <c r="JD81" s="69"/>
      <c r="JE81" s="69"/>
      <c r="JF81" s="69"/>
      <c r="JG81" s="69"/>
      <c r="JH81" s="69"/>
      <c r="JI81" s="69"/>
      <c r="JJ81" s="69"/>
      <c r="JK81" s="69"/>
      <c r="JL81" s="69"/>
      <c r="JM81" s="69"/>
      <c r="JN81" s="69"/>
      <c r="JO81" s="69"/>
      <c r="JP81" s="69"/>
      <c r="JQ81" s="69"/>
      <c r="JR81" s="69"/>
      <c r="JS81" s="69"/>
      <c r="JT81" s="69"/>
      <c r="JU81" s="69"/>
      <c r="JV81" s="69"/>
      <c r="JW81" s="69"/>
      <c r="JX81" s="69"/>
      <c r="JY81" s="69"/>
      <c r="JZ81" s="69"/>
      <c r="KA81" s="69"/>
      <c r="KB81" s="69"/>
      <c r="KC81" s="69"/>
      <c r="KD81" s="69"/>
      <c r="KE81" s="69"/>
      <c r="KF81" s="69"/>
      <c r="KG81" s="69"/>
      <c r="KH81" s="69"/>
      <c r="KI81" s="69"/>
      <c r="KJ81" s="69"/>
      <c r="KK81" s="69"/>
      <c r="KL81" s="69"/>
      <c r="KM81" s="69"/>
      <c r="KN81" s="69"/>
      <c r="KO81" s="69"/>
      <c r="KP81" s="69"/>
      <c r="KQ81" s="69"/>
      <c r="KR81" s="69"/>
      <c r="KS81" s="69"/>
      <c r="KT81" s="69"/>
      <c r="KU81" s="69"/>
      <c r="KV81" s="69"/>
      <c r="KW81" s="69"/>
      <c r="KX81" s="69"/>
      <c r="KY81" s="69"/>
      <c r="KZ81" s="69"/>
      <c r="LA81" s="69"/>
      <c r="LB81" s="69"/>
      <c r="LC81" s="69"/>
      <c r="LD81" s="69"/>
      <c r="LE81" s="69"/>
      <c r="LF81" s="69"/>
      <c r="LG81" s="69"/>
      <c r="LH81" s="69"/>
      <c r="LI81" s="69"/>
      <c r="LJ81" s="69"/>
      <c r="LK81" s="69"/>
      <c r="LL81" s="69"/>
      <c r="LM81" s="69"/>
      <c r="LN81" s="69"/>
      <c r="LO81" s="69"/>
      <c r="LP81" s="69"/>
      <c r="LQ81" s="69"/>
      <c r="LR81" s="69"/>
      <c r="LS81" s="69"/>
      <c r="LT81" s="69"/>
      <c r="LU81" s="69"/>
      <c r="LV81" s="69"/>
      <c r="LW81" s="69"/>
      <c r="LX81" s="69"/>
      <c r="LY81" s="69"/>
      <c r="LZ81" s="69"/>
      <c r="MA81" s="69"/>
      <c r="MB81" s="69"/>
      <c r="MC81" s="69"/>
      <c r="MD81" s="69"/>
      <c r="ME81" s="69"/>
      <c r="MF81" s="69"/>
      <c r="MG81" s="69"/>
      <c r="MH81" s="69"/>
      <c r="MI81" s="69"/>
      <c r="MJ81" s="69"/>
      <c r="MK81" s="69"/>
      <c r="ML81" s="69"/>
      <c r="MM81" s="69"/>
      <c r="MN81" s="69"/>
      <c r="MO81" s="69"/>
      <c r="MP81" s="69"/>
      <c r="MQ81" s="69"/>
      <c r="MR81" s="69"/>
      <c r="MS81" s="69"/>
      <c r="MT81" s="69"/>
      <c r="MU81" s="69"/>
      <c r="MV81" s="69"/>
      <c r="MW81" s="69"/>
      <c r="MX81" s="69"/>
      <c r="MY81" s="69"/>
      <c r="MZ81" s="69"/>
      <c r="NA81" s="69"/>
      <c r="NB81" s="69"/>
      <c r="NC81" s="69"/>
      <c r="ND81" s="69"/>
      <c r="NE81" s="69"/>
      <c r="NF81" s="69"/>
      <c r="NG81" s="69"/>
      <c r="NH81" s="69"/>
      <c r="NI81" s="69"/>
      <c r="NJ81" s="69"/>
      <c r="NK81" s="69"/>
      <c r="NL81" s="69"/>
      <c r="NM81" s="69"/>
      <c r="NN81" s="69"/>
      <c r="NO81" s="69"/>
      <c r="NP81" s="69"/>
      <c r="NQ81" s="69"/>
      <c r="NR81" s="69"/>
      <c r="NS81" s="69"/>
      <c r="NT81" s="69"/>
      <c r="NU81" s="69"/>
      <c r="NV81" s="69"/>
      <c r="NW81" s="69"/>
      <c r="NX81" s="69"/>
      <c r="NY81" s="69"/>
      <c r="NZ81" s="69"/>
      <c r="OA81" s="69"/>
      <c r="OB81" s="69"/>
      <c r="OC81" s="69"/>
      <c r="OD81" s="69"/>
      <c r="OE81" s="69"/>
      <c r="OF81" s="69"/>
      <c r="OG81" s="69"/>
      <c r="OH81" s="69"/>
      <c r="OI81" s="69"/>
      <c r="OJ81" s="69"/>
      <c r="OK81" s="69"/>
      <c r="OL81" s="69"/>
      <c r="OM81" s="69"/>
      <c r="ON81" s="69"/>
      <c r="OO81" s="69"/>
      <c r="OP81" s="69"/>
      <c r="OQ81" s="69"/>
      <c r="OR81" s="69"/>
      <c r="OS81" s="69"/>
      <c r="OT81" s="69"/>
      <c r="OU81" s="69"/>
      <c r="OV81" s="69"/>
      <c r="OW81" s="69"/>
      <c r="OX81" s="69"/>
      <c r="OY81" s="69"/>
      <c r="OZ81" s="69"/>
      <c r="PA81" s="69"/>
      <c r="PB81" s="69"/>
      <c r="PC81" s="69"/>
      <c r="PD81" s="69"/>
      <c r="PE81" s="69"/>
      <c r="PF81" s="69"/>
      <c r="PG81" s="69"/>
      <c r="PH81" s="69"/>
      <c r="PI81" s="69"/>
      <c r="PJ81" s="69"/>
      <c r="PK81" s="69"/>
      <c r="PL81" s="69"/>
      <c r="PM81" s="69"/>
      <c r="PN81" s="69"/>
      <c r="PO81" s="69"/>
      <c r="PP81" s="69"/>
      <c r="PQ81" s="69"/>
      <c r="PR81" s="69"/>
      <c r="PS81" s="69"/>
      <c r="PT81" s="69"/>
      <c r="PU81" s="69"/>
      <c r="PV81" s="69"/>
      <c r="PW81" s="69"/>
      <c r="PX81" s="69"/>
      <c r="PY81" s="69"/>
      <c r="PZ81" s="69"/>
      <c r="QA81" s="69"/>
      <c r="QB81" s="69"/>
      <c r="QC81" s="69"/>
      <c r="QD81" s="69"/>
      <c r="QE81" s="69"/>
      <c r="QF81" s="69"/>
      <c r="QG81" s="69"/>
      <c r="QH81" s="69"/>
      <c r="QI81" s="69"/>
      <c r="QJ81" s="69"/>
      <c r="QK81" s="69"/>
      <c r="QL81" s="69"/>
      <c r="QM81" s="69"/>
      <c r="QN81" s="69"/>
      <c r="QO81" s="69"/>
      <c r="QP81" s="69"/>
      <c r="QQ81" s="69"/>
      <c r="QR81" s="69"/>
      <c r="QS81" s="69"/>
      <c r="QT81" s="69"/>
      <c r="QU81" s="69"/>
      <c r="QV81" s="69"/>
      <c r="QW81" s="69"/>
      <c r="QX81" s="69"/>
      <c r="QY81" s="69"/>
      <c r="QZ81" s="69"/>
      <c r="RA81" s="69"/>
      <c r="RB81" s="69"/>
      <c r="RC81" s="69"/>
      <c r="RD81" s="69"/>
      <c r="RE81" s="69"/>
      <c r="RF81" s="69"/>
      <c r="RG81" s="69"/>
      <c r="RH81" s="69"/>
      <c r="RI81" s="69"/>
      <c r="RJ81" s="69"/>
      <c r="RK81" s="69"/>
      <c r="RL81" s="69"/>
      <c r="RM81" s="69"/>
      <c r="RN81" s="69"/>
      <c r="RO81" s="69"/>
      <c r="RP81" s="69"/>
      <c r="RQ81" s="69"/>
      <c r="RR81" s="69"/>
      <c r="RS81" s="69"/>
      <c r="RT81" s="69"/>
      <c r="RU81" s="69"/>
      <c r="RV81" s="69"/>
      <c r="RW81" s="69"/>
      <c r="RX81" s="69"/>
      <c r="RY81" s="69"/>
      <c r="RZ81" s="69"/>
      <c r="SA81" s="69"/>
      <c r="SB81" s="69"/>
      <c r="SC81" s="69"/>
      <c r="SD81" s="69"/>
      <c r="SE81" s="69"/>
      <c r="SF81" s="69"/>
      <c r="SG81" s="69"/>
      <c r="SH81" s="69"/>
      <c r="SI81" s="69"/>
      <c r="SJ81" s="69"/>
      <c r="SK81" s="69"/>
      <c r="SL81" s="69"/>
      <c r="SM81" s="69"/>
      <c r="SN81" s="69"/>
      <c r="SO81" s="69"/>
      <c r="SP81" s="69"/>
      <c r="SQ81" s="69"/>
      <c r="SR81" s="69"/>
      <c r="SS81" s="69"/>
      <c r="ST81" s="69"/>
      <c r="SU81" s="69"/>
      <c r="SV81" s="69"/>
      <c r="SW81" s="69"/>
      <c r="SX81" s="69"/>
      <c r="SY81" s="69"/>
      <c r="SZ81" s="69"/>
      <c r="TA81" s="69"/>
      <c r="TB81" s="69"/>
      <c r="TC81" s="69"/>
      <c r="TD81" s="69"/>
      <c r="TE81" s="69"/>
      <c r="TF81" s="69"/>
      <c r="TG81" s="69"/>
      <c r="TH81" s="69"/>
      <c r="TI81" s="69"/>
      <c r="TJ81" s="69"/>
      <c r="TK81" s="69"/>
      <c r="TL81" s="69"/>
      <c r="TM81" s="69"/>
      <c r="TN81" s="69"/>
      <c r="TO81" s="69"/>
      <c r="TP81" s="69"/>
      <c r="TQ81" s="69"/>
      <c r="TR81" s="69"/>
      <c r="TS81" s="69"/>
      <c r="TT81" s="69"/>
      <c r="TU81" s="69"/>
      <c r="TV81" s="69"/>
      <c r="TW81" s="69"/>
      <c r="TX81" s="69"/>
      <c r="TY81" s="69"/>
      <c r="TZ81" s="69"/>
      <c r="UA81" s="69"/>
      <c r="UB81" s="69"/>
      <c r="UC81" s="69"/>
      <c r="UD81" s="69"/>
      <c r="UE81" s="69"/>
      <c r="UF81" s="69"/>
      <c r="UG81" s="69"/>
      <c r="UH81" s="69"/>
      <c r="UI81" s="69"/>
      <c r="UJ81" s="69"/>
      <c r="UK81" s="69"/>
      <c r="UL81" s="69"/>
      <c r="UM81" s="69"/>
      <c r="UN81" s="69"/>
      <c r="UO81" s="69"/>
      <c r="UP81" s="69"/>
      <c r="UQ81" s="69"/>
      <c r="UR81" s="69"/>
      <c r="US81" s="69"/>
      <c r="UT81" s="69"/>
      <c r="UU81" s="69"/>
      <c r="UV81" s="69"/>
      <c r="UW81" s="69"/>
      <c r="UX81" s="69"/>
      <c r="UY81" s="69"/>
      <c r="UZ81" s="69"/>
      <c r="VA81" s="69"/>
      <c r="VB81" s="69"/>
      <c r="VC81" s="69"/>
      <c r="VD81" s="69"/>
      <c r="VE81" s="69"/>
      <c r="VF81" s="69"/>
      <c r="VG81" s="69"/>
      <c r="VH81" s="69"/>
      <c r="VI81" s="69"/>
      <c r="VJ81" s="69"/>
      <c r="VK81" s="69"/>
      <c r="VL81" s="69"/>
      <c r="VM81" s="69"/>
      <c r="VN81" s="69"/>
      <c r="VO81" s="69"/>
      <c r="VP81" s="69"/>
      <c r="VQ81" s="69"/>
      <c r="VR81" s="69"/>
      <c r="VS81" s="69"/>
      <c r="VT81" s="69"/>
      <c r="VU81" s="69"/>
      <c r="VV81" s="69"/>
      <c r="VW81" s="69"/>
      <c r="VX81" s="69"/>
      <c r="VY81" s="69"/>
      <c r="VZ81" s="69"/>
      <c r="WA81" s="69"/>
      <c r="WB81" s="69"/>
      <c r="WC81" s="69"/>
      <c r="WD81" s="69"/>
      <c r="WE81" s="69"/>
      <c r="WF81" s="69"/>
      <c r="WG81" s="69"/>
      <c r="WH81" s="69"/>
      <c r="WI81" s="69"/>
      <c r="WJ81" s="69"/>
      <c r="WK81" s="69"/>
      <c r="WL81" s="69"/>
      <c r="WM81" s="69"/>
      <c r="WN81" s="69"/>
      <c r="WO81" s="69"/>
      <c r="WP81" s="69"/>
      <c r="WQ81" s="69"/>
      <c r="WR81" s="69"/>
      <c r="WS81" s="69"/>
      <c r="WT81" s="69"/>
      <c r="WU81" s="69"/>
      <c r="WV81" s="69"/>
      <c r="WW81" s="69"/>
      <c r="WX81" s="69"/>
      <c r="WY81" s="69"/>
      <c r="WZ81" s="69"/>
      <c r="XA81" s="69"/>
      <c r="XB81" s="69"/>
      <c r="XC81" s="69"/>
      <c r="XD81" s="69"/>
      <c r="XE81" s="69"/>
      <c r="XF81" s="69"/>
      <c r="XG81" s="69"/>
      <c r="XH81" s="69"/>
      <c r="XI81" s="69"/>
      <c r="XJ81" s="69"/>
      <c r="XK81" s="69"/>
      <c r="XL81" s="69"/>
      <c r="XM81" s="69"/>
      <c r="XN81" s="69"/>
      <c r="XO81" s="69"/>
      <c r="XP81" s="69"/>
      <c r="XQ81" s="69"/>
      <c r="XR81" s="69"/>
      <c r="XS81" s="69"/>
      <c r="XT81" s="69"/>
      <c r="XU81" s="69"/>
      <c r="XV81" s="69"/>
      <c r="XW81" s="69"/>
      <c r="XX81" s="69"/>
      <c r="XY81" s="69"/>
      <c r="XZ81" s="69"/>
      <c r="YA81" s="69"/>
      <c r="YB81" s="69"/>
      <c r="YC81" s="69"/>
      <c r="YD81" s="69"/>
      <c r="YE81" s="69"/>
      <c r="YF81" s="69"/>
      <c r="YG81" s="69"/>
      <c r="YH81" s="69"/>
      <c r="YI81" s="69"/>
      <c r="YJ81" s="69"/>
      <c r="YK81" s="69"/>
      <c r="YL81" s="69"/>
      <c r="YM81" s="69"/>
      <c r="YN81" s="69"/>
      <c r="YO81" s="69"/>
      <c r="YP81" s="69"/>
      <c r="YQ81" s="69"/>
      <c r="YR81" s="69"/>
      <c r="YS81" s="69"/>
      <c r="YT81" s="69"/>
      <c r="YU81" s="69"/>
      <c r="YV81" s="69"/>
      <c r="YW81" s="69"/>
      <c r="YX81" s="69"/>
      <c r="YY81" s="69"/>
      <c r="YZ81" s="69"/>
      <c r="ZA81" s="69"/>
      <c r="ZB81" s="69"/>
      <c r="ZC81" s="69"/>
      <c r="ZD81" s="69"/>
      <c r="ZE81" s="69"/>
      <c r="ZF81" s="69"/>
      <c r="ZG81" s="69"/>
      <c r="ZH81" s="69"/>
      <c r="ZI81" s="69"/>
      <c r="ZJ81" s="69"/>
      <c r="ZK81" s="69"/>
      <c r="ZL81" s="69"/>
      <c r="ZM81" s="69"/>
      <c r="ZN81" s="69"/>
      <c r="ZO81" s="69"/>
      <c r="ZP81" s="69"/>
      <c r="ZQ81" s="69"/>
      <c r="ZR81" s="69"/>
      <c r="ZS81" s="69"/>
      <c r="ZT81" s="69"/>
      <c r="ZU81" s="69"/>
      <c r="ZV81" s="69"/>
      <c r="ZW81" s="69"/>
      <c r="ZX81" s="69"/>
      <c r="ZY81" s="69"/>
      <c r="ZZ81" s="69"/>
      <c r="AAA81" s="69"/>
      <c r="AAB81" s="69"/>
      <c r="AAC81" s="69"/>
      <c r="AAD81" s="69"/>
      <c r="AAE81" s="69"/>
      <c r="AAF81" s="69"/>
      <c r="AAG81" s="69"/>
      <c r="AAH81" s="69"/>
      <c r="AAI81" s="69"/>
      <c r="AAJ81" s="69"/>
      <c r="AAK81" s="69"/>
      <c r="AAL81" s="69"/>
      <c r="AAM81" s="69"/>
      <c r="AAN81" s="69"/>
      <c r="AAO81" s="69"/>
      <c r="AAP81" s="69"/>
      <c r="AAQ81" s="69"/>
      <c r="AAR81" s="69"/>
      <c r="AAS81" s="69"/>
      <c r="AAT81" s="69"/>
      <c r="AAU81" s="69"/>
      <c r="AAV81" s="69"/>
      <c r="AAW81" s="69"/>
      <c r="AAX81" s="69"/>
      <c r="AAY81" s="69"/>
      <c r="AAZ81" s="69"/>
      <c r="ABA81" s="69"/>
      <c r="ABB81" s="69"/>
      <c r="ABC81" s="69"/>
      <c r="ABD81" s="69"/>
      <c r="ABE81" s="69"/>
      <c r="ABF81" s="69"/>
      <c r="ABG81" s="69"/>
      <c r="ABH81" s="69"/>
      <c r="ABI81" s="69"/>
      <c r="ABJ81" s="69"/>
      <c r="ABK81" s="69"/>
      <c r="ABL81" s="69"/>
      <c r="ABM81" s="69"/>
      <c r="ABN81" s="69"/>
      <c r="ABO81" s="69"/>
      <c r="ABP81" s="69"/>
      <c r="ABQ81" s="69"/>
      <c r="ABR81" s="69"/>
      <c r="ABS81" s="69"/>
      <c r="ABT81" s="69"/>
      <c r="ABU81" s="69"/>
      <c r="ABV81" s="69"/>
      <c r="ABW81" s="69"/>
      <c r="ABX81" s="69"/>
      <c r="ABY81" s="69"/>
      <c r="ABZ81" s="69"/>
      <c r="ACA81" s="69"/>
      <c r="ACB81" s="69"/>
      <c r="ACC81" s="69"/>
      <c r="ACD81" s="69"/>
      <c r="ACE81" s="69"/>
      <c r="ACF81" s="69"/>
      <c r="ACG81" s="69"/>
      <c r="ACH81" s="69"/>
      <c r="ACI81" s="69"/>
      <c r="ACJ81" s="69"/>
      <c r="ACK81" s="69"/>
      <c r="ACL81" s="69"/>
      <c r="ACM81" s="69"/>
      <c r="ACN81" s="69"/>
      <c r="ACO81" s="69"/>
      <c r="ACP81" s="69"/>
      <c r="ACQ81" s="69"/>
      <c r="ACR81" s="69"/>
      <c r="ACS81" s="69"/>
      <c r="ACT81" s="69"/>
      <c r="ACU81" s="69"/>
      <c r="ACV81" s="69"/>
      <c r="ACW81" s="69"/>
      <c r="ACX81" s="69"/>
      <c r="ACY81" s="69"/>
      <c r="ACZ81" s="69"/>
      <c r="ADA81" s="69"/>
      <c r="ADB81" s="69"/>
      <c r="ADC81" s="69"/>
      <c r="ADD81" s="69"/>
      <c r="ADE81" s="69"/>
      <c r="ADF81" s="69"/>
      <c r="ADG81" s="69"/>
      <c r="ADH81" s="69"/>
      <c r="ADI81" s="69"/>
      <c r="ADJ81" s="69"/>
      <c r="ADK81" s="69"/>
      <c r="ADL81" s="69"/>
      <c r="ADM81" s="69"/>
      <c r="ADN81" s="69"/>
      <c r="ADO81" s="69"/>
      <c r="ADP81" s="69"/>
      <c r="ADQ81" s="69"/>
      <c r="ADR81" s="69"/>
      <c r="ADS81" s="69"/>
      <c r="ADT81" s="69"/>
      <c r="ADU81" s="69"/>
      <c r="ADV81" s="69"/>
      <c r="ADW81" s="69"/>
      <c r="ADX81" s="69"/>
      <c r="ADY81" s="69"/>
      <c r="ADZ81" s="69"/>
      <c r="AEA81" s="69"/>
      <c r="AEB81" s="69"/>
      <c r="AEC81" s="69"/>
      <c r="AED81" s="69"/>
      <c r="AEE81" s="69"/>
      <c r="AEF81" s="69"/>
      <c r="AEG81" s="69"/>
      <c r="AEH81" s="69"/>
      <c r="AEI81" s="69"/>
      <c r="AEJ81" s="69"/>
      <c r="AEK81" s="69"/>
      <c r="AEL81" s="69"/>
      <c r="AEM81" s="69"/>
      <c r="AEN81" s="69"/>
      <c r="AEO81" s="69"/>
      <c r="AEP81" s="69"/>
      <c r="AEQ81" s="69"/>
      <c r="AER81" s="69"/>
      <c r="AES81" s="69"/>
      <c r="AET81" s="69"/>
      <c r="AEU81" s="69"/>
      <c r="AEV81" s="69"/>
      <c r="AEW81" s="69"/>
      <c r="AEX81" s="69"/>
      <c r="AEY81" s="69"/>
      <c r="AEZ81" s="69"/>
      <c r="AFA81" s="69"/>
      <c r="AFB81" s="69"/>
      <c r="AFC81" s="69"/>
      <c r="AFD81" s="69"/>
      <c r="AFE81" s="69"/>
      <c r="AFF81" s="69"/>
      <c r="AFG81" s="69"/>
      <c r="AFH81" s="69"/>
      <c r="AFI81" s="69"/>
      <c r="AFJ81" s="69"/>
      <c r="AFK81" s="69"/>
      <c r="AFL81" s="69"/>
      <c r="AFM81" s="69"/>
      <c r="AFN81" s="69"/>
      <c r="AFO81" s="69"/>
      <c r="AFP81" s="69"/>
      <c r="AFQ81" s="69"/>
      <c r="AFR81" s="69"/>
      <c r="AFS81" s="69"/>
      <c r="AFT81" s="69"/>
      <c r="AFU81" s="69"/>
      <c r="AFV81" s="69"/>
      <c r="AFW81" s="69"/>
      <c r="AFX81" s="69"/>
      <c r="AFY81" s="69"/>
      <c r="AFZ81" s="69"/>
      <c r="AGA81" s="69"/>
      <c r="AGB81" s="69"/>
      <c r="AGC81" s="69"/>
      <c r="AGD81" s="69"/>
      <c r="AGE81" s="69"/>
      <c r="AGF81" s="69"/>
      <c r="AGG81" s="69"/>
      <c r="AGH81" s="69"/>
      <c r="AGI81" s="69"/>
      <c r="AGJ81" s="69"/>
      <c r="AGK81" s="69"/>
      <c r="AGL81" s="69"/>
      <c r="AGM81" s="69"/>
      <c r="AGN81" s="69"/>
      <c r="AGO81" s="69"/>
      <c r="AGP81" s="69"/>
      <c r="AGQ81" s="69"/>
      <c r="AGR81" s="69"/>
      <c r="AGS81" s="69"/>
      <c r="AGT81" s="69"/>
      <c r="AGU81" s="69"/>
      <c r="AGV81" s="69"/>
      <c r="AGW81" s="69"/>
      <c r="AGX81" s="69"/>
      <c r="AGY81" s="69"/>
      <c r="AGZ81" s="69"/>
      <c r="AHA81" s="69"/>
      <c r="AHB81" s="69"/>
      <c r="AHC81" s="69"/>
      <c r="AHD81" s="69"/>
      <c r="AHE81" s="69"/>
      <c r="AHF81" s="69"/>
      <c r="AHG81" s="69"/>
      <c r="AHH81" s="69"/>
      <c r="AHI81" s="69"/>
      <c r="AHJ81" s="69"/>
      <c r="AHK81" s="69"/>
      <c r="AHL81" s="69"/>
      <c r="AHM81" s="69"/>
      <c r="AHN81" s="69"/>
      <c r="AHO81" s="69"/>
      <c r="AHP81" s="69"/>
      <c r="AHQ81" s="69"/>
      <c r="AHR81" s="69"/>
      <c r="AHS81" s="69"/>
      <c r="AHT81" s="69"/>
      <c r="AHU81" s="69"/>
      <c r="AHV81" s="69"/>
      <c r="AHW81" s="69"/>
      <c r="AHX81" s="69"/>
      <c r="AHY81" s="69"/>
      <c r="AHZ81" s="69"/>
      <c r="AIA81" s="69"/>
      <c r="AIB81" s="69"/>
      <c r="AIC81" s="69"/>
      <c r="AID81" s="69"/>
      <c r="AIE81" s="69"/>
      <c r="AIF81" s="69"/>
      <c r="AIG81" s="69"/>
      <c r="AIH81" s="69"/>
      <c r="AII81" s="69"/>
      <c r="AIJ81" s="69"/>
      <c r="AIK81" s="69"/>
      <c r="AIL81" s="69"/>
      <c r="AIM81" s="69"/>
      <c r="AIN81" s="69"/>
      <c r="AIO81" s="69"/>
      <c r="AIP81" s="69"/>
      <c r="AIQ81" s="69"/>
      <c r="AIR81" s="69"/>
      <c r="AIS81" s="69"/>
      <c r="AIT81" s="69"/>
      <c r="AIU81" s="69"/>
      <c r="AIV81" s="69"/>
      <c r="AIW81" s="69"/>
      <c r="AIX81" s="69"/>
      <c r="AIY81" s="69"/>
      <c r="AIZ81" s="69"/>
      <c r="AJA81" s="69"/>
      <c r="AJB81" s="69"/>
      <c r="AJC81" s="69"/>
      <c r="AJD81" s="69"/>
      <c r="AJE81" s="69"/>
      <c r="AJF81" s="69"/>
      <c r="AJG81" s="69"/>
      <c r="AJH81" s="69"/>
      <c r="AJI81" s="69"/>
      <c r="AJJ81" s="69"/>
      <c r="AJK81" s="69"/>
      <c r="AJL81" s="69"/>
      <c r="AJM81" s="69"/>
      <c r="AJN81" s="69"/>
      <c r="AJO81" s="69"/>
      <c r="AJP81" s="69"/>
      <c r="AJQ81" s="69"/>
      <c r="AJR81" s="69"/>
      <c r="AJS81" s="69"/>
      <c r="AJT81" s="69"/>
      <c r="AJU81" s="69"/>
      <c r="AJV81" s="69"/>
      <c r="AJW81" s="69"/>
      <c r="AJX81" s="69"/>
      <c r="AJY81" s="69"/>
      <c r="AJZ81" s="69"/>
      <c r="AKA81" s="69"/>
      <c r="AKB81" s="69"/>
      <c r="AKC81" s="69"/>
      <c r="AKD81" s="69"/>
      <c r="AKE81" s="69"/>
      <c r="AKF81" s="69"/>
      <c r="AKG81" s="69"/>
      <c r="AKH81" s="69"/>
      <c r="AKI81" s="69"/>
      <c r="AKJ81" s="69"/>
      <c r="AKK81" s="69"/>
      <c r="AKL81" s="69"/>
      <c r="AKM81" s="69"/>
      <c r="AKN81" s="69"/>
      <c r="AKO81" s="69"/>
      <c r="AKP81" s="69"/>
      <c r="AKQ81" s="69"/>
      <c r="AKR81" s="69"/>
      <c r="AKS81" s="69"/>
      <c r="AKT81" s="69"/>
      <c r="AKU81" s="69"/>
      <c r="AKV81" s="69"/>
      <c r="AKW81" s="69"/>
      <c r="AKX81" s="69"/>
      <c r="AKY81" s="69"/>
      <c r="AKZ81" s="69"/>
      <c r="ALA81" s="69"/>
      <c r="ALB81" s="69"/>
      <c r="ALC81" s="69"/>
      <c r="ALD81" s="69"/>
      <c r="ALE81" s="69"/>
      <c r="ALF81" s="69"/>
      <c r="ALG81" s="69"/>
      <c r="ALH81" s="69"/>
      <c r="ALI81" s="69"/>
      <c r="ALJ81" s="69"/>
      <c r="ALK81" s="69"/>
      <c r="ALL81" s="69"/>
      <c r="ALM81" s="69"/>
    </row>
    <row r="8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c r="BT82" s="69"/>
      <c r="BU82" s="69"/>
      <c r="BV82" s="69"/>
      <c r="BW82" s="69"/>
      <c r="BX82" s="69"/>
      <c r="BY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W82" s="69"/>
      <c r="DX82" s="69"/>
      <c r="DY82" s="69"/>
      <c r="DZ82" s="69"/>
      <c r="EA82" s="69"/>
      <c r="EB82" s="69"/>
      <c r="EC82" s="69"/>
      <c r="ED82" s="69"/>
      <c r="EE82" s="69"/>
      <c r="EF82" s="69"/>
      <c r="EG82" s="69"/>
      <c r="EH82" s="69"/>
      <c r="EI82" s="69"/>
      <c r="EJ82" s="69"/>
      <c r="EK82" s="69"/>
      <c r="EL82" s="69"/>
      <c r="EM82" s="69"/>
      <c r="EN82" s="69"/>
      <c r="EO82" s="69"/>
      <c r="EP82" s="69"/>
      <c r="EQ82" s="69"/>
      <c r="ER82" s="69"/>
      <c r="ES82" s="69"/>
      <c r="ET82" s="69"/>
      <c r="EU82" s="69"/>
      <c r="EV82" s="69"/>
      <c r="EW82" s="69"/>
      <c r="EX82" s="69"/>
      <c r="EY82" s="69"/>
      <c r="EZ82" s="69"/>
      <c r="FA82" s="69"/>
      <c r="FB82" s="69"/>
      <c r="FC82" s="69"/>
      <c r="FD82" s="69"/>
      <c r="FE82" s="69"/>
      <c r="FF82" s="69"/>
      <c r="FG82" s="69"/>
      <c r="FH82" s="69"/>
      <c r="FI82" s="69"/>
      <c r="FJ82" s="69"/>
      <c r="FK82" s="69"/>
      <c r="FL82" s="69"/>
      <c r="FM82" s="69"/>
      <c r="FN82" s="69"/>
      <c r="FO82" s="69"/>
      <c r="FP82" s="69"/>
      <c r="FQ82" s="69"/>
      <c r="FR82" s="69"/>
      <c r="FS82" s="69"/>
      <c r="FT82" s="69"/>
      <c r="FU82" s="69"/>
      <c r="FV82" s="69"/>
      <c r="FW82" s="69"/>
      <c r="FX82" s="69"/>
      <c r="FY82" s="69"/>
      <c r="FZ82" s="69"/>
      <c r="GA82" s="69"/>
      <c r="GB82" s="69"/>
      <c r="GC82" s="69"/>
      <c r="GD82" s="69"/>
      <c r="GE82" s="69"/>
      <c r="GF82" s="69"/>
      <c r="GG82" s="69"/>
      <c r="GH82" s="69"/>
      <c r="GI82" s="69"/>
      <c r="GJ82" s="69"/>
      <c r="GK82" s="69"/>
      <c r="GL82" s="69"/>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c r="HL82" s="69"/>
      <c r="HM82" s="69"/>
      <c r="HN82" s="69"/>
      <c r="HO82" s="69"/>
      <c r="HP82" s="69"/>
      <c r="HQ82" s="69"/>
      <c r="HR82" s="69"/>
      <c r="HS82" s="69"/>
      <c r="HT82" s="69"/>
      <c r="HU82" s="69"/>
      <c r="HV82" s="69"/>
      <c r="HW82" s="69"/>
      <c r="HX82" s="69"/>
      <c r="HY82" s="69"/>
      <c r="HZ82" s="69"/>
      <c r="IA82" s="69"/>
      <c r="IB82" s="69"/>
      <c r="IC82" s="69"/>
      <c r="ID82" s="69"/>
      <c r="IE82" s="69"/>
      <c r="IF82" s="69"/>
      <c r="IG82" s="69"/>
      <c r="IH82" s="69"/>
      <c r="II82" s="69"/>
      <c r="IJ82" s="69"/>
      <c r="IK82" s="69"/>
      <c r="IL82" s="69"/>
      <c r="IM82" s="69"/>
      <c r="IN82" s="69"/>
      <c r="IO82" s="69"/>
      <c r="IP82" s="69"/>
      <c r="IQ82" s="69"/>
      <c r="IR82" s="69"/>
      <c r="IS82" s="69"/>
      <c r="IT82" s="69"/>
      <c r="IU82" s="69"/>
      <c r="IV82" s="69"/>
      <c r="IW82" s="69"/>
      <c r="IX82" s="69"/>
      <c r="IY82" s="69"/>
      <c r="IZ82" s="69"/>
      <c r="JA82" s="69"/>
      <c r="JB82" s="69"/>
      <c r="JC82" s="69"/>
      <c r="JD82" s="69"/>
      <c r="JE82" s="69"/>
      <c r="JF82" s="69"/>
      <c r="JG82" s="69"/>
      <c r="JH82" s="69"/>
      <c r="JI82" s="69"/>
      <c r="JJ82" s="69"/>
      <c r="JK82" s="69"/>
      <c r="JL82" s="69"/>
      <c r="JM82" s="69"/>
      <c r="JN82" s="69"/>
      <c r="JO82" s="69"/>
      <c r="JP82" s="69"/>
      <c r="JQ82" s="69"/>
      <c r="JR82" s="69"/>
      <c r="JS82" s="69"/>
      <c r="JT82" s="69"/>
      <c r="JU82" s="69"/>
      <c r="JV82" s="69"/>
      <c r="JW82" s="69"/>
      <c r="JX82" s="69"/>
      <c r="JY82" s="69"/>
      <c r="JZ82" s="69"/>
      <c r="KA82" s="69"/>
      <c r="KB82" s="69"/>
      <c r="KC82" s="69"/>
      <c r="KD82" s="69"/>
      <c r="KE82" s="69"/>
      <c r="KF82" s="69"/>
      <c r="KG82" s="69"/>
      <c r="KH82" s="69"/>
      <c r="KI82" s="69"/>
      <c r="KJ82" s="69"/>
      <c r="KK82" s="69"/>
      <c r="KL82" s="69"/>
      <c r="KM82" s="69"/>
      <c r="KN82" s="69"/>
      <c r="KO82" s="69"/>
      <c r="KP82" s="69"/>
      <c r="KQ82" s="69"/>
      <c r="KR82" s="69"/>
      <c r="KS82" s="69"/>
      <c r="KT82" s="69"/>
      <c r="KU82" s="69"/>
      <c r="KV82" s="69"/>
      <c r="KW82" s="69"/>
      <c r="KX82" s="69"/>
      <c r="KY82" s="69"/>
      <c r="KZ82" s="69"/>
      <c r="LA82" s="69"/>
      <c r="LB82" s="69"/>
      <c r="LC82" s="69"/>
      <c r="LD82" s="69"/>
      <c r="LE82" s="69"/>
      <c r="LF82" s="69"/>
      <c r="LG82" s="69"/>
      <c r="LH82" s="69"/>
      <c r="LI82" s="69"/>
      <c r="LJ82" s="69"/>
      <c r="LK82" s="69"/>
      <c r="LL82" s="69"/>
      <c r="LM82" s="69"/>
      <c r="LN82" s="69"/>
      <c r="LO82" s="69"/>
      <c r="LP82" s="69"/>
      <c r="LQ82" s="69"/>
      <c r="LR82" s="69"/>
      <c r="LS82" s="69"/>
      <c r="LT82" s="69"/>
      <c r="LU82" s="69"/>
      <c r="LV82" s="69"/>
      <c r="LW82" s="69"/>
      <c r="LX82" s="69"/>
      <c r="LY82" s="69"/>
      <c r="LZ82" s="69"/>
      <c r="MA82" s="69"/>
      <c r="MB82" s="69"/>
      <c r="MC82" s="69"/>
      <c r="MD82" s="69"/>
      <c r="ME82" s="69"/>
      <c r="MF82" s="69"/>
      <c r="MG82" s="69"/>
      <c r="MH82" s="69"/>
      <c r="MI82" s="69"/>
      <c r="MJ82" s="69"/>
      <c r="MK82" s="69"/>
      <c r="ML82" s="69"/>
      <c r="MM82" s="69"/>
      <c r="MN82" s="69"/>
      <c r="MO82" s="69"/>
      <c r="MP82" s="69"/>
      <c r="MQ82" s="69"/>
      <c r="MR82" s="69"/>
      <c r="MS82" s="69"/>
      <c r="MT82" s="69"/>
      <c r="MU82" s="69"/>
      <c r="MV82" s="69"/>
      <c r="MW82" s="69"/>
      <c r="MX82" s="69"/>
      <c r="MY82" s="69"/>
      <c r="MZ82" s="69"/>
      <c r="NA82" s="69"/>
      <c r="NB82" s="69"/>
      <c r="NC82" s="69"/>
      <c r="ND82" s="69"/>
      <c r="NE82" s="69"/>
      <c r="NF82" s="69"/>
      <c r="NG82" s="69"/>
      <c r="NH82" s="69"/>
      <c r="NI82" s="69"/>
      <c r="NJ82" s="69"/>
      <c r="NK82" s="69"/>
      <c r="NL82" s="69"/>
      <c r="NM82" s="69"/>
      <c r="NN82" s="69"/>
      <c r="NO82" s="69"/>
      <c r="NP82" s="69"/>
      <c r="NQ82" s="69"/>
      <c r="NR82" s="69"/>
      <c r="NS82" s="69"/>
      <c r="NT82" s="69"/>
      <c r="NU82" s="69"/>
      <c r="NV82" s="69"/>
      <c r="NW82" s="69"/>
      <c r="NX82" s="69"/>
      <c r="NY82" s="69"/>
      <c r="NZ82" s="69"/>
      <c r="OA82" s="69"/>
      <c r="OB82" s="69"/>
      <c r="OC82" s="69"/>
      <c r="OD82" s="69"/>
      <c r="OE82" s="69"/>
      <c r="OF82" s="69"/>
      <c r="OG82" s="69"/>
      <c r="OH82" s="69"/>
      <c r="OI82" s="69"/>
      <c r="OJ82" s="69"/>
      <c r="OK82" s="69"/>
      <c r="OL82" s="69"/>
      <c r="OM82" s="69"/>
      <c r="ON82" s="69"/>
      <c r="OO82" s="69"/>
      <c r="OP82" s="69"/>
      <c r="OQ82" s="69"/>
      <c r="OR82" s="69"/>
      <c r="OS82" s="69"/>
      <c r="OT82" s="69"/>
      <c r="OU82" s="69"/>
      <c r="OV82" s="69"/>
      <c r="OW82" s="69"/>
      <c r="OX82" s="69"/>
      <c r="OY82" s="69"/>
      <c r="OZ82" s="69"/>
      <c r="PA82" s="69"/>
      <c r="PB82" s="69"/>
      <c r="PC82" s="69"/>
      <c r="PD82" s="69"/>
      <c r="PE82" s="69"/>
      <c r="PF82" s="69"/>
      <c r="PG82" s="69"/>
      <c r="PH82" s="69"/>
      <c r="PI82" s="69"/>
      <c r="PJ82" s="69"/>
      <c r="PK82" s="69"/>
      <c r="PL82" s="69"/>
      <c r="PM82" s="69"/>
      <c r="PN82" s="69"/>
      <c r="PO82" s="69"/>
      <c r="PP82" s="69"/>
      <c r="PQ82" s="69"/>
      <c r="PR82" s="69"/>
      <c r="PS82" s="69"/>
      <c r="PT82" s="69"/>
      <c r="PU82" s="69"/>
      <c r="PV82" s="69"/>
      <c r="PW82" s="69"/>
      <c r="PX82" s="69"/>
      <c r="PY82" s="69"/>
      <c r="PZ82" s="69"/>
      <c r="QA82" s="69"/>
      <c r="QB82" s="69"/>
      <c r="QC82" s="69"/>
      <c r="QD82" s="69"/>
      <c r="QE82" s="69"/>
      <c r="QF82" s="69"/>
      <c r="QG82" s="69"/>
      <c r="QH82" s="69"/>
      <c r="QI82" s="69"/>
      <c r="QJ82" s="69"/>
      <c r="QK82" s="69"/>
      <c r="QL82" s="69"/>
      <c r="QM82" s="69"/>
      <c r="QN82" s="69"/>
      <c r="QO82" s="69"/>
      <c r="QP82" s="69"/>
      <c r="QQ82" s="69"/>
      <c r="QR82" s="69"/>
      <c r="QS82" s="69"/>
      <c r="QT82" s="69"/>
      <c r="QU82" s="69"/>
      <c r="QV82" s="69"/>
      <c r="QW82" s="69"/>
      <c r="QX82" s="69"/>
      <c r="QY82" s="69"/>
      <c r="QZ82" s="69"/>
      <c r="RA82" s="69"/>
      <c r="RB82" s="69"/>
      <c r="RC82" s="69"/>
      <c r="RD82" s="69"/>
      <c r="RE82" s="69"/>
      <c r="RF82" s="69"/>
      <c r="RG82" s="69"/>
      <c r="RH82" s="69"/>
      <c r="RI82" s="69"/>
      <c r="RJ82" s="69"/>
      <c r="RK82" s="69"/>
      <c r="RL82" s="69"/>
      <c r="RM82" s="69"/>
      <c r="RN82" s="69"/>
      <c r="RO82" s="69"/>
      <c r="RP82" s="69"/>
      <c r="RQ82" s="69"/>
      <c r="RR82" s="69"/>
      <c r="RS82" s="69"/>
      <c r="RT82" s="69"/>
      <c r="RU82" s="69"/>
      <c r="RV82" s="69"/>
      <c r="RW82" s="69"/>
      <c r="RX82" s="69"/>
      <c r="RY82" s="69"/>
      <c r="RZ82" s="69"/>
      <c r="SA82" s="69"/>
      <c r="SB82" s="69"/>
      <c r="SC82" s="69"/>
      <c r="SD82" s="69"/>
      <c r="SE82" s="69"/>
      <c r="SF82" s="69"/>
      <c r="SG82" s="69"/>
      <c r="SH82" s="69"/>
      <c r="SI82" s="69"/>
      <c r="SJ82" s="69"/>
      <c r="SK82" s="69"/>
      <c r="SL82" s="69"/>
      <c r="SM82" s="69"/>
      <c r="SN82" s="69"/>
      <c r="SO82" s="69"/>
      <c r="SP82" s="69"/>
      <c r="SQ82" s="69"/>
      <c r="SR82" s="69"/>
      <c r="SS82" s="69"/>
      <c r="ST82" s="69"/>
      <c r="SU82" s="69"/>
      <c r="SV82" s="69"/>
      <c r="SW82" s="69"/>
      <c r="SX82" s="69"/>
      <c r="SY82" s="69"/>
      <c r="SZ82" s="69"/>
      <c r="TA82" s="69"/>
      <c r="TB82" s="69"/>
      <c r="TC82" s="69"/>
      <c r="TD82" s="69"/>
      <c r="TE82" s="69"/>
      <c r="TF82" s="69"/>
      <c r="TG82" s="69"/>
      <c r="TH82" s="69"/>
      <c r="TI82" s="69"/>
      <c r="TJ82" s="69"/>
      <c r="TK82" s="69"/>
      <c r="TL82" s="69"/>
      <c r="TM82" s="69"/>
      <c r="TN82" s="69"/>
      <c r="TO82" s="69"/>
      <c r="TP82" s="69"/>
      <c r="TQ82" s="69"/>
      <c r="TR82" s="69"/>
      <c r="TS82" s="69"/>
      <c r="TT82" s="69"/>
      <c r="TU82" s="69"/>
      <c r="TV82" s="69"/>
      <c r="TW82" s="69"/>
      <c r="TX82" s="69"/>
      <c r="TY82" s="69"/>
      <c r="TZ82" s="69"/>
      <c r="UA82" s="69"/>
      <c r="UB82" s="69"/>
      <c r="UC82" s="69"/>
      <c r="UD82" s="69"/>
      <c r="UE82" s="69"/>
      <c r="UF82" s="69"/>
      <c r="UG82" s="69"/>
      <c r="UH82" s="69"/>
      <c r="UI82" s="69"/>
      <c r="UJ82" s="69"/>
      <c r="UK82" s="69"/>
      <c r="UL82" s="69"/>
      <c r="UM82" s="69"/>
      <c r="UN82" s="69"/>
      <c r="UO82" s="69"/>
      <c r="UP82" s="69"/>
      <c r="UQ82" s="69"/>
      <c r="UR82" s="69"/>
      <c r="US82" s="69"/>
      <c r="UT82" s="69"/>
      <c r="UU82" s="69"/>
      <c r="UV82" s="69"/>
      <c r="UW82" s="69"/>
      <c r="UX82" s="69"/>
      <c r="UY82" s="69"/>
      <c r="UZ82" s="69"/>
      <c r="VA82" s="69"/>
      <c r="VB82" s="69"/>
      <c r="VC82" s="69"/>
      <c r="VD82" s="69"/>
      <c r="VE82" s="69"/>
      <c r="VF82" s="69"/>
      <c r="VG82" s="69"/>
      <c r="VH82" s="69"/>
      <c r="VI82" s="69"/>
      <c r="VJ82" s="69"/>
      <c r="VK82" s="69"/>
      <c r="VL82" s="69"/>
      <c r="VM82" s="69"/>
      <c r="VN82" s="69"/>
      <c r="VO82" s="69"/>
      <c r="VP82" s="69"/>
      <c r="VQ82" s="69"/>
      <c r="VR82" s="69"/>
      <c r="VS82" s="69"/>
      <c r="VT82" s="69"/>
      <c r="VU82" s="69"/>
      <c r="VV82" s="69"/>
      <c r="VW82" s="69"/>
      <c r="VX82" s="69"/>
      <c r="VY82" s="69"/>
      <c r="VZ82" s="69"/>
      <c r="WA82" s="69"/>
      <c r="WB82" s="69"/>
      <c r="WC82" s="69"/>
      <c r="WD82" s="69"/>
      <c r="WE82" s="69"/>
      <c r="WF82" s="69"/>
      <c r="WG82" s="69"/>
      <c r="WH82" s="69"/>
      <c r="WI82" s="69"/>
      <c r="WJ82" s="69"/>
      <c r="WK82" s="69"/>
      <c r="WL82" s="69"/>
      <c r="WM82" s="69"/>
      <c r="WN82" s="69"/>
      <c r="WO82" s="69"/>
      <c r="WP82" s="69"/>
      <c r="WQ82" s="69"/>
      <c r="WR82" s="69"/>
      <c r="WS82" s="69"/>
      <c r="WT82" s="69"/>
      <c r="WU82" s="69"/>
      <c r="WV82" s="69"/>
      <c r="WW82" s="69"/>
      <c r="WX82" s="69"/>
      <c r="WY82" s="69"/>
      <c r="WZ82" s="69"/>
      <c r="XA82" s="69"/>
      <c r="XB82" s="69"/>
      <c r="XC82" s="69"/>
      <c r="XD82" s="69"/>
      <c r="XE82" s="69"/>
      <c r="XF82" s="69"/>
      <c r="XG82" s="69"/>
      <c r="XH82" s="69"/>
      <c r="XI82" s="69"/>
      <c r="XJ82" s="69"/>
      <c r="XK82" s="69"/>
      <c r="XL82" s="69"/>
      <c r="XM82" s="69"/>
      <c r="XN82" s="69"/>
      <c r="XO82" s="69"/>
      <c r="XP82" s="69"/>
      <c r="XQ82" s="69"/>
      <c r="XR82" s="69"/>
      <c r="XS82" s="69"/>
      <c r="XT82" s="69"/>
      <c r="XU82" s="69"/>
      <c r="XV82" s="69"/>
      <c r="XW82" s="69"/>
      <c r="XX82" s="69"/>
      <c r="XY82" s="69"/>
      <c r="XZ82" s="69"/>
      <c r="YA82" s="69"/>
      <c r="YB82" s="69"/>
      <c r="YC82" s="69"/>
      <c r="YD82" s="69"/>
      <c r="YE82" s="69"/>
      <c r="YF82" s="69"/>
      <c r="YG82" s="69"/>
      <c r="YH82" s="69"/>
      <c r="YI82" s="69"/>
      <c r="YJ82" s="69"/>
      <c r="YK82" s="69"/>
      <c r="YL82" s="69"/>
      <c r="YM82" s="69"/>
      <c r="YN82" s="69"/>
      <c r="YO82" s="69"/>
      <c r="YP82" s="69"/>
      <c r="YQ82" s="69"/>
      <c r="YR82" s="69"/>
      <c r="YS82" s="69"/>
      <c r="YT82" s="69"/>
      <c r="YU82" s="69"/>
      <c r="YV82" s="69"/>
      <c r="YW82" s="69"/>
      <c r="YX82" s="69"/>
      <c r="YY82" s="69"/>
      <c r="YZ82" s="69"/>
      <c r="ZA82" s="69"/>
      <c r="ZB82" s="69"/>
      <c r="ZC82" s="69"/>
      <c r="ZD82" s="69"/>
      <c r="ZE82" s="69"/>
      <c r="ZF82" s="69"/>
      <c r="ZG82" s="69"/>
      <c r="ZH82" s="69"/>
      <c r="ZI82" s="69"/>
      <c r="ZJ82" s="69"/>
      <c r="ZK82" s="69"/>
      <c r="ZL82" s="69"/>
      <c r="ZM82" s="69"/>
      <c r="ZN82" s="69"/>
      <c r="ZO82" s="69"/>
      <c r="ZP82" s="69"/>
      <c r="ZQ82" s="69"/>
      <c r="ZR82" s="69"/>
      <c r="ZS82" s="69"/>
      <c r="ZT82" s="69"/>
      <c r="ZU82" s="69"/>
      <c r="ZV82" s="69"/>
      <c r="ZW82" s="69"/>
      <c r="ZX82" s="69"/>
      <c r="ZY82" s="69"/>
      <c r="ZZ82" s="69"/>
      <c r="AAA82" s="69"/>
      <c r="AAB82" s="69"/>
      <c r="AAC82" s="69"/>
      <c r="AAD82" s="69"/>
      <c r="AAE82" s="69"/>
      <c r="AAF82" s="69"/>
      <c r="AAG82" s="69"/>
      <c r="AAH82" s="69"/>
      <c r="AAI82" s="69"/>
      <c r="AAJ82" s="69"/>
      <c r="AAK82" s="69"/>
      <c r="AAL82" s="69"/>
      <c r="AAM82" s="69"/>
      <c r="AAN82" s="69"/>
      <c r="AAO82" s="69"/>
      <c r="AAP82" s="69"/>
      <c r="AAQ82" s="69"/>
      <c r="AAR82" s="69"/>
      <c r="AAS82" s="69"/>
      <c r="AAT82" s="69"/>
      <c r="AAU82" s="69"/>
      <c r="AAV82" s="69"/>
      <c r="AAW82" s="69"/>
      <c r="AAX82" s="69"/>
      <c r="AAY82" s="69"/>
      <c r="AAZ82" s="69"/>
      <c r="ABA82" s="69"/>
      <c r="ABB82" s="69"/>
      <c r="ABC82" s="69"/>
      <c r="ABD82" s="69"/>
      <c r="ABE82" s="69"/>
      <c r="ABF82" s="69"/>
      <c r="ABG82" s="69"/>
      <c r="ABH82" s="69"/>
      <c r="ABI82" s="69"/>
      <c r="ABJ82" s="69"/>
      <c r="ABK82" s="69"/>
      <c r="ABL82" s="69"/>
      <c r="ABM82" s="69"/>
      <c r="ABN82" s="69"/>
      <c r="ABO82" s="69"/>
      <c r="ABP82" s="69"/>
      <c r="ABQ82" s="69"/>
      <c r="ABR82" s="69"/>
      <c r="ABS82" s="69"/>
      <c r="ABT82" s="69"/>
      <c r="ABU82" s="69"/>
      <c r="ABV82" s="69"/>
      <c r="ABW82" s="69"/>
      <c r="ABX82" s="69"/>
      <c r="ABY82" s="69"/>
      <c r="ABZ82" s="69"/>
      <c r="ACA82" s="69"/>
      <c r="ACB82" s="69"/>
      <c r="ACC82" s="69"/>
      <c r="ACD82" s="69"/>
      <c r="ACE82" s="69"/>
      <c r="ACF82" s="69"/>
      <c r="ACG82" s="69"/>
      <c r="ACH82" s="69"/>
      <c r="ACI82" s="69"/>
      <c r="ACJ82" s="69"/>
      <c r="ACK82" s="69"/>
      <c r="ACL82" s="69"/>
      <c r="ACM82" s="69"/>
      <c r="ACN82" s="69"/>
      <c r="ACO82" s="69"/>
      <c r="ACP82" s="69"/>
      <c r="ACQ82" s="69"/>
      <c r="ACR82" s="69"/>
      <c r="ACS82" s="69"/>
      <c r="ACT82" s="69"/>
      <c r="ACU82" s="69"/>
      <c r="ACV82" s="69"/>
      <c r="ACW82" s="69"/>
      <c r="ACX82" s="69"/>
      <c r="ACY82" s="69"/>
      <c r="ACZ82" s="69"/>
      <c r="ADA82" s="69"/>
      <c r="ADB82" s="69"/>
      <c r="ADC82" s="69"/>
      <c r="ADD82" s="69"/>
      <c r="ADE82" s="69"/>
      <c r="ADF82" s="69"/>
      <c r="ADG82" s="69"/>
      <c r="ADH82" s="69"/>
      <c r="ADI82" s="69"/>
      <c r="ADJ82" s="69"/>
      <c r="ADK82" s="69"/>
      <c r="ADL82" s="69"/>
      <c r="ADM82" s="69"/>
      <c r="ADN82" s="69"/>
      <c r="ADO82" s="69"/>
      <c r="ADP82" s="69"/>
      <c r="ADQ82" s="69"/>
      <c r="ADR82" s="69"/>
      <c r="ADS82" s="69"/>
      <c r="ADT82" s="69"/>
      <c r="ADU82" s="69"/>
      <c r="ADV82" s="69"/>
      <c r="ADW82" s="69"/>
      <c r="ADX82" s="69"/>
      <c r="ADY82" s="69"/>
      <c r="ADZ82" s="69"/>
      <c r="AEA82" s="69"/>
      <c r="AEB82" s="69"/>
      <c r="AEC82" s="69"/>
      <c r="AED82" s="69"/>
      <c r="AEE82" s="69"/>
      <c r="AEF82" s="69"/>
      <c r="AEG82" s="69"/>
      <c r="AEH82" s="69"/>
      <c r="AEI82" s="69"/>
      <c r="AEJ82" s="69"/>
      <c r="AEK82" s="69"/>
      <c r="AEL82" s="69"/>
      <c r="AEM82" s="69"/>
      <c r="AEN82" s="69"/>
      <c r="AEO82" s="69"/>
      <c r="AEP82" s="69"/>
      <c r="AEQ82" s="69"/>
      <c r="AER82" s="69"/>
      <c r="AES82" s="69"/>
      <c r="AET82" s="69"/>
      <c r="AEU82" s="69"/>
      <c r="AEV82" s="69"/>
      <c r="AEW82" s="69"/>
      <c r="AEX82" s="69"/>
      <c r="AEY82" s="69"/>
      <c r="AEZ82" s="69"/>
      <c r="AFA82" s="69"/>
      <c r="AFB82" s="69"/>
      <c r="AFC82" s="69"/>
      <c r="AFD82" s="69"/>
      <c r="AFE82" s="69"/>
      <c r="AFF82" s="69"/>
      <c r="AFG82" s="69"/>
      <c r="AFH82" s="69"/>
      <c r="AFI82" s="69"/>
      <c r="AFJ82" s="69"/>
      <c r="AFK82" s="69"/>
      <c r="AFL82" s="69"/>
      <c r="AFM82" s="69"/>
      <c r="AFN82" s="69"/>
      <c r="AFO82" s="69"/>
      <c r="AFP82" s="69"/>
      <c r="AFQ82" s="69"/>
      <c r="AFR82" s="69"/>
      <c r="AFS82" s="69"/>
      <c r="AFT82" s="69"/>
      <c r="AFU82" s="69"/>
      <c r="AFV82" s="69"/>
      <c r="AFW82" s="69"/>
      <c r="AFX82" s="69"/>
      <c r="AFY82" s="69"/>
      <c r="AFZ82" s="69"/>
      <c r="AGA82" s="69"/>
      <c r="AGB82" s="69"/>
      <c r="AGC82" s="69"/>
      <c r="AGD82" s="69"/>
      <c r="AGE82" s="69"/>
      <c r="AGF82" s="69"/>
      <c r="AGG82" s="69"/>
      <c r="AGH82" s="69"/>
      <c r="AGI82" s="69"/>
      <c r="AGJ82" s="69"/>
      <c r="AGK82" s="69"/>
      <c r="AGL82" s="69"/>
      <c r="AGM82" s="69"/>
      <c r="AGN82" s="69"/>
      <c r="AGO82" s="69"/>
      <c r="AGP82" s="69"/>
      <c r="AGQ82" s="69"/>
      <c r="AGR82" s="69"/>
      <c r="AGS82" s="69"/>
      <c r="AGT82" s="69"/>
      <c r="AGU82" s="69"/>
      <c r="AGV82" s="69"/>
      <c r="AGW82" s="69"/>
      <c r="AGX82" s="69"/>
      <c r="AGY82" s="69"/>
      <c r="AGZ82" s="69"/>
      <c r="AHA82" s="69"/>
      <c r="AHB82" s="69"/>
      <c r="AHC82" s="69"/>
      <c r="AHD82" s="69"/>
      <c r="AHE82" s="69"/>
      <c r="AHF82" s="69"/>
      <c r="AHG82" s="69"/>
      <c r="AHH82" s="69"/>
      <c r="AHI82" s="69"/>
      <c r="AHJ82" s="69"/>
      <c r="AHK82" s="69"/>
      <c r="AHL82" s="69"/>
      <c r="AHM82" s="69"/>
      <c r="AHN82" s="69"/>
      <c r="AHO82" s="69"/>
      <c r="AHP82" s="69"/>
      <c r="AHQ82" s="69"/>
      <c r="AHR82" s="69"/>
      <c r="AHS82" s="69"/>
      <c r="AHT82" s="69"/>
      <c r="AHU82" s="69"/>
      <c r="AHV82" s="69"/>
      <c r="AHW82" s="69"/>
      <c r="AHX82" s="69"/>
      <c r="AHY82" s="69"/>
      <c r="AHZ82" s="69"/>
      <c r="AIA82" s="69"/>
      <c r="AIB82" s="69"/>
      <c r="AIC82" s="69"/>
      <c r="AID82" s="69"/>
      <c r="AIE82" s="69"/>
      <c r="AIF82" s="69"/>
      <c r="AIG82" s="69"/>
      <c r="AIH82" s="69"/>
      <c r="AII82" s="69"/>
      <c r="AIJ82" s="69"/>
      <c r="AIK82" s="69"/>
      <c r="AIL82" s="69"/>
      <c r="AIM82" s="69"/>
      <c r="AIN82" s="69"/>
      <c r="AIO82" s="69"/>
      <c r="AIP82" s="69"/>
      <c r="AIQ82" s="69"/>
      <c r="AIR82" s="69"/>
      <c r="AIS82" s="69"/>
      <c r="AIT82" s="69"/>
      <c r="AIU82" s="69"/>
      <c r="AIV82" s="69"/>
      <c r="AIW82" s="69"/>
      <c r="AIX82" s="69"/>
      <c r="AIY82" s="69"/>
      <c r="AIZ82" s="69"/>
      <c r="AJA82" s="69"/>
      <c r="AJB82" s="69"/>
      <c r="AJC82" s="69"/>
      <c r="AJD82" s="69"/>
      <c r="AJE82" s="69"/>
      <c r="AJF82" s="69"/>
      <c r="AJG82" s="69"/>
      <c r="AJH82" s="69"/>
      <c r="AJI82" s="69"/>
      <c r="AJJ82" s="69"/>
      <c r="AJK82" s="69"/>
      <c r="AJL82" s="69"/>
      <c r="AJM82" s="69"/>
      <c r="AJN82" s="69"/>
      <c r="AJO82" s="69"/>
      <c r="AJP82" s="69"/>
      <c r="AJQ82" s="69"/>
      <c r="AJR82" s="69"/>
      <c r="AJS82" s="69"/>
      <c r="AJT82" s="69"/>
      <c r="AJU82" s="69"/>
      <c r="AJV82" s="69"/>
      <c r="AJW82" s="69"/>
      <c r="AJX82" s="69"/>
      <c r="AJY82" s="69"/>
      <c r="AJZ82" s="69"/>
      <c r="AKA82" s="69"/>
      <c r="AKB82" s="69"/>
      <c r="AKC82" s="69"/>
      <c r="AKD82" s="69"/>
      <c r="AKE82" s="69"/>
      <c r="AKF82" s="69"/>
      <c r="AKG82" s="69"/>
      <c r="AKH82" s="69"/>
      <c r="AKI82" s="69"/>
      <c r="AKJ82" s="69"/>
      <c r="AKK82" s="69"/>
      <c r="AKL82" s="69"/>
      <c r="AKM82" s="69"/>
      <c r="AKN82" s="69"/>
      <c r="AKO82" s="69"/>
      <c r="AKP82" s="69"/>
      <c r="AKQ82" s="69"/>
      <c r="AKR82" s="69"/>
      <c r="AKS82" s="69"/>
      <c r="AKT82" s="69"/>
      <c r="AKU82" s="69"/>
      <c r="AKV82" s="69"/>
      <c r="AKW82" s="69"/>
      <c r="AKX82" s="69"/>
      <c r="AKY82" s="69"/>
      <c r="AKZ82" s="69"/>
      <c r="ALA82" s="69"/>
      <c r="ALB82" s="69"/>
      <c r="ALC82" s="69"/>
      <c r="ALD82" s="69"/>
      <c r="ALE82" s="69"/>
      <c r="ALF82" s="69"/>
      <c r="ALG82" s="69"/>
      <c r="ALH82" s="69"/>
      <c r="ALI82" s="69"/>
      <c r="ALJ82" s="69"/>
      <c r="ALK82" s="69"/>
      <c r="ALL82" s="69"/>
      <c r="ALM82" s="69"/>
    </row>
    <row r="83">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c r="DB83" s="69"/>
      <c r="DC83" s="69"/>
      <c r="DD83" s="69"/>
      <c r="DE83" s="69"/>
      <c r="DF83" s="69"/>
      <c r="DG83" s="69"/>
      <c r="DH83" s="69"/>
      <c r="DI83" s="69"/>
      <c r="DJ83" s="69"/>
      <c r="DK83" s="69"/>
      <c r="DL83" s="69"/>
      <c r="DM83" s="69"/>
      <c r="DN83" s="69"/>
      <c r="DO83" s="69"/>
      <c r="DP83" s="69"/>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c r="FA83" s="69"/>
      <c r="FB83" s="69"/>
      <c r="FC83" s="69"/>
      <c r="FD83" s="69"/>
      <c r="FE83" s="69"/>
      <c r="FF83" s="69"/>
      <c r="FG83" s="69"/>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c r="JL83" s="69"/>
      <c r="JM83" s="69"/>
      <c r="JN83" s="69"/>
      <c r="JO83" s="69"/>
      <c r="JP83" s="69"/>
      <c r="JQ83" s="69"/>
      <c r="JR83" s="69"/>
      <c r="JS83" s="69"/>
      <c r="JT83" s="69"/>
      <c r="JU83" s="69"/>
      <c r="JV83" s="69"/>
      <c r="JW83" s="69"/>
      <c r="JX83" s="69"/>
      <c r="JY83" s="69"/>
      <c r="JZ83" s="69"/>
      <c r="KA83" s="69"/>
      <c r="KB83" s="69"/>
      <c r="KC83" s="69"/>
      <c r="KD83" s="69"/>
      <c r="KE83" s="69"/>
      <c r="KF83" s="69"/>
      <c r="KG83" s="69"/>
      <c r="KH83" s="69"/>
      <c r="KI83" s="69"/>
      <c r="KJ83" s="69"/>
      <c r="KK83" s="69"/>
      <c r="KL83" s="69"/>
      <c r="KM83" s="69"/>
      <c r="KN83" s="69"/>
      <c r="KO83" s="69"/>
      <c r="KP83" s="69"/>
      <c r="KQ83" s="69"/>
      <c r="KR83" s="69"/>
      <c r="KS83" s="69"/>
      <c r="KT83" s="69"/>
      <c r="KU83" s="69"/>
      <c r="KV83" s="69"/>
      <c r="KW83" s="69"/>
      <c r="KX83" s="69"/>
      <c r="KY83" s="69"/>
      <c r="KZ83" s="69"/>
      <c r="LA83" s="69"/>
      <c r="LB83" s="69"/>
      <c r="LC83" s="69"/>
      <c r="LD83" s="69"/>
      <c r="LE83" s="69"/>
      <c r="LF83" s="69"/>
      <c r="LG83" s="69"/>
      <c r="LH83" s="69"/>
      <c r="LI83" s="69"/>
      <c r="LJ83" s="69"/>
      <c r="LK83" s="69"/>
      <c r="LL83" s="69"/>
      <c r="LM83" s="69"/>
      <c r="LN83" s="69"/>
      <c r="LO83" s="69"/>
      <c r="LP83" s="69"/>
      <c r="LQ83" s="69"/>
      <c r="LR83" s="69"/>
      <c r="LS83" s="69"/>
      <c r="LT83" s="69"/>
      <c r="LU83" s="69"/>
      <c r="LV83" s="69"/>
      <c r="LW83" s="69"/>
      <c r="LX83" s="69"/>
      <c r="LY83" s="69"/>
      <c r="LZ83" s="69"/>
      <c r="MA83" s="69"/>
      <c r="MB83" s="69"/>
      <c r="MC83" s="69"/>
      <c r="MD83" s="69"/>
      <c r="ME83" s="69"/>
      <c r="MF83" s="69"/>
      <c r="MG83" s="69"/>
      <c r="MH83" s="69"/>
      <c r="MI83" s="69"/>
      <c r="MJ83" s="69"/>
      <c r="MK83" s="69"/>
      <c r="ML83" s="69"/>
      <c r="MM83" s="69"/>
      <c r="MN83" s="69"/>
      <c r="MO83" s="69"/>
      <c r="MP83" s="69"/>
      <c r="MQ83" s="69"/>
      <c r="MR83" s="69"/>
      <c r="MS83" s="69"/>
      <c r="MT83" s="69"/>
      <c r="MU83" s="69"/>
      <c r="MV83" s="69"/>
      <c r="MW83" s="69"/>
      <c r="MX83" s="69"/>
      <c r="MY83" s="69"/>
      <c r="MZ83" s="69"/>
      <c r="NA83" s="69"/>
      <c r="NB83" s="69"/>
      <c r="NC83" s="69"/>
      <c r="ND83" s="69"/>
      <c r="NE83" s="69"/>
      <c r="NF83" s="69"/>
      <c r="NG83" s="69"/>
      <c r="NH83" s="69"/>
      <c r="NI83" s="69"/>
      <c r="NJ83" s="69"/>
      <c r="NK83" s="69"/>
      <c r="NL83" s="69"/>
      <c r="NM83" s="69"/>
      <c r="NN83" s="69"/>
      <c r="NO83" s="69"/>
      <c r="NP83" s="69"/>
      <c r="NQ83" s="69"/>
      <c r="NR83" s="69"/>
      <c r="NS83" s="69"/>
      <c r="NT83" s="69"/>
      <c r="NU83" s="69"/>
      <c r="NV83" s="69"/>
      <c r="NW83" s="69"/>
      <c r="NX83" s="69"/>
      <c r="NY83" s="69"/>
      <c r="NZ83" s="69"/>
      <c r="OA83" s="69"/>
      <c r="OB83" s="69"/>
      <c r="OC83" s="69"/>
      <c r="OD83" s="69"/>
      <c r="OE83" s="69"/>
      <c r="OF83" s="69"/>
      <c r="OG83" s="69"/>
      <c r="OH83" s="69"/>
      <c r="OI83" s="69"/>
      <c r="OJ83" s="69"/>
      <c r="OK83" s="69"/>
      <c r="OL83" s="69"/>
      <c r="OM83" s="69"/>
      <c r="ON83" s="69"/>
      <c r="OO83" s="69"/>
      <c r="OP83" s="69"/>
      <c r="OQ83" s="69"/>
      <c r="OR83" s="69"/>
      <c r="OS83" s="69"/>
      <c r="OT83" s="69"/>
      <c r="OU83" s="69"/>
      <c r="OV83" s="69"/>
      <c r="OW83" s="69"/>
      <c r="OX83" s="69"/>
      <c r="OY83" s="69"/>
      <c r="OZ83" s="69"/>
      <c r="PA83" s="69"/>
      <c r="PB83" s="69"/>
      <c r="PC83" s="69"/>
      <c r="PD83" s="69"/>
      <c r="PE83" s="69"/>
      <c r="PF83" s="69"/>
      <c r="PG83" s="69"/>
      <c r="PH83" s="69"/>
      <c r="PI83" s="69"/>
      <c r="PJ83" s="69"/>
      <c r="PK83" s="69"/>
      <c r="PL83" s="69"/>
      <c r="PM83" s="69"/>
      <c r="PN83" s="69"/>
      <c r="PO83" s="69"/>
      <c r="PP83" s="69"/>
      <c r="PQ83" s="69"/>
      <c r="PR83" s="69"/>
      <c r="PS83" s="69"/>
      <c r="PT83" s="69"/>
      <c r="PU83" s="69"/>
      <c r="PV83" s="69"/>
      <c r="PW83" s="69"/>
      <c r="PX83" s="69"/>
      <c r="PY83" s="69"/>
      <c r="PZ83" s="69"/>
      <c r="QA83" s="69"/>
      <c r="QB83" s="69"/>
      <c r="QC83" s="69"/>
      <c r="QD83" s="69"/>
      <c r="QE83" s="69"/>
      <c r="QF83" s="69"/>
      <c r="QG83" s="69"/>
      <c r="QH83" s="69"/>
      <c r="QI83" s="69"/>
      <c r="QJ83" s="69"/>
      <c r="QK83" s="69"/>
      <c r="QL83" s="69"/>
      <c r="QM83" s="69"/>
      <c r="QN83" s="69"/>
      <c r="QO83" s="69"/>
      <c r="QP83" s="69"/>
      <c r="QQ83" s="69"/>
      <c r="QR83" s="69"/>
      <c r="QS83" s="69"/>
      <c r="QT83" s="69"/>
      <c r="QU83" s="69"/>
      <c r="QV83" s="69"/>
      <c r="QW83" s="69"/>
      <c r="QX83" s="69"/>
      <c r="QY83" s="69"/>
      <c r="QZ83" s="69"/>
      <c r="RA83" s="69"/>
      <c r="RB83" s="69"/>
      <c r="RC83" s="69"/>
      <c r="RD83" s="69"/>
      <c r="RE83" s="69"/>
      <c r="RF83" s="69"/>
      <c r="RG83" s="69"/>
      <c r="RH83" s="69"/>
      <c r="RI83" s="69"/>
      <c r="RJ83" s="69"/>
      <c r="RK83" s="69"/>
      <c r="RL83" s="69"/>
      <c r="RM83" s="69"/>
      <c r="RN83" s="69"/>
      <c r="RO83" s="69"/>
      <c r="RP83" s="69"/>
      <c r="RQ83" s="69"/>
      <c r="RR83" s="69"/>
      <c r="RS83" s="69"/>
      <c r="RT83" s="69"/>
      <c r="RU83" s="69"/>
      <c r="RV83" s="69"/>
      <c r="RW83" s="69"/>
      <c r="RX83" s="69"/>
      <c r="RY83" s="69"/>
      <c r="RZ83" s="69"/>
      <c r="SA83" s="69"/>
      <c r="SB83" s="69"/>
      <c r="SC83" s="69"/>
      <c r="SD83" s="69"/>
      <c r="SE83" s="69"/>
      <c r="SF83" s="69"/>
      <c r="SG83" s="69"/>
      <c r="SH83" s="69"/>
      <c r="SI83" s="69"/>
      <c r="SJ83" s="69"/>
      <c r="SK83" s="69"/>
      <c r="SL83" s="69"/>
      <c r="SM83" s="69"/>
      <c r="SN83" s="69"/>
      <c r="SO83" s="69"/>
      <c r="SP83" s="69"/>
      <c r="SQ83" s="69"/>
      <c r="SR83" s="69"/>
      <c r="SS83" s="69"/>
      <c r="ST83" s="69"/>
      <c r="SU83" s="69"/>
      <c r="SV83" s="69"/>
      <c r="SW83" s="69"/>
      <c r="SX83" s="69"/>
      <c r="SY83" s="69"/>
      <c r="SZ83" s="69"/>
      <c r="TA83" s="69"/>
      <c r="TB83" s="69"/>
      <c r="TC83" s="69"/>
      <c r="TD83" s="69"/>
      <c r="TE83" s="69"/>
      <c r="TF83" s="69"/>
      <c r="TG83" s="69"/>
      <c r="TH83" s="69"/>
      <c r="TI83" s="69"/>
      <c r="TJ83" s="69"/>
      <c r="TK83" s="69"/>
      <c r="TL83" s="69"/>
      <c r="TM83" s="69"/>
      <c r="TN83" s="69"/>
      <c r="TO83" s="69"/>
      <c r="TP83" s="69"/>
      <c r="TQ83" s="69"/>
      <c r="TR83" s="69"/>
      <c r="TS83" s="69"/>
      <c r="TT83" s="69"/>
      <c r="TU83" s="69"/>
      <c r="TV83" s="69"/>
      <c r="TW83" s="69"/>
      <c r="TX83" s="69"/>
      <c r="TY83" s="69"/>
      <c r="TZ83" s="69"/>
      <c r="UA83" s="69"/>
      <c r="UB83" s="69"/>
      <c r="UC83" s="69"/>
      <c r="UD83" s="69"/>
      <c r="UE83" s="69"/>
      <c r="UF83" s="69"/>
      <c r="UG83" s="69"/>
      <c r="UH83" s="69"/>
      <c r="UI83" s="69"/>
      <c r="UJ83" s="69"/>
      <c r="UK83" s="69"/>
      <c r="UL83" s="69"/>
      <c r="UM83" s="69"/>
      <c r="UN83" s="69"/>
      <c r="UO83" s="69"/>
      <c r="UP83" s="69"/>
      <c r="UQ83" s="69"/>
      <c r="UR83" s="69"/>
      <c r="US83" s="69"/>
      <c r="UT83" s="69"/>
      <c r="UU83" s="69"/>
      <c r="UV83" s="69"/>
      <c r="UW83" s="69"/>
      <c r="UX83" s="69"/>
      <c r="UY83" s="69"/>
      <c r="UZ83" s="69"/>
      <c r="VA83" s="69"/>
      <c r="VB83" s="69"/>
      <c r="VC83" s="69"/>
      <c r="VD83" s="69"/>
      <c r="VE83" s="69"/>
      <c r="VF83" s="69"/>
      <c r="VG83" s="69"/>
      <c r="VH83" s="69"/>
      <c r="VI83" s="69"/>
      <c r="VJ83" s="69"/>
      <c r="VK83" s="69"/>
      <c r="VL83" s="69"/>
      <c r="VM83" s="69"/>
      <c r="VN83" s="69"/>
      <c r="VO83" s="69"/>
      <c r="VP83" s="69"/>
      <c r="VQ83" s="69"/>
      <c r="VR83" s="69"/>
      <c r="VS83" s="69"/>
      <c r="VT83" s="69"/>
      <c r="VU83" s="69"/>
      <c r="VV83" s="69"/>
      <c r="VW83" s="69"/>
      <c r="VX83" s="69"/>
      <c r="VY83" s="69"/>
      <c r="VZ83" s="69"/>
      <c r="WA83" s="69"/>
      <c r="WB83" s="69"/>
      <c r="WC83" s="69"/>
      <c r="WD83" s="69"/>
      <c r="WE83" s="69"/>
      <c r="WF83" s="69"/>
      <c r="WG83" s="69"/>
      <c r="WH83" s="69"/>
      <c r="WI83" s="69"/>
      <c r="WJ83" s="69"/>
      <c r="WK83" s="69"/>
      <c r="WL83" s="69"/>
      <c r="WM83" s="69"/>
      <c r="WN83" s="69"/>
      <c r="WO83" s="69"/>
      <c r="WP83" s="69"/>
      <c r="WQ83" s="69"/>
      <c r="WR83" s="69"/>
      <c r="WS83" s="69"/>
      <c r="WT83" s="69"/>
      <c r="WU83" s="69"/>
      <c r="WV83" s="69"/>
      <c r="WW83" s="69"/>
      <c r="WX83" s="69"/>
      <c r="WY83" s="69"/>
      <c r="WZ83" s="69"/>
      <c r="XA83" s="69"/>
      <c r="XB83" s="69"/>
      <c r="XC83" s="69"/>
      <c r="XD83" s="69"/>
      <c r="XE83" s="69"/>
      <c r="XF83" s="69"/>
      <c r="XG83" s="69"/>
      <c r="XH83" s="69"/>
      <c r="XI83" s="69"/>
      <c r="XJ83" s="69"/>
      <c r="XK83" s="69"/>
      <c r="XL83" s="69"/>
      <c r="XM83" s="69"/>
      <c r="XN83" s="69"/>
      <c r="XO83" s="69"/>
      <c r="XP83" s="69"/>
      <c r="XQ83" s="69"/>
      <c r="XR83" s="69"/>
      <c r="XS83" s="69"/>
      <c r="XT83" s="69"/>
      <c r="XU83" s="69"/>
      <c r="XV83" s="69"/>
      <c r="XW83" s="69"/>
      <c r="XX83" s="69"/>
      <c r="XY83" s="69"/>
      <c r="XZ83" s="69"/>
      <c r="YA83" s="69"/>
      <c r="YB83" s="69"/>
      <c r="YC83" s="69"/>
      <c r="YD83" s="69"/>
      <c r="YE83" s="69"/>
      <c r="YF83" s="69"/>
      <c r="YG83" s="69"/>
      <c r="YH83" s="69"/>
      <c r="YI83" s="69"/>
      <c r="YJ83" s="69"/>
      <c r="YK83" s="69"/>
      <c r="YL83" s="69"/>
      <c r="YM83" s="69"/>
      <c r="YN83" s="69"/>
      <c r="YO83" s="69"/>
      <c r="YP83" s="69"/>
      <c r="YQ83" s="69"/>
      <c r="YR83" s="69"/>
      <c r="YS83" s="69"/>
      <c r="YT83" s="69"/>
      <c r="YU83" s="69"/>
      <c r="YV83" s="69"/>
      <c r="YW83" s="69"/>
      <c r="YX83" s="69"/>
      <c r="YY83" s="69"/>
      <c r="YZ83" s="69"/>
      <c r="ZA83" s="69"/>
      <c r="ZB83" s="69"/>
      <c r="ZC83" s="69"/>
      <c r="ZD83" s="69"/>
      <c r="ZE83" s="69"/>
      <c r="ZF83" s="69"/>
      <c r="ZG83" s="69"/>
      <c r="ZH83" s="69"/>
      <c r="ZI83" s="69"/>
      <c r="ZJ83" s="69"/>
      <c r="ZK83" s="69"/>
      <c r="ZL83" s="69"/>
      <c r="ZM83" s="69"/>
      <c r="ZN83" s="69"/>
      <c r="ZO83" s="69"/>
      <c r="ZP83" s="69"/>
      <c r="ZQ83" s="69"/>
      <c r="ZR83" s="69"/>
      <c r="ZS83" s="69"/>
      <c r="ZT83" s="69"/>
      <c r="ZU83" s="69"/>
      <c r="ZV83" s="69"/>
      <c r="ZW83" s="69"/>
      <c r="ZX83" s="69"/>
      <c r="ZY83" s="69"/>
      <c r="ZZ83" s="69"/>
      <c r="AAA83" s="69"/>
      <c r="AAB83" s="69"/>
      <c r="AAC83" s="69"/>
      <c r="AAD83" s="69"/>
      <c r="AAE83" s="69"/>
      <c r="AAF83" s="69"/>
      <c r="AAG83" s="69"/>
      <c r="AAH83" s="69"/>
      <c r="AAI83" s="69"/>
      <c r="AAJ83" s="69"/>
      <c r="AAK83" s="69"/>
      <c r="AAL83" s="69"/>
      <c r="AAM83" s="69"/>
      <c r="AAN83" s="69"/>
      <c r="AAO83" s="69"/>
      <c r="AAP83" s="69"/>
      <c r="AAQ83" s="69"/>
      <c r="AAR83" s="69"/>
      <c r="AAS83" s="69"/>
      <c r="AAT83" s="69"/>
      <c r="AAU83" s="69"/>
      <c r="AAV83" s="69"/>
      <c r="AAW83" s="69"/>
      <c r="AAX83" s="69"/>
      <c r="AAY83" s="69"/>
      <c r="AAZ83" s="69"/>
      <c r="ABA83" s="69"/>
      <c r="ABB83" s="69"/>
      <c r="ABC83" s="69"/>
      <c r="ABD83" s="69"/>
      <c r="ABE83" s="69"/>
      <c r="ABF83" s="69"/>
      <c r="ABG83" s="69"/>
      <c r="ABH83" s="69"/>
      <c r="ABI83" s="69"/>
      <c r="ABJ83" s="69"/>
      <c r="ABK83" s="69"/>
      <c r="ABL83" s="69"/>
      <c r="ABM83" s="69"/>
      <c r="ABN83" s="69"/>
      <c r="ABO83" s="69"/>
      <c r="ABP83" s="69"/>
      <c r="ABQ83" s="69"/>
      <c r="ABR83" s="69"/>
      <c r="ABS83" s="69"/>
      <c r="ABT83" s="69"/>
      <c r="ABU83" s="69"/>
      <c r="ABV83" s="69"/>
      <c r="ABW83" s="69"/>
      <c r="ABX83" s="69"/>
      <c r="ABY83" s="69"/>
      <c r="ABZ83" s="69"/>
      <c r="ACA83" s="69"/>
      <c r="ACB83" s="69"/>
      <c r="ACC83" s="69"/>
      <c r="ACD83" s="69"/>
      <c r="ACE83" s="69"/>
      <c r="ACF83" s="69"/>
      <c r="ACG83" s="69"/>
      <c r="ACH83" s="69"/>
      <c r="ACI83" s="69"/>
      <c r="ACJ83" s="69"/>
      <c r="ACK83" s="69"/>
      <c r="ACL83" s="69"/>
      <c r="ACM83" s="69"/>
      <c r="ACN83" s="69"/>
      <c r="ACO83" s="69"/>
      <c r="ACP83" s="69"/>
      <c r="ACQ83" s="69"/>
      <c r="ACR83" s="69"/>
      <c r="ACS83" s="69"/>
      <c r="ACT83" s="69"/>
      <c r="ACU83" s="69"/>
      <c r="ACV83" s="69"/>
      <c r="ACW83" s="69"/>
      <c r="ACX83" s="69"/>
      <c r="ACY83" s="69"/>
      <c r="ACZ83" s="69"/>
      <c r="ADA83" s="69"/>
      <c r="ADB83" s="69"/>
      <c r="ADC83" s="69"/>
      <c r="ADD83" s="69"/>
      <c r="ADE83" s="69"/>
      <c r="ADF83" s="69"/>
      <c r="ADG83" s="69"/>
      <c r="ADH83" s="69"/>
      <c r="ADI83" s="69"/>
      <c r="ADJ83" s="69"/>
      <c r="ADK83" s="69"/>
      <c r="ADL83" s="69"/>
      <c r="ADM83" s="69"/>
      <c r="ADN83" s="69"/>
      <c r="ADO83" s="69"/>
      <c r="ADP83" s="69"/>
      <c r="ADQ83" s="69"/>
      <c r="ADR83" s="69"/>
      <c r="ADS83" s="69"/>
      <c r="ADT83" s="69"/>
      <c r="ADU83" s="69"/>
      <c r="ADV83" s="69"/>
      <c r="ADW83" s="69"/>
      <c r="ADX83" s="69"/>
      <c r="ADY83" s="69"/>
      <c r="ADZ83" s="69"/>
      <c r="AEA83" s="69"/>
      <c r="AEB83" s="69"/>
      <c r="AEC83" s="69"/>
      <c r="AED83" s="69"/>
      <c r="AEE83" s="69"/>
      <c r="AEF83" s="69"/>
      <c r="AEG83" s="69"/>
      <c r="AEH83" s="69"/>
      <c r="AEI83" s="69"/>
      <c r="AEJ83" s="69"/>
      <c r="AEK83" s="69"/>
      <c r="AEL83" s="69"/>
      <c r="AEM83" s="69"/>
      <c r="AEN83" s="69"/>
      <c r="AEO83" s="69"/>
      <c r="AEP83" s="69"/>
      <c r="AEQ83" s="69"/>
      <c r="AER83" s="69"/>
      <c r="AES83" s="69"/>
      <c r="AET83" s="69"/>
      <c r="AEU83" s="69"/>
      <c r="AEV83" s="69"/>
      <c r="AEW83" s="69"/>
      <c r="AEX83" s="69"/>
      <c r="AEY83" s="69"/>
      <c r="AEZ83" s="69"/>
      <c r="AFA83" s="69"/>
      <c r="AFB83" s="69"/>
      <c r="AFC83" s="69"/>
      <c r="AFD83" s="69"/>
      <c r="AFE83" s="69"/>
      <c r="AFF83" s="69"/>
      <c r="AFG83" s="69"/>
      <c r="AFH83" s="69"/>
      <c r="AFI83" s="69"/>
      <c r="AFJ83" s="69"/>
      <c r="AFK83" s="69"/>
      <c r="AFL83" s="69"/>
      <c r="AFM83" s="69"/>
      <c r="AFN83" s="69"/>
      <c r="AFO83" s="69"/>
      <c r="AFP83" s="69"/>
      <c r="AFQ83" s="69"/>
      <c r="AFR83" s="69"/>
      <c r="AFS83" s="69"/>
      <c r="AFT83" s="69"/>
      <c r="AFU83" s="69"/>
      <c r="AFV83" s="69"/>
      <c r="AFW83" s="69"/>
      <c r="AFX83" s="69"/>
      <c r="AFY83" s="69"/>
      <c r="AFZ83" s="69"/>
      <c r="AGA83" s="69"/>
      <c r="AGB83" s="69"/>
      <c r="AGC83" s="69"/>
      <c r="AGD83" s="69"/>
      <c r="AGE83" s="69"/>
      <c r="AGF83" s="69"/>
      <c r="AGG83" s="69"/>
      <c r="AGH83" s="69"/>
      <c r="AGI83" s="69"/>
      <c r="AGJ83" s="69"/>
      <c r="AGK83" s="69"/>
      <c r="AGL83" s="69"/>
      <c r="AGM83" s="69"/>
      <c r="AGN83" s="69"/>
      <c r="AGO83" s="69"/>
      <c r="AGP83" s="69"/>
      <c r="AGQ83" s="69"/>
      <c r="AGR83" s="69"/>
      <c r="AGS83" s="69"/>
      <c r="AGT83" s="69"/>
      <c r="AGU83" s="69"/>
      <c r="AGV83" s="69"/>
      <c r="AGW83" s="69"/>
      <c r="AGX83" s="69"/>
      <c r="AGY83" s="69"/>
      <c r="AGZ83" s="69"/>
      <c r="AHA83" s="69"/>
      <c r="AHB83" s="69"/>
      <c r="AHC83" s="69"/>
      <c r="AHD83" s="69"/>
      <c r="AHE83" s="69"/>
      <c r="AHF83" s="69"/>
      <c r="AHG83" s="69"/>
      <c r="AHH83" s="69"/>
      <c r="AHI83" s="69"/>
      <c r="AHJ83" s="69"/>
      <c r="AHK83" s="69"/>
      <c r="AHL83" s="69"/>
      <c r="AHM83" s="69"/>
      <c r="AHN83" s="69"/>
      <c r="AHO83" s="69"/>
      <c r="AHP83" s="69"/>
      <c r="AHQ83" s="69"/>
      <c r="AHR83" s="69"/>
      <c r="AHS83" s="69"/>
      <c r="AHT83" s="69"/>
      <c r="AHU83" s="69"/>
      <c r="AHV83" s="69"/>
      <c r="AHW83" s="69"/>
      <c r="AHX83" s="69"/>
      <c r="AHY83" s="69"/>
      <c r="AHZ83" s="69"/>
      <c r="AIA83" s="69"/>
      <c r="AIB83" s="69"/>
      <c r="AIC83" s="69"/>
      <c r="AID83" s="69"/>
      <c r="AIE83" s="69"/>
      <c r="AIF83" s="69"/>
      <c r="AIG83" s="69"/>
      <c r="AIH83" s="69"/>
      <c r="AII83" s="69"/>
      <c r="AIJ83" s="69"/>
      <c r="AIK83" s="69"/>
      <c r="AIL83" s="69"/>
      <c r="AIM83" s="69"/>
      <c r="AIN83" s="69"/>
      <c r="AIO83" s="69"/>
      <c r="AIP83" s="69"/>
      <c r="AIQ83" s="69"/>
      <c r="AIR83" s="69"/>
      <c r="AIS83" s="69"/>
      <c r="AIT83" s="69"/>
      <c r="AIU83" s="69"/>
      <c r="AIV83" s="69"/>
      <c r="AIW83" s="69"/>
      <c r="AIX83" s="69"/>
      <c r="AIY83" s="69"/>
      <c r="AIZ83" s="69"/>
      <c r="AJA83" s="69"/>
      <c r="AJB83" s="69"/>
      <c r="AJC83" s="69"/>
      <c r="AJD83" s="69"/>
      <c r="AJE83" s="69"/>
      <c r="AJF83" s="69"/>
      <c r="AJG83" s="69"/>
      <c r="AJH83" s="69"/>
      <c r="AJI83" s="69"/>
      <c r="AJJ83" s="69"/>
      <c r="AJK83" s="69"/>
      <c r="AJL83" s="69"/>
      <c r="AJM83" s="69"/>
      <c r="AJN83" s="69"/>
      <c r="AJO83" s="69"/>
      <c r="AJP83" s="69"/>
      <c r="AJQ83" s="69"/>
      <c r="AJR83" s="69"/>
      <c r="AJS83" s="69"/>
      <c r="AJT83" s="69"/>
      <c r="AJU83" s="69"/>
      <c r="AJV83" s="69"/>
      <c r="AJW83" s="69"/>
      <c r="AJX83" s="69"/>
      <c r="AJY83" s="69"/>
      <c r="AJZ83" s="69"/>
      <c r="AKA83" s="69"/>
      <c r="AKB83" s="69"/>
      <c r="AKC83" s="69"/>
      <c r="AKD83" s="69"/>
      <c r="AKE83" s="69"/>
      <c r="AKF83" s="69"/>
      <c r="AKG83" s="69"/>
      <c r="AKH83" s="69"/>
      <c r="AKI83" s="69"/>
      <c r="AKJ83" s="69"/>
      <c r="AKK83" s="69"/>
      <c r="AKL83" s="69"/>
      <c r="AKM83" s="69"/>
      <c r="AKN83" s="69"/>
      <c r="AKO83" s="69"/>
      <c r="AKP83" s="69"/>
      <c r="AKQ83" s="69"/>
      <c r="AKR83" s="69"/>
      <c r="AKS83" s="69"/>
      <c r="AKT83" s="69"/>
      <c r="AKU83" s="69"/>
      <c r="AKV83" s="69"/>
      <c r="AKW83" s="69"/>
      <c r="AKX83" s="69"/>
      <c r="AKY83" s="69"/>
      <c r="AKZ83" s="69"/>
      <c r="ALA83" s="69"/>
      <c r="ALB83" s="69"/>
      <c r="ALC83" s="69"/>
      <c r="ALD83" s="69"/>
      <c r="ALE83" s="69"/>
      <c r="ALF83" s="69"/>
      <c r="ALG83" s="69"/>
      <c r="ALH83" s="69"/>
      <c r="ALI83" s="69"/>
      <c r="ALJ83" s="69"/>
      <c r="ALK83" s="69"/>
      <c r="ALL83" s="69"/>
      <c r="ALM83" s="69"/>
    </row>
    <row r="84">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69"/>
      <c r="BG84" s="69"/>
      <c r="BH84" s="69"/>
      <c r="BI84" s="69"/>
      <c r="BJ84" s="69"/>
      <c r="BK84" s="69"/>
      <c r="BL84" s="69"/>
      <c r="BM84" s="69"/>
      <c r="BN84" s="69"/>
      <c r="BO84" s="69"/>
      <c r="BP84" s="69"/>
      <c r="BQ84" s="69"/>
      <c r="BR84" s="69"/>
      <c r="BS84" s="69"/>
      <c r="BT84" s="69"/>
      <c r="BU84" s="69"/>
      <c r="BV84" s="69"/>
      <c r="BW84" s="69"/>
      <c r="BX84" s="69"/>
      <c r="BY84" s="69"/>
      <c r="BZ84" s="69"/>
      <c r="CA84" s="69"/>
      <c r="CB84" s="69"/>
      <c r="CC84" s="69"/>
      <c r="CD84" s="69"/>
      <c r="CE84" s="69"/>
      <c r="CF84" s="69"/>
      <c r="CG84" s="69"/>
      <c r="CH84" s="69"/>
      <c r="CI84" s="69"/>
      <c r="CJ84" s="69"/>
      <c r="CK84" s="69"/>
      <c r="CL84" s="69"/>
      <c r="CM84" s="69"/>
      <c r="CN84" s="69"/>
      <c r="CO84" s="69"/>
      <c r="CP84" s="69"/>
      <c r="CQ84" s="69"/>
      <c r="CR84" s="69"/>
      <c r="CS84" s="69"/>
      <c r="CT84" s="69"/>
      <c r="CU84" s="69"/>
      <c r="CV84" s="69"/>
      <c r="CW84" s="69"/>
      <c r="CX84" s="69"/>
      <c r="CY84" s="69"/>
      <c r="CZ84" s="69"/>
      <c r="DA84" s="69"/>
      <c r="DB84" s="69"/>
      <c r="DC84" s="69"/>
      <c r="DD84" s="69"/>
      <c r="DE84" s="69"/>
      <c r="DF84" s="69"/>
      <c r="DG84" s="69"/>
      <c r="DH84" s="69"/>
      <c r="DI84" s="69"/>
      <c r="DJ84" s="69"/>
      <c r="DK84" s="69"/>
      <c r="DL84" s="69"/>
      <c r="DM84" s="69"/>
      <c r="DN84" s="69"/>
      <c r="DO84" s="69"/>
      <c r="DP84" s="69"/>
      <c r="DQ84" s="69"/>
      <c r="DR84" s="69"/>
      <c r="DS84" s="69"/>
      <c r="DT84" s="69"/>
      <c r="DU84" s="69"/>
      <c r="DV84" s="69"/>
      <c r="DW84" s="69"/>
      <c r="DX84" s="69"/>
      <c r="DY84" s="69"/>
      <c r="DZ84" s="69"/>
      <c r="EA84" s="69"/>
      <c r="EB84" s="69"/>
      <c r="EC84" s="69"/>
      <c r="ED84" s="69"/>
      <c r="EE84" s="69"/>
      <c r="EF84" s="69"/>
      <c r="EG84" s="69"/>
      <c r="EH84" s="69"/>
      <c r="EI84" s="69"/>
      <c r="EJ84" s="69"/>
      <c r="EK84" s="69"/>
      <c r="EL84" s="69"/>
      <c r="EM84" s="69"/>
      <c r="EN84" s="69"/>
      <c r="EO84" s="69"/>
      <c r="EP84" s="69"/>
      <c r="EQ84" s="69"/>
      <c r="ER84" s="69"/>
      <c r="ES84" s="69"/>
      <c r="ET84" s="69"/>
      <c r="EU84" s="69"/>
      <c r="EV84" s="69"/>
      <c r="EW84" s="69"/>
      <c r="EX84" s="69"/>
      <c r="EY84" s="69"/>
      <c r="EZ84" s="69"/>
      <c r="FA84" s="69"/>
      <c r="FB84" s="69"/>
      <c r="FC84" s="69"/>
      <c r="FD84" s="69"/>
      <c r="FE84" s="69"/>
      <c r="FF84" s="69"/>
      <c r="FG84" s="69"/>
      <c r="FH84" s="69"/>
      <c r="FI84" s="69"/>
      <c r="FJ84" s="69"/>
      <c r="FK84" s="69"/>
      <c r="FL84" s="69"/>
      <c r="FM84" s="69"/>
      <c r="FN84" s="69"/>
      <c r="FO84" s="69"/>
      <c r="FP84" s="69"/>
      <c r="FQ84" s="69"/>
      <c r="FR84" s="69"/>
      <c r="FS84" s="69"/>
      <c r="FT84" s="69"/>
      <c r="FU84" s="69"/>
      <c r="FV84" s="69"/>
      <c r="FW84" s="69"/>
      <c r="FX84" s="69"/>
      <c r="FY84" s="69"/>
      <c r="FZ84" s="69"/>
      <c r="GA84" s="69"/>
      <c r="GB84" s="69"/>
      <c r="GC84" s="69"/>
      <c r="GD84" s="69"/>
      <c r="GE84" s="69"/>
      <c r="GF84" s="69"/>
      <c r="GG84" s="69"/>
      <c r="GH84" s="69"/>
      <c r="GI84" s="69"/>
      <c r="GJ84" s="69"/>
      <c r="GK84" s="69"/>
      <c r="GL84" s="69"/>
      <c r="GM84" s="69"/>
      <c r="GN84" s="69"/>
      <c r="GO84" s="69"/>
      <c r="GP84" s="69"/>
      <c r="GQ84" s="69"/>
      <c r="GR84" s="69"/>
      <c r="GS84" s="69"/>
      <c r="GT84" s="69"/>
      <c r="GU84" s="69"/>
      <c r="GV84" s="69"/>
      <c r="GW84" s="69"/>
      <c r="GX84" s="69"/>
      <c r="GY84" s="69"/>
      <c r="GZ84" s="69"/>
      <c r="HA84" s="69"/>
      <c r="HB84" s="69"/>
      <c r="HC84" s="69"/>
      <c r="HD84" s="69"/>
      <c r="HE84" s="69"/>
      <c r="HF84" s="69"/>
      <c r="HG84" s="69"/>
      <c r="HH84" s="69"/>
      <c r="HI84" s="69"/>
      <c r="HJ84" s="69"/>
      <c r="HK84" s="69"/>
      <c r="HL84" s="69"/>
      <c r="HM84" s="69"/>
      <c r="HN84" s="69"/>
      <c r="HO84" s="69"/>
      <c r="HP84" s="69"/>
      <c r="HQ84" s="69"/>
      <c r="HR84" s="69"/>
      <c r="HS84" s="69"/>
      <c r="HT84" s="69"/>
      <c r="HU84" s="69"/>
      <c r="HV84" s="69"/>
      <c r="HW84" s="69"/>
      <c r="HX84" s="69"/>
      <c r="HY84" s="69"/>
      <c r="HZ84" s="69"/>
      <c r="IA84" s="69"/>
      <c r="IB84" s="69"/>
      <c r="IC84" s="69"/>
      <c r="ID84" s="69"/>
      <c r="IE84" s="69"/>
      <c r="IF84" s="69"/>
      <c r="IG84" s="69"/>
      <c r="IH84" s="69"/>
      <c r="II84" s="69"/>
      <c r="IJ84" s="69"/>
      <c r="IK84" s="69"/>
      <c r="IL84" s="69"/>
      <c r="IM84" s="69"/>
      <c r="IN84" s="69"/>
      <c r="IO84" s="69"/>
      <c r="IP84" s="69"/>
      <c r="IQ84" s="69"/>
      <c r="IR84" s="69"/>
      <c r="IS84" s="69"/>
      <c r="IT84" s="69"/>
      <c r="IU84" s="69"/>
      <c r="IV84" s="69"/>
      <c r="IW84" s="69"/>
      <c r="IX84" s="69"/>
      <c r="IY84" s="69"/>
      <c r="IZ84" s="69"/>
      <c r="JA84" s="69"/>
      <c r="JB84" s="69"/>
      <c r="JC84" s="69"/>
      <c r="JD84" s="69"/>
      <c r="JE84" s="69"/>
      <c r="JF84" s="69"/>
      <c r="JG84" s="69"/>
      <c r="JH84" s="69"/>
      <c r="JI84" s="69"/>
      <c r="JJ84" s="69"/>
      <c r="JK84" s="69"/>
      <c r="JL84" s="69"/>
      <c r="JM84" s="69"/>
      <c r="JN84" s="69"/>
      <c r="JO84" s="69"/>
      <c r="JP84" s="69"/>
      <c r="JQ84" s="69"/>
      <c r="JR84" s="69"/>
      <c r="JS84" s="69"/>
      <c r="JT84" s="69"/>
      <c r="JU84" s="69"/>
      <c r="JV84" s="69"/>
      <c r="JW84" s="69"/>
      <c r="JX84" s="69"/>
      <c r="JY84" s="69"/>
      <c r="JZ84" s="69"/>
      <c r="KA84" s="69"/>
      <c r="KB84" s="69"/>
      <c r="KC84" s="69"/>
      <c r="KD84" s="69"/>
      <c r="KE84" s="69"/>
      <c r="KF84" s="69"/>
      <c r="KG84" s="69"/>
      <c r="KH84" s="69"/>
      <c r="KI84" s="69"/>
      <c r="KJ84" s="69"/>
      <c r="KK84" s="69"/>
      <c r="KL84" s="69"/>
      <c r="KM84" s="69"/>
      <c r="KN84" s="69"/>
      <c r="KO84" s="69"/>
      <c r="KP84" s="69"/>
      <c r="KQ84" s="69"/>
      <c r="KR84" s="69"/>
      <c r="KS84" s="69"/>
      <c r="KT84" s="69"/>
      <c r="KU84" s="69"/>
      <c r="KV84" s="69"/>
      <c r="KW84" s="69"/>
      <c r="KX84" s="69"/>
      <c r="KY84" s="69"/>
      <c r="KZ84" s="69"/>
      <c r="LA84" s="69"/>
      <c r="LB84" s="69"/>
      <c r="LC84" s="69"/>
      <c r="LD84" s="69"/>
      <c r="LE84" s="69"/>
      <c r="LF84" s="69"/>
      <c r="LG84" s="69"/>
      <c r="LH84" s="69"/>
      <c r="LI84" s="69"/>
      <c r="LJ84" s="69"/>
      <c r="LK84" s="69"/>
      <c r="LL84" s="69"/>
      <c r="LM84" s="69"/>
      <c r="LN84" s="69"/>
      <c r="LO84" s="69"/>
      <c r="LP84" s="69"/>
      <c r="LQ84" s="69"/>
      <c r="LR84" s="69"/>
      <c r="LS84" s="69"/>
      <c r="LT84" s="69"/>
      <c r="LU84" s="69"/>
      <c r="LV84" s="69"/>
      <c r="LW84" s="69"/>
      <c r="LX84" s="69"/>
      <c r="LY84" s="69"/>
      <c r="LZ84" s="69"/>
      <c r="MA84" s="69"/>
      <c r="MB84" s="69"/>
      <c r="MC84" s="69"/>
      <c r="MD84" s="69"/>
      <c r="ME84" s="69"/>
      <c r="MF84" s="69"/>
      <c r="MG84" s="69"/>
      <c r="MH84" s="69"/>
      <c r="MI84" s="69"/>
      <c r="MJ84" s="69"/>
      <c r="MK84" s="69"/>
      <c r="ML84" s="69"/>
      <c r="MM84" s="69"/>
      <c r="MN84" s="69"/>
      <c r="MO84" s="69"/>
      <c r="MP84" s="69"/>
      <c r="MQ84" s="69"/>
      <c r="MR84" s="69"/>
      <c r="MS84" s="69"/>
      <c r="MT84" s="69"/>
      <c r="MU84" s="69"/>
      <c r="MV84" s="69"/>
      <c r="MW84" s="69"/>
      <c r="MX84" s="69"/>
      <c r="MY84" s="69"/>
      <c r="MZ84" s="69"/>
      <c r="NA84" s="69"/>
      <c r="NB84" s="69"/>
      <c r="NC84" s="69"/>
      <c r="ND84" s="69"/>
      <c r="NE84" s="69"/>
      <c r="NF84" s="69"/>
      <c r="NG84" s="69"/>
      <c r="NH84" s="69"/>
      <c r="NI84" s="69"/>
      <c r="NJ84" s="69"/>
      <c r="NK84" s="69"/>
      <c r="NL84" s="69"/>
      <c r="NM84" s="69"/>
      <c r="NN84" s="69"/>
      <c r="NO84" s="69"/>
      <c r="NP84" s="69"/>
      <c r="NQ84" s="69"/>
      <c r="NR84" s="69"/>
      <c r="NS84" s="69"/>
      <c r="NT84" s="69"/>
      <c r="NU84" s="69"/>
      <c r="NV84" s="69"/>
      <c r="NW84" s="69"/>
      <c r="NX84" s="69"/>
      <c r="NY84" s="69"/>
      <c r="NZ84" s="69"/>
      <c r="OA84" s="69"/>
      <c r="OB84" s="69"/>
      <c r="OC84" s="69"/>
      <c r="OD84" s="69"/>
      <c r="OE84" s="69"/>
      <c r="OF84" s="69"/>
      <c r="OG84" s="69"/>
      <c r="OH84" s="69"/>
      <c r="OI84" s="69"/>
      <c r="OJ84" s="69"/>
      <c r="OK84" s="69"/>
      <c r="OL84" s="69"/>
      <c r="OM84" s="69"/>
      <c r="ON84" s="69"/>
      <c r="OO84" s="69"/>
      <c r="OP84" s="69"/>
      <c r="OQ84" s="69"/>
      <c r="OR84" s="69"/>
      <c r="OS84" s="69"/>
      <c r="OT84" s="69"/>
      <c r="OU84" s="69"/>
      <c r="OV84" s="69"/>
      <c r="OW84" s="69"/>
      <c r="OX84" s="69"/>
      <c r="OY84" s="69"/>
      <c r="OZ84" s="69"/>
      <c r="PA84" s="69"/>
      <c r="PB84" s="69"/>
      <c r="PC84" s="69"/>
      <c r="PD84" s="69"/>
      <c r="PE84" s="69"/>
      <c r="PF84" s="69"/>
      <c r="PG84" s="69"/>
      <c r="PH84" s="69"/>
      <c r="PI84" s="69"/>
      <c r="PJ84" s="69"/>
      <c r="PK84" s="69"/>
      <c r="PL84" s="69"/>
      <c r="PM84" s="69"/>
      <c r="PN84" s="69"/>
      <c r="PO84" s="69"/>
      <c r="PP84" s="69"/>
      <c r="PQ84" s="69"/>
      <c r="PR84" s="69"/>
      <c r="PS84" s="69"/>
      <c r="PT84" s="69"/>
      <c r="PU84" s="69"/>
      <c r="PV84" s="69"/>
      <c r="PW84" s="69"/>
      <c r="PX84" s="69"/>
      <c r="PY84" s="69"/>
      <c r="PZ84" s="69"/>
      <c r="QA84" s="69"/>
      <c r="QB84" s="69"/>
      <c r="QC84" s="69"/>
      <c r="QD84" s="69"/>
      <c r="QE84" s="69"/>
      <c r="QF84" s="69"/>
      <c r="QG84" s="69"/>
      <c r="QH84" s="69"/>
      <c r="QI84" s="69"/>
      <c r="QJ84" s="69"/>
      <c r="QK84" s="69"/>
      <c r="QL84" s="69"/>
      <c r="QM84" s="69"/>
      <c r="QN84" s="69"/>
      <c r="QO84" s="69"/>
      <c r="QP84" s="69"/>
      <c r="QQ84" s="69"/>
      <c r="QR84" s="69"/>
      <c r="QS84" s="69"/>
      <c r="QT84" s="69"/>
      <c r="QU84" s="69"/>
      <c r="QV84" s="69"/>
      <c r="QW84" s="69"/>
      <c r="QX84" s="69"/>
      <c r="QY84" s="69"/>
      <c r="QZ84" s="69"/>
      <c r="RA84" s="69"/>
      <c r="RB84" s="69"/>
      <c r="RC84" s="69"/>
      <c r="RD84" s="69"/>
      <c r="RE84" s="69"/>
      <c r="RF84" s="69"/>
      <c r="RG84" s="69"/>
      <c r="RH84" s="69"/>
      <c r="RI84" s="69"/>
      <c r="RJ84" s="69"/>
      <c r="RK84" s="69"/>
      <c r="RL84" s="69"/>
      <c r="RM84" s="69"/>
      <c r="RN84" s="69"/>
      <c r="RO84" s="69"/>
      <c r="RP84" s="69"/>
      <c r="RQ84" s="69"/>
      <c r="RR84" s="69"/>
      <c r="RS84" s="69"/>
      <c r="RT84" s="69"/>
      <c r="RU84" s="69"/>
      <c r="RV84" s="69"/>
      <c r="RW84" s="69"/>
      <c r="RX84" s="69"/>
      <c r="RY84" s="69"/>
      <c r="RZ84" s="69"/>
      <c r="SA84" s="69"/>
      <c r="SB84" s="69"/>
      <c r="SC84" s="69"/>
      <c r="SD84" s="69"/>
      <c r="SE84" s="69"/>
      <c r="SF84" s="69"/>
      <c r="SG84" s="69"/>
      <c r="SH84" s="69"/>
      <c r="SI84" s="69"/>
      <c r="SJ84" s="69"/>
      <c r="SK84" s="69"/>
      <c r="SL84" s="69"/>
      <c r="SM84" s="69"/>
      <c r="SN84" s="69"/>
      <c r="SO84" s="69"/>
      <c r="SP84" s="69"/>
      <c r="SQ84" s="69"/>
      <c r="SR84" s="69"/>
      <c r="SS84" s="69"/>
      <c r="ST84" s="69"/>
      <c r="SU84" s="69"/>
      <c r="SV84" s="69"/>
      <c r="SW84" s="69"/>
      <c r="SX84" s="69"/>
      <c r="SY84" s="69"/>
      <c r="SZ84" s="69"/>
      <c r="TA84" s="69"/>
      <c r="TB84" s="69"/>
      <c r="TC84" s="69"/>
      <c r="TD84" s="69"/>
      <c r="TE84" s="69"/>
      <c r="TF84" s="69"/>
      <c r="TG84" s="69"/>
      <c r="TH84" s="69"/>
      <c r="TI84" s="69"/>
      <c r="TJ84" s="69"/>
      <c r="TK84" s="69"/>
      <c r="TL84" s="69"/>
      <c r="TM84" s="69"/>
      <c r="TN84" s="69"/>
      <c r="TO84" s="69"/>
      <c r="TP84" s="69"/>
      <c r="TQ84" s="69"/>
      <c r="TR84" s="69"/>
      <c r="TS84" s="69"/>
      <c r="TT84" s="69"/>
      <c r="TU84" s="69"/>
      <c r="TV84" s="69"/>
      <c r="TW84" s="69"/>
      <c r="TX84" s="69"/>
      <c r="TY84" s="69"/>
      <c r="TZ84" s="69"/>
      <c r="UA84" s="69"/>
      <c r="UB84" s="69"/>
      <c r="UC84" s="69"/>
      <c r="UD84" s="69"/>
      <c r="UE84" s="69"/>
      <c r="UF84" s="69"/>
      <c r="UG84" s="69"/>
      <c r="UH84" s="69"/>
      <c r="UI84" s="69"/>
      <c r="UJ84" s="69"/>
      <c r="UK84" s="69"/>
      <c r="UL84" s="69"/>
      <c r="UM84" s="69"/>
      <c r="UN84" s="69"/>
      <c r="UO84" s="69"/>
      <c r="UP84" s="69"/>
      <c r="UQ84" s="69"/>
      <c r="UR84" s="69"/>
      <c r="US84" s="69"/>
      <c r="UT84" s="69"/>
      <c r="UU84" s="69"/>
      <c r="UV84" s="69"/>
      <c r="UW84" s="69"/>
      <c r="UX84" s="69"/>
      <c r="UY84" s="69"/>
      <c r="UZ84" s="69"/>
      <c r="VA84" s="69"/>
      <c r="VB84" s="69"/>
      <c r="VC84" s="69"/>
      <c r="VD84" s="69"/>
      <c r="VE84" s="69"/>
      <c r="VF84" s="69"/>
      <c r="VG84" s="69"/>
      <c r="VH84" s="69"/>
      <c r="VI84" s="69"/>
      <c r="VJ84" s="69"/>
      <c r="VK84" s="69"/>
      <c r="VL84" s="69"/>
      <c r="VM84" s="69"/>
      <c r="VN84" s="69"/>
      <c r="VO84" s="69"/>
      <c r="VP84" s="69"/>
      <c r="VQ84" s="69"/>
      <c r="VR84" s="69"/>
      <c r="VS84" s="69"/>
      <c r="VT84" s="69"/>
      <c r="VU84" s="69"/>
      <c r="VV84" s="69"/>
      <c r="VW84" s="69"/>
      <c r="VX84" s="69"/>
      <c r="VY84" s="69"/>
      <c r="VZ84" s="69"/>
      <c r="WA84" s="69"/>
      <c r="WB84" s="69"/>
      <c r="WC84" s="69"/>
      <c r="WD84" s="69"/>
      <c r="WE84" s="69"/>
      <c r="WF84" s="69"/>
      <c r="WG84" s="69"/>
      <c r="WH84" s="69"/>
      <c r="WI84" s="69"/>
      <c r="WJ84" s="69"/>
      <c r="WK84" s="69"/>
      <c r="WL84" s="69"/>
      <c r="WM84" s="69"/>
      <c r="WN84" s="69"/>
      <c r="WO84" s="69"/>
      <c r="WP84" s="69"/>
      <c r="WQ84" s="69"/>
      <c r="WR84" s="69"/>
      <c r="WS84" s="69"/>
      <c r="WT84" s="69"/>
      <c r="WU84" s="69"/>
      <c r="WV84" s="69"/>
      <c r="WW84" s="69"/>
      <c r="WX84" s="69"/>
      <c r="WY84" s="69"/>
      <c r="WZ84" s="69"/>
      <c r="XA84" s="69"/>
      <c r="XB84" s="69"/>
      <c r="XC84" s="69"/>
      <c r="XD84" s="69"/>
      <c r="XE84" s="69"/>
      <c r="XF84" s="69"/>
      <c r="XG84" s="69"/>
      <c r="XH84" s="69"/>
      <c r="XI84" s="69"/>
      <c r="XJ84" s="69"/>
      <c r="XK84" s="69"/>
      <c r="XL84" s="69"/>
      <c r="XM84" s="69"/>
      <c r="XN84" s="69"/>
      <c r="XO84" s="69"/>
      <c r="XP84" s="69"/>
      <c r="XQ84" s="69"/>
      <c r="XR84" s="69"/>
      <c r="XS84" s="69"/>
      <c r="XT84" s="69"/>
      <c r="XU84" s="69"/>
      <c r="XV84" s="69"/>
      <c r="XW84" s="69"/>
      <c r="XX84" s="69"/>
      <c r="XY84" s="69"/>
      <c r="XZ84" s="69"/>
      <c r="YA84" s="69"/>
      <c r="YB84" s="69"/>
      <c r="YC84" s="69"/>
      <c r="YD84" s="69"/>
      <c r="YE84" s="69"/>
      <c r="YF84" s="69"/>
      <c r="YG84" s="69"/>
      <c r="YH84" s="69"/>
      <c r="YI84" s="69"/>
      <c r="YJ84" s="69"/>
      <c r="YK84" s="69"/>
      <c r="YL84" s="69"/>
      <c r="YM84" s="69"/>
      <c r="YN84" s="69"/>
      <c r="YO84" s="69"/>
      <c r="YP84" s="69"/>
      <c r="YQ84" s="69"/>
      <c r="YR84" s="69"/>
      <c r="YS84" s="69"/>
      <c r="YT84" s="69"/>
      <c r="YU84" s="69"/>
      <c r="YV84" s="69"/>
      <c r="YW84" s="69"/>
      <c r="YX84" s="69"/>
      <c r="YY84" s="69"/>
      <c r="YZ84" s="69"/>
      <c r="ZA84" s="69"/>
      <c r="ZB84" s="69"/>
      <c r="ZC84" s="69"/>
      <c r="ZD84" s="69"/>
      <c r="ZE84" s="69"/>
      <c r="ZF84" s="69"/>
      <c r="ZG84" s="69"/>
      <c r="ZH84" s="69"/>
      <c r="ZI84" s="69"/>
      <c r="ZJ84" s="69"/>
      <c r="ZK84" s="69"/>
      <c r="ZL84" s="69"/>
      <c r="ZM84" s="69"/>
      <c r="ZN84" s="69"/>
      <c r="ZO84" s="69"/>
      <c r="ZP84" s="69"/>
      <c r="ZQ84" s="69"/>
      <c r="ZR84" s="69"/>
      <c r="ZS84" s="69"/>
      <c r="ZT84" s="69"/>
      <c r="ZU84" s="69"/>
      <c r="ZV84" s="69"/>
      <c r="ZW84" s="69"/>
      <c r="ZX84" s="69"/>
      <c r="ZY84" s="69"/>
      <c r="ZZ84" s="69"/>
      <c r="AAA84" s="69"/>
      <c r="AAB84" s="69"/>
      <c r="AAC84" s="69"/>
      <c r="AAD84" s="69"/>
      <c r="AAE84" s="69"/>
      <c r="AAF84" s="69"/>
      <c r="AAG84" s="69"/>
      <c r="AAH84" s="69"/>
      <c r="AAI84" s="69"/>
      <c r="AAJ84" s="69"/>
      <c r="AAK84" s="69"/>
      <c r="AAL84" s="69"/>
      <c r="AAM84" s="69"/>
      <c r="AAN84" s="69"/>
      <c r="AAO84" s="69"/>
      <c r="AAP84" s="69"/>
      <c r="AAQ84" s="69"/>
      <c r="AAR84" s="69"/>
      <c r="AAS84" s="69"/>
      <c r="AAT84" s="69"/>
      <c r="AAU84" s="69"/>
      <c r="AAV84" s="69"/>
      <c r="AAW84" s="69"/>
      <c r="AAX84" s="69"/>
      <c r="AAY84" s="69"/>
      <c r="AAZ84" s="69"/>
      <c r="ABA84" s="69"/>
      <c r="ABB84" s="69"/>
      <c r="ABC84" s="69"/>
      <c r="ABD84" s="69"/>
      <c r="ABE84" s="69"/>
      <c r="ABF84" s="69"/>
      <c r="ABG84" s="69"/>
      <c r="ABH84" s="69"/>
      <c r="ABI84" s="69"/>
      <c r="ABJ84" s="69"/>
      <c r="ABK84" s="69"/>
      <c r="ABL84" s="69"/>
      <c r="ABM84" s="69"/>
      <c r="ABN84" s="69"/>
      <c r="ABO84" s="69"/>
      <c r="ABP84" s="69"/>
      <c r="ABQ84" s="69"/>
      <c r="ABR84" s="69"/>
      <c r="ABS84" s="69"/>
      <c r="ABT84" s="69"/>
      <c r="ABU84" s="69"/>
      <c r="ABV84" s="69"/>
      <c r="ABW84" s="69"/>
      <c r="ABX84" s="69"/>
      <c r="ABY84" s="69"/>
      <c r="ABZ84" s="69"/>
      <c r="ACA84" s="69"/>
      <c r="ACB84" s="69"/>
      <c r="ACC84" s="69"/>
      <c r="ACD84" s="69"/>
      <c r="ACE84" s="69"/>
      <c r="ACF84" s="69"/>
      <c r="ACG84" s="69"/>
      <c r="ACH84" s="69"/>
      <c r="ACI84" s="69"/>
      <c r="ACJ84" s="69"/>
      <c r="ACK84" s="69"/>
      <c r="ACL84" s="69"/>
      <c r="ACM84" s="69"/>
      <c r="ACN84" s="69"/>
      <c r="ACO84" s="69"/>
      <c r="ACP84" s="69"/>
      <c r="ACQ84" s="69"/>
      <c r="ACR84" s="69"/>
      <c r="ACS84" s="69"/>
      <c r="ACT84" s="69"/>
      <c r="ACU84" s="69"/>
      <c r="ACV84" s="69"/>
      <c r="ACW84" s="69"/>
      <c r="ACX84" s="69"/>
      <c r="ACY84" s="69"/>
      <c r="ACZ84" s="69"/>
      <c r="ADA84" s="69"/>
      <c r="ADB84" s="69"/>
      <c r="ADC84" s="69"/>
      <c r="ADD84" s="69"/>
      <c r="ADE84" s="69"/>
      <c r="ADF84" s="69"/>
      <c r="ADG84" s="69"/>
      <c r="ADH84" s="69"/>
      <c r="ADI84" s="69"/>
      <c r="ADJ84" s="69"/>
      <c r="ADK84" s="69"/>
      <c r="ADL84" s="69"/>
      <c r="ADM84" s="69"/>
      <c r="ADN84" s="69"/>
      <c r="ADO84" s="69"/>
      <c r="ADP84" s="69"/>
      <c r="ADQ84" s="69"/>
      <c r="ADR84" s="69"/>
      <c r="ADS84" s="69"/>
      <c r="ADT84" s="69"/>
      <c r="ADU84" s="69"/>
      <c r="ADV84" s="69"/>
      <c r="ADW84" s="69"/>
      <c r="ADX84" s="69"/>
      <c r="ADY84" s="69"/>
      <c r="ADZ84" s="69"/>
      <c r="AEA84" s="69"/>
      <c r="AEB84" s="69"/>
      <c r="AEC84" s="69"/>
      <c r="AED84" s="69"/>
      <c r="AEE84" s="69"/>
      <c r="AEF84" s="69"/>
      <c r="AEG84" s="69"/>
      <c r="AEH84" s="69"/>
      <c r="AEI84" s="69"/>
      <c r="AEJ84" s="69"/>
      <c r="AEK84" s="69"/>
      <c r="AEL84" s="69"/>
      <c r="AEM84" s="69"/>
      <c r="AEN84" s="69"/>
      <c r="AEO84" s="69"/>
      <c r="AEP84" s="69"/>
      <c r="AEQ84" s="69"/>
      <c r="AER84" s="69"/>
      <c r="AES84" s="69"/>
      <c r="AET84" s="69"/>
      <c r="AEU84" s="69"/>
      <c r="AEV84" s="69"/>
      <c r="AEW84" s="69"/>
      <c r="AEX84" s="69"/>
      <c r="AEY84" s="69"/>
      <c r="AEZ84" s="69"/>
      <c r="AFA84" s="69"/>
      <c r="AFB84" s="69"/>
      <c r="AFC84" s="69"/>
      <c r="AFD84" s="69"/>
      <c r="AFE84" s="69"/>
      <c r="AFF84" s="69"/>
      <c r="AFG84" s="69"/>
      <c r="AFH84" s="69"/>
      <c r="AFI84" s="69"/>
      <c r="AFJ84" s="69"/>
      <c r="AFK84" s="69"/>
      <c r="AFL84" s="69"/>
      <c r="AFM84" s="69"/>
      <c r="AFN84" s="69"/>
      <c r="AFO84" s="69"/>
      <c r="AFP84" s="69"/>
      <c r="AFQ84" s="69"/>
      <c r="AFR84" s="69"/>
      <c r="AFS84" s="69"/>
      <c r="AFT84" s="69"/>
      <c r="AFU84" s="69"/>
      <c r="AFV84" s="69"/>
      <c r="AFW84" s="69"/>
      <c r="AFX84" s="69"/>
      <c r="AFY84" s="69"/>
      <c r="AFZ84" s="69"/>
      <c r="AGA84" s="69"/>
      <c r="AGB84" s="69"/>
      <c r="AGC84" s="69"/>
      <c r="AGD84" s="69"/>
      <c r="AGE84" s="69"/>
      <c r="AGF84" s="69"/>
      <c r="AGG84" s="69"/>
      <c r="AGH84" s="69"/>
      <c r="AGI84" s="69"/>
      <c r="AGJ84" s="69"/>
      <c r="AGK84" s="69"/>
      <c r="AGL84" s="69"/>
      <c r="AGM84" s="69"/>
      <c r="AGN84" s="69"/>
      <c r="AGO84" s="69"/>
      <c r="AGP84" s="69"/>
      <c r="AGQ84" s="69"/>
      <c r="AGR84" s="69"/>
      <c r="AGS84" s="69"/>
      <c r="AGT84" s="69"/>
      <c r="AGU84" s="69"/>
      <c r="AGV84" s="69"/>
      <c r="AGW84" s="69"/>
      <c r="AGX84" s="69"/>
      <c r="AGY84" s="69"/>
      <c r="AGZ84" s="69"/>
      <c r="AHA84" s="69"/>
      <c r="AHB84" s="69"/>
      <c r="AHC84" s="69"/>
      <c r="AHD84" s="69"/>
      <c r="AHE84" s="69"/>
      <c r="AHF84" s="69"/>
      <c r="AHG84" s="69"/>
      <c r="AHH84" s="69"/>
      <c r="AHI84" s="69"/>
      <c r="AHJ84" s="69"/>
      <c r="AHK84" s="69"/>
      <c r="AHL84" s="69"/>
      <c r="AHM84" s="69"/>
      <c r="AHN84" s="69"/>
      <c r="AHO84" s="69"/>
      <c r="AHP84" s="69"/>
      <c r="AHQ84" s="69"/>
      <c r="AHR84" s="69"/>
      <c r="AHS84" s="69"/>
      <c r="AHT84" s="69"/>
      <c r="AHU84" s="69"/>
      <c r="AHV84" s="69"/>
      <c r="AHW84" s="69"/>
      <c r="AHX84" s="69"/>
      <c r="AHY84" s="69"/>
      <c r="AHZ84" s="69"/>
      <c r="AIA84" s="69"/>
      <c r="AIB84" s="69"/>
      <c r="AIC84" s="69"/>
      <c r="AID84" s="69"/>
      <c r="AIE84" s="69"/>
      <c r="AIF84" s="69"/>
      <c r="AIG84" s="69"/>
      <c r="AIH84" s="69"/>
      <c r="AII84" s="69"/>
      <c r="AIJ84" s="69"/>
      <c r="AIK84" s="69"/>
      <c r="AIL84" s="69"/>
      <c r="AIM84" s="69"/>
      <c r="AIN84" s="69"/>
      <c r="AIO84" s="69"/>
      <c r="AIP84" s="69"/>
      <c r="AIQ84" s="69"/>
      <c r="AIR84" s="69"/>
      <c r="AIS84" s="69"/>
      <c r="AIT84" s="69"/>
      <c r="AIU84" s="69"/>
      <c r="AIV84" s="69"/>
      <c r="AIW84" s="69"/>
      <c r="AIX84" s="69"/>
      <c r="AIY84" s="69"/>
      <c r="AIZ84" s="69"/>
      <c r="AJA84" s="69"/>
      <c r="AJB84" s="69"/>
      <c r="AJC84" s="69"/>
      <c r="AJD84" s="69"/>
      <c r="AJE84" s="69"/>
      <c r="AJF84" s="69"/>
      <c r="AJG84" s="69"/>
      <c r="AJH84" s="69"/>
      <c r="AJI84" s="69"/>
      <c r="AJJ84" s="69"/>
      <c r="AJK84" s="69"/>
      <c r="AJL84" s="69"/>
      <c r="AJM84" s="69"/>
      <c r="AJN84" s="69"/>
      <c r="AJO84" s="69"/>
      <c r="AJP84" s="69"/>
      <c r="AJQ84" s="69"/>
      <c r="AJR84" s="69"/>
      <c r="AJS84" s="69"/>
      <c r="AJT84" s="69"/>
      <c r="AJU84" s="69"/>
      <c r="AJV84" s="69"/>
      <c r="AJW84" s="69"/>
      <c r="AJX84" s="69"/>
      <c r="AJY84" s="69"/>
      <c r="AJZ84" s="69"/>
      <c r="AKA84" s="69"/>
      <c r="AKB84" s="69"/>
      <c r="AKC84" s="69"/>
      <c r="AKD84" s="69"/>
      <c r="AKE84" s="69"/>
      <c r="AKF84" s="69"/>
      <c r="AKG84" s="69"/>
      <c r="AKH84" s="69"/>
      <c r="AKI84" s="69"/>
      <c r="AKJ84" s="69"/>
      <c r="AKK84" s="69"/>
      <c r="AKL84" s="69"/>
      <c r="AKM84" s="69"/>
      <c r="AKN84" s="69"/>
      <c r="AKO84" s="69"/>
      <c r="AKP84" s="69"/>
      <c r="AKQ84" s="69"/>
      <c r="AKR84" s="69"/>
      <c r="AKS84" s="69"/>
      <c r="AKT84" s="69"/>
      <c r="AKU84" s="69"/>
      <c r="AKV84" s="69"/>
      <c r="AKW84" s="69"/>
      <c r="AKX84" s="69"/>
      <c r="AKY84" s="69"/>
      <c r="AKZ84" s="69"/>
      <c r="ALA84" s="69"/>
      <c r="ALB84" s="69"/>
      <c r="ALC84" s="69"/>
      <c r="ALD84" s="69"/>
      <c r="ALE84" s="69"/>
      <c r="ALF84" s="69"/>
      <c r="ALG84" s="69"/>
      <c r="ALH84" s="69"/>
      <c r="ALI84" s="69"/>
      <c r="ALJ84" s="69"/>
      <c r="ALK84" s="69"/>
      <c r="ALL84" s="69"/>
      <c r="ALM84" s="69"/>
    </row>
    <row r="8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69"/>
      <c r="BG85" s="69"/>
      <c r="BH85" s="69"/>
      <c r="BI85" s="69"/>
      <c r="BJ85" s="69"/>
      <c r="BK85" s="69"/>
      <c r="BL85" s="69"/>
      <c r="BM85" s="69"/>
      <c r="BN85" s="69"/>
      <c r="BO85" s="69"/>
      <c r="BP85" s="69"/>
      <c r="BQ85" s="69"/>
      <c r="BR85" s="69"/>
      <c r="BS85" s="69"/>
      <c r="BT85" s="69"/>
      <c r="BU85" s="69"/>
      <c r="BV85" s="69"/>
      <c r="BW85" s="69"/>
      <c r="BX85" s="69"/>
      <c r="BY85" s="69"/>
      <c r="BZ85" s="69"/>
      <c r="CA85" s="69"/>
      <c r="CB85" s="69"/>
      <c r="CC85" s="69"/>
      <c r="CD85" s="69"/>
      <c r="CE85" s="69"/>
      <c r="CF85" s="69"/>
      <c r="CG85" s="69"/>
      <c r="CH85" s="69"/>
      <c r="CI85" s="69"/>
      <c r="CJ85" s="69"/>
      <c r="CK85" s="69"/>
      <c r="CL85" s="69"/>
      <c r="CM85" s="69"/>
      <c r="CN85" s="69"/>
      <c r="CO85" s="69"/>
      <c r="CP85" s="69"/>
      <c r="CQ85" s="69"/>
      <c r="CR85" s="69"/>
      <c r="CS85" s="69"/>
      <c r="CT85" s="69"/>
      <c r="CU85" s="69"/>
      <c r="CV85" s="69"/>
      <c r="CW85" s="69"/>
      <c r="CX85" s="69"/>
      <c r="CY85" s="69"/>
      <c r="CZ85" s="69"/>
      <c r="DA85" s="69"/>
      <c r="DB85" s="69"/>
      <c r="DC85" s="69"/>
      <c r="DD85" s="69"/>
      <c r="DE85" s="69"/>
      <c r="DF85" s="69"/>
      <c r="DG85" s="69"/>
      <c r="DH85" s="69"/>
      <c r="DI85" s="69"/>
      <c r="DJ85" s="69"/>
      <c r="DK85" s="69"/>
      <c r="DL85" s="69"/>
      <c r="DM85" s="69"/>
      <c r="DN85" s="69"/>
      <c r="DO85" s="69"/>
      <c r="DP85" s="69"/>
      <c r="DQ85" s="69"/>
      <c r="DR85" s="69"/>
      <c r="DS85" s="69"/>
      <c r="DT85" s="69"/>
      <c r="DU85" s="69"/>
      <c r="DV85" s="69"/>
      <c r="DW85" s="69"/>
      <c r="DX85" s="69"/>
      <c r="DY85" s="69"/>
      <c r="DZ85" s="69"/>
      <c r="EA85" s="69"/>
      <c r="EB85" s="69"/>
      <c r="EC85" s="69"/>
      <c r="ED85" s="69"/>
      <c r="EE85" s="69"/>
      <c r="EF85" s="69"/>
      <c r="EG85" s="69"/>
      <c r="EH85" s="69"/>
      <c r="EI85" s="69"/>
      <c r="EJ85" s="69"/>
      <c r="EK85" s="69"/>
      <c r="EL85" s="69"/>
      <c r="EM85" s="69"/>
      <c r="EN85" s="69"/>
      <c r="EO85" s="69"/>
      <c r="EP85" s="69"/>
      <c r="EQ85" s="69"/>
      <c r="ER85" s="69"/>
      <c r="ES85" s="69"/>
      <c r="ET85" s="69"/>
      <c r="EU85" s="69"/>
      <c r="EV85" s="69"/>
      <c r="EW85" s="69"/>
      <c r="EX85" s="69"/>
      <c r="EY85" s="69"/>
      <c r="EZ85" s="69"/>
      <c r="FA85" s="69"/>
      <c r="FB85" s="69"/>
      <c r="FC85" s="69"/>
      <c r="FD85" s="69"/>
      <c r="FE85" s="69"/>
      <c r="FF85" s="69"/>
      <c r="FG85" s="69"/>
      <c r="FH85" s="69"/>
      <c r="FI85" s="69"/>
      <c r="FJ85" s="69"/>
      <c r="FK85" s="69"/>
      <c r="FL85" s="69"/>
      <c r="FM85" s="69"/>
      <c r="FN85" s="69"/>
      <c r="FO85" s="69"/>
      <c r="FP85" s="69"/>
      <c r="FQ85" s="69"/>
      <c r="FR85" s="69"/>
      <c r="FS85" s="69"/>
      <c r="FT85" s="69"/>
      <c r="FU85" s="69"/>
      <c r="FV85" s="69"/>
      <c r="FW85" s="69"/>
      <c r="FX85" s="69"/>
      <c r="FY85" s="69"/>
      <c r="FZ85" s="69"/>
      <c r="GA85" s="69"/>
      <c r="GB85" s="69"/>
      <c r="GC85" s="69"/>
      <c r="GD85" s="69"/>
      <c r="GE85" s="69"/>
      <c r="GF85" s="69"/>
      <c r="GG85" s="69"/>
      <c r="GH85" s="69"/>
      <c r="GI85" s="69"/>
      <c r="GJ85" s="69"/>
      <c r="GK85" s="69"/>
      <c r="GL85" s="69"/>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c r="JE85" s="69"/>
      <c r="JF85" s="69"/>
      <c r="JG85" s="69"/>
      <c r="JH85" s="69"/>
      <c r="JI85" s="69"/>
      <c r="JJ85" s="69"/>
      <c r="JK85" s="69"/>
      <c r="JL85" s="69"/>
      <c r="JM85" s="69"/>
      <c r="JN85" s="69"/>
      <c r="JO85" s="69"/>
      <c r="JP85" s="69"/>
      <c r="JQ85" s="69"/>
      <c r="JR85" s="69"/>
      <c r="JS85" s="69"/>
      <c r="JT85" s="69"/>
      <c r="JU85" s="69"/>
      <c r="JV85" s="69"/>
      <c r="JW85" s="69"/>
      <c r="JX85" s="69"/>
      <c r="JY85" s="69"/>
      <c r="JZ85" s="69"/>
      <c r="KA85" s="69"/>
      <c r="KB85" s="69"/>
      <c r="KC85" s="69"/>
      <c r="KD85" s="69"/>
      <c r="KE85" s="69"/>
      <c r="KF85" s="69"/>
      <c r="KG85" s="69"/>
      <c r="KH85" s="69"/>
      <c r="KI85" s="69"/>
      <c r="KJ85" s="69"/>
      <c r="KK85" s="69"/>
      <c r="KL85" s="69"/>
      <c r="KM85" s="69"/>
      <c r="KN85" s="69"/>
      <c r="KO85" s="69"/>
      <c r="KP85" s="69"/>
      <c r="KQ85" s="69"/>
      <c r="KR85" s="69"/>
      <c r="KS85" s="69"/>
      <c r="KT85" s="69"/>
      <c r="KU85" s="69"/>
      <c r="KV85" s="69"/>
      <c r="KW85" s="69"/>
      <c r="KX85" s="69"/>
      <c r="KY85" s="69"/>
      <c r="KZ85" s="69"/>
      <c r="LA85" s="69"/>
      <c r="LB85" s="69"/>
      <c r="LC85" s="69"/>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c r="ME85" s="69"/>
      <c r="MF85" s="69"/>
      <c r="MG85" s="69"/>
      <c r="MH85" s="69"/>
      <c r="MI85" s="69"/>
      <c r="MJ85" s="69"/>
      <c r="MK85" s="69"/>
      <c r="ML85" s="69"/>
      <c r="MM85" s="69"/>
      <c r="MN85" s="69"/>
      <c r="MO85" s="69"/>
      <c r="MP85" s="69"/>
      <c r="MQ85" s="69"/>
      <c r="MR85" s="69"/>
      <c r="MS85" s="69"/>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c r="NW85" s="69"/>
      <c r="NX85" s="69"/>
      <c r="NY85" s="69"/>
      <c r="NZ85" s="69"/>
      <c r="OA85" s="69"/>
      <c r="OB85" s="69"/>
      <c r="OC85" s="69"/>
      <c r="OD85" s="69"/>
      <c r="OE85" s="69"/>
      <c r="OF85" s="69"/>
      <c r="OG85" s="69"/>
      <c r="OH85" s="69"/>
      <c r="OI85" s="69"/>
      <c r="OJ85" s="69"/>
      <c r="OK85" s="69"/>
      <c r="OL85" s="69"/>
      <c r="OM85" s="69"/>
      <c r="ON85" s="69"/>
      <c r="OO85" s="69"/>
      <c r="OP85" s="69"/>
      <c r="OQ85" s="69"/>
      <c r="OR85" s="69"/>
      <c r="OS85" s="69"/>
      <c r="OT85" s="69"/>
      <c r="OU85" s="69"/>
      <c r="OV85" s="69"/>
      <c r="OW85" s="69"/>
      <c r="OX85" s="69"/>
      <c r="OY85" s="69"/>
      <c r="OZ85" s="69"/>
      <c r="PA85" s="69"/>
      <c r="PB85" s="69"/>
      <c r="PC85" s="69"/>
      <c r="PD85" s="69"/>
      <c r="PE85" s="69"/>
      <c r="PF85" s="69"/>
      <c r="PG85" s="69"/>
      <c r="PH85" s="69"/>
      <c r="PI85" s="69"/>
      <c r="PJ85" s="69"/>
      <c r="PK85" s="69"/>
      <c r="PL85" s="69"/>
      <c r="PM85" s="69"/>
      <c r="PN85" s="69"/>
      <c r="PO85" s="69"/>
      <c r="PP85" s="69"/>
      <c r="PQ85" s="69"/>
      <c r="PR85" s="69"/>
      <c r="PS85" s="69"/>
      <c r="PT85" s="69"/>
      <c r="PU85" s="69"/>
      <c r="PV85" s="69"/>
      <c r="PW85" s="69"/>
      <c r="PX85" s="69"/>
      <c r="PY85" s="69"/>
      <c r="PZ85" s="69"/>
      <c r="QA85" s="69"/>
      <c r="QB85" s="69"/>
      <c r="QC85" s="69"/>
      <c r="QD85" s="69"/>
      <c r="QE85" s="69"/>
      <c r="QF85" s="69"/>
      <c r="QG85" s="69"/>
      <c r="QH85" s="69"/>
      <c r="QI85" s="69"/>
      <c r="QJ85" s="69"/>
      <c r="QK85" s="69"/>
      <c r="QL85" s="69"/>
      <c r="QM85" s="69"/>
      <c r="QN85" s="69"/>
      <c r="QO85" s="69"/>
      <c r="QP85" s="69"/>
      <c r="QQ85" s="69"/>
      <c r="QR85" s="69"/>
      <c r="QS85" s="69"/>
      <c r="QT85" s="69"/>
      <c r="QU85" s="69"/>
      <c r="QV85" s="69"/>
      <c r="QW85" s="69"/>
      <c r="QX85" s="69"/>
      <c r="QY85" s="69"/>
      <c r="QZ85" s="69"/>
      <c r="RA85" s="69"/>
      <c r="RB85" s="69"/>
      <c r="RC85" s="69"/>
      <c r="RD85" s="69"/>
      <c r="RE85" s="69"/>
      <c r="RF85" s="69"/>
      <c r="RG85" s="69"/>
      <c r="RH85" s="69"/>
      <c r="RI85" s="69"/>
      <c r="RJ85" s="69"/>
      <c r="RK85" s="69"/>
      <c r="RL85" s="69"/>
      <c r="RM85" s="69"/>
      <c r="RN85" s="69"/>
      <c r="RO85" s="69"/>
      <c r="RP85" s="69"/>
      <c r="RQ85" s="69"/>
      <c r="RR85" s="69"/>
      <c r="RS85" s="69"/>
      <c r="RT85" s="69"/>
      <c r="RU85" s="69"/>
      <c r="RV85" s="69"/>
      <c r="RW85" s="69"/>
      <c r="RX85" s="69"/>
      <c r="RY85" s="69"/>
      <c r="RZ85" s="69"/>
      <c r="SA85" s="69"/>
      <c r="SB85" s="69"/>
      <c r="SC85" s="69"/>
      <c r="SD85" s="69"/>
      <c r="SE85" s="69"/>
      <c r="SF85" s="69"/>
      <c r="SG85" s="69"/>
      <c r="SH85" s="69"/>
      <c r="SI85" s="69"/>
      <c r="SJ85" s="69"/>
      <c r="SK85" s="69"/>
      <c r="SL85" s="69"/>
      <c r="SM85" s="69"/>
      <c r="SN85" s="69"/>
      <c r="SO85" s="69"/>
      <c r="SP85" s="69"/>
      <c r="SQ85" s="69"/>
      <c r="SR85" s="69"/>
      <c r="SS85" s="69"/>
      <c r="ST85" s="69"/>
      <c r="SU85" s="69"/>
      <c r="SV85" s="69"/>
      <c r="SW85" s="69"/>
      <c r="SX85" s="69"/>
      <c r="SY85" s="69"/>
      <c r="SZ85" s="69"/>
      <c r="TA85" s="69"/>
      <c r="TB85" s="69"/>
      <c r="TC85" s="69"/>
      <c r="TD85" s="69"/>
      <c r="TE85" s="69"/>
      <c r="TF85" s="69"/>
      <c r="TG85" s="69"/>
      <c r="TH85" s="69"/>
      <c r="TI85" s="69"/>
      <c r="TJ85" s="69"/>
      <c r="TK85" s="69"/>
      <c r="TL85" s="69"/>
      <c r="TM85" s="69"/>
      <c r="TN85" s="69"/>
      <c r="TO85" s="69"/>
      <c r="TP85" s="69"/>
      <c r="TQ85" s="69"/>
      <c r="TR85" s="69"/>
      <c r="TS85" s="69"/>
      <c r="TT85" s="69"/>
      <c r="TU85" s="69"/>
      <c r="TV85" s="69"/>
      <c r="TW85" s="69"/>
      <c r="TX85" s="69"/>
      <c r="TY85" s="69"/>
      <c r="TZ85" s="69"/>
      <c r="UA85" s="69"/>
      <c r="UB85" s="69"/>
      <c r="UC85" s="69"/>
      <c r="UD85" s="69"/>
      <c r="UE85" s="69"/>
      <c r="UF85" s="69"/>
      <c r="UG85" s="69"/>
      <c r="UH85" s="69"/>
      <c r="UI85" s="69"/>
      <c r="UJ85" s="69"/>
      <c r="UK85" s="69"/>
      <c r="UL85" s="69"/>
      <c r="UM85" s="69"/>
      <c r="UN85" s="69"/>
      <c r="UO85" s="69"/>
      <c r="UP85" s="69"/>
      <c r="UQ85" s="69"/>
      <c r="UR85" s="69"/>
      <c r="US85" s="69"/>
      <c r="UT85" s="69"/>
      <c r="UU85" s="69"/>
      <c r="UV85" s="69"/>
      <c r="UW85" s="69"/>
      <c r="UX85" s="69"/>
      <c r="UY85" s="69"/>
      <c r="UZ85" s="69"/>
      <c r="VA85" s="69"/>
      <c r="VB85" s="69"/>
      <c r="VC85" s="69"/>
      <c r="VD85" s="69"/>
      <c r="VE85" s="69"/>
      <c r="VF85" s="69"/>
      <c r="VG85" s="69"/>
      <c r="VH85" s="69"/>
      <c r="VI85" s="69"/>
      <c r="VJ85" s="69"/>
      <c r="VK85" s="69"/>
      <c r="VL85" s="69"/>
      <c r="VM85" s="69"/>
      <c r="VN85" s="69"/>
      <c r="VO85" s="69"/>
      <c r="VP85" s="69"/>
      <c r="VQ85" s="69"/>
      <c r="VR85" s="69"/>
      <c r="VS85" s="69"/>
      <c r="VT85" s="69"/>
      <c r="VU85" s="69"/>
      <c r="VV85" s="69"/>
      <c r="VW85" s="69"/>
      <c r="VX85" s="69"/>
      <c r="VY85" s="69"/>
      <c r="VZ85" s="69"/>
      <c r="WA85" s="69"/>
      <c r="WB85" s="69"/>
      <c r="WC85" s="69"/>
      <c r="WD85" s="69"/>
      <c r="WE85" s="69"/>
      <c r="WF85" s="69"/>
      <c r="WG85" s="69"/>
      <c r="WH85" s="69"/>
      <c r="WI85" s="69"/>
      <c r="WJ85" s="69"/>
      <c r="WK85" s="69"/>
      <c r="WL85" s="69"/>
      <c r="WM85" s="69"/>
      <c r="WN85" s="69"/>
      <c r="WO85" s="69"/>
      <c r="WP85" s="69"/>
      <c r="WQ85" s="69"/>
      <c r="WR85" s="69"/>
      <c r="WS85" s="69"/>
      <c r="WT85" s="69"/>
      <c r="WU85" s="69"/>
      <c r="WV85" s="69"/>
      <c r="WW85" s="69"/>
      <c r="WX85" s="69"/>
      <c r="WY85" s="69"/>
      <c r="WZ85" s="69"/>
      <c r="XA85" s="69"/>
      <c r="XB85" s="69"/>
      <c r="XC85" s="69"/>
      <c r="XD85" s="69"/>
      <c r="XE85" s="69"/>
      <c r="XF85" s="69"/>
      <c r="XG85" s="69"/>
      <c r="XH85" s="69"/>
      <c r="XI85" s="69"/>
      <c r="XJ85" s="69"/>
      <c r="XK85" s="69"/>
      <c r="XL85" s="69"/>
      <c r="XM85" s="69"/>
      <c r="XN85" s="69"/>
      <c r="XO85" s="69"/>
      <c r="XP85" s="69"/>
      <c r="XQ85" s="69"/>
      <c r="XR85" s="69"/>
      <c r="XS85" s="69"/>
      <c r="XT85" s="69"/>
      <c r="XU85" s="69"/>
      <c r="XV85" s="69"/>
      <c r="XW85" s="69"/>
      <c r="XX85" s="69"/>
      <c r="XY85" s="69"/>
      <c r="XZ85" s="69"/>
      <c r="YA85" s="69"/>
      <c r="YB85" s="69"/>
      <c r="YC85" s="69"/>
      <c r="YD85" s="69"/>
      <c r="YE85" s="69"/>
      <c r="YF85" s="69"/>
      <c r="YG85" s="69"/>
      <c r="YH85" s="69"/>
      <c r="YI85" s="69"/>
      <c r="YJ85" s="69"/>
      <c r="YK85" s="69"/>
      <c r="YL85" s="69"/>
      <c r="YM85" s="69"/>
      <c r="YN85" s="69"/>
      <c r="YO85" s="69"/>
      <c r="YP85" s="69"/>
      <c r="YQ85" s="69"/>
      <c r="YR85" s="69"/>
      <c r="YS85" s="69"/>
      <c r="YT85" s="69"/>
      <c r="YU85" s="69"/>
      <c r="YV85" s="69"/>
      <c r="YW85" s="69"/>
      <c r="YX85" s="69"/>
      <c r="YY85" s="69"/>
      <c r="YZ85" s="69"/>
      <c r="ZA85" s="69"/>
      <c r="ZB85" s="69"/>
      <c r="ZC85" s="69"/>
      <c r="ZD85" s="69"/>
      <c r="ZE85" s="69"/>
      <c r="ZF85" s="69"/>
      <c r="ZG85" s="69"/>
      <c r="ZH85" s="69"/>
      <c r="ZI85" s="69"/>
      <c r="ZJ85" s="69"/>
      <c r="ZK85" s="69"/>
      <c r="ZL85" s="69"/>
      <c r="ZM85" s="69"/>
      <c r="ZN85" s="69"/>
      <c r="ZO85" s="69"/>
      <c r="ZP85" s="69"/>
      <c r="ZQ85" s="69"/>
      <c r="ZR85" s="69"/>
      <c r="ZS85" s="69"/>
      <c r="ZT85" s="69"/>
      <c r="ZU85" s="69"/>
      <c r="ZV85" s="69"/>
      <c r="ZW85" s="69"/>
      <c r="ZX85" s="69"/>
      <c r="ZY85" s="69"/>
      <c r="ZZ85" s="69"/>
      <c r="AAA85" s="69"/>
      <c r="AAB85" s="69"/>
      <c r="AAC85" s="69"/>
      <c r="AAD85" s="69"/>
      <c r="AAE85" s="69"/>
      <c r="AAF85" s="69"/>
      <c r="AAG85" s="69"/>
      <c r="AAH85" s="69"/>
      <c r="AAI85" s="69"/>
      <c r="AAJ85" s="69"/>
      <c r="AAK85" s="69"/>
      <c r="AAL85" s="69"/>
      <c r="AAM85" s="69"/>
      <c r="AAN85" s="69"/>
      <c r="AAO85" s="69"/>
      <c r="AAP85" s="69"/>
      <c r="AAQ85" s="69"/>
      <c r="AAR85" s="69"/>
      <c r="AAS85" s="69"/>
      <c r="AAT85" s="69"/>
      <c r="AAU85" s="69"/>
      <c r="AAV85" s="69"/>
      <c r="AAW85" s="69"/>
      <c r="AAX85" s="69"/>
      <c r="AAY85" s="69"/>
      <c r="AAZ85" s="69"/>
      <c r="ABA85" s="69"/>
      <c r="ABB85" s="69"/>
      <c r="ABC85" s="69"/>
      <c r="ABD85" s="69"/>
      <c r="ABE85" s="69"/>
      <c r="ABF85" s="69"/>
      <c r="ABG85" s="69"/>
      <c r="ABH85" s="69"/>
      <c r="ABI85" s="69"/>
      <c r="ABJ85" s="69"/>
      <c r="ABK85" s="69"/>
      <c r="ABL85" s="69"/>
      <c r="ABM85" s="69"/>
      <c r="ABN85" s="69"/>
      <c r="ABO85" s="69"/>
      <c r="ABP85" s="69"/>
      <c r="ABQ85" s="69"/>
      <c r="ABR85" s="69"/>
      <c r="ABS85" s="69"/>
      <c r="ABT85" s="69"/>
      <c r="ABU85" s="69"/>
      <c r="ABV85" s="69"/>
      <c r="ABW85" s="69"/>
      <c r="ABX85" s="69"/>
      <c r="ABY85" s="69"/>
      <c r="ABZ85" s="69"/>
      <c r="ACA85" s="69"/>
      <c r="ACB85" s="69"/>
      <c r="ACC85" s="69"/>
      <c r="ACD85" s="69"/>
      <c r="ACE85" s="69"/>
      <c r="ACF85" s="69"/>
      <c r="ACG85" s="69"/>
      <c r="ACH85" s="69"/>
      <c r="ACI85" s="69"/>
      <c r="ACJ85" s="69"/>
      <c r="ACK85" s="69"/>
      <c r="ACL85" s="69"/>
      <c r="ACM85" s="69"/>
      <c r="ACN85" s="69"/>
      <c r="ACO85" s="69"/>
      <c r="ACP85" s="69"/>
      <c r="ACQ85" s="69"/>
      <c r="ACR85" s="69"/>
      <c r="ACS85" s="69"/>
      <c r="ACT85" s="69"/>
      <c r="ACU85" s="69"/>
      <c r="ACV85" s="69"/>
      <c r="ACW85" s="69"/>
      <c r="ACX85" s="69"/>
      <c r="ACY85" s="69"/>
      <c r="ACZ85" s="69"/>
      <c r="ADA85" s="69"/>
      <c r="ADB85" s="69"/>
      <c r="ADC85" s="69"/>
      <c r="ADD85" s="69"/>
      <c r="ADE85" s="69"/>
      <c r="ADF85" s="69"/>
      <c r="ADG85" s="69"/>
      <c r="ADH85" s="69"/>
      <c r="ADI85" s="69"/>
      <c r="ADJ85" s="69"/>
      <c r="ADK85" s="69"/>
      <c r="ADL85" s="69"/>
      <c r="ADM85" s="69"/>
      <c r="ADN85" s="69"/>
      <c r="ADO85" s="69"/>
      <c r="ADP85" s="69"/>
      <c r="ADQ85" s="69"/>
      <c r="ADR85" s="69"/>
      <c r="ADS85" s="69"/>
      <c r="ADT85" s="69"/>
      <c r="ADU85" s="69"/>
      <c r="ADV85" s="69"/>
      <c r="ADW85" s="69"/>
      <c r="ADX85" s="69"/>
      <c r="ADY85" s="69"/>
      <c r="ADZ85" s="69"/>
      <c r="AEA85" s="69"/>
      <c r="AEB85" s="69"/>
      <c r="AEC85" s="69"/>
      <c r="AED85" s="69"/>
      <c r="AEE85" s="69"/>
      <c r="AEF85" s="69"/>
      <c r="AEG85" s="69"/>
      <c r="AEH85" s="69"/>
      <c r="AEI85" s="69"/>
      <c r="AEJ85" s="69"/>
      <c r="AEK85" s="69"/>
      <c r="AEL85" s="69"/>
      <c r="AEM85" s="69"/>
      <c r="AEN85" s="69"/>
      <c r="AEO85" s="69"/>
      <c r="AEP85" s="69"/>
      <c r="AEQ85" s="69"/>
      <c r="AER85" s="69"/>
      <c r="AES85" s="69"/>
      <c r="AET85" s="69"/>
      <c r="AEU85" s="69"/>
      <c r="AEV85" s="69"/>
      <c r="AEW85" s="69"/>
      <c r="AEX85" s="69"/>
      <c r="AEY85" s="69"/>
      <c r="AEZ85" s="69"/>
      <c r="AFA85" s="69"/>
      <c r="AFB85" s="69"/>
      <c r="AFC85" s="69"/>
      <c r="AFD85" s="69"/>
      <c r="AFE85" s="69"/>
      <c r="AFF85" s="69"/>
      <c r="AFG85" s="69"/>
      <c r="AFH85" s="69"/>
      <c r="AFI85" s="69"/>
      <c r="AFJ85" s="69"/>
      <c r="AFK85" s="69"/>
      <c r="AFL85" s="69"/>
      <c r="AFM85" s="69"/>
      <c r="AFN85" s="69"/>
      <c r="AFO85" s="69"/>
      <c r="AFP85" s="69"/>
      <c r="AFQ85" s="69"/>
      <c r="AFR85" s="69"/>
      <c r="AFS85" s="69"/>
      <c r="AFT85" s="69"/>
      <c r="AFU85" s="69"/>
      <c r="AFV85" s="69"/>
      <c r="AFW85" s="69"/>
      <c r="AFX85" s="69"/>
      <c r="AFY85" s="69"/>
      <c r="AFZ85" s="69"/>
      <c r="AGA85" s="69"/>
      <c r="AGB85" s="69"/>
      <c r="AGC85" s="69"/>
      <c r="AGD85" s="69"/>
      <c r="AGE85" s="69"/>
      <c r="AGF85" s="69"/>
      <c r="AGG85" s="69"/>
      <c r="AGH85" s="69"/>
      <c r="AGI85" s="69"/>
      <c r="AGJ85" s="69"/>
      <c r="AGK85" s="69"/>
      <c r="AGL85" s="69"/>
      <c r="AGM85" s="69"/>
      <c r="AGN85" s="69"/>
      <c r="AGO85" s="69"/>
      <c r="AGP85" s="69"/>
      <c r="AGQ85" s="69"/>
      <c r="AGR85" s="69"/>
      <c r="AGS85" s="69"/>
      <c r="AGT85" s="69"/>
      <c r="AGU85" s="69"/>
      <c r="AGV85" s="69"/>
      <c r="AGW85" s="69"/>
      <c r="AGX85" s="69"/>
      <c r="AGY85" s="69"/>
      <c r="AGZ85" s="69"/>
      <c r="AHA85" s="69"/>
      <c r="AHB85" s="69"/>
      <c r="AHC85" s="69"/>
      <c r="AHD85" s="69"/>
      <c r="AHE85" s="69"/>
      <c r="AHF85" s="69"/>
      <c r="AHG85" s="69"/>
      <c r="AHH85" s="69"/>
      <c r="AHI85" s="69"/>
      <c r="AHJ85" s="69"/>
      <c r="AHK85" s="69"/>
      <c r="AHL85" s="69"/>
      <c r="AHM85" s="69"/>
      <c r="AHN85" s="69"/>
      <c r="AHO85" s="69"/>
      <c r="AHP85" s="69"/>
      <c r="AHQ85" s="69"/>
      <c r="AHR85" s="69"/>
      <c r="AHS85" s="69"/>
      <c r="AHT85" s="69"/>
      <c r="AHU85" s="69"/>
      <c r="AHV85" s="69"/>
      <c r="AHW85" s="69"/>
      <c r="AHX85" s="69"/>
      <c r="AHY85" s="69"/>
      <c r="AHZ85" s="69"/>
      <c r="AIA85" s="69"/>
      <c r="AIB85" s="69"/>
      <c r="AIC85" s="69"/>
      <c r="AID85" s="69"/>
      <c r="AIE85" s="69"/>
      <c r="AIF85" s="69"/>
      <c r="AIG85" s="69"/>
      <c r="AIH85" s="69"/>
      <c r="AII85" s="69"/>
      <c r="AIJ85" s="69"/>
      <c r="AIK85" s="69"/>
      <c r="AIL85" s="69"/>
      <c r="AIM85" s="69"/>
      <c r="AIN85" s="69"/>
      <c r="AIO85" s="69"/>
      <c r="AIP85" s="69"/>
      <c r="AIQ85" s="69"/>
      <c r="AIR85" s="69"/>
      <c r="AIS85" s="69"/>
      <c r="AIT85" s="69"/>
      <c r="AIU85" s="69"/>
      <c r="AIV85" s="69"/>
      <c r="AIW85" s="69"/>
      <c r="AIX85" s="69"/>
      <c r="AIY85" s="69"/>
      <c r="AIZ85" s="69"/>
      <c r="AJA85" s="69"/>
      <c r="AJB85" s="69"/>
      <c r="AJC85" s="69"/>
      <c r="AJD85" s="69"/>
      <c r="AJE85" s="69"/>
      <c r="AJF85" s="69"/>
      <c r="AJG85" s="69"/>
      <c r="AJH85" s="69"/>
      <c r="AJI85" s="69"/>
      <c r="AJJ85" s="69"/>
      <c r="AJK85" s="69"/>
      <c r="AJL85" s="69"/>
      <c r="AJM85" s="69"/>
      <c r="AJN85" s="69"/>
      <c r="AJO85" s="69"/>
      <c r="AJP85" s="69"/>
      <c r="AJQ85" s="69"/>
      <c r="AJR85" s="69"/>
      <c r="AJS85" s="69"/>
      <c r="AJT85" s="69"/>
      <c r="AJU85" s="69"/>
      <c r="AJV85" s="69"/>
      <c r="AJW85" s="69"/>
      <c r="AJX85" s="69"/>
      <c r="AJY85" s="69"/>
      <c r="AJZ85" s="69"/>
      <c r="AKA85" s="69"/>
      <c r="AKB85" s="69"/>
      <c r="AKC85" s="69"/>
      <c r="AKD85" s="69"/>
      <c r="AKE85" s="69"/>
      <c r="AKF85" s="69"/>
      <c r="AKG85" s="69"/>
      <c r="AKH85" s="69"/>
      <c r="AKI85" s="69"/>
      <c r="AKJ85" s="69"/>
      <c r="AKK85" s="69"/>
      <c r="AKL85" s="69"/>
      <c r="AKM85" s="69"/>
      <c r="AKN85" s="69"/>
      <c r="AKO85" s="69"/>
      <c r="AKP85" s="69"/>
      <c r="AKQ85" s="69"/>
      <c r="AKR85" s="69"/>
      <c r="AKS85" s="69"/>
      <c r="AKT85" s="69"/>
      <c r="AKU85" s="69"/>
      <c r="AKV85" s="69"/>
      <c r="AKW85" s="69"/>
      <c r="AKX85" s="69"/>
      <c r="AKY85" s="69"/>
      <c r="AKZ85" s="69"/>
      <c r="ALA85" s="69"/>
      <c r="ALB85" s="69"/>
      <c r="ALC85" s="69"/>
      <c r="ALD85" s="69"/>
      <c r="ALE85" s="69"/>
      <c r="ALF85" s="69"/>
      <c r="ALG85" s="69"/>
      <c r="ALH85" s="69"/>
      <c r="ALI85" s="69"/>
      <c r="ALJ85" s="69"/>
      <c r="ALK85" s="69"/>
      <c r="ALL85" s="69"/>
      <c r="ALM85" s="69"/>
    </row>
    <row r="86">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c r="BS86" s="69"/>
      <c r="BT86" s="69"/>
      <c r="BU86" s="69"/>
      <c r="BV86" s="69"/>
      <c r="BW86" s="69"/>
      <c r="BX86" s="69"/>
      <c r="BY86" s="69"/>
      <c r="BZ86" s="69"/>
      <c r="CA86" s="69"/>
      <c r="CB86" s="69"/>
      <c r="CC86" s="69"/>
      <c r="CD86" s="69"/>
      <c r="CE86" s="69"/>
      <c r="CF86" s="69"/>
      <c r="CG86" s="69"/>
      <c r="CH86" s="69"/>
      <c r="CI86" s="69"/>
      <c r="CJ86" s="69"/>
      <c r="CK86" s="69"/>
      <c r="CL86" s="69"/>
      <c r="CM86" s="69"/>
      <c r="CN86" s="69"/>
      <c r="CO86" s="69"/>
      <c r="CP86" s="69"/>
      <c r="CQ86" s="69"/>
      <c r="CR86" s="69"/>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c r="FD86" s="69"/>
      <c r="FE86" s="69"/>
      <c r="FF86" s="69"/>
      <c r="FG86" s="69"/>
      <c r="FH86" s="69"/>
      <c r="FI86" s="69"/>
      <c r="FJ86" s="69"/>
      <c r="FK86" s="69"/>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c r="JP86" s="69"/>
      <c r="JQ86" s="69"/>
      <c r="JR86" s="69"/>
      <c r="JS86" s="69"/>
      <c r="JT86" s="69"/>
      <c r="JU86" s="69"/>
      <c r="JV86" s="69"/>
      <c r="JW86" s="69"/>
      <c r="JX86" s="69"/>
      <c r="JY86" s="69"/>
      <c r="JZ86" s="69"/>
      <c r="KA86" s="69"/>
      <c r="KB86" s="69"/>
      <c r="KC86" s="69"/>
      <c r="KD86" s="69"/>
      <c r="KE86" s="69"/>
      <c r="KF86" s="69"/>
      <c r="KG86" s="69"/>
      <c r="KH86" s="69"/>
      <c r="KI86" s="69"/>
      <c r="KJ86" s="69"/>
      <c r="KK86" s="69"/>
      <c r="KL86" s="69"/>
      <c r="KM86" s="69"/>
      <c r="KN86" s="69"/>
      <c r="KO86" s="69"/>
      <c r="KP86" s="69"/>
      <c r="KQ86" s="69"/>
      <c r="KR86" s="69"/>
      <c r="KS86" s="69"/>
      <c r="KT86" s="69"/>
      <c r="KU86" s="69"/>
      <c r="KV86" s="69"/>
      <c r="KW86" s="69"/>
      <c r="KX86" s="69"/>
      <c r="KY86" s="69"/>
      <c r="KZ86" s="69"/>
      <c r="LA86" s="69"/>
      <c r="LB86" s="69"/>
      <c r="LC86" s="69"/>
      <c r="LD86" s="69"/>
      <c r="LE86" s="69"/>
      <c r="LF86" s="69"/>
      <c r="LG86" s="69"/>
      <c r="LH86" s="69"/>
      <c r="LI86" s="69"/>
      <c r="LJ86" s="69"/>
      <c r="LK86" s="69"/>
      <c r="LL86" s="69"/>
      <c r="LM86" s="69"/>
      <c r="LN86" s="69"/>
      <c r="LO86" s="69"/>
      <c r="LP86" s="69"/>
      <c r="LQ86" s="69"/>
      <c r="LR86" s="69"/>
      <c r="LS86" s="69"/>
      <c r="LT86" s="69"/>
      <c r="LU86" s="69"/>
      <c r="LV86" s="69"/>
      <c r="LW86" s="69"/>
      <c r="LX86" s="69"/>
      <c r="LY86" s="69"/>
      <c r="LZ86" s="69"/>
      <c r="MA86" s="69"/>
      <c r="MB86" s="69"/>
      <c r="MC86" s="69"/>
      <c r="MD86" s="69"/>
      <c r="ME86" s="69"/>
      <c r="MF86" s="69"/>
      <c r="MG86" s="69"/>
      <c r="MH86" s="69"/>
      <c r="MI86" s="69"/>
      <c r="MJ86" s="69"/>
      <c r="MK86" s="69"/>
      <c r="ML86" s="69"/>
      <c r="MM86" s="69"/>
      <c r="MN86" s="69"/>
      <c r="MO86" s="69"/>
      <c r="MP86" s="69"/>
      <c r="MQ86" s="69"/>
      <c r="MR86" s="69"/>
      <c r="MS86" s="69"/>
      <c r="MT86" s="69"/>
      <c r="MU86" s="69"/>
      <c r="MV86" s="69"/>
      <c r="MW86" s="69"/>
      <c r="MX86" s="69"/>
      <c r="MY86" s="69"/>
      <c r="MZ86" s="69"/>
      <c r="NA86" s="69"/>
      <c r="NB86" s="69"/>
      <c r="NC86" s="69"/>
      <c r="ND86" s="69"/>
      <c r="NE86" s="69"/>
      <c r="NF86" s="69"/>
      <c r="NG86" s="69"/>
      <c r="NH86" s="69"/>
      <c r="NI86" s="69"/>
      <c r="NJ86" s="69"/>
      <c r="NK86" s="69"/>
      <c r="NL86" s="69"/>
      <c r="NM86" s="69"/>
      <c r="NN86" s="69"/>
      <c r="NO86" s="69"/>
      <c r="NP86" s="69"/>
      <c r="NQ86" s="69"/>
      <c r="NR86" s="69"/>
      <c r="NS86" s="69"/>
      <c r="NT86" s="69"/>
      <c r="NU86" s="69"/>
      <c r="NV86" s="69"/>
      <c r="NW86" s="69"/>
      <c r="NX86" s="69"/>
      <c r="NY86" s="69"/>
      <c r="NZ86" s="69"/>
      <c r="OA86" s="69"/>
      <c r="OB86" s="69"/>
      <c r="OC86" s="69"/>
      <c r="OD86" s="69"/>
      <c r="OE86" s="69"/>
      <c r="OF86" s="69"/>
      <c r="OG86" s="69"/>
      <c r="OH86" s="69"/>
      <c r="OI86" s="69"/>
      <c r="OJ86" s="69"/>
      <c r="OK86" s="69"/>
      <c r="OL86" s="69"/>
      <c r="OM86" s="69"/>
      <c r="ON86" s="69"/>
      <c r="OO86" s="69"/>
      <c r="OP86" s="69"/>
      <c r="OQ86" s="69"/>
      <c r="OR86" s="69"/>
      <c r="OS86" s="69"/>
      <c r="OT86" s="69"/>
      <c r="OU86" s="69"/>
      <c r="OV86" s="69"/>
      <c r="OW86" s="69"/>
      <c r="OX86" s="69"/>
      <c r="OY86" s="69"/>
      <c r="OZ86" s="69"/>
      <c r="PA86" s="69"/>
      <c r="PB86" s="69"/>
      <c r="PC86" s="69"/>
      <c r="PD86" s="69"/>
      <c r="PE86" s="69"/>
      <c r="PF86" s="69"/>
      <c r="PG86" s="69"/>
      <c r="PH86" s="69"/>
      <c r="PI86" s="69"/>
      <c r="PJ86" s="69"/>
      <c r="PK86" s="69"/>
      <c r="PL86" s="69"/>
      <c r="PM86" s="69"/>
      <c r="PN86" s="69"/>
      <c r="PO86" s="69"/>
      <c r="PP86" s="69"/>
      <c r="PQ86" s="69"/>
      <c r="PR86" s="69"/>
      <c r="PS86" s="69"/>
      <c r="PT86" s="69"/>
      <c r="PU86" s="69"/>
      <c r="PV86" s="69"/>
      <c r="PW86" s="69"/>
      <c r="PX86" s="69"/>
      <c r="PY86" s="69"/>
      <c r="PZ86" s="69"/>
      <c r="QA86" s="69"/>
      <c r="QB86" s="69"/>
      <c r="QC86" s="69"/>
      <c r="QD86" s="69"/>
      <c r="QE86" s="69"/>
      <c r="QF86" s="69"/>
      <c r="QG86" s="69"/>
      <c r="QH86" s="69"/>
      <c r="QI86" s="69"/>
      <c r="QJ86" s="69"/>
      <c r="QK86" s="69"/>
      <c r="QL86" s="69"/>
      <c r="QM86" s="69"/>
      <c r="QN86" s="69"/>
      <c r="QO86" s="69"/>
      <c r="QP86" s="69"/>
      <c r="QQ86" s="69"/>
      <c r="QR86" s="69"/>
      <c r="QS86" s="69"/>
      <c r="QT86" s="69"/>
      <c r="QU86" s="69"/>
      <c r="QV86" s="69"/>
      <c r="QW86" s="69"/>
      <c r="QX86" s="69"/>
      <c r="QY86" s="69"/>
      <c r="QZ86" s="69"/>
      <c r="RA86" s="69"/>
      <c r="RB86" s="69"/>
      <c r="RC86" s="69"/>
      <c r="RD86" s="69"/>
      <c r="RE86" s="69"/>
      <c r="RF86" s="69"/>
      <c r="RG86" s="69"/>
      <c r="RH86" s="69"/>
      <c r="RI86" s="69"/>
      <c r="RJ86" s="69"/>
      <c r="RK86" s="69"/>
      <c r="RL86" s="69"/>
      <c r="RM86" s="69"/>
      <c r="RN86" s="69"/>
      <c r="RO86" s="69"/>
      <c r="RP86" s="69"/>
      <c r="RQ86" s="69"/>
      <c r="RR86" s="69"/>
      <c r="RS86" s="69"/>
      <c r="RT86" s="69"/>
      <c r="RU86" s="69"/>
      <c r="RV86" s="69"/>
      <c r="RW86" s="69"/>
      <c r="RX86" s="69"/>
      <c r="RY86" s="69"/>
      <c r="RZ86" s="69"/>
      <c r="SA86" s="69"/>
      <c r="SB86" s="69"/>
      <c r="SC86" s="69"/>
      <c r="SD86" s="69"/>
      <c r="SE86" s="69"/>
      <c r="SF86" s="69"/>
      <c r="SG86" s="69"/>
      <c r="SH86" s="69"/>
      <c r="SI86" s="69"/>
      <c r="SJ86" s="69"/>
      <c r="SK86" s="69"/>
      <c r="SL86" s="69"/>
      <c r="SM86" s="69"/>
      <c r="SN86" s="69"/>
      <c r="SO86" s="69"/>
      <c r="SP86" s="69"/>
      <c r="SQ86" s="69"/>
      <c r="SR86" s="69"/>
      <c r="SS86" s="69"/>
      <c r="ST86" s="69"/>
      <c r="SU86" s="69"/>
      <c r="SV86" s="69"/>
      <c r="SW86" s="69"/>
      <c r="SX86" s="69"/>
      <c r="SY86" s="69"/>
      <c r="SZ86" s="69"/>
      <c r="TA86" s="69"/>
      <c r="TB86" s="69"/>
      <c r="TC86" s="69"/>
      <c r="TD86" s="69"/>
      <c r="TE86" s="69"/>
      <c r="TF86" s="69"/>
      <c r="TG86" s="69"/>
      <c r="TH86" s="69"/>
      <c r="TI86" s="69"/>
      <c r="TJ86" s="69"/>
      <c r="TK86" s="69"/>
      <c r="TL86" s="69"/>
      <c r="TM86" s="69"/>
      <c r="TN86" s="69"/>
      <c r="TO86" s="69"/>
      <c r="TP86" s="69"/>
      <c r="TQ86" s="69"/>
      <c r="TR86" s="69"/>
      <c r="TS86" s="69"/>
      <c r="TT86" s="69"/>
      <c r="TU86" s="69"/>
      <c r="TV86" s="69"/>
      <c r="TW86" s="69"/>
      <c r="TX86" s="69"/>
      <c r="TY86" s="69"/>
      <c r="TZ86" s="69"/>
      <c r="UA86" s="69"/>
      <c r="UB86" s="69"/>
      <c r="UC86" s="69"/>
      <c r="UD86" s="69"/>
      <c r="UE86" s="69"/>
      <c r="UF86" s="69"/>
      <c r="UG86" s="69"/>
      <c r="UH86" s="69"/>
      <c r="UI86" s="69"/>
      <c r="UJ86" s="69"/>
      <c r="UK86" s="69"/>
      <c r="UL86" s="69"/>
      <c r="UM86" s="69"/>
      <c r="UN86" s="69"/>
      <c r="UO86" s="69"/>
      <c r="UP86" s="69"/>
      <c r="UQ86" s="69"/>
      <c r="UR86" s="69"/>
      <c r="US86" s="69"/>
      <c r="UT86" s="69"/>
      <c r="UU86" s="69"/>
      <c r="UV86" s="69"/>
      <c r="UW86" s="69"/>
      <c r="UX86" s="69"/>
      <c r="UY86" s="69"/>
      <c r="UZ86" s="69"/>
      <c r="VA86" s="69"/>
      <c r="VB86" s="69"/>
      <c r="VC86" s="69"/>
      <c r="VD86" s="69"/>
      <c r="VE86" s="69"/>
      <c r="VF86" s="69"/>
      <c r="VG86" s="69"/>
      <c r="VH86" s="69"/>
      <c r="VI86" s="69"/>
      <c r="VJ86" s="69"/>
      <c r="VK86" s="69"/>
      <c r="VL86" s="69"/>
      <c r="VM86" s="69"/>
      <c r="VN86" s="69"/>
      <c r="VO86" s="69"/>
      <c r="VP86" s="69"/>
      <c r="VQ86" s="69"/>
      <c r="VR86" s="69"/>
      <c r="VS86" s="69"/>
      <c r="VT86" s="69"/>
      <c r="VU86" s="69"/>
      <c r="VV86" s="69"/>
      <c r="VW86" s="69"/>
      <c r="VX86" s="69"/>
      <c r="VY86" s="69"/>
      <c r="VZ86" s="69"/>
      <c r="WA86" s="69"/>
      <c r="WB86" s="69"/>
      <c r="WC86" s="69"/>
      <c r="WD86" s="69"/>
      <c r="WE86" s="69"/>
      <c r="WF86" s="69"/>
      <c r="WG86" s="69"/>
      <c r="WH86" s="69"/>
      <c r="WI86" s="69"/>
      <c r="WJ86" s="69"/>
      <c r="WK86" s="69"/>
      <c r="WL86" s="69"/>
      <c r="WM86" s="69"/>
      <c r="WN86" s="69"/>
      <c r="WO86" s="69"/>
      <c r="WP86" s="69"/>
      <c r="WQ86" s="69"/>
      <c r="WR86" s="69"/>
      <c r="WS86" s="69"/>
      <c r="WT86" s="69"/>
      <c r="WU86" s="69"/>
      <c r="WV86" s="69"/>
      <c r="WW86" s="69"/>
      <c r="WX86" s="69"/>
      <c r="WY86" s="69"/>
      <c r="WZ86" s="69"/>
      <c r="XA86" s="69"/>
      <c r="XB86" s="69"/>
      <c r="XC86" s="69"/>
      <c r="XD86" s="69"/>
      <c r="XE86" s="69"/>
      <c r="XF86" s="69"/>
      <c r="XG86" s="69"/>
      <c r="XH86" s="69"/>
      <c r="XI86" s="69"/>
      <c r="XJ86" s="69"/>
      <c r="XK86" s="69"/>
      <c r="XL86" s="69"/>
      <c r="XM86" s="69"/>
      <c r="XN86" s="69"/>
      <c r="XO86" s="69"/>
      <c r="XP86" s="69"/>
      <c r="XQ86" s="69"/>
      <c r="XR86" s="69"/>
      <c r="XS86" s="69"/>
      <c r="XT86" s="69"/>
      <c r="XU86" s="69"/>
      <c r="XV86" s="69"/>
      <c r="XW86" s="69"/>
      <c r="XX86" s="69"/>
      <c r="XY86" s="69"/>
      <c r="XZ86" s="69"/>
      <c r="YA86" s="69"/>
      <c r="YB86" s="69"/>
      <c r="YC86" s="69"/>
      <c r="YD86" s="69"/>
      <c r="YE86" s="69"/>
      <c r="YF86" s="69"/>
      <c r="YG86" s="69"/>
      <c r="YH86" s="69"/>
      <c r="YI86" s="69"/>
      <c r="YJ86" s="69"/>
      <c r="YK86" s="69"/>
      <c r="YL86" s="69"/>
      <c r="YM86" s="69"/>
      <c r="YN86" s="69"/>
      <c r="YO86" s="69"/>
      <c r="YP86" s="69"/>
      <c r="YQ86" s="69"/>
      <c r="YR86" s="69"/>
      <c r="YS86" s="69"/>
      <c r="YT86" s="69"/>
      <c r="YU86" s="69"/>
      <c r="YV86" s="69"/>
      <c r="YW86" s="69"/>
      <c r="YX86" s="69"/>
      <c r="YY86" s="69"/>
      <c r="YZ86" s="69"/>
      <c r="ZA86" s="69"/>
      <c r="ZB86" s="69"/>
      <c r="ZC86" s="69"/>
      <c r="ZD86" s="69"/>
      <c r="ZE86" s="69"/>
      <c r="ZF86" s="69"/>
      <c r="ZG86" s="69"/>
      <c r="ZH86" s="69"/>
      <c r="ZI86" s="69"/>
      <c r="ZJ86" s="69"/>
      <c r="ZK86" s="69"/>
      <c r="ZL86" s="69"/>
      <c r="ZM86" s="69"/>
      <c r="ZN86" s="69"/>
      <c r="ZO86" s="69"/>
      <c r="ZP86" s="69"/>
      <c r="ZQ86" s="69"/>
      <c r="ZR86" s="69"/>
      <c r="ZS86" s="69"/>
      <c r="ZT86" s="69"/>
      <c r="ZU86" s="69"/>
      <c r="ZV86" s="69"/>
      <c r="ZW86" s="69"/>
      <c r="ZX86" s="69"/>
      <c r="ZY86" s="69"/>
      <c r="ZZ86" s="69"/>
      <c r="AAA86" s="69"/>
      <c r="AAB86" s="69"/>
      <c r="AAC86" s="69"/>
      <c r="AAD86" s="69"/>
      <c r="AAE86" s="69"/>
      <c r="AAF86" s="69"/>
      <c r="AAG86" s="69"/>
      <c r="AAH86" s="69"/>
      <c r="AAI86" s="69"/>
      <c r="AAJ86" s="69"/>
      <c r="AAK86" s="69"/>
      <c r="AAL86" s="69"/>
      <c r="AAM86" s="69"/>
      <c r="AAN86" s="69"/>
      <c r="AAO86" s="69"/>
      <c r="AAP86" s="69"/>
      <c r="AAQ86" s="69"/>
      <c r="AAR86" s="69"/>
      <c r="AAS86" s="69"/>
      <c r="AAT86" s="69"/>
      <c r="AAU86" s="69"/>
      <c r="AAV86" s="69"/>
      <c r="AAW86" s="69"/>
      <c r="AAX86" s="69"/>
      <c r="AAY86" s="69"/>
      <c r="AAZ86" s="69"/>
      <c r="ABA86" s="69"/>
      <c r="ABB86" s="69"/>
      <c r="ABC86" s="69"/>
      <c r="ABD86" s="69"/>
      <c r="ABE86" s="69"/>
      <c r="ABF86" s="69"/>
      <c r="ABG86" s="69"/>
      <c r="ABH86" s="69"/>
      <c r="ABI86" s="69"/>
      <c r="ABJ86" s="69"/>
      <c r="ABK86" s="69"/>
      <c r="ABL86" s="69"/>
      <c r="ABM86" s="69"/>
      <c r="ABN86" s="69"/>
      <c r="ABO86" s="69"/>
      <c r="ABP86" s="69"/>
      <c r="ABQ86" s="69"/>
      <c r="ABR86" s="69"/>
      <c r="ABS86" s="69"/>
      <c r="ABT86" s="69"/>
      <c r="ABU86" s="69"/>
      <c r="ABV86" s="69"/>
      <c r="ABW86" s="69"/>
      <c r="ABX86" s="69"/>
      <c r="ABY86" s="69"/>
      <c r="ABZ86" s="69"/>
      <c r="ACA86" s="69"/>
      <c r="ACB86" s="69"/>
      <c r="ACC86" s="69"/>
      <c r="ACD86" s="69"/>
      <c r="ACE86" s="69"/>
      <c r="ACF86" s="69"/>
      <c r="ACG86" s="69"/>
      <c r="ACH86" s="69"/>
      <c r="ACI86" s="69"/>
      <c r="ACJ86" s="69"/>
      <c r="ACK86" s="69"/>
      <c r="ACL86" s="69"/>
      <c r="ACM86" s="69"/>
      <c r="ACN86" s="69"/>
      <c r="ACO86" s="69"/>
      <c r="ACP86" s="69"/>
      <c r="ACQ86" s="69"/>
      <c r="ACR86" s="69"/>
      <c r="ACS86" s="69"/>
      <c r="ACT86" s="69"/>
      <c r="ACU86" s="69"/>
      <c r="ACV86" s="69"/>
      <c r="ACW86" s="69"/>
      <c r="ACX86" s="69"/>
      <c r="ACY86" s="69"/>
      <c r="ACZ86" s="69"/>
      <c r="ADA86" s="69"/>
      <c r="ADB86" s="69"/>
      <c r="ADC86" s="69"/>
      <c r="ADD86" s="69"/>
      <c r="ADE86" s="69"/>
      <c r="ADF86" s="69"/>
      <c r="ADG86" s="69"/>
      <c r="ADH86" s="69"/>
      <c r="ADI86" s="69"/>
      <c r="ADJ86" s="69"/>
      <c r="ADK86" s="69"/>
      <c r="ADL86" s="69"/>
      <c r="ADM86" s="69"/>
      <c r="ADN86" s="69"/>
      <c r="ADO86" s="69"/>
      <c r="ADP86" s="69"/>
      <c r="ADQ86" s="69"/>
      <c r="ADR86" s="69"/>
      <c r="ADS86" s="69"/>
      <c r="ADT86" s="69"/>
      <c r="ADU86" s="69"/>
      <c r="ADV86" s="69"/>
      <c r="ADW86" s="69"/>
      <c r="ADX86" s="69"/>
      <c r="ADY86" s="69"/>
      <c r="ADZ86" s="69"/>
      <c r="AEA86" s="69"/>
      <c r="AEB86" s="69"/>
      <c r="AEC86" s="69"/>
      <c r="AED86" s="69"/>
      <c r="AEE86" s="69"/>
      <c r="AEF86" s="69"/>
      <c r="AEG86" s="69"/>
      <c r="AEH86" s="69"/>
      <c r="AEI86" s="69"/>
      <c r="AEJ86" s="69"/>
      <c r="AEK86" s="69"/>
      <c r="AEL86" s="69"/>
      <c r="AEM86" s="69"/>
      <c r="AEN86" s="69"/>
      <c r="AEO86" s="69"/>
      <c r="AEP86" s="69"/>
      <c r="AEQ86" s="69"/>
      <c r="AER86" s="69"/>
      <c r="AES86" s="69"/>
      <c r="AET86" s="69"/>
      <c r="AEU86" s="69"/>
      <c r="AEV86" s="69"/>
      <c r="AEW86" s="69"/>
      <c r="AEX86" s="69"/>
      <c r="AEY86" s="69"/>
      <c r="AEZ86" s="69"/>
      <c r="AFA86" s="69"/>
      <c r="AFB86" s="69"/>
      <c r="AFC86" s="69"/>
      <c r="AFD86" s="69"/>
      <c r="AFE86" s="69"/>
      <c r="AFF86" s="69"/>
      <c r="AFG86" s="69"/>
      <c r="AFH86" s="69"/>
      <c r="AFI86" s="69"/>
      <c r="AFJ86" s="69"/>
      <c r="AFK86" s="69"/>
      <c r="AFL86" s="69"/>
      <c r="AFM86" s="69"/>
      <c r="AFN86" s="69"/>
      <c r="AFO86" s="69"/>
      <c r="AFP86" s="69"/>
      <c r="AFQ86" s="69"/>
      <c r="AFR86" s="69"/>
      <c r="AFS86" s="69"/>
      <c r="AFT86" s="69"/>
      <c r="AFU86" s="69"/>
      <c r="AFV86" s="69"/>
      <c r="AFW86" s="69"/>
      <c r="AFX86" s="69"/>
      <c r="AFY86" s="69"/>
      <c r="AFZ86" s="69"/>
      <c r="AGA86" s="69"/>
      <c r="AGB86" s="69"/>
      <c r="AGC86" s="69"/>
      <c r="AGD86" s="69"/>
      <c r="AGE86" s="69"/>
      <c r="AGF86" s="69"/>
      <c r="AGG86" s="69"/>
      <c r="AGH86" s="69"/>
      <c r="AGI86" s="69"/>
      <c r="AGJ86" s="69"/>
      <c r="AGK86" s="69"/>
      <c r="AGL86" s="69"/>
      <c r="AGM86" s="69"/>
      <c r="AGN86" s="69"/>
      <c r="AGO86" s="69"/>
      <c r="AGP86" s="69"/>
      <c r="AGQ86" s="69"/>
      <c r="AGR86" s="69"/>
      <c r="AGS86" s="69"/>
      <c r="AGT86" s="69"/>
      <c r="AGU86" s="69"/>
      <c r="AGV86" s="69"/>
      <c r="AGW86" s="69"/>
      <c r="AGX86" s="69"/>
      <c r="AGY86" s="69"/>
      <c r="AGZ86" s="69"/>
      <c r="AHA86" s="69"/>
      <c r="AHB86" s="69"/>
      <c r="AHC86" s="69"/>
      <c r="AHD86" s="69"/>
      <c r="AHE86" s="69"/>
      <c r="AHF86" s="69"/>
      <c r="AHG86" s="69"/>
      <c r="AHH86" s="69"/>
      <c r="AHI86" s="69"/>
      <c r="AHJ86" s="69"/>
      <c r="AHK86" s="69"/>
      <c r="AHL86" s="69"/>
      <c r="AHM86" s="69"/>
      <c r="AHN86" s="69"/>
      <c r="AHO86" s="69"/>
      <c r="AHP86" s="69"/>
      <c r="AHQ86" s="69"/>
      <c r="AHR86" s="69"/>
      <c r="AHS86" s="69"/>
      <c r="AHT86" s="69"/>
      <c r="AHU86" s="69"/>
      <c r="AHV86" s="69"/>
      <c r="AHW86" s="69"/>
      <c r="AHX86" s="69"/>
      <c r="AHY86" s="69"/>
      <c r="AHZ86" s="69"/>
      <c r="AIA86" s="69"/>
      <c r="AIB86" s="69"/>
      <c r="AIC86" s="69"/>
      <c r="AID86" s="69"/>
      <c r="AIE86" s="69"/>
      <c r="AIF86" s="69"/>
      <c r="AIG86" s="69"/>
      <c r="AIH86" s="69"/>
      <c r="AII86" s="69"/>
      <c r="AIJ86" s="69"/>
      <c r="AIK86" s="69"/>
      <c r="AIL86" s="69"/>
      <c r="AIM86" s="69"/>
      <c r="AIN86" s="69"/>
      <c r="AIO86" s="69"/>
      <c r="AIP86" s="69"/>
      <c r="AIQ86" s="69"/>
      <c r="AIR86" s="69"/>
      <c r="AIS86" s="69"/>
      <c r="AIT86" s="69"/>
      <c r="AIU86" s="69"/>
      <c r="AIV86" s="69"/>
      <c r="AIW86" s="69"/>
      <c r="AIX86" s="69"/>
      <c r="AIY86" s="69"/>
      <c r="AIZ86" s="69"/>
      <c r="AJA86" s="69"/>
      <c r="AJB86" s="69"/>
      <c r="AJC86" s="69"/>
      <c r="AJD86" s="69"/>
      <c r="AJE86" s="69"/>
      <c r="AJF86" s="69"/>
      <c r="AJG86" s="69"/>
      <c r="AJH86" s="69"/>
      <c r="AJI86" s="69"/>
      <c r="AJJ86" s="69"/>
      <c r="AJK86" s="69"/>
      <c r="AJL86" s="69"/>
      <c r="AJM86" s="69"/>
      <c r="AJN86" s="69"/>
      <c r="AJO86" s="69"/>
      <c r="AJP86" s="69"/>
      <c r="AJQ86" s="69"/>
      <c r="AJR86" s="69"/>
      <c r="AJS86" s="69"/>
      <c r="AJT86" s="69"/>
      <c r="AJU86" s="69"/>
      <c r="AJV86" s="69"/>
      <c r="AJW86" s="69"/>
      <c r="AJX86" s="69"/>
      <c r="AJY86" s="69"/>
      <c r="AJZ86" s="69"/>
      <c r="AKA86" s="69"/>
      <c r="AKB86" s="69"/>
      <c r="AKC86" s="69"/>
      <c r="AKD86" s="69"/>
      <c r="AKE86" s="69"/>
      <c r="AKF86" s="69"/>
      <c r="AKG86" s="69"/>
      <c r="AKH86" s="69"/>
      <c r="AKI86" s="69"/>
      <c r="AKJ86" s="69"/>
      <c r="AKK86" s="69"/>
      <c r="AKL86" s="69"/>
      <c r="AKM86" s="69"/>
      <c r="AKN86" s="69"/>
      <c r="AKO86" s="69"/>
      <c r="AKP86" s="69"/>
      <c r="AKQ86" s="69"/>
      <c r="AKR86" s="69"/>
      <c r="AKS86" s="69"/>
      <c r="AKT86" s="69"/>
      <c r="AKU86" s="69"/>
      <c r="AKV86" s="69"/>
      <c r="AKW86" s="69"/>
      <c r="AKX86" s="69"/>
      <c r="AKY86" s="69"/>
      <c r="AKZ86" s="69"/>
      <c r="ALA86" s="69"/>
      <c r="ALB86" s="69"/>
      <c r="ALC86" s="69"/>
      <c r="ALD86" s="69"/>
      <c r="ALE86" s="69"/>
      <c r="ALF86" s="69"/>
      <c r="ALG86" s="69"/>
      <c r="ALH86" s="69"/>
      <c r="ALI86" s="69"/>
      <c r="ALJ86" s="69"/>
      <c r="ALK86" s="69"/>
      <c r="ALL86" s="69"/>
      <c r="ALM86" s="69"/>
    </row>
    <row r="87">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c r="KP87" s="69"/>
      <c r="KQ87" s="69"/>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c r="MQ87" s="69"/>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c r="NR87" s="69"/>
      <c r="NS87" s="69"/>
      <c r="NT87" s="69"/>
      <c r="NU87" s="69"/>
      <c r="NV87" s="69"/>
      <c r="NW87" s="69"/>
      <c r="NX87" s="69"/>
      <c r="NY87" s="69"/>
      <c r="NZ87" s="69"/>
      <c r="OA87" s="69"/>
      <c r="OB87" s="69"/>
      <c r="OC87" s="69"/>
      <c r="OD87" s="69"/>
      <c r="OE87" s="69"/>
      <c r="OF87" s="69"/>
      <c r="OG87" s="69"/>
      <c r="OH87" s="69"/>
      <c r="OI87" s="69"/>
      <c r="OJ87" s="69"/>
      <c r="OK87" s="69"/>
      <c r="OL87" s="69"/>
      <c r="OM87" s="69"/>
      <c r="ON87" s="69"/>
      <c r="OO87" s="69"/>
      <c r="OP87" s="69"/>
      <c r="OQ87" s="69"/>
      <c r="OR87" s="69"/>
      <c r="OS87" s="69"/>
      <c r="OT87" s="69"/>
      <c r="OU87" s="69"/>
      <c r="OV87" s="69"/>
      <c r="OW87" s="69"/>
      <c r="OX87" s="69"/>
      <c r="OY87" s="69"/>
      <c r="OZ87" s="69"/>
      <c r="PA87" s="69"/>
      <c r="PB87" s="69"/>
      <c r="PC87" s="69"/>
      <c r="PD87" s="69"/>
      <c r="PE87" s="69"/>
      <c r="PF87" s="69"/>
      <c r="PG87" s="69"/>
      <c r="PH87" s="69"/>
      <c r="PI87" s="69"/>
      <c r="PJ87" s="69"/>
      <c r="PK87" s="69"/>
      <c r="PL87" s="69"/>
      <c r="PM87" s="69"/>
      <c r="PN87" s="69"/>
      <c r="PO87" s="69"/>
      <c r="PP87" s="69"/>
      <c r="PQ87" s="69"/>
      <c r="PR87" s="69"/>
      <c r="PS87" s="69"/>
      <c r="PT87" s="69"/>
      <c r="PU87" s="69"/>
      <c r="PV87" s="69"/>
      <c r="PW87" s="69"/>
      <c r="PX87" s="69"/>
      <c r="PY87" s="69"/>
      <c r="PZ87" s="69"/>
      <c r="QA87" s="69"/>
      <c r="QB87" s="69"/>
      <c r="QC87" s="69"/>
      <c r="QD87" s="69"/>
      <c r="QE87" s="69"/>
      <c r="QF87" s="69"/>
      <c r="QG87" s="69"/>
      <c r="QH87" s="69"/>
      <c r="QI87" s="69"/>
      <c r="QJ87" s="69"/>
      <c r="QK87" s="69"/>
      <c r="QL87" s="69"/>
      <c r="QM87" s="69"/>
      <c r="QN87" s="69"/>
      <c r="QO87" s="69"/>
      <c r="QP87" s="69"/>
      <c r="QQ87" s="69"/>
      <c r="QR87" s="69"/>
      <c r="QS87" s="69"/>
      <c r="QT87" s="69"/>
      <c r="QU87" s="69"/>
      <c r="QV87" s="69"/>
      <c r="QW87" s="69"/>
      <c r="QX87" s="69"/>
      <c r="QY87" s="69"/>
      <c r="QZ87" s="69"/>
      <c r="RA87" s="69"/>
      <c r="RB87" s="69"/>
      <c r="RC87" s="69"/>
      <c r="RD87" s="69"/>
      <c r="RE87" s="69"/>
      <c r="RF87" s="69"/>
      <c r="RG87" s="69"/>
      <c r="RH87" s="69"/>
      <c r="RI87" s="69"/>
      <c r="RJ87" s="69"/>
      <c r="RK87" s="69"/>
      <c r="RL87" s="69"/>
      <c r="RM87" s="69"/>
      <c r="RN87" s="69"/>
      <c r="RO87" s="69"/>
      <c r="RP87" s="69"/>
      <c r="RQ87" s="69"/>
      <c r="RR87" s="69"/>
      <c r="RS87" s="69"/>
      <c r="RT87" s="69"/>
      <c r="RU87" s="69"/>
      <c r="RV87" s="69"/>
      <c r="RW87" s="69"/>
      <c r="RX87" s="69"/>
      <c r="RY87" s="69"/>
      <c r="RZ87" s="69"/>
      <c r="SA87" s="69"/>
      <c r="SB87" s="69"/>
      <c r="SC87" s="69"/>
      <c r="SD87" s="69"/>
      <c r="SE87" s="69"/>
      <c r="SF87" s="69"/>
      <c r="SG87" s="69"/>
      <c r="SH87" s="69"/>
      <c r="SI87" s="69"/>
      <c r="SJ87" s="69"/>
      <c r="SK87" s="69"/>
      <c r="SL87" s="69"/>
      <c r="SM87" s="69"/>
      <c r="SN87" s="69"/>
      <c r="SO87" s="69"/>
      <c r="SP87" s="69"/>
      <c r="SQ87" s="69"/>
      <c r="SR87" s="69"/>
      <c r="SS87" s="69"/>
      <c r="ST87" s="69"/>
      <c r="SU87" s="69"/>
      <c r="SV87" s="69"/>
      <c r="SW87" s="69"/>
      <c r="SX87" s="69"/>
      <c r="SY87" s="69"/>
      <c r="SZ87" s="69"/>
      <c r="TA87" s="69"/>
      <c r="TB87" s="69"/>
      <c r="TC87" s="69"/>
      <c r="TD87" s="69"/>
      <c r="TE87" s="69"/>
      <c r="TF87" s="69"/>
      <c r="TG87" s="69"/>
      <c r="TH87" s="69"/>
      <c r="TI87" s="69"/>
      <c r="TJ87" s="69"/>
      <c r="TK87" s="69"/>
      <c r="TL87" s="69"/>
      <c r="TM87" s="69"/>
      <c r="TN87" s="69"/>
      <c r="TO87" s="69"/>
      <c r="TP87" s="69"/>
      <c r="TQ87" s="69"/>
      <c r="TR87" s="69"/>
      <c r="TS87" s="69"/>
      <c r="TT87" s="69"/>
      <c r="TU87" s="69"/>
      <c r="TV87" s="69"/>
      <c r="TW87" s="69"/>
      <c r="TX87" s="69"/>
      <c r="TY87" s="69"/>
      <c r="TZ87" s="69"/>
      <c r="UA87" s="69"/>
      <c r="UB87" s="69"/>
      <c r="UC87" s="69"/>
      <c r="UD87" s="69"/>
      <c r="UE87" s="69"/>
      <c r="UF87" s="69"/>
      <c r="UG87" s="69"/>
      <c r="UH87" s="69"/>
      <c r="UI87" s="69"/>
      <c r="UJ87" s="69"/>
      <c r="UK87" s="69"/>
      <c r="UL87" s="69"/>
      <c r="UM87" s="69"/>
      <c r="UN87" s="69"/>
      <c r="UO87" s="69"/>
      <c r="UP87" s="69"/>
      <c r="UQ87" s="69"/>
      <c r="UR87" s="69"/>
      <c r="US87" s="69"/>
      <c r="UT87" s="69"/>
      <c r="UU87" s="69"/>
      <c r="UV87" s="69"/>
      <c r="UW87" s="69"/>
      <c r="UX87" s="69"/>
      <c r="UY87" s="69"/>
      <c r="UZ87" s="69"/>
      <c r="VA87" s="69"/>
      <c r="VB87" s="69"/>
      <c r="VC87" s="69"/>
      <c r="VD87" s="69"/>
      <c r="VE87" s="69"/>
      <c r="VF87" s="69"/>
      <c r="VG87" s="69"/>
      <c r="VH87" s="69"/>
      <c r="VI87" s="69"/>
      <c r="VJ87" s="69"/>
      <c r="VK87" s="69"/>
      <c r="VL87" s="69"/>
      <c r="VM87" s="69"/>
      <c r="VN87" s="69"/>
      <c r="VO87" s="69"/>
      <c r="VP87" s="69"/>
      <c r="VQ87" s="69"/>
      <c r="VR87" s="69"/>
      <c r="VS87" s="69"/>
      <c r="VT87" s="69"/>
      <c r="VU87" s="69"/>
      <c r="VV87" s="69"/>
      <c r="VW87" s="69"/>
      <c r="VX87" s="69"/>
      <c r="VY87" s="69"/>
      <c r="VZ87" s="69"/>
      <c r="WA87" s="69"/>
      <c r="WB87" s="69"/>
      <c r="WC87" s="69"/>
      <c r="WD87" s="69"/>
      <c r="WE87" s="69"/>
      <c r="WF87" s="69"/>
      <c r="WG87" s="69"/>
      <c r="WH87" s="69"/>
      <c r="WI87" s="69"/>
      <c r="WJ87" s="69"/>
      <c r="WK87" s="69"/>
      <c r="WL87" s="69"/>
      <c r="WM87" s="69"/>
      <c r="WN87" s="69"/>
      <c r="WO87" s="69"/>
      <c r="WP87" s="69"/>
      <c r="WQ87" s="69"/>
      <c r="WR87" s="69"/>
      <c r="WS87" s="69"/>
      <c r="WT87" s="69"/>
      <c r="WU87" s="69"/>
      <c r="WV87" s="69"/>
      <c r="WW87" s="69"/>
      <c r="WX87" s="69"/>
      <c r="WY87" s="69"/>
      <c r="WZ87" s="69"/>
      <c r="XA87" s="69"/>
      <c r="XB87" s="69"/>
      <c r="XC87" s="69"/>
      <c r="XD87" s="69"/>
      <c r="XE87" s="69"/>
      <c r="XF87" s="69"/>
      <c r="XG87" s="69"/>
      <c r="XH87" s="69"/>
      <c r="XI87" s="69"/>
      <c r="XJ87" s="69"/>
      <c r="XK87" s="69"/>
      <c r="XL87" s="69"/>
      <c r="XM87" s="69"/>
      <c r="XN87" s="69"/>
      <c r="XO87" s="69"/>
      <c r="XP87" s="69"/>
      <c r="XQ87" s="69"/>
      <c r="XR87" s="69"/>
      <c r="XS87" s="69"/>
      <c r="XT87" s="69"/>
      <c r="XU87" s="69"/>
      <c r="XV87" s="69"/>
      <c r="XW87" s="69"/>
      <c r="XX87" s="69"/>
      <c r="XY87" s="69"/>
      <c r="XZ87" s="69"/>
      <c r="YA87" s="69"/>
      <c r="YB87" s="69"/>
      <c r="YC87" s="69"/>
      <c r="YD87" s="69"/>
      <c r="YE87" s="69"/>
      <c r="YF87" s="69"/>
      <c r="YG87" s="69"/>
      <c r="YH87" s="69"/>
      <c r="YI87" s="69"/>
      <c r="YJ87" s="69"/>
      <c r="YK87" s="69"/>
      <c r="YL87" s="69"/>
      <c r="YM87" s="69"/>
      <c r="YN87" s="69"/>
      <c r="YO87" s="69"/>
      <c r="YP87" s="69"/>
      <c r="YQ87" s="69"/>
      <c r="YR87" s="69"/>
      <c r="YS87" s="69"/>
      <c r="YT87" s="69"/>
      <c r="YU87" s="69"/>
      <c r="YV87" s="69"/>
      <c r="YW87" s="69"/>
      <c r="YX87" s="69"/>
      <c r="YY87" s="69"/>
      <c r="YZ87" s="69"/>
      <c r="ZA87" s="69"/>
      <c r="ZB87" s="69"/>
      <c r="ZC87" s="69"/>
      <c r="ZD87" s="69"/>
      <c r="ZE87" s="69"/>
      <c r="ZF87" s="69"/>
      <c r="ZG87" s="69"/>
      <c r="ZH87" s="69"/>
      <c r="ZI87" s="69"/>
      <c r="ZJ87" s="69"/>
      <c r="ZK87" s="69"/>
      <c r="ZL87" s="69"/>
      <c r="ZM87" s="69"/>
      <c r="ZN87" s="69"/>
      <c r="ZO87" s="69"/>
      <c r="ZP87" s="69"/>
      <c r="ZQ87" s="69"/>
      <c r="ZR87" s="69"/>
      <c r="ZS87" s="69"/>
      <c r="ZT87" s="69"/>
      <c r="ZU87" s="69"/>
      <c r="ZV87" s="69"/>
      <c r="ZW87" s="69"/>
      <c r="ZX87" s="69"/>
      <c r="ZY87" s="69"/>
      <c r="ZZ87" s="69"/>
      <c r="AAA87" s="69"/>
      <c r="AAB87" s="69"/>
      <c r="AAC87" s="69"/>
      <c r="AAD87" s="69"/>
      <c r="AAE87" s="69"/>
      <c r="AAF87" s="69"/>
      <c r="AAG87" s="69"/>
      <c r="AAH87" s="69"/>
      <c r="AAI87" s="69"/>
      <c r="AAJ87" s="69"/>
      <c r="AAK87" s="69"/>
      <c r="AAL87" s="69"/>
      <c r="AAM87" s="69"/>
      <c r="AAN87" s="69"/>
      <c r="AAO87" s="69"/>
      <c r="AAP87" s="69"/>
      <c r="AAQ87" s="69"/>
      <c r="AAR87" s="69"/>
      <c r="AAS87" s="69"/>
      <c r="AAT87" s="69"/>
      <c r="AAU87" s="69"/>
      <c r="AAV87" s="69"/>
      <c r="AAW87" s="69"/>
      <c r="AAX87" s="69"/>
      <c r="AAY87" s="69"/>
      <c r="AAZ87" s="69"/>
      <c r="ABA87" s="69"/>
      <c r="ABB87" s="69"/>
      <c r="ABC87" s="69"/>
      <c r="ABD87" s="69"/>
      <c r="ABE87" s="69"/>
      <c r="ABF87" s="69"/>
      <c r="ABG87" s="69"/>
      <c r="ABH87" s="69"/>
      <c r="ABI87" s="69"/>
      <c r="ABJ87" s="69"/>
      <c r="ABK87" s="69"/>
      <c r="ABL87" s="69"/>
      <c r="ABM87" s="69"/>
      <c r="ABN87" s="69"/>
      <c r="ABO87" s="69"/>
      <c r="ABP87" s="69"/>
      <c r="ABQ87" s="69"/>
      <c r="ABR87" s="69"/>
      <c r="ABS87" s="69"/>
      <c r="ABT87" s="69"/>
      <c r="ABU87" s="69"/>
      <c r="ABV87" s="69"/>
      <c r="ABW87" s="69"/>
      <c r="ABX87" s="69"/>
      <c r="ABY87" s="69"/>
      <c r="ABZ87" s="69"/>
      <c r="ACA87" s="69"/>
      <c r="ACB87" s="69"/>
      <c r="ACC87" s="69"/>
      <c r="ACD87" s="69"/>
      <c r="ACE87" s="69"/>
      <c r="ACF87" s="69"/>
      <c r="ACG87" s="69"/>
      <c r="ACH87" s="69"/>
      <c r="ACI87" s="69"/>
      <c r="ACJ87" s="69"/>
      <c r="ACK87" s="69"/>
      <c r="ACL87" s="69"/>
      <c r="ACM87" s="69"/>
      <c r="ACN87" s="69"/>
      <c r="ACO87" s="69"/>
      <c r="ACP87" s="69"/>
      <c r="ACQ87" s="69"/>
      <c r="ACR87" s="69"/>
      <c r="ACS87" s="69"/>
      <c r="ACT87" s="69"/>
      <c r="ACU87" s="69"/>
      <c r="ACV87" s="69"/>
      <c r="ACW87" s="69"/>
      <c r="ACX87" s="69"/>
      <c r="ACY87" s="69"/>
      <c r="ACZ87" s="69"/>
      <c r="ADA87" s="69"/>
      <c r="ADB87" s="69"/>
      <c r="ADC87" s="69"/>
      <c r="ADD87" s="69"/>
      <c r="ADE87" s="69"/>
      <c r="ADF87" s="69"/>
      <c r="ADG87" s="69"/>
      <c r="ADH87" s="69"/>
      <c r="ADI87" s="69"/>
      <c r="ADJ87" s="69"/>
      <c r="ADK87" s="69"/>
      <c r="ADL87" s="69"/>
      <c r="ADM87" s="69"/>
      <c r="ADN87" s="69"/>
      <c r="ADO87" s="69"/>
      <c r="ADP87" s="69"/>
      <c r="ADQ87" s="69"/>
      <c r="ADR87" s="69"/>
      <c r="ADS87" s="69"/>
      <c r="ADT87" s="69"/>
      <c r="ADU87" s="69"/>
      <c r="ADV87" s="69"/>
      <c r="ADW87" s="69"/>
      <c r="ADX87" s="69"/>
      <c r="ADY87" s="69"/>
      <c r="ADZ87" s="69"/>
      <c r="AEA87" s="69"/>
      <c r="AEB87" s="69"/>
      <c r="AEC87" s="69"/>
      <c r="AED87" s="69"/>
      <c r="AEE87" s="69"/>
      <c r="AEF87" s="69"/>
      <c r="AEG87" s="69"/>
      <c r="AEH87" s="69"/>
      <c r="AEI87" s="69"/>
      <c r="AEJ87" s="69"/>
      <c r="AEK87" s="69"/>
      <c r="AEL87" s="69"/>
      <c r="AEM87" s="69"/>
      <c r="AEN87" s="69"/>
      <c r="AEO87" s="69"/>
      <c r="AEP87" s="69"/>
      <c r="AEQ87" s="69"/>
      <c r="AER87" s="69"/>
      <c r="AES87" s="69"/>
      <c r="AET87" s="69"/>
      <c r="AEU87" s="69"/>
      <c r="AEV87" s="69"/>
      <c r="AEW87" s="69"/>
      <c r="AEX87" s="69"/>
      <c r="AEY87" s="69"/>
      <c r="AEZ87" s="69"/>
      <c r="AFA87" s="69"/>
      <c r="AFB87" s="69"/>
      <c r="AFC87" s="69"/>
      <c r="AFD87" s="69"/>
      <c r="AFE87" s="69"/>
      <c r="AFF87" s="69"/>
      <c r="AFG87" s="69"/>
      <c r="AFH87" s="69"/>
      <c r="AFI87" s="69"/>
      <c r="AFJ87" s="69"/>
      <c r="AFK87" s="69"/>
      <c r="AFL87" s="69"/>
      <c r="AFM87" s="69"/>
      <c r="AFN87" s="69"/>
      <c r="AFO87" s="69"/>
      <c r="AFP87" s="69"/>
      <c r="AFQ87" s="69"/>
      <c r="AFR87" s="69"/>
      <c r="AFS87" s="69"/>
      <c r="AFT87" s="69"/>
      <c r="AFU87" s="69"/>
      <c r="AFV87" s="69"/>
      <c r="AFW87" s="69"/>
      <c r="AFX87" s="69"/>
      <c r="AFY87" s="69"/>
      <c r="AFZ87" s="69"/>
      <c r="AGA87" s="69"/>
      <c r="AGB87" s="69"/>
      <c r="AGC87" s="69"/>
      <c r="AGD87" s="69"/>
      <c r="AGE87" s="69"/>
      <c r="AGF87" s="69"/>
      <c r="AGG87" s="69"/>
      <c r="AGH87" s="69"/>
      <c r="AGI87" s="69"/>
      <c r="AGJ87" s="69"/>
      <c r="AGK87" s="69"/>
      <c r="AGL87" s="69"/>
      <c r="AGM87" s="69"/>
      <c r="AGN87" s="69"/>
      <c r="AGO87" s="69"/>
      <c r="AGP87" s="69"/>
      <c r="AGQ87" s="69"/>
      <c r="AGR87" s="69"/>
      <c r="AGS87" s="69"/>
      <c r="AGT87" s="69"/>
      <c r="AGU87" s="69"/>
      <c r="AGV87" s="69"/>
      <c r="AGW87" s="69"/>
      <c r="AGX87" s="69"/>
      <c r="AGY87" s="69"/>
      <c r="AGZ87" s="69"/>
      <c r="AHA87" s="69"/>
      <c r="AHB87" s="69"/>
      <c r="AHC87" s="69"/>
      <c r="AHD87" s="69"/>
      <c r="AHE87" s="69"/>
      <c r="AHF87" s="69"/>
      <c r="AHG87" s="69"/>
      <c r="AHH87" s="69"/>
      <c r="AHI87" s="69"/>
      <c r="AHJ87" s="69"/>
      <c r="AHK87" s="69"/>
      <c r="AHL87" s="69"/>
      <c r="AHM87" s="69"/>
      <c r="AHN87" s="69"/>
      <c r="AHO87" s="69"/>
      <c r="AHP87" s="69"/>
      <c r="AHQ87" s="69"/>
      <c r="AHR87" s="69"/>
      <c r="AHS87" s="69"/>
      <c r="AHT87" s="69"/>
      <c r="AHU87" s="69"/>
      <c r="AHV87" s="69"/>
      <c r="AHW87" s="69"/>
      <c r="AHX87" s="69"/>
      <c r="AHY87" s="69"/>
      <c r="AHZ87" s="69"/>
      <c r="AIA87" s="69"/>
      <c r="AIB87" s="69"/>
      <c r="AIC87" s="69"/>
      <c r="AID87" s="69"/>
      <c r="AIE87" s="69"/>
      <c r="AIF87" s="69"/>
      <c r="AIG87" s="69"/>
      <c r="AIH87" s="69"/>
      <c r="AII87" s="69"/>
      <c r="AIJ87" s="69"/>
      <c r="AIK87" s="69"/>
      <c r="AIL87" s="69"/>
      <c r="AIM87" s="69"/>
      <c r="AIN87" s="69"/>
      <c r="AIO87" s="69"/>
      <c r="AIP87" s="69"/>
      <c r="AIQ87" s="69"/>
      <c r="AIR87" s="69"/>
      <c r="AIS87" s="69"/>
      <c r="AIT87" s="69"/>
      <c r="AIU87" s="69"/>
      <c r="AIV87" s="69"/>
      <c r="AIW87" s="69"/>
      <c r="AIX87" s="69"/>
      <c r="AIY87" s="69"/>
      <c r="AIZ87" s="69"/>
      <c r="AJA87" s="69"/>
      <c r="AJB87" s="69"/>
      <c r="AJC87" s="69"/>
      <c r="AJD87" s="69"/>
      <c r="AJE87" s="69"/>
      <c r="AJF87" s="69"/>
      <c r="AJG87" s="69"/>
      <c r="AJH87" s="69"/>
      <c r="AJI87" s="69"/>
      <c r="AJJ87" s="69"/>
      <c r="AJK87" s="69"/>
      <c r="AJL87" s="69"/>
      <c r="AJM87" s="69"/>
      <c r="AJN87" s="69"/>
      <c r="AJO87" s="69"/>
      <c r="AJP87" s="69"/>
      <c r="AJQ87" s="69"/>
      <c r="AJR87" s="69"/>
      <c r="AJS87" s="69"/>
      <c r="AJT87" s="69"/>
      <c r="AJU87" s="69"/>
      <c r="AJV87" s="69"/>
      <c r="AJW87" s="69"/>
      <c r="AJX87" s="69"/>
      <c r="AJY87" s="69"/>
      <c r="AJZ87" s="69"/>
      <c r="AKA87" s="69"/>
      <c r="AKB87" s="69"/>
      <c r="AKC87" s="69"/>
      <c r="AKD87" s="69"/>
      <c r="AKE87" s="69"/>
      <c r="AKF87" s="69"/>
      <c r="AKG87" s="69"/>
      <c r="AKH87" s="69"/>
      <c r="AKI87" s="69"/>
      <c r="AKJ87" s="69"/>
      <c r="AKK87" s="69"/>
      <c r="AKL87" s="69"/>
      <c r="AKM87" s="69"/>
      <c r="AKN87" s="69"/>
      <c r="AKO87" s="69"/>
      <c r="AKP87" s="69"/>
      <c r="AKQ87" s="69"/>
      <c r="AKR87" s="69"/>
      <c r="AKS87" s="69"/>
      <c r="AKT87" s="69"/>
      <c r="AKU87" s="69"/>
      <c r="AKV87" s="69"/>
      <c r="AKW87" s="69"/>
      <c r="AKX87" s="69"/>
      <c r="AKY87" s="69"/>
      <c r="AKZ87" s="69"/>
      <c r="ALA87" s="69"/>
      <c r="ALB87" s="69"/>
      <c r="ALC87" s="69"/>
      <c r="ALD87" s="69"/>
      <c r="ALE87" s="69"/>
      <c r="ALF87" s="69"/>
      <c r="ALG87" s="69"/>
      <c r="ALH87" s="69"/>
      <c r="ALI87" s="69"/>
      <c r="ALJ87" s="69"/>
      <c r="ALK87" s="69"/>
      <c r="ALL87" s="69"/>
      <c r="ALM87" s="69"/>
    </row>
    <row r="88">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69"/>
      <c r="BG88" s="69"/>
      <c r="BH88" s="69"/>
      <c r="BI88" s="69"/>
      <c r="BJ88" s="69"/>
      <c r="BK88" s="69"/>
      <c r="BL88" s="69"/>
      <c r="BM88" s="69"/>
      <c r="BN88" s="69"/>
      <c r="BO88" s="69"/>
      <c r="BP88" s="69"/>
      <c r="BQ88" s="69"/>
      <c r="BR88" s="69"/>
      <c r="BS88" s="69"/>
      <c r="BT88" s="69"/>
      <c r="BU88" s="69"/>
      <c r="BV88" s="69"/>
      <c r="BW88" s="69"/>
      <c r="BX88" s="69"/>
      <c r="BY88" s="69"/>
      <c r="BZ88" s="69"/>
      <c r="CA88" s="69"/>
      <c r="CB88" s="69"/>
      <c r="CC88" s="69"/>
      <c r="CD88" s="69"/>
      <c r="CE88" s="69"/>
      <c r="CF88" s="69"/>
      <c r="CG88" s="69"/>
      <c r="CH88" s="69"/>
      <c r="CI88" s="69"/>
      <c r="CJ88" s="69"/>
      <c r="CK88" s="69"/>
      <c r="CL88" s="69"/>
      <c r="CM88" s="69"/>
      <c r="CN88" s="69"/>
      <c r="CO88" s="69"/>
      <c r="CP88" s="69"/>
      <c r="CQ88" s="69"/>
      <c r="CR88" s="69"/>
      <c r="CS88" s="69"/>
      <c r="CT88" s="69"/>
      <c r="CU88" s="69"/>
      <c r="CV88" s="69"/>
      <c r="CW88" s="69"/>
      <c r="CX88" s="69"/>
      <c r="CY88" s="69"/>
      <c r="CZ88" s="69"/>
      <c r="DA88" s="69"/>
      <c r="DB88" s="69"/>
      <c r="DC88" s="69"/>
      <c r="DD88" s="69"/>
      <c r="DE88" s="69"/>
      <c r="DF88" s="69"/>
      <c r="DG88" s="69"/>
      <c r="DH88" s="69"/>
      <c r="DI88" s="69"/>
      <c r="DJ88" s="69"/>
      <c r="DK88" s="69"/>
      <c r="DL88" s="69"/>
      <c r="DM88" s="69"/>
      <c r="DN88" s="69"/>
      <c r="DO88" s="69"/>
      <c r="DP88" s="69"/>
      <c r="DQ88" s="69"/>
      <c r="DR88" s="69"/>
      <c r="DS88" s="69"/>
      <c r="DT88" s="69"/>
      <c r="DU88" s="69"/>
      <c r="DV88" s="69"/>
      <c r="DW88" s="69"/>
      <c r="DX88" s="69"/>
      <c r="DY88" s="69"/>
      <c r="DZ88" s="69"/>
      <c r="EA88" s="69"/>
      <c r="EB88" s="69"/>
      <c r="EC88" s="69"/>
      <c r="ED88" s="69"/>
      <c r="EE88" s="69"/>
      <c r="EF88" s="69"/>
      <c r="EG88" s="69"/>
      <c r="EH88" s="69"/>
      <c r="EI88" s="69"/>
      <c r="EJ88" s="69"/>
      <c r="EK88" s="69"/>
      <c r="EL88" s="69"/>
      <c r="EM88" s="69"/>
      <c r="EN88" s="69"/>
      <c r="EO88" s="69"/>
      <c r="EP88" s="69"/>
      <c r="EQ88" s="69"/>
      <c r="ER88" s="69"/>
      <c r="ES88" s="69"/>
      <c r="ET88" s="69"/>
      <c r="EU88" s="69"/>
      <c r="EV88" s="69"/>
      <c r="EW88" s="69"/>
      <c r="EX88" s="69"/>
      <c r="EY88" s="69"/>
      <c r="EZ88" s="69"/>
      <c r="FA88" s="69"/>
      <c r="FB88" s="69"/>
      <c r="FC88" s="69"/>
      <c r="FD88" s="69"/>
      <c r="FE88" s="69"/>
      <c r="FF88" s="69"/>
      <c r="FG88" s="69"/>
      <c r="FH88" s="69"/>
      <c r="FI88" s="69"/>
      <c r="FJ88" s="69"/>
      <c r="FK88" s="69"/>
      <c r="FL88" s="69"/>
      <c r="FM88" s="69"/>
      <c r="FN88" s="69"/>
      <c r="FO88" s="69"/>
      <c r="FP88" s="69"/>
      <c r="FQ88" s="69"/>
      <c r="FR88" s="69"/>
      <c r="FS88" s="69"/>
      <c r="FT88" s="69"/>
      <c r="FU88" s="69"/>
      <c r="FV88" s="69"/>
      <c r="FW88" s="69"/>
      <c r="FX88" s="69"/>
      <c r="FY88" s="69"/>
      <c r="FZ88" s="69"/>
      <c r="GA88" s="69"/>
      <c r="GB88" s="69"/>
      <c r="GC88" s="69"/>
      <c r="GD88" s="69"/>
      <c r="GE88" s="69"/>
      <c r="GF88" s="69"/>
      <c r="GG88" s="69"/>
      <c r="GH88" s="69"/>
      <c r="GI88" s="69"/>
      <c r="GJ88" s="69"/>
      <c r="GK88" s="69"/>
      <c r="GL88" s="69"/>
      <c r="GM88" s="69"/>
      <c r="GN88" s="69"/>
      <c r="GO88" s="69"/>
      <c r="GP88" s="69"/>
      <c r="GQ88" s="69"/>
      <c r="GR88" s="69"/>
      <c r="GS88" s="69"/>
      <c r="GT88" s="69"/>
      <c r="GU88" s="69"/>
      <c r="GV88" s="69"/>
      <c r="GW88" s="69"/>
      <c r="GX88" s="69"/>
      <c r="GY88" s="69"/>
      <c r="GZ88" s="69"/>
      <c r="HA88" s="69"/>
      <c r="HB88" s="69"/>
      <c r="HC88" s="69"/>
      <c r="HD88" s="69"/>
      <c r="HE88" s="69"/>
      <c r="HF88" s="69"/>
      <c r="HG88" s="69"/>
      <c r="HH88" s="69"/>
      <c r="HI88" s="69"/>
      <c r="HJ88" s="69"/>
      <c r="HK88" s="69"/>
      <c r="HL88" s="69"/>
      <c r="HM88" s="69"/>
      <c r="HN88" s="69"/>
      <c r="HO88" s="69"/>
      <c r="HP88" s="69"/>
      <c r="HQ88" s="69"/>
      <c r="HR88" s="69"/>
      <c r="HS88" s="69"/>
      <c r="HT88" s="69"/>
      <c r="HU88" s="69"/>
      <c r="HV88" s="69"/>
      <c r="HW88" s="69"/>
      <c r="HX88" s="69"/>
      <c r="HY88" s="69"/>
      <c r="HZ88" s="69"/>
      <c r="IA88" s="69"/>
      <c r="IB88" s="69"/>
      <c r="IC88" s="69"/>
      <c r="ID88" s="69"/>
      <c r="IE88" s="69"/>
      <c r="IF88" s="69"/>
      <c r="IG88" s="69"/>
      <c r="IH88" s="69"/>
      <c r="II88" s="69"/>
      <c r="IJ88" s="69"/>
      <c r="IK88" s="69"/>
      <c r="IL88" s="69"/>
      <c r="IM88" s="69"/>
      <c r="IN88" s="69"/>
      <c r="IO88" s="69"/>
      <c r="IP88" s="69"/>
      <c r="IQ88" s="69"/>
      <c r="IR88" s="69"/>
      <c r="IS88" s="69"/>
      <c r="IT88" s="69"/>
      <c r="IU88" s="69"/>
      <c r="IV88" s="69"/>
      <c r="IW88" s="69"/>
      <c r="IX88" s="69"/>
      <c r="IY88" s="69"/>
      <c r="IZ88" s="69"/>
      <c r="JA88" s="69"/>
      <c r="JB88" s="69"/>
      <c r="JC88" s="69"/>
      <c r="JD88" s="69"/>
      <c r="JE88" s="69"/>
      <c r="JF88" s="69"/>
      <c r="JG88" s="69"/>
      <c r="JH88" s="69"/>
      <c r="JI88" s="69"/>
      <c r="JJ88" s="69"/>
      <c r="JK88" s="69"/>
      <c r="JL88" s="69"/>
      <c r="JM88" s="69"/>
      <c r="JN88" s="69"/>
      <c r="JO88" s="69"/>
      <c r="JP88" s="69"/>
      <c r="JQ88" s="69"/>
      <c r="JR88" s="69"/>
      <c r="JS88" s="69"/>
      <c r="JT88" s="69"/>
      <c r="JU88" s="69"/>
      <c r="JV88" s="69"/>
      <c r="JW88" s="69"/>
      <c r="JX88" s="69"/>
      <c r="JY88" s="69"/>
      <c r="JZ88" s="69"/>
      <c r="KA88" s="69"/>
      <c r="KB88" s="69"/>
      <c r="KC88" s="69"/>
      <c r="KD88" s="69"/>
      <c r="KE88" s="69"/>
      <c r="KF88" s="69"/>
      <c r="KG88" s="69"/>
      <c r="KH88" s="69"/>
      <c r="KI88" s="69"/>
      <c r="KJ88" s="69"/>
      <c r="KK88" s="69"/>
      <c r="KL88" s="69"/>
      <c r="KM88" s="69"/>
      <c r="KN88" s="69"/>
      <c r="KO88" s="69"/>
      <c r="KP88" s="69"/>
      <c r="KQ88" s="69"/>
      <c r="KR88" s="69"/>
      <c r="KS88" s="69"/>
      <c r="KT88" s="69"/>
      <c r="KU88" s="69"/>
      <c r="KV88" s="69"/>
      <c r="KW88" s="69"/>
      <c r="KX88" s="69"/>
      <c r="KY88" s="69"/>
      <c r="KZ88" s="69"/>
      <c r="LA88" s="69"/>
      <c r="LB88" s="69"/>
      <c r="LC88" s="69"/>
      <c r="LD88" s="69"/>
      <c r="LE88" s="69"/>
      <c r="LF88" s="69"/>
      <c r="LG88" s="69"/>
      <c r="LH88" s="69"/>
      <c r="LI88" s="69"/>
      <c r="LJ88" s="69"/>
      <c r="LK88" s="69"/>
      <c r="LL88" s="69"/>
      <c r="LM88" s="69"/>
      <c r="LN88" s="69"/>
      <c r="LO88" s="69"/>
      <c r="LP88" s="69"/>
      <c r="LQ88" s="69"/>
      <c r="LR88" s="69"/>
      <c r="LS88" s="69"/>
      <c r="LT88" s="69"/>
      <c r="LU88" s="69"/>
      <c r="LV88" s="69"/>
      <c r="LW88" s="69"/>
      <c r="LX88" s="69"/>
      <c r="LY88" s="69"/>
      <c r="LZ88" s="69"/>
      <c r="MA88" s="69"/>
      <c r="MB88" s="69"/>
      <c r="MC88" s="69"/>
      <c r="MD88" s="69"/>
      <c r="ME88" s="69"/>
      <c r="MF88" s="69"/>
      <c r="MG88" s="69"/>
      <c r="MH88" s="69"/>
      <c r="MI88" s="69"/>
      <c r="MJ88" s="69"/>
      <c r="MK88" s="69"/>
      <c r="ML88" s="69"/>
      <c r="MM88" s="69"/>
      <c r="MN88" s="69"/>
      <c r="MO88" s="69"/>
      <c r="MP88" s="69"/>
      <c r="MQ88" s="69"/>
      <c r="MR88" s="69"/>
      <c r="MS88" s="69"/>
      <c r="MT88" s="69"/>
      <c r="MU88" s="69"/>
      <c r="MV88" s="69"/>
      <c r="MW88" s="69"/>
      <c r="MX88" s="69"/>
      <c r="MY88" s="69"/>
      <c r="MZ88" s="69"/>
      <c r="NA88" s="69"/>
      <c r="NB88" s="69"/>
      <c r="NC88" s="69"/>
      <c r="ND88" s="69"/>
      <c r="NE88" s="69"/>
      <c r="NF88" s="69"/>
      <c r="NG88" s="69"/>
      <c r="NH88" s="69"/>
      <c r="NI88" s="69"/>
      <c r="NJ88" s="69"/>
      <c r="NK88" s="69"/>
      <c r="NL88" s="69"/>
      <c r="NM88" s="69"/>
      <c r="NN88" s="69"/>
      <c r="NO88" s="69"/>
      <c r="NP88" s="69"/>
      <c r="NQ88" s="69"/>
      <c r="NR88" s="69"/>
      <c r="NS88" s="69"/>
      <c r="NT88" s="69"/>
      <c r="NU88" s="69"/>
      <c r="NV88" s="69"/>
      <c r="NW88" s="69"/>
      <c r="NX88" s="69"/>
      <c r="NY88" s="69"/>
      <c r="NZ88" s="69"/>
      <c r="OA88" s="69"/>
      <c r="OB88" s="69"/>
      <c r="OC88" s="69"/>
      <c r="OD88" s="69"/>
      <c r="OE88" s="69"/>
      <c r="OF88" s="69"/>
      <c r="OG88" s="69"/>
      <c r="OH88" s="69"/>
      <c r="OI88" s="69"/>
      <c r="OJ88" s="69"/>
      <c r="OK88" s="69"/>
      <c r="OL88" s="69"/>
      <c r="OM88" s="69"/>
      <c r="ON88" s="69"/>
      <c r="OO88" s="69"/>
      <c r="OP88" s="69"/>
      <c r="OQ88" s="69"/>
      <c r="OR88" s="69"/>
      <c r="OS88" s="69"/>
      <c r="OT88" s="69"/>
      <c r="OU88" s="69"/>
      <c r="OV88" s="69"/>
      <c r="OW88" s="69"/>
      <c r="OX88" s="69"/>
      <c r="OY88" s="69"/>
      <c r="OZ88" s="69"/>
      <c r="PA88" s="69"/>
      <c r="PB88" s="69"/>
      <c r="PC88" s="69"/>
      <c r="PD88" s="69"/>
      <c r="PE88" s="69"/>
      <c r="PF88" s="69"/>
      <c r="PG88" s="69"/>
      <c r="PH88" s="69"/>
      <c r="PI88" s="69"/>
      <c r="PJ88" s="69"/>
      <c r="PK88" s="69"/>
      <c r="PL88" s="69"/>
      <c r="PM88" s="69"/>
      <c r="PN88" s="69"/>
      <c r="PO88" s="69"/>
      <c r="PP88" s="69"/>
      <c r="PQ88" s="69"/>
      <c r="PR88" s="69"/>
      <c r="PS88" s="69"/>
      <c r="PT88" s="69"/>
      <c r="PU88" s="69"/>
      <c r="PV88" s="69"/>
      <c r="PW88" s="69"/>
      <c r="PX88" s="69"/>
      <c r="PY88" s="69"/>
      <c r="PZ88" s="69"/>
      <c r="QA88" s="69"/>
      <c r="QB88" s="69"/>
      <c r="QC88" s="69"/>
      <c r="QD88" s="69"/>
      <c r="QE88" s="69"/>
      <c r="QF88" s="69"/>
      <c r="QG88" s="69"/>
      <c r="QH88" s="69"/>
      <c r="QI88" s="69"/>
      <c r="QJ88" s="69"/>
      <c r="QK88" s="69"/>
      <c r="QL88" s="69"/>
      <c r="QM88" s="69"/>
      <c r="QN88" s="69"/>
      <c r="QO88" s="69"/>
      <c r="QP88" s="69"/>
      <c r="QQ88" s="69"/>
      <c r="QR88" s="69"/>
      <c r="QS88" s="69"/>
      <c r="QT88" s="69"/>
      <c r="QU88" s="69"/>
      <c r="QV88" s="69"/>
      <c r="QW88" s="69"/>
      <c r="QX88" s="69"/>
      <c r="QY88" s="69"/>
      <c r="QZ88" s="69"/>
      <c r="RA88" s="69"/>
      <c r="RB88" s="69"/>
      <c r="RC88" s="69"/>
      <c r="RD88" s="69"/>
      <c r="RE88" s="69"/>
      <c r="RF88" s="69"/>
      <c r="RG88" s="69"/>
      <c r="RH88" s="69"/>
      <c r="RI88" s="69"/>
      <c r="RJ88" s="69"/>
      <c r="RK88" s="69"/>
      <c r="RL88" s="69"/>
      <c r="RM88" s="69"/>
      <c r="RN88" s="69"/>
      <c r="RO88" s="69"/>
      <c r="RP88" s="69"/>
      <c r="RQ88" s="69"/>
      <c r="RR88" s="69"/>
      <c r="RS88" s="69"/>
      <c r="RT88" s="69"/>
      <c r="RU88" s="69"/>
      <c r="RV88" s="69"/>
      <c r="RW88" s="69"/>
      <c r="RX88" s="69"/>
      <c r="RY88" s="69"/>
      <c r="RZ88" s="69"/>
      <c r="SA88" s="69"/>
      <c r="SB88" s="69"/>
      <c r="SC88" s="69"/>
      <c r="SD88" s="69"/>
      <c r="SE88" s="69"/>
      <c r="SF88" s="69"/>
      <c r="SG88" s="69"/>
      <c r="SH88" s="69"/>
      <c r="SI88" s="69"/>
      <c r="SJ88" s="69"/>
      <c r="SK88" s="69"/>
      <c r="SL88" s="69"/>
      <c r="SM88" s="69"/>
      <c r="SN88" s="69"/>
      <c r="SO88" s="69"/>
      <c r="SP88" s="69"/>
      <c r="SQ88" s="69"/>
      <c r="SR88" s="69"/>
      <c r="SS88" s="69"/>
      <c r="ST88" s="69"/>
      <c r="SU88" s="69"/>
      <c r="SV88" s="69"/>
      <c r="SW88" s="69"/>
      <c r="SX88" s="69"/>
      <c r="SY88" s="69"/>
      <c r="SZ88" s="69"/>
      <c r="TA88" s="69"/>
      <c r="TB88" s="69"/>
      <c r="TC88" s="69"/>
      <c r="TD88" s="69"/>
      <c r="TE88" s="69"/>
      <c r="TF88" s="69"/>
      <c r="TG88" s="69"/>
      <c r="TH88" s="69"/>
      <c r="TI88" s="69"/>
      <c r="TJ88" s="69"/>
      <c r="TK88" s="69"/>
      <c r="TL88" s="69"/>
      <c r="TM88" s="69"/>
      <c r="TN88" s="69"/>
      <c r="TO88" s="69"/>
      <c r="TP88" s="69"/>
      <c r="TQ88" s="69"/>
      <c r="TR88" s="69"/>
      <c r="TS88" s="69"/>
      <c r="TT88" s="69"/>
      <c r="TU88" s="69"/>
      <c r="TV88" s="69"/>
      <c r="TW88" s="69"/>
      <c r="TX88" s="69"/>
      <c r="TY88" s="69"/>
      <c r="TZ88" s="69"/>
      <c r="UA88" s="69"/>
      <c r="UB88" s="69"/>
      <c r="UC88" s="69"/>
      <c r="UD88" s="69"/>
      <c r="UE88" s="69"/>
      <c r="UF88" s="69"/>
      <c r="UG88" s="69"/>
      <c r="UH88" s="69"/>
      <c r="UI88" s="69"/>
      <c r="UJ88" s="69"/>
      <c r="UK88" s="69"/>
      <c r="UL88" s="69"/>
      <c r="UM88" s="69"/>
      <c r="UN88" s="69"/>
      <c r="UO88" s="69"/>
      <c r="UP88" s="69"/>
      <c r="UQ88" s="69"/>
      <c r="UR88" s="69"/>
      <c r="US88" s="69"/>
      <c r="UT88" s="69"/>
      <c r="UU88" s="69"/>
      <c r="UV88" s="69"/>
      <c r="UW88" s="69"/>
      <c r="UX88" s="69"/>
      <c r="UY88" s="69"/>
      <c r="UZ88" s="69"/>
      <c r="VA88" s="69"/>
      <c r="VB88" s="69"/>
      <c r="VC88" s="69"/>
      <c r="VD88" s="69"/>
      <c r="VE88" s="69"/>
      <c r="VF88" s="69"/>
      <c r="VG88" s="69"/>
      <c r="VH88" s="69"/>
      <c r="VI88" s="69"/>
      <c r="VJ88" s="69"/>
      <c r="VK88" s="69"/>
      <c r="VL88" s="69"/>
      <c r="VM88" s="69"/>
      <c r="VN88" s="69"/>
      <c r="VO88" s="69"/>
      <c r="VP88" s="69"/>
      <c r="VQ88" s="69"/>
      <c r="VR88" s="69"/>
      <c r="VS88" s="69"/>
      <c r="VT88" s="69"/>
      <c r="VU88" s="69"/>
      <c r="VV88" s="69"/>
      <c r="VW88" s="69"/>
      <c r="VX88" s="69"/>
      <c r="VY88" s="69"/>
      <c r="VZ88" s="69"/>
      <c r="WA88" s="69"/>
      <c r="WB88" s="69"/>
      <c r="WC88" s="69"/>
      <c r="WD88" s="69"/>
      <c r="WE88" s="69"/>
      <c r="WF88" s="69"/>
      <c r="WG88" s="69"/>
      <c r="WH88" s="69"/>
      <c r="WI88" s="69"/>
      <c r="WJ88" s="69"/>
      <c r="WK88" s="69"/>
      <c r="WL88" s="69"/>
      <c r="WM88" s="69"/>
      <c r="WN88" s="69"/>
      <c r="WO88" s="69"/>
      <c r="WP88" s="69"/>
      <c r="WQ88" s="69"/>
      <c r="WR88" s="69"/>
      <c r="WS88" s="69"/>
      <c r="WT88" s="69"/>
      <c r="WU88" s="69"/>
      <c r="WV88" s="69"/>
      <c r="WW88" s="69"/>
      <c r="WX88" s="69"/>
      <c r="WY88" s="69"/>
      <c r="WZ88" s="69"/>
      <c r="XA88" s="69"/>
      <c r="XB88" s="69"/>
      <c r="XC88" s="69"/>
      <c r="XD88" s="69"/>
      <c r="XE88" s="69"/>
      <c r="XF88" s="69"/>
      <c r="XG88" s="69"/>
      <c r="XH88" s="69"/>
      <c r="XI88" s="69"/>
      <c r="XJ88" s="69"/>
      <c r="XK88" s="69"/>
      <c r="XL88" s="69"/>
      <c r="XM88" s="69"/>
      <c r="XN88" s="69"/>
      <c r="XO88" s="69"/>
      <c r="XP88" s="69"/>
      <c r="XQ88" s="69"/>
      <c r="XR88" s="69"/>
      <c r="XS88" s="69"/>
      <c r="XT88" s="69"/>
      <c r="XU88" s="69"/>
      <c r="XV88" s="69"/>
      <c r="XW88" s="69"/>
      <c r="XX88" s="69"/>
      <c r="XY88" s="69"/>
      <c r="XZ88" s="69"/>
      <c r="YA88" s="69"/>
      <c r="YB88" s="69"/>
      <c r="YC88" s="69"/>
      <c r="YD88" s="69"/>
      <c r="YE88" s="69"/>
      <c r="YF88" s="69"/>
      <c r="YG88" s="69"/>
      <c r="YH88" s="69"/>
      <c r="YI88" s="69"/>
      <c r="YJ88" s="69"/>
      <c r="YK88" s="69"/>
      <c r="YL88" s="69"/>
      <c r="YM88" s="69"/>
      <c r="YN88" s="69"/>
      <c r="YO88" s="69"/>
      <c r="YP88" s="69"/>
      <c r="YQ88" s="69"/>
      <c r="YR88" s="69"/>
      <c r="YS88" s="69"/>
      <c r="YT88" s="69"/>
      <c r="YU88" s="69"/>
      <c r="YV88" s="69"/>
      <c r="YW88" s="69"/>
      <c r="YX88" s="69"/>
      <c r="YY88" s="69"/>
      <c r="YZ88" s="69"/>
      <c r="ZA88" s="69"/>
      <c r="ZB88" s="69"/>
      <c r="ZC88" s="69"/>
      <c r="ZD88" s="69"/>
      <c r="ZE88" s="69"/>
      <c r="ZF88" s="69"/>
      <c r="ZG88" s="69"/>
      <c r="ZH88" s="69"/>
      <c r="ZI88" s="69"/>
      <c r="ZJ88" s="69"/>
      <c r="ZK88" s="69"/>
      <c r="ZL88" s="69"/>
      <c r="ZM88" s="69"/>
      <c r="ZN88" s="69"/>
      <c r="ZO88" s="69"/>
      <c r="ZP88" s="69"/>
      <c r="ZQ88" s="69"/>
      <c r="ZR88" s="69"/>
      <c r="ZS88" s="69"/>
      <c r="ZT88" s="69"/>
      <c r="ZU88" s="69"/>
      <c r="ZV88" s="69"/>
      <c r="ZW88" s="69"/>
      <c r="ZX88" s="69"/>
      <c r="ZY88" s="69"/>
      <c r="ZZ88" s="69"/>
      <c r="AAA88" s="69"/>
      <c r="AAB88" s="69"/>
      <c r="AAC88" s="69"/>
      <c r="AAD88" s="69"/>
      <c r="AAE88" s="69"/>
      <c r="AAF88" s="69"/>
      <c r="AAG88" s="69"/>
      <c r="AAH88" s="69"/>
      <c r="AAI88" s="69"/>
      <c r="AAJ88" s="69"/>
      <c r="AAK88" s="69"/>
      <c r="AAL88" s="69"/>
      <c r="AAM88" s="69"/>
      <c r="AAN88" s="69"/>
      <c r="AAO88" s="69"/>
      <c r="AAP88" s="69"/>
      <c r="AAQ88" s="69"/>
      <c r="AAR88" s="69"/>
      <c r="AAS88" s="69"/>
      <c r="AAT88" s="69"/>
      <c r="AAU88" s="69"/>
      <c r="AAV88" s="69"/>
      <c r="AAW88" s="69"/>
      <c r="AAX88" s="69"/>
      <c r="AAY88" s="69"/>
      <c r="AAZ88" s="69"/>
      <c r="ABA88" s="69"/>
      <c r="ABB88" s="69"/>
      <c r="ABC88" s="69"/>
      <c r="ABD88" s="69"/>
      <c r="ABE88" s="69"/>
      <c r="ABF88" s="69"/>
      <c r="ABG88" s="69"/>
      <c r="ABH88" s="69"/>
      <c r="ABI88" s="69"/>
      <c r="ABJ88" s="69"/>
      <c r="ABK88" s="69"/>
      <c r="ABL88" s="69"/>
      <c r="ABM88" s="69"/>
      <c r="ABN88" s="69"/>
      <c r="ABO88" s="69"/>
      <c r="ABP88" s="69"/>
      <c r="ABQ88" s="69"/>
      <c r="ABR88" s="69"/>
      <c r="ABS88" s="69"/>
      <c r="ABT88" s="69"/>
      <c r="ABU88" s="69"/>
      <c r="ABV88" s="69"/>
      <c r="ABW88" s="69"/>
      <c r="ABX88" s="69"/>
      <c r="ABY88" s="69"/>
      <c r="ABZ88" s="69"/>
      <c r="ACA88" s="69"/>
      <c r="ACB88" s="69"/>
      <c r="ACC88" s="69"/>
      <c r="ACD88" s="69"/>
      <c r="ACE88" s="69"/>
      <c r="ACF88" s="69"/>
      <c r="ACG88" s="69"/>
      <c r="ACH88" s="69"/>
      <c r="ACI88" s="69"/>
      <c r="ACJ88" s="69"/>
      <c r="ACK88" s="69"/>
      <c r="ACL88" s="69"/>
      <c r="ACM88" s="69"/>
      <c r="ACN88" s="69"/>
      <c r="ACO88" s="69"/>
      <c r="ACP88" s="69"/>
      <c r="ACQ88" s="69"/>
      <c r="ACR88" s="69"/>
      <c r="ACS88" s="69"/>
      <c r="ACT88" s="69"/>
      <c r="ACU88" s="69"/>
      <c r="ACV88" s="69"/>
      <c r="ACW88" s="69"/>
      <c r="ACX88" s="69"/>
      <c r="ACY88" s="69"/>
      <c r="ACZ88" s="69"/>
      <c r="ADA88" s="69"/>
      <c r="ADB88" s="69"/>
      <c r="ADC88" s="69"/>
      <c r="ADD88" s="69"/>
      <c r="ADE88" s="69"/>
      <c r="ADF88" s="69"/>
      <c r="ADG88" s="69"/>
      <c r="ADH88" s="69"/>
      <c r="ADI88" s="69"/>
      <c r="ADJ88" s="69"/>
      <c r="ADK88" s="69"/>
      <c r="ADL88" s="69"/>
      <c r="ADM88" s="69"/>
      <c r="ADN88" s="69"/>
      <c r="ADO88" s="69"/>
      <c r="ADP88" s="69"/>
      <c r="ADQ88" s="69"/>
      <c r="ADR88" s="69"/>
      <c r="ADS88" s="69"/>
      <c r="ADT88" s="69"/>
      <c r="ADU88" s="69"/>
      <c r="ADV88" s="69"/>
      <c r="ADW88" s="69"/>
      <c r="ADX88" s="69"/>
      <c r="ADY88" s="69"/>
      <c r="ADZ88" s="69"/>
      <c r="AEA88" s="69"/>
      <c r="AEB88" s="69"/>
      <c r="AEC88" s="69"/>
      <c r="AED88" s="69"/>
      <c r="AEE88" s="69"/>
      <c r="AEF88" s="69"/>
      <c r="AEG88" s="69"/>
      <c r="AEH88" s="69"/>
      <c r="AEI88" s="69"/>
      <c r="AEJ88" s="69"/>
      <c r="AEK88" s="69"/>
      <c r="AEL88" s="69"/>
      <c r="AEM88" s="69"/>
      <c r="AEN88" s="69"/>
      <c r="AEO88" s="69"/>
      <c r="AEP88" s="69"/>
      <c r="AEQ88" s="69"/>
      <c r="AER88" s="69"/>
      <c r="AES88" s="69"/>
      <c r="AET88" s="69"/>
      <c r="AEU88" s="69"/>
      <c r="AEV88" s="69"/>
      <c r="AEW88" s="69"/>
      <c r="AEX88" s="69"/>
      <c r="AEY88" s="69"/>
      <c r="AEZ88" s="69"/>
      <c r="AFA88" s="69"/>
      <c r="AFB88" s="69"/>
      <c r="AFC88" s="69"/>
      <c r="AFD88" s="69"/>
      <c r="AFE88" s="69"/>
      <c r="AFF88" s="69"/>
      <c r="AFG88" s="69"/>
      <c r="AFH88" s="69"/>
      <c r="AFI88" s="69"/>
      <c r="AFJ88" s="69"/>
      <c r="AFK88" s="69"/>
      <c r="AFL88" s="69"/>
      <c r="AFM88" s="69"/>
      <c r="AFN88" s="69"/>
      <c r="AFO88" s="69"/>
      <c r="AFP88" s="69"/>
      <c r="AFQ88" s="69"/>
      <c r="AFR88" s="69"/>
      <c r="AFS88" s="69"/>
      <c r="AFT88" s="69"/>
      <c r="AFU88" s="69"/>
      <c r="AFV88" s="69"/>
      <c r="AFW88" s="69"/>
      <c r="AFX88" s="69"/>
      <c r="AFY88" s="69"/>
      <c r="AFZ88" s="69"/>
      <c r="AGA88" s="69"/>
      <c r="AGB88" s="69"/>
      <c r="AGC88" s="69"/>
      <c r="AGD88" s="69"/>
      <c r="AGE88" s="69"/>
      <c r="AGF88" s="69"/>
      <c r="AGG88" s="69"/>
      <c r="AGH88" s="69"/>
      <c r="AGI88" s="69"/>
      <c r="AGJ88" s="69"/>
      <c r="AGK88" s="69"/>
      <c r="AGL88" s="69"/>
      <c r="AGM88" s="69"/>
      <c r="AGN88" s="69"/>
      <c r="AGO88" s="69"/>
      <c r="AGP88" s="69"/>
      <c r="AGQ88" s="69"/>
      <c r="AGR88" s="69"/>
      <c r="AGS88" s="69"/>
      <c r="AGT88" s="69"/>
      <c r="AGU88" s="69"/>
      <c r="AGV88" s="69"/>
      <c r="AGW88" s="69"/>
      <c r="AGX88" s="69"/>
      <c r="AGY88" s="69"/>
      <c r="AGZ88" s="69"/>
      <c r="AHA88" s="69"/>
      <c r="AHB88" s="69"/>
      <c r="AHC88" s="69"/>
      <c r="AHD88" s="69"/>
      <c r="AHE88" s="69"/>
      <c r="AHF88" s="69"/>
      <c r="AHG88" s="69"/>
      <c r="AHH88" s="69"/>
      <c r="AHI88" s="69"/>
      <c r="AHJ88" s="69"/>
      <c r="AHK88" s="69"/>
      <c r="AHL88" s="69"/>
      <c r="AHM88" s="69"/>
      <c r="AHN88" s="69"/>
      <c r="AHO88" s="69"/>
      <c r="AHP88" s="69"/>
      <c r="AHQ88" s="69"/>
      <c r="AHR88" s="69"/>
      <c r="AHS88" s="69"/>
      <c r="AHT88" s="69"/>
      <c r="AHU88" s="69"/>
      <c r="AHV88" s="69"/>
      <c r="AHW88" s="69"/>
      <c r="AHX88" s="69"/>
      <c r="AHY88" s="69"/>
      <c r="AHZ88" s="69"/>
      <c r="AIA88" s="69"/>
      <c r="AIB88" s="69"/>
      <c r="AIC88" s="69"/>
      <c r="AID88" s="69"/>
      <c r="AIE88" s="69"/>
      <c r="AIF88" s="69"/>
      <c r="AIG88" s="69"/>
      <c r="AIH88" s="69"/>
      <c r="AII88" s="69"/>
      <c r="AIJ88" s="69"/>
      <c r="AIK88" s="69"/>
      <c r="AIL88" s="69"/>
      <c r="AIM88" s="69"/>
      <c r="AIN88" s="69"/>
      <c r="AIO88" s="69"/>
      <c r="AIP88" s="69"/>
      <c r="AIQ88" s="69"/>
      <c r="AIR88" s="69"/>
      <c r="AIS88" s="69"/>
      <c r="AIT88" s="69"/>
      <c r="AIU88" s="69"/>
      <c r="AIV88" s="69"/>
      <c r="AIW88" s="69"/>
      <c r="AIX88" s="69"/>
      <c r="AIY88" s="69"/>
      <c r="AIZ88" s="69"/>
      <c r="AJA88" s="69"/>
      <c r="AJB88" s="69"/>
      <c r="AJC88" s="69"/>
      <c r="AJD88" s="69"/>
      <c r="AJE88" s="69"/>
      <c r="AJF88" s="69"/>
      <c r="AJG88" s="69"/>
      <c r="AJH88" s="69"/>
      <c r="AJI88" s="69"/>
      <c r="AJJ88" s="69"/>
      <c r="AJK88" s="69"/>
      <c r="AJL88" s="69"/>
      <c r="AJM88" s="69"/>
      <c r="AJN88" s="69"/>
      <c r="AJO88" s="69"/>
      <c r="AJP88" s="69"/>
      <c r="AJQ88" s="69"/>
      <c r="AJR88" s="69"/>
      <c r="AJS88" s="69"/>
      <c r="AJT88" s="69"/>
      <c r="AJU88" s="69"/>
      <c r="AJV88" s="69"/>
      <c r="AJW88" s="69"/>
      <c r="AJX88" s="69"/>
      <c r="AJY88" s="69"/>
      <c r="AJZ88" s="69"/>
      <c r="AKA88" s="69"/>
      <c r="AKB88" s="69"/>
      <c r="AKC88" s="69"/>
      <c r="AKD88" s="69"/>
      <c r="AKE88" s="69"/>
      <c r="AKF88" s="69"/>
      <c r="AKG88" s="69"/>
      <c r="AKH88" s="69"/>
      <c r="AKI88" s="69"/>
      <c r="AKJ88" s="69"/>
      <c r="AKK88" s="69"/>
      <c r="AKL88" s="69"/>
      <c r="AKM88" s="69"/>
      <c r="AKN88" s="69"/>
      <c r="AKO88" s="69"/>
      <c r="AKP88" s="69"/>
      <c r="AKQ88" s="69"/>
      <c r="AKR88" s="69"/>
      <c r="AKS88" s="69"/>
      <c r="AKT88" s="69"/>
      <c r="AKU88" s="69"/>
      <c r="AKV88" s="69"/>
      <c r="AKW88" s="69"/>
      <c r="AKX88" s="69"/>
      <c r="AKY88" s="69"/>
      <c r="AKZ88" s="69"/>
      <c r="ALA88" s="69"/>
      <c r="ALB88" s="69"/>
      <c r="ALC88" s="69"/>
      <c r="ALD88" s="69"/>
      <c r="ALE88" s="69"/>
      <c r="ALF88" s="69"/>
      <c r="ALG88" s="69"/>
      <c r="ALH88" s="69"/>
      <c r="ALI88" s="69"/>
      <c r="ALJ88" s="69"/>
      <c r="ALK88" s="69"/>
      <c r="ALL88" s="69"/>
      <c r="ALM88" s="69"/>
    </row>
    <row r="89">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c r="CI89" s="69"/>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c r="JS89" s="69"/>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c r="ME89" s="69"/>
      <c r="MF89" s="69"/>
      <c r="MG89" s="69"/>
      <c r="MH89" s="69"/>
      <c r="MI89" s="69"/>
      <c r="MJ89" s="69"/>
      <c r="MK89" s="69"/>
      <c r="ML89" s="69"/>
      <c r="MM89" s="69"/>
      <c r="MN89" s="69"/>
      <c r="MO89" s="69"/>
      <c r="MP89" s="69"/>
      <c r="MQ89" s="69"/>
      <c r="MR89" s="69"/>
      <c r="MS89" s="69"/>
      <c r="MT89" s="69"/>
      <c r="MU89" s="69"/>
      <c r="MV89" s="69"/>
      <c r="MW89" s="69"/>
      <c r="MX89" s="69"/>
      <c r="MY89" s="69"/>
      <c r="MZ89" s="69"/>
      <c r="NA89" s="69"/>
      <c r="NB89" s="69"/>
      <c r="NC89" s="69"/>
      <c r="ND89" s="69"/>
      <c r="NE89" s="69"/>
      <c r="NF89" s="69"/>
      <c r="NG89" s="69"/>
      <c r="NH89" s="69"/>
      <c r="NI89" s="69"/>
      <c r="NJ89" s="69"/>
      <c r="NK89" s="69"/>
      <c r="NL89" s="69"/>
      <c r="NM89" s="69"/>
      <c r="NN89" s="69"/>
      <c r="NO89" s="69"/>
      <c r="NP89" s="69"/>
      <c r="NQ89" s="69"/>
      <c r="NR89" s="69"/>
      <c r="NS89" s="69"/>
      <c r="NT89" s="69"/>
      <c r="NU89" s="69"/>
      <c r="NV89" s="69"/>
      <c r="NW89" s="69"/>
      <c r="NX89" s="69"/>
      <c r="NY89" s="69"/>
      <c r="NZ89" s="69"/>
      <c r="OA89" s="69"/>
      <c r="OB89" s="69"/>
      <c r="OC89" s="69"/>
      <c r="OD89" s="69"/>
      <c r="OE89" s="69"/>
      <c r="OF89" s="69"/>
      <c r="OG89" s="69"/>
      <c r="OH89" s="69"/>
      <c r="OI89" s="69"/>
      <c r="OJ89" s="69"/>
      <c r="OK89" s="69"/>
      <c r="OL89" s="69"/>
      <c r="OM89" s="69"/>
      <c r="ON89" s="69"/>
      <c r="OO89" s="69"/>
      <c r="OP89" s="69"/>
      <c r="OQ89" s="69"/>
      <c r="OR89" s="69"/>
      <c r="OS89" s="69"/>
      <c r="OT89" s="69"/>
      <c r="OU89" s="69"/>
      <c r="OV89" s="69"/>
      <c r="OW89" s="69"/>
      <c r="OX89" s="69"/>
      <c r="OY89" s="69"/>
      <c r="OZ89" s="69"/>
      <c r="PA89" s="69"/>
      <c r="PB89" s="69"/>
      <c r="PC89" s="69"/>
      <c r="PD89" s="69"/>
      <c r="PE89" s="69"/>
      <c r="PF89" s="69"/>
      <c r="PG89" s="69"/>
      <c r="PH89" s="69"/>
      <c r="PI89" s="69"/>
      <c r="PJ89" s="69"/>
      <c r="PK89" s="69"/>
      <c r="PL89" s="69"/>
      <c r="PM89" s="69"/>
      <c r="PN89" s="69"/>
      <c r="PO89" s="69"/>
      <c r="PP89" s="69"/>
      <c r="PQ89" s="69"/>
      <c r="PR89" s="69"/>
      <c r="PS89" s="69"/>
      <c r="PT89" s="69"/>
      <c r="PU89" s="69"/>
      <c r="PV89" s="69"/>
      <c r="PW89" s="69"/>
      <c r="PX89" s="69"/>
      <c r="PY89" s="69"/>
      <c r="PZ89" s="69"/>
      <c r="QA89" s="69"/>
      <c r="QB89" s="69"/>
      <c r="QC89" s="69"/>
      <c r="QD89" s="69"/>
      <c r="QE89" s="69"/>
      <c r="QF89" s="69"/>
      <c r="QG89" s="69"/>
      <c r="QH89" s="69"/>
      <c r="QI89" s="69"/>
      <c r="QJ89" s="69"/>
      <c r="QK89" s="69"/>
      <c r="QL89" s="69"/>
      <c r="QM89" s="69"/>
      <c r="QN89" s="69"/>
      <c r="QO89" s="69"/>
      <c r="QP89" s="69"/>
      <c r="QQ89" s="69"/>
      <c r="QR89" s="69"/>
      <c r="QS89" s="69"/>
      <c r="QT89" s="69"/>
      <c r="QU89" s="69"/>
      <c r="QV89" s="69"/>
      <c r="QW89" s="69"/>
      <c r="QX89" s="69"/>
      <c r="QY89" s="69"/>
      <c r="QZ89" s="69"/>
      <c r="RA89" s="69"/>
      <c r="RB89" s="69"/>
      <c r="RC89" s="69"/>
      <c r="RD89" s="69"/>
      <c r="RE89" s="69"/>
      <c r="RF89" s="69"/>
      <c r="RG89" s="69"/>
      <c r="RH89" s="69"/>
      <c r="RI89" s="69"/>
      <c r="RJ89" s="69"/>
      <c r="RK89" s="69"/>
      <c r="RL89" s="69"/>
      <c r="RM89" s="69"/>
      <c r="RN89" s="69"/>
      <c r="RO89" s="69"/>
      <c r="RP89" s="69"/>
      <c r="RQ89" s="69"/>
      <c r="RR89" s="69"/>
      <c r="RS89" s="69"/>
      <c r="RT89" s="69"/>
      <c r="RU89" s="69"/>
      <c r="RV89" s="69"/>
      <c r="RW89" s="69"/>
      <c r="RX89" s="69"/>
      <c r="RY89" s="69"/>
      <c r="RZ89" s="69"/>
      <c r="SA89" s="69"/>
      <c r="SB89" s="69"/>
      <c r="SC89" s="69"/>
      <c r="SD89" s="69"/>
      <c r="SE89" s="69"/>
      <c r="SF89" s="69"/>
      <c r="SG89" s="69"/>
      <c r="SH89" s="69"/>
      <c r="SI89" s="69"/>
      <c r="SJ89" s="69"/>
      <c r="SK89" s="69"/>
      <c r="SL89" s="69"/>
      <c r="SM89" s="69"/>
      <c r="SN89" s="69"/>
      <c r="SO89" s="69"/>
      <c r="SP89" s="69"/>
      <c r="SQ89" s="69"/>
      <c r="SR89" s="69"/>
      <c r="SS89" s="69"/>
      <c r="ST89" s="69"/>
      <c r="SU89" s="69"/>
      <c r="SV89" s="69"/>
      <c r="SW89" s="69"/>
      <c r="SX89" s="69"/>
      <c r="SY89" s="69"/>
      <c r="SZ89" s="69"/>
      <c r="TA89" s="69"/>
      <c r="TB89" s="69"/>
      <c r="TC89" s="69"/>
      <c r="TD89" s="69"/>
      <c r="TE89" s="69"/>
      <c r="TF89" s="69"/>
      <c r="TG89" s="69"/>
      <c r="TH89" s="69"/>
      <c r="TI89" s="69"/>
      <c r="TJ89" s="69"/>
      <c r="TK89" s="69"/>
      <c r="TL89" s="69"/>
      <c r="TM89" s="69"/>
      <c r="TN89" s="69"/>
      <c r="TO89" s="69"/>
      <c r="TP89" s="69"/>
      <c r="TQ89" s="69"/>
      <c r="TR89" s="69"/>
      <c r="TS89" s="69"/>
      <c r="TT89" s="69"/>
      <c r="TU89" s="69"/>
      <c r="TV89" s="69"/>
      <c r="TW89" s="69"/>
      <c r="TX89" s="69"/>
      <c r="TY89" s="69"/>
      <c r="TZ89" s="69"/>
      <c r="UA89" s="69"/>
      <c r="UB89" s="69"/>
      <c r="UC89" s="69"/>
      <c r="UD89" s="69"/>
      <c r="UE89" s="69"/>
      <c r="UF89" s="69"/>
      <c r="UG89" s="69"/>
      <c r="UH89" s="69"/>
      <c r="UI89" s="69"/>
      <c r="UJ89" s="69"/>
      <c r="UK89" s="69"/>
      <c r="UL89" s="69"/>
      <c r="UM89" s="69"/>
      <c r="UN89" s="69"/>
      <c r="UO89" s="69"/>
      <c r="UP89" s="69"/>
      <c r="UQ89" s="69"/>
      <c r="UR89" s="69"/>
      <c r="US89" s="69"/>
      <c r="UT89" s="69"/>
      <c r="UU89" s="69"/>
      <c r="UV89" s="69"/>
      <c r="UW89" s="69"/>
      <c r="UX89" s="69"/>
      <c r="UY89" s="69"/>
      <c r="UZ89" s="69"/>
      <c r="VA89" s="69"/>
      <c r="VB89" s="69"/>
      <c r="VC89" s="69"/>
      <c r="VD89" s="69"/>
      <c r="VE89" s="69"/>
      <c r="VF89" s="69"/>
      <c r="VG89" s="69"/>
      <c r="VH89" s="69"/>
      <c r="VI89" s="69"/>
      <c r="VJ89" s="69"/>
      <c r="VK89" s="69"/>
      <c r="VL89" s="69"/>
      <c r="VM89" s="69"/>
      <c r="VN89" s="69"/>
      <c r="VO89" s="69"/>
      <c r="VP89" s="69"/>
      <c r="VQ89" s="69"/>
      <c r="VR89" s="69"/>
      <c r="VS89" s="69"/>
      <c r="VT89" s="69"/>
      <c r="VU89" s="69"/>
      <c r="VV89" s="69"/>
      <c r="VW89" s="69"/>
      <c r="VX89" s="69"/>
      <c r="VY89" s="69"/>
      <c r="VZ89" s="69"/>
      <c r="WA89" s="69"/>
      <c r="WB89" s="69"/>
      <c r="WC89" s="69"/>
      <c r="WD89" s="69"/>
      <c r="WE89" s="69"/>
      <c r="WF89" s="69"/>
      <c r="WG89" s="69"/>
      <c r="WH89" s="69"/>
      <c r="WI89" s="69"/>
      <c r="WJ89" s="69"/>
      <c r="WK89" s="69"/>
      <c r="WL89" s="69"/>
      <c r="WM89" s="69"/>
      <c r="WN89" s="69"/>
      <c r="WO89" s="69"/>
      <c r="WP89" s="69"/>
      <c r="WQ89" s="69"/>
      <c r="WR89" s="69"/>
      <c r="WS89" s="69"/>
      <c r="WT89" s="69"/>
      <c r="WU89" s="69"/>
      <c r="WV89" s="69"/>
      <c r="WW89" s="69"/>
      <c r="WX89" s="69"/>
      <c r="WY89" s="69"/>
      <c r="WZ89" s="69"/>
      <c r="XA89" s="69"/>
      <c r="XB89" s="69"/>
      <c r="XC89" s="69"/>
      <c r="XD89" s="69"/>
      <c r="XE89" s="69"/>
      <c r="XF89" s="69"/>
      <c r="XG89" s="69"/>
      <c r="XH89" s="69"/>
      <c r="XI89" s="69"/>
      <c r="XJ89" s="69"/>
      <c r="XK89" s="69"/>
      <c r="XL89" s="69"/>
      <c r="XM89" s="69"/>
      <c r="XN89" s="69"/>
      <c r="XO89" s="69"/>
      <c r="XP89" s="69"/>
      <c r="XQ89" s="69"/>
      <c r="XR89" s="69"/>
      <c r="XS89" s="69"/>
      <c r="XT89" s="69"/>
      <c r="XU89" s="69"/>
      <c r="XV89" s="69"/>
      <c r="XW89" s="69"/>
      <c r="XX89" s="69"/>
      <c r="XY89" s="69"/>
      <c r="XZ89" s="69"/>
      <c r="YA89" s="69"/>
      <c r="YB89" s="69"/>
      <c r="YC89" s="69"/>
      <c r="YD89" s="69"/>
      <c r="YE89" s="69"/>
      <c r="YF89" s="69"/>
      <c r="YG89" s="69"/>
      <c r="YH89" s="69"/>
      <c r="YI89" s="69"/>
      <c r="YJ89" s="69"/>
      <c r="YK89" s="69"/>
      <c r="YL89" s="69"/>
      <c r="YM89" s="69"/>
      <c r="YN89" s="69"/>
      <c r="YO89" s="69"/>
      <c r="YP89" s="69"/>
      <c r="YQ89" s="69"/>
      <c r="YR89" s="69"/>
      <c r="YS89" s="69"/>
      <c r="YT89" s="69"/>
      <c r="YU89" s="69"/>
      <c r="YV89" s="69"/>
      <c r="YW89" s="69"/>
      <c r="YX89" s="69"/>
      <c r="YY89" s="69"/>
      <c r="YZ89" s="69"/>
      <c r="ZA89" s="69"/>
      <c r="ZB89" s="69"/>
      <c r="ZC89" s="69"/>
      <c r="ZD89" s="69"/>
      <c r="ZE89" s="69"/>
      <c r="ZF89" s="69"/>
      <c r="ZG89" s="69"/>
      <c r="ZH89" s="69"/>
      <c r="ZI89" s="69"/>
      <c r="ZJ89" s="69"/>
      <c r="ZK89" s="69"/>
      <c r="ZL89" s="69"/>
      <c r="ZM89" s="69"/>
      <c r="ZN89" s="69"/>
      <c r="ZO89" s="69"/>
      <c r="ZP89" s="69"/>
      <c r="ZQ89" s="69"/>
      <c r="ZR89" s="69"/>
      <c r="ZS89" s="69"/>
      <c r="ZT89" s="69"/>
      <c r="ZU89" s="69"/>
      <c r="ZV89" s="69"/>
      <c r="ZW89" s="69"/>
      <c r="ZX89" s="69"/>
      <c r="ZY89" s="69"/>
      <c r="ZZ89" s="69"/>
      <c r="AAA89" s="69"/>
      <c r="AAB89" s="69"/>
      <c r="AAC89" s="69"/>
      <c r="AAD89" s="69"/>
      <c r="AAE89" s="69"/>
      <c r="AAF89" s="69"/>
      <c r="AAG89" s="69"/>
      <c r="AAH89" s="69"/>
      <c r="AAI89" s="69"/>
      <c r="AAJ89" s="69"/>
      <c r="AAK89" s="69"/>
      <c r="AAL89" s="69"/>
      <c r="AAM89" s="69"/>
      <c r="AAN89" s="69"/>
      <c r="AAO89" s="69"/>
      <c r="AAP89" s="69"/>
      <c r="AAQ89" s="69"/>
      <c r="AAR89" s="69"/>
      <c r="AAS89" s="69"/>
      <c r="AAT89" s="69"/>
      <c r="AAU89" s="69"/>
      <c r="AAV89" s="69"/>
      <c r="AAW89" s="69"/>
      <c r="AAX89" s="69"/>
      <c r="AAY89" s="69"/>
      <c r="AAZ89" s="69"/>
      <c r="ABA89" s="69"/>
      <c r="ABB89" s="69"/>
      <c r="ABC89" s="69"/>
      <c r="ABD89" s="69"/>
      <c r="ABE89" s="69"/>
      <c r="ABF89" s="69"/>
      <c r="ABG89" s="69"/>
      <c r="ABH89" s="69"/>
      <c r="ABI89" s="69"/>
      <c r="ABJ89" s="69"/>
      <c r="ABK89" s="69"/>
      <c r="ABL89" s="69"/>
      <c r="ABM89" s="69"/>
      <c r="ABN89" s="69"/>
      <c r="ABO89" s="69"/>
      <c r="ABP89" s="69"/>
      <c r="ABQ89" s="69"/>
      <c r="ABR89" s="69"/>
      <c r="ABS89" s="69"/>
      <c r="ABT89" s="69"/>
      <c r="ABU89" s="69"/>
      <c r="ABV89" s="69"/>
      <c r="ABW89" s="69"/>
      <c r="ABX89" s="69"/>
      <c r="ABY89" s="69"/>
      <c r="ABZ89" s="69"/>
      <c r="ACA89" s="69"/>
      <c r="ACB89" s="69"/>
      <c r="ACC89" s="69"/>
      <c r="ACD89" s="69"/>
      <c r="ACE89" s="69"/>
      <c r="ACF89" s="69"/>
      <c r="ACG89" s="69"/>
      <c r="ACH89" s="69"/>
      <c r="ACI89" s="69"/>
      <c r="ACJ89" s="69"/>
      <c r="ACK89" s="69"/>
      <c r="ACL89" s="69"/>
      <c r="ACM89" s="69"/>
      <c r="ACN89" s="69"/>
      <c r="ACO89" s="69"/>
      <c r="ACP89" s="69"/>
      <c r="ACQ89" s="69"/>
      <c r="ACR89" s="69"/>
      <c r="ACS89" s="69"/>
      <c r="ACT89" s="69"/>
      <c r="ACU89" s="69"/>
      <c r="ACV89" s="69"/>
      <c r="ACW89" s="69"/>
      <c r="ACX89" s="69"/>
      <c r="ACY89" s="69"/>
      <c r="ACZ89" s="69"/>
      <c r="ADA89" s="69"/>
      <c r="ADB89" s="69"/>
      <c r="ADC89" s="69"/>
      <c r="ADD89" s="69"/>
      <c r="ADE89" s="69"/>
      <c r="ADF89" s="69"/>
      <c r="ADG89" s="69"/>
      <c r="ADH89" s="69"/>
      <c r="ADI89" s="69"/>
      <c r="ADJ89" s="69"/>
      <c r="ADK89" s="69"/>
      <c r="ADL89" s="69"/>
      <c r="ADM89" s="69"/>
      <c r="ADN89" s="69"/>
      <c r="ADO89" s="69"/>
      <c r="ADP89" s="69"/>
      <c r="ADQ89" s="69"/>
      <c r="ADR89" s="69"/>
      <c r="ADS89" s="69"/>
      <c r="ADT89" s="69"/>
      <c r="ADU89" s="69"/>
      <c r="ADV89" s="69"/>
      <c r="ADW89" s="69"/>
      <c r="ADX89" s="69"/>
      <c r="ADY89" s="69"/>
      <c r="ADZ89" s="69"/>
      <c r="AEA89" s="69"/>
      <c r="AEB89" s="69"/>
      <c r="AEC89" s="69"/>
      <c r="AED89" s="69"/>
      <c r="AEE89" s="69"/>
      <c r="AEF89" s="69"/>
      <c r="AEG89" s="69"/>
      <c r="AEH89" s="69"/>
      <c r="AEI89" s="69"/>
      <c r="AEJ89" s="69"/>
      <c r="AEK89" s="69"/>
      <c r="AEL89" s="69"/>
      <c r="AEM89" s="69"/>
      <c r="AEN89" s="69"/>
      <c r="AEO89" s="69"/>
      <c r="AEP89" s="69"/>
      <c r="AEQ89" s="69"/>
      <c r="AER89" s="69"/>
      <c r="AES89" s="69"/>
      <c r="AET89" s="69"/>
      <c r="AEU89" s="69"/>
      <c r="AEV89" s="69"/>
      <c r="AEW89" s="69"/>
      <c r="AEX89" s="69"/>
      <c r="AEY89" s="69"/>
      <c r="AEZ89" s="69"/>
      <c r="AFA89" s="69"/>
      <c r="AFB89" s="69"/>
      <c r="AFC89" s="69"/>
      <c r="AFD89" s="69"/>
      <c r="AFE89" s="69"/>
      <c r="AFF89" s="69"/>
      <c r="AFG89" s="69"/>
      <c r="AFH89" s="69"/>
      <c r="AFI89" s="69"/>
      <c r="AFJ89" s="69"/>
      <c r="AFK89" s="69"/>
      <c r="AFL89" s="69"/>
      <c r="AFM89" s="69"/>
      <c r="AFN89" s="69"/>
      <c r="AFO89" s="69"/>
      <c r="AFP89" s="69"/>
      <c r="AFQ89" s="69"/>
      <c r="AFR89" s="69"/>
      <c r="AFS89" s="69"/>
      <c r="AFT89" s="69"/>
      <c r="AFU89" s="69"/>
      <c r="AFV89" s="69"/>
      <c r="AFW89" s="69"/>
      <c r="AFX89" s="69"/>
      <c r="AFY89" s="69"/>
      <c r="AFZ89" s="69"/>
      <c r="AGA89" s="69"/>
      <c r="AGB89" s="69"/>
      <c r="AGC89" s="69"/>
      <c r="AGD89" s="69"/>
      <c r="AGE89" s="69"/>
      <c r="AGF89" s="69"/>
      <c r="AGG89" s="69"/>
      <c r="AGH89" s="69"/>
      <c r="AGI89" s="69"/>
      <c r="AGJ89" s="69"/>
      <c r="AGK89" s="69"/>
      <c r="AGL89" s="69"/>
      <c r="AGM89" s="69"/>
      <c r="AGN89" s="69"/>
      <c r="AGO89" s="69"/>
      <c r="AGP89" s="69"/>
      <c r="AGQ89" s="69"/>
      <c r="AGR89" s="69"/>
      <c r="AGS89" s="69"/>
      <c r="AGT89" s="69"/>
      <c r="AGU89" s="69"/>
      <c r="AGV89" s="69"/>
      <c r="AGW89" s="69"/>
      <c r="AGX89" s="69"/>
      <c r="AGY89" s="69"/>
      <c r="AGZ89" s="69"/>
      <c r="AHA89" s="69"/>
      <c r="AHB89" s="69"/>
      <c r="AHC89" s="69"/>
      <c r="AHD89" s="69"/>
      <c r="AHE89" s="69"/>
      <c r="AHF89" s="69"/>
      <c r="AHG89" s="69"/>
      <c r="AHH89" s="69"/>
      <c r="AHI89" s="69"/>
      <c r="AHJ89" s="69"/>
      <c r="AHK89" s="69"/>
      <c r="AHL89" s="69"/>
      <c r="AHM89" s="69"/>
      <c r="AHN89" s="69"/>
      <c r="AHO89" s="69"/>
      <c r="AHP89" s="69"/>
      <c r="AHQ89" s="69"/>
      <c r="AHR89" s="69"/>
      <c r="AHS89" s="69"/>
      <c r="AHT89" s="69"/>
      <c r="AHU89" s="69"/>
      <c r="AHV89" s="69"/>
      <c r="AHW89" s="69"/>
      <c r="AHX89" s="69"/>
      <c r="AHY89" s="69"/>
      <c r="AHZ89" s="69"/>
      <c r="AIA89" s="69"/>
      <c r="AIB89" s="69"/>
      <c r="AIC89" s="69"/>
      <c r="AID89" s="69"/>
      <c r="AIE89" s="69"/>
      <c r="AIF89" s="69"/>
      <c r="AIG89" s="69"/>
      <c r="AIH89" s="69"/>
      <c r="AII89" s="69"/>
      <c r="AIJ89" s="69"/>
      <c r="AIK89" s="69"/>
      <c r="AIL89" s="69"/>
      <c r="AIM89" s="69"/>
      <c r="AIN89" s="69"/>
      <c r="AIO89" s="69"/>
      <c r="AIP89" s="69"/>
      <c r="AIQ89" s="69"/>
      <c r="AIR89" s="69"/>
      <c r="AIS89" s="69"/>
      <c r="AIT89" s="69"/>
      <c r="AIU89" s="69"/>
      <c r="AIV89" s="69"/>
      <c r="AIW89" s="69"/>
      <c r="AIX89" s="69"/>
      <c r="AIY89" s="69"/>
      <c r="AIZ89" s="69"/>
      <c r="AJA89" s="69"/>
      <c r="AJB89" s="69"/>
      <c r="AJC89" s="69"/>
      <c r="AJD89" s="69"/>
      <c r="AJE89" s="69"/>
      <c r="AJF89" s="69"/>
      <c r="AJG89" s="69"/>
      <c r="AJH89" s="69"/>
      <c r="AJI89" s="69"/>
      <c r="AJJ89" s="69"/>
      <c r="AJK89" s="69"/>
      <c r="AJL89" s="69"/>
      <c r="AJM89" s="69"/>
      <c r="AJN89" s="69"/>
      <c r="AJO89" s="69"/>
      <c r="AJP89" s="69"/>
      <c r="AJQ89" s="69"/>
      <c r="AJR89" s="69"/>
      <c r="AJS89" s="69"/>
      <c r="AJT89" s="69"/>
      <c r="AJU89" s="69"/>
      <c r="AJV89" s="69"/>
      <c r="AJW89" s="69"/>
      <c r="AJX89" s="69"/>
      <c r="AJY89" s="69"/>
      <c r="AJZ89" s="69"/>
      <c r="AKA89" s="69"/>
      <c r="AKB89" s="69"/>
      <c r="AKC89" s="69"/>
      <c r="AKD89" s="69"/>
      <c r="AKE89" s="69"/>
      <c r="AKF89" s="69"/>
      <c r="AKG89" s="69"/>
      <c r="AKH89" s="69"/>
      <c r="AKI89" s="69"/>
      <c r="AKJ89" s="69"/>
      <c r="AKK89" s="69"/>
      <c r="AKL89" s="69"/>
      <c r="AKM89" s="69"/>
      <c r="AKN89" s="69"/>
      <c r="AKO89" s="69"/>
      <c r="AKP89" s="69"/>
      <c r="AKQ89" s="69"/>
      <c r="AKR89" s="69"/>
      <c r="AKS89" s="69"/>
      <c r="AKT89" s="69"/>
      <c r="AKU89" s="69"/>
      <c r="AKV89" s="69"/>
      <c r="AKW89" s="69"/>
      <c r="AKX89" s="69"/>
      <c r="AKY89" s="69"/>
      <c r="AKZ89" s="69"/>
      <c r="ALA89" s="69"/>
      <c r="ALB89" s="69"/>
      <c r="ALC89" s="69"/>
      <c r="ALD89" s="69"/>
      <c r="ALE89" s="69"/>
      <c r="ALF89" s="69"/>
      <c r="ALG89" s="69"/>
      <c r="ALH89" s="69"/>
      <c r="ALI89" s="69"/>
      <c r="ALJ89" s="69"/>
      <c r="ALK89" s="69"/>
      <c r="ALL89" s="69"/>
      <c r="ALM89" s="69"/>
    </row>
    <row r="90">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c r="JS90" s="69"/>
      <c r="JT90" s="69"/>
      <c r="JU90" s="69"/>
      <c r="JV90" s="69"/>
      <c r="JW90" s="69"/>
      <c r="JX90" s="69"/>
      <c r="JY90" s="69"/>
      <c r="JZ90" s="69"/>
      <c r="KA90" s="69"/>
      <c r="KB90" s="69"/>
      <c r="KC90" s="69"/>
      <c r="KD90" s="69"/>
      <c r="KE90" s="69"/>
      <c r="KF90" s="69"/>
      <c r="KG90" s="69"/>
      <c r="KH90" s="69"/>
      <c r="KI90" s="69"/>
      <c r="KJ90" s="69"/>
      <c r="KK90" s="69"/>
      <c r="KL90" s="69"/>
      <c r="KM90" s="69"/>
      <c r="KN90" s="69"/>
      <c r="KO90" s="69"/>
      <c r="KP90" s="69"/>
      <c r="KQ90" s="69"/>
      <c r="KR90" s="69"/>
      <c r="KS90" s="69"/>
      <c r="KT90" s="69"/>
      <c r="KU90" s="69"/>
      <c r="KV90" s="69"/>
      <c r="KW90" s="69"/>
      <c r="KX90" s="69"/>
      <c r="KY90" s="69"/>
      <c r="KZ90" s="69"/>
      <c r="LA90" s="69"/>
      <c r="LB90" s="69"/>
      <c r="LC90" s="69"/>
      <c r="LD90" s="69"/>
      <c r="LE90" s="69"/>
      <c r="LF90" s="69"/>
      <c r="LG90" s="69"/>
      <c r="LH90" s="69"/>
      <c r="LI90" s="69"/>
      <c r="LJ90" s="69"/>
      <c r="LK90" s="69"/>
      <c r="LL90" s="69"/>
      <c r="LM90" s="69"/>
      <c r="LN90" s="69"/>
      <c r="LO90" s="69"/>
      <c r="LP90" s="69"/>
      <c r="LQ90" s="69"/>
      <c r="LR90" s="69"/>
      <c r="LS90" s="69"/>
      <c r="LT90" s="69"/>
      <c r="LU90" s="69"/>
      <c r="LV90" s="69"/>
      <c r="LW90" s="69"/>
      <c r="LX90" s="69"/>
      <c r="LY90" s="69"/>
      <c r="LZ90" s="69"/>
      <c r="MA90" s="69"/>
      <c r="MB90" s="69"/>
      <c r="MC90" s="69"/>
      <c r="MD90" s="69"/>
      <c r="ME90" s="69"/>
      <c r="MF90" s="69"/>
      <c r="MG90" s="69"/>
      <c r="MH90" s="69"/>
      <c r="MI90" s="69"/>
      <c r="MJ90" s="69"/>
      <c r="MK90" s="69"/>
      <c r="ML90" s="69"/>
      <c r="MM90" s="69"/>
      <c r="MN90" s="69"/>
      <c r="MO90" s="69"/>
      <c r="MP90" s="69"/>
      <c r="MQ90" s="69"/>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c r="NZ90" s="69"/>
      <c r="OA90" s="69"/>
      <c r="OB90" s="69"/>
      <c r="OC90" s="69"/>
      <c r="OD90" s="69"/>
      <c r="OE90" s="69"/>
      <c r="OF90" s="69"/>
      <c r="OG90" s="69"/>
      <c r="OH90" s="69"/>
      <c r="OI90" s="69"/>
      <c r="OJ90" s="69"/>
      <c r="OK90" s="69"/>
      <c r="OL90" s="69"/>
      <c r="OM90" s="69"/>
      <c r="ON90" s="69"/>
      <c r="OO90" s="69"/>
      <c r="OP90" s="69"/>
      <c r="OQ90" s="69"/>
      <c r="OR90" s="69"/>
      <c r="OS90" s="69"/>
      <c r="OT90" s="69"/>
      <c r="OU90" s="69"/>
      <c r="OV90" s="69"/>
      <c r="OW90" s="69"/>
      <c r="OX90" s="69"/>
      <c r="OY90" s="69"/>
      <c r="OZ90" s="69"/>
      <c r="PA90" s="69"/>
      <c r="PB90" s="69"/>
      <c r="PC90" s="69"/>
      <c r="PD90" s="69"/>
      <c r="PE90" s="69"/>
      <c r="PF90" s="69"/>
      <c r="PG90" s="69"/>
      <c r="PH90" s="69"/>
      <c r="PI90" s="69"/>
      <c r="PJ90" s="69"/>
      <c r="PK90" s="69"/>
      <c r="PL90" s="69"/>
      <c r="PM90" s="69"/>
      <c r="PN90" s="69"/>
      <c r="PO90" s="69"/>
      <c r="PP90" s="69"/>
      <c r="PQ90" s="69"/>
      <c r="PR90" s="69"/>
      <c r="PS90" s="69"/>
      <c r="PT90" s="69"/>
      <c r="PU90" s="69"/>
      <c r="PV90" s="69"/>
      <c r="PW90" s="69"/>
      <c r="PX90" s="69"/>
      <c r="PY90" s="69"/>
      <c r="PZ90" s="69"/>
      <c r="QA90" s="69"/>
      <c r="QB90" s="69"/>
      <c r="QC90" s="69"/>
      <c r="QD90" s="69"/>
      <c r="QE90" s="69"/>
      <c r="QF90" s="69"/>
      <c r="QG90" s="69"/>
      <c r="QH90" s="69"/>
      <c r="QI90" s="69"/>
      <c r="QJ90" s="69"/>
      <c r="QK90" s="69"/>
      <c r="QL90" s="69"/>
      <c r="QM90" s="69"/>
      <c r="QN90" s="69"/>
      <c r="QO90" s="69"/>
      <c r="QP90" s="69"/>
      <c r="QQ90" s="69"/>
      <c r="QR90" s="69"/>
      <c r="QS90" s="69"/>
      <c r="QT90" s="69"/>
      <c r="QU90" s="69"/>
      <c r="QV90" s="69"/>
      <c r="QW90" s="69"/>
      <c r="QX90" s="69"/>
      <c r="QY90" s="69"/>
      <c r="QZ90" s="69"/>
      <c r="RA90" s="69"/>
      <c r="RB90" s="69"/>
      <c r="RC90" s="69"/>
      <c r="RD90" s="69"/>
      <c r="RE90" s="69"/>
      <c r="RF90" s="69"/>
      <c r="RG90" s="69"/>
      <c r="RH90" s="69"/>
      <c r="RI90" s="69"/>
      <c r="RJ90" s="69"/>
      <c r="RK90" s="69"/>
      <c r="RL90" s="69"/>
      <c r="RM90" s="69"/>
      <c r="RN90" s="69"/>
      <c r="RO90" s="69"/>
      <c r="RP90" s="69"/>
      <c r="RQ90" s="69"/>
      <c r="RR90" s="69"/>
      <c r="RS90" s="69"/>
      <c r="RT90" s="69"/>
      <c r="RU90" s="69"/>
      <c r="RV90" s="69"/>
      <c r="RW90" s="69"/>
      <c r="RX90" s="69"/>
      <c r="RY90" s="69"/>
      <c r="RZ90" s="69"/>
      <c r="SA90" s="69"/>
      <c r="SB90" s="69"/>
      <c r="SC90" s="69"/>
      <c r="SD90" s="69"/>
      <c r="SE90" s="69"/>
      <c r="SF90" s="69"/>
      <c r="SG90" s="69"/>
      <c r="SH90" s="69"/>
      <c r="SI90" s="69"/>
      <c r="SJ90" s="69"/>
      <c r="SK90" s="69"/>
      <c r="SL90" s="69"/>
      <c r="SM90" s="69"/>
      <c r="SN90" s="69"/>
      <c r="SO90" s="69"/>
      <c r="SP90" s="69"/>
      <c r="SQ90" s="69"/>
      <c r="SR90" s="69"/>
      <c r="SS90" s="69"/>
      <c r="ST90" s="69"/>
      <c r="SU90" s="69"/>
      <c r="SV90" s="69"/>
      <c r="SW90" s="69"/>
      <c r="SX90" s="69"/>
      <c r="SY90" s="69"/>
      <c r="SZ90" s="69"/>
      <c r="TA90" s="69"/>
      <c r="TB90" s="69"/>
      <c r="TC90" s="69"/>
      <c r="TD90" s="69"/>
      <c r="TE90" s="69"/>
      <c r="TF90" s="69"/>
      <c r="TG90" s="69"/>
      <c r="TH90" s="69"/>
      <c r="TI90" s="69"/>
      <c r="TJ90" s="69"/>
      <c r="TK90" s="69"/>
      <c r="TL90" s="69"/>
      <c r="TM90" s="69"/>
      <c r="TN90" s="69"/>
      <c r="TO90" s="69"/>
      <c r="TP90" s="69"/>
      <c r="TQ90" s="69"/>
      <c r="TR90" s="69"/>
      <c r="TS90" s="69"/>
      <c r="TT90" s="69"/>
      <c r="TU90" s="69"/>
      <c r="TV90" s="69"/>
      <c r="TW90" s="69"/>
      <c r="TX90" s="69"/>
      <c r="TY90" s="69"/>
      <c r="TZ90" s="69"/>
      <c r="UA90" s="69"/>
      <c r="UB90" s="69"/>
      <c r="UC90" s="69"/>
      <c r="UD90" s="69"/>
      <c r="UE90" s="69"/>
      <c r="UF90" s="69"/>
      <c r="UG90" s="69"/>
      <c r="UH90" s="69"/>
      <c r="UI90" s="69"/>
      <c r="UJ90" s="69"/>
      <c r="UK90" s="69"/>
      <c r="UL90" s="69"/>
      <c r="UM90" s="69"/>
      <c r="UN90" s="69"/>
      <c r="UO90" s="69"/>
      <c r="UP90" s="69"/>
      <c r="UQ90" s="69"/>
      <c r="UR90" s="69"/>
      <c r="US90" s="69"/>
      <c r="UT90" s="69"/>
      <c r="UU90" s="69"/>
      <c r="UV90" s="69"/>
      <c r="UW90" s="69"/>
      <c r="UX90" s="69"/>
      <c r="UY90" s="69"/>
      <c r="UZ90" s="69"/>
      <c r="VA90" s="69"/>
      <c r="VB90" s="69"/>
      <c r="VC90" s="69"/>
      <c r="VD90" s="69"/>
      <c r="VE90" s="69"/>
      <c r="VF90" s="69"/>
      <c r="VG90" s="69"/>
      <c r="VH90" s="69"/>
      <c r="VI90" s="69"/>
      <c r="VJ90" s="69"/>
      <c r="VK90" s="69"/>
      <c r="VL90" s="69"/>
      <c r="VM90" s="69"/>
      <c r="VN90" s="69"/>
      <c r="VO90" s="69"/>
      <c r="VP90" s="69"/>
      <c r="VQ90" s="69"/>
      <c r="VR90" s="69"/>
      <c r="VS90" s="69"/>
      <c r="VT90" s="69"/>
      <c r="VU90" s="69"/>
      <c r="VV90" s="69"/>
      <c r="VW90" s="69"/>
      <c r="VX90" s="69"/>
      <c r="VY90" s="69"/>
      <c r="VZ90" s="69"/>
      <c r="WA90" s="69"/>
      <c r="WB90" s="69"/>
      <c r="WC90" s="69"/>
      <c r="WD90" s="69"/>
      <c r="WE90" s="69"/>
      <c r="WF90" s="69"/>
      <c r="WG90" s="69"/>
      <c r="WH90" s="69"/>
      <c r="WI90" s="69"/>
      <c r="WJ90" s="69"/>
      <c r="WK90" s="69"/>
      <c r="WL90" s="69"/>
      <c r="WM90" s="69"/>
      <c r="WN90" s="69"/>
      <c r="WO90" s="69"/>
      <c r="WP90" s="69"/>
      <c r="WQ90" s="69"/>
      <c r="WR90" s="69"/>
      <c r="WS90" s="69"/>
      <c r="WT90" s="69"/>
      <c r="WU90" s="69"/>
      <c r="WV90" s="69"/>
      <c r="WW90" s="69"/>
      <c r="WX90" s="69"/>
      <c r="WY90" s="69"/>
      <c r="WZ90" s="69"/>
      <c r="XA90" s="69"/>
      <c r="XB90" s="69"/>
      <c r="XC90" s="69"/>
      <c r="XD90" s="69"/>
      <c r="XE90" s="69"/>
      <c r="XF90" s="69"/>
      <c r="XG90" s="69"/>
      <c r="XH90" s="69"/>
      <c r="XI90" s="69"/>
      <c r="XJ90" s="69"/>
      <c r="XK90" s="69"/>
      <c r="XL90" s="69"/>
      <c r="XM90" s="69"/>
      <c r="XN90" s="69"/>
      <c r="XO90" s="69"/>
      <c r="XP90" s="69"/>
      <c r="XQ90" s="69"/>
      <c r="XR90" s="69"/>
      <c r="XS90" s="69"/>
      <c r="XT90" s="69"/>
      <c r="XU90" s="69"/>
      <c r="XV90" s="69"/>
      <c r="XW90" s="69"/>
      <c r="XX90" s="69"/>
      <c r="XY90" s="69"/>
      <c r="XZ90" s="69"/>
      <c r="YA90" s="69"/>
      <c r="YB90" s="69"/>
      <c r="YC90" s="69"/>
      <c r="YD90" s="69"/>
      <c r="YE90" s="69"/>
      <c r="YF90" s="69"/>
      <c r="YG90" s="69"/>
      <c r="YH90" s="69"/>
      <c r="YI90" s="69"/>
      <c r="YJ90" s="69"/>
      <c r="YK90" s="69"/>
      <c r="YL90" s="69"/>
      <c r="YM90" s="69"/>
      <c r="YN90" s="69"/>
      <c r="YO90" s="69"/>
      <c r="YP90" s="69"/>
      <c r="YQ90" s="69"/>
      <c r="YR90" s="69"/>
      <c r="YS90" s="69"/>
      <c r="YT90" s="69"/>
      <c r="YU90" s="69"/>
      <c r="YV90" s="69"/>
      <c r="YW90" s="69"/>
      <c r="YX90" s="69"/>
      <c r="YY90" s="69"/>
      <c r="YZ90" s="69"/>
      <c r="ZA90" s="69"/>
      <c r="ZB90" s="69"/>
      <c r="ZC90" s="69"/>
      <c r="ZD90" s="69"/>
      <c r="ZE90" s="69"/>
      <c r="ZF90" s="69"/>
      <c r="ZG90" s="69"/>
      <c r="ZH90" s="69"/>
      <c r="ZI90" s="69"/>
      <c r="ZJ90" s="69"/>
      <c r="ZK90" s="69"/>
      <c r="ZL90" s="69"/>
      <c r="ZM90" s="69"/>
      <c r="ZN90" s="69"/>
      <c r="ZO90" s="69"/>
      <c r="ZP90" s="69"/>
      <c r="ZQ90" s="69"/>
      <c r="ZR90" s="69"/>
      <c r="ZS90" s="69"/>
      <c r="ZT90" s="69"/>
      <c r="ZU90" s="69"/>
      <c r="ZV90" s="69"/>
      <c r="ZW90" s="69"/>
      <c r="ZX90" s="69"/>
      <c r="ZY90" s="69"/>
      <c r="ZZ90" s="69"/>
      <c r="AAA90" s="69"/>
      <c r="AAB90" s="69"/>
      <c r="AAC90" s="69"/>
      <c r="AAD90" s="69"/>
      <c r="AAE90" s="69"/>
      <c r="AAF90" s="69"/>
      <c r="AAG90" s="69"/>
      <c r="AAH90" s="69"/>
      <c r="AAI90" s="69"/>
      <c r="AAJ90" s="69"/>
      <c r="AAK90" s="69"/>
      <c r="AAL90" s="69"/>
      <c r="AAM90" s="69"/>
      <c r="AAN90" s="69"/>
      <c r="AAO90" s="69"/>
      <c r="AAP90" s="69"/>
      <c r="AAQ90" s="69"/>
      <c r="AAR90" s="69"/>
      <c r="AAS90" s="69"/>
      <c r="AAT90" s="69"/>
      <c r="AAU90" s="69"/>
      <c r="AAV90" s="69"/>
      <c r="AAW90" s="69"/>
      <c r="AAX90" s="69"/>
      <c r="AAY90" s="69"/>
      <c r="AAZ90" s="69"/>
      <c r="ABA90" s="69"/>
      <c r="ABB90" s="69"/>
      <c r="ABC90" s="69"/>
      <c r="ABD90" s="69"/>
      <c r="ABE90" s="69"/>
      <c r="ABF90" s="69"/>
      <c r="ABG90" s="69"/>
      <c r="ABH90" s="69"/>
      <c r="ABI90" s="69"/>
      <c r="ABJ90" s="69"/>
      <c r="ABK90" s="69"/>
      <c r="ABL90" s="69"/>
      <c r="ABM90" s="69"/>
      <c r="ABN90" s="69"/>
      <c r="ABO90" s="69"/>
      <c r="ABP90" s="69"/>
      <c r="ABQ90" s="69"/>
      <c r="ABR90" s="69"/>
      <c r="ABS90" s="69"/>
      <c r="ABT90" s="69"/>
      <c r="ABU90" s="69"/>
      <c r="ABV90" s="69"/>
      <c r="ABW90" s="69"/>
      <c r="ABX90" s="69"/>
      <c r="ABY90" s="69"/>
      <c r="ABZ90" s="69"/>
      <c r="ACA90" s="69"/>
      <c r="ACB90" s="69"/>
      <c r="ACC90" s="69"/>
      <c r="ACD90" s="69"/>
      <c r="ACE90" s="69"/>
      <c r="ACF90" s="69"/>
      <c r="ACG90" s="69"/>
      <c r="ACH90" s="69"/>
      <c r="ACI90" s="69"/>
      <c r="ACJ90" s="69"/>
      <c r="ACK90" s="69"/>
      <c r="ACL90" s="69"/>
      <c r="ACM90" s="69"/>
      <c r="ACN90" s="69"/>
      <c r="ACO90" s="69"/>
      <c r="ACP90" s="69"/>
      <c r="ACQ90" s="69"/>
      <c r="ACR90" s="69"/>
      <c r="ACS90" s="69"/>
      <c r="ACT90" s="69"/>
      <c r="ACU90" s="69"/>
      <c r="ACV90" s="69"/>
      <c r="ACW90" s="69"/>
      <c r="ACX90" s="69"/>
      <c r="ACY90" s="69"/>
      <c r="ACZ90" s="69"/>
      <c r="ADA90" s="69"/>
      <c r="ADB90" s="69"/>
      <c r="ADC90" s="69"/>
      <c r="ADD90" s="69"/>
      <c r="ADE90" s="69"/>
      <c r="ADF90" s="69"/>
      <c r="ADG90" s="69"/>
      <c r="ADH90" s="69"/>
      <c r="ADI90" s="69"/>
      <c r="ADJ90" s="69"/>
      <c r="ADK90" s="69"/>
      <c r="ADL90" s="69"/>
      <c r="ADM90" s="69"/>
      <c r="ADN90" s="69"/>
      <c r="ADO90" s="69"/>
      <c r="ADP90" s="69"/>
      <c r="ADQ90" s="69"/>
      <c r="ADR90" s="69"/>
      <c r="ADS90" s="69"/>
      <c r="ADT90" s="69"/>
      <c r="ADU90" s="69"/>
      <c r="ADV90" s="69"/>
      <c r="ADW90" s="69"/>
      <c r="ADX90" s="69"/>
      <c r="ADY90" s="69"/>
      <c r="ADZ90" s="69"/>
      <c r="AEA90" s="69"/>
      <c r="AEB90" s="69"/>
      <c r="AEC90" s="69"/>
      <c r="AED90" s="69"/>
      <c r="AEE90" s="69"/>
      <c r="AEF90" s="69"/>
      <c r="AEG90" s="69"/>
      <c r="AEH90" s="69"/>
      <c r="AEI90" s="69"/>
      <c r="AEJ90" s="69"/>
      <c r="AEK90" s="69"/>
      <c r="AEL90" s="69"/>
      <c r="AEM90" s="69"/>
      <c r="AEN90" s="69"/>
      <c r="AEO90" s="69"/>
      <c r="AEP90" s="69"/>
      <c r="AEQ90" s="69"/>
      <c r="AER90" s="69"/>
      <c r="AES90" s="69"/>
      <c r="AET90" s="69"/>
      <c r="AEU90" s="69"/>
      <c r="AEV90" s="69"/>
      <c r="AEW90" s="69"/>
      <c r="AEX90" s="69"/>
      <c r="AEY90" s="69"/>
      <c r="AEZ90" s="69"/>
      <c r="AFA90" s="69"/>
      <c r="AFB90" s="69"/>
      <c r="AFC90" s="69"/>
      <c r="AFD90" s="69"/>
      <c r="AFE90" s="69"/>
      <c r="AFF90" s="69"/>
      <c r="AFG90" s="69"/>
      <c r="AFH90" s="69"/>
      <c r="AFI90" s="69"/>
      <c r="AFJ90" s="69"/>
      <c r="AFK90" s="69"/>
      <c r="AFL90" s="69"/>
      <c r="AFM90" s="69"/>
      <c r="AFN90" s="69"/>
      <c r="AFO90" s="69"/>
      <c r="AFP90" s="69"/>
      <c r="AFQ90" s="69"/>
      <c r="AFR90" s="69"/>
      <c r="AFS90" s="69"/>
      <c r="AFT90" s="69"/>
      <c r="AFU90" s="69"/>
      <c r="AFV90" s="69"/>
      <c r="AFW90" s="69"/>
      <c r="AFX90" s="69"/>
      <c r="AFY90" s="69"/>
      <c r="AFZ90" s="69"/>
      <c r="AGA90" s="69"/>
      <c r="AGB90" s="69"/>
      <c r="AGC90" s="69"/>
      <c r="AGD90" s="69"/>
      <c r="AGE90" s="69"/>
      <c r="AGF90" s="69"/>
      <c r="AGG90" s="69"/>
      <c r="AGH90" s="69"/>
      <c r="AGI90" s="69"/>
      <c r="AGJ90" s="69"/>
      <c r="AGK90" s="69"/>
      <c r="AGL90" s="69"/>
      <c r="AGM90" s="69"/>
      <c r="AGN90" s="69"/>
      <c r="AGO90" s="69"/>
      <c r="AGP90" s="69"/>
      <c r="AGQ90" s="69"/>
      <c r="AGR90" s="69"/>
      <c r="AGS90" s="69"/>
      <c r="AGT90" s="69"/>
      <c r="AGU90" s="69"/>
      <c r="AGV90" s="69"/>
      <c r="AGW90" s="69"/>
      <c r="AGX90" s="69"/>
      <c r="AGY90" s="69"/>
      <c r="AGZ90" s="69"/>
      <c r="AHA90" s="69"/>
      <c r="AHB90" s="69"/>
      <c r="AHC90" s="69"/>
      <c r="AHD90" s="69"/>
      <c r="AHE90" s="69"/>
      <c r="AHF90" s="69"/>
      <c r="AHG90" s="69"/>
      <c r="AHH90" s="69"/>
      <c r="AHI90" s="69"/>
      <c r="AHJ90" s="69"/>
      <c r="AHK90" s="69"/>
      <c r="AHL90" s="69"/>
      <c r="AHM90" s="69"/>
      <c r="AHN90" s="69"/>
      <c r="AHO90" s="69"/>
      <c r="AHP90" s="69"/>
      <c r="AHQ90" s="69"/>
      <c r="AHR90" s="69"/>
      <c r="AHS90" s="69"/>
      <c r="AHT90" s="69"/>
      <c r="AHU90" s="69"/>
      <c r="AHV90" s="69"/>
      <c r="AHW90" s="69"/>
      <c r="AHX90" s="69"/>
      <c r="AHY90" s="69"/>
      <c r="AHZ90" s="69"/>
      <c r="AIA90" s="69"/>
      <c r="AIB90" s="69"/>
      <c r="AIC90" s="69"/>
      <c r="AID90" s="69"/>
      <c r="AIE90" s="69"/>
      <c r="AIF90" s="69"/>
      <c r="AIG90" s="69"/>
      <c r="AIH90" s="69"/>
      <c r="AII90" s="69"/>
      <c r="AIJ90" s="69"/>
      <c r="AIK90" s="69"/>
      <c r="AIL90" s="69"/>
      <c r="AIM90" s="69"/>
      <c r="AIN90" s="69"/>
      <c r="AIO90" s="69"/>
      <c r="AIP90" s="69"/>
      <c r="AIQ90" s="69"/>
      <c r="AIR90" s="69"/>
      <c r="AIS90" s="69"/>
      <c r="AIT90" s="69"/>
      <c r="AIU90" s="69"/>
      <c r="AIV90" s="69"/>
      <c r="AIW90" s="69"/>
      <c r="AIX90" s="69"/>
      <c r="AIY90" s="69"/>
      <c r="AIZ90" s="69"/>
      <c r="AJA90" s="69"/>
      <c r="AJB90" s="69"/>
      <c r="AJC90" s="69"/>
      <c r="AJD90" s="69"/>
      <c r="AJE90" s="69"/>
      <c r="AJF90" s="69"/>
      <c r="AJG90" s="69"/>
      <c r="AJH90" s="69"/>
      <c r="AJI90" s="69"/>
      <c r="AJJ90" s="69"/>
      <c r="AJK90" s="69"/>
      <c r="AJL90" s="69"/>
      <c r="AJM90" s="69"/>
      <c r="AJN90" s="69"/>
      <c r="AJO90" s="69"/>
      <c r="AJP90" s="69"/>
      <c r="AJQ90" s="69"/>
      <c r="AJR90" s="69"/>
      <c r="AJS90" s="69"/>
      <c r="AJT90" s="69"/>
      <c r="AJU90" s="69"/>
      <c r="AJV90" s="69"/>
      <c r="AJW90" s="69"/>
      <c r="AJX90" s="69"/>
      <c r="AJY90" s="69"/>
      <c r="AJZ90" s="69"/>
      <c r="AKA90" s="69"/>
      <c r="AKB90" s="69"/>
      <c r="AKC90" s="69"/>
      <c r="AKD90" s="69"/>
      <c r="AKE90" s="69"/>
      <c r="AKF90" s="69"/>
      <c r="AKG90" s="69"/>
      <c r="AKH90" s="69"/>
      <c r="AKI90" s="69"/>
      <c r="AKJ90" s="69"/>
      <c r="AKK90" s="69"/>
      <c r="AKL90" s="69"/>
      <c r="AKM90" s="69"/>
      <c r="AKN90" s="69"/>
      <c r="AKO90" s="69"/>
      <c r="AKP90" s="69"/>
      <c r="AKQ90" s="69"/>
      <c r="AKR90" s="69"/>
      <c r="AKS90" s="69"/>
      <c r="AKT90" s="69"/>
      <c r="AKU90" s="69"/>
      <c r="AKV90" s="69"/>
      <c r="AKW90" s="69"/>
      <c r="AKX90" s="69"/>
      <c r="AKY90" s="69"/>
      <c r="AKZ90" s="69"/>
      <c r="ALA90" s="69"/>
      <c r="ALB90" s="69"/>
      <c r="ALC90" s="69"/>
      <c r="ALD90" s="69"/>
      <c r="ALE90" s="69"/>
      <c r="ALF90" s="69"/>
      <c r="ALG90" s="69"/>
      <c r="ALH90" s="69"/>
      <c r="ALI90" s="69"/>
      <c r="ALJ90" s="69"/>
      <c r="ALK90" s="69"/>
      <c r="ALL90" s="69"/>
      <c r="ALM90" s="69"/>
    </row>
    <row r="9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c r="CI91" s="69"/>
      <c r="CJ91" s="69"/>
      <c r="CK91" s="69"/>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c r="JS91" s="69"/>
      <c r="JT91" s="69"/>
      <c r="JU91" s="69"/>
      <c r="JV91" s="69"/>
      <c r="JW91" s="69"/>
      <c r="JX91" s="69"/>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c r="LB91" s="69"/>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c r="MB91" s="69"/>
      <c r="MC91" s="69"/>
      <c r="MD91" s="69"/>
      <c r="ME91" s="69"/>
      <c r="MF91" s="69"/>
      <c r="MG91" s="69"/>
      <c r="MH91" s="69"/>
      <c r="MI91" s="69"/>
      <c r="MJ91" s="69"/>
      <c r="MK91" s="69"/>
      <c r="ML91" s="69"/>
      <c r="MM91" s="69"/>
      <c r="MN91" s="69"/>
      <c r="MO91" s="69"/>
      <c r="MP91" s="69"/>
      <c r="MQ91" s="69"/>
      <c r="MR91" s="69"/>
      <c r="MS91" s="69"/>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c r="OR91" s="69"/>
      <c r="OS91" s="69"/>
      <c r="OT91" s="69"/>
      <c r="OU91" s="69"/>
      <c r="OV91" s="69"/>
      <c r="OW91" s="69"/>
      <c r="OX91" s="69"/>
      <c r="OY91" s="69"/>
      <c r="OZ91" s="69"/>
      <c r="PA91" s="69"/>
      <c r="PB91" s="69"/>
      <c r="PC91" s="69"/>
      <c r="PD91" s="69"/>
      <c r="PE91" s="69"/>
      <c r="PF91" s="69"/>
      <c r="PG91" s="69"/>
      <c r="PH91" s="69"/>
      <c r="PI91" s="69"/>
      <c r="PJ91" s="69"/>
      <c r="PK91" s="69"/>
      <c r="PL91" s="69"/>
      <c r="PM91" s="69"/>
      <c r="PN91" s="69"/>
      <c r="PO91" s="69"/>
      <c r="PP91" s="69"/>
      <c r="PQ91" s="69"/>
      <c r="PR91" s="69"/>
      <c r="PS91" s="69"/>
      <c r="PT91" s="69"/>
      <c r="PU91" s="69"/>
      <c r="PV91" s="69"/>
      <c r="PW91" s="69"/>
      <c r="PX91" s="69"/>
      <c r="PY91" s="69"/>
      <c r="PZ91" s="69"/>
      <c r="QA91" s="69"/>
      <c r="QB91" s="69"/>
      <c r="QC91" s="69"/>
      <c r="QD91" s="69"/>
      <c r="QE91" s="69"/>
      <c r="QF91" s="69"/>
      <c r="QG91" s="69"/>
      <c r="QH91" s="69"/>
      <c r="QI91" s="69"/>
      <c r="QJ91" s="69"/>
      <c r="QK91" s="69"/>
      <c r="QL91" s="69"/>
      <c r="QM91" s="69"/>
      <c r="QN91" s="69"/>
      <c r="QO91" s="69"/>
      <c r="QP91" s="69"/>
      <c r="QQ91" s="69"/>
      <c r="QR91" s="69"/>
      <c r="QS91" s="69"/>
      <c r="QT91" s="69"/>
      <c r="QU91" s="69"/>
      <c r="QV91" s="69"/>
      <c r="QW91" s="69"/>
      <c r="QX91" s="69"/>
      <c r="QY91" s="69"/>
      <c r="QZ91" s="69"/>
      <c r="RA91" s="69"/>
      <c r="RB91" s="69"/>
      <c r="RC91" s="69"/>
      <c r="RD91" s="69"/>
      <c r="RE91" s="69"/>
      <c r="RF91" s="69"/>
      <c r="RG91" s="69"/>
      <c r="RH91" s="69"/>
      <c r="RI91" s="69"/>
      <c r="RJ91" s="69"/>
      <c r="RK91" s="69"/>
      <c r="RL91" s="69"/>
      <c r="RM91" s="69"/>
      <c r="RN91" s="69"/>
      <c r="RO91" s="69"/>
      <c r="RP91" s="69"/>
      <c r="RQ91" s="69"/>
      <c r="RR91" s="69"/>
      <c r="RS91" s="69"/>
      <c r="RT91" s="69"/>
      <c r="RU91" s="69"/>
      <c r="RV91" s="69"/>
      <c r="RW91" s="69"/>
      <c r="RX91" s="69"/>
      <c r="RY91" s="69"/>
      <c r="RZ91" s="69"/>
      <c r="SA91" s="69"/>
      <c r="SB91" s="69"/>
      <c r="SC91" s="69"/>
      <c r="SD91" s="69"/>
      <c r="SE91" s="69"/>
      <c r="SF91" s="69"/>
      <c r="SG91" s="69"/>
      <c r="SH91" s="69"/>
      <c r="SI91" s="69"/>
      <c r="SJ91" s="69"/>
      <c r="SK91" s="69"/>
      <c r="SL91" s="69"/>
      <c r="SM91" s="69"/>
      <c r="SN91" s="69"/>
      <c r="SO91" s="69"/>
      <c r="SP91" s="69"/>
      <c r="SQ91" s="69"/>
      <c r="SR91" s="69"/>
      <c r="SS91" s="69"/>
      <c r="ST91" s="69"/>
      <c r="SU91" s="69"/>
      <c r="SV91" s="69"/>
      <c r="SW91" s="69"/>
      <c r="SX91" s="69"/>
      <c r="SY91" s="69"/>
      <c r="SZ91" s="69"/>
      <c r="TA91" s="69"/>
      <c r="TB91" s="69"/>
      <c r="TC91" s="69"/>
      <c r="TD91" s="69"/>
      <c r="TE91" s="69"/>
      <c r="TF91" s="69"/>
      <c r="TG91" s="69"/>
      <c r="TH91" s="69"/>
      <c r="TI91" s="69"/>
      <c r="TJ91" s="69"/>
      <c r="TK91" s="69"/>
      <c r="TL91" s="69"/>
      <c r="TM91" s="69"/>
      <c r="TN91" s="69"/>
      <c r="TO91" s="69"/>
      <c r="TP91" s="69"/>
      <c r="TQ91" s="69"/>
      <c r="TR91" s="69"/>
      <c r="TS91" s="69"/>
      <c r="TT91" s="69"/>
      <c r="TU91" s="69"/>
      <c r="TV91" s="69"/>
      <c r="TW91" s="69"/>
      <c r="TX91" s="69"/>
      <c r="TY91" s="69"/>
      <c r="TZ91" s="69"/>
      <c r="UA91" s="69"/>
      <c r="UB91" s="69"/>
      <c r="UC91" s="69"/>
      <c r="UD91" s="69"/>
      <c r="UE91" s="69"/>
      <c r="UF91" s="69"/>
      <c r="UG91" s="69"/>
      <c r="UH91" s="69"/>
      <c r="UI91" s="69"/>
      <c r="UJ91" s="69"/>
      <c r="UK91" s="69"/>
      <c r="UL91" s="69"/>
      <c r="UM91" s="69"/>
      <c r="UN91" s="69"/>
      <c r="UO91" s="69"/>
      <c r="UP91" s="69"/>
      <c r="UQ91" s="69"/>
      <c r="UR91" s="69"/>
      <c r="US91" s="69"/>
      <c r="UT91" s="69"/>
      <c r="UU91" s="69"/>
      <c r="UV91" s="69"/>
      <c r="UW91" s="69"/>
      <c r="UX91" s="69"/>
      <c r="UY91" s="69"/>
      <c r="UZ91" s="69"/>
      <c r="VA91" s="69"/>
      <c r="VB91" s="69"/>
      <c r="VC91" s="69"/>
      <c r="VD91" s="69"/>
      <c r="VE91" s="69"/>
      <c r="VF91" s="69"/>
      <c r="VG91" s="69"/>
      <c r="VH91" s="69"/>
      <c r="VI91" s="69"/>
      <c r="VJ91" s="69"/>
      <c r="VK91" s="69"/>
      <c r="VL91" s="69"/>
      <c r="VM91" s="69"/>
      <c r="VN91" s="69"/>
      <c r="VO91" s="69"/>
      <c r="VP91" s="69"/>
      <c r="VQ91" s="69"/>
      <c r="VR91" s="69"/>
      <c r="VS91" s="69"/>
      <c r="VT91" s="69"/>
      <c r="VU91" s="69"/>
      <c r="VV91" s="69"/>
      <c r="VW91" s="69"/>
      <c r="VX91" s="69"/>
      <c r="VY91" s="69"/>
      <c r="VZ91" s="69"/>
      <c r="WA91" s="69"/>
      <c r="WB91" s="69"/>
      <c r="WC91" s="69"/>
      <c r="WD91" s="69"/>
      <c r="WE91" s="69"/>
      <c r="WF91" s="69"/>
      <c r="WG91" s="69"/>
      <c r="WH91" s="69"/>
      <c r="WI91" s="69"/>
      <c r="WJ91" s="69"/>
      <c r="WK91" s="69"/>
      <c r="WL91" s="69"/>
      <c r="WM91" s="69"/>
      <c r="WN91" s="69"/>
      <c r="WO91" s="69"/>
      <c r="WP91" s="69"/>
      <c r="WQ91" s="69"/>
      <c r="WR91" s="69"/>
      <c r="WS91" s="69"/>
      <c r="WT91" s="69"/>
      <c r="WU91" s="69"/>
      <c r="WV91" s="69"/>
      <c r="WW91" s="69"/>
      <c r="WX91" s="69"/>
      <c r="WY91" s="69"/>
      <c r="WZ91" s="69"/>
      <c r="XA91" s="69"/>
      <c r="XB91" s="69"/>
      <c r="XC91" s="69"/>
      <c r="XD91" s="69"/>
      <c r="XE91" s="69"/>
      <c r="XF91" s="69"/>
      <c r="XG91" s="69"/>
      <c r="XH91" s="69"/>
      <c r="XI91" s="69"/>
      <c r="XJ91" s="69"/>
      <c r="XK91" s="69"/>
      <c r="XL91" s="69"/>
      <c r="XM91" s="69"/>
      <c r="XN91" s="69"/>
      <c r="XO91" s="69"/>
      <c r="XP91" s="69"/>
      <c r="XQ91" s="69"/>
      <c r="XR91" s="69"/>
      <c r="XS91" s="69"/>
      <c r="XT91" s="69"/>
      <c r="XU91" s="69"/>
      <c r="XV91" s="69"/>
      <c r="XW91" s="69"/>
      <c r="XX91" s="69"/>
      <c r="XY91" s="69"/>
      <c r="XZ91" s="69"/>
      <c r="YA91" s="69"/>
      <c r="YB91" s="69"/>
      <c r="YC91" s="69"/>
      <c r="YD91" s="69"/>
      <c r="YE91" s="69"/>
      <c r="YF91" s="69"/>
      <c r="YG91" s="69"/>
      <c r="YH91" s="69"/>
      <c r="YI91" s="69"/>
      <c r="YJ91" s="69"/>
      <c r="YK91" s="69"/>
      <c r="YL91" s="69"/>
      <c r="YM91" s="69"/>
      <c r="YN91" s="69"/>
      <c r="YO91" s="69"/>
      <c r="YP91" s="69"/>
      <c r="YQ91" s="69"/>
      <c r="YR91" s="69"/>
      <c r="YS91" s="69"/>
      <c r="YT91" s="69"/>
      <c r="YU91" s="69"/>
      <c r="YV91" s="69"/>
      <c r="YW91" s="69"/>
      <c r="YX91" s="69"/>
      <c r="YY91" s="69"/>
      <c r="YZ91" s="69"/>
      <c r="ZA91" s="69"/>
      <c r="ZB91" s="69"/>
      <c r="ZC91" s="69"/>
      <c r="ZD91" s="69"/>
      <c r="ZE91" s="69"/>
      <c r="ZF91" s="69"/>
      <c r="ZG91" s="69"/>
      <c r="ZH91" s="69"/>
      <c r="ZI91" s="69"/>
      <c r="ZJ91" s="69"/>
      <c r="ZK91" s="69"/>
      <c r="ZL91" s="69"/>
      <c r="ZM91" s="69"/>
      <c r="ZN91" s="69"/>
      <c r="ZO91" s="69"/>
      <c r="ZP91" s="69"/>
      <c r="ZQ91" s="69"/>
      <c r="ZR91" s="69"/>
      <c r="ZS91" s="69"/>
      <c r="ZT91" s="69"/>
      <c r="ZU91" s="69"/>
      <c r="ZV91" s="69"/>
      <c r="ZW91" s="69"/>
      <c r="ZX91" s="69"/>
      <c r="ZY91" s="69"/>
      <c r="ZZ91" s="69"/>
      <c r="AAA91" s="69"/>
      <c r="AAB91" s="69"/>
      <c r="AAC91" s="69"/>
      <c r="AAD91" s="69"/>
      <c r="AAE91" s="69"/>
      <c r="AAF91" s="69"/>
      <c r="AAG91" s="69"/>
      <c r="AAH91" s="69"/>
      <c r="AAI91" s="69"/>
      <c r="AAJ91" s="69"/>
      <c r="AAK91" s="69"/>
      <c r="AAL91" s="69"/>
      <c r="AAM91" s="69"/>
      <c r="AAN91" s="69"/>
      <c r="AAO91" s="69"/>
      <c r="AAP91" s="69"/>
      <c r="AAQ91" s="69"/>
      <c r="AAR91" s="69"/>
      <c r="AAS91" s="69"/>
      <c r="AAT91" s="69"/>
      <c r="AAU91" s="69"/>
      <c r="AAV91" s="69"/>
      <c r="AAW91" s="69"/>
      <c r="AAX91" s="69"/>
      <c r="AAY91" s="69"/>
      <c r="AAZ91" s="69"/>
      <c r="ABA91" s="69"/>
      <c r="ABB91" s="69"/>
      <c r="ABC91" s="69"/>
      <c r="ABD91" s="69"/>
      <c r="ABE91" s="69"/>
      <c r="ABF91" s="69"/>
      <c r="ABG91" s="69"/>
      <c r="ABH91" s="69"/>
      <c r="ABI91" s="69"/>
      <c r="ABJ91" s="69"/>
      <c r="ABK91" s="69"/>
      <c r="ABL91" s="69"/>
      <c r="ABM91" s="69"/>
      <c r="ABN91" s="69"/>
      <c r="ABO91" s="69"/>
      <c r="ABP91" s="69"/>
      <c r="ABQ91" s="69"/>
      <c r="ABR91" s="69"/>
      <c r="ABS91" s="69"/>
      <c r="ABT91" s="69"/>
      <c r="ABU91" s="69"/>
      <c r="ABV91" s="69"/>
      <c r="ABW91" s="69"/>
      <c r="ABX91" s="69"/>
      <c r="ABY91" s="69"/>
      <c r="ABZ91" s="69"/>
      <c r="ACA91" s="69"/>
      <c r="ACB91" s="69"/>
      <c r="ACC91" s="69"/>
      <c r="ACD91" s="69"/>
      <c r="ACE91" s="69"/>
      <c r="ACF91" s="69"/>
      <c r="ACG91" s="69"/>
      <c r="ACH91" s="69"/>
      <c r="ACI91" s="69"/>
      <c r="ACJ91" s="69"/>
      <c r="ACK91" s="69"/>
      <c r="ACL91" s="69"/>
      <c r="ACM91" s="69"/>
      <c r="ACN91" s="69"/>
      <c r="ACO91" s="69"/>
      <c r="ACP91" s="69"/>
      <c r="ACQ91" s="69"/>
      <c r="ACR91" s="69"/>
      <c r="ACS91" s="69"/>
      <c r="ACT91" s="69"/>
      <c r="ACU91" s="69"/>
      <c r="ACV91" s="69"/>
      <c r="ACW91" s="69"/>
      <c r="ACX91" s="69"/>
      <c r="ACY91" s="69"/>
      <c r="ACZ91" s="69"/>
      <c r="ADA91" s="69"/>
      <c r="ADB91" s="69"/>
      <c r="ADC91" s="69"/>
      <c r="ADD91" s="69"/>
      <c r="ADE91" s="69"/>
      <c r="ADF91" s="69"/>
      <c r="ADG91" s="69"/>
      <c r="ADH91" s="69"/>
      <c r="ADI91" s="69"/>
      <c r="ADJ91" s="69"/>
      <c r="ADK91" s="69"/>
      <c r="ADL91" s="69"/>
      <c r="ADM91" s="69"/>
      <c r="ADN91" s="69"/>
      <c r="ADO91" s="69"/>
      <c r="ADP91" s="69"/>
      <c r="ADQ91" s="69"/>
      <c r="ADR91" s="69"/>
      <c r="ADS91" s="69"/>
      <c r="ADT91" s="69"/>
      <c r="ADU91" s="69"/>
      <c r="ADV91" s="69"/>
      <c r="ADW91" s="69"/>
      <c r="ADX91" s="69"/>
      <c r="ADY91" s="69"/>
      <c r="ADZ91" s="69"/>
      <c r="AEA91" s="69"/>
      <c r="AEB91" s="69"/>
      <c r="AEC91" s="69"/>
      <c r="AED91" s="69"/>
      <c r="AEE91" s="69"/>
      <c r="AEF91" s="69"/>
      <c r="AEG91" s="69"/>
      <c r="AEH91" s="69"/>
      <c r="AEI91" s="69"/>
      <c r="AEJ91" s="69"/>
      <c r="AEK91" s="69"/>
      <c r="AEL91" s="69"/>
      <c r="AEM91" s="69"/>
      <c r="AEN91" s="69"/>
      <c r="AEO91" s="69"/>
      <c r="AEP91" s="69"/>
      <c r="AEQ91" s="69"/>
      <c r="AER91" s="69"/>
      <c r="AES91" s="69"/>
      <c r="AET91" s="69"/>
      <c r="AEU91" s="69"/>
      <c r="AEV91" s="69"/>
      <c r="AEW91" s="69"/>
      <c r="AEX91" s="69"/>
      <c r="AEY91" s="69"/>
      <c r="AEZ91" s="69"/>
      <c r="AFA91" s="69"/>
      <c r="AFB91" s="69"/>
      <c r="AFC91" s="69"/>
      <c r="AFD91" s="69"/>
      <c r="AFE91" s="69"/>
      <c r="AFF91" s="69"/>
      <c r="AFG91" s="69"/>
      <c r="AFH91" s="69"/>
      <c r="AFI91" s="69"/>
      <c r="AFJ91" s="69"/>
      <c r="AFK91" s="69"/>
      <c r="AFL91" s="69"/>
      <c r="AFM91" s="69"/>
      <c r="AFN91" s="69"/>
      <c r="AFO91" s="69"/>
      <c r="AFP91" s="69"/>
      <c r="AFQ91" s="69"/>
      <c r="AFR91" s="69"/>
      <c r="AFS91" s="69"/>
      <c r="AFT91" s="69"/>
      <c r="AFU91" s="69"/>
      <c r="AFV91" s="69"/>
      <c r="AFW91" s="69"/>
      <c r="AFX91" s="69"/>
      <c r="AFY91" s="69"/>
      <c r="AFZ91" s="69"/>
      <c r="AGA91" s="69"/>
      <c r="AGB91" s="69"/>
      <c r="AGC91" s="69"/>
      <c r="AGD91" s="69"/>
      <c r="AGE91" s="69"/>
      <c r="AGF91" s="69"/>
      <c r="AGG91" s="69"/>
      <c r="AGH91" s="69"/>
      <c r="AGI91" s="69"/>
      <c r="AGJ91" s="69"/>
      <c r="AGK91" s="69"/>
      <c r="AGL91" s="69"/>
      <c r="AGM91" s="69"/>
      <c r="AGN91" s="69"/>
      <c r="AGO91" s="69"/>
      <c r="AGP91" s="69"/>
      <c r="AGQ91" s="69"/>
      <c r="AGR91" s="69"/>
      <c r="AGS91" s="69"/>
      <c r="AGT91" s="69"/>
      <c r="AGU91" s="69"/>
      <c r="AGV91" s="69"/>
      <c r="AGW91" s="69"/>
      <c r="AGX91" s="69"/>
      <c r="AGY91" s="69"/>
      <c r="AGZ91" s="69"/>
      <c r="AHA91" s="69"/>
      <c r="AHB91" s="69"/>
      <c r="AHC91" s="69"/>
      <c r="AHD91" s="69"/>
      <c r="AHE91" s="69"/>
      <c r="AHF91" s="69"/>
      <c r="AHG91" s="69"/>
      <c r="AHH91" s="69"/>
      <c r="AHI91" s="69"/>
      <c r="AHJ91" s="69"/>
      <c r="AHK91" s="69"/>
      <c r="AHL91" s="69"/>
      <c r="AHM91" s="69"/>
      <c r="AHN91" s="69"/>
      <c r="AHO91" s="69"/>
      <c r="AHP91" s="69"/>
      <c r="AHQ91" s="69"/>
      <c r="AHR91" s="69"/>
      <c r="AHS91" s="69"/>
      <c r="AHT91" s="69"/>
      <c r="AHU91" s="69"/>
      <c r="AHV91" s="69"/>
      <c r="AHW91" s="69"/>
      <c r="AHX91" s="69"/>
      <c r="AHY91" s="69"/>
      <c r="AHZ91" s="69"/>
      <c r="AIA91" s="69"/>
      <c r="AIB91" s="69"/>
      <c r="AIC91" s="69"/>
      <c r="AID91" s="69"/>
      <c r="AIE91" s="69"/>
      <c r="AIF91" s="69"/>
      <c r="AIG91" s="69"/>
      <c r="AIH91" s="69"/>
      <c r="AII91" s="69"/>
      <c r="AIJ91" s="69"/>
      <c r="AIK91" s="69"/>
      <c r="AIL91" s="69"/>
      <c r="AIM91" s="69"/>
      <c r="AIN91" s="69"/>
      <c r="AIO91" s="69"/>
      <c r="AIP91" s="69"/>
      <c r="AIQ91" s="69"/>
      <c r="AIR91" s="69"/>
      <c r="AIS91" s="69"/>
      <c r="AIT91" s="69"/>
      <c r="AIU91" s="69"/>
      <c r="AIV91" s="69"/>
      <c r="AIW91" s="69"/>
      <c r="AIX91" s="69"/>
      <c r="AIY91" s="69"/>
      <c r="AIZ91" s="69"/>
      <c r="AJA91" s="69"/>
      <c r="AJB91" s="69"/>
      <c r="AJC91" s="69"/>
      <c r="AJD91" s="69"/>
      <c r="AJE91" s="69"/>
      <c r="AJF91" s="69"/>
      <c r="AJG91" s="69"/>
      <c r="AJH91" s="69"/>
      <c r="AJI91" s="69"/>
      <c r="AJJ91" s="69"/>
      <c r="AJK91" s="69"/>
      <c r="AJL91" s="69"/>
      <c r="AJM91" s="69"/>
      <c r="AJN91" s="69"/>
      <c r="AJO91" s="69"/>
      <c r="AJP91" s="69"/>
      <c r="AJQ91" s="69"/>
      <c r="AJR91" s="69"/>
      <c r="AJS91" s="69"/>
      <c r="AJT91" s="69"/>
      <c r="AJU91" s="69"/>
      <c r="AJV91" s="69"/>
      <c r="AJW91" s="69"/>
      <c r="AJX91" s="69"/>
      <c r="AJY91" s="69"/>
      <c r="AJZ91" s="69"/>
      <c r="AKA91" s="69"/>
      <c r="AKB91" s="69"/>
      <c r="AKC91" s="69"/>
      <c r="AKD91" s="69"/>
      <c r="AKE91" s="69"/>
      <c r="AKF91" s="69"/>
      <c r="AKG91" s="69"/>
      <c r="AKH91" s="69"/>
      <c r="AKI91" s="69"/>
      <c r="AKJ91" s="69"/>
      <c r="AKK91" s="69"/>
      <c r="AKL91" s="69"/>
      <c r="AKM91" s="69"/>
      <c r="AKN91" s="69"/>
      <c r="AKO91" s="69"/>
      <c r="AKP91" s="69"/>
      <c r="AKQ91" s="69"/>
      <c r="AKR91" s="69"/>
      <c r="AKS91" s="69"/>
      <c r="AKT91" s="69"/>
      <c r="AKU91" s="69"/>
      <c r="AKV91" s="69"/>
      <c r="AKW91" s="69"/>
      <c r="AKX91" s="69"/>
      <c r="AKY91" s="69"/>
      <c r="AKZ91" s="69"/>
      <c r="ALA91" s="69"/>
      <c r="ALB91" s="69"/>
      <c r="ALC91" s="69"/>
      <c r="ALD91" s="69"/>
      <c r="ALE91" s="69"/>
      <c r="ALF91" s="69"/>
      <c r="ALG91" s="69"/>
      <c r="ALH91" s="69"/>
      <c r="ALI91" s="69"/>
      <c r="ALJ91" s="69"/>
      <c r="ALK91" s="69"/>
      <c r="ALL91" s="69"/>
      <c r="ALM91" s="69"/>
    </row>
    <row r="92">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c r="MB92" s="69"/>
      <c r="MC92" s="69"/>
      <c r="MD92" s="69"/>
      <c r="ME92" s="69"/>
      <c r="MF92" s="69"/>
      <c r="MG92" s="69"/>
      <c r="MH92" s="69"/>
      <c r="MI92" s="69"/>
      <c r="MJ92" s="69"/>
      <c r="MK92" s="69"/>
      <c r="ML92" s="69"/>
      <c r="MM92" s="69"/>
      <c r="MN92" s="69"/>
      <c r="MO92" s="69"/>
      <c r="MP92" s="69"/>
      <c r="MQ92" s="69"/>
      <c r="MR92" s="69"/>
      <c r="MS92" s="69"/>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c r="OI92" s="69"/>
      <c r="OJ92" s="69"/>
      <c r="OK92" s="69"/>
      <c r="OL92" s="69"/>
      <c r="OM92" s="69"/>
      <c r="ON92" s="69"/>
      <c r="OO92" s="69"/>
      <c r="OP92" s="69"/>
      <c r="OQ92" s="69"/>
      <c r="OR92" s="69"/>
      <c r="OS92" s="69"/>
      <c r="OT92" s="69"/>
      <c r="OU92" s="69"/>
      <c r="OV92" s="69"/>
      <c r="OW92" s="69"/>
      <c r="OX92" s="69"/>
      <c r="OY92" s="69"/>
      <c r="OZ92" s="69"/>
      <c r="PA92" s="69"/>
      <c r="PB92" s="69"/>
      <c r="PC92" s="69"/>
      <c r="PD92" s="69"/>
      <c r="PE92" s="69"/>
      <c r="PF92" s="69"/>
      <c r="PG92" s="69"/>
      <c r="PH92" s="69"/>
      <c r="PI92" s="69"/>
      <c r="PJ92" s="69"/>
      <c r="PK92" s="69"/>
      <c r="PL92" s="69"/>
      <c r="PM92" s="69"/>
      <c r="PN92" s="69"/>
      <c r="PO92" s="69"/>
      <c r="PP92" s="69"/>
      <c r="PQ92" s="69"/>
      <c r="PR92" s="69"/>
      <c r="PS92" s="69"/>
      <c r="PT92" s="69"/>
      <c r="PU92" s="69"/>
      <c r="PV92" s="69"/>
      <c r="PW92" s="69"/>
      <c r="PX92" s="69"/>
      <c r="PY92" s="69"/>
      <c r="PZ92" s="69"/>
      <c r="QA92" s="69"/>
      <c r="QB92" s="69"/>
      <c r="QC92" s="69"/>
      <c r="QD92" s="69"/>
      <c r="QE92" s="69"/>
      <c r="QF92" s="69"/>
      <c r="QG92" s="69"/>
      <c r="QH92" s="69"/>
      <c r="QI92" s="69"/>
      <c r="QJ92" s="69"/>
      <c r="QK92" s="69"/>
      <c r="QL92" s="69"/>
      <c r="QM92" s="69"/>
      <c r="QN92" s="69"/>
      <c r="QO92" s="69"/>
      <c r="QP92" s="69"/>
      <c r="QQ92" s="69"/>
      <c r="QR92" s="69"/>
      <c r="QS92" s="69"/>
      <c r="QT92" s="69"/>
      <c r="QU92" s="69"/>
      <c r="QV92" s="69"/>
      <c r="QW92" s="69"/>
      <c r="QX92" s="69"/>
      <c r="QY92" s="69"/>
      <c r="QZ92" s="69"/>
      <c r="RA92" s="69"/>
      <c r="RB92" s="69"/>
      <c r="RC92" s="69"/>
      <c r="RD92" s="69"/>
      <c r="RE92" s="69"/>
      <c r="RF92" s="69"/>
      <c r="RG92" s="69"/>
      <c r="RH92" s="69"/>
      <c r="RI92" s="69"/>
      <c r="RJ92" s="69"/>
      <c r="RK92" s="69"/>
      <c r="RL92" s="69"/>
      <c r="RM92" s="69"/>
      <c r="RN92" s="69"/>
      <c r="RO92" s="69"/>
      <c r="RP92" s="69"/>
      <c r="RQ92" s="69"/>
      <c r="RR92" s="69"/>
      <c r="RS92" s="69"/>
      <c r="RT92" s="69"/>
      <c r="RU92" s="69"/>
      <c r="RV92" s="69"/>
      <c r="RW92" s="69"/>
      <c r="RX92" s="69"/>
      <c r="RY92" s="69"/>
      <c r="RZ92" s="69"/>
      <c r="SA92" s="69"/>
      <c r="SB92" s="69"/>
      <c r="SC92" s="69"/>
      <c r="SD92" s="69"/>
      <c r="SE92" s="69"/>
      <c r="SF92" s="69"/>
      <c r="SG92" s="69"/>
      <c r="SH92" s="69"/>
      <c r="SI92" s="69"/>
      <c r="SJ92" s="69"/>
      <c r="SK92" s="69"/>
      <c r="SL92" s="69"/>
      <c r="SM92" s="69"/>
      <c r="SN92" s="69"/>
      <c r="SO92" s="69"/>
      <c r="SP92" s="69"/>
      <c r="SQ92" s="69"/>
      <c r="SR92" s="69"/>
      <c r="SS92" s="69"/>
      <c r="ST92" s="69"/>
      <c r="SU92" s="69"/>
      <c r="SV92" s="69"/>
      <c r="SW92" s="69"/>
      <c r="SX92" s="69"/>
      <c r="SY92" s="69"/>
      <c r="SZ92" s="69"/>
      <c r="TA92" s="69"/>
      <c r="TB92" s="69"/>
      <c r="TC92" s="69"/>
      <c r="TD92" s="69"/>
      <c r="TE92" s="69"/>
      <c r="TF92" s="69"/>
      <c r="TG92" s="69"/>
      <c r="TH92" s="69"/>
      <c r="TI92" s="69"/>
      <c r="TJ92" s="69"/>
      <c r="TK92" s="69"/>
      <c r="TL92" s="69"/>
      <c r="TM92" s="69"/>
      <c r="TN92" s="69"/>
      <c r="TO92" s="69"/>
      <c r="TP92" s="69"/>
      <c r="TQ92" s="69"/>
      <c r="TR92" s="69"/>
      <c r="TS92" s="69"/>
      <c r="TT92" s="69"/>
      <c r="TU92" s="69"/>
      <c r="TV92" s="69"/>
      <c r="TW92" s="69"/>
      <c r="TX92" s="69"/>
      <c r="TY92" s="69"/>
      <c r="TZ92" s="69"/>
      <c r="UA92" s="69"/>
      <c r="UB92" s="69"/>
      <c r="UC92" s="69"/>
      <c r="UD92" s="69"/>
      <c r="UE92" s="69"/>
      <c r="UF92" s="69"/>
      <c r="UG92" s="69"/>
      <c r="UH92" s="69"/>
      <c r="UI92" s="69"/>
      <c r="UJ92" s="69"/>
      <c r="UK92" s="69"/>
      <c r="UL92" s="69"/>
      <c r="UM92" s="69"/>
      <c r="UN92" s="69"/>
      <c r="UO92" s="69"/>
      <c r="UP92" s="69"/>
      <c r="UQ92" s="69"/>
      <c r="UR92" s="69"/>
      <c r="US92" s="69"/>
      <c r="UT92" s="69"/>
      <c r="UU92" s="69"/>
      <c r="UV92" s="69"/>
      <c r="UW92" s="69"/>
      <c r="UX92" s="69"/>
      <c r="UY92" s="69"/>
      <c r="UZ92" s="69"/>
      <c r="VA92" s="69"/>
      <c r="VB92" s="69"/>
      <c r="VC92" s="69"/>
      <c r="VD92" s="69"/>
      <c r="VE92" s="69"/>
      <c r="VF92" s="69"/>
      <c r="VG92" s="69"/>
      <c r="VH92" s="69"/>
      <c r="VI92" s="69"/>
      <c r="VJ92" s="69"/>
      <c r="VK92" s="69"/>
      <c r="VL92" s="69"/>
      <c r="VM92" s="69"/>
      <c r="VN92" s="69"/>
      <c r="VO92" s="69"/>
      <c r="VP92" s="69"/>
      <c r="VQ92" s="69"/>
      <c r="VR92" s="69"/>
      <c r="VS92" s="69"/>
      <c r="VT92" s="69"/>
      <c r="VU92" s="69"/>
      <c r="VV92" s="69"/>
      <c r="VW92" s="69"/>
      <c r="VX92" s="69"/>
      <c r="VY92" s="69"/>
      <c r="VZ92" s="69"/>
      <c r="WA92" s="69"/>
      <c r="WB92" s="69"/>
      <c r="WC92" s="69"/>
      <c r="WD92" s="69"/>
      <c r="WE92" s="69"/>
      <c r="WF92" s="69"/>
      <c r="WG92" s="69"/>
      <c r="WH92" s="69"/>
      <c r="WI92" s="69"/>
      <c r="WJ92" s="69"/>
      <c r="WK92" s="69"/>
      <c r="WL92" s="69"/>
      <c r="WM92" s="69"/>
      <c r="WN92" s="69"/>
      <c r="WO92" s="69"/>
      <c r="WP92" s="69"/>
      <c r="WQ92" s="69"/>
      <c r="WR92" s="69"/>
      <c r="WS92" s="69"/>
      <c r="WT92" s="69"/>
      <c r="WU92" s="69"/>
      <c r="WV92" s="69"/>
      <c r="WW92" s="69"/>
      <c r="WX92" s="69"/>
      <c r="WY92" s="69"/>
      <c r="WZ92" s="69"/>
      <c r="XA92" s="69"/>
      <c r="XB92" s="69"/>
      <c r="XC92" s="69"/>
      <c r="XD92" s="69"/>
      <c r="XE92" s="69"/>
      <c r="XF92" s="69"/>
      <c r="XG92" s="69"/>
      <c r="XH92" s="69"/>
      <c r="XI92" s="69"/>
      <c r="XJ92" s="69"/>
      <c r="XK92" s="69"/>
      <c r="XL92" s="69"/>
      <c r="XM92" s="69"/>
      <c r="XN92" s="69"/>
      <c r="XO92" s="69"/>
      <c r="XP92" s="69"/>
      <c r="XQ92" s="69"/>
      <c r="XR92" s="69"/>
      <c r="XS92" s="69"/>
      <c r="XT92" s="69"/>
      <c r="XU92" s="69"/>
      <c r="XV92" s="69"/>
      <c r="XW92" s="69"/>
      <c r="XX92" s="69"/>
      <c r="XY92" s="69"/>
      <c r="XZ92" s="69"/>
      <c r="YA92" s="69"/>
      <c r="YB92" s="69"/>
      <c r="YC92" s="69"/>
      <c r="YD92" s="69"/>
      <c r="YE92" s="69"/>
      <c r="YF92" s="69"/>
      <c r="YG92" s="69"/>
      <c r="YH92" s="69"/>
      <c r="YI92" s="69"/>
      <c r="YJ92" s="69"/>
      <c r="YK92" s="69"/>
      <c r="YL92" s="69"/>
      <c r="YM92" s="69"/>
      <c r="YN92" s="69"/>
      <c r="YO92" s="69"/>
      <c r="YP92" s="69"/>
      <c r="YQ92" s="69"/>
      <c r="YR92" s="69"/>
      <c r="YS92" s="69"/>
      <c r="YT92" s="69"/>
      <c r="YU92" s="69"/>
      <c r="YV92" s="69"/>
      <c r="YW92" s="69"/>
      <c r="YX92" s="69"/>
      <c r="YY92" s="69"/>
      <c r="YZ92" s="69"/>
      <c r="ZA92" s="69"/>
      <c r="ZB92" s="69"/>
      <c r="ZC92" s="69"/>
      <c r="ZD92" s="69"/>
      <c r="ZE92" s="69"/>
      <c r="ZF92" s="69"/>
      <c r="ZG92" s="69"/>
      <c r="ZH92" s="69"/>
      <c r="ZI92" s="69"/>
      <c r="ZJ92" s="69"/>
      <c r="ZK92" s="69"/>
      <c r="ZL92" s="69"/>
      <c r="ZM92" s="69"/>
      <c r="ZN92" s="69"/>
      <c r="ZO92" s="69"/>
      <c r="ZP92" s="69"/>
      <c r="ZQ92" s="69"/>
      <c r="ZR92" s="69"/>
      <c r="ZS92" s="69"/>
      <c r="ZT92" s="69"/>
      <c r="ZU92" s="69"/>
      <c r="ZV92" s="69"/>
      <c r="ZW92" s="69"/>
      <c r="ZX92" s="69"/>
      <c r="ZY92" s="69"/>
      <c r="ZZ92" s="69"/>
      <c r="AAA92" s="69"/>
      <c r="AAB92" s="69"/>
      <c r="AAC92" s="69"/>
      <c r="AAD92" s="69"/>
      <c r="AAE92" s="69"/>
      <c r="AAF92" s="69"/>
      <c r="AAG92" s="69"/>
      <c r="AAH92" s="69"/>
      <c r="AAI92" s="69"/>
      <c r="AAJ92" s="69"/>
      <c r="AAK92" s="69"/>
      <c r="AAL92" s="69"/>
      <c r="AAM92" s="69"/>
      <c r="AAN92" s="69"/>
      <c r="AAO92" s="69"/>
      <c r="AAP92" s="69"/>
      <c r="AAQ92" s="69"/>
      <c r="AAR92" s="69"/>
      <c r="AAS92" s="69"/>
      <c r="AAT92" s="69"/>
      <c r="AAU92" s="69"/>
      <c r="AAV92" s="69"/>
      <c r="AAW92" s="69"/>
      <c r="AAX92" s="69"/>
      <c r="AAY92" s="69"/>
      <c r="AAZ92" s="69"/>
      <c r="ABA92" s="69"/>
      <c r="ABB92" s="69"/>
      <c r="ABC92" s="69"/>
      <c r="ABD92" s="69"/>
      <c r="ABE92" s="69"/>
      <c r="ABF92" s="69"/>
      <c r="ABG92" s="69"/>
      <c r="ABH92" s="69"/>
      <c r="ABI92" s="69"/>
      <c r="ABJ92" s="69"/>
      <c r="ABK92" s="69"/>
      <c r="ABL92" s="69"/>
      <c r="ABM92" s="69"/>
      <c r="ABN92" s="69"/>
      <c r="ABO92" s="69"/>
      <c r="ABP92" s="69"/>
      <c r="ABQ92" s="69"/>
      <c r="ABR92" s="69"/>
      <c r="ABS92" s="69"/>
      <c r="ABT92" s="69"/>
      <c r="ABU92" s="69"/>
      <c r="ABV92" s="69"/>
      <c r="ABW92" s="69"/>
      <c r="ABX92" s="69"/>
      <c r="ABY92" s="69"/>
      <c r="ABZ92" s="69"/>
      <c r="ACA92" s="69"/>
      <c r="ACB92" s="69"/>
      <c r="ACC92" s="69"/>
      <c r="ACD92" s="69"/>
      <c r="ACE92" s="69"/>
      <c r="ACF92" s="69"/>
      <c r="ACG92" s="69"/>
      <c r="ACH92" s="69"/>
      <c r="ACI92" s="69"/>
      <c r="ACJ92" s="69"/>
      <c r="ACK92" s="69"/>
      <c r="ACL92" s="69"/>
      <c r="ACM92" s="69"/>
      <c r="ACN92" s="69"/>
      <c r="ACO92" s="69"/>
      <c r="ACP92" s="69"/>
      <c r="ACQ92" s="69"/>
      <c r="ACR92" s="69"/>
      <c r="ACS92" s="69"/>
      <c r="ACT92" s="69"/>
      <c r="ACU92" s="69"/>
      <c r="ACV92" s="69"/>
      <c r="ACW92" s="69"/>
      <c r="ACX92" s="69"/>
      <c r="ACY92" s="69"/>
      <c r="ACZ92" s="69"/>
      <c r="ADA92" s="69"/>
      <c r="ADB92" s="69"/>
      <c r="ADC92" s="69"/>
      <c r="ADD92" s="69"/>
      <c r="ADE92" s="69"/>
      <c r="ADF92" s="69"/>
      <c r="ADG92" s="69"/>
      <c r="ADH92" s="69"/>
      <c r="ADI92" s="69"/>
      <c r="ADJ92" s="69"/>
      <c r="ADK92" s="69"/>
      <c r="ADL92" s="69"/>
      <c r="ADM92" s="69"/>
      <c r="ADN92" s="69"/>
      <c r="ADO92" s="69"/>
      <c r="ADP92" s="69"/>
      <c r="ADQ92" s="69"/>
      <c r="ADR92" s="69"/>
      <c r="ADS92" s="69"/>
      <c r="ADT92" s="69"/>
      <c r="ADU92" s="69"/>
      <c r="ADV92" s="69"/>
      <c r="ADW92" s="69"/>
      <c r="ADX92" s="69"/>
      <c r="ADY92" s="69"/>
      <c r="ADZ92" s="69"/>
      <c r="AEA92" s="69"/>
      <c r="AEB92" s="69"/>
      <c r="AEC92" s="69"/>
      <c r="AED92" s="69"/>
      <c r="AEE92" s="69"/>
      <c r="AEF92" s="69"/>
      <c r="AEG92" s="69"/>
      <c r="AEH92" s="69"/>
      <c r="AEI92" s="69"/>
      <c r="AEJ92" s="69"/>
      <c r="AEK92" s="69"/>
      <c r="AEL92" s="69"/>
      <c r="AEM92" s="69"/>
      <c r="AEN92" s="69"/>
      <c r="AEO92" s="69"/>
      <c r="AEP92" s="69"/>
      <c r="AEQ92" s="69"/>
      <c r="AER92" s="69"/>
      <c r="AES92" s="69"/>
      <c r="AET92" s="69"/>
      <c r="AEU92" s="69"/>
      <c r="AEV92" s="69"/>
      <c r="AEW92" s="69"/>
      <c r="AEX92" s="69"/>
      <c r="AEY92" s="69"/>
      <c r="AEZ92" s="69"/>
      <c r="AFA92" s="69"/>
      <c r="AFB92" s="69"/>
      <c r="AFC92" s="69"/>
      <c r="AFD92" s="69"/>
      <c r="AFE92" s="69"/>
      <c r="AFF92" s="69"/>
      <c r="AFG92" s="69"/>
      <c r="AFH92" s="69"/>
      <c r="AFI92" s="69"/>
      <c r="AFJ92" s="69"/>
      <c r="AFK92" s="69"/>
      <c r="AFL92" s="69"/>
      <c r="AFM92" s="69"/>
      <c r="AFN92" s="69"/>
      <c r="AFO92" s="69"/>
      <c r="AFP92" s="69"/>
      <c r="AFQ92" s="69"/>
      <c r="AFR92" s="69"/>
      <c r="AFS92" s="69"/>
      <c r="AFT92" s="69"/>
      <c r="AFU92" s="69"/>
      <c r="AFV92" s="69"/>
      <c r="AFW92" s="69"/>
      <c r="AFX92" s="69"/>
      <c r="AFY92" s="69"/>
      <c r="AFZ92" s="69"/>
      <c r="AGA92" s="69"/>
      <c r="AGB92" s="69"/>
      <c r="AGC92" s="69"/>
      <c r="AGD92" s="69"/>
      <c r="AGE92" s="69"/>
      <c r="AGF92" s="69"/>
      <c r="AGG92" s="69"/>
      <c r="AGH92" s="69"/>
      <c r="AGI92" s="69"/>
      <c r="AGJ92" s="69"/>
      <c r="AGK92" s="69"/>
      <c r="AGL92" s="69"/>
      <c r="AGM92" s="69"/>
      <c r="AGN92" s="69"/>
      <c r="AGO92" s="69"/>
      <c r="AGP92" s="69"/>
      <c r="AGQ92" s="69"/>
      <c r="AGR92" s="69"/>
      <c r="AGS92" s="69"/>
      <c r="AGT92" s="69"/>
      <c r="AGU92" s="69"/>
      <c r="AGV92" s="69"/>
      <c r="AGW92" s="69"/>
      <c r="AGX92" s="69"/>
      <c r="AGY92" s="69"/>
      <c r="AGZ92" s="69"/>
      <c r="AHA92" s="69"/>
      <c r="AHB92" s="69"/>
      <c r="AHC92" s="69"/>
      <c r="AHD92" s="69"/>
      <c r="AHE92" s="69"/>
      <c r="AHF92" s="69"/>
      <c r="AHG92" s="69"/>
      <c r="AHH92" s="69"/>
      <c r="AHI92" s="69"/>
      <c r="AHJ92" s="69"/>
      <c r="AHK92" s="69"/>
      <c r="AHL92" s="69"/>
      <c r="AHM92" s="69"/>
      <c r="AHN92" s="69"/>
      <c r="AHO92" s="69"/>
      <c r="AHP92" s="69"/>
      <c r="AHQ92" s="69"/>
      <c r="AHR92" s="69"/>
      <c r="AHS92" s="69"/>
      <c r="AHT92" s="69"/>
      <c r="AHU92" s="69"/>
      <c r="AHV92" s="69"/>
      <c r="AHW92" s="69"/>
      <c r="AHX92" s="69"/>
      <c r="AHY92" s="69"/>
      <c r="AHZ92" s="69"/>
      <c r="AIA92" s="69"/>
      <c r="AIB92" s="69"/>
      <c r="AIC92" s="69"/>
      <c r="AID92" s="69"/>
      <c r="AIE92" s="69"/>
      <c r="AIF92" s="69"/>
      <c r="AIG92" s="69"/>
      <c r="AIH92" s="69"/>
      <c r="AII92" s="69"/>
      <c r="AIJ92" s="69"/>
      <c r="AIK92" s="69"/>
      <c r="AIL92" s="69"/>
      <c r="AIM92" s="69"/>
      <c r="AIN92" s="69"/>
      <c r="AIO92" s="69"/>
      <c r="AIP92" s="69"/>
      <c r="AIQ92" s="69"/>
      <c r="AIR92" s="69"/>
      <c r="AIS92" s="69"/>
      <c r="AIT92" s="69"/>
      <c r="AIU92" s="69"/>
      <c r="AIV92" s="69"/>
      <c r="AIW92" s="69"/>
      <c r="AIX92" s="69"/>
      <c r="AIY92" s="69"/>
      <c r="AIZ92" s="69"/>
      <c r="AJA92" s="69"/>
      <c r="AJB92" s="69"/>
      <c r="AJC92" s="69"/>
      <c r="AJD92" s="69"/>
      <c r="AJE92" s="69"/>
      <c r="AJF92" s="69"/>
      <c r="AJG92" s="69"/>
      <c r="AJH92" s="69"/>
      <c r="AJI92" s="69"/>
      <c r="AJJ92" s="69"/>
      <c r="AJK92" s="69"/>
      <c r="AJL92" s="69"/>
      <c r="AJM92" s="69"/>
      <c r="AJN92" s="69"/>
      <c r="AJO92" s="69"/>
      <c r="AJP92" s="69"/>
      <c r="AJQ92" s="69"/>
      <c r="AJR92" s="69"/>
      <c r="AJS92" s="69"/>
      <c r="AJT92" s="69"/>
      <c r="AJU92" s="69"/>
      <c r="AJV92" s="69"/>
      <c r="AJW92" s="69"/>
      <c r="AJX92" s="69"/>
      <c r="AJY92" s="69"/>
      <c r="AJZ92" s="69"/>
      <c r="AKA92" s="69"/>
      <c r="AKB92" s="69"/>
      <c r="AKC92" s="69"/>
      <c r="AKD92" s="69"/>
      <c r="AKE92" s="69"/>
      <c r="AKF92" s="69"/>
      <c r="AKG92" s="69"/>
      <c r="AKH92" s="69"/>
      <c r="AKI92" s="69"/>
      <c r="AKJ92" s="69"/>
      <c r="AKK92" s="69"/>
      <c r="AKL92" s="69"/>
      <c r="AKM92" s="69"/>
      <c r="AKN92" s="69"/>
      <c r="AKO92" s="69"/>
      <c r="AKP92" s="69"/>
      <c r="AKQ92" s="69"/>
      <c r="AKR92" s="69"/>
      <c r="AKS92" s="69"/>
      <c r="AKT92" s="69"/>
      <c r="AKU92" s="69"/>
      <c r="AKV92" s="69"/>
      <c r="AKW92" s="69"/>
      <c r="AKX92" s="69"/>
      <c r="AKY92" s="69"/>
      <c r="AKZ92" s="69"/>
      <c r="ALA92" s="69"/>
      <c r="ALB92" s="69"/>
      <c r="ALC92" s="69"/>
      <c r="ALD92" s="69"/>
      <c r="ALE92" s="69"/>
      <c r="ALF92" s="69"/>
      <c r="ALG92" s="69"/>
      <c r="ALH92" s="69"/>
      <c r="ALI92" s="69"/>
      <c r="ALJ92" s="69"/>
      <c r="ALK92" s="69"/>
      <c r="ALL92" s="69"/>
      <c r="ALM92" s="69"/>
    </row>
    <row r="93">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c r="KR93" s="69"/>
      <c r="KS93" s="69"/>
      <c r="KT93" s="69"/>
      <c r="KU93" s="69"/>
      <c r="KV93" s="69"/>
      <c r="KW93" s="69"/>
      <c r="KX93" s="69"/>
      <c r="KY93" s="69"/>
      <c r="KZ93" s="69"/>
      <c r="LA93" s="69"/>
      <c r="LB93" s="69"/>
      <c r="LC93" s="69"/>
      <c r="LD93" s="69"/>
      <c r="LE93" s="69"/>
      <c r="LF93" s="69"/>
      <c r="LG93" s="69"/>
      <c r="LH93" s="69"/>
      <c r="LI93" s="69"/>
      <c r="LJ93" s="69"/>
      <c r="LK93" s="69"/>
      <c r="LL93" s="69"/>
      <c r="LM93" s="69"/>
      <c r="LN93" s="69"/>
      <c r="LO93" s="69"/>
      <c r="LP93" s="69"/>
      <c r="LQ93" s="69"/>
      <c r="LR93" s="69"/>
      <c r="LS93" s="69"/>
      <c r="LT93" s="69"/>
      <c r="LU93" s="69"/>
      <c r="LV93" s="69"/>
      <c r="LW93" s="69"/>
      <c r="LX93" s="69"/>
      <c r="LY93" s="69"/>
      <c r="LZ93" s="69"/>
      <c r="MA93" s="69"/>
      <c r="MB93" s="69"/>
      <c r="MC93" s="69"/>
      <c r="MD93" s="69"/>
      <c r="ME93" s="69"/>
      <c r="MF93" s="69"/>
      <c r="MG93" s="69"/>
      <c r="MH93" s="69"/>
      <c r="MI93" s="69"/>
      <c r="MJ93" s="69"/>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c r="OP93" s="69"/>
      <c r="OQ93" s="69"/>
      <c r="OR93" s="69"/>
      <c r="OS93" s="69"/>
      <c r="OT93" s="69"/>
      <c r="OU93" s="69"/>
      <c r="OV93" s="69"/>
      <c r="OW93" s="69"/>
      <c r="OX93" s="69"/>
      <c r="OY93" s="69"/>
      <c r="OZ93" s="69"/>
      <c r="PA93" s="69"/>
      <c r="PB93" s="69"/>
      <c r="PC93" s="69"/>
      <c r="PD93" s="69"/>
      <c r="PE93" s="69"/>
      <c r="PF93" s="69"/>
      <c r="PG93" s="69"/>
      <c r="PH93" s="69"/>
      <c r="PI93" s="69"/>
      <c r="PJ93" s="69"/>
      <c r="PK93" s="69"/>
      <c r="PL93" s="69"/>
      <c r="PM93" s="69"/>
      <c r="PN93" s="69"/>
      <c r="PO93" s="69"/>
      <c r="PP93" s="69"/>
      <c r="PQ93" s="69"/>
      <c r="PR93" s="69"/>
      <c r="PS93" s="69"/>
      <c r="PT93" s="69"/>
      <c r="PU93" s="69"/>
      <c r="PV93" s="69"/>
      <c r="PW93" s="69"/>
      <c r="PX93" s="69"/>
      <c r="PY93" s="69"/>
      <c r="PZ93" s="69"/>
      <c r="QA93" s="69"/>
      <c r="QB93" s="69"/>
      <c r="QC93" s="69"/>
      <c r="QD93" s="69"/>
      <c r="QE93" s="69"/>
      <c r="QF93" s="69"/>
      <c r="QG93" s="69"/>
      <c r="QH93" s="69"/>
      <c r="QI93" s="69"/>
      <c r="QJ93" s="69"/>
      <c r="QK93" s="69"/>
      <c r="QL93" s="69"/>
      <c r="QM93" s="69"/>
      <c r="QN93" s="69"/>
      <c r="QO93" s="69"/>
      <c r="QP93" s="69"/>
      <c r="QQ93" s="69"/>
      <c r="QR93" s="69"/>
      <c r="QS93" s="69"/>
      <c r="QT93" s="69"/>
      <c r="QU93" s="69"/>
      <c r="QV93" s="69"/>
      <c r="QW93" s="69"/>
      <c r="QX93" s="69"/>
      <c r="QY93" s="69"/>
      <c r="QZ93" s="69"/>
      <c r="RA93" s="69"/>
      <c r="RB93" s="69"/>
      <c r="RC93" s="69"/>
      <c r="RD93" s="69"/>
      <c r="RE93" s="69"/>
      <c r="RF93" s="69"/>
      <c r="RG93" s="69"/>
      <c r="RH93" s="69"/>
      <c r="RI93" s="69"/>
      <c r="RJ93" s="69"/>
      <c r="RK93" s="69"/>
      <c r="RL93" s="69"/>
      <c r="RM93" s="69"/>
      <c r="RN93" s="69"/>
      <c r="RO93" s="69"/>
      <c r="RP93" s="69"/>
      <c r="RQ93" s="69"/>
      <c r="RR93" s="69"/>
      <c r="RS93" s="69"/>
      <c r="RT93" s="69"/>
      <c r="RU93" s="69"/>
      <c r="RV93" s="69"/>
      <c r="RW93" s="69"/>
      <c r="RX93" s="69"/>
      <c r="RY93" s="69"/>
      <c r="RZ93" s="69"/>
      <c r="SA93" s="69"/>
      <c r="SB93" s="69"/>
      <c r="SC93" s="69"/>
      <c r="SD93" s="69"/>
      <c r="SE93" s="69"/>
      <c r="SF93" s="69"/>
      <c r="SG93" s="69"/>
      <c r="SH93" s="69"/>
      <c r="SI93" s="69"/>
      <c r="SJ93" s="69"/>
      <c r="SK93" s="69"/>
      <c r="SL93" s="69"/>
      <c r="SM93" s="69"/>
      <c r="SN93" s="69"/>
      <c r="SO93" s="69"/>
      <c r="SP93" s="69"/>
      <c r="SQ93" s="69"/>
      <c r="SR93" s="69"/>
      <c r="SS93" s="69"/>
      <c r="ST93" s="69"/>
      <c r="SU93" s="69"/>
      <c r="SV93" s="69"/>
      <c r="SW93" s="69"/>
      <c r="SX93" s="69"/>
      <c r="SY93" s="69"/>
      <c r="SZ93" s="69"/>
      <c r="TA93" s="69"/>
      <c r="TB93" s="69"/>
      <c r="TC93" s="69"/>
      <c r="TD93" s="69"/>
      <c r="TE93" s="69"/>
      <c r="TF93" s="69"/>
      <c r="TG93" s="69"/>
      <c r="TH93" s="69"/>
      <c r="TI93" s="69"/>
      <c r="TJ93" s="69"/>
      <c r="TK93" s="69"/>
      <c r="TL93" s="69"/>
      <c r="TM93" s="69"/>
      <c r="TN93" s="69"/>
      <c r="TO93" s="69"/>
      <c r="TP93" s="69"/>
      <c r="TQ93" s="69"/>
      <c r="TR93" s="69"/>
      <c r="TS93" s="69"/>
      <c r="TT93" s="69"/>
      <c r="TU93" s="69"/>
      <c r="TV93" s="69"/>
      <c r="TW93" s="69"/>
      <c r="TX93" s="69"/>
      <c r="TY93" s="69"/>
      <c r="TZ93" s="69"/>
      <c r="UA93" s="69"/>
      <c r="UB93" s="69"/>
      <c r="UC93" s="69"/>
      <c r="UD93" s="69"/>
      <c r="UE93" s="69"/>
      <c r="UF93" s="69"/>
      <c r="UG93" s="69"/>
      <c r="UH93" s="69"/>
      <c r="UI93" s="69"/>
      <c r="UJ93" s="69"/>
      <c r="UK93" s="69"/>
      <c r="UL93" s="69"/>
      <c r="UM93" s="69"/>
      <c r="UN93" s="69"/>
      <c r="UO93" s="69"/>
      <c r="UP93" s="69"/>
      <c r="UQ93" s="69"/>
      <c r="UR93" s="69"/>
      <c r="US93" s="69"/>
      <c r="UT93" s="69"/>
      <c r="UU93" s="69"/>
      <c r="UV93" s="69"/>
      <c r="UW93" s="69"/>
      <c r="UX93" s="69"/>
      <c r="UY93" s="69"/>
      <c r="UZ93" s="69"/>
      <c r="VA93" s="69"/>
      <c r="VB93" s="69"/>
      <c r="VC93" s="69"/>
      <c r="VD93" s="69"/>
      <c r="VE93" s="69"/>
      <c r="VF93" s="69"/>
      <c r="VG93" s="69"/>
      <c r="VH93" s="69"/>
      <c r="VI93" s="69"/>
      <c r="VJ93" s="69"/>
      <c r="VK93" s="69"/>
      <c r="VL93" s="69"/>
      <c r="VM93" s="69"/>
      <c r="VN93" s="69"/>
      <c r="VO93" s="69"/>
      <c r="VP93" s="69"/>
      <c r="VQ93" s="69"/>
      <c r="VR93" s="69"/>
      <c r="VS93" s="69"/>
      <c r="VT93" s="69"/>
      <c r="VU93" s="69"/>
      <c r="VV93" s="69"/>
      <c r="VW93" s="69"/>
      <c r="VX93" s="69"/>
      <c r="VY93" s="69"/>
      <c r="VZ93" s="69"/>
      <c r="WA93" s="69"/>
      <c r="WB93" s="69"/>
      <c r="WC93" s="69"/>
      <c r="WD93" s="69"/>
      <c r="WE93" s="69"/>
      <c r="WF93" s="69"/>
      <c r="WG93" s="69"/>
      <c r="WH93" s="69"/>
      <c r="WI93" s="69"/>
      <c r="WJ93" s="69"/>
      <c r="WK93" s="69"/>
      <c r="WL93" s="69"/>
      <c r="WM93" s="69"/>
      <c r="WN93" s="69"/>
      <c r="WO93" s="69"/>
      <c r="WP93" s="69"/>
      <c r="WQ93" s="69"/>
      <c r="WR93" s="69"/>
      <c r="WS93" s="69"/>
      <c r="WT93" s="69"/>
      <c r="WU93" s="69"/>
      <c r="WV93" s="69"/>
      <c r="WW93" s="69"/>
      <c r="WX93" s="69"/>
      <c r="WY93" s="69"/>
      <c r="WZ93" s="69"/>
      <c r="XA93" s="69"/>
      <c r="XB93" s="69"/>
      <c r="XC93" s="69"/>
      <c r="XD93" s="69"/>
      <c r="XE93" s="69"/>
      <c r="XF93" s="69"/>
      <c r="XG93" s="69"/>
      <c r="XH93" s="69"/>
      <c r="XI93" s="69"/>
      <c r="XJ93" s="69"/>
      <c r="XK93" s="69"/>
      <c r="XL93" s="69"/>
      <c r="XM93" s="69"/>
      <c r="XN93" s="69"/>
      <c r="XO93" s="69"/>
      <c r="XP93" s="69"/>
      <c r="XQ93" s="69"/>
      <c r="XR93" s="69"/>
      <c r="XS93" s="69"/>
      <c r="XT93" s="69"/>
      <c r="XU93" s="69"/>
      <c r="XV93" s="69"/>
      <c r="XW93" s="69"/>
      <c r="XX93" s="69"/>
      <c r="XY93" s="69"/>
      <c r="XZ93" s="69"/>
      <c r="YA93" s="69"/>
      <c r="YB93" s="69"/>
      <c r="YC93" s="69"/>
      <c r="YD93" s="69"/>
      <c r="YE93" s="69"/>
      <c r="YF93" s="69"/>
      <c r="YG93" s="69"/>
      <c r="YH93" s="69"/>
      <c r="YI93" s="69"/>
      <c r="YJ93" s="69"/>
      <c r="YK93" s="69"/>
      <c r="YL93" s="69"/>
      <c r="YM93" s="69"/>
      <c r="YN93" s="69"/>
      <c r="YO93" s="69"/>
      <c r="YP93" s="69"/>
      <c r="YQ93" s="69"/>
      <c r="YR93" s="69"/>
      <c r="YS93" s="69"/>
      <c r="YT93" s="69"/>
      <c r="YU93" s="69"/>
      <c r="YV93" s="69"/>
      <c r="YW93" s="69"/>
      <c r="YX93" s="69"/>
      <c r="YY93" s="69"/>
      <c r="YZ93" s="69"/>
      <c r="ZA93" s="69"/>
      <c r="ZB93" s="69"/>
      <c r="ZC93" s="69"/>
      <c r="ZD93" s="69"/>
      <c r="ZE93" s="69"/>
      <c r="ZF93" s="69"/>
      <c r="ZG93" s="69"/>
      <c r="ZH93" s="69"/>
      <c r="ZI93" s="69"/>
      <c r="ZJ93" s="69"/>
      <c r="ZK93" s="69"/>
      <c r="ZL93" s="69"/>
      <c r="ZM93" s="69"/>
      <c r="ZN93" s="69"/>
      <c r="ZO93" s="69"/>
      <c r="ZP93" s="69"/>
      <c r="ZQ93" s="69"/>
      <c r="ZR93" s="69"/>
      <c r="ZS93" s="69"/>
      <c r="ZT93" s="69"/>
      <c r="ZU93" s="69"/>
      <c r="ZV93" s="69"/>
      <c r="ZW93" s="69"/>
      <c r="ZX93" s="69"/>
      <c r="ZY93" s="69"/>
      <c r="ZZ93" s="69"/>
      <c r="AAA93" s="69"/>
      <c r="AAB93" s="69"/>
      <c r="AAC93" s="69"/>
      <c r="AAD93" s="69"/>
      <c r="AAE93" s="69"/>
      <c r="AAF93" s="69"/>
      <c r="AAG93" s="69"/>
      <c r="AAH93" s="69"/>
      <c r="AAI93" s="69"/>
      <c r="AAJ93" s="69"/>
      <c r="AAK93" s="69"/>
      <c r="AAL93" s="69"/>
      <c r="AAM93" s="69"/>
      <c r="AAN93" s="69"/>
      <c r="AAO93" s="69"/>
      <c r="AAP93" s="69"/>
      <c r="AAQ93" s="69"/>
      <c r="AAR93" s="69"/>
      <c r="AAS93" s="69"/>
      <c r="AAT93" s="69"/>
      <c r="AAU93" s="69"/>
      <c r="AAV93" s="69"/>
      <c r="AAW93" s="69"/>
      <c r="AAX93" s="69"/>
      <c r="AAY93" s="69"/>
      <c r="AAZ93" s="69"/>
      <c r="ABA93" s="69"/>
      <c r="ABB93" s="69"/>
      <c r="ABC93" s="69"/>
      <c r="ABD93" s="69"/>
      <c r="ABE93" s="69"/>
      <c r="ABF93" s="69"/>
      <c r="ABG93" s="69"/>
      <c r="ABH93" s="69"/>
      <c r="ABI93" s="69"/>
      <c r="ABJ93" s="69"/>
      <c r="ABK93" s="69"/>
      <c r="ABL93" s="69"/>
      <c r="ABM93" s="69"/>
      <c r="ABN93" s="69"/>
      <c r="ABO93" s="69"/>
      <c r="ABP93" s="69"/>
      <c r="ABQ93" s="69"/>
      <c r="ABR93" s="69"/>
      <c r="ABS93" s="69"/>
      <c r="ABT93" s="69"/>
      <c r="ABU93" s="69"/>
      <c r="ABV93" s="69"/>
      <c r="ABW93" s="69"/>
      <c r="ABX93" s="69"/>
      <c r="ABY93" s="69"/>
      <c r="ABZ93" s="69"/>
      <c r="ACA93" s="69"/>
      <c r="ACB93" s="69"/>
      <c r="ACC93" s="69"/>
      <c r="ACD93" s="69"/>
      <c r="ACE93" s="69"/>
      <c r="ACF93" s="69"/>
      <c r="ACG93" s="69"/>
      <c r="ACH93" s="69"/>
      <c r="ACI93" s="69"/>
      <c r="ACJ93" s="69"/>
      <c r="ACK93" s="69"/>
      <c r="ACL93" s="69"/>
      <c r="ACM93" s="69"/>
      <c r="ACN93" s="69"/>
      <c r="ACO93" s="69"/>
      <c r="ACP93" s="69"/>
      <c r="ACQ93" s="69"/>
      <c r="ACR93" s="69"/>
      <c r="ACS93" s="69"/>
      <c r="ACT93" s="69"/>
      <c r="ACU93" s="69"/>
      <c r="ACV93" s="69"/>
      <c r="ACW93" s="69"/>
      <c r="ACX93" s="69"/>
      <c r="ACY93" s="69"/>
      <c r="ACZ93" s="69"/>
      <c r="ADA93" s="69"/>
      <c r="ADB93" s="69"/>
      <c r="ADC93" s="69"/>
      <c r="ADD93" s="69"/>
      <c r="ADE93" s="69"/>
      <c r="ADF93" s="69"/>
      <c r="ADG93" s="69"/>
      <c r="ADH93" s="69"/>
      <c r="ADI93" s="69"/>
      <c r="ADJ93" s="69"/>
      <c r="ADK93" s="69"/>
      <c r="ADL93" s="69"/>
      <c r="ADM93" s="69"/>
      <c r="ADN93" s="69"/>
      <c r="ADO93" s="69"/>
      <c r="ADP93" s="69"/>
      <c r="ADQ93" s="69"/>
      <c r="ADR93" s="69"/>
      <c r="ADS93" s="69"/>
      <c r="ADT93" s="69"/>
      <c r="ADU93" s="69"/>
      <c r="ADV93" s="69"/>
      <c r="ADW93" s="69"/>
      <c r="ADX93" s="69"/>
      <c r="ADY93" s="69"/>
      <c r="ADZ93" s="69"/>
      <c r="AEA93" s="69"/>
      <c r="AEB93" s="69"/>
      <c r="AEC93" s="69"/>
      <c r="AED93" s="69"/>
      <c r="AEE93" s="69"/>
      <c r="AEF93" s="69"/>
      <c r="AEG93" s="69"/>
      <c r="AEH93" s="69"/>
      <c r="AEI93" s="69"/>
      <c r="AEJ93" s="69"/>
      <c r="AEK93" s="69"/>
      <c r="AEL93" s="69"/>
      <c r="AEM93" s="69"/>
      <c r="AEN93" s="69"/>
      <c r="AEO93" s="69"/>
      <c r="AEP93" s="69"/>
      <c r="AEQ93" s="69"/>
      <c r="AER93" s="69"/>
      <c r="AES93" s="69"/>
      <c r="AET93" s="69"/>
      <c r="AEU93" s="69"/>
      <c r="AEV93" s="69"/>
      <c r="AEW93" s="69"/>
      <c r="AEX93" s="69"/>
      <c r="AEY93" s="69"/>
      <c r="AEZ93" s="69"/>
      <c r="AFA93" s="69"/>
      <c r="AFB93" s="69"/>
      <c r="AFC93" s="69"/>
      <c r="AFD93" s="69"/>
      <c r="AFE93" s="69"/>
      <c r="AFF93" s="69"/>
      <c r="AFG93" s="69"/>
      <c r="AFH93" s="69"/>
      <c r="AFI93" s="69"/>
      <c r="AFJ93" s="69"/>
      <c r="AFK93" s="69"/>
      <c r="AFL93" s="69"/>
      <c r="AFM93" s="69"/>
      <c r="AFN93" s="69"/>
      <c r="AFO93" s="69"/>
      <c r="AFP93" s="69"/>
      <c r="AFQ93" s="69"/>
      <c r="AFR93" s="69"/>
      <c r="AFS93" s="69"/>
      <c r="AFT93" s="69"/>
      <c r="AFU93" s="69"/>
      <c r="AFV93" s="69"/>
      <c r="AFW93" s="69"/>
      <c r="AFX93" s="69"/>
      <c r="AFY93" s="69"/>
      <c r="AFZ93" s="69"/>
      <c r="AGA93" s="69"/>
      <c r="AGB93" s="69"/>
      <c r="AGC93" s="69"/>
      <c r="AGD93" s="69"/>
      <c r="AGE93" s="69"/>
      <c r="AGF93" s="69"/>
      <c r="AGG93" s="69"/>
      <c r="AGH93" s="69"/>
      <c r="AGI93" s="69"/>
      <c r="AGJ93" s="69"/>
      <c r="AGK93" s="69"/>
      <c r="AGL93" s="69"/>
      <c r="AGM93" s="69"/>
      <c r="AGN93" s="69"/>
      <c r="AGO93" s="69"/>
      <c r="AGP93" s="69"/>
      <c r="AGQ93" s="69"/>
      <c r="AGR93" s="69"/>
      <c r="AGS93" s="69"/>
      <c r="AGT93" s="69"/>
      <c r="AGU93" s="69"/>
      <c r="AGV93" s="69"/>
      <c r="AGW93" s="69"/>
      <c r="AGX93" s="69"/>
      <c r="AGY93" s="69"/>
      <c r="AGZ93" s="69"/>
      <c r="AHA93" s="69"/>
      <c r="AHB93" s="69"/>
      <c r="AHC93" s="69"/>
      <c r="AHD93" s="69"/>
      <c r="AHE93" s="69"/>
      <c r="AHF93" s="69"/>
      <c r="AHG93" s="69"/>
      <c r="AHH93" s="69"/>
      <c r="AHI93" s="69"/>
      <c r="AHJ93" s="69"/>
      <c r="AHK93" s="69"/>
      <c r="AHL93" s="69"/>
      <c r="AHM93" s="69"/>
      <c r="AHN93" s="69"/>
      <c r="AHO93" s="69"/>
      <c r="AHP93" s="69"/>
      <c r="AHQ93" s="69"/>
      <c r="AHR93" s="69"/>
      <c r="AHS93" s="69"/>
      <c r="AHT93" s="69"/>
      <c r="AHU93" s="69"/>
      <c r="AHV93" s="69"/>
      <c r="AHW93" s="69"/>
      <c r="AHX93" s="69"/>
      <c r="AHY93" s="69"/>
      <c r="AHZ93" s="69"/>
      <c r="AIA93" s="69"/>
      <c r="AIB93" s="69"/>
      <c r="AIC93" s="69"/>
      <c r="AID93" s="69"/>
      <c r="AIE93" s="69"/>
      <c r="AIF93" s="69"/>
      <c r="AIG93" s="69"/>
      <c r="AIH93" s="69"/>
      <c r="AII93" s="69"/>
      <c r="AIJ93" s="69"/>
      <c r="AIK93" s="69"/>
      <c r="AIL93" s="69"/>
      <c r="AIM93" s="69"/>
      <c r="AIN93" s="69"/>
      <c r="AIO93" s="69"/>
      <c r="AIP93" s="69"/>
      <c r="AIQ93" s="69"/>
      <c r="AIR93" s="69"/>
      <c r="AIS93" s="69"/>
      <c r="AIT93" s="69"/>
      <c r="AIU93" s="69"/>
      <c r="AIV93" s="69"/>
      <c r="AIW93" s="69"/>
      <c r="AIX93" s="69"/>
      <c r="AIY93" s="69"/>
      <c r="AIZ93" s="69"/>
      <c r="AJA93" s="69"/>
      <c r="AJB93" s="69"/>
      <c r="AJC93" s="69"/>
      <c r="AJD93" s="69"/>
      <c r="AJE93" s="69"/>
      <c r="AJF93" s="69"/>
      <c r="AJG93" s="69"/>
      <c r="AJH93" s="69"/>
      <c r="AJI93" s="69"/>
      <c r="AJJ93" s="69"/>
      <c r="AJK93" s="69"/>
      <c r="AJL93" s="69"/>
      <c r="AJM93" s="69"/>
      <c r="AJN93" s="69"/>
      <c r="AJO93" s="69"/>
      <c r="AJP93" s="69"/>
      <c r="AJQ93" s="69"/>
      <c r="AJR93" s="69"/>
      <c r="AJS93" s="69"/>
      <c r="AJT93" s="69"/>
      <c r="AJU93" s="69"/>
      <c r="AJV93" s="69"/>
      <c r="AJW93" s="69"/>
      <c r="AJX93" s="69"/>
      <c r="AJY93" s="69"/>
      <c r="AJZ93" s="69"/>
      <c r="AKA93" s="69"/>
      <c r="AKB93" s="69"/>
      <c r="AKC93" s="69"/>
      <c r="AKD93" s="69"/>
      <c r="AKE93" s="69"/>
      <c r="AKF93" s="69"/>
      <c r="AKG93" s="69"/>
      <c r="AKH93" s="69"/>
      <c r="AKI93" s="69"/>
      <c r="AKJ93" s="69"/>
      <c r="AKK93" s="69"/>
      <c r="AKL93" s="69"/>
      <c r="AKM93" s="69"/>
      <c r="AKN93" s="69"/>
      <c r="AKO93" s="69"/>
      <c r="AKP93" s="69"/>
      <c r="AKQ93" s="69"/>
      <c r="AKR93" s="69"/>
      <c r="AKS93" s="69"/>
      <c r="AKT93" s="69"/>
      <c r="AKU93" s="69"/>
      <c r="AKV93" s="69"/>
      <c r="AKW93" s="69"/>
      <c r="AKX93" s="69"/>
      <c r="AKY93" s="69"/>
      <c r="AKZ93" s="69"/>
      <c r="ALA93" s="69"/>
      <c r="ALB93" s="69"/>
      <c r="ALC93" s="69"/>
      <c r="ALD93" s="69"/>
      <c r="ALE93" s="69"/>
      <c r="ALF93" s="69"/>
      <c r="ALG93" s="69"/>
      <c r="ALH93" s="69"/>
      <c r="ALI93" s="69"/>
      <c r="ALJ93" s="69"/>
      <c r="ALK93" s="69"/>
      <c r="ALL93" s="69"/>
      <c r="ALM93" s="69"/>
    </row>
    <row r="94">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c r="CN94" s="69"/>
      <c r="CO94" s="69"/>
      <c r="CP94" s="69"/>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c r="FW94" s="69"/>
      <c r="FX94" s="69"/>
      <c r="FY94" s="69"/>
      <c r="FZ94" s="69"/>
      <c r="GA94" s="69"/>
      <c r="GB94" s="69"/>
      <c r="GC94" s="69"/>
      <c r="GD94" s="69"/>
      <c r="GE94" s="69"/>
      <c r="GF94" s="69"/>
      <c r="GG94" s="69"/>
      <c r="GH94" s="69"/>
      <c r="GI94" s="69"/>
      <c r="GJ94" s="69"/>
      <c r="GK94" s="69"/>
      <c r="GL94" s="69"/>
      <c r="GM94" s="69"/>
      <c r="GN94" s="69"/>
      <c r="GO94" s="69"/>
      <c r="GP94" s="69"/>
      <c r="GQ94" s="69"/>
      <c r="GR94" s="69"/>
      <c r="GS94" s="69"/>
      <c r="GT94" s="69"/>
      <c r="GU94" s="69"/>
      <c r="GV94" s="69"/>
      <c r="GW94" s="69"/>
      <c r="GX94" s="69"/>
      <c r="GY94" s="69"/>
      <c r="GZ94" s="69"/>
      <c r="HA94" s="69"/>
      <c r="HB94" s="69"/>
      <c r="HC94" s="69"/>
      <c r="HD94" s="69"/>
      <c r="HE94" s="69"/>
      <c r="HF94" s="69"/>
      <c r="HG94" s="69"/>
      <c r="HH94" s="69"/>
      <c r="HI94" s="69"/>
      <c r="HJ94" s="69"/>
      <c r="HK94" s="69"/>
      <c r="HL94" s="69"/>
      <c r="HM94" s="69"/>
      <c r="HN94" s="69"/>
      <c r="HO94" s="69"/>
      <c r="HP94" s="69"/>
      <c r="HQ94" s="69"/>
      <c r="HR94" s="69"/>
      <c r="HS94" s="69"/>
      <c r="HT94" s="69"/>
      <c r="HU94" s="69"/>
      <c r="HV94" s="69"/>
      <c r="HW94" s="69"/>
      <c r="HX94" s="69"/>
      <c r="HY94" s="69"/>
      <c r="HZ94" s="69"/>
      <c r="IA94" s="69"/>
      <c r="IB94" s="69"/>
      <c r="IC94" s="69"/>
      <c r="ID94" s="69"/>
      <c r="IE94" s="69"/>
      <c r="IF94" s="69"/>
      <c r="IG94" s="69"/>
      <c r="IH94" s="69"/>
      <c r="II94" s="69"/>
      <c r="IJ94" s="69"/>
      <c r="IK94" s="69"/>
      <c r="IL94" s="69"/>
      <c r="IM94" s="69"/>
      <c r="IN94" s="69"/>
      <c r="IO94" s="69"/>
      <c r="IP94" s="69"/>
      <c r="IQ94" s="69"/>
      <c r="IR94" s="69"/>
      <c r="IS94" s="69"/>
      <c r="IT94" s="69"/>
      <c r="IU94" s="69"/>
      <c r="IV94" s="69"/>
      <c r="IW94" s="69"/>
      <c r="IX94" s="69"/>
      <c r="IY94" s="69"/>
      <c r="IZ94" s="69"/>
      <c r="JA94" s="69"/>
      <c r="JB94" s="69"/>
      <c r="JC94" s="69"/>
      <c r="JD94" s="69"/>
      <c r="JE94" s="69"/>
      <c r="JF94" s="69"/>
      <c r="JG94" s="69"/>
      <c r="JH94" s="69"/>
      <c r="JI94" s="69"/>
      <c r="JJ94" s="69"/>
      <c r="JK94" s="69"/>
      <c r="JL94" s="69"/>
      <c r="JM94" s="69"/>
      <c r="JN94" s="69"/>
      <c r="JO94" s="69"/>
      <c r="JP94" s="69"/>
      <c r="JQ94" s="69"/>
      <c r="JR94" s="69"/>
      <c r="JS94" s="69"/>
      <c r="JT94" s="69"/>
      <c r="JU94" s="69"/>
      <c r="JV94" s="69"/>
      <c r="JW94" s="69"/>
      <c r="JX94" s="69"/>
      <c r="JY94" s="69"/>
      <c r="JZ94" s="69"/>
      <c r="KA94" s="69"/>
      <c r="KB94" s="69"/>
      <c r="KC94" s="69"/>
      <c r="KD94" s="69"/>
      <c r="KE94" s="69"/>
      <c r="KF94" s="69"/>
      <c r="KG94" s="69"/>
      <c r="KH94" s="69"/>
      <c r="KI94" s="69"/>
      <c r="KJ94" s="69"/>
      <c r="KK94" s="69"/>
      <c r="KL94" s="69"/>
      <c r="KM94" s="69"/>
      <c r="KN94" s="69"/>
      <c r="KO94" s="69"/>
      <c r="KP94" s="69"/>
      <c r="KQ94" s="69"/>
      <c r="KR94" s="69"/>
      <c r="KS94" s="69"/>
      <c r="KT94" s="69"/>
      <c r="KU94" s="69"/>
      <c r="KV94" s="69"/>
      <c r="KW94" s="69"/>
      <c r="KX94" s="69"/>
      <c r="KY94" s="69"/>
      <c r="KZ94" s="69"/>
      <c r="LA94" s="69"/>
      <c r="LB94" s="69"/>
      <c r="LC94" s="69"/>
      <c r="LD94" s="69"/>
      <c r="LE94" s="69"/>
      <c r="LF94" s="69"/>
      <c r="LG94" s="69"/>
      <c r="LH94" s="69"/>
      <c r="LI94" s="69"/>
      <c r="LJ94" s="69"/>
      <c r="LK94" s="69"/>
      <c r="LL94" s="69"/>
      <c r="LM94" s="69"/>
      <c r="LN94" s="69"/>
      <c r="LO94" s="69"/>
      <c r="LP94" s="69"/>
      <c r="LQ94" s="69"/>
      <c r="LR94" s="69"/>
      <c r="LS94" s="69"/>
      <c r="LT94" s="69"/>
      <c r="LU94" s="69"/>
      <c r="LV94" s="69"/>
      <c r="LW94" s="69"/>
      <c r="LX94" s="69"/>
      <c r="LY94" s="69"/>
      <c r="LZ94" s="69"/>
      <c r="MA94" s="69"/>
      <c r="MB94" s="69"/>
      <c r="MC94" s="69"/>
      <c r="MD94" s="69"/>
      <c r="ME94" s="69"/>
      <c r="MF94" s="69"/>
      <c r="MG94" s="69"/>
      <c r="MH94" s="69"/>
      <c r="MI94" s="69"/>
      <c r="MJ94" s="69"/>
      <c r="MK94" s="69"/>
      <c r="ML94" s="69"/>
      <c r="MM94" s="69"/>
      <c r="MN94" s="69"/>
      <c r="MO94" s="69"/>
      <c r="MP94" s="69"/>
      <c r="MQ94" s="69"/>
      <c r="MR94" s="69"/>
      <c r="MS94" s="69"/>
      <c r="MT94" s="69"/>
      <c r="MU94" s="69"/>
      <c r="MV94" s="69"/>
      <c r="MW94" s="69"/>
      <c r="MX94" s="69"/>
      <c r="MY94" s="69"/>
      <c r="MZ94" s="69"/>
      <c r="NA94" s="69"/>
      <c r="NB94" s="69"/>
      <c r="NC94" s="69"/>
      <c r="ND94" s="69"/>
      <c r="NE94" s="69"/>
      <c r="NF94" s="69"/>
      <c r="NG94" s="69"/>
      <c r="NH94" s="69"/>
      <c r="NI94" s="69"/>
      <c r="NJ94" s="69"/>
      <c r="NK94" s="69"/>
      <c r="NL94" s="69"/>
      <c r="NM94" s="69"/>
      <c r="NN94" s="69"/>
      <c r="NO94" s="69"/>
      <c r="NP94" s="69"/>
      <c r="NQ94" s="69"/>
      <c r="NR94" s="69"/>
      <c r="NS94" s="69"/>
      <c r="NT94" s="69"/>
      <c r="NU94" s="69"/>
      <c r="NV94" s="69"/>
      <c r="NW94" s="69"/>
      <c r="NX94" s="69"/>
      <c r="NY94" s="69"/>
      <c r="NZ94" s="69"/>
      <c r="OA94" s="69"/>
      <c r="OB94" s="69"/>
      <c r="OC94" s="69"/>
      <c r="OD94" s="69"/>
      <c r="OE94" s="69"/>
      <c r="OF94" s="69"/>
      <c r="OG94" s="69"/>
      <c r="OH94" s="69"/>
      <c r="OI94" s="69"/>
      <c r="OJ94" s="69"/>
      <c r="OK94" s="69"/>
      <c r="OL94" s="69"/>
      <c r="OM94" s="69"/>
      <c r="ON94" s="69"/>
      <c r="OO94" s="69"/>
      <c r="OP94" s="69"/>
      <c r="OQ94" s="69"/>
      <c r="OR94" s="69"/>
      <c r="OS94" s="69"/>
      <c r="OT94" s="69"/>
      <c r="OU94" s="69"/>
      <c r="OV94" s="69"/>
      <c r="OW94" s="69"/>
      <c r="OX94" s="69"/>
      <c r="OY94" s="69"/>
      <c r="OZ94" s="69"/>
      <c r="PA94" s="69"/>
      <c r="PB94" s="69"/>
      <c r="PC94" s="69"/>
      <c r="PD94" s="69"/>
      <c r="PE94" s="69"/>
      <c r="PF94" s="69"/>
      <c r="PG94" s="69"/>
      <c r="PH94" s="69"/>
      <c r="PI94" s="69"/>
      <c r="PJ94" s="69"/>
      <c r="PK94" s="69"/>
      <c r="PL94" s="69"/>
      <c r="PM94" s="69"/>
      <c r="PN94" s="69"/>
      <c r="PO94" s="69"/>
      <c r="PP94" s="69"/>
      <c r="PQ94" s="69"/>
      <c r="PR94" s="69"/>
      <c r="PS94" s="69"/>
      <c r="PT94" s="69"/>
      <c r="PU94" s="69"/>
      <c r="PV94" s="69"/>
      <c r="PW94" s="69"/>
      <c r="PX94" s="69"/>
      <c r="PY94" s="69"/>
      <c r="PZ94" s="69"/>
      <c r="QA94" s="69"/>
      <c r="QB94" s="69"/>
      <c r="QC94" s="69"/>
      <c r="QD94" s="69"/>
      <c r="QE94" s="69"/>
      <c r="QF94" s="69"/>
      <c r="QG94" s="69"/>
      <c r="QH94" s="69"/>
      <c r="QI94" s="69"/>
      <c r="QJ94" s="69"/>
      <c r="QK94" s="69"/>
      <c r="QL94" s="69"/>
      <c r="QM94" s="69"/>
      <c r="QN94" s="69"/>
      <c r="QO94" s="69"/>
      <c r="QP94" s="69"/>
      <c r="QQ94" s="69"/>
      <c r="QR94" s="69"/>
      <c r="QS94" s="69"/>
      <c r="QT94" s="69"/>
      <c r="QU94" s="69"/>
      <c r="QV94" s="69"/>
      <c r="QW94" s="69"/>
      <c r="QX94" s="69"/>
      <c r="QY94" s="69"/>
      <c r="QZ94" s="69"/>
      <c r="RA94" s="69"/>
      <c r="RB94" s="69"/>
      <c r="RC94" s="69"/>
      <c r="RD94" s="69"/>
      <c r="RE94" s="69"/>
      <c r="RF94" s="69"/>
      <c r="RG94" s="69"/>
      <c r="RH94" s="69"/>
      <c r="RI94" s="69"/>
      <c r="RJ94" s="69"/>
      <c r="RK94" s="69"/>
      <c r="RL94" s="69"/>
      <c r="RM94" s="69"/>
      <c r="RN94" s="69"/>
      <c r="RO94" s="69"/>
      <c r="RP94" s="69"/>
      <c r="RQ94" s="69"/>
      <c r="RR94" s="69"/>
      <c r="RS94" s="69"/>
      <c r="RT94" s="69"/>
      <c r="RU94" s="69"/>
      <c r="RV94" s="69"/>
      <c r="RW94" s="69"/>
      <c r="RX94" s="69"/>
      <c r="RY94" s="69"/>
      <c r="RZ94" s="69"/>
      <c r="SA94" s="69"/>
      <c r="SB94" s="69"/>
      <c r="SC94" s="69"/>
      <c r="SD94" s="69"/>
      <c r="SE94" s="69"/>
      <c r="SF94" s="69"/>
      <c r="SG94" s="69"/>
      <c r="SH94" s="69"/>
      <c r="SI94" s="69"/>
      <c r="SJ94" s="69"/>
      <c r="SK94" s="69"/>
      <c r="SL94" s="69"/>
      <c r="SM94" s="69"/>
      <c r="SN94" s="69"/>
      <c r="SO94" s="69"/>
      <c r="SP94" s="69"/>
      <c r="SQ94" s="69"/>
      <c r="SR94" s="69"/>
      <c r="SS94" s="69"/>
      <c r="ST94" s="69"/>
      <c r="SU94" s="69"/>
      <c r="SV94" s="69"/>
      <c r="SW94" s="69"/>
      <c r="SX94" s="69"/>
      <c r="SY94" s="69"/>
      <c r="SZ94" s="69"/>
      <c r="TA94" s="69"/>
      <c r="TB94" s="69"/>
      <c r="TC94" s="69"/>
      <c r="TD94" s="69"/>
      <c r="TE94" s="69"/>
      <c r="TF94" s="69"/>
      <c r="TG94" s="69"/>
      <c r="TH94" s="69"/>
      <c r="TI94" s="69"/>
      <c r="TJ94" s="69"/>
      <c r="TK94" s="69"/>
      <c r="TL94" s="69"/>
      <c r="TM94" s="69"/>
      <c r="TN94" s="69"/>
      <c r="TO94" s="69"/>
      <c r="TP94" s="69"/>
      <c r="TQ94" s="69"/>
      <c r="TR94" s="69"/>
      <c r="TS94" s="69"/>
      <c r="TT94" s="69"/>
      <c r="TU94" s="69"/>
      <c r="TV94" s="69"/>
      <c r="TW94" s="69"/>
      <c r="TX94" s="69"/>
      <c r="TY94" s="69"/>
      <c r="TZ94" s="69"/>
      <c r="UA94" s="69"/>
      <c r="UB94" s="69"/>
      <c r="UC94" s="69"/>
      <c r="UD94" s="69"/>
      <c r="UE94" s="69"/>
      <c r="UF94" s="69"/>
      <c r="UG94" s="69"/>
      <c r="UH94" s="69"/>
      <c r="UI94" s="69"/>
      <c r="UJ94" s="69"/>
      <c r="UK94" s="69"/>
      <c r="UL94" s="69"/>
      <c r="UM94" s="69"/>
      <c r="UN94" s="69"/>
      <c r="UO94" s="69"/>
      <c r="UP94" s="69"/>
      <c r="UQ94" s="69"/>
      <c r="UR94" s="69"/>
      <c r="US94" s="69"/>
      <c r="UT94" s="69"/>
      <c r="UU94" s="69"/>
      <c r="UV94" s="69"/>
      <c r="UW94" s="69"/>
      <c r="UX94" s="69"/>
      <c r="UY94" s="69"/>
      <c r="UZ94" s="69"/>
      <c r="VA94" s="69"/>
      <c r="VB94" s="69"/>
      <c r="VC94" s="69"/>
      <c r="VD94" s="69"/>
      <c r="VE94" s="69"/>
      <c r="VF94" s="69"/>
      <c r="VG94" s="69"/>
      <c r="VH94" s="69"/>
      <c r="VI94" s="69"/>
      <c r="VJ94" s="69"/>
      <c r="VK94" s="69"/>
      <c r="VL94" s="69"/>
      <c r="VM94" s="69"/>
      <c r="VN94" s="69"/>
      <c r="VO94" s="69"/>
      <c r="VP94" s="69"/>
      <c r="VQ94" s="69"/>
      <c r="VR94" s="69"/>
      <c r="VS94" s="69"/>
      <c r="VT94" s="69"/>
      <c r="VU94" s="69"/>
      <c r="VV94" s="69"/>
      <c r="VW94" s="69"/>
      <c r="VX94" s="69"/>
      <c r="VY94" s="69"/>
      <c r="VZ94" s="69"/>
      <c r="WA94" s="69"/>
      <c r="WB94" s="69"/>
      <c r="WC94" s="69"/>
      <c r="WD94" s="69"/>
      <c r="WE94" s="69"/>
      <c r="WF94" s="69"/>
      <c r="WG94" s="69"/>
      <c r="WH94" s="69"/>
      <c r="WI94" s="69"/>
      <c r="WJ94" s="69"/>
      <c r="WK94" s="69"/>
      <c r="WL94" s="69"/>
      <c r="WM94" s="69"/>
      <c r="WN94" s="69"/>
      <c r="WO94" s="69"/>
      <c r="WP94" s="69"/>
      <c r="WQ94" s="69"/>
      <c r="WR94" s="69"/>
      <c r="WS94" s="69"/>
      <c r="WT94" s="69"/>
      <c r="WU94" s="69"/>
      <c r="WV94" s="69"/>
      <c r="WW94" s="69"/>
      <c r="WX94" s="69"/>
      <c r="WY94" s="69"/>
      <c r="WZ94" s="69"/>
      <c r="XA94" s="69"/>
      <c r="XB94" s="69"/>
      <c r="XC94" s="69"/>
      <c r="XD94" s="69"/>
      <c r="XE94" s="69"/>
      <c r="XF94" s="69"/>
      <c r="XG94" s="69"/>
      <c r="XH94" s="69"/>
      <c r="XI94" s="69"/>
      <c r="XJ94" s="69"/>
      <c r="XK94" s="69"/>
      <c r="XL94" s="69"/>
      <c r="XM94" s="69"/>
      <c r="XN94" s="69"/>
      <c r="XO94" s="69"/>
      <c r="XP94" s="69"/>
      <c r="XQ94" s="69"/>
      <c r="XR94" s="69"/>
      <c r="XS94" s="69"/>
      <c r="XT94" s="69"/>
      <c r="XU94" s="69"/>
      <c r="XV94" s="69"/>
      <c r="XW94" s="69"/>
      <c r="XX94" s="69"/>
      <c r="XY94" s="69"/>
      <c r="XZ94" s="69"/>
      <c r="YA94" s="69"/>
      <c r="YB94" s="69"/>
      <c r="YC94" s="69"/>
      <c r="YD94" s="69"/>
      <c r="YE94" s="69"/>
      <c r="YF94" s="69"/>
      <c r="YG94" s="69"/>
      <c r="YH94" s="69"/>
      <c r="YI94" s="69"/>
      <c r="YJ94" s="69"/>
      <c r="YK94" s="69"/>
      <c r="YL94" s="69"/>
      <c r="YM94" s="69"/>
      <c r="YN94" s="69"/>
      <c r="YO94" s="69"/>
      <c r="YP94" s="69"/>
      <c r="YQ94" s="69"/>
      <c r="YR94" s="69"/>
      <c r="YS94" s="69"/>
      <c r="YT94" s="69"/>
      <c r="YU94" s="69"/>
      <c r="YV94" s="69"/>
      <c r="YW94" s="69"/>
      <c r="YX94" s="69"/>
      <c r="YY94" s="69"/>
      <c r="YZ94" s="69"/>
      <c r="ZA94" s="69"/>
      <c r="ZB94" s="69"/>
      <c r="ZC94" s="69"/>
      <c r="ZD94" s="69"/>
      <c r="ZE94" s="69"/>
      <c r="ZF94" s="69"/>
      <c r="ZG94" s="69"/>
      <c r="ZH94" s="69"/>
      <c r="ZI94" s="69"/>
      <c r="ZJ94" s="69"/>
      <c r="ZK94" s="69"/>
      <c r="ZL94" s="69"/>
      <c r="ZM94" s="69"/>
      <c r="ZN94" s="69"/>
      <c r="ZO94" s="69"/>
      <c r="ZP94" s="69"/>
      <c r="ZQ94" s="69"/>
      <c r="ZR94" s="69"/>
      <c r="ZS94" s="69"/>
      <c r="ZT94" s="69"/>
      <c r="ZU94" s="69"/>
      <c r="ZV94" s="69"/>
      <c r="ZW94" s="69"/>
      <c r="ZX94" s="69"/>
      <c r="ZY94" s="69"/>
      <c r="ZZ94" s="69"/>
      <c r="AAA94" s="69"/>
      <c r="AAB94" s="69"/>
      <c r="AAC94" s="69"/>
      <c r="AAD94" s="69"/>
      <c r="AAE94" s="69"/>
      <c r="AAF94" s="69"/>
      <c r="AAG94" s="69"/>
      <c r="AAH94" s="69"/>
      <c r="AAI94" s="69"/>
      <c r="AAJ94" s="69"/>
      <c r="AAK94" s="69"/>
      <c r="AAL94" s="69"/>
      <c r="AAM94" s="69"/>
      <c r="AAN94" s="69"/>
      <c r="AAO94" s="69"/>
      <c r="AAP94" s="69"/>
      <c r="AAQ94" s="69"/>
      <c r="AAR94" s="69"/>
      <c r="AAS94" s="69"/>
      <c r="AAT94" s="69"/>
      <c r="AAU94" s="69"/>
      <c r="AAV94" s="69"/>
      <c r="AAW94" s="69"/>
      <c r="AAX94" s="69"/>
      <c r="AAY94" s="69"/>
      <c r="AAZ94" s="69"/>
      <c r="ABA94" s="69"/>
      <c r="ABB94" s="69"/>
      <c r="ABC94" s="69"/>
      <c r="ABD94" s="69"/>
      <c r="ABE94" s="69"/>
      <c r="ABF94" s="69"/>
      <c r="ABG94" s="69"/>
      <c r="ABH94" s="69"/>
      <c r="ABI94" s="69"/>
      <c r="ABJ94" s="69"/>
      <c r="ABK94" s="69"/>
      <c r="ABL94" s="69"/>
      <c r="ABM94" s="69"/>
      <c r="ABN94" s="69"/>
      <c r="ABO94" s="69"/>
      <c r="ABP94" s="69"/>
      <c r="ABQ94" s="69"/>
      <c r="ABR94" s="69"/>
      <c r="ABS94" s="69"/>
      <c r="ABT94" s="69"/>
      <c r="ABU94" s="69"/>
      <c r="ABV94" s="69"/>
      <c r="ABW94" s="69"/>
      <c r="ABX94" s="69"/>
      <c r="ABY94" s="69"/>
      <c r="ABZ94" s="69"/>
      <c r="ACA94" s="69"/>
      <c r="ACB94" s="69"/>
      <c r="ACC94" s="69"/>
      <c r="ACD94" s="69"/>
      <c r="ACE94" s="69"/>
      <c r="ACF94" s="69"/>
      <c r="ACG94" s="69"/>
      <c r="ACH94" s="69"/>
      <c r="ACI94" s="69"/>
      <c r="ACJ94" s="69"/>
      <c r="ACK94" s="69"/>
      <c r="ACL94" s="69"/>
      <c r="ACM94" s="69"/>
      <c r="ACN94" s="69"/>
      <c r="ACO94" s="69"/>
      <c r="ACP94" s="69"/>
      <c r="ACQ94" s="69"/>
      <c r="ACR94" s="69"/>
      <c r="ACS94" s="69"/>
      <c r="ACT94" s="69"/>
      <c r="ACU94" s="69"/>
      <c r="ACV94" s="69"/>
      <c r="ACW94" s="69"/>
      <c r="ACX94" s="69"/>
      <c r="ACY94" s="69"/>
      <c r="ACZ94" s="69"/>
      <c r="ADA94" s="69"/>
      <c r="ADB94" s="69"/>
      <c r="ADC94" s="69"/>
      <c r="ADD94" s="69"/>
      <c r="ADE94" s="69"/>
      <c r="ADF94" s="69"/>
      <c r="ADG94" s="69"/>
      <c r="ADH94" s="69"/>
      <c r="ADI94" s="69"/>
      <c r="ADJ94" s="69"/>
      <c r="ADK94" s="69"/>
      <c r="ADL94" s="69"/>
      <c r="ADM94" s="69"/>
      <c r="ADN94" s="69"/>
      <c r="ADO94" s="69"/>
      <c r="ADP94" s="69"/>
      <c r="ADQ94" s="69"/>
      <c r="ADR94" s="69"/>
      <c r="ADS94" s="69"/>
      <c r="ADT94" s="69"/>
      <c r="ADU94" s="69"/>
      <c r="ADV94" s="69"/>
      <c r="ADW94" s="69"/>
      <c r="ADX94" s="69"/>
      <c r="ADY94" s="69"/>
      <c r="ADZ94" s="69"/>
      <c r="AEA94" s="69"/>
      <c r="AEB94" s="69"/>
      <c r="AEC94" s="69"/>
      <c r="AED94" s="69"/>
      <c r="AEE94" s="69"/>
      <c r="AEF94" s="69"/>
      <c r="AEG94" s="69"/>
      <c r="AEH94" s="69"/>
      <c r="AEI94" s="69"/>
      <c r="AEJ94" s="69"/>
      <c r="AEK94" s="69"/>
      <c r="AEL94" s="69"/>
      <c r="AEM94" s="69"/>
      <c r="AEN94" s="69"/>
      <c r="AEO94" s="69"/>
      <c r="AEP94" s="69"/>
      <c r="AEQ94" s="69"/>
      <c r="AER94" s="69"/>
      <c r="AES94" s="69"/>
      <c r="AET94" s="69"/>
      <c r="AEU94" s="69"/>
      <c r="AEV94" s="69"/>
      <c r="AEW94" s="69"/>
      <c r="AEX94" s="69"/>
      <c r="AEY94" s="69"/>
      <c r="AEZ94" s="69"/>
      <c r="AFA94" s="69"/>
      <c r="AFB94" s="69"/>
      <c r="AFC94" s="69"/>
      <c r="AFD94" s="69"/>
      <c r="AFE94" s="69"/>
      <c r="AFF94" s="69"/>
      <c r="AFG94" s="69"/>
      <c r="AFH94" s="69"/>
      <c r="AFI94" s="69"/>
      <c r="AFJ94" s="69"/>
      <c r="AFK94" s="69"/>
      <c r="AFL94" s="69"/>
      <c r="AFM94" s="69"/>
      <c r="AFN94" s="69"/>
      <c r="AFO94" s="69"/>
      <c r="AFP94" s="69"/>
      <c r="AFQ94" s="69"/>
      <c r="AFR94" s="69"/>
      <c r="AFS94" s="69"/>
      <c r="AFT94" s="69"/>
      <c r="AFU94" s="69"/>
      <c r="AFV94" s="69"/>
      <c r="AFW94" s="69"/>
      <c r="AFX94" s="69"/>
      <c r="AFY94" s="69"/>
      <c r="AFZ94" s="69"/>
      <c r="AGA94" s="69"/>
      <c r="AGB94" s="69"/>
      <c r="AGC94" s="69"/>
      <c r="AGD94" s="69"/>
      <c r="AGE94" s="69"/>
      <c r="AGF94" s="69"/>
      <c r="AGG94" s="69"/>
      <c r="AGH94" s="69"/>
      <c r="AGI94" s="69"/>
      <c r="AGJ94" s="69"/>
      <c r="AGK94" s="69"/>
      <c r="AGL94" s="69"/>
      <c r="AGM94" s="69"/>
      <c r="AGN94" s="69"/>
      <c r="AGO94" s="69"/>
      <c r="AGP94" s="69"/>
      <c r="AGQ94" s="69"/>
      <c r="AGR94" s="69"/>
      <c r="AGS94" s="69"/>
      <c r="AGT94" s="69"/>
      <c r="AGU94" s="69"/>
      <c r="AGV94" s="69"/>
      <c r="AGW94" s="69"/>
      <c r="AGX94" s="69"/>
      <c r="AGY94" s="69"/>
      <c r="AGZ94" s="69"/>
      <c r="AHA94" s="69"/>
      <c r="AHB94" s="69"/>
      <c r="AHC94" s="69"/>
      <c r="AHD94" s="69"/>
      <c r="AHE94" s="69"/>
      <c r="AHF94" s="69"/>
      <c r="AHG94" s="69"/>
      <c r="AHH94" s="69"/>
      <c r="AHI94" s="69"/>
      <c r="AHJ94" s="69"/>
      <c r="AHK94" s="69"/>
      <c r="AHL94" s="69"/>
      <c r="AHM94" s="69"/>
      <c r="AHN94" s="69"/>
      <c r="AHO94" s="69"/>
      <c r="AHP94" s="69"/>
      <c r="AHQ94" s="69"/>
      <c r="AHR94" s="69"/>
      <c r="AHS94" s="69"/>
      <c r="AHT94" s="69"/>
      <c r="AHU94" s="69"/>
      <c r="AHV94" s="69"/>
      <c r="AHW94" s="69"/>
      <c r="AHX94" s="69"/>
      <c r="AHY94" s="69"/>
      <c r="AHZ94" s="69"/>
      <c r="AIA94" s="69"/>
      <c r="AIB94" s="69"/>
      <c r="AIC94" s="69"/>
      <c r="AID94" s="69"/>
      <c r="AIE94" s="69"/>
      <c r="AIF94" s="69"/>
      <c r="AIG94" s="69"/>
      <c r="AIH94" s="69"/>
      <c r="AII94" s="69"/>
      <c r="AIJ94" s="69"/>
      <c r="AIK94" s="69"/>
      <c r="AIL94" s="69"/>
      <c r="AIM94" s="69"/>
      <c r="AIN94" s="69"/>
      <c r="AIO94" s="69"/>
      <c r="AIP94" s="69"/>
      <c r="AIQ94" s="69"/>
      <c r="AIR94" s="69"/>
      <c r="AIS94" s="69"/>
      <c r="AIT94" s="69"/>
      <c r="AIU94" s="69"/>
      <c r="AIV94" s="69"/>
      <c r="AIW94" s="69"/>
      <c r="AIX94" s="69"/>
      <c r="AIY94" s="69"/>
      <c r="AIZ94" s="69"/>
      <c r="AJA94" s="69"/>
      <c r="AJB94" s="69"/>
      <c r="AJC94" s="69"/>
      <c r="AJD94" s="69"/>
      <c r="AJE94" s="69"/>
      <c r="AJF94" s="69"/>
      <c r="AJG94" s="69"/>
      <c r="AJH94" s="69"/>
      <c r="AJI94" s="69"/>
      <c r="AJJ94" s="69"/>
      <c r="AJK94" s="69"/>
      <c r="AJL94" s="69"/>
      <c r="AJM94" s="69"/>
      <c r="AJN94" s="69"/>
      <c r="AJO94" s="69"/>
      <c r="AJP94" s="69"/>
      <c r="AJQ94" s="69"/>
      <c r="AJR94" s="69"/>
      <c r="AJS94" s="69"/>
      <c r="AJT94" s="69"/>
      <c r="AJU94" s="69"/>
      <c r="AJV94" s="69"/>
      <c r="AJW94" s="69"/>
      <c r="AJX94" s="69"/>
      <c r="AJY94" s="69"/>
      <c r="AJZ94" s="69"/>
      <c r="AKA94" s="69"/>
      <c r="AKB94" s="69"/>
      <c r="AKC94" s="69"/>
      <c r="AKD94" s="69"/>
      <c r="AKE94" s="69"/>
      <c r="AKF94" s="69"/>
      <c r="AKG94" s="69"/>
      <c r="AKH94" s="69"/>
      <c r="AKI94" s="69"/>
      <c r="AKJ94" s="69"/>
      <c r="AKK94" s="69"/>
      <c r="AKL94" s="69"/>
      <c r="AKM94" s="69"/>
      <c r="AKN94" s="69"/>
      <c r="AKO94" s="69"/>
      <c r="AKP94" s="69"/>
      <c r="AKQ94" s="69"/>
      <c r="AKR94" s="69"/>
      <c r="AKS94" s="69"/>
      <c r="AKT94" s="69"/>
      <c r="AKU94" s="69"/>
      <c r="AKV94" s="69"/>
      <c r="AKW94" s="69"/>
      <c r="AKX94" s="69"/>
      <c r="AKY94" s="69"/>
      <c r="AKZ94" s="69"/>
      <c r="ALA94" s="69"/>
      <c r="ALB94" s="69"/>
      <c r="ALC94" s="69"/>
      <c r="ALD94" s="69"/>
      <c r="ALE94" s="69"/>
      <c r="ALF94" s="69"/>
      <c r="ALG94" s="69"/>
      <c r="ALH94" s="69"/>
      <c r="ALI94" s="69"/>
      <c r="ALJ94" s="69"/>
      <c r="ALK94" s="69"/>
      <c r="ALL94" s="69"/>
      <c r="ALM94" s="69"/>
    </row>
    <row r="9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c r="CO95" s="69"/>
      <c r="CP95" s="69"/>
      <c r="CQ95" s="69"/>
      <c r="CR95" s="69"/>
      <c r="CS95" s="69"/>
      <c r="CT95" s="69"/>
      <c r="CU95" s="69"/>
      <c r="CV95" s="69"/>
      <c r="CW95" s="69"/>
      <c r="CX95" s="69"/>
      <c r="CY95" s="69"/>
      <c r="CZ95" s="69"/>
      <c r="DA95" s="69"/>
      <c r="DB95" s="69"/>
      <c r="DC95" s="69"/>
      <c r="DD95" s="69"/>
      <c r="DE95" s="69"/>
      <c r="DF95" s="69"/>
      <c r="DG95" s="69"/>
      <c r="DH95" s="69"/>
      <c r="DI95" s="69"/>
      <c r="DJ95" s="69"/>
      <c r="DK95" s="69"/>
      <c r="DL95" s="69"/>
      <c r="DM95" s="69"/>
      <c r="DN95" s="69"/>
      <c r="DO95" s="69"/>
      <c r="DP95" s="69"/>
      <c r="DQ95" s="69"/>
      <c r="DR95" s="69"/>
      <c r="DS95" s="69"/>
      <c r="DT95" s="69"/>
      <c r="DU95" s="69"/>
      <c r="DV95" s="69"/>
      <c r="DW95" s="69"/>
      <c r="DX95" s="69"/>
      <c r="DY95" s="69"/>
      <c r="DZ95" s="69"/>
      <c r="EA95" s="69"/>
      <c r="EB95" s="69"/>
      <c r="EC95" s="69"/>
      <c r="ED95" s="69"/>
      <c r="EE95" s="69"/>
      <c r="EF95" s="69"/>
      <c r="EG95" s="69"/>
      <c r="EH95" s="69"/>
      <c r="EI95" s="69"/>
      <c r="EJ95" s="69"/>
      <c r="EK95" s="69"/>
      <c r="EL95" s="69"/>
      <c r="EM95" s="69"/>
      <c r="EN95" s="69"/>
      <c r="EO95" s="69"/>
      <c r="EP95" s="69"/>
      <c r="EQ95" s="69"/>
      <c r="ER95" s="69"/>
      <c r="ES95" s="69"/>
      <c r="ET95" s="69"/>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c r="GD95" s="69"/>
      <c r="GE95" s="69"/>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c r="LP95" s="69"/>
      <c r="LQ95" s="69"/>
      <c r="LR95" s="69"/>
      <c r="LS95" s="69"/>
      <c r="LT95" s="69"/>
      <c r="LU95" s="69"/>
      <c r="LV95" s="69"/>
      <c r="LW95" s="69"/>
      <c r="LX95" s="69"/>
      <c r="LY95" s="69"/>
      <c r="LZ95" s="69"/>
      <c r="MA95" s="69"/>
      <c r="MB95" s="69"/>
      <c r="MC95" s="69"/>
      <c r="MD95" s="69"/>
      <c r="ME95" s="69"/>
      <c r="MF95" s="69"/>
      <c r="MG95" s="69"/>
      <c r="MH95" s="69"/>
      <c r="MI95" s="69"/>
      <c r="MJ95" s="69"/>
      <c r="MK95" s="69"/>
      <c r="ML95" s="69"/>
      <c r="MM95" s="69"/>
      <c r="MN95" s="69"/>
      <c r="MO95" s="69"/>
      <c r="MP95" s="69"/>
      <c r="MQ95" s="69"/>
      <c r="MR95" s="69"/>
      <c r="MS95" s="69"/>
      <c r="MT95" s="69"/>
      <c r="MU95" s="69"/>
      <c r="MV95" s="69"/>
      <c r="MW95" s="69"/>
      <c r="MX95" s="69"/>
      <c r="MY95" s="69"/>
      <c r="MZ95" s="69"/>
      <c r="NA95" s="69"/>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69"/>
      <c r="OS95" s="69"/>
      <c r="OT95" s="69"/>
      <c r="OU95" s="69"/>
      <c r="OV95" s="69"/>
      <c r="OW95" s="69"/>
      <c r="OX95" s="69"/>
      <c r="OY95" s="69"/>
      <c r="OZ95" s="69"/>
      <c r="PA95" s="69"/>
      <c r="PB95" s="69"/>
      <c r="PC95" s="69"/>
      <c r="PD95" s="69"/>
      <c r="PE95" s="69"/>
      <c r="PF95" s="69"/>
      <c r="PG95" s="69"/>
      <c r="PH95" s="69"/>
      <c r="PI95" s="69"/>
      <c r="PJ95" s="69"/>
      <c r="PK95" s="69"/>
      <c r="PL95" s="69"/>
      <c r="PM95" s="69"/>
      <c r="PN95" s="69"/>
      <c r="PO95" s="69"/>
      <c r="PP95" s="69"/>
      <c r="PQ95" s="69"/>
      <c r="PR95" s="69"/>
      <c r="PS95" s="69"/>
      <c r="PT95" s="69"/>
      <c r="PU95" s="69"/>
      <c r="PV95" s="69"/>
      <c r="PW95" s="69"/>
      <c r="PX95" s="69"/>
      <c r="PY95" s="69"/>
      <c r="PZ95" s="69"/>
      <c r="QA95" s="69"/>
      <c r="QB95" s="69"/>
      <c r="QC95" s="69"/>
      <c r="QD95" s="69"/>
      <c r="QE95" s="69"/>
      <c r="QF95" s="69"/>
      <c r="QG95" s="69"/>
      <c r="QH95" s="69"/>
      <c r="QI95" s="69"/>
      <c r="QJ95" s="69"/>
      <c r="QK95" s="69"/>
      <c r="QL95" s="69"/>
      <c r="QM95" s="69"/>
      <c r="QN95" s="69"/>
      <c r="QO95" s="69"/>
      <c r="QP95" s="69"/>
      <c r="QQ95" s="69"/>
      <c r="QR95" s="69"/>
      <c r="QS95" s="69"/>
      <c r="QT95" s="69"/>
      <c r="QU95" s="69"/>
      <c r="QV95" s="69"/>
      <c r="QW95" s="69"/>
      <c r="QX95" s="69"/>
      <c r="QY95" s="69"/>
      <c r="QZ95" s="69"/>
      <c r="RA95" s="69"/>
      <c r="RB95" s="69"/>
      <c r="RC95" s="69"/>
      <c r="RD95" s="69"/>
      <c r="RE95" s="69"/>
      <c r="RF95" s="69"/>
      <c r="RG95" s="69"/>
      <c r="RH95" s="69"/>
      <c r="RI95" s="69"/>
      <c r="RJ95" s="69"/>
      <c r="RK95" s="69"/>
      <c r="RL95" s="69"/>
      <c r="RM95" s="69"/>
      <c r="RN95" s="69"/>
      <c r="RO95" s="69"/>
      <c r="RP95" s="69"/>
      <c r="RQ95" s="69"/>
      <c r="RR95" s="69"/>
      <c r="RS95" s="69"/>
      <c r="RT95" s="69"/>
      <c r="RU95" s="69"/>
      <c r="RV95" s="69"/>
      <c r="RW95" s="69"/>
      <c r="RX95" s="69"/>
      <c r="RY95" s="69"/>
      <c r="RZ95" s="69"/>
      <c r="SA95" s="69"/>
      <c r="SB95" s="69"/>
      <c r="SC95" s="69"/>
      <c r="SD95" s="69"/>
      <c r="SE95" s="69"/>
      <c r="SF95" s="69"/>
      <c r="SG95" s="69"/>
      <c r="SH95" s="69"/>
      <c r="SI95" s="69"/>
      <c r="SJ95" s="69"/>
      <c r="SK95" s="69"/>
      <c r="SL95" s="69"/>
      <c r="SM95" s="69"/>
      <c r="SN95" s="69"/>
      <c r="SO95" s="69"/>
      <c r="SP95" s="69"/>
      <c r="SQ95" s="69"/>
      <c r="SR95" s="69"/>
      <c r="SS95" s="69"/>
      <c r="ST95" s="69"/>
      <c r="SU95" s="69"/>
      <c r="SV95" s="69"/>
      <c r="SW95" s="69"/>
      <c r="SX95" s="69"/>
      <c r="SY95" s="69"/>
      <c r="SZ95" s="69"/>
      <c r="TA95" s="69"/>
      <c r="TB95" s="69"/>
      <c r="TC95" s="69"/>
      <c r="TD95" s="69"/>
      <c r="TE95" s="69"/>
      <c r="TF95" s="69"/>
      <c r="TG95" s="69"/>
      <c r="TH95" s="69"/>
      <c r="TI95" s="69"/>
      <c r="TJ95" s="69"/>
      <c r="TK95" s="69"/>
      <c r="TL95" s="69"/>
      <c r="TM95" s="69"/>
      <c r="TN95" s="69"/>
      <c r="TO95" s="69"/>
      <c r="TP95" s="69"/>
      <c r="TQ95" s="69"/>
      <c r="TR95" s="69"/>
      <c r="TS95" s="69"/>
      <c r="TT95" s="69"/>
      <c r="TU95" s="69"/>
      <c r="TV95" s="69"/>
      <c r="TW95" s="69"/>
      <c r="TX95" s="69"/>
      <c r="TY95" s="69"/>
      <c r="TZ95" s="69"/>
      <c r="UA95" s="69"/>
      <c r="UB95" s="69"/>
      <c r="UC95" s="69"/>
      <c r="UD95" s="69"/>
      <c r="UE95" s="69"/>
      <c r="UF95" s="69"/>
      <c r="UG95" s="69"/>
      <c r="UH95" s="69"/>
      <c r="UI95" s="69"/>
      <c r="UJ95" s="69"/>
      <c r="UK95" s="69"/>
      <c r="UL95" s="69"/>
      <c r="UM95" s="69"/>
      <c r="UN95" s="69"/>
      <c r="UO95" s="69"/>
      <c r="UP95" s="69"/>
      <c r="UQ95" s="69"/>
      <c r="UR95" s="69"/>
      <c r="US95" s="69"/>
      <c r="UT95" s="69"/>
      <c r="UU95" s="69"/>
      <c r="UV95" s="69"/>
      <c r="UW95" s="69"/>
      <c r="UX95" s="69"/>
      <c r="UY95" s="69"/>
      <c r="UZ95" s="69"/>
      <c r="VA95" s="69"/>
      <c r="VB95" s="69"/>
      <c r="VC95" s="69"/>
      <c r="VD95" s="69"/>
      <c r="VE95" s="69"/>
      <c r="VF95" s="69"/>
      <c r="VG95" s="69"/>
      <c r="VH95" s="69"/>
      <c r="VI95" s="69"/>
      <c r="VJ95" s="69"/>
      <c r="VK95" s="69"/>
      <c r="VL95" s="69"/>
      <c r="VM95" s="69"/>
      <c r="VN95" s="69"/>
      <c r="VO95" s="69"/>
      <c r="VP95" s="69"/>
      <c r="VQ95" s="69"/>
      <c r="VR95" s="69"/>
      <c r="VS95" s="69"/>
      <c r="VT95" s="69"/>
      <c r="VU95" s="69"/>
      <c r="VV95" s="69"/>
      <c r="VW95" s="69"/>
      <c r="VX95" s="69"/>
      <c r="VY95" s="69"/>
      <c r="VZ95" s="69"/>
      <c r="WA95" s="69"/>
      <c r="WB95" s="69"/>
      <c r="WC95" s="69"/>
      <c r="WD95" s="69"/>
      <c r="WE95" s="69"/>
      <c r="WF95" s="69"/>
      <c r="WG95" s="69"/>
      <c r="WH95" s="69"/>
      <c r="WI95" s="69"/>
      <c r="WJ95" s="69"/>
      <c r="WK95" s="69"/>
      <c r="WL95" s="69"/>
      <c r="WM95" s="69"/>
      <c r="WN95" s="69"/>
      <c r="WO95" s="69"/>
      <c r="WP95" s="69"/>
      <c r="WQ95" s="69"/>
      <c r="WR95" s="69"/>
      <c r="WS95" s="69"/>
      <c r="WT95" s="69"/>
      <c r="WU95" s="69"/>
      <c r="WV95" s="69"/>
      <c r="WW95" s="69"/>
      <c r="WX95" s="69"/>
      <c r="WY95" s="69"/>
      <c r="WZ95" s="69"/>
      <c r="XA95" s="69"/>
      <c r="XB95" s="69"/>
      <c r="XC95" s="69"/>
      <c r="XD95" s="69"/>
      <c r="XE95" s="69"/>
      <c r="XF95" s="69"/>
      <c r="XG95" s="69"/>
      <c r="XH95" s="69"/>
      <c r="XI95" s="69"/>
      <c r="XJ95" s="69"/>
      <c r="XK95" s="69"/>
      <c r="XL95" s="69"/>
      <c r="XM95" s="69"/>
      <c r="XN95" s="69"/>
      <c r="XO95" s="69"/>
      <c r="XP95" s="69"/>
      <c r="XQ95" s="69"/>
      <c r="XR95" s="69"/>
      <c r="XS95" s="69"/>
      <c r="XT95" s="69"/>
      <c r="XU95" s="69"/>
      <c r="XV95" s="69"/>
      <c r="XW95" s="69"/>
      <c r="XX95" s="69"/>
      <c r="XY95" s="69"/>
      <c r="XZ95" s="69"/>
      <c r="YA95" s="69"/>
      <c r="YB95" s="69"/>
      <c r="YC95" s="69"/>
      <c r="YD95" s="69"/>
      <c r="YE95" s="69"/>
      <c r="YF95" s="69"/>
      <c r="YG95" s="69"/>
      <c r="YH95" s="69"/>
      <c r="YI95" s="69"/>
      <c r="YJ95" s="69"/>
      <c r="YK95" s="69"/>
      <c r="YL95" s="69"/>
      <c r="YM95" s="69"/>
      <c r="YN95" s="69"/>
      <c r="YO95" s="69"/>
      <c r="YP95" s="69"/>
      <c r="YQ95" s="69"/>
      <c r="YR95" s="69"/>
      <c r="YS95" s="69"/>
      <c r="YT95" s="69"/>
      <c r="YU95" s="69"/>
      <c r="YV95" s="69"/>
      <c r="YW95" s="69"/>
      <c r="YX95" s="69"/>
      <c r="YY95" s="69"/>
      <c r="YZ95" s="69"/>
      <c r="ZA95" s="69"/>
      <c r="ZB95" s="69"/>
      <c r="ZC95" s="69"/>
      <c r="ZD95" s="69"/>
      <c r="ZE95" s="69"/>
      <c r="ZF95" s="69"/>
      <c r="ZG95" s="69"/>
      <c r="ZH95" s="69"/>
      <c r="ZI95" s="69"/>
      <c r="ZJ95" s="69"/>
      <c r="ZK95" s="69"/>
      <c r="ZL95" s="69"/>
      <c r="ZM95" s="69"/>
      <c r="ZN95" s="69"/>
      <c r="ZO95" s="69"/>
      <c r="ZP95" s="69"/>
      <c r="ZQ95" s="69"/>
      <c r="ZR95" s="69"/>
      <c r="ZS95" s="69"/>
      <c r="ZT95" s="69"/>
      <c r="ZU95" s="69"/>
      <c r="ZV95" s="69"/>
      <c r="ZW95" s="69"/>
      <c r="ZX95" s="69"/>
      <c r="ZY95" s="69"/>
      <c r="ZZ95" s="69"/>
      <c r="AAA95" s="69"/>
      <c r="AAB95" s="69"/>
      <c r="AAC95" s="69"/>
      <c r="AAD95" s="69"/>
      <c r="AAE95" s="69"/>
      <c r="AAF95" s="69"/>
      <c r="AAG95" s="69"/>
      <c r="AAH95" s="69"/>
      <c r="AAI95" s="69"/>
      <c r="AAJ95" s="69"/>
      <c r="AAK95" s="69"/>
      <c r="AAL95" s="69"/>
      <c r="AAM95" s="69"/>
      <c r="AAN95" s="69"/>
      <c r="AAO95" s="69"/>
      <c r="AAP95" s="69"/>
      <c r="AAQ95" s="69"/>
      <c r="AAR95" s="69"/>
      <c r="AAS95" s="69"/>
      <c r="AAT95" s="69"/>
      <c r="AAU95" s="69"/>
      <c r="AAV95" s="69"/>
      <c r="AAW95" s="69"/>
      <c r="AAX95" s="69"/>
      <c r="AAY95" s="69"/>
      <c r="AAZ95" s="69"/>
      <c r="ABA95" s="69"/>
      <c r="ABB95" s="69"/>
      <c r="ABC95" s="69"/>
      <c r="ABD95" s="69"/>
      <c r="ABE95" s="69"/>
      <c r="ABF95" s="69"/>
      <c r="ABG95" s="69"/>
      <c r="ABH95" s="69"/>
      <c r="ABI95" s="69"/>
      <c r="ABJ95" s="69"/>
      <c r="ABK95" s="69"/>
      <c r="ABL95" s="69"/>
      <c r="ABM95" s="69"/>
      <c r="ABN95" s="69"/>
      <c r="ABO95" s="69"/>
      <c r="ABP95" s="69"/>
      <c r="ABQ95" s="69"/>
      <c r="ABR95" s="69"/>
      <c r="ABS95" s="69"/>
      <c r="ABT95" s="69"/>
      <c r="ABU95" s="69"/>
      <c r="ABV95" s="69"/>
      <c r="ABW95" s="69"/>
      <c r="ABX95" s="69"/>
      <c r="ABY95" s="69"/>
      <c r="ABZ95" s="69"/>
      <c r="ACA95" s="69"/>
      <c r="ACB95" s="69"/>
      <c r="ACC95" s="69"/>
      <c r="ACD95" s="69"/>
      <c r="ACE95" s="69"/>
      <c r="ACF95" s="69"/>
      <c r="ACG95" s="69"/>
      <c r="ACH95" s="69"/>
      <c r="ACI95" s="69"/>
      <c r="ACJ95" s="69"/>
      <c r="ACK95" s="69"/>
      <c r="ACL95" s="69"/>
      <c r="ACM95" s="69"/>
      <c r="ACN95" s="69"/>
      <c r="ACO95" s="69"/>
      <c r="ACP95" s="69"/>
      <c r="ACQ95" s="69"/>
      <c r="ACR95" s="69"/>
      <c r="ACS95" s="69"/>
      <c r="ACT95" s="69"/>
      <c r="ACU95" s="69"/>
      <c r="ACV95" s="69"/>
      <c r="ACW95" s="69"/>
      <c r="ACX95" s="69"/>
      <c r="ACY95" s="69"/>
      <c r="ACZ95" s="69"/>
      <c r="ADA95" s="69"/>
      <c r="ADB95" s="69"/>
      <c r="ADC95" s="69"/>
      <c r="ADD95" s="69"/>
      <c r="ADE95" s="69"/>
      <c r="ADF95" s="69"/>
      <c r="ADG95" s="69"/>
      <c r="ADH95" s="69"/>
      <c r="ADI95" s="69"/>
      <c r="ADJ95" s="69"/>
      <c r="ADK95" s="69"/>
      <c r="ADL95" s="69"/>
      <c r="ADM95" s="69"/>
      <c r="ADN95" s="69"/>
      <c r="ADO95" s="69"/>
      <c r="ADP95" s="69"/>
      <c r="ADQ95" s="69"/>
      <c r="ADR95" s="69"/>
      <c r="ADS95" s="69"/>
      <c r="ADT95" s="69"/>
      <c r="ADU95" s="69"/>
      <c r="ADV95" s="69"/>
      <c r="ADW95" s="69"/>
      <c r="ADX95" s="69"/>
      <c r="ADY95" s="69"/>
      <c r="ADZ95" s="69"/>
      <c r="AEA95" s="69"/>
      <c r="AEB95" s="69"/>
      <c r="AEC95" s="69"/>
      <c r="AED95" s="69"/>
      <c r="AEE95" s="69"/>
      <c r="AEF95" s="69"/>
      <c r="AEG95" s="69"/>
      <c r="AEH95" s="69"/>
      <c r="AEI95" s="69"/>
      <c r="AEJ95" s="69"/>
      <c r="AEK95" s="69"/>
      <c r="AEL95" s="69"/>
      <c r="AEM95" s="69"/>
      <c r="AEN95" s="69"/>
      <c r="AEO95" s="69"/>
      <c r="AEP95" s="69"/>
      <c r="AEQ95" s="69"/>
      <c r="AER95" s="69"/>
      <c r="AES95" s="69"/>
      <c r="AET95" s="69"/>
      <c r="AEU95" s="69"/>
      <c r="AEV95" s="69"/>
      <c r="AEW95" s="69"/>
      <c r="AEX95" s="69"/>
      <c r="AEY95" s="69"/>
      <c r="AEZ95" s="69"/>
      <c r="AFA95" s="69"/>
      <c r="AFB95" s="69"/>
      <c r="AFC95" s="69"/>
      <c r="AFD95" s="69"/>
      <c r="AFE95" s="69"/>
      <c r="AFF95" s="69"/>
      <c r="AFG95" s="69"/>
      <c r="AFH95" s="69"/>
      <c r="AFI95" s="69"/>
      <c r="AFJ95" s="69"/>
      <c r="AFK95" s="69"/>
      <c r="AFL95" s="69"/>
      <c r="AFM95" s="69"/>
      <c r="AFN95" s="69"/>
      <c r="AFO95" s="69"/>
      <c r="AFP95" s="69"/>
      <c r="AFQ95" s="69"/>
      <c r="AFR95" s="69"/>
      <c r="AFS95" s="69"/>
      <c r="AFT95" s="69"/>
      <c r="AFU95" s="69"/>
      <c r="AFV95" s="69"/>
      <c r="AFW95" s="69"/>
      <c r="AFX95" s="69"/>
      <c r="AFY95" s="69"/>
      <c r="AFZ95" s="69"/>
      <c r="AGA95" s="69"/>
      <c r="AGB95" s="69"/>
      <c r="AGC95" s="69"/>
      <c r="AGD95" s="69"/>
      <c r="AGE95" s="69"/>
      <c r="AGF95" s="69"/>
      <c r="AGG95" s="69"/>
      <c r="AGH95" s="69"/>
      <c r="AGI95" s="69"/>
      <c r="AGJ95" s="69"/>
      <c r="AGK95" s="69"/>
      <c r="AGL95" s="69"/>
      <c r="AGM95" s="69"/>
      <c r="AGN95" s="69"/>
      <c r="AGO95" s="69"/>
      <c r="AGP95" s="69"/>
      <c r="AGQ95" s="69"/>
      <c r="AGR95" s="69"/>
      <c r="AGS95" s="69"/>
      <c r="AGT95" s="69"/>
      <c r="AGU95" s="69"/>
      <c r="AGV95" s="69"/>
      <c r="AGW95" s="69"/>
      <c r="AGX95" s="69"/>
      <c r="AGY95" s="69"/>
      <c r="AGZ95" s="69"/>
      <c r="AHA95" s="69"/>
      <c r="AHB95" s="69"/>
      <c r="AHC95" s="69"/>
      <c r="AHD95" s="69"/>
      <c r="AHE95" s="69"/>
      <c r="AHF95" s="69"/>
      <c r="AHG95" s="69"/>
      <c r="AHH95" s="69"/>
      <c r="AHI95" s="69"/>
      <c r="AHJ95" s="69"/>
      <c r="AHK95" s="69"/>
      <c r="AHL95" s="69"/>
      <c r="AHM95" s="69"/>
      <c r="AHN95" s="69"/>
      <c r="AHO95" s="69"/>
      <c r="AHP95" s="69"/>
      <c r="AHQ95" s="69"/>
      <c r="AHR95" s="69"/>
      <c r="AHS95" s="69"/>
      <c r="AHT95" s="69"/>
      <c r="AHU95" s="69"/>
      <c r="AHV95" s="69"/>
      <c r="AHW95" s="69"/>
      <c r="AHX95" s="69"/>
      <c r="AHY95" s="69"/>
      <c r="AHZ95" s="69"/>
      <c r="AIA95" s="69"/>
      <c r="AIB95" s="69"/>
      <c r="AIC95" s="69"/>
      <c r="AID95" s="69"/>
      <c r="AIE95" s="69"/>
      <c r="AIF95" s="69"/>
      <c r="AIG95" s="69"/>
      <c r="AIH95" s="69"/>
      <c r="AII95" s="69"/>
      <c r="AIJ95" s="69"/>
      <c r="AIK95" s="69"/>
      <c r="AIL95" s="69"/>
      <c r="AIM95" s="69"/>
      <c r="AIN95" s="69"/>
      <c r="AIO95" s="69"/>
      <c r="AIP95" s="69"/>
      <c r="AIQ95" s="69"/>
      <c r="AIR95" s="69"/>
      <c r="AIS95" s="69"/>
      <c r="AIT95" s="69"/>
      <c r="AIU95" s="69"/>
      <c r="AIV95" s="69"/>
      <c r="AIW95" s="69"/>
      <c r="AIX95" s="69"/>
      <c r="AIY95" s="69"/>
      <c r="AIZ95" s="69"/>
      <c r="AJA95" s="69"/>
      <c r="AJB95" s="69"/>
      <c r="AJC95" s="69"/>
      <c r="AJD95" s="69"/>
      <c r="AJE95" s="69"/>
      <c r="AJF95" s="69"/>
      <c r="AJG95" s="69"/>
      <c r="AJH95" s="69"/>
      <c r="AJI95" s="69"/>
      <c r="AJJ95" s="69"/>
      <c r="AJK95" s="69"/>
      <c r="AJL95" s="69"/>
      <c r="AJM95" s="69"/>
      <c r="AJN95" s="69"/>
      <c r="AJO95" s="69"/>
      <c r="AJP95" s="69"/>
      <c r="AJQ95" s="69"/>
      <c r="AJR95" s="69"/>
      <c r="AJS95" s="69"/>
      <c r="AJT95" s="69"/>
      <c r="AJU95" s="69"/>
      <c r="AJV95" s="69"/>
      <c r="AJW95" s="69"/>
      <c r="AJX95" s="69"/>
      <c r="AJY95" s="69"/>
      <c r="AJZ95" s="69"/>
      <c r="AKA95" s="69"/>
      <c r="AKB95" s="69"/>
      <c r="AKC95" s="69"/>
      <c r="AKD95" s="69"/>
      <c r="AKE95" s="69"/>
      <c r="AKF95" s="69"/>
      <c r="AKG95" s="69"/>
      <c r="AKH95" s="69"/>
      <c r="AKI95" s="69"/>
      <c r="AKJ95" s="69"/>
      <c r="AKK95" s="69"/>
      <c r="AKL95" s="69"/>
      <c r="AKM95" s="69"/>
      <c r="AKN95" s="69"/>
      <c r="AKO95" s="69"/>
      <c r="AKP95" s="69"/>
      <c r="AKQ95" s="69"/>
      <c r="AKR95" s="69"/>
      <c r="AKS95" s="69"/>
      <c r="AKT95" s="69"/>
      <c r="AKU95" s="69"/>
      <c r="AKV95" s="69"/>
      <c r="AKW95" s="69"/>
      <c r="AKX95" s="69"/>
      <c r="AKY95" s="69"/>
      <c r="AKZ95" s="69"/>
      <c r="ALA95" s="69"/>
      <c r="ALB95" s="69"/>
      <c r="ALC95" s="69"/>
      <c r="ALD95" s="69"/>
      <c r="ALE95" s="69"/>
      <c r="ALF95" s="69"/>
      <c r="ALG95" s="69"/>
      <c r="ALH95" s="69"/>
      <c r="ALI95" s="69"/>
      <c r="ALJ95" s="69"/>
      <c r="ALK95" s="69"/>
      <c r="ALL95" s="69"/>
      <c r="ALM95" s="69"/>
    </row>
    <row r="96">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c r="KH96" s="69"/>
      <c r="KI96" s="69"/>
      <c r="KJ96" s="69"/>
      <c r="KK96" s="69"/>
      <c r="KL96" s="69"/>
      <c r="KM96" s="69"/>
      <c r="KN96" s="69"/>
      <c r="KO96" s="69"/>
      <c r="KP96" s="69"/>
      <c r="KQ96" s="69"/>
      <c r="KR96" s="69"/>
      <c r="KS96" s="69"/>
      <c r="KT96" s="69"/>
      <c r="KU96" s="69"/>
      <c r="KV96" s="69"/>
      <c r="KW96" s="69"/>
      <c r="KX96" s="69"/>
      <c r="KY96" s="69"/>
      <c r="KZ96" s="69"/>
      <c r="LA96" s="69"/>
      <c r="LB96" s="69"/>
      <c r="LC96" s="69"/>
      <c r="LD96" s="69"/>
      <c r="LE96" s="69"/>
      <c r="LF96" s="69"/>
      <c r="LG96" s="69"/>
      <c r="LH96" s="69"/>
      <c r="LI96" s="69"/>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c r="MP96" s="69"/>
      <c r="MQ96" s="69"/>
      <c r="MR96" s="69"/>
      <c r="MS96" s="69"/>
      <c r="MT96" s="69"/>
      <c r="MU96" s="69"/>
      <c r="MV96" s="69"/>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c r="NX96" s="69"/>
      <c r="NY96" s="69"/>
      <c r="NZ96" s="69"/>
      <c r="OA96" s="69"/>
      <c r="OB96" s="69"/>
      <c r="OC96" s="69"/>
      <c r="OD96" s="69"/>
      <c r="OE96" s="69"/>
      <c r="OF96" s="69"/>
      <c r="OG96" s="69"/>
      <c r="OH96" s="69"/>
      <c r="OI96" s="69"/>
      <c r="OJ96" s="69"/>
      <c r="OK96" s="69"/>
      <c r="OL96" s="69"/>
      <c r="OM96" s="69"/>
      <c r="ON96" s="69"/>
      <c r="OO96" s="69"/>
      <c r="OP96" s="69"/>
      <c r="OQ96" s="69"/>
      <c r="OR96" s="69"/>
      <c r="OS96" s="69"/>
      <c r="OT96" s="69"/>
      <c r="OU96" s="69"/>
      <c r="OV96" s="69"/>
      <c r="OW96" s="69"/>
      <c r="OX96" s="69"/>
      <c r="OY96" s="69"/>
      <c r="OZ96" s="69"/>
      <c r="PA96" s="69"/>
      <c r="PB96" s="69"/>
      <c r="PC96" s="69"/>
      <c r="PD96" s="69"/>
      <c r="PE96" s="69"/>
      <c r="PF96" s="69"/>
      <c r="PG96" s="69"/>
      <c r="PH96" s="69"/>
      <c r="PI96" s="69"/>
      <c r="PJ96" s="69"/>
      <c r="PK96" s="69"/>
      <c r="PL96" s="69"/>
      <c r="PM96" s="69"/>
      <c r="PN96" s="69"/>
      <c r="PO96" s="69"/>
      <c r="PP96" s="69"/>
      <c r="PQ96" s="69"/>
      <c r="PR96" s="69"/>
      <c r="PS96" s="69"/>
      <c r="PT96" s="69"/>
      <c r="PU96" s="69"/>
      <c r="PV96" s="69"/>
      <c r="PW96" s="69"/>
      <c r="PX96" s="69"/>
      <c r="PY96" s="69"/>
      <c r="PZ96" s="69"/>
      <c r="QA96" s="69"/>
      <c r="QB96" s="69"/>
      <c r="QC96" s="69"/>
      <c r="QD96" s="69"/>
      <c r="QE96" s="69"/>
      <c r="QF96" s="69"/>
      <c r="QG96" s="69"/>
      <c r="QH96" s="69"/>
      <c r="QI96" s="69"/>
      <c r="QJ96" s="69"/>
      <c r="QK96" s="69"/>
      <c r="QL96" s="69"/>
      <c r="QM96" s="69"/>
      <c r="QN96" s="69"/>
      <c r="QO96" s="69"/>
      <c r="QP96" s="69"/>
      <c r="QQ96" s="69"/>
      <c r="QR96" s="69"/>
      <c r="QS96" s="69"/>
      <c r="QT96" s="69"/>
      <c r="QU96" s="69"/>
      <c r="QV96" s="69"/>
      <c r="QW96" s="69"/>
      <c r="QX96" s="69"/>
      <c r="QY96" s="69"/>
      <c r="QZ96" s="69"/>
      <c r="RA96" s="69"/>
      <c r="RB96" s="69"/>
      <c r="RC96" s="69"/>
      <c r="RD96" s="69"/>
      <c r="RE96" s="69"/>
      <c r="RF96" s="69"/>
      <c r="RG96" s="69"/>
      <c r="RH96" s="69"/>
      <c r="RI96" s="69"/>
      <c r="RJ96" s="69"/>
      <c r="RK96" s="69"/>
      <c r="RL96" s="69"/>
      <c r="RM96" s="69"/>
      <c r="RN96" s="69"/>
      <c r="RO96" s="69"/>
      <c r="RP96" s="69"/>
      <c r="RQ96" s="69"/>
      <c r="RR96" s="69"/>
      <c r="RS96" s="69"/>
      <c r="RT96" s="69"/>
      <c r="RU96" s="69"/>
      <c r="RV96" s="69"/>
      <c r="RW96" s="69"/>
      <c r="RX96" s="69"/>
      <c r="RY96" s="69"/>
      <c r="RZ96" s="69"/>
      <c r="SA96" s="69"/>
      <c r="SB96" s="69"/>
      <c r="SC96" s="69"/>
      <c r="SD96" s="69"/>
      <c r="SE96" s="69"/>
      <c r="SF96" s="69"/>
      <c r="SG96" s="69"/>
      <c r="SH96" s="69"/>
      <c r="SI96" s="69"/>
      <c r="SJ96" s="69"/>
      <c r="SK96" s="69"/>
      <c r="SL96" s="69"/>
      <c r="SM96" s="69"/>
      <c r="SN96" s="69"/>
      <c r="SO96" s="69"/>
      <c r="SP96" s="69"/>
      <c r="SQ96" s="69"/>
      <c r="SR96" s="69"/>
      <c r="SS96" s="69"/>
      <c r="ST96" s="69"/>
      <c r="SU96" s="69"/>
      <c r="SV96" s="69"/>
      <c r="SW96" s="69"/>
      <c r="SX96" s="69"/>
      <c r="SY96" s="69"/>
      <c r="SZ96" s="69"/>
      <c r="TA96" s="69"/>
      <c r="TB96" s="69"/>
      <c r="TC96" s="69"/>
      <c r="TD96" s="69"/>
      <c r="TE96" s="69"/>
      <c r="TF96" s="69"/>
      <c r="TG96" s="69"/>
      <c r="TH96" s="69"/>
      <c r="TI96" s="69"/>
      <c r="TJ96" s="69"/>
      <c r="TK96" s="69"/>
      <c r="TL96" s="69"/>
      <c r="TM96" s="69"/>
      <c r="TN96" s="69"/>
      <c r="TO96" s="69"/>
      <c r="TP96" s="69"/>
      <c r="TQ96" s="69"/>
      <c r="TR96" s="69"/>
      <c r="TS96" s="69"/>
      <c r="TT96" s="69"/>
      <c r="TU96" s="69"/>
      <c r="TV96" s="69"/>
      <c r="TW96" s="69"/>
      <c r="TX96" s="69"/>
      <c r="TY96" s="69"/>
      <c r="TZ96" s="69"/>
      <c r="UA96" s="69"/>
      <c r="UB96" s="69"/>
      <c r="UC96" s="69"/>
      <c r="UD96" s="69"/>
      <c r="UE96" s="69"/>
      <c r="UF96" s="69"/>
      <c r="UG96" s="69"/>
      <c r="UH96" s="69"/>
      <c r="UI96" s="69"/>
      <c r="UJ96" s="69"/>
      <c r="UK96" s="69"/>
      <c r="UL96" s="69"/>
      <c r="UM96" s="69"/>
      <c r="UN96" s="69"/>
      <c r="UO96" s="69"/>
      <c r="UP96" s="69"/>
      <c r="UQ96" s="69"/>
      <c r="UR96" s="69"/>
      <c r="US96" s="69"/>
      <c r="UT96" s="69"/>
      <c r="UU96" s="69"/>
      <c r="UV96" s="69"/>
      <c r="UW96" s="69"/>
      <c r="UX96" s="69"/>
      <c r="UY96" s="69"/>
      <c r="UZ96" s="69"/>
      <c r="VA96" s="69"/>
      <c r="VB96" s="69"/>
      <c r="VC96" s="69"/>
      <c r="VD96" s="69"/>
      <c r="VE96" s="69"/>
      <c r="VF96" s="69"/>
      <c r="VG96" s="69"/>
      <c r="VH96" s="69"/>
      <c r="VI96" s="69"/>
      <c r="VJ96" s="69"/>
      <c r="VK96" s="69"/>
      <c r="VL96" s="69"/>
      <c r="VM96" s="69"/>
      <c r="VN96" s="69"/>
      <c r="VO96" s="69"/>
      <c r="VP96" s="69"/>
      <c r="VQ96" s="69"/>
      <c r="VR96" s="69"/>
      <c r="VS96" s="69"/>
      <c r="VT96" s="69"/>
      <c r="VU96" s="69"/>
      <c r="VV96" s="69"/>
      <c r="VW96" s="69"/>
      <c r="VX96" s="69"/>
      <c r="VY96" s="69"/>
      <c r="VZ96" s="69"/>
      <c r="WA96" s="69"/>
      <c r="WB96" s="69"/>
      <c r="WC96" s="69"/>
      <c r="WD96" s="69"/>
      <c r="WE96" s="69"/>
      <c r="WF96" s="69"/>
      <c r="WG96" s="69"/>
      <c r="WH96" s="69"/>
      <c r="WI96" s="69"/>
      <c r="WJ96" s="69"/>
      <c r="WK96" s="69"/>
      <c r="WL96" s="69"/>
      <c r="WM96" s="69"/>
      <c r="WN96" s="69"/>
      <c r="WO96" s="69"/>
      <c r="WP96" s="69"/>
      <c r="WQ96" s="69"/>
      <c r="WR96" s="69"/>
      <c r="WS96" s="69"/>
      <c r="WT96" s="69"/>
      <c r="WU96" s="69"/>
      <c r="WV96" s="69"/>
      <c r="WW96" s="69"/>
      <c r="WX96" s="69"/>
      <c r="WY96" s="69"/>
      <c r="WZ96" s="69"/>
      <c r="XA96" s="69"/>
      <c r="XB96" s="69"/>
      <c r="XC96" s="69"/>
      <c r="XD96" s="69"/>
      <c r="XE96" s="69"/>
      <c r="XF96" s="69"/>
      <c r="XG96" s="69"/>
      <c r="XH96" s="69"/>
      <c r="XI96" s="69"/>
      <c r="XJ96" s="69"/>
      <c r="XK96" s="69"/>
      <c r="XL96" s="69"/>
      <c r="XM96" s="69"/>
      <c r="XN96" s="69"/>
      <c r="XO96" s="69"/>
      <c r="XP96" s="69"/>
      <c r="XQ96" s="69"/>
      <c r="XR96" s="69"/>
      <c r="XS96" s="69"/>
      <c r="XT96" s="69"/>
      <c r="XU96" s="69"/>
      <c r="XV96" s="69"/>
      <c r="XW96" s="69"/>
      <c r="XX96" s="69"/>
      <c r="XY96" s="69"/>
      <c r="XZ96" s="69"/>
      <c r="YA96" s="69"/>
      <c r="YB96" s="69"/>
      <c r="YC96" s="69"/>
      <c r="YD96" s="69"/>
      <c r="YE96" s="69"/>
      <c r="YF96" s="69"/>
      <c r="YG96" s="69"/>
      <c r="YH96" s="69"/>
      <c r="YI96" s="69"/>
      <c r="YJ96" s="69"/>
      <c r="YK96" s="69"/>
      <c r="YL96" s="69"/>
      <c r="YM96" s="69"/>
      <c r="YN96" s="69"/>
      <c r="YO96" s="69"/>
      <c r="YP96" s="69"/>
      <c r="YQ96" s="69"/>
      <c r="YR96" s="69"/>
      <c r="YS96" s="69"/>
      <c r="YT96" s="69"/>
      <c r="YU96" s="69"/>
      <c r="YV96" s="69"/>
      <c r="YW96" s="69"/>
      <c r="YX96" s="69"/>
      <c r="YY96" s="69"/>
      <c r="YZ96" s="69"/>
      <c r="ZA96" s="69"/>
      <c r="ZB96" s="69"/>
      <c r="ZC96" s="69"/>
      <c r="ZD96" s="69"/>
      <c r="ZE96" s="69"/>
      <c r="ZF96" s="69"/>
      <c r="ZG96" s="69"/>
      <c r="ZH96" s="69"/>
      <c r="ZI96" s="69"/>
      <c r="ZJ96" s="69"/>
      <c r="ZK96" s="69"/>
      <c r="ZL96" s="69"/>
      <c r="ZM96" s="69"/>
      <c r="ZN96" s="69"/>
      <c r="ZO96" s="69"/>
      <c r="ZP96" s="69"/>
      <c r="ZQ96" s="69"/>
      <c r="ZR96" s="69"/>
      <c r="ZS96" s="69"/>
      <c r="ZT96" s="69"/>
      <c r="ZU96" s="69"/>
      <c r="ZV96" s="69"/>
      <c r="ZW96" s="69"/>
      <c r="ZX96" s="69"/>
      <c r="ZY96" s="69"/>
      <c r="ZZ96" s="69"/>
      <c r="AAA96" s="69"/>
      <c r="AAB96" s="69"/>
      <c r="AAC96" s="69"/>
      <c r="AAD96" s="69"/>
      <c r="AAE96" s="69"/>
      <c r="AAF96" s="69"/>
      <c r="AAG96" s="69"/>
      <c r="AAH96" s="69"/>
      <c r="AAI96" s="69"/>
      <c r="AAJ96" s="69"/>
      <c r="AAK96" s="69"/>
      <c r="AAL96" s="69"/>
      <c r="AAM96" s="69"/>
      <c r="AAN96" s="69"/>
      <c r="AAO96" s="69"/>
      <c r="AAP96" s="69"/>
      <c r="AAQ96" s="69"/>
      <c r="AAR96" s="69"/>
      <c r="AAS96" s="69"/>
      <c r="AAT96" s="69"/>
      <c r="AAU96" s="69"/>
      <c r="AAV96" s="69"/>
      <c r="AAW96" s="69"/>
      <c r="AAX96" s="69"/>
      <c r="AAY96" s="69"/>
      <c r="AAZ96" s="69"/>
      <c r="ABA96" s="69"/>
      <c r="ABB96" s="69"/>
      <c r="ABC96" s="69"/>
      <c r="ABD96" s="69"/>
      <c r="ABE96" s="69"/>
      <c r="ABF96" s="69"/>
      <c r="ABG96" s="69"/>
      <c r="ABH96" s="69"/>
      <c r="ABI96" s="69"/>
      <c r="ABJ96" s="69"/>
      <c r="ABK96" s="69"/>
      <c r="ABL96" s="69"/>
      <c r="ABM96" s="69"/>
      <c r="ABN96" s="69"/>
      <c r="ABO96" s="69"/>
      <c r="ABP96" s="69"/>
      <c r="ABQ96" s="69"/>
      <c r="ABR96" s="69"/>
      <c r="ABS96" s="69"/>
      <c r="ABT96" s="69"/>
      <c r="ABU96" s="69"/>
      <c r="ABV96" s="69"/>
      <c r="ABW96" s="69"/>
      <c r="ABX96" s="69"/>
      <c r="ABY96" s="69"/>
      <c r="ABZ96" s="69"/>
      <c r="ACA96" s="69"/>
      <c r="ACB96" s="69"/>
      <c r="ACC96" s="69"/>
      <c r="ACD96" s="69"/>
      <c r="ACE96" s="69"/>
      <c r="ACF96" s="69"/>
      <c r="ACG96" s="69"/>
      <c r="ACH96" s="69"/>
      <c r="ACI96" s="69"/>
      <c r="ACJ96" s="69"/>
      <c r="ACK96" s="69"/>
      <c r="ACL96" s="69"/>
      <c r="ACM96" s="69"/>
      <c r="ACN96" s="69"/>
      <c r="ACO96" s="69"/>
      <c r="ACP96" s="69"/>
      <c r="ACQ96" s="69"/>
      <c r="ACR96" s="69"/>
      <c r="ACS96" s="69"/>
      <c r="ACT96" s="69"/>
      <c r="ACU96" s="69"/>
      <c r="ACV96" s="69"/>
      <c r="ACW96" s="69"/>
      <c r="ACX96" s="69"/>
      <c r="ACY96" s="69"/>
      <c r="ACZ96" s="69"/>
      <c r="ADA96" s="69"/>
      <c r="ADB96" s="69"/>
      <c r="ADC96" s="69"/>
      <c r="ADD96" s="69"/>
      <c r="ADE96" s="69"/>
      <c r="ADF96" s="69"/>
      <c r="ADG96" s="69"/>
      <c r="ADH96" s="69"/>
      <c r="ADI96" s="69"/>
      <c r="ADJ96" s="69"/>
      <c r="ADK96" s="69"/>
      <c r="ADL96" s="69"/>
      <c r="ADM96" s="69"/>
      <c r="ADN96" s="69"/>
      <c r="ADO96" s="69"/>
      <c r="ADP96" s="69"/>
      <c r="ADQ96" s="69"/>
      <c r="ADR96" s="69"/>
      <c r="ADS96" s="69"/>
      <c r="ADT96" s="69"/>
      <c r="ADU96" s="69"/>
      <c r="ADV96" s="69"/>
      <c r="ADW96" s="69"/>
      <c r="ADX96" s="69"/>
      <c r="ADY96" s="69"/>
      <c r="ADZ96" s="69"/>
      <c r="AEA96" s="69"/>
      <c r="AEB96" s="69"/>
      <c r="AEC96" s="69"/>
      <c r="AED96" s="69"/>
      <c r="AEE96" s="69"/>
      <c r="AEF96" s="69"/>
      <c r="AEG96" s="69"/>
      <c r="AEH96" s="69"/>
      <c r="AEI96" s="69"/>
      <c r="AEJ96" s="69"/>
      <c r="AEK96" s="69"/>
      <c r="AEL96" s="69"/>
      <c r="AEM96" s="69"/>
      <c r="AEN96" s="69"/>
      <c r="AEO96" s="69"/>
      <c r="AEP96" s="69"/>
      <c r="AEQ96" s="69"/>
      <c r="AER96" s="69"/>
      <c r="AES96" s="69"/>
      <c r="AET96" s="69"/>
      <c r="AEU96" s="69"/>
      <c r="AEV96" s="69"/>
      <c r="AEW96" s="69"/>
      <c r="AEX96" s="69"/>
      <c r="AEY96" s="69"/>
      <c r="AEZ96" s="69"/>
      <c r="AFA96" s="69"/>
      <c r="AFB96" s="69"/>
      <c r="AFC96" s="69"/>
      <c r="AFD96" s="69"/>
      <c r="AFE96" s="69"/>
      <c r="AFF96" s="69"/>
      <c r="AFG96" s="69"/>
      <c r="AFH96" s="69"/>
      <c r="AFI96" s="69"/>
      <c r="AFJ96" s="69"/>
      <c r="AFK96" s="69"/>
      <c r="AFL96" s="69"/>
      <c r="AFM96" s="69"/>
      <c r="AFN96" s="69"/>
      <c r="AFO96" s="69"/>
      <c r="AFP96" s="69"/>
      <c r="AFQ96" s="69"/>
      <c r="AFR96" s="69"/>
      <c r="AFS96" s="69"/>
      <c r="AFT96" s="69"/>
      <c r="AFU96" s="69"/>
      <c r="AFV96" s="69"/>
      <c r="AFW96" s="69"/>
      <c r="AFX96" s="69"/>
      <c r="AFY96" s="69"/>
      <c r="AFZ96" s="69"/>
      <c r="AGA96" s="69"/>
      <c r="AGB96" s="69"/>
      <c r="AGC96" s="69"/>
      <c r="AGD96" s="69"/>
      <c r="AGE96" s="69"/>
      <c r="AGF96" s="69"/>
      <c r="AGG96" s="69"/>
      <c r="AGH96" s="69"/>
      <c r="AGI96" s="69"/>
      <c r="AGJ96" s="69"/>
      <c r="AGK96" s="69"/>
      <c r="AGL96" s="69"/>
      <c r="AGM96" s="69"/>
      <c r="AGN96" s="69"/>
      <c r="AGO96" s="69"/>
      <c r="AGP96" s="69"/>
      <c r="AGQ96" s="69"/>
      <c r="AGR96" s="69"/>
      <c r="AGS96" s="69"/>
      <c r="AGT96" s="69"/>
      <c r="AGU96" s="69"/>
      <c r="AGV96" s="69"/>
      <c r="AGW96" s="69"/>
      <c r="AGX96" s="69"/>
      <c r="AGY96" s="69"/>
      <c r="AGZ96" s="69"/>
      <c r="AHA96" s="69"/>
      <c r="AHB96" s="69"/>
      <c r="AHC96" s="69"/>
      <c r="AHD96" s="69"/>
      <c r="AHE96" s="69"/>
      <c r="AHF96" s="69"/>
      <c r="AHG96" s="69"/>
      <c r="AHH96" s="69"/>
      <c r="AHI96" s="69"/>
      <c r="AHJ96" s="69"/>
      <c r="AHK96" s="69"/>
      <c r="AHL96" s="69"/>
      <c r="AHM96" s="69"/>
      <c r="AHN96" s="69"/>
      <c r="AHO96" s="69"/>
      <c r="AHP96" s="69"/>
      <c r="AHQ96" s="69"/>
      <c r="AHR96" s="69"/>
      <c r="AHS96" s="69"/>
      <c r="AHT96" s="69"/>
      <c r="AHU96" s="69"/>
      <c r="AHV96" s="69"/>
      <c r="AHW96" s="69"/>
      <c r="AHX96" s="69"/>
      <c r="AHY96" s="69"/>
      <c r="AHZ96" s="69"/>
      <c r="AIA96" s="69"/>
      <c r="AIB96" s="69"/>
      <c r="AIC96" s="69"/>
      <c r="AID96" s="69"/>
      <c r="AIE96" s="69"/>
      <c r="AIF96" s="69"/>
      <c r="AIG96" s="69"/>
      <c r="AIH96" s="69"/>
      <c r="AII96" s="69"/>
      <c r="AIJ96" s="69"/>
      <c r="AIK96" s="69"/>
      <c r="AIL96" s="69"/>
      <c r="AIM96" s="69"/>
      <c r="AIN96" s="69"/>
      <c r="AIO96" s="69"/>
      <c r="AIP96" s="69"/>
      <c r="AIQ96" s="69"/>
      <c r="AIR96" s="69"/>
      <c r="AIS96" s="69"/>
      <c r="AIT96" s="69"/>
      <c r="AIU96" s="69"/>
      <c r="AIV96" s="69"/>
      <c r="AIW96" s="69"/>
      <c r="AIX96" s="69"/>
      <c r="AIY96" s="69"/>
      <c r="AIZ96" s="69"/>
      <c r="AJA96" s="69"/>
      <c r="AJB96" s="69"/>
      <c r="AJC96" s="69"/>
      <c r="AJD96" s="69"/>
      <c r="AJE96" s="69"/>
      <c r="AJF96" s="69"/>
      <c r="AJG96" s="69"/>
      <c r="AJH96" s="69"/>
      <c r="AJI96" s="69"/>
      <c r="AJJ96" s="69"/>
      <c r="AJK96" s="69"/>
      <c r="AJL96" s="69"/>
      <c r="AJM96" s="69"/>
      <c r="AJN96" s="69"/>
      <c r="AJO96" s="69"/>
      <c r="AJP96" s="69"/>
      <c r="AJQ96" s="69"/>
      <c r="AJR96" s="69"/>
      <c r="AJS96" s="69"/>
      <c r="AJT96" s="69"/>
      <c r="AJU96" s="69"/>
      <c r="AJV96" s="69"/>
      <c r="AJW96" s="69"/>
      <c r="AJX96" s="69"/>
      <c r="AJY96" s="69"/>
      <c r="AJZ96" s="69"/>
      <c r="AKA96" s="69"/>
      <c r="AKB96" s="69"/>
      <c r="AKC96" s="69"/>
      <c r="AKD96" s="69"/>
      <c r="AKE96" s="69"/>
      <c r="AKF96" s="69"/>
      <c r="AKG96" s="69"/>
      <c r="AKH96" s="69"/>
      <c r="AKI96" s="69"/>
      <c r="AKJ96" s="69"/>
      <c r="AKK96" s="69"/>
      <c r="AKL96" s="69"/>
      <c r="AKM96" s="69"/>
      <c r="AKN96" s="69"/>
      <c r="AKO96" s="69"/>
      <c r="AKP96" s="69"/>
      <c r="AKQ96" s="69"/>
      <c r="AKR96" s="69"/>
      <c r="AKS96" s="69"/>
      <c r="AKT96" s="69"/>
      <c r="AKU96" s="69"/>
      <c r="AKV96" s="69"/>
      <c r="AKW96" s="69"/>
      <c r="AKX96" s="69"/>
      <c r="AKY96" s="69"/>
      <c r="AKZ96" s="69"/>
      <c r="ALA96" s="69"/>
      <c r="ALB96" s="69"/>
      <c r="ALC96" s="69"/>
      <c r="ALD96" s="69"/>
      <c r="ALE96" s="69"/>
      <c r="ALF96" s="69"/>
      <c r="ALG96" s="69"/>
      <c r="ALH96" s="69"/>
      <c r="ALI96" s="69"/>
      <c r="ALJ96" s="69"/>
      <c r="ALK96" s="69"/>
      <c r="ALL96" s="69"/>
      <c r="ALM96" s="69"/>
    </row>
    <row r="97">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69"/>
      <c r="BG97" s="69"/>
      <c r="BH97" s="69"/>
      <c r="BI97" s="69"/>
      <c r="BJ97" s="69"/>
      <c r="BK97" s="69"/>
      <c r="BL97" s="69"/>
      <c r="BM97" s="69"/>
      <c r="BN97" s="69"/>
      <c r="BO97" s="69"/>
      <c r="BP97" s="69"/>
      <c r="BQ97" s="69"/>
      <c r="BR97" s="69"/>
      <c r="BS97" s="69"/>
      <c r="BT97" s="69"/>
      <c r="BU97" s="69"/>
      <c r="BV97" s="69"/>
      <c r="BW97" s="69"/>
      <c r="BX97" s="69"/>
      <c r="BY97" s="69"/>
      <c r="BZ97" s="69"/>
      <c r="CA97" s="69"/>
      <c r="CB97" s="69"/>
      <c r="CC97" s="69"/>
      <c r="CD97" s="69"/>
      <c r="CE97" s="69"/>
      <c r="CF97" s="69"/>
      <c r="CG97" s="69"/>
      <c r="CH97" s="69"/>
      <c r="CI97" s="69"/>
      <c r="CJ97" s="69"/>
      <c r="CK97" s="69"/>
      <c r="CL97" s="69"/>
      <c r="CM97" s="69"/>
      <c r="CN97" s="69"/>
      <c r="CO97" s="69"/>
      <c r="CP97" s="69"/>
      <c r="CQ97" s="69"/>
      <c r="CR97" s="69"/>
      <c r="CS97" s="69"/>
      <c r="CT97" s="69"/>
      <c r="CU97" s="69"/>
      <c r="CV97" s="69"/>
      <c r="CW97" s="69"/>
      <c r="CX97" s="69"/>
      <c r="CY97" s="69"/>
      <c r="CZ97" s="69"/>
      <c r="DA97" s="69"/>
      <c r="DB97" s="69"/>
      <c r="DC97" s="69"/>
      <c r="DD97" s="69"/>
      <c r="DE97" s="69"/>
      <c r="DF97" s="69"/>
      <c r="DG97" s="69"/>
      <c r="DH97" s="69"/>
      <c r="DI97" s="69"/>
      <c r="DJ97" s="69"/>
      <c r="DK97" s="69"/>
      <c r="DL97" s="69"/>
      <c r="DM97" s="69"/>
      <c r="DN97" s="69"/>
      <c r="DO97" s="69"/>
      <c r="DP97" s="69"/>
      <c r="DQ97" s="69"/>
      <c r="DR97" s="69"/>
      <c r="DS97" s="69"/>
      <c r="DT97" s="69"/>
      <c r="DU97" s="69"/>
      <c r="DV97" s="69"/>
      <c r="DW97" s="69"/>
      <c r="DX97" s="69"/>
      <c r="DY97" s="69"/>
      <c r="DZ97" s="69"/>
      <c r="EA97" s="69"/>
      <c r="EB97" s="69"/>
      <c r="EC97" s="69"/>
      <c r="ED97" s="69"/>
      <c r="EE97" s="69"/>
      <c r="EF97" s="69"/>
      <c r="EG97" s="69"/>
      <c r="EH97" s="69"/>
      <c r="EI97" s="69"/>
      <c r="EJ97" s="69"/>
      <c r="EK97" s="69"/>
      <c r="EL97" s="69"/>
      <c r="EM97" s="69"/>
      <c r="EN97" s="69"/>
      <c r="EO97" s="69"/>
      <c r="EP97" s="69"/>
      <c r="EQ97" s="69"/>
      <c r="ER97" s="69"/>
      <c r="ES97" s="69"/>
      <c r="ET97" s="69"/>
      <c r="EU97" s="69"/>
      <c r="EV97" s="69"/>
      <c r="EW97" s="69"/>
      <c r="EX97" s="69"/>
      <c r="EY97" s="69"/>
      <c r="EZ97" s="69"/>
      <c r="FA97" s="69"/>
      <c r="FB97" s="69"/>
      <c r="FC97" s="69"/>
      <c r="FD97" s="69"/>
      <c r="FE97" s="69"/>
      <c r="FF97" s="69"/>
      <c r="FG97" s="69"/>
      <c r="FH97" s="69"/>
      <c r="FI97" s="69"/>
      <c r="FJ97" s="69"/>
      <c r="FK97" s="69"/>
      <c r="FL97" s="69"/>
      <c r="FM97" s="69"/>
      <c r="FN97" s="69"/>
      <c r="FO97" s="69"/>
      <c r="FP97" s="69"/>
      <c r="FQ97" s="69"/>
      <c r="FR97" s="69"/>
      <c r="FS97" s="69"/>
      <c r="FT97" s="69"/>
      <c r="FU97" s="69"/>
      <c r="FV97" s="69"/>
      <c r="FW97" s="69"/>
      <c r="FX97" s="69"/>
      <c r="FY97" s="69"/>
      <c r="FZ97" s="69"/>
      <c r="GA97" s="69"/>
      <c r="GB97" s="69"/>
      <c r="GC97" s="69"/>
      <c r="GD97" s="69"/>
      <c r="GE97" s="69"/>
      <c r="GF97" s="69"/>
      <c r="GG97" s="69"/>
      <c r="GH97" s="69"/>
      <c r="GI97" s="69"/>
      <c r="GJ97" s="69"/>
      <c r="GK97" s="69"/>
      <c r="GL97" s="69"/>
      <c r="GM97" s="69"/>
      <c r="GN97" s="69"/>
      <c r="GO97" s="69"/>
      <c r="GP97" s="69"/>
      <c r="GQ97" s="69"/>
      <c r="GR97" s="69"/>
      <c r="GS97" s="69"/>
      <c r="GT97" s="69"/>
      <c r="GU97" s="69"/>
      <c r="GV97" s="69"/>
      <c r="GW97" s="69"/>
      <c r="GX97" s="69"/>
      <c r="GY97" s="69"/>
      <c r="GZ97" s="69"/>
      <c r="HA97" s="69"/>
      <c r="HB97" s="69"/>
      <c r="HC97" s="69"/>
      <c r="HD97" s="69"/>
      <c r="HE97" s="69"/>
      <c r="HF97" s="69"/>
      <c r="HG97" s="69"/>
      <c r="HH97" s="69"/>
      <c r="HI97" s="69"/>
      <c r="HJ97" s="69"/>
      <c r="HK97" s="69"/>
      <c r="HL97" s="69"/>
      <c r="HM97" s="69"/>
      <c r="HN97" s="69"/>
      <c r="HO97" s="69"/>
      <c r="HP97" s="69"/>
      <c r="HQ97" s="69"/>
      <c r="HR97" s="69"/>
      <c r="HS97" s="69"/>
      <c r="HT97" s="69"/>
      <c r="HU97" s="69"/>
      <c r="HV97" s="69"/>
      <c r="HW97" s="69"/>
      <c r="HX97" s="69"/>
      <c r="HY97" s="69"/>
      <c r="HZ97" s="69"/>
      <c r="IA97" s="69"/>
      <c r="IB97" s="69"/>
      <c r="IC97" s="69"/>
      <c r="ID97" s="69"/>
      <c r="IE97" s="69"/>
      <c r="IF97" s="69"/>
      <c r="IG97" s="69"/>
      <c r="IH97" s="69"/>
      <c r="II97" s="69"/>
      <c r="IJ97" s="69"/>
      <c r="IK97" s="69"/>
      <c r="IL97" s="69"/>
      <c r="IM97" s="69"/>
      <c r="IN97" s="69"/>
      <c r="IO97" s="69"/>
      <c r="IP97" s="69"/>
      <c r="IQ97" s="69"/>
      <c r="IR97" s="69"/>
      <c r="IS97" s="69"/>
      <c r="IT97" s="69"/>
      <c r="IU97" s="69"/>
      <c r="IV97" s="69"/>
      <c r="IW97" s="69"/>
      <c r="IX97" s="69"/>
      <c r="IY97" s="69"/>
      <c r="IZ97" s="69"/>
      <c r="JA97" s="69"/>
      <c r="JB97" s="69"/>
      <c r="JC97" s="69"/>
      <c r="JD97" s="69"/>
      <c r="JE97" s="69"/>
      <c r="JF97" s="69"/>
      <c r="JG97" s="69"/>
      <c r="JH97" s="69"/>
      <c r="JI97" s="69"/>
      <c r="JJ97" s="69"/>
      <c r="JK97" s="69"/>
      <c r="JL97" s="69"/>
      <c r="JM97" s="69"/>
      <c r="JN97" s="69"/>
      <c r="JO97" s="69"/>
      <c r="JP97" s="69"/>
      <c r="JQ97" s="69"/>
      <c r="JR97" s="69"/>
      <c r="JS97" s="69"/>
      <c r="JT97" s="69"/>
      <c r="JU97" s="69"/>
      <c r="JV97" s="69"/>
      <c r="JW97" s="69"/>
      <c r="JX97" s="69"/>
      <c r="JY97" s="69"/>
      <c r="JZ97" s="69"/>
      <c r="KA97" s="69"/>
      <c r="KB97" s="69"/>
      <c r="KC97" s="69"/>
      <c r="KD97" s="69"/>
      <c r="KE97" s="69"/>
      <c r="KF97" s="69"/>
      <c r="KG97" s="69"/>
      <c r="KH97" s="69"/>
      <c r="KI97" s="69"/>
      <c r="KJ97" s="69"/>
      <c r="KK97" s="69"/>
      <c r="KL97" s="69"/>
      <c r="KM97" s="69"/>
      <c r="KN97" s="69"/>
      <c r="KO97" s="69"/>
      <c r="KP97" s="69"/>
      <c r="KQ97" s="69"/>
      <c r="KR97" s="69"/>
      <c r="KS97" s="69"/>
      <c r="KT97" s="69"/>
      <c r="KU97" s="69"/>
      <c r="KV97" s="69"/>
      <c r="KW97" s="69"/>
      <c r="KX97" s="69"/>
      <c r="KY97" s="69"/>
      <c r="KZ97" s="69"/>
      <c r="LA97" s="69"/>
      <c r="LB97" s="69"/>
      <c r="LC97" s="69"/>
      <c r="LD97" s="69"/>
      <c r="LE97" s="69"/>
      <c r="LF97" s="69"/>
      <c r="LG97" s="69"/>
      <c r="LH97" s="69"/>
      <c r="LI97" s="69"/>
      <c r="LJ97" s="69"/>
      <c r="LK97" s="69"/>
      <c r="LL97" s="69"/>
      <c r="LM97" s="69"/>
      <c r="LN97" s="69"/>
      <c r="LO97" s="69"/>
      <c r="LP97" s="69"/>
      <c r="LQ97" s="69"/>
      <c r="LR97" s="69"/>
      <c r="LS97" s="69"/>
      <c r="LT97" s="69"/>
      <c r="LU97" s="69"/>
      <c r="LV97" s="69"/>
      <c r="LW97" s="69"/>
      <c r="LX97" s="69"/>
      <c r="LY97" s="69"/>
      <c r="LZ97" s="69"/>
      <c r="MA97" s="69"/>
      <c r="MB97" s="69"/>
      <c r="MC97" s="69"/>
      <c r="MD97" s="69"/>
      <c r="ME97" s="69"/>
      <c r="MF97" s="69"/>
      <c r="MG97" s="69"/>
      <c r="MH97" s="69"/>
      <c r="MI97" s="69"/>
      <c r="MJ97" s="69"/>
      <c r="MK97" s="69"/>
      <c r="ML97" s="69"/>
      <c r="MM97" s="69"/>
      <c r="MN97" s="69"/>
      <c r="MO97" s="69"/>
      <c r="MP97" s="69"/>
      <c r="MQ97" s="69"/>
      <c r="MR97" s="69"/>
      <c r="MS97" s="69"/>
      <c r="MT97" s="69"/>
      <c r="MU97" s="69"/>
      <c r="MV97" s="69"/>
      <c r="MW97" s="69"/>
      <c r="MX97" s="69"/>
      <c r="MY97" s="69"/>
      <c r="MZ97" s="69"/>
      <c r="NA97" s="69"/>
      <c r="NB97" s="69"/>
      <c r="NC97" s="69"/>
      <c r="ND97" s="69"/>
      <c r="NE97" s="69"/>
      <c r="NF97" s="69"/>
      <c r="NG97" s="69"/>
      <c r="NH97" s="69"/>
      <c r="NI97" s="69"/>
      <c r="NJ97" s="69"/>
      <c r="NK97" s="69"/>
      <c r="NL97" s="69"/>
      <c r="NM97" s="69"/>
      <c r="NN97" s="69"/>
      <c r="NO97" s="69"/>
      <c r="NP97" s="69"/>
      <c r="NQ97" s="69"/>
      <c r="NR97" s="69"/>
      <c r="NS97" s="69"/>
      <c r="NT97" s="69"/>
      <c r="NU97" s="69"/>
      <c r="NV97" s="69"/>
      <c r="NW97" s="69"/>
      <c r="NX97" s="69"/>
      <c r="NY97" s="69"/>
      <c r="NZ97" s="69"/>
      <c r="OA97" s="69"/>
      <c r="OB97" s="69"/>
      <c r="OC97" s="69"/>
      <c r="OD97" s="69"/>
      <c r="OE97" s="69"/>
      <c r="OF97" s="69"/>
      <c r="OG97" s="69"/>
      <c r="OH97" s="69"/>
      <c r="OI97" s="69"/>
      <c r="OJ97" s="69"/>
      <c r="OK97" s="69"/>
      <c r="OL97" s="69"/>
      <c r="OM97" s="69"/>
      <c r="ON97" s="69"/>
      <c r="OO97" s="69"/>
      <c r="OP97" s="69"/>
      <c r="OQ97" s="69"/>
      <c r="OR97" s="69"/>
      <c r="OS97" s="69"/>
      <c r="OT97" s="69"/>
      <c r="OU97" s="69"/>
      <c r="OV97" s="69"/>
      <c r="OW97" s="69"/>
      <c r="OX97" s="69"/>
      <c r="OY97" s="69"/>
      <c r="OZ97" s="69"/>
      <c r="PA97" s="69"/>
      <c r="PB97" s="69"/>
      <c r="PC97" s="69"/>
      <c r="PD97" s="69"/>
      <c r="PE97" s="69"/>
      <c r="PF97" s="69"/>
      <c r="PG97" s="69"/>
      <c r="PH97" s="69"/>
      <c r="PI97" s="69"/>
      <c r="PJ97" s="69"/>
      <c r="PK97" s="69"/>
      <c r="PL97" s="69"/>
      <c r="PM97" s="69"/>
      <c r="PN97" s="69"/>
      <c r="PO97" s="69"/>
      <c r="PP97" s="69"/>
      <c r="PQ97" s="69"/>
      <c r="PR97" s="69"/>
      <c r="PS97" s="69"/>
      <c r="PT97" s="69"/>
      <c r="PU97" s="69"/>
      <c r="PV97" s="69"/>
      <c r="PW97" s="69"/>
      <c r="PX97" s="69"/>
      <c r="PY97" s="69"/>
      <c r="PZ97" s="69"/>
      <c r="QA97" s="69"/>
      <c r="QB97" s="69"/>
      <c r="QC97" s="69"/>
      <c r="QD97" s="69"/>
      <c r="QE97" s="69"/>
      <c r="QF97" s="69"/>
      <c r="QG97" s="69"/>
      <c r="QH97" s="69"/>
      <c r="QI97" s="69"/>
      <c r="QJ97" s="69"/>
      <c r="QK97" s="69"/>
      <c r="QL97" s="69"/>
      <c r="QM97" s="69"/>
      <c r="QN97" s="69"/>
      <c r="QO97" s="69"/>
      <c r="QP97" s="69"/>
      <c r="QQ97" s="69"/>
      <c r="QR97" s="69"/>
      <c r="QS97" s="69"/>
      <c r="QT97" s="69"/>
      <c r="QU97" s="69"/>
      <c r="QV97" s="69"/>
      <c r="QW97" s="69"/>
      <c r="QX97" s="69"/>
      <c r="QY97" s="69"/>
      <c r="QZ97" s="69"/>
      <c r="RA97" s="69"/>
      <c r="RB97" s="69"/>
      <c r="RC97" s="69"/>
      <c r="RD97" s="69"/>
      <c r="RE97" s="69"/>
      <c r="RF97" s="69"/>
      <c r="RG97" s="69"/>
      <c r="RH97" s="69"/>
      <c r="RI97" s="69"/>
      <c r="RJ97" s="69"/>
      <c r="RK97" s="69"/>
      <c r="RL97" s="69"/>
      <c r="RM97" s="69"/>
      <c r="RN97" s="69"/>
      <c r="RO97" s="69"/>
      <c r="RP97" s="69"/>
      <c r="RQ97" s="69"/>
      <c r="RR97" s="69"/>
      <c r="RS97" s="69"/>
      <c r="RT97" s="69"/>
      <c r="RU97" s="69"/>
      <c r="RV97" s="69"/>
      <c r="RW97" s="69"/>
      <c r="RX97" s="69"/>
      <c r="RY97" s="69"/>
      <c r="RZ97" s="69"/>
      <c r="SA97" s="69"/>
      <c r="SB97" s="69"/>
      <c r="SC97" s="69"/>
      <c r="SD97" s="69"/>
      <c r="SE97" s="69"/>
      <c r="SF97" s="69"/>
      <c r="SG97" s="69"/>
      <c r="SH97" s="69"/>
      <c r="SI97" s="69"/>
      <c r="SJ97" s="69"/>
      <c r="SK97" s="69"/>
      <c r="SL97" s="69"/>
      <c r="SM97" s="69"/>
      <c r="SN97" s="69"/>
      <c r="SO97" s="69"/>
      <c r="SP97" s="69"/>
      <c r="SQ97" s="69"/>
      <c r="SR97" s="69"/>
      <c r="SS97" s="69"/>
      <c r="ST97" s="69"/>
      <c r="SU97" s="69"/>
      <c r="SV97" s="69"/>
      <c r="SW97" s="69"/>
      <c r="SX97" s="69"/>
      <c r="SY97" s="69"/>
      <c r="SZ97" s="69"/>
      <c r="TA97" s="69"/>
      <c r="TB97" s="69"/>
      <c r="TC97" s="69"/>
      <c r="TD97" s="69"/>
      <c r="TE97" s="69"/>
      <c r="TF97" s="69"/>
      <c r="TG97" s="69"/>
      <c r="TH97" s="69"/>
      <c r="TI97" s="69"/>
      <c r="TJ97" s="69"/>
      <c r="TK97" s="69"/>
      <c r="TL97" s="69"/>
      <c r="TM97" s="69"/>
      <c r="TN97" s="69"/>
      <c r="TO97" s="69"/>
      <c r="TP97" s="69"/>
      <c r="TQ97" s="69"/>
      <c r="TR97" s="69"/>
      <c r="TS97" s="69"/>
      <c r="TT97" s="69"/>
      <c r="TU97" s="69"/>
      <c r="TV97" s="69"/>
      <c r="TW97" s="69"/>
      <c r="TX97" s="69"/>
      <c r="TY97" s="69"/>
      <c r="TZ97" s="69"/>
      <c r="UA97" s="69"/>
      <c r="UB97" s="69"/>
      <c r="UC97" s="69"/>
      <c r="UD97" s="69"/>
      <c r="UE97" s="69"/>
      <c r="UF97" s="69"/>
      <c r="UG97" s="69"/>
      <c r="UH97" s="69"/>
      <c r="UI97" s="69"/>
      <c r="UJ97" s="69"/>
      <c r="UK97" s="69"/>
      <c r="UL97" s="69"/>
      <c r="UM97" s="69"/>
      <c r="UN97" s="69"/>
      <c r="UO97" s="69"/>
      <c r="UP97" s="69"/>
      <c r="UQ97" s="69"/>
      <c r="UR97" s="69"/>
      <c r="US97" s="69"/>
      <c r="UT97" s="69"/>
      <c r="UU97" s="69"/>
      <c r="UV97" s="69"/>
      <c r="UW97" s="69"/>
      <c r="UX97" s="69"/>
      <c r="UY97" s="69"/>
      <c r="UZ97" s="69"/>
      <c r="VA97" s="69"/>
      <c r="VB97" s="69"/>
      <c r="VC97" s="69"/>
      <c r="VD97" s="69"/>
      <c r="VE97" s="69"/>
      <c r="VF97" s="69"/>
      <c r="VG97" s="69"/>
      <c r="VH97" s="69"/>
      <c r="VI97" s="69"/>
      <c r="VJ97" s="69"/>
      <c r="VK97" s="69"/>
      <c r="VL97" s="69"/>
      <c r="VM97" s="69"/>
      <c r="VN97" s="69"/>
      <c r="VO97" s="69"/>
      <c r="VP97" s="69"/>
      <c r="VQ97" s="69"/>
      <c r="VR97" s="69"/>
      <c r="VS97" s="69"/>
      <c r="VT97" s="69"/>
      <c r="VU97" s="69"/>
      <c r="VV97" s="69"/>
      <c r="VW97" s="69"/>
      <c r="VX97" s="69"/>
      <c r="VY97" s="69"/>
      <c r="VZ97" s="69"/>
      <c r="WA97" s="69"/>
      <c r="WB97" s="69"/>
      <c r="WC97" s="69"/>
      <c r="WD97" s="69"/>
      <c r="WE97" s="69"/>
      <c r="WF97" s="69"/>
      <c r="WG97" s="69"/>
      <c r="WH97" s="69"/>
      <c r="WI97" s="69"/>
      <c r="WJ97" s="69"/>
      <c r="WK97" s="69"/>
      <c r="WL97" s="69"/>
      <c r="WM97" s="69"/>
      <c r="WN97" s="69"/>
      <c r="WO97" s="69"/>
      <c r="WP97" s="69"/>
      <c r="WQ97" s="69"/>
      <c r="WR97" s="69"/>
      <c r="WS97" s="69"/>
      <c r="WT97" s="69"/>
      <c r="WU97" s="69"/>
      <c r="WV97" s="69"/>
      <c r="WW97" s="69"/>
      <c r="WX97" s="69"/>
      <c r="WY97" s="69"/>
      <c r="WZ97" s="69"/>
      <c r="XA97" s="69"/>
      <c r="XB97" s="69"/>
      <c r="XC97" s="69"/>
      <c r="XD97" s="69"/>
      <c r="XE97" s="69"/>
      <c r="XF97" s="69"/>
      <c r="XG97" s="69"/>
      <c r="XH97" s="69"/>
      <c r="XI97" s="69"/>
      <c r="XJ97" s="69"/>
      <c r="XK97" s="69"/>
      <c r="XL97" s="69"/>
      <c r="XM97" s="69"/>
      <c r="XN97" s="69"/>
      <c r="XO97" s="69"/>
      <c r="XP97" s="69"/>
      <c r="XQ97" s="69"/>
      <c r="XR97" s="69"/>
      <c r="XS97" s="69"/>
      <c r="XT97" s="69"/>
      <c r="XU97" s="69"/>
      <c r="XV97" s="69"/>
      <c r="XW97" s="69"/>
      <c r="XX97" s="69"/>
      <c r="XY97" s="69"/>
      <c r="XZ97" s="69"/>
      <c r="YA97" s="69"/>
      <c r="YB97" s="69"/>
      <c r="YC97" s="69"/>
      <c r="YD97" s="69"/>
      <c r="YE97" s="69"/>
      <c r="YF97" s="69"/>
      <c r="YG97" s="69"/>
      <c r="YH97" s="69"/>
      <c r="YI97" s="69"/>
      <c r="YJ97" s="69"/>
      <c r="YK97" s="69"/>
      <c r="YL97" s="69"/>
      <c r="YM97" s="69"/>
      <c r="YN97" s="69"/>
      <c r="YO97" s="69"/>
      <c r="YP97" s="69"/>
      <c r="YQ97" s="69"/>
      <c r="YR97" s="69"/>
      <c r="YS97" s="69"/>
      <c r="YT97" s="69"/>
      <c r="YU97" s="69"/>
      <c r="YV97" s="69"/>
      <c r="YW97" s="69"/>
      <c r="YX97" s="69"/>
      <c r="YY97" s="69"/>
      <c r="YZ97" s="69"/>
      <c r="ZA97" s="69"/>
      <c r="ZB97" s="69"/>
      <c r="ZC97" s="69"/>
      <c r="ZD97" s="69"/>
      <c r="ZE97" s="69"/>
      <c r="ZF97" s="69"/>
      <c r="ZG97" s="69"/>
      <c r="ZH97" s="69"/>
      <c r="ZI97" s="69"/>
      <c r="ZJ97" s="69"/>
      <c r="ZK97" s="69"/>
      <c r="ZL97" s="69"/>
      <c r="ZM97" s="69"/>
      <c r="ZN97" s="69"/>
      <c r="ZO97" s="69"/>
      <c r="ZP97" s="69"/>
      <c r="ZQ97" s="69"/>
      <c r="ZR97" s="69"/>
      <c r="ZS97" s="69"/>
      <c r="ZT97" s="69"/>
      <c r="ZU97" s="69"/>
      <c r="ZV97" s="69"/>
      <c r="ZW97" s="69"/>
      <c r="ZX97" s="69"/>
      <c r="ZY97" s="69"/>
      <c r="ZZ97" s="69"/>
      <c r="AAA97" s="69"/>
      <c r="AAB97" s="69"/>
      <c r="AAC97" s="69"/>
      <c r="AAD97" s="69"/>
      <c r="AAE97" s="69"/>
      <c r="AAF97" s="69"/>
      <c r="AAG97" s="69"/>
      <c r="AAH97" s="69"/>
      <c r="AAI97" s="69"/>
      <c r="AAJ97" s="69"/>
      <c r="AAK97" s="69"/>
      <c r="AAL97" s="69"/>
      <c r="AAM97" s="69"/>
      <c r="AAN97" s="69"/>
      <c r="AAO97" s="69"/>
      <c r="AAP97" s="69"/>
      <c r="AAQ97" s="69"/>
      <c r="AAR97" s="69"/>
      <c r="AAS97" s="69"/>
      <c r="AAT97" s="69"/>
      <c r="AAU97" s="69"/>
      <c r="AAV97" s="69"/>
      <c r="AAW97" s="69"/>
      <c r="AAX97" s="69"/>
      <c r="AAY97" s="69"/>
      <c r="AAZ97" s="69"/>
      <c r="ABA97" s="69"/>
      <c r="ABB97" s="69"/>
      <c r="ABC97" s="69"/>
      <c r="ABD97" s="69"/>
      <c r="ABE97" s="69"/>
      <c r="ABF97" s="69"/>
      <c r="ABG97" s="69"/>
      <c r="ABH97" s="69"/>
      <c r="ABI97" s="69"/>
      <c r="ABJ97" s="69"/>
      <c r="ABK97" s="69"/>
      <c r="ABL97" s="69"/>
      <c r="ABM97" s="69"/>
      <c r="ABN97" s="69"/>
      <c r="ABO97" s="69"/>
      <c r="ABP97" s="69"/>
      <c r="ABQ97" s="69"/>
      <c r="ABR97" s="69"/>
      <c r="ABS97" s="69"/>
      <c r="ABT97" s="69"/>
      <c r="ABU97" s="69"/>
      <c r="ABV97" s="69"/>
      <c r="ABW97" s="69"/>
      <c r="ABX97" s="69"/>
      <c r="ABY97" s="69"/>
      <c r="ABZ97" s="69"/>
      <c r="ACA97" s="69"/>
      <c r="ACB97" s="69"/>
      <c r="ACC97" s="69"/>
      <c r="ACD97" s="69"/>
      <c r="ACE97" s="69"/>
      <c r="ACF97" s="69"/>
      <c r="ACG97" s="69"/>
      <c r="ACH97" s="69"/>
      <c r="ACI97" s="69"/>
      <c r="ACJ97" s="69"/>
      <c r="ACK97" s="69"/>
      <c r="ACL97" s="69"/>
      <c r="ACM97" s="69"/>
      <c r="ACN97" s="69"/>
      <c r="ACO97" s="69"/>
      <c r="ACP97" s="69"/>
      <c r="ACQ97" s="69"/>
      <c r="ACR97" s="69"/>
      <c r="ACS97" s="69"/>
      <c r="ACT97" s="69"/>
      <c r="ACU97" s="69"/>
      <c r="ACV97" s="69"/>
      <c r="ACW97" s="69"/>
      <c r="ACX97" s="69"/>
      <c r="ACY97" s="69"/>
      <c r="ACZ97" s="69"/>
      <c r="ADA97" s="69"/>
      <c r="ADB97" s="69"/>
      <c r="ADC97" s="69"/>
      <c r="ADD97" s="69"/>
      <c r="ADE97" s="69"/>
      <c r="ADF97" s="69"/>
      <c r="ADG97" s="69"/>
      <c r="ADH97" s="69"/>
      <c r="ADI97" s="69"/>
      <c r="ADJ97" s="69"/>
      <c r="ADK97" s="69"/>
      <c r="ADL97" s="69"/>
      <c r="ADM97" s="69"/>
      <c r="ADN97" s="69"/>
      <c r="ADO97" s="69"/>
      <c r="ADP97" s="69"/>
      <c r="ADQ97" s="69"/>
      <c r="ADR97" s="69"/>
      <c r="ADS97" s="69"/>
      <c r="ADT97" s="69"/>
      <c r="ADU97" s="69"/>
      <c r="ADV97" s="69"/>
      <c r="ADW97" s="69"/>
      <c r="ADX97" s="69"/>
      <c r="ADY97" s="69"/>
      <c r="ADZ97" s="69"/>
      <c r="AEA97" s="69"/>
      <c r="AEB97" s="69"/>
      <c r="AEC97" s="69"/>
      <c r="AED97" s="69"/>
      <c r="AEE97" s="69"/>
      <c r="AEF97" s="69"/>
      <c r="AEG97" s="69"/>
      <c r="AEH97" s="69"/>
      <c r="AEI97" s="69"/>
      <c r="AEJ97" s="69"/>
      <c r="AEK97" s="69"/>
      <c r="AEL97" s="69"/>
      <c r="AEM97" s="69"/>
      <c r="AEN97" s="69"/>
      <c r="AEO97" s="69"/>
      <c r="AEP97" s="69"/>
      <c r="AEQ97" s="69"/>
      <c r="AER97" s="69"/>
      <c r="AES97" s="69"/>
      <c r="AET97" s="69"/>
      <c r="AEU97" s="69"/>
      <c r="AEV97" s="69"/>
      <c r="AEW97" s="69"/>
      <c r="AEX97" s="69"/>
      <c r="AEY97" s="69"/>
      <c r="AEZ97" s="69"/>
      <c r="AFA97" s="69"/>
      <c r="AFB97" s="69"/>
      <c r="AFC97" s="69"/>
      <c r="AFD97" s="69"/>
      <c r="AFE97" s="69"/>
      <c r="AFF97" s="69"/>
      <c r="AFG97" s="69"/>
      <c r="AFH97" s="69"/>
      <c r="AFI97" s="69"/>
      <c r="AFJ97" s="69"/>
      <c r="AFK97" s="69"/>
      <c r="AFL97" s="69"/>
      <c r="AFM97" s="69"/>
      <c r="AFN97" s="69"/>
      <c r="AFO97" s="69"/>
      <c r="AFP97" s="69"/>
      <c r="AFQ97" s="69"/>
      <c r="AFR97" s="69"/>
      <c r="AFS97" s="69"/>
      <c r="AFT97" s="69"/>
      <c r="AFU97" s="69"/>
      <c r="AFV97" s="69"/>
      <c r="AFW97" s="69"/>
      <c r="AFX97" s="69"/>
      <c r="AFY97" s="69"/>
      <c r="AFZ97" s="69"/>
      <c r="AGA97" s="69"/>
      <c r="AGB97" s="69"/>
      <c r="AGC97" s="69"/>
      <c r="AGD97" s="69"/>
      <c r="AGE97" s="69"/>
      <c r="AGF97" s="69"/>
      <c r="AGG97" s="69"/>
      <c r="AGH97" s="69"/>
      <c r="AGI97" s="69"/>
      <c r="AGJ97" s="69"/>
      <c r="AGK97" s="69"/>
      <c r="AGL97" s="69"/>
      <c r="AGM97" s="69"/>
      <c r="AGN97" s="69"/>
      <c r="AGO97" s="69"/>
      <c r="AGP97" s="69"/>
      <c r="AGQ97" s="69"/>
      <c r="AGR97" s="69"/>
      <c r="AGS97" s="69"/>
      <c r="AGT97" s="69"/>
      <c r="AGU97" s="69"/>
      <c r="AGV97" s="69"/>
      <c r="AGW97" s="69"/>
      <c r="AGX97" s="69"/>
      <c r="AGY97" s="69"/>
      <c r="AGZ97" s="69"/>
      <c r="AHA97" s="69"/>
      <c r="AHB97" s="69"/>
      <c r="AHC97" s="69"/>
      <c r="AHD97" s="69"/>
      <c r="AHE97" s="69"/>
      <c r="AHF97" s="69"/>
      <c r="AHG97" s="69"/>
      <c r="AHH97" s="69"/>
      <c r="AHI97" s="69"/>
      <c r="AHJ97" s="69"/>
      <c r="AHK97" s="69"/>
      <c r="AHL97" s="69"/>
      <c r="AHM97" s="69"/>
      <c r="AHN97" s="69"/>
      <c r="AHO97" s="69"/>
      <c r="AHP97" s="69"/>
      <c r="AHQ97" s="69"/>
      <c r="AHR97" s="69"/>
      <c r="AHS97" s="69"/>
      <c r="AHT97" s="69"/>
      <c r="AHU97" s="69"/>
      <c r="AHV97" s="69"/>
      <c r="AHW97" s="69"/>
      <c r="AHX97" s="69"/>
      <c r="AHY97" s="69"/>
      <c r="AHZ97" s="69"/>
      <c r="AIA97" s="69"/>
      <c r="AIB97" s="69"/>
      <c r="AIC97" s="69"/>
      <c r="AID97" s="69"/>
      <c r="AIE97" s="69"/>
      <c r="AIF97" s="69"/>
      <c r="AIG97" s="69"/>
      <c r="AIH97" s="69"/>
      <c r="AII97" s="69"/>
      <c r="AIJ97" s="69"/>
      <c r="AIK97" s="69"/>
      <c r="AIL97" s="69"/>
      <c r="AIM97" s="69"/>
      <c r="AIN97" s="69"/>
      <c r="AIO97" s="69"/>
      <c r="AIP97" s="69"/>
      <c r="AIQ97" s="69"/>
      <c r="AIR97" s="69"/>
      <c r="AIS97" s="69"/>
      <c r="AIT97" s="69"/>
      <c r="AIU97" s="69"/>
      <c r="AIV97" s="69"/>
      <c r="AIW97" s="69"/>
      <c r="AIX97" s="69"/>
      <c r="AIY97" s="69"/>
      <c r="AIZ97" s="69"/>
      <c r="AJA97" s="69"/>
      <c r="AJB97" s="69"/>
      <c r="AJC97" s="69"/>
      <c r="AJD97" s="69"/>
      <c r="AJE97" s="69"/>
      <c r="AJF97" s="69"/>
      <c r="AJG97" s="69"/>
      <c r="AJH97" s="69"/>
      <c r="AJI97" s="69"/>
      <c r="AJJ97" s="69"/>
      <c r="AJK97" s="69"/>
      <c r="AJL97" s="69"/>
      <c r="AJM97" s="69"/>
      <c r="AJN97" s="69"/>
      <c r="AJO97" s="69"/>
      <c r="AJP97" s="69"/>
      <c r="AJQ97" s="69"/>
      <c r="AJR97" s="69"/>
      <c r="AJS97" s="69"/>
      <c r="AJT97" s="69"/>
      <c r="AJU97" s="69"/>
      <c r="AJV97" s="69"/>
      <c r="AJW97" s="69"/>
      <c r="AJX97" s="69"/>
      <c r="AJY97" s="69"/>
      <c r="AJZ97" s="69"/>
      <c r="AKA97" s="69"/>
      <c r="AKB97" s="69"/>
      <c r="AKC97" s="69"/>
      <c r="AKD97" s="69"/>
      <c r="AKE97" s="69"/>
      <c r="AKF97" s="69"/>
      <c r="AKG97" s="69"/>
      <c r="AKH97" s="69"/>
      <c r="AKI97" s="69"/>
      <c r="AKJ97" s="69"/>
      <c r="AKK97" s="69"/>
      <c r="AKL97" s="69"/>
      <c r="AKM97" s="69"/>
      <c r="AKN97" s="69"/>
      <c r="AKO97" s="69"/>
      <c r="AKP97" s="69"/>
      <c r="AKQ97" s="69"/>
      <c r="AKR97" s="69"/>
      <c r="AKS97" s="69"/>
      <c r="AKT97" s="69"/>
      <c r="AKU97" s="69"/>
      <c r="AKV97" s="69"/>
      <c r="AKW97" s="69"/>
      <c r="AKX97" s="69"/>
      <c r="AKY97" s="69"/>
      <c r="AKZ97" s="69"/>
      <c r="ALA97" s="69"/>
      <c r="ALB97" s="69"/>
      <c r="ALC97" s="69"/>
      <c r="ALD97" s="69"/>
      <c r="ALE97" s="69"/>
      <c r="ALF97" s="69"/>
      <c r="ALG97" s="69"/>
      <c r="ALH97" s="69"/>
      <c r="ALI97" s="69"/>
      <c r="ALJ97" s="69"/>
      <c r="ALK97" s="69"/>
      <c r="ALL97" s="69"/>
      <c r="ALM97" s="69"/>
    </row>
    <row r="98">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c r="CR98" s="69"/>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c r="FA98" s="69"/>
      <c r="FB98" s="69"/>
      <c r="FC98" s="69"/>
      <c r="FD98" s="69"/>
      <c r="FE98" s="69"/>
      <c r="FF98" s="69"/>
      <c r="FG98" s="69"/>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c r="IJ98" s="69"/>
      <c r="IK98" s="69"/>
      <c r="IL98" s="69"/>
      <c r="IM98" s="69"/>
      <c r="IN98" s="69"/>
      <c r="IO98" s="69"/>
      <c r="IP98" s="69"/>
      <c r="IQ98" s="69"/>
      <c r="IR98" s="69"/>
      <c r="IS98" s="69"/>
      <c r="IT98" s="69"/>
      <c r="IU98" s="69"/>
      <c r="IV98" s="69"/>
      <c r="IW98" s="69"/>
      <c r="IX98" s="69"/>
      <c r="IY98" s="69"/>
      <c r="IZ98" s="69"/>
      <c r="JA98" s="69"/>
      <c r="JB98" s="69"/>
      <c r="JC98" s="69"/>
      <c r="JD98" s="69"/>
      <c r="JE98" s="69"/>
      <c r="JF98" s="69"/>
      <c r="JG98" s="69"/>
      <c r="JH98" s="69"/>
      <c r="JI98" s="69"/>
      <c r="JJ98" s="69"/>
      <c r="JK98" s="69"/>
      <c r="JL98" s="69"/>
      <c r="JM98" s="69"/>
      <c r="JN98" s="69"/>
      <c r="JO98" s="69"/>
      <c r="JP98" s="69"/>
      <c r="JQ98" s="69"/>
      <c r="JR98" s="69"/>
      <c r="JS98" s="69"/>
      <c r="JT98" s="69"/>
      <c r="JU98" s="69"/>
      <c r="JV98" s="69"/>
      <c r="JW98" s="69"/>
      <c r="JX98" s="69"/>
      <c r="JY98" s="69"/>
      <c r="JZ98" s="69"/>
      <c r="KA98" s="69"/>
      <c r="KB98" s="69"/>
      <c r="KC98" s="69"/>
      <c r="KD98" s="69"/>
      <c r="KE98" s="69"/>
      <c r="KF98" s="69"/>
      <c r="KG98" s="69"/>
      <c r="KH98" s="69"/>
      <c r="KI98" s="69"/>
      <c r="KJ98" s="69"/>
      <c r="KK98" s="69"/>
      <c r="KL98" s="69"/>
      <c r="KM98" s="69"/>
      <c r="KN98" s="69"/>
      <c r="KO98" s="69"/>
      <c r="KP98" s="69"/>
      <c r="KQ98" s="69"/>
      <c r="KR98" s="69"/>
      <c r="KS98" s="69"/>
      <c r="KT98" s="69"/>
      <c r="KU98" s="69"/>
      <c r="KV98" s="69"/>
      <c r="KW98" s="69"/>
      <c r="KX98" s="69"/>
      <c r="KY98" s="69"/>
      <c r="KZ98" s="69"/>
      <c r="LA98" s="69"/>
      <c r="LB98" s="69"/>
      <c r="LC98" s="69"/>
      <c r="LD98" s="69"/>
      <c r="LE98" s="69"/>
      <c r="LF98" s="69"/>
      <c r="LG98" s="69"/>
      <c r="LH98" s="69"/>
      <c r="LI98" s="69"/>
      <c r="LJ98" s="69"/>
      <c r="LK98" s="69"/>
      <c r="LL98" s="69"/>
      <c r="LM98" s="69"/>
      <c r="LN98" s="69"/>
      <c r="LO98" s="69"/>
      <c r="LP98" s="69"/>
      <c r="LQ98" s="69"/>
      <c r="LR98" s="69"/>
      <c r="LS98" s="69"/>
      <c r="LT98" s="69"/>
      <c r="LU98" s="69"/>
      <c r="LV98" s="69"/>
      <c r="LW98" s="69"/>
      <c r="LX98" s="69"/>
      <c r="LY98" s="69"/>
      <c r="LZ98" s="69"/>
      <c r="MA98" s="69"/>
      <c r="MB98" s="69"/>
      <c r="MC98" s="69"/>
      <c r="MD98" s="69"/>
      <c r="ME98" s="69"/>
      <c r="MF98" s="69"/>
      <c r="MG98" s="69"/>
      <c r="MH98" s="69"/>
      <c r="MI98" s="69"/>
      <c r="MJ98" s="69"/>
      <c r="MK98" s="69"/>
      <c r="ML98" s="69"/>
      <c r="MM98" s="69"/>
      <c r="MN98" s="69"/>
      <c r="MO98" s="69"/>
      <c r="MP98" s="69"/>
      <c r="MQ98" s="69"/>
      <c r="MR98" s="69"/>
      <c r="MS98" s="69"/>
      <c r="MT98" s="69"/>
      <c r="MU98" s="69"/>
      <c r="MV98" s="69"/>
      <c r="MW98" s="69"/>
      <c r="MX98" s="69"/>
      <c r="MY98" s="69"/>
      <c r="MZ98" s="69"/>
      <c r="NA98" s="69"/>
      <c r="NB98" s="69"/>
      <c r="NC98" s="69"/>
      <c r="ND98" s="69"/>
      <c r="NE98" s="69"/>
      <c r="NF98" s="69"/>
      <c r="NG98" s="69"/>
      <c r="NH98" s="69"/>
      <c r="NI98" s="69"/>
      <c r="NJ98" s="69"/>
      <c r="NK98" s="69"/>
      <c r="NL98" s="69"/>
      <c r="NM98" s="69"/>
      <c r="NN98" s="69"/>
      <c r="NO98" s="69"/>
      <c r="NP98" s="69"/>
      <c r="NQ98" s="69"/>
      <c r="NR98" s="69"/>
      <c r="NS98" s="69"/>
      <c r="NT98" s="69"/>
      <c r="NU98" s="69"/>
      <c r="NV98" s="69"/>
      <c r="NW98" s="69"/>
      <c r="NX98" s="69"/>
      <c r="NY98" s="69"/>
      <c r="NZ98" s="69"/>
      <c r="OA98" s="69"/>
      <c r="OB98" s="69"/>
      <c r="OC98" s="69"/>
      <c r="OD98" s="69"/>
      <c r="OE98" s="69"/>
      <c r="OF98" s="69"/>
      <c r="OG98" s="69"/>
      <c r="OH98" s="69"/>
      <c r="OI98" s="69"/>
      <c r="OJ98" s="69"/>
      <c r="OK98" s="69"/>
      <c r="OL98" s="69"/>
      <c r="OM98" s="69"/>
      <c r="ON98" s="69"/>
      <c r="OO98" s="69"/>
      <c r="OP98" s="69"/>
      <c r="OQ98" s="69"/>
      <c r="OR98" s="69"/>
      <c r="OS98" s="69"/>
      <c r="OT98" s="69"/>
      <c r="OU98" s="69"/>
      <c r="OV98" s="69"/>
      <c r="OW98" s="69"/>
      <c r="OX98" s="69"/>
      <c r="OY98" s="69"/>
      <c r="OZ98" s="69"/>
      <c r="PA98" s="69"/>
      <c r="PB98" s="69"/>
      <c r="PC98" s="69"/>
      <c r="PD98" s="69"/>
      <c r="PE98" s="69"/>
      <c r="PF98" s="69"/>
      <c r="PG98" s="69"/>
      <c r="PH98" s="69"/>
      <c r="PI98" s="69"/>
      <c r="PJ98" s="69"/>
      <c r="PK98" s="69"/>
      <c r="PL98" s="69"/>
      <c r="PM98" s="69"/>
      <c r="PN98" s="69"/>
      <c r="PO98" s="69"/>
      <c r="PP98" s="69"/>
      <c r="PQ98" s="69"/>
      <c r="PR98" s="69"/>
      <c r="PS98" s="69"/>
      <c r="PT98" s="69"/>
      <c r="PU98" s="69"/>
      <c r="PV98" s="69"/>
      <c r="PW98" s="69"/>
      <c r="PX98" s="69"/>
      <c r="PY98" s="69"/>
      <c r="PZ98" s="69"/>
      <c r="QA98" s="69"/>
      <c r="QB98" s="69"/>
      <c r="QC98" s="69"/>
      <c r="QD98" s="69"/>
      <c r="QE98" s="69"/>
      <c r="QF98" s="69"/>
      <c r="QG98" s="69"/>
      <c r="QH98" s="69"/>
      <c r="QI98" s="69"/>
      <c r="QJ98" s="69"/>
      <c r="QK98" s="69"/>
      <c r="QL98" s="69"/>
      <c r="QM98" s="69"/>
      <c r="QN98" s="69"/>
      <c r="QO98" s="69"/>
      <c r="QP98" s="69"/>
      <c r="QQ98" s="69"/>
      <c r="QR98" s="69"/>
      <c r="QS98" s="69"/>
      <c r="QT98" s="69"/>
      <c r="QU98" s="69"/>
      <c r="QV98" s="69"/>
      <c r="QW98" s="69"/>
      <c r="QX98" s="69"/>
      <c r="QY98" s="69"/>
      <c r="QZ98" s="69"/>
      <c r="RA98" s="69"/>
      <c r="RB98" s="69"/>
      <c r="RC98" s="69"/>
      <c r="RD98" s="69"/>
      <c r="RE98" s="69"/>
      <c r="RF98" s="69"/>
      <c r="RG98" s="69"/>
      <c r="RH98" s="69"/>
      <c r="RI98" s="69"/>
      <c r="RJ98" s="69"/>
      <c r="RK98" s="69"/>
      <c r="RL98" s="69"/>
      <c r="RM98" s="69"/>
      <c r="RN98" s="69"/>
      <c r="RO98" s="69"/>
      <c r="RP98" s="69"/>
      <c r="RQ98" s="69"/>
      <c r="RR98" s="69"/>
      <c r="RS98" s="69"/>
      <c r="RT98" s="69"/>
      <c r="RU98" s="69"/>
      <c r="RV98" s="69"/>
      <c r="RW98" s="69"/>
      <c r="RX98" s="69"/>
      <c r="RY98" s="69"/>
      <c r="RZ98" s="69"/>
      <c r="SA98" s="69"/>
      <c r="SB98" s="69"/>
      <c r="SC98" s="69"/>
      <c r="SD98" s="69"/>
      <c r="SE98" s="69"/>
      <c r="SF98" s="69"/>
      <c r="SG98" s="69"/>
      <c r="SH98" s="69"/>
      <c r="SI98" s="69"/>
      <c r="SJ98" s="69"/>
      <c r="SK98" s="69"/>
      <c r="SL98" s="69"/>
      <c r="SM98" s="69"/>
      <c r="SN98" s="69"/>
      <c r="SO98" s="69"/>
      <c r="SP98" s="69"/>
      <c r="SQ98" s="69"/>
      <c r="SR98" s="69"/>
      <c r="SS98" s="69"/>
      <c r="ST98" s="69"/>
      <c r="SU98" s="69"/>
      <c r="SV98" s="69"/>
      <c r="SW98" s="69"/>
      <c r="SX98" s="69"/>
      <c r="SY98" s="69"/>
      <c r="SZ98" s="69"/>
      <c r="TA98" s="69"/>
      <c r="TB98" s="69"/>
      <c r="TC98" s="69"/>
      <c r="TD98" s="69"/>
      <c r="TE98" s="69"/>
      <c r="TF98" s="69"/>
      <c r="TG98" s="69"/>
      <c r="TH98" s="69"/>
      <c r="TI98" s="69"/>
      <c r="TJ98" s="69"/>
      <c r="TK98" s="69"/>
      <c r="TL98" s="69"/>
      <c r="TM98" s="69"/>
      <c r="TN98" s="69"/>
      <c r="TO98" s="69"/>
      <c r="TP98" s="69"/>
      <c r="TQ98" s="69"/>
      <c r="TR98" s="69"/>
      <c r="TS98" s="69"/>
      <c r="TT98" s="69"/>
      <c r="TU98" s="69"/>
      <c r="TV98" s="69"/>
      <c r="TW98" s="69"/>
      <c r="TX98" s="69"/>
      <c r="TY98" s="69"/>
      <c r="TZ98" s="69"/>
      <c r="UA98" s="69"/>
      <c r="UB98" s="69"/>
      <c r="UC98" s="69"/>
      <c r="UD98" s="69"/>
      <c r="UE98" s="69"/>
      <c r="UF98" s="69"/>
      <c r="UG98" s="69"/>
      <c r="UH98" s="69"/>
      <c r="UI98" s="69"/>
      <c r="UJ98" s="69"/>
      <c r="UK98" s="69"/>
      <c r="UL98" s="69"/>
      <c r="UM98" s="69"/>
      <c r="UN98" s="69"/>
      <c r="UO98" s="69"/>
      <c r="UP98" s="69"/>
      <c r="UQ98" s="69"/>
      <c r="UR98" s="69"/>
      <c r="US98" s="69"/>
      <c r="UT98" s="69"/>
      <c r="UU98" s="69"/>
      <c r="UV98" s="69"/>
      <c r="UW98" s="69"/>
      <c r="UX98" s="69"/>
      <c r="UY98" s="69"/>
      <c r="UZ98" s="69"/>
      <c r="VA98" s="69"/>
      <c r="VB98" s="69"/>
      <c r="VC98" s="69"/>
      <c r="VD98" s="69"/>
      <c r="VE98" s="69"/>
      <c r="VF98" s="69"/>
      <c r="VG98" s="69"/>
      <c r="VH98" s="69"/>
      <c r="VI98" s="69"/>
      <c r="VJ98" s="69"/>
      <c r="VK98" s="69"/>
      <c r="VL98" s="69"/>
      <c r="VM98" s="69"/>
      <c r="VN98" s="69"/>
      <c r="VO98" s="69"/>
      <c r="VP98" s="69"/>
      <c r="VQ98" s="69"/>
      <c r="VR98" s="69"/>
      <c r="VS98" s="69"/>
      <c r="VT98" s="69"/>
      <c r="VU98" s="69"/>
      <c r="VV98" s="69"/>
      <c r="VW98" s="69"/>
      <c r="VX98" s="69"/>
      <c r="VY98" s="69"/>
      <c r="VZ98" s="69"/>
      <c r="WA98" s="69"/>
      <c r="WB98" s="69"/>
      <c r="WC98" s="69"/>
      <c r="WD98" s="69"/>
      <c r="WE98" s="69"/>
      <c r="WF98" s="69"/>
      <c r="WG98" s="69"/>
      <c r="WH98" s="69"/>
      <c r="WI98" s="69"/>
      <c r="WJ98" s="69"/>
      <c r="WK98" s="69"/>
      <c r="WL98" s="69"/>
      <c r="WM98" s="69"/>
      <c r="WN98" s="69"/>
      <c r="WO98" s="69"/>
      <c r="WP98" s="69"/>
      <c r="WQ98" s="69"/>
      <c r="WR98" s="69"/>
      <c r="WS98" s="69"/>
      <c r="WT98" s="69"/>
      <c r="WU98" s="69"/>
      <c r="WV98" s="69"/>
      <c r="WW98" s="69"/>
      <c r="WX98" s="69"/>
      <c r="WY98" s="69"/>
      <c r="WZ98" s="69"/>
      <c r="XA98" s="69"/>
      <c r="XB98" s="69"/>
      <c r="XC98" s="69"/>
      <c r="XD98" s="69"/>
      <c r="XE98" s="69"/>
      <c r="XF98" s="69"/>
      <c r="XG98" s="69"/>
      <c r="XH98" s="69"/>
      <c r="XI98" s="69"/>
      <c r="XJ98" s="69"/>
      <c r="XK98" s="69"/>
      <c r="XL98" s="69"/>
      <c r="XM98" s="69"/>
      <c r="XN98" s="69"/>
      <c r="XO98" s="69"/>
      <c r="XP98" s="69"/>
      <c r="XQ98" s="69"/>
      <c r="XR98" s="69"/>
      <c r="XS98" s="69"/>
      <c r="XT98" s="69"/>
      <c r="XU98" s="69"/>
      <c r="XV98" s="69"/>
      <c r="XW98" s="69"/>
      <c r="XX98" s="69"/>
      <c r="XY98" s="69"/>
      <c r="XZ98" s="69"/>
      <c r="YA98" s="69"/>
      <c r="YB98" s="69"/>
      <c r="YC98" s="69"/>
      <c r="YD98" s="69"/>
      <c r="YE98" s="69"/>
      <c r="YF98" s="69"/>
      <c r="YG98" s="69"/>
      <c r="YH98" s="69"/>
      <c r="YI98" s="69"/>
      <c r="YJ98" s="69"/>
      <c r="YK98" s="69"/>
      <c r="YL98" s="69"/>
      <c r="YM98" s="69"/>
      <c r="YN98" s="69"/>
      <c r="YO98" s="69"/>
      <c r="YP98" s="69"/>
      <c r="YQ98" s="69"/>
      <c r="YR98" s="69"/>
      <c r="YS98" s="69"/>
      <c r="YT98" s="69"/>
      <c r="YU98" s="69"/>
      <c r="YV98" s="69"/>
      <c r="YW98" s="69"/>
      <c r="YX98" s="69"/>
      <c r="YY98" s="69"/>
      <c r="YZ98" s="69"/>
      <c r="ZA98" s="69"/>
      <c r="ZB98" s="69"/>
      <c r="ZC98" s="69"/>
      <c r="ZD98" s="69"/>
      <c r="ZE98" s="69"/>
      <c r="ZF98" s="69"/>
      <c r="ZG98" s="69"/>
      <c r="ZH98" s="69"/>
      <c r="ZI98" s="69"/>
      <c r="ZJ98" s="69"/>
      <c r="ZK98" s="69"/>
      <c r="ZL98" s="69"/>
      <c r="ZM98" s="69"/>
      <c r="ZN98" s="69"/>
      <c r="ZO98" s="69"/>
      <c r="ZP98" s="69"/>
      <c r="ZQ98" s="69"/>
      <c r="ZR98" s="69"/>
      <c r="ZS98" s="69"/>
      <c r="ZT98" s="69"/>
      <c r="ZU98" s="69"/>
      <c r="ZV98" s="69"/>
      <c r="ZW98" s="69"/>
      <c r="ZX98" s="69"/>
      <c r="ZY98" s="69"/>
      <c r="ZZ98" s="69"/>
      <c r="AAA98" s="69"/>
      <c r="AAB98" s="69"/>
      <c r="AAC98" s="69"/>
      <c r="AAD98" s="69"/>
      <c r="AAE98" s="69"/>
      <c r="AAF98" s="69"/>
      <c r="AAG98" s="69"/>
      <c r="AAH98" s="69"/>
      <c r="AAI98" s="69"/>
      <c r="AAJ98" s="69"/>
      <c r="AAK98" s="69"/>
      <c r="AAL98" s="69"/>
      <c r="AAM98" s="69"/>
      <c r="AAN98" s="69"/>
      <c r="AAO98" s="69"/>
      <c r="AAP98" s="69"/>
      <c r="AAQ98" s="69"/>
      <c r="AAR98" s="69"/>
      <c r="AAS98" s="69"/>
      <c r="AAT98" s="69"/>
      <c r="AAU98" s="69"/>
      <c r="AAV98" s="69"/>
      <c r="AAW98" s="69"/>
      <c r="AAX98" s="69"/>
      <c r="AAY98" s="69"/>
      <c r="AAZ98" s="69"/>
      <c r="ABA98" s="69"/>
      <c r="ABB98" s="69"/>
      <c r="ABC98" s="69"/>
      <c r="ABD98" s="69"/>
      <c r="ABE98" s="69"/>
      <c r="ABF98" s="69"/>
      <c r="ABG98" s="69"/>
      <c r="ABH98" s="69"/>
      <c r="ABI98" s="69"/>
      <c r="ABJ98" s="69"/>
      <c r="ABK98" s="69"/>
      <c r="ABL98" s="69"/>
      <c r="ABM98" s="69"/>
      <c r="ABN98" s="69"/>
      <c r="ABO98" s="69"/>
      <c r="ABP98" s="69"/>
      <c r="ABQ98" s="69"/>
      <c r="ABR98" s="69"/>
      <c r="ABS98" s="69"/>
      <c r="ABT98" s="69"/>
      <c r="ABU98" s="69"/>
      <c r="ABV98" s="69"/>
      <c r="ABW98" s="69"/>
      <c r="ABX98" s="69"/>
      <c r="ABY98" s="69"/>
      <c r="ABZ98" s="69"/>
      <c r="ACA98" s="69"/>
      <c r="ACB98" s="69"/>
      <c r="ACC98" s="69"/>
      <c r="ACD98" s="69"/>
      <c r="ACE98" s="69"/>
      <c r="ACF98" s="69"/>
      <c r="ACG98" s="69"/>
      <c r="ACH98" s="69"/>
      <c r="ACI98" s="69"/>
      <c r="ACJ98" s="69"/>
      <c r="ACK98" s="69"/>
      <c r="ACL98" s="69"/>
      <c r="ACM98" s="69"/>
      <c r="ACN98" s="69"/>
      <c r="ACO98" s="69"/>
      <c r="ACP98" s="69"/>
      <c r="ACQ98" s="69"/>
      <c r="ACR98" s="69"/>
      <c r="ACS98" s="69"/>
      <c r="ACT98" s="69"/>
      <c r="ACU98" s="69"/>
      <c r="ACV98" s="69"/>
      <c r="ACW98" s="69"/>
      <c r="ACX98" s="69"/>
      <c r="ACY98" s="69"/>
      <c r="ACZ98" s="69"/>
      <c r="ADA98" s="69"/>
      <c r="ADB98" s="69"/>
      <c r="ADC98" s="69"/>
      <c r="ADD98" s="69"/>
      <c r="ADE98" s="69"/>
      <c r="ADF98" s="69"/>
      <c r="ADG98" s="69"/>
      <c r="ADH98" s="69"/>
      <c r="ADI98" s="69"/>
      <c r="ADJ98" s="69"/>
      <c r="ADK98" s="69"/>
      <c r="ADL98" s="69"/>
      <c r="ADM98" s="69"/>
      <c r="ADN98" s="69"/>
      <c r="ADO98" s="69"/>
      <c r="ADP98" s="69"/>
      <c r="ADQ98" s="69"/>
      <c r="ADR98" s="69"/>
      <c r="ADS98" s="69"/>
      <c r="ADT98" s="69"/>
      <c r="ADU98" s="69"/>
      <c r="ADV98" s="69"/>
      <c r="ADW98" s="69"/>
      <c r="ADX98" s="69"/>
      <c r="ADY98" s="69"/>
      <c r="ADZ98" s="69"/>
      <c r="AEA98" s="69"/>
      <c r="AEB98" s="69"/>
      <c r="AEC98" s="69"/>
      <c r="AED98" s="69"/>
      <c r="AEE98" s="69"/>
      <c r="AEF98" s="69"/>
      <c r="AEG98" s="69"/>
      <c r="AEH98" s="69"/>
      <c r="AEI98" s="69"/>
      <c r="AEJ98" s="69"/>
      <c r="AEK98" s="69"/>
      <c r="AEL98" s="69"/>
      <c r="AEM98" s="69"/>
      <c r="AEN98" s="69"/>
      <c r="AEO98" s="69"/>
      <c r="AEP98" s="69"/>
      <c r="AEQ98" s="69"/>
      <c r="AER98" s="69"/>
      <c r="AES98" s="69"/>
      <c r="AET98" s="69"/>
      <c r="AEU98" s="69"/>
      <c r="AEV98" s="69"/>
      <c r="AEW98" s="69"/>
      <c r="AEX98" s="69"/>
      <c r="AEY98" s="69"/>
      <c r="AEZ98" s="69"/>
      <c r="AFA98" s="69"/>
      <c r="AFB98" s="69"/>
      <c r="AFC98" s="69"/>
      <c r="AFD98" s="69"/>
      <c r="AFE98" s="69"/>
      <c r="AFF98" s="69"/>
      <c r="AFG98" s="69"/>
      <c r="AFH98" s="69"/>
      <c r="AFI98" s="69"/>
      <c r="AFJ98" s="69"/>
      <c r="AFK98" s="69"/>
      <c r="AFL98" s="69"/>
      <c r="AFM98" s="69"/>
      <c r="AFN98" s="69"/>
      <c r="AFO98" s="69"/>
      <c r="AFP98" s="69"/>
      <c r="AFQ98" s="69"/>
      <c r="AFR98" s="69"/>
      <c r="AFS98" s="69"/>
      <c r="AFT98" s="69"/>
      <c r="AFU98" s="69"/>
      <c r="AFV98" s="69"/>
      <c r="AFW98" s="69"/>
      <c r="AFX98" s="69"/>
      <c r="AFY98" s="69"/>
      <c r="AFZ98" s="69"/>
      <c r="AGA98" s="69"/>
      <c r="AGB98" s="69"/>
      <c r="AGC98" s="69"/>
      <c r="AGD98" s="69"/>
      <c r="AGE98" s="69"/>
      <c r="AGF98" s="69"/>
      <c r="AGG98" s="69"/>
      <c r="AGH98" s="69"/>
      <c r="AGI98" s="69"/>
      <c r="AGJ98" s="69"/>
      <c r="AGK98" s="69"/>
      <c r="AGL98" s="69"/>
      <c r="AGM98" s="69"/>
      <c r="AGN98" s="69"/>
      <c r="AGO98" s="69"/>
      <c r="AGP98" s="69"/>
      <c r="AGQ98" s="69"/>
      <c r="AGR98" s="69"/>
      <c r="AGS98" s="69"/>
      <c r="AGT98" s="69"/>
      <c r="AGU98" s="69"/>
      <c r="AGV98" s="69"/>
      <c r="AGW98" s="69"/>
      <c r="AGX98" s="69"/>
      <c r="AGY98" s="69"/>
      <c r="AGZ98" s="69"/>
      <c r="AHA98" s="69"/>
      <c r="AHB98" s="69"/>
      <c r="AHC98" s="69"/>
      <c r="AHD98" s="69"/>
      <c r="AHE98" s="69"/>
      <c r="AHF98" s="69"/>
      <c r="AHG98" s="69"/>
      <c r="AHH98" s="69"/>
      <c r="AHI98" s="69"/>
      <c r="AHJ98" s="69"/>
      <c r="AHK98" s="69"/>
      <c r="AHL98" s="69"/>
      <c r="AHM98" s="69"/>
      <c r="AHN98" s="69"/>
      <c r="AHO98" s="69"/>
      <c r="AHP98" s="69"/>
      <c r="AHQ98" s="69"/>
      <c r="AHR98" s="69"/>
      <c r="AHS98" s="69"/>
      <c r="AHT98" s="69"/>
      <c r="AHU98" s="69"/>
      <c r="AHV98" s="69"/>
      <c r="AHW98" s="69"/>
      <c r="AHX98" s="69"/>
      <c r="AHY98" s="69"/>
      <c r="AHZ98" s="69"/>
      <c r="AIA98" s="69"/>
      <c r="AIB98" s="69"/>
      <c r="AIC98" s="69"/>
      <c r="AID98" s="69"/>
      <c r="AIE98" s="69"/>
      <c r="AIF98" s="69"/>
      <c r="AIG98" s="69"/>
      <c r="AIH98" s="69"/>
      <c r="AII98" s="69"/>
      <c r="AIJ98" s="69"/>
      <c r="AIK98" s="69"/>
      <c r="AIL98" s="69"/>
      <c r="AIM98" s="69"/>
      <c r="AIN98" s="69"/>
      <c r="AIO98" s="69"/>
      <c r="AIP98" s="69"/>
      <c r="AIQ98" s="69"/>
      <c r="AIR98" s="69"/>
      <c r="AIS98" s="69"/>
      <c r="AIT98" s="69"/>
      <c r="AIU98" s="69"/>
      <c r="AIV98" s="69"/>
      <c r="AIW98" s="69"/>
      <c r="AIX98" s="69"/>
      <c r="AIY98" s="69"/>
      <c r="AIZ98" s="69"/>
      <c r="AJA98" s="69"/>
      <c r="AJB98" s="69"/>
      <c r="AJC98" s="69"/>
      <c r="AJD98" s="69"/>
      <c r="AJE98" s="69"/>
      <c r="AJF98" s="69"/>
      <c r="AJG98" s="69"/>
      <c r="AJH98" s="69"/>
      <c r="AJI98" s="69"/>
      <c r="AJJ98" s="69"/>
      <c r="AJK98" s="69"/>
      <c r="AJL98" s="69"/>
      <c r="AJM98" s="69"/>
      <c r="AJN98" s="69"/>
      <c r="AJO98" s="69"/>
      <c r="AJP98" s="69"/>
      <c r="AJQ98" s="69"/>
      <c r="AJR98" s="69"/>
      <c r="AJS98" s="69"/>
      <c r="AJT98" s="69"/>
      <c r="AJU98" s="69"/>
      <c r="AJV98" s="69"/>
      <c r="AJW98" s="69"/>
      <c r="AJX98" s="69"/>
      <c r="AJY98" s="69"/>
      <c r="AJZ98" s="69"/>
      <c r="AKA98" s="69"/>
      <c r="AKB98" s="69"/>
      <c r="AKC98" s="69"/>
      <c r="AKD98" s="69"/>
      <c r="AKE98" s="69"/>
      <c r="AKF98" s="69"/>
      <c r="AKG98" s="69"/>
      <c r="AKH98" s="69"/>
      <c r="AKI98" s="69"/>
      <c r="AKJ98" s="69"/>
      <c r="AKK98" s="69"/>
      <c r="AKL98" s="69"/>
      <c r="AKM98" s="69"/>
      <c r="AKN98" s="69"/>
      <c r="AKO98" s="69"/>
      <c r="AKP98" s="69"/>
      <c r="AKQ98" s="69"/>
      <c r="AKR98" s="69"/>
      <c r="AKS98" s="69"/>
      <c r="AKT98" s="69"/>
      <c r="AKU98" s="69"/>
      <c r="AKV98" s="69"/>
      <c r="AKW98" s="69"/>
      <c r="AKX98" s="69"/>
      <c r="AKY98" s="69"/>
      <c r="AKZ98" s="69"/>
      <c r="ALA98" s="69"/>
      <c r="ALB98" s="69"/>
      <c r="ALC98" s="69"/>
      <c r="ALD98" s="69"/>
      <c r="ALE98" s="69"/>
      <c r="ALF98" s="69"/>
      <c r="ALG98" s="69"/>
      <c r="ALH98" s="69"/>
      <c r="ALI98" s="69"/>
      <c r="ALJ98" s="69"/>
      <c r="ALK98" s="69"/>
      <c r="ALL98" s="69"/>
      <c r="ALM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c r="BT99" s="69"/>
      <c r="BU99" s="69"/>
      <c r="BV99" s="69"/>
      <c r="BW99" s="69"/>
      <c r="BX99" s="69"/>
      <c r="BY99" s="69"/>
      <c r="BZ99" s="69"/>
      <c r="CA99" s="69"/>
      <c r="CB99" s="69"/>
      <c r="CC99" s="69"/>
      <c r="CD99" s="69"/>
      <c r="CE99" s="69"/>
      <c r="CF99" s="69"/>
      <c r="CG99" s="69"/>
      <c r="CH99" s="69"/>
      <c r="CI99" s="69"/>
      <c r="CJ99" s="69"/>
      <c r="CK99" s="69"/>
      <c r="CL99" s="69"/>
      <c r="CM99" s="69"/>
      <c r="CN99" s="69"/>
      <c r="CO99" s="69"/>
      <c r="CP99" s="69"/>
      <c r="CQ99" s="69"/>
      <c r="CR99" s="69"/>
      <c r="CS99" s="69"/>
      <c r="CT99" s="69"/>
      <c r="CU99" s="69"/>
      <c r="CV99" s="69"/>
      <c r="CW99" s="69"/>
      <c r="CX99" s="69"/>
      <c r="CY99" s="69"/>
      <c r="CZ99" s="69"/>
      <c r="DA99" s="69"/>
      <c r="DB99" s="69"/>
      <c r="DC99" s="69"/>
      <c r="DD99" s="69"/>
      <c r="DE99" s="69"/>
      <c r="DF99" s="69"/>
      <c r="DG99" s="69"/>
      <c r="DH99" s="69"/>
      <c r="DI99" s="69"/>
      <c r="DJ99" s="69"/>
      <c r="DK99" s="69"/>
      <c r="DL99" s="69"/>
      <c r="DM99" s="69"/>
      <c r="DN99" s="69"/>
      <c r="DO99" s="69"/>
      <c r="DP99" s="69"/>
      <c r="DQ99" s="69"/>
      <c r="DR99" s="69"/>
      <c r="DS99" s="69"/>
      <c r="DT99" s="69"/>
      <c r="DU99" s="69"/>
      <c r="DV99" s="69"/>
      <c r="DW99" s="69"/>
      <c r="DX99" s="69"/>
      <c r="DY99" s="69"/>
      <c r="DZ99" s="69"/>
      <c r="EA99" s="69"/>
      <c r="EB99" s="69"/>
      <c r="EC99" s="69"/>
      <c r="ED99" s="69"/>
      <c r="EE99" s="69"/>
      <c r="EF99" s="69"/>
      <c r="EG99" s="69"/>
      <c r="EH99" s="69"/>
      <c r="EI99" s="69"/>
      <c r="EJ99" s="69"/>
      <c r="EK99" s="69"/>
      <c r="EL99" s="69"/>
      <c r="EM99" s="69"/>
      <c r="EN99" s="69"/>
      <c r="EO99" s="69"/>
      <c r="EP99" s="69"/>
      <c r="EQ99" s="69"/>
      <c r="ER99" s="69"/>
      <c r="ES99" s="69"/>
      <c r="ET99" s="69"/>
      <c r="EU99" s="69"/>
      <c r="EV99" s="69"/>
      <c r="EW99" s="69"/>
      <c r="EX99" s="69"/>
      <c r="EY99" s="69"/>
      <c r="EZ99" s="69"/>
      <c r="FA99" s="69"/>
      <c r="FB99" s="69"/>
      <c r="FC99" s="69"/>
      <c r="FD99" s="69"/>
      <c r="FE99" s="69"/>
      <c r="FF99" s="69"/>
      <c r="FG99" s="69"/>
      <c r="FH99" s="69"/>
      <c r="FI99" s="69"/>
      <c r="FJ99" s="69"/>
      <c r="FK99" s="69"/>
      <c r="FL99" s="69"/>
      <c r="FM99" s="69"/>
      <c r="FN99" s="69"/>
      <c r="FO99" s="69"/>
      <c r="FP99" s="69"/>
      <c r="FQ99" s="69"/>
      <c r="FR99" s="69"/>
      <c r="FS99" s="69"/>
      <c r="FT99" s="69"/>
      <c r="FU99" s="69"/>
      <c r="FV99" s="69"/>
      <c r="FW99" s="69"/>
      <c r="FX99" s="69"/>
      <c r="FY99" s="69"/>
      <c r="FZ99" s="69"/>
      <c r="GA99" s="69"/>
      <c r="GB99" s="69"/>
      <c r="GC99" s="69"/>
      <c r="GD99" s="69"/>
      <c r="GE99" s="69"/>
      <c r="GF99" s="69"/>
      <c r="GG99" s="69"/>
      <c r="GH99" s="69"/>
      <c r="GI99" s="69"/>
      <c r="GJ99" s="69"/>
      <c r="GK99" s="69"/>
      <c r="GL99" s="69"/>
      <c r="GM99" s="69"/>
      <c r="GN99" s="69"/>
      <c r="GO99" s="69"/>
      <c r="GP99" s="69"/>
      <c r="GQ99" s="69"/>
      <c r="GR99" s="69"/>
      <c r="GS99" s="69"/>
      <c r="GT99" s="69"/>
      <c r="GU99" s="69"/>
      <c r="GV99" s="69"/>
      <c r="GW99" s="69"/>
      <c r="GX99" s="69"/>
      <c r="GY99" s="69"/>
      <c r="GZ99" s="69"/>
      <c r="HA99" s="69"/>
      <c r="HB99" s="69"/>
      <c r="HC99" s="69"/>
      <c r="HD99" s="69"/>
      <c r="HE99" s="69"/>
      <c r="HF99" s="69"/>
      <c r="HG99" s="69"/>
      <c r="HH99" s="69"/>
      <c r="HI99" s="69"/>
      <c r="HJ99" s="69"/>
      <c r="HK99" s="69"/>
      <c r="HL99" s="69"/>
      <c r="HM99" s="69"/>
      <c r="HN99" s="69"/>
      <c r="HO99" s="69"/>
      <c r="HP99" s="69"/>
      <c r="HQ99" s="69"/>
      <c r="HR99" s="69"/>
      <c r="HS99" s="69"/>
      <c r="HT99" s="69"/>
      <c r="HU99" s="69"/>
      <c r="HV99" s="69"/>
      <c r="HW99" s="69"/>
      <c r="HX99" s="69"/>
      <c r="HY99" s="69"/>
      <c r="HZ99" s="69"/>
      <c r="IA99" s="69"/>
      <c r="IB99" s="69"/>
      <c r="IC99" s="69"/>
      <c r="ID99" s="69"/>
      <c r="IE99" s="69"/>
      <c r="IF99" s="69"/>
      <c r="IG99" s="69"/>
      <c r="IH99" s="69"/>
      <c r="II99" s="69"/>
      <c r="IJ99" s="69"/>
      <c r="IK99" s="69"/>
      <c r="IL99" s="69"/>
      <c r="IM99" s="69"/>
      <c r="IN99" s="69"/>
      <c r="IO99" s="69"/>
      <c r="IP99" s="69"/>
      <c r="IQ99" s="69"/>
      <c r="IR99" s="69"/>
      <c r="IS99" s="69"/>
      <c r="IT99" s="69"/>
      <c r="IU99" s="69"/>
      <c r="IV99" s="69"/>
      <c r="IW99" s="69"/>
      <c r="IX99" s="69"/>
      <c r="IY99" s="69"/>
      <c r="IZ99" s="69"/>
      <c r="JA99" s="69"/>
      <c r="JB99" s="69"/>
      <c r="JC99" s="69"/>
      <c r="JD99" s="69"/>
      <c r="JE99" s="69"/>
      <c r="JF99" s="69"/>
      <c r="JG99" s="69"/>
      <c r="JH99" s="69"/>
      <c r="JI99" s="69"/>
      <c r="JJ99" s="69"/>
      <c r="JK99" s="69"/>
      <c r="JL99" s="69"/>
      <c r="JM99" s="69"/>
      <c r="JN99" s="69"/>
      <c r="JO99" s="69"/>
      <c r="JP99" s="69"/>
      <c r="JQ99" s="69"/>
      <c r="JR99" s="69"/>
      <c r="JS99" s="69"/>
      <c r="JT99" s="69"/>
      <c r="JU99" s="69"/>
      <c r="JV99" s="69"/>
      <c r="JW99" s="69"/>
      <c r="JX99" s="69"/>
      <c r="JY99" s="69"/>
      <c r="JZ99" s="69"/>
      <c r="KA99" s="69"/>
      <c r="KB99" s="69"/>
      <c r="KC99" s="69"/>
      <c r="KD99" s="69"/>
      <c r="KE99" s="69"/>
      <c r="KF99" s="69"/>
      <c r="KG99" s="69"/>
      <c r="KH99" s="69"/>
      <c r="KI99" s="69"/>
      <c r="KJ99" s="69"/>
      <c r="KK99" s="69"/>
      <c r="KL99" s="69"/>
      <c r="KM99" s="69"/>
      <c r="KN99" s="69"/>
      <c r="KO99" s="69"/>
      <c r="KP99" s="69"/>
      <c r="KQ99" s="69"/>
      <c r="KR99" s="69"/>
      <c r="KS99" s="69"/>
      <c r="KT99" s="69"/>
      <c r="KU99" s="69"/>
      <c r="KV99" s="69"/>
      <c r="KW99" s="69"/>
      <c r="KX99" s="69"/>
      <c r="KY99" s="69"/>
      <c r="KZ99" s="69"/>
      <c r="LA99" s="69"/>
      <c r="LB99" s="69"/>
      <c r="LC99" s="69"/>
      <c r="LD99" s="69"/>
      <c r="LE99" s="69"/>
      <c r="LF99" s="69"/>
      <c r="LG99" s="69"/>
      <c r="LH99" s="69"/>
      <c r="LI99" s="69"/>
      <c r="LJ99" s="69"/>
      <c r="LK99" s="69"/>
      <c r="LL99" s="69"/>
      <c r="LM99" s="69"/>
      <c r="LN99" s="69"/>
      <c r="LO99" s="69"/>
      <c r="LP99" s="69"/>
      <c r="LQ99" s="69"/>
      <c r="LR99" s="69"/>
      <c r="LS99" s="69"/>
      <c r="LT99" s="69"/>
      <c r="LU99" s="69"/>
      <c r="LV99" s="69"/>
      <c r="LW99" s="69"/>
      <c r="LX99" s="69"/>
      <c r="LY99" s="69"/>
      <c r="LZ99" s="69"/>
      <c r="MA99" s="69"/>
      <c r="MB99" s="69"/>
      <c r="MC99" s="69"/>
      <c r="MD99" s="69"/>
      <c r="ME99" s="69"/>
      <c r="MF99" s="69"/>
      <c r="MG99" s="69"/>
      <c r="MH99" s="69"/>
      <c r="MI99" s="69"/>
      <c r="MJ99" s="69"/>
      <c r="MK99" s="69"/>
      <c r="ML99" s="69"/>
      <c r="MM99" s="69"/>
      <c r="MN99" s="69"/>
      <c r="MO99" s="69"/>
      <c r="MP99" s="69"/>
      <c r="MQ99" s="69"/>
      <c r="MR99" s="69"/>
      <c r="MS99" s="69"/>
      <c r="MT99" s="69"/>
      <c r="MU99" s="69"/>
      <c r="MV99" s="69"/>
      <c r="MW99" s="69"/>
      <c r="MX99" s="69"/>
      <c r="MY99" s="69"/>
      <c r="MZ99" s="69"/>
      <c r="NA99" s="69"/>
      <c r="NB99" s="69"/>
      <c r="NC99" s="69"/>
      <c r="ND99" s="69"/>
      <c r="NE99" s="69"/>
      <c r="NF99" s="69"/>
      <c r="NG99" s="69"/>
      <c r="NH99" s="69"/>
      <c r="NI99" s="69"/>
      <c r="NJ99" s="69"/>
      <c r="NK99" s="69"/>
      <c r="NL99" s="69"/>
      <c r="NM99" s="69"/>
      <c r="NN99" s="69"/>
      <c r="NO99" s="69"/>
      <c r="NP99" s="69"/>
      <c r="NQ99" s="69"/>
      <c r="NR99" s="69"/>
      <c r="NS99" s="69"/>
      <c r="NT99" s="69"/>
      <c r="NU99" s="69"/>
      <c r="NV99" s="69"/>
      <c r="NW99" s="69"/>
      <c r="NX99" s="69"/>
      <c r="NY99" s="69"/>
      <c r="NZ99" s="69"/>
      <c r="OA99" s="69"/>
      <c r="OB99" s="69"/>
      <c r="OC99" s="69"/>
      <c r="OD99" s="69"/>
      <c r="OE99" s="69"/>
      <c r="OF99" s="69"/>
      <c r="OG99" s="69"/>
      <c r="OH99" s="69"/>
      <c r="OI99" s="69"/>
      <c r="OJ99" s="69"/>
      <c r="OK99" s="69"/>
      <c r="OL99" s="69"/>
      <c r="OM99" s="69"/>
      <c r="ON99" s="69"/>
      <c r="OO99" s="69"/>
      <c r="OP99" s="69"/>
      <c r="OQ99" s="69"/>
      <c r="OR99" s="69"/>
      <c r="OS99" s="69"/>
      <c r="OT99" s="69"/>
      <c r="OU99" s="69"/>
      <c r="OV99" s="69"/>
      <c r="OW99" s="69"/>
      <c r="OX99" s="69"/>
      <c r="OY99" s="69"/>
      <c r="OZ99" s="69"/>
      <c r="PA99" s="69"/>
      <c r="PB99" s="69"/>
      <c r="PC99" s="69"/>
      <c r="PD99" s="69"/>
      <c r="PE99" s="69"/>
      <c r="PF99" s="69"/>
      <c r="PG99" s="69"/>
      <c r="PH99" s="69"/>
      <c r="PI99" s="69"/>
      <c r="PJ99" s="69"/>
      <c r="PK99" s="69"/>
      <c r="PL99" s="69"/>
      <c r="PM99" s="69"/>
      <c r="PN99" s="69"/>
      <c r="PO99" s="69"/>
      <c r="PP99" s="69"/>
      <c r="PQ99" s="69"/>
      <c r="PR99" s="69"/>
      <c r="PS99" s="69"/>
      <c r="PT99" s="69"/>
      <c r="PU99" s="69"/>
      <c r="PV99" s="69"/>
      <c r="PW99" s="69"/>
      <c r="PX99" s="69"/>
      <c r="PY99" s="69"/>
      <c r="PZ99" s="69"/>
      <c r="QA99" s="69"/>
      <c r="QB99" s="69"/>
      <c r="QC99" s="69"/>
      <c r="QD99" s="69"/>
      <c r="QE99" s="69"/>
      <c r="QF99" s="69"/>
      <c r="QG99" s="69"/>
      <c r="QH99" s="69"/>
      <c r="QI99" s="69"/>
      <c r="QJ99" s="69"/>
      <c r="QK99" s="69"/>
      <c r="QL99" s="69"/>
      <c r="QM99" s="69"/>
      <c r="QN99" s="69"/>
      <c r="QO99" s="69"/>
      <c r="QP99" s="69"/>
      <c r="QQ99" s="69"/>
      <c r="QR99" s="69"/>
      <c r="QS99" s="69"/>
      <c r="QT99" s="69"/>
      <c r="QU99" s="69"/>
      <c r="QV99" s="69"/>
      <c r="QW99" s="69"/>
      <c r="QX99" s="69"/>
      <c r="QY99" s="69"/>
      <c r="QZ99" s="69"/>
      <c r="RA99" s="69"/>
      <c r="RB99" s="69"/>
      <c r="RC99" s="69"/>
      <c r="RD99" s="69"/>
      <c r="RE99" s="69"/>
      <c r="RF99" s="69"/>
      <c r="RG99" s="69"/>
      <c r="RH99" s="69"/>
      <c r="RI99" s="69"/>
      <c r="RJ99" s="69"/>
      <c r="RK99" s="69"/>
      <c r="RL99" s="69"/>
      <c r="RM99" s="69"/>
      <c r="RN99" s="69"/>
      <c r="RO99" s="69"/>
      <c r="RP99" s="69"/>
      <c r="RQ99" s="69"/>
      <c r="RR99" s="69"/>
      <c r="RS99" s="69"/>
      <c r="RT99" s="69"/>
      <c r="RU99" s="69"/>
      <c r="RV99" s="69"/>
      <c r="RW99" s="69"/>
      <c r="RX99" s="69"/>
      <c r="RY99" s="69"/>
      <c r="RZ99" s="69"/>
      <c r="SA99" s="69"/>
      <c r="SB99" s="69"/>
      <c r="SC99" s="69"/>
      <c r="SD99" s="69"/>
      <c r="SE99" s="69"/>
      <c r="SF99" s="69"/>
      <c r="SG99" s="69"/>
      <c r="SH99" s="69"/>
      <c r="SI99" s="69"/>
      <c r="SJ99" s="69"/>
      <c r="SK99" s="69"/>
      <c r="SL99" s="69"/>
      <c r="SM99" s="69"/>
      <c r="SN99" s="69"/>
      <c r="SO99" s="69"/>
      <c r="SP99" s="69"/>
      <c r="SQ99" s="69"/>
      <c r="SR99" s="69"/>
      <c r="SS99" s="69"/>
      <c r="ST99" s="69"/>
      <c r="SU99" s="69"/>
      <c r="SV99" s="69"/>
      <c r="SW99" s="69"/>
      <c r="SX99" s="69"/>
      <c r="SY99" s="69"/>
      <c r="SZ99" s="69"/>
      <c r="TA99" s="69"/>
      <c r="TB99" s="69"/>
      <c r="TC99" s="69"/>
      <c r="TD99" s="69"/>
      <c r="TE99" s="69"/>
      <c r="TF99" s="69"/>
      <c r="TG99" s="69"/>
      <c r="TH99" s="69"/>
      <c r="TI99" s="69"/>
      <c r="TJ99" s="69"/>
      <c r="TK99" s="69"/>
      <c r="TL99" s="69"/>
      <c r="TM99" s="69"/>
      <c r="TN99" s="69"/>
      <c r="TO99" s="69"/>
      <c r="TP99" s="69"/>
      <c r="TQ99" s="69"/>
      <c r="TR99" s="69"/>
      <c r="TS99" s="69"/>
      <c r="TT99" s="69"/>
      <c r="TU99" s="69"/>
      <c r="TV99" s="69"/>
      <c r="TW99" s="69"/>
      <c r="TX99" s="69"/>
      <c r="TY99" s="69"/>
      <c r="TZ99" s="69"/>
      <c r="UA99" s="69"/>
      <c r="UB99" s="69"/>
      <c r="UC99" s="69"/>
      <c r="UD99" s="69"/>
      <c r="UE99" s="69"/>
      <c r="UF99" s="69"/>
      <c r="UG99" s="69"/>
      <c r="UH99" s="69"/>
      <c r="UI99" s="69"/>
      <c r="UJ99" s="69"/>
      <c r="UK99" s="69"/>
      <c r="UL99" s="69"/>
      <c r="UM99" s="69"/>
      <c r="UN99" s="69"/>
      <c r="UO99" s="69"/>
      <c r="UP99" s="69"/>
      <c r="UQ99" s="69"/>
      <c r="UR99" s="69"/>
      <c r="US99" s="69"/>
      <c r="UT99" s="69"/>
      <c r="UU99" s="69"/>
      <c r="UV99" s="69"/>
      <c r="UW99" s="69"/>
      <c r="UX99" s="69"/>
      <c r="UY99" s="69"/>
      <c r="UZ99" s="69"/>
      <c r="VA99" s="69"/>
      <c r="VB99" s="69"/>
      <c r="VC99" s="69"/>
      <c r="VD99" s="69"/>
      <c r="VE99" s="69"/>
      <c r="VF99" s="69"/>
      <c r="VG99" s="69"/>
      <c r="VH99" s="69"/>
      <c r="VI99" s="69"/>
      <c r="VJ99" s="69"/>
      <c r="VK99" s="69"/>
      <c r="VL99" s="69"/>
      <c r="VM99" s="69"/>
      <c r="VN99" s="69"/>
      <c r="VO99" s="69"/>
      <c r="VP99" s="69"/>
      <c r="VQ99" s="69"/>
      <c r="VR99" s="69"/>
      <c r="VS99" s="69"/>
      <c r="VT99" s="69"/>
      <c r="VU99" s="69"/>
      <c r="VV99" s="69"/>
      <c r="VW99" s="69"/>
      <c r="VX99" s="69"/>
      <c r="VY99" s="69"/>
      <c r="VZ99" s="69"/>
      <c r="WA99" s="69"/>
      <c r="WB99" s="69"/>
      <c r="WC99" s="69"/>
      <c r="WD99" s="69"/>
      <c r="WE99" s="69"/>
      <c r="WF99" s="69"/>
      <c r="WG99" s="69"/>
      <c r="WH99" s="69"/>
      <c r="WI99" s="69"/>
      <c r="WJ99" s="69"/>
      <c r="WK99" s="69"/>
      <c r="WL99" s="69"/>
      <c r="WM99" s="69"/>
      <c r="WN99" s="69"/>
      <c r="WO99" s="69"/>
      <c r="WP99" s="69"/>
      <c r="WQ99" s="69"/>
      <c r="WR99" s="69"/>
      <c r="WS99" s="69"/>
      <c r="WT99" s="69"/>
      <c r="WU99" s="69"/>
      <c r="WV99" s="69"/>
      <c r="WW99" s="69"/>
      <c r="WX99" s="69"/>
      <c r="WY99" s="69"/>
      <c r="WZ99" s="69"/>
      <c r="XA99" s="69"/>
      <c r="XB99" s="69"/>
      <c r="XC99" s="69"/>
      <c r="XD99" s="69"/>
      <c r="XE99" s="69"/>
      <c r="XF99" s="69"/>
      <c r="XG99" s="69"/>
      <c r="XH99" s="69"/>
      <c r="XI99" s="69"/>
      <c r="XJ99" s="69"/>
      <c r="XK99" s="69"/>
      <c r="XL99" s="69"/>
      <c r="XM99" s="69"/>
      <c r="XN99" s="69"/>
      <c r="XO99" s="69"/>
      <c r="XP99" s="69"/>
      <c r="XQ99" s="69"/>
      <c r="XR99" s="69"/>
      <c r="XS99" s="69"/>
      <c r="XT99" s="69"/>
      <c r="XU99" s="69"/>
      <c r="XV99" s="69"/>
      <c r="XW99" s="69"/>
      <c r="XX99" s="69"/>
      <c r="XY99" s="69"/>
      <c r="XZ99" s="69"/>
      <c r="YA99" s="69"/>
      <c r="YB99" s="69"/>
      <c r="YC99" s="69"/>
      <c r="YD99" s="69"/>
      <c r="YE99" s="69"/>
      <c r="YF99" s="69"/>
      <c r="YG99" s="69"/>
      <c r="YH99" s="69"/>
      <c r="YI99" s="69"/>
      <c r="YJ99" s="69"/>
      <c r="YK99" s="69"/>
      <c r="YL99" s="69"/>
      <c r="YM99" s="69"/>
      <c r="YN99" s="69"/>
      <c r="YO99" s="69"/>
      <c r="YP99" s="69"/>
      <c r="YQ99" s="69"/>
      <c r="YR99" s="69"/>
      <c r="YS99" s="69"/>
      <c r="YT99" s="69"/>
      <c r="YU99" s="69"/>
      <c r="YV99" s="69"/>
      <c r="YW99" s="69"/>
      <c r="YX99" s="69"/>
      <c r="YY99" s="69"/>
      <c r="YZ99" s="69"/>
      <c r="ZA99" s="69"/>
      <c r="ZB99" s="69"/>
      <c r="ZC99" s="69"/>
      <c r="ZD99" s="69"/>
      <c r="ZE99" s="69"/>
      <c r="ZF99" s="69"/>
      <c r="ZG99" s="69"/>
      <c r="ZH99" s="69"/>
      <c r="ZI99" s="69"/>
      <c r="ZJ99" s="69"/>
      <c r="ZK99" s="69"/>
      <c r="ZL99" s="69"/>
      <c r="ZM99" s="69"/>
      <c r="ZN99" s="69"/>
      <c r="ZO99" s="69"/>
      <c r="ZP99" s="69"/>
      <c r="ZQ99" s="69"/>
      <c r="ZR99" s="69"/>
      <c r="ZS99" s="69"/>
      <c r="ZT99" s="69"/>
      <c r="ZU99" s="69"/>
      <c r="ZV99" s="69"/>
      <c r="ZW99" s="69"/>
      <c r="ZX99" s="69"/>
      <c r="ZY99" s="69"/>
      <c r="ZZ99" s="69"/>
      <c r="AAA99" s="69"/>
      <c r="AAB99" s="69"/>
      <c r="AAC99" s="69"/>
      <c r="AAD99" s="69"/>
      <c r="AAE99" s="69"/>
      <c r="AAF99" s="69"/>
      <c r="AAG99" s="69"/>
      <c r="AAH99" s="69"/>
      <c r="AAI99" s="69"/>
      <c r="AAJ99" s="69"/>
      <c r="AAK99" s="69"/>
      <c r="AAL99" s="69"/>
      <c r="AAM99" s="69"/>
      <c r="AAN99" s="69"/>
      <c r="AAO99" s="69"/>
      <c r="AAP99" s="69"/>
      <c r="AAQ99" s="69"/>
      <c r="AAR99" s="69"/>
      <c r="AAS99" s="69"/>
      <c r="AAT99" s="69"/>
      <c r="AAU99" s="69"/>
      <c r="AAV99" s="69"/>
      <c r="AAW99" s="69"/>
      <c r="AAX99" s="69"/>
      <c r="AAY99" s="69"/>
      <c r="AAZ99" s="69"/>
      <c r="ABA99" s="69"/>
      <c r="ABB99" s="69"/>
      <c r="ABC99" s="69"/>
      <c r="ABD99" s="69"/>
      <c r="ABE99" s="69"/>
      <c r="ABF99" s="69"/>
      <c r="ABG99" s="69"/>
      <c r="ABH99" s="69"/>
      <c r="ABI99" s="69"/>
      <c r="ABJ99" s="69"/>
      <c r="ABK99" s="69"/>
      <c r="ABL99" s="69"/>
      <c r="ABM99" s="69"/>
      <c r="ABN99" s="69"/>
      <c r="ABO99" s="69"/>
      <c r="ABP99" s="69"/>
      <c r="ABQ99" s="69"/>
      <c r="ABR99" s="69"/>
      <c r="ABS99" s="69"/>
      <c r="ABT99" s="69"/>
      <c r="ABU99" s="69"/>
      <c r="ABV99" s="69"/>
      <c r="ABW99" s="69"/>
      <c r="ABX99" s="69"/>
      <c r="ABY99" s="69"/>
      <c r="ABZ99" s="69"/>
      <c r="ACA99" s="69"/>
      <c r="ACB99" s="69"/>
      <c r="ACC99" s="69"/>
      <c r="ACD99" s="69"/>
      <c r="ACE99" s="69"/>
      <c r="ACF99" s="69"/>
      <c r="ACG99" s="69"/>
      <c r="ACH99" s="69"/>
      <c r="ACI99" s="69"/>
      <c r="ACJ99" s="69"/>
      <c r="ACK99" s="69"/>
      <c r="ACL99" s="69"/>
      <c r="ACM99" s="69"/>
      <c r="ACN99" s="69"/>
      <c r="ACO99" s="69"/>
      <c r="ACP99" s="69"/>
      <c r="ACQ99" s="69"/>
      <c r="ACR99" s="69"/>
      <c r="ACS99" s="69"/>
      <c r="ACT99" s="69"/>
      <c r="ACU99" s="69"/>
      <c r="ACV99" s="69"/>
      <c r="ACW99" s="69"/>
      <c r="ACX99" s="69"/>
      <c r="ACY99" s="69"/>
      <c r="ACZ99" s="69"/>
      <c r="ADA99" s="69"/>
      <c r="ADB99" s="69"/>
      <c r="ADC99" s="69"/>
      <c r="ADD99" s="69"/>
      <c r="ADE99" s="69"/>
      <c r="ADF99" s="69"/>
      <c r="ADG99" s="69"/>
      <c r="ADH99" s="69"/>
      <c r="ADI99" s="69"/>
      <c r="ADJ99" s="69"/>
      <c r="ADK99" s="69"/>
      <c r="ADL99" s="69"/>
      <c r="ADM99" s="69"/>
      <c r="ADN99" s="69"/>
      <c r="ADO99" s="69"/>
      <c r="ADP99" s="69"/>
      <c r="ADQ99" s="69"/>
      <c r="ADR99" s="69"/>
      <c r="ADS99" s="69"/>
      <c r="ADT99" s="69"/>
      <c r="ADU99" s="69"/>
      <c r="ADV99" s="69"/>
      <c r="ADW99" s="69"/>
      <c r="ADX99" s="69"/>
      <c r="ADY99" s="69"/>
      <c r="ADZ99" s="69"/>
      <c r="AEA99" s="69"/>
      <c r="AEB99" s="69"/>
      <c r="AEC99" s="69"/>
      <c r="AED99" s="69"/>
      <c r="AEE99" s="69"/>
      <c r="AEF99" s="69"/>
      <c r="AEG99" s="69"/>
      <c r="AEH99" s="69"/>
      <c r="AEI99" s="69"/>
      <c r="AEJ99" s="69"/>
      <c r="AEK99" s="69"/>
      <c r="AEL99" s="69"/>
      <c r="AEM99" s="69"/>
      <c r="AEN99" s="69"/>
      <c r="AEO99" s="69"/>
      <c r="AEP99" s="69"/>
      <c r="AEQ99" s="69"/>
      <c r="AER99" s="69"/>
      <c r="AES99" s="69"/>
      <c r="AET99" s="69"/>
      <c r="AEU99" s="69"/>
      <c r="AEV99" s="69"/>
      <c r="AEW99" s="69"/>
      <c r="AEX99" s="69"/>
      <c r="AEY99" s="69"/>
      <c r="AEZ99" s="69"/>
      <c r="AFA99" s="69"/>
      <c r="AFB99" s="69"/>
      <c r="AFC99" s="69"/>
      <c r="AFD99" s="69"/>
      <c r="AFE99" s="69"/>
      <c r="AFF99" s="69"/>
      <c r="AFG99" s="69"/>
      <c r="AFH99" s="69"/>
      <c r="AFI99" s="69"/>
      <c r="AFJ99" s="69"/>
      <c r="AFK99" s="69"/>
      <c r="AFL99" s="69"/>
      <c r="AFM99" s="69"/>
      <c r="AFN99" s="69"/>
      <c r="AFO99" s="69"/>
      <c r="AFP99" s="69"/>
      <c r="AFQ99" s="69"/>
      <c r="AFR99" s="69"/>
      <c r="AFS99" s="69"/>
      <c r="AFT99" s="69"/>
      <c r="AFU99" s="69"/>
      <c r="AFV99" s="69"/>
      <c r="AFW99" s="69"/>
      <c r="AFX99" s="69"/>
      <c r="AFY99" s="69"/>
      <c r="AFZ99" s="69"/>
      <c r="AGA99" s="69"/>
      <c r="AGB99" s="69"/>
      <c r="AGC99" s="69"/>
      <c r="AGD99" s="69"/>
      <c r="AGE99" s="69"/>
      <c r="AGF99" s="69"/>
      <c r="AGG99" s="69"/>
      <c r="AGH99" s="69"/>
      <c r="AGI99" s="69"/>
      <c r="AGJ99" s="69"/>
      <c r="AGK99" s="69"/>
      <c r="AGL99" s="69"/>
      <c r="AGM99" s="69"/>
      <c r="AGN99" s="69"/>
      <c r="AGO99" s="69"/>
      <c r="AGP99" s="69"/>
      <c r="AGQ99" s="69"/>
      <c r="AGR99" s="69"/>
      <c r="AGS99" s="69"/>
      <c r="AGT99" s="69"/>
      <c r="AGU99" s="69"/>
      <c r="AGV99" s="69"/>
      <c r="AGW99" s="69"/>
      <c r="AGX99" s="69"/>
      <c r="AGY99" s="69"/>
      <c r="AGZ99" s="69"/>
      <c r="AHA99" s="69"/>
      <c r="AHB99" s="69"/>
      <c r="AHC99" s="69"/>
      <c r="AHD99" s="69"/>
      <c r="AHE99" s="69"/>
      <c r="AHF99" s="69"/>
      <c r="AHG99" s="69"/>
      <c r="AHH99" s="69"/>
      <c r="AHI99" s="69"/>
      <c r="AHJ99" s="69"/>
      <c r="AHK99" s="69"/>
      <c r="AHL99" s="69"/>
      <c r="AHM99" s="69"/>
      <c r="AHN99" s="69"/>
      <c r="AHO99" s="69"/>
      <c r="AHP99" s="69"/>
      <c r="AHQ99" s="69"/>
      <c r="AHR99" s="69"/>
      <c r="AHS99" s="69"/>
      <c r="AHT99" s="69"/>
      <c r="AHU99" s="69"/>
      <c r="AHV99" s="69"/>
      <c r="AHW99" s="69"/>
      <c r="AHX99" s="69"/>
      <c r="AHY99" s="69"/>
      <c r="AHZ99" s="69"/>
      <c r="AIA99" s="69"/>
      <c r="AIB99" s="69"/>
      <c r="AIC99" s="69"/>
      <c r="AID99" s="69"/>
      <c r="AIE99" s="69"/>
      <c r="AIF99" s="69"/>
      <c r="AIG99" s="69"/>
      <c r="AIH99" s="69"/>
      <c r="AII99" s="69"/>
      <c r="AIJ99" s="69"/>
      <c r="AIK99" s="69"/>
      <c r="AIL99" s="69"/>
      <c r="AIM99" s="69"/>
      <c r="AIN99" s="69"/>
      <c r="AIO99" s="69"/>
      <c r="AIP99" s="69"/>
      <c r="AIQ99" s="69"/>
      <c r="AIR99" s="69"/>
      <c r="AIS99" s="69"/>
      <c r="AIT99" s="69"/>
      <c r="AIU99" s="69"/>
      <c r="AIV99" s="69"/>
      <c r="AIW99" s="69"/>
      <c r="AIX99" s="69"/>
      <c r="AIY99" s="69"/>
      <c r="AIZ99" s="69"/>
      <c r="AJA99" s="69"/>
      <c r="AJB99" s="69"/>
      <c r="AJC99" s="69"/>
      <c r="AJD99" s="69"/>
      <c r="AJE99" s="69"/>
      <c r="AJF99" s="69"/>
      <c r="AJG99" s="69"/>
      <c r="AJH99" s="69"/>
      <c r="AJI99" s="69"/>
      <c r="AJJ99" s="69"/>
      <c r="AJK99" s="69"/>
      <c r="AJL99" s="69"/>
      <c r="AJM99" s="69"/>
      <c r="AJN99" s="69"/>
      <c r="AJO99" s="69"/>
      <c r="AJP99" s="69"/>
      <c r="AJQ99" s="69"/>
      <c r="AJR99" s="69"/>
      <c r="AJS99" s="69"/>
      <c r="AJT99" s="69"/>
      <c r="AJU99" s="69"/>
      <c r="AJV99" s="69"/>
      <c r="AJW99" s="69"/>
      <c r="AJX99" s="69"/>
      <c r="AJY99" s="69"/>
      <c r="AJZ99" s="69"/>
      <c r="AKA99" s="69"/>
      <c r="AKB99" s="69"/>
      <c r="AKC99" s="69"/>
      <c r="AKD99" s="69"/>
      <c r="AKE99" s="69"/>
      <c r="AKF99" s="69"/>
      <c r="AKG99" s="69"/>
      <c r="AKH99" s="69"/>
      <c r="AKI99" s="69"/>
      <c r="AKJ99" s="69"/>
      <c r="AKK99" s="69"/>
      <c r="AKL99" s="69"/>
      <c r="AKM99" s="69"/>
      <c r="AKN99" s="69"/>
      <c r="AKO99" s="69"/>
      <c r="AKP99" s="69"/>
      <c r="AKQ99" s="69"/>
      <c r="AKR99" s="69"/>
      <c r="AKS99" s="69"/>
      <c r="AKT99" s="69"/>
      <c r="AKU99" s="69"/>
      <c r="AKV99" s="69"/>
      <c r="AKW99" s="69"/>
      <c r="AKX99" s="69"/>
      <c r="AKY99" s="69"/>
      <c r="AKZ99" s="69"/>
      <c r="ALA99" s="69"/>
      <c r="ALB99" s="69"/>
      <c r="ALC99" s="69"/>
      <c r="ALD99" s="69"/>
      <c r="ALE99" s="69"/>
      <c r="ALF99" s="69"/>
      <c r="ALG99" s="69"/>
      <c r="ALH99" s="69"/>
      <c r="ALI99" s="69"/>
      <c r="ALJ99" s="69"/>
      <c r="ALK99" s="69"/>
      <c r="ALL99" s="69"/>
      <c r="ALM99" s="69"/>
    </row>
    <row r="100">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c r="CQ100" s="69"/>
      <c r="CR100" s="69"/>
      <c r="CS100" s="69"/>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c r="HW100" s="69"/>
      <c r="HX100" s="69"/>
      <c r="HY100" s="69"/>
      <c r="HZ100" s="69"/>
      <c r="IA100" s="69"/>
      <c r="IB100" s="69"/>
      <c r="IC100" s="69"/>
      <c r="ID100" s="69"/>
      <c r="IE100" s="69"/>
      <c r="IF100" s="69"/>
      <c r="IG100" s="69"/>
      <c r="IH100" s="69"/>
      <c r="II100" s="69"/>
      <c r="IJ100" s="69"/>
      <c r="IK100" s="69"/>
      <c r="IL100" s="69"/>
      <c r="IM100" s="69"/>
      <c r="IN100" s="69"/>
      <c r="IO100" s="69"/>
      <c r="IP100" s="69"/>
      <c r="IQ100" s="69"/>
      <c r="IR100" s="69"/>
      <c r="IS100" s="69"/>
      <c r="IT100" s="69"/>
      <c r="IU100" s="69"/>
      <c r="IV100" s="69"/>
      <c r="IW100" s="69"/>
      <c r="IX100" s="69"/>
      <c r="IY100" s="69"/>
      <c r="IZ100" s="69"/>
      <c r="JA100" s="69"/>
      <c r="JB100" s="69"/>
      <c r="JC100" s="69"/>
      <c r="JD100" s="69"/>
      <c r="JE100" s="69"/>
      <c r="JF100" s="69"/>
      <c r="JG100" s="69"/>
      <c r="JH100" s="69"/>
      <c r="JI100" s="69"/>
      <c r="JJ100" s="69"/>
      <c r="JK100" s="69"/>
      <c r="JL100" s="69"/>
      <c r="JM100" s="69"/>
      <c r="JN100" s="69"/>
      <c r="JO100" s="69"/>
      <c r="JP100" s="69"/>
      <c r="JQ100" s="69"/>
      <c r="JR100" s="69"/>
      <c r="JS100" s="69"/>
      <c r="JT100" s="69"/>
      <c r="JU100" s="69"/>
      <c r="JV100" s="69"/>
      <c r="JW100" s="69"/>
      <c r="JX100" s="69"/>
      <c r="JY100" s="69"/>
      <c r="JZ100" s="69"/>
      <c r="KA100" s="69"/>
      <c r="KB100" s="69"/>
      <c r="KC100" s="69"/>
      <c r="KD100" s="69"/>
      <c r="KE100" s="69"/>
      <c r="KF100" s="69"/>
      <c r="KG100" s="69"/>
      <c r="KH100" s="69"/>
      <c r="KI100" s="69"/>
      <c r="KJ100" s="69"/>
      <c r="KK100" s="69"/>
      <c r="KL100" s="69"/>
      <c r="KM100" s="69"/>
      <c r="KN100" s="69"/>
      <c r="KO100" s="69"/>
      <c r="KP100" s="69"/>
      <c r="KQ100" s="69"/>
      <c r="KR100" s="69"/>
      <c r="KS100" s="69"/>
      <c r="KT100" s="69"/>
      <c r="KU100" s="69"/>
      <c r="KV100" s="69"/>
      <c r="KW100" s="69"/>
      <c r="KX100" s="69"/>
      <c r="KY100" s="69"/>
      <c r="KZ100" s="69"/>
      <c r="LA100" s="69"/>
      <c r="LB100" s="69"/>
      <c r="LC100" s="69"/>
      <c r="LD100" s="69"/>
      <c r="LE100" s="69"/>
      <c r="LF100" s="69"/>
      <c r="LG100" s="69"/>
      <c r="LH100" s="69"/>
      <c r="LI100" s="69"/>
      <c r="LJ100" s="69"/>
      <c r="LK100" s="69"/>
      <c r="LL100" s="69"/>
      <c r="LM100" s="69"/>
      <c r="LN100" s="69"/>
      <c r="LO100" s="69"/>
      <c r="LP100" s="69"/>
      <c r="LQ100" s="69"/>
      <c r="LR100" s="69"/>
      <c r="LS100" s="69"/>
      <c r="LT100" s="69"/>
      <c r="LU100" s="69"/>
      <c r="LV100" s="69"/>
      <c r="LW100" s="69"/>
      <c r="LX100" s="69"/>
      <c r="LY100" s="69"/>
      <c r="LZ100" s="69"/>
      <c r="MA100" s="69"/>
      <c r="MB100" s="69"/>
      <c r="MC100" s="69"/>
      <c r="MD100" s="69"/>
      <c r="ME100" s="69"/>
      <c r="MF100" s="69"/>
      <c r="MG100" s="69"/>
      <c r="MH100" s="69"/>
      <c r="MI100" s="69"/>
      <c r="MJ100" s="69"/>
      <c r="MK100" s="69"/>
      <c r="ML100" s="69"/>
      <c r="MM100" s="69"/>
      <c r="MN100" s="69"/>
      <c r="MO100" s="69"/>
      <c r="MP100" s="69"/>
      <c r="MQ100" s="69"/>
      <c r="MR100" s="69"/>
      <c r="MS100" s="69"/>
      <c r="MT100" s="69"/>
      <c r="MU100" s="69"/>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c r="NY100" s="69"/>
      <c r="NZ100" s="69"/>
      <c r="OA100" s="69"/>
      <c r="OB100" s="69"/>
      <c r="OC100" s="69"/>
      <c r="OD100" s="69"/>
      <c r="OE100" s="69"/>
      <c r="OF100" s="69"/>
      <c r="OG100" s="69"/>
      <c r="OH100" s="69"/>
      <c r="OI100" s="69"/>
      <c r="OJ100" s="69"/>
      <c r="OK100" s="69"/>
      <c r="OL100" s="69"/>
      <c r="OM100" s="69"/>
      <c r="ON100" s="69"/>
      <c r="OO100" s="69"/>
      <c r="OP100" s="69"/>
      <c r="OQ100" s="69"/>
      <c r="OR100" s="69"/>
      <c r="OS100" s="69"/>
      <c r="OT100" s="69"/>
      <c r="OU100" s="69"/>
      <c r="OV100" s="69"/>
      <c r="OW100" s="69"/>
      <c r="OX100" s="69"/>
      <c r="OY100" s="69"/>
      <c r="OZ100" s="69"/>
      <c r="PA100" s="69"/>
      <c r="PB100" s="69"/>
      <c r="PC100" s="69"/>
      <c r="PD100" s="69"/>
      <c r="PE100" s="69"/>
      <c r="PF100" s="69"/>
      <c r="PG100" s="69"/>
      <c r="PH100" s="69"/>
      <c r="PI100" s="69"/>
      <c r="PJ100" s="69"/>
      <c r="PK100" s="69"/>
      <c r="PL100" s="69"/>
      <c r="PM100" s="69"/>
      <c r="PN100" s="69"/>
      <c r="PO100" s="69"/>
      <c r="PP100" s="69"/>
      <c r="PQ100" s="69"/>
      <c r="PR100" s="69"/>
      <c r="PS100" s="69"/>
      <c r="PT100" s="69"/>
      <c r="PU100" s="69"/>
      <c r="PV100" s="69"/>
      <c r="PW100" s="69"/>
      <c r="PX100" s="69"/>
      <c r="PY100" s="69"/>
      <c r="PZ100" s="69"/>
      <c r="QA100" s="69"/>
      <c r="QB100" s="69"/>
      <c r="QC100" s="69"/>
      <c r="QD100" s="69"/>
      <c r="QE100" s="69"/>
      <c r="QF100" s="69"/>
      <c r="QG100" s="69"/>
      <c r="QH100" s="69"/>
      <c r="QI100" s="69"/>
      <c r="QJ100" s="69"/>
      <c r="QK100" s="69"/>
      <c r="QL100" s="69"/>
      <c r="QM100" s="69"/>
      <c r="QN100" s="69"/>
      <c r="QO100" s="69"/>
      <c r="QP100" s="69"/>
      <c r="QQ100" s="69"/>
      <c r="QR100" s="69"/>
      <c r="QS100" s="69"/>
      <c r="QT100" s="69"/>
      <c r="QU100" s="69"/>
      <c r="QV100" s="69"/>
      <c r="QW100" s="69"/>
      <c r="QX100" s="69"/>
      <c r="QY100" s="69"/>
      <c r="QZ100" s="69"/>
      <c r="RA100" s="69"/>
      <c r="RB100" s="69"/>
      <c r="RC100" s="69"/>
      <c r="RD100" s="69"/>
      <c r="RE100" s="69"/>
      <c r="RF100" s="69"/>
      <c r="RG100" s="69"/>
      <c r="RH100" s="69"/>
      <c r="RI100" s="69"/>
      <c r="RJ100" s="69"/>
      <c r="RK100" s="69"/>
      <c r="RL100" s="69"/>
      <c r="RM100" s="69"/>
      <c r="RN100" s="69"/>
      <c r="RO100" s="69"/>
      <c r="RP100" s="69"/>
      <c r="RQ100" s="69"/>
      <c r="RR100" s="69"/>
      <c r="RS100" s="69"/>
      <c r="RT100" s="69"/>
      <c r="RU100" s="69"/>
      <c r="RV100" s="69"/>
      <c r="RW100" s="69"/>
      <c r="RX100" s="69"/>
      <c r="RY100" s="69"/>
      <c r="RZ100" s="69"/>
      <c r="SA100" s="69"/>
      <c r="SB100" s="69"/>
      <c r="SC100" s="69"/>
      <c r="SD100" s="69"/>
      <c r="SE100" s="69"/>
      <c r="SF100" s="69"/>
      <c r="SG100" s="69"/>
      <c r="SH100" s="69"/>
      <c r="SI100" s="69"/>
      <c r="SJ100" s="69"/>
      <c r="SK100" s="69"/>
      <c r="SL100" s="69"/>
      <c r="SM100" s="69"/>
      <c r="SN100" s="69"/>
      <c r="SO100" s="69"/>
      <c r="SP100" s="69"/>
      <c r="SQ100" s="69"/>
      <c r="SR100" s="69"/>
      <c r="SS100" s="69"/>
      <c r="ST100" s="69"/>
      <c r="SU100" s="69"/>
      <c r="SV100" s="69"/>
      <c r="SW100" s="69"/>
      <c r="SX100" s="69"/>
      <c r="SY100" s="69"/>
      <c r="SZ100" s="69"/>
      <c r="TA100" s="69"/>
      <c r="TB100" s="69"/>
      <c r="TC100" s="69"/>
      <c r="TD100" s="69"/>
      <c r="TE100" s="69"/>
      <c r="TF100" s="69"/>
      <c r="TG100" s="69"/>
      <c r="TH100" s="69"/>
      <c r="TI100" s="69"/>
      <c r="TJ100" s="69"/>
      <c r="TK100" s="69"/>
      <c r="TL100" s="69"/>
      <c r="TM100" s="69"/>
      <c r="TN100" s="69"/>
      <c r="TO100" s="69"/>
      <c r="TP100" s="69"/>
      <c r="TQ100" s="69"/>
      <c r="TR100" s="69"/>
      <c r="TS100" s="69"/>
      <c r="TT100" s="69"/>
      <c r="TU100" s="69"/>
      <c r="TV100" s="69"/>
      <c r="TW100" s="69"/>
      <c r="TX100" s="69"/>
      <c r="TY100" s="69"/>
      <c r="TZ100" s="69"/>
      <c r="UA100" s="69"/>
      <c r="UB100" s="69"/>
      <c r="UC100" s="69"/>
      <c r="UD100" s="69"/>
      <c r="UE100" s="69"/>
      <c r="UF100" s="69"/>
      <c r="UG100" s="69"/>
      <c r="UH100" s="69"/>
      <c r="UI100" s="69"/>
      <c r="UJ100" s="69"/>
      <c r="UK100" s="69"/>
      <c r="UL100" s="69"/>
      <c r="UM100" s="69"/>
      <c r="UN100" s="69"/>
      <c r="UO100" s="69"/>
      <c r="UP100" s="69"/>
      <c r="UQ100" s="69"/>
      <c r="UR100" s="69"/>
      <c r="US100" s="69"/>
      <c r="UT100" s="69"/>
      <c r="UU100" s="69"/>
      <c r="UV100" s="69"/>
      <c r="UW100" s="69"/>
      <c r="UX100" s="69"/>
      <c r="UY100" s="69"/>
      <c r="UZ100" s="69"/>
      <c r="VA100" s="69"/>
      <c r="VB100" s="69"/>
      <c r="VC100" s="69"/>
      <c r="VD100" s="69"/>
      <c r="VE100" s="69"/>
      <c r="VF100" s="69"/>
      <c r="VG100" s="69"/>
      <c r="VH100" s="69"/>
      <c r="VI100" s="69"/>
      <c r="VJ100" s="69"/>
      <c r="VK100" s="69"/>
      <c r="VL100" s="69"/>
      <c r="VM100" s="69"/>
      <c r="VN100" s="69"/>
      <c r="VO100" s="69"/>
      <c r="VP100" s="69"/>
      <c r="VQ100" s="69"/>
      <c r="VR100" s="69"/>
      <c r="VS100" s="69"/>
      <c r="VT100" s="69"/>
      <c r="VU100" s="69"/>
      <c r="VV100" s="69"/>
      <c r="VW100" s="69"/>
      <c r="VX100" s="69"/>
      <c r="VY100" s="69"/>
      <c r="VZ100" s="69"/>
      <c r="WA100" s="69"/>
      <c r="WB100" s="69"/>
      <c r="WC100" s="69"/>
      <c r="WD100" s="69"/>
      <c r="WE100" s="69"/>
      <c r="WF100" s="69"/>
      <c r="WG100" s="69"/>
      <c r="WH100" s="69"/>
      <c r="WI100" s="69"/>
      <c r="WJ100" s="69"/>
      <c r="WK100" s="69"/>
      <c r="WL100" s="69"/>
      <c r="WM100" s="69"/>
      <c r="WN100" s="69"/>
      <c r="WO100" s="69"/>
      <c r="WP100" s="69"/>
      <c r="WQ100" s="69"/>
      <c r="WR100" s="69"/>
      <c r="WS100" s="69"/>
      <c r="WT100" s="69"/>
      <c r="WU100" s="69"/>
      <c r="WV100" s="69"/>
      <c r="WW100" s="69"/>
      <c r="WX100" s="69"/>
      <c r="WY100" s="69"/>
      <c r="WZ100" s="69"/>
      <c r="XA100" s="69"/>
      <c r="XB100" s="69"/>
      <c r="XC100" s="69"/>
      <c r="XD100" s="69"/>
      <c r="XE100" s="69"/>
      <c r="XF100" s="69"/>
      <c r="XG100" s="69"/>
      <c r="XH100" s="69"/>
      <c r="XI100" s="69"/>
      <c r="XJ100" s="69"/>
      <c r="XK100" s="69"/>
      <c r="XL100" s="69"/>
      <c r="XM100" s="69"/>
      <c r="XN100" s="69"/>
      <c r="XO100" s="69"/>
      <c r="XP100" s="69"/>
      <c r="XQ100" s="69"/>
      <c r="XR100" s="69"/>
      <c r="XS100" s="69"/>
      <c r="XT100" s="69"/>
      <c r="XU100" s="69"/>
      <c r="XV100" s="69"/>
      <c r="XW100" s="69"/>
      <c r="XX100" s="69"/>
      <c r="XY100" s="69"/>
      <c r="XZ100" s="69"/>
      <c r="YA100" s="69"/>
      <c r="YB100" s="69"/>
      <c r="YC100" s="69"/>
      <c r="YD100" s="69"/>
      <c r="YE100" s="69"/>
      <c r="YF100" s="69"/>
      <c r="YG100" s="69"/>
      <c r="YH100" s="69"/>
      <c r="YI100" s="69"/>
      <c r="YJ100" s="69"/>
      <c r="YK100" s="69"/>
      <c r="YL100" s="69"/>
      <c r="YM100" s="69"/>
      <c r="YN100" s="69"/>
      <c r="YO100" s="69"/>
      <c r="YP100" s="69"/>
      <c r="YQ100" s="69"/>
      <c r="YR100" s="69"/>
      <c r="YS100" s="69"/>
      <c r="YT100" s="69"/>
      <c r="YU100" s="69"/>
      <c r="YV100" s="69"/>
      <c r="YW100" s="69"/>
      <c r="YX100" s="69"/>
      <c r="YY100" s="69"/>
      <c r="YZ100" s="69"/>
      <c r="ZA100" s="69"/>
      <c r="ZB100" s="69"/>
      <c r="ZC100" s="69"/>
      <c r="ZD100" s="69"/>
      <c r="ZE100" s="69"/>
      <c r="ZF100" s="69"/>
      <c r="ZG100" s="69"/>
      <c r="ZH100" s="69"/>
      <c r="ZI100" s="69"/>
      <c r="ZJ100" s="69"/>
      <c r="ZK100" s="69"/>
      <c r="ZL100" s="69"/>
      <c r="ZM100" s="69"/>
      <c r="ZN100" s="69"/>
      <c r="ZO100" s="69"/>
      <c r="ZP100" s="69"/>
      <c r="ZQ100" s="69"/>
      <c r="ZR100" s="69"/>
      <c r="ZS100" s="69"/>
      <c r="ZT100" s="69"/>
      <c r="ZU100" s="69"/>
      <c r="ZV100" s="69"/>
      <c r="ZW100" s="69"/>
      <c r="ZX100" s="69"/>
      <c r="ZY100" s="69"/>
      <c r="ZZ100" s="69"/>
      <c r="AAA100" s="69"/>
      <c r="AAB100" s="69"/>
      <c r="AAC100" s="69"/>
      <c r="AAD100" s="69"/>
      <c r="AAE100" s="69"/>
      <c r="AAF100" s="69"/>
      <c r="AAG100" s="69"/>
      <c r="AAH100" s="69"/>
      <c r="AAI100" s="69"/>
      <c r="AAJ100" s="69"/>
      <c r="AAK100" s="69"/>
      <c r="AAL100" s="69"/>
      <c r="AAM100" s="69"/>
      <c r="AAN100" s="69"/>
      <c r="AAO100" s="69"/>
      <c r="AAP100" s="69"/>
      <c r="AAQ100" s="69"/>
      <c r="AAR100" s="69"/>
      <c r="AAS100" s="69"/>
      <c r="AAT100" s="69"/>
      <c r="AAU100" s="69"/>
      <c r="AAV100" s="69"/>
      <c r="AAW100" s="69"/>
      <c r="AAX100" s="69"/>
      <c r="AAY100" s="69"/>
      <c r="AAZ100" s="69"/>
      <c r="ABA100" s="69"/>
      <c r="ABB100" s="69"/>
      <c r="ABC100" s="69"/>
      <c r="ABD100" s="69"/>
      <c r="ABE100" s="69"/>
      <c r="ABF100" s="69"/>
      <c r="ABG100" s="69"/>
      <c r="ABH100" s="69"/>
      <c r="ABI100" s="69"/>
      <c r="ABJ100" s="69"/>
      <c r="ABK100" s="69"/>
      <c r="ABL100" s="69"/>
      <c r="ABM100" s="69"/>
      <c r="ABN100" s="69"/>
      <c r="ABO100" s="69"/>
      <c r="ABP100" s="69"/>
      <c r="ABQ100" s="69"/>
      <c r="ABR100" s="69"/>
      <c r="ABS100" s="69"/>
      <c r="ABT100" s="69"/>
      <c r="ABU100" s="69"/>
      <c r="ABV100" s="69"/>
      <c r="ABW100" s="69"/>
      <c r="ABX100" s="69"/>
      <c r="ABY100" s="69"/>
      <c r="ABZ100" s="69"/>
      <c r="ACA100" s="69"/>
      <c r="ACB100" s="69"/>
      <c r="ACC100" s="69"/>
      <c r="ACD100" s="69"/>
      <c r="ACE100" s="69"/>
      <c r="ACF100" s="69"/>
      <c r="ACG100" s="69"/>
      <c r="ACH100" s="69"/>
      <c r="ACI100" s="69"/>
      <c r="ACJ100" s="69"/>
      <c r="ACK100" s="69"/>
      <c r="ACL100" s="69"/>
      <c r="ACM100" s="69"/>
      <c r="ACN100" s="69"/>
      <c r="ACO100" s="69"/>
      <c r="ACP100" s="69"/>
      <c r="ACQ100" s="69"/>
      <c r="ACR100" s="69"/>
      <c r="ACS100" s="69"/>
      <c r="ACT100" s="69"/>
      <c r="ACU100" s="69"/>
      <c r="ACV100" s="69"/>
      <c r="ACW100" s="69"/>
      <c r="ACX100" s="69"/>
      <c r="ACY100" s="69"/>
      <c r="ACZ100" s="69"/>
      <c r="ADA100" s="69"/>
      <c r="ADB100" s="69"/>
      <c r="ADC100" s="69"/>
      <c r="ADD100" s="69"/>
      <c r="ADE100" s="69"/>
      <c r="ADF100" s="69"/>
      <c r="ADG100" s="69"/>
      <c r="ADH100" s="69"/>
      <c r="ADI100" s="69"/>
      <c r="ADJ100" s="69"/>
      <c r="ADK100" s="69"/>
      <c r="ADL100" s="69"/>
      <c r="ADM100" s="69"/>
      <c r="ADN100" s="69"/>
      <c r="ADO100" s="69"/>
      <c r="ADP100" s="69"/>
      <c r="ADQ100" s="69"/>
      <c r="ADR100" s="69"/>
      <c r="ADS100" s="69"/>
      <c r="ADT100" s="69"/>
      <c r="ADU100" s="69"/>
      <c r="ADV100" s="69"/>
      <c r="ADW100" s="69"/>
      <c r="ADX100" s="69"/>
      <c r="ADY100" s="69"/>
      <c r="ADZ100" s="69"/>
      <c r="AEA100" s="69"/>
      <c r="AEB100" s="69"/>
      <c r="AEC100" s="69"/>
      <c r="AED100" s="69"/>
      <c r="AEE100" s="69"/>
      <c r="AEF100" s="69"/>
      <c r="AEG100" s="69"/>
      <c r="AEH100" s="69"/>
      <c r="AEI100" s="69"/>
      <c r="AEJ100" s="69"/>
      <c r="AEK100" s="69"/>
      <c r="AEL100" s="69"/>
      <c r="AEM100" s="69"/>
      <c r="AEN100" s="69"/>
      <c r="AEO100" s="69"/>
      <c r="AEP100" s="69"/>
      <c r="AEQ100" s="69"/>
      <c r="AER100" s="69"/>
      <c r="AES100" s="69"/>
      <c r="AET100" s="69"/>
      <c r="AEU100" s="69"/>
      <c r="AEV100" s="69"/>
      <c r="AEW100" s="69"/>
      <c r="AEX100" s="69"/>
      <c r="AEY100" s="69"/>
      <c r="AEZ100" s="69"/>
      <c r="AFA100" s="69"/>
      <c r="AFB100" s="69"/>
      <c r="AFC100" s="69"/>
      <c r="AFD100" s="69"/>
      <c r="AFE100" s="69"/>
      <c r="AFF100" s="69"/>
      <c r="AFG100" s="69"/>
      <c r="AFH100" s="69"/>
      <c r="AFI100" s="69"/>
      <c r="AFJ100" s="69"/>
      <c r="AFK100" s="69"/>
      <c r="AFL100" s="69"/>
      <c r="AFM100" s="69"/>
      <c r="AFN100" s="69"/>
      <c r="AFO100" s="69"/>
      <c r="AFP100" s="69"/>
      <c r="AFQ100" s="69"/>
      <c r="AFR100" s="69"/>
      <c r="AFS100" s="69"/>
      <c r="AFT100" s="69"/>
      <c r="AFU100" s="69"/>
      <c r="AFV100" s="69"/>
      <c r="AFW100" s="69"/>
      <c r="AFX100" s="69"/>
      <c r="AFY100" s="69"/>
      <c r="AFZ100" s="69"/>
      <c r="AGA100" s="69"/>
      <c r="AGB100" s="69"/>
      <c r="AGC100" s="69"/>
      <c r="AGD100" s="69"/>
      <c r="AGE100" s="69"/>
      <c r="AGF100" s="69"/>
      <c r="AGG100" s="69"/>
      <c r="AGH100" s="69"/>
      <c r="AGI100" s="69"/>
      <c r="AGJ100" s="69"/>
      <c r="AGK100" s="69"/>
      <c r="AGL100" s="69"/>
      <c r="AGM100" s="69"/>
      <c r="AGN100" s="69"/>
      <c r="AGO100" s="69"/>
      <c r="AGP100" s="69"/>
      <c r="AGQ100" s="69"/>
      <c r="AGR100" s="69"/>
      <c r="AGS100" s="69"/>
      <c r="AGT100" s="69"/>
      <c r="AGU100" s="69"/>
      <c r="AGV100" s="69"/>
      <c r="AGW100" s="69"/>
      <c r="AGX100" s="69"/>
      <c r="AGY100" s="69"/>
      <c r="AGZ100" s="69"/>
      <c r="AHA100" s="69"/>
      <c r="AHB100" s="69"/>
      <c r="AHC100" s="69"/>
      <c r="AHD100" s="69"/>
      <c r="AHE100" s="69"/>
      <c r="AHF100" s="69"/>
      <c r="AHG100" s="69"/>
      <c r="AHH100" s="69"/>
      <c r="AHI100" s="69"/>
      <c r="AHJ100" s="69"/>
      <c r="AHK100" s="69"/>
      <c r="AHL100" s="69"/>
      <c r="AHM100" s="69"/>
      <c r="AHN100" s="69"/>
      <c r="AHO100" s="69"/>
      <c r="AHP100" s="69"/>
      <c r="AHQ100" s="69"/>
      <c r="AHR100" s="69"/>
      <c r="AHS100" s="69"/>
      <c r="AHT100" s="69"/>
      <c r="AHU100" s="69"/>
      <c r="AHV100" s="69"/>
      <c r="AHW100" s="69"/>
      <c r="AHX100" s="69"/>
      <c r="AHY100" s="69"/>
      <c r="AHZ100" s="69"/>
      <c r="AIA100" s="69"/>
      <c r="AIB100" s="69"/>
      <c r="AIC100" s="69"/>
      <c r="AID100" s="69"/>
      <c r="AIE100" s="69"/>
      <c r="AIF100" s="69"/>
      <c r="AIG100" s="69"/>
      <c r="AIH100" s="69"/>
      <c r="AII100" s="69"/>
      <c r="AIJ100" s="69"/>
      <c r="AIK100" s="69"/>
      <c r="AIL100" s="69"/>
      <c r="AIM100" s="69"/>
      <c r="AIN100" s="69"/>
      <c r="AIO100" s="69"/>
      <c r="AIP100" s="69"/>
      <c r="AIQ100" s="69"/>
      <c r="AIR100" s="69"/>
      <c r="AIS100" s="69"/>
      <c r="AIT100" s="69"/>
      <c r="AIU100" s="69"/>
      <c r="AIV100" s="69"/>
      <c r="AIW100" s="69"/>
      <c r="AIX100" s="69"/>
      <c r="AIY100" s="69"/>
      <c r="AIZ100" s="69"/>
      <c r="AJA100" s="69"/>
      <c r="AJB100" s="69"/>
      <c r="AJC100" s="69"/>
      <c r="AJD100" s="69"/>
      <c r="AJE100" s="69"/>
      <c r="AJF100" s="69"/>
      <c r="AJG100" s="69"/>
      <c r="AJH100" s="69"/>
      <c r="AJI100" s="69"/>
      <c r="AJJ100" s="69"/>
      <c r="AJK100" s="69"/>
      <c r="AJL100" s="69"/>
      <c r="AJM100" s="69"/>
      <c r="AJN100" s="69"/>
      <c r="AJO100" s="69"/>
      <c r="AJP100" s="69"/>
      <c r="AJQ100" s="69"/>
      <c r="AJR100" s="69"/>
      <c r="AJS100" s="69"/>
      <c r="AJT100" s="69"/>
      <c r="AJU100" s="69"/>
      <c r="AJV100" s="69"/>
      <c r="AJW100" s="69"/>
      <c r="AJX100" s="69"/>
      <c r="AJY100" s="69"/>
      <c r="AJZ100" s="69"/>
      <c r="AKA100" s="69"/>
      <c r="AKB100" s="69"/>
      <c r="AKC100" s="69"/>
      <c r="AKD100" s="69"/>
      <c r="AKE100" s="69"/>
      <c r="AKF100" s="69"/>
      <c r="AKG100" s="69"/>
      <c r="AKH100" s="69"/>
      <c r="AKI100" s="69"/>
      <c r="AKJ100" s="69"/>
      <c r="AKK100" s="69"/>
      <c r="AKL100" s="69"/>
      <c r="AKM100" s="69"/>
      <c r="AKN100" s="69"/>
      <c r="AKO100" s="69"/>
      <c r="AKP100" s="69"/>
      <c r="AKQ100" s="69"/>
      <c r="AKR100" s="69"/>
      <c r="AKS100" s="69"/>
      <c r="AKT100" s="69"/>
      <c r="AKU100" s="69"/>
      <c r="AKV100" s="69"/>
      <c r="AKW100" s="69"/>
      <c r="AKX100" s="69"/>
      <c r="AKY100" s="69"/>
      <c r="AKZ100" s="69"/>
      <c r="ALA100" s="69"/>
      <c r="ALB100" s="69"/>
      <c r="ALC100" s="69"/>
      <c r="ALD100" s="69"/>
      <c r="ALE100" s="69"/>
      <c r="ALF100" s="69"/>
      <c r="ALG100" s="69"/>
      <c r="ALH100" s="69"/>
      <c r="ALI100" s="69"/>
      <c r="ALJ100" s="69"/>
      <c r="ALK100" s="69"/>
      <c r="ALL100" s="69"/>
      <c r="ALM100" s="69"/>
    </row>
    <row r="10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c r="MB101" s="69"/>
      <c r="MC101" s="69"/>
      <c r="MD101" s="69"/>
      <c r="ME101" s="69"/>
      <c r="MF101" s="69"/>
      <c r="MG101" s="69"/>
      <c r="MH101" s="69"/>
      <c r="MI101" s="69"/>
      <c r="MJ101" s="69"/>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69"/>
      <c r="OS101" s="69"/>
      <c r="OT101" s="69"/>
      <c r="OU101" s="69"/>
      <c r="OV101" s="69"/>
      <c r="OW101" s="69"/>
      <c r="OX101" s="69"/>
      <c r="OY101" s="69"/>
      <c r="OZ101" s="69"/>
      <c r="PA101" s="69"/>
      <c r="PB101" s="69"/>
      <c r="PC101" s="69"/>
      <c r="PD101" s="69"/>
      <c r="PE101" s="69"/>
      <c r="PF101" s="69"/>
      <c r="PG101" s="69"/>
      <c r="PH101" s="69"/>
      <c r="PI101" s="69"/>
      <c r="PJ101" s="69"/>
      <c r="PK101" s="69"/>
      <c r="PL101" s="69"/>
      <c r="PM101" s="69"/>
      <c r="PN101" s="69"/>
      <c r="PO101" s="69"/>
      <c r="PP101" s="69"/>
      <c r="PQ101" s="69"/>
      <c r="PR101" s="69"/>
      <c r="PS101" s="69"/>
      <c r="PT101" s="69"/>
      <c r="PU101" s="69"/>
      <c r="PV101" s="69"/>
      <c r="PW101" s="69"/>
      <c r="PX101" s="69"/>
      <c r="PY101" s="69"/>
      <c r="PZ101" s="69"/>
      <c r="QA101" s="69"/>
      <c r="QB101" s="69"/>
      <c r="QC101" s="69"/>
      <c r="QD101" s="69"/>
      <c r="QE101" s="69"/>
      <c r="QF101" s="69"/>
      <c r="QG101" s="69"/>
      <c r="QH101" s="69"/>
      <c r="QI101" s="69"/>
      <c r="QJ101" s="69"/>
      <c r="QK101" s="69"/>
      <c r="QL101" s="69"/>
      <c r="QM101" s="69"/>
      <c r="QN101" s="69"/>
      <c r="QO101" s="69"/>
      <c r="QP101" s="69"/>
      <c r="QQ101" s="69"/>
      <c r="QR101" s="69"/>
      <c r="QS101" s="69"/>
      <c r="QT101" s="69"/>
      <c r="QU101" s="69"/>
      <c r="QV101" s="69"/>
      <c r="QW101" s="69"/>
      <c r="QX101" s="69"/>
      <c r="QY101" s="69"/>
      <c r="QZ101" s="69"/>
      <c r="RA101" s="69"/>
      <c r="RB101" s="69"/>
      <c r="RC101" s="69"/>
      <c r="RD101" s="69"/>
      <c r="RE101" s="69"/>
      <c r="RF101" s="69"/>
      <c r="RG101" s="69"/>
      <c r="RH101" s="69"/>
      <c r="RI101" s="69"/>
      <c r="RJ101" s="69"/>
      <c r="RK101" s="69"/>
      <c r="RL101" s="69"/>
      <c r="RM101" s="69"/>
      <c r="RN101" s="69"/>
      <c r="RO101" s="69"/>
      <c r="RP101" s="69"/>
      <c r="RQ101" s="69"/>
      <c r="RR101" s="69"/>
      <c r="RS101" s="69"/>
      <c r="RT101" s="69"/>
      <c r="RU101" s="69"/>
      <c r="RV101" s="69"/>
      <c r="RW101" s="69"/>
      <c r="RX101" s="69"/>
      <c r="RY101" s="69"/>
      <c r="RZ101" s="69"/>
      <c r="SA101" s="69"/>
      <c r="SB101" s="69"/>
      <c r="SC101" s="69"/>
      <c r="SD101" s="69"/>
      <c r="SE101" s="69"/>
      <c r="SF101" s="69"/>
      <c r="SG101" s="69"/>
      <c r="SH101" s="69"/>
      <c r="SI101" s="69"/>
      <c r="SJ101" s="69"/>
      <c r="SK101" s="69"/>
      <c r="SL101" s="69"/>
      <c r="SM101" s="69"/>
      <c r="SN101" s="69"/>
      <c r="SO101" s="69"/>
      <c r="SP101" s="69"/>
      <c r="SQ101" s="69"/>
      <c r="SR101" s="69"/>
      <c r="SS101" s="69"/>
      <c r="ST101" s="69"/>
      <c r="SU101" s="69"/>
      <c r="SV101" s="69"/>
      <c r="SW101" s="69"/>
      <c r="SX101" s="69"/>
      <c r="SY101" s="69"/>
      <c r="SZ101" s="69"/>
      <c r="TA101" s="69"/>
      <c r="TB101" s="69"/>
      <c r="TC101" s="69"/>
      <c r="TD101" s="69"/>
      <c r="TE101" s="69"/>
      <c r="TF101" s="69"/>
      <c r="TG101" s="69"/>
      <c r="TH101" s="69"/>
      <c r="TI101" s="69"/>
      <c r="TJ101" s="69"/>
      <c r="TK101" s="69"/>
      <c r="TL101" s="69"/>
      <c r="TM101" s="69"/>
      <c r="TN101" s="69"/>
      <c r="TO101" s="69"/>
      <c r="TP101" s="69"/>
      <c r="TQ101" s="69"/>
      <c r="TR101" s="69"/>
      <c r="TS101" s="69"/>
      <c r="TT101" s="69"/>
      <c r="TU101" s="69"/>
      <c r="TV101" s="69"/>
      <c r="TW101" s="69"/>
      <c r="TX101" s="69"/>
      <c r="TY101" s="69"/>
      <c r="TZ101" s="69"/>
      <c r="UA101" s="69"/>
      <c r="UB101" s="69"/>
      <c r="UC101" s="69"/>
      <c r="UD101" s="69"/>
      <c r="UE101" s="69"/>
      <c r="UF101" s="69"/>
      <c r="UG101" s="69"/>
      <c r="UH101" s="69"/>
      <c r="UI101" s="69"/>
      <c r="UJ101" s="69"/>
      <c r="UK101" s="69"/>
      <c r="UL101" s="69"/>
      <c r="UM101" s="69"/>
      <c r="UN101" s="69"/>
      <c r="UO101" s="69"/>
      <c r="UP101" s="69"/>
      <c r="UQ101" s="69"/>
      <c r="UR101" s="69"/>
      <c r="US101" s="69"/>
      <c r="UT101" s="69"/>
      <c r="UU101" s="69"/>
      <c r="UV101" s="69"/>
      <c r="UW101" s="69"/>
      <c r="UX101" s="69"/>
      <c r="UY101" s="69"/>
      <c r="UZ101" s="69"/>
      <c r="VA101" s="69"/>
      <c r="VB101" s="69"/>
      <c r="VC101" s="69"/>
      <c r="VD101" s="69"/>
      <c r="VE101" s="69"/>
      <c r="VF101" s="69"/>
      <c r="VG101" s="69"/>
      <c r="VH101" s="69"/>
      <c r="VI101" s="69"/>
      <c r="VJ101" s="69"/>
      <c r="VK101" s="69"/>
      <c r="VL101" s="69"/>
      <c r="VM101" s="69"/>
      <c r="VN101" s="69"/>
      <c r="VO101" s="69"/>
      <c r="VP101" s="69"/>
      <c r="VQ101" s="69"/>
      <c r="VR101" s="69"/>
      <c r="VS101" s="69"/>
      <c r="VT101" s="69"/>
      <c r="VU101" s="69"/>
      <c r="VV101" s="69"/>
      <c r="VW101" s="69"/>
      <c r="VX101" s="69"/>
      <c r="VY101" s="69"/>
      <c r="VZ101" s="69"/>
      <c r="WA101" s="69"/>
      <c r="WB101" s="69"/>
      <c r="WC101" s="69"/>
      <c r="WD101" s="69"/>
      <c r="WE101" s="69"/>
      <c r="WF101" s="69"/>
      <c r="WG101" s="69"/>
      <c r="WH101" s="69"/>
      <c r="WI101" s="69"/>
      <c r="WJ101" s="69"/>
      <c r="WK101" s="69"/>
      <c r="WL101" s="69"/>
      <c r="WM101" s="69"/>
      <c r="WN101" s="69"/>
      <c r="WO101" s="69"/>
      <c r="WP101" s="69"/>
      <c r="WQ101" s="69"/>
      <c r="WR101" s="69"/>
      <c r="WS101" s="69"/>
      <c r="WT101" s="69"/>
      <c r="WU101" s="69"/>
      <c r="WV101" s="69"/>
      <c r="WW101" s="69"/>
      <c r="WX101" s="69"/>
      <c r="WY101" s="69"/>
      <c r="WZ101" s="69"/>
      <c r="XA101" s="69"/>
      <c r="XB101" s="69"/>
      <c r="XC101" s="69"/>
      <c r="XD101" s="69"/>
      <c r="XE101" s="69"/>
      <c r="XF101" s="69"/>
      <c r="XG101" s="69"/>
      <c r="XH101" s="69"/>
      <c r="XI101" s="69"/>
      <c r="XJ101" s="69"/>
      <c r="XK101" s="69"/>
      <c r="XL101" s="69"/>
      <c r="XM101" s="69"/>
      <c r="XN101" s="69"/>
      <c r="XO101" s="69"/>
      <c r="XP101" s="69"/>
      <c r="XQ101" s="69"/>
      <c r="XR101" s="69"/>
      <c r="XS101" s="69"/>
      <c r="XT101" s="69"/>
      <c r="XU101" s="69"/>
      <c r="XV101" s="69"/>
      <c r="XW101" s="69"/>
      <c r="XX101" s="69"/>
      <c r="XY101" s="69"/>
      <c r="XZ101" s="69"/>
      <c r="YA101" s="69"/>
      <c r="YB101" s="69"/>
      <c r="YC101" s="69"/>
      <c r="YD101" s="69"/>
      <c r="YE101" s="69"/>
      <c r="YF101" s="69"/>
      <c r="YG101" s="69"/>
      <c r="YH101" s="69"/>
      <c r="YI101" s="69"/>
      <c r="YJ101" s="69"/>
      <c r="YK101" s="69"/>
      <c r="YL101" s="69"/>
      <c r="YM101" s="69"/>
      <c r="YN101" s="69"/>
      <c r="YO101" s="69"/>
      <c r="YP101" s="69"/>
      <c r="YQ101" s="69"/>
      <c r="YR101" s="69"/>
      <c r="YS101" s="69"/>
      <c r="YT101" s="69"/>
      <c r="YU101" s="69"/>
      <c r="YV101" s="69"/>
      <c r="YW101" s="69"/>
      <c r="YX101" s="69"/>
      <c r="YY101" s="69"/>
      <c r="YZ101" s="69"/>
      <c r="ZA101" s="69"/>
      <c r="ZB101" s="69"/>
      <c r="ZC101" s="69"/>
      <c r="ZD101" s="69"/>
      <c r="ZE101" s="69"/>
      <c r="ZF101" s="69"/>
      <c r="ZG101" s="69"/>
      <c r="ZH101" s="69"/>
      <c r="ZI101" s="69"/>
      <c r="ZJ101" s="69"/>
      <c r="ZK101" s="69"/>
      <c r="ZL101" s="69"/>
      <c r="ZM101" s="69"/>
      <c r="ZN101" s="69"/>
      <c r="ZO101" s="69"/>
      <c r="ZP101" s="69"/>
      <c r="ZQ101" s="69"/>
      <c r="ZR101" s="69"/>
      <c r="ZS101" s="69"/>
      <c r="ZT101" s="69"/>
      <c r="ZU101" s="69"/>
      <c r="ZV101" s="69"/>
      <c r="ZW101" s="69"/>
      <c r="ZX101" s="69"/>
      <c r="ZY101" s="69"/>
      <c r="ZZ101" s="69"/>
      <c r="AAA101" s="69"/>
      <c r="AAB101" s="69"/>
      <c r="AAC101" s="69"/>
      <c r="AAD101" s="69"/>
      <c r="AAE101" s="69"/>
      <c r="AAF101" s="69"/>
      <c r="AAG101" s="69"/>
      <c r="AAH101" s="69"/>
      <c r="AAI101" s="69"/>
      <c r="AAJ101" s="69"/>
      <c r="AAK101" s="69"/>
      <c r="AAL101" s="69"/>
      <c r="AAM101" s="69"/>
      <c r="AAN101" s="69"/>
      <c r="AAO101" s="69"/>
      <c r="AAP101" s="69"/>
      <c r="AAQ101" s="69"/>
      <c r="AAR101" s="69"/>
      <c r="AAS101" s="69"/>
      <c r="AAT101" s="69"/>
      <c r="AAU101" s="69"/>
      <c r="AAV101" s="69"/>
      <c r="AAW101" s="69"/>
      <c r="AAX101" s="69"/>
      <c r="AAY101" s="69"/>
      <c r="AAZ101" s="69"/>
      <c r="ABA101" s="69"/>
      <c r="ABB101" s="69"/>
      <c r="ABC101" s="69"/>
      <c r="ABD101" s="69"/>
      <c r="ABE101" s="69"/>
      <c r="ABF101" s="69"/>
      <c r="ABG101" s="69"/>
      <c r="ABH101" s="69"/>
      <c r="ABI101" s="69"/>
      <c r="ABJ101" s="69"/>
      <c r="ABK101" s="69"/>
      <c r="ABL101" s="69"/>
      <c r="ABM101" s="69"/>
      <c r="ABN101" s="69"/>
      <c r="ABO101" s="69"/>
      <c r="ABP101" s="69"/>
      <c r="ABQ101" s="69"/>
      <c r="ABR101" s="69"/>
      <c r="ABS101" s="69"/>
      <c r="ABT101" s="69"/>
      <c r="ABU101" s="69"/>
      <c r="ABV101" s="69"/>
      <c r="ABW101" s="69"/>
      <c r="ABX101" s="69"/>
      <c r="ABY101" s="69"/>
      <c r="ABZ101" s="69"/>
      <c r="ACA101" s="69"/>
      <c r="ACB101" s="69"/>
      <c r="ACC101" s="69"/>
      <c r="ACD101" s="69"/>
      <c r="ACE101" s="69"/>
      <c r="ACF101" s="69"/>
      <c r="ACG101" s="69"/>
      <c r="ACH101" s="69"/>
      <c r="ACI101" s="69"/>
      <c r="ACJ101" s="69"/>
      <c r="ACK101" s="69"/>
      <c r="ACL101" s="69"/>
      <c r="ACM101" s="69"/>
      <c r="ACN101" s="69"/>
      <c r="ACO101" s="69"/>
      <c r="ACP101" s="69"/>
      <c r="ACQ101" s="69"/>
      <c r="ACR101" s="69"/>
      <c r="ACS101" s="69"/>
      <c r="ACT101" s="69"/>
      <c r="ACU101" s="69"/>
      <c r="ACV101" s="69"/>
      <c r="ACW101" s="69"/>
      <c r="ACX101" s="69"/>
      <c r="ACY101" s="69"/>
      <c r="ACZ101" s="69"/>
      <c r="ADA101" s="69"/>
      <c r="ADB101" s="69"/>
      <c r="ADC101" s="69"/>
      <c r="ADD101" s="69"/>
      <c r="ADE101" s="69"/>
      <c r="ADF101" s="69"/>
      <c r="ADG101" s="69"/>
      <c r="ADH101" s="69"/>
      <c r="ADI101" s="69"/>
      <c r="ADJ101" s="69"/>
      <c r="ADK101" s="69"/>
      <c r="ADL101" s="69"/>
      <c r="ADM101" s="69"/>
      <c r="ADN101" s="69"/>
      <c r="ADO101" s="69"/>
      <c r="ADP101" s="69"/>
      <c r="ADQ101" s="69"/>
      <c r="ADR101" s="69"/>
      <c r="ADS101" s="69"/>
      <c r="ADT101" s="69"/>
      <c r="ADU101" s="69"/>
      <c r="ADV101" s="69"/>
      <c r="ADW101" s="69"/>
      <c r="ADX101" s="69"/>
      <c r="ADY101" s="69"/>
      <c r="ADZ101" s="69"/>
      <c r="AEA101" s="69"/>
      <c r="AEB101" s="69"/>
      <c r="AEC101" s="69"/>
      <c r="AED101" s="69"/>
      <c r="AEE101" s="69"/>
      <c r="AEF101" s="69"/>
      <c r="AEG101" s="69"/>
      <c r="AEH101" s="69"/>
      <c r="AEI101" s="69"/>
      <c r="AEJ101" s="69"/>
      <c r="AEK101" s="69"/>
      <c r="AEL101" s="69"/>
      <c r="AEM101" s="69"/>
      <c r="AEN101" s="69"/>
      <c r="AEO101" s="69"/>
      <c r="AEP101" s="69"/>
      <c r="AEQ101" s="69"/>
      <c r="AER101" s="69"/>
      <c r="AES101" s="69"/>
      <c r="AET101" s="69"/>
      <c r="AEU101" s="69"/>
      <c r="AEV101" s="69"/>
      <c r="AEW101" s="69"/>
      <c r="AEX101" s="69"/>
      <c r="AEY101" s="69"/>
      <c r="AEZ101" s="69"/>
      <c r="AFA101" s="69"/>
      <c r="AFB101" s="69"/>
      <c r="AFC101" s="69"/>
      <c r="AFD101" s="69"/>
      <c r="AFE101" s="69"/>
      <c r="AFF101" s="69"/>
      <c r="AFG101" s="69"/>
      <c r="AFH101" s="69"/>
      <c r="AFI101" s="69"/>
      <c r="AFJ101" s="69"/>
      <c r="AFK101" s="69"/>
      <c r="AFL101" s="69"/>
      <c r="AFM101" s="69"/>
      <c r="AFN101" s="69"/>
      <c r="AFO101" s="69"/>
      <c r="AFP101" s="69"/>
      <c r="AFQ101" s="69"/>
      <c r="AFR101" s="69"/>
      <c r="AFS101" s="69"/>
      <c r="AFT101" s="69"/>
      <c r="AFU101" s="69"/>
      <c r="AFV101" s="69"/>
      <c r="AFW101" s="69"/>
      <c r="AFX101" s="69"/>
      <c r="AFY101" s="69"/>
      <c r="AFZ101" s="69"/>
      <c r="AGA101" s="69"/>
      <c r="AGB101" s="69"/>
      <c r="AGC101" s="69"/>
      <c r="AGD101" s="69"/>
      <c r="AGE101" s="69"/>
      <c r="AGF101" s="69"/>
      <c r="AGG101" s="69"/>
      <c r="AGH101" s="69"/>
      <c r="AGI101" s="69"/>
      <c r="AGJ101" s="69"/>
      <c r="AGK101" s="69"/>
      <c r="AGL101" s="69"/>
      <c r="AGM101" s="69"/>
      <c r="AGN101" s="69"/>
      <c r="AGO101" s="69"/>
      <c r="AGP101" s="69"/>
      <c r="AGQ101" s="69"/>
      <c r="AGR101" s="69"/>
      <c r="AGS101" s="69"/>
      <c r="AGT101" s="69"/>
      <c r="AGU101" s="69"/>
      <c r="AGV101" s="69"/>
      <c r="AGW101" s="69"/>
      <c r="AGX101" s="69"/>
      <c r="AGY101" s="69"/>
      <c r="AGZ101" s="69"/>
      <c r="AHA101" s="69"/>
      <c r="AHB101" s="69"/>
      <c r="AHC101" s="69"/>
      <c r="AHD101" s="69"/>
      <c r="AHE101" s="69"/>
      <c r="AHF101" s="69"/>
      <c r="AHG101" s="69"/>
      <c r="AHH101" s="69"/>
      <c r="AHI101" s="69"/>
      <c r="AHJ101" s="69"/>
      <c r="AHK101" s="69"/>
      <c r="AHL101" s="69"/>
      <c r="AHM101" s="69"/>
      <c r="AHN101" s="69"/>
      <c r="AHO101" s="69"/>
      <c r="AHP101" s="69"/>
      <c r="AHQ101" s="69"/>
      <c r="AHR101" s="69"/>
      <c r="AHS101" s="69"/>
      <c r="AHT101" s="69"/>
      <c r="AHU101" s="69"/>
      <c r="AHV101" s="69"/>
      <c r="AHW101" s="69"/>
      <c r="AHX101" s="69"/>
      <c r="AHY101" s="69"/>
      <c r="AHZ101" s="69"/>
      <c r="AIA101" s="69"/>
      <c r="AIB101" s="69"/>
      <c r="AIC101" s="69"/>
      <c r="AID101" s="69"/>
      <c r="AIE101" s="69"/>
      <c r="AIF101" s="69"/>
      <c r="AIG101" s="69"/>
      <c r="AIH101" s="69"/>
      <c r="AII101" s="69"/>
      <c r="AIJ101" s="69"/>
      <c r="AIK101" s="69"/>
      <c r="AIL101" s="69"/>
      <c r="AIM101" s="69"/>
      <c r="AIN101" s="69"/>
      <c r="AIO101" s="69"/>
      <c r="AIP101" s="69"/>
      <c r="AIQ101" s="69"/>
      <c r="AIR101" s="69"/>
      <c r="AIS101" s="69"/>
      <c r="AIT101" s="69"/>
      <c r="AIU101" s="69"/>
      <c r="AIV101" s="69"/>
      <c r="AIW101" s="69"/>
      <c r="AIX101" s="69"/>
      <c r="AIY101" s="69"/>
      <c r="AIZ101" s="69"/>
      <c r="AJA101" s="69"/>
      <c r="AJB101" s="69"/>
      <c r="AJC101" s="69"/>
      <c r="AJD101" s="69"/>
      <c r="AJE101" s="69"/>
      <c r="AJF101" s="69"/>
      <c r="AJG101" s="69"/>
      <c r="AJH101" s="69"/>
      <c r="AJI101" s="69"/>
      <c r="AJJ101" s="69"/>
      <c r="AJK101" s="69"/>
      <c r="AJL101" s="69"/>
      <c r="AJM101" s="69"/>
      <c r="AJN101" s="69"/>
      <c r="AJO101" s="69"/>
      <c r="AJP101" s="69"/>
      <c r="AJQ101" s="69"/>
      <c r="AJR101" s="69"/>
      <c r="AJS101" s="69"/>
      <c r="AJT101" s="69"/>
      <c r="AJU101" s="69"/>
      <c r="AJV101" s="69"/>
      <c r="AJW101" s="69"/>
      <c r="AJX101" s="69"/>
      <c r="AJY101" s="69"/>
      <c r="AJZ101" s="69"/>
      <c r="AKA101" s="69"/>
      <c r="AKB101" s="69"/>
      <c r="AKC101" s="69"/>
      <c r="AKD101" s="69"/>
      <c r="AKE101" s="69"/>
      <c r="AKF101" s="69"/>
      <c r="AKG101" s="69"/>
      <c r="AKH101" s="69"/>
      <c r="AKI101" s="69"/>
      <c r="AKJ101" s="69"/>
      <c r="AKK101" s="69"/>
      <c r="AKL101" s="69"/>
      <c r="AKM101" s="69"/>
      <c r="AKN101" s="69"/>
      <c r="AKO101" s="69"/>
      <c r="AKP101" s="69"/>
      <c r="AKQ101" s="69"/>
      <c r="AKR101" s="69"/>
      <c r="AKS101" s="69"/>
      <c r="AKT101" s="69"/>
      <c r="AKU101" s="69"/>
      <c r="AKV101" s="69"/>
      <c r="AKW101" s="69"/>
      <c r="AKX101" s="69"/>
      <c r="AKY101" s="69"/>
      <c r="AKZ101" s="69"/>
      <c r="ALA101" s="69"/>
      <c r="ALB101" s="69"/>
      <c r="ALC101" s="69"/>
      <c r="ALD101" s="69"/>
      <c r="ALE101" s="69"/>
      <c r="ALF101" s="69"/>
      <c r="ALG101" s="69"/>
      <c r="ALH101" s="69"/>
      <c r="ALI101" s="69"/>
      <c r="ALJ101" s="69"/>
      <c r="ALK101" s="69"/>
      <c r="ALL101" s="69"/>
      <c r="ALM101" s="69"/>
    </row>
    <row r="1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69"/>
      <c r="CE102" s="69"/>
      <c r="CF102" s="69"/>
      <c r="CG102" s="69"/>
      <c r="CH102" s="69"/>
      <c r="CI102" s="69"/>
      <c r="CJ102" s="69"/>
      <c r="CK102" s="69"/>
      <c r="CL102" s="69"/>
      <c r="CM102" s="69"/>
      <c r="CN102" s="69"/>
      <c r="CO102" s="69"/>
      <c r="CP102" s="69"/>
      <c r="CQ102" s="69"/>
      <c r="CR102" s="69"/>
      <c r="CS102" s="69"/>
      <c r="CT102" s="69"/>
      <c r="CU102" s="69"/>
      <c r="CV102" s="69"/>
      <c r="CW102" s="69"/>
      <c r="CX102" s="69"/>
      <c r="CY102" s="69"/>
      <c r="CZ102" s="69"/>
      <c r="DA102" s="69"/>
      <c r="DB102" s="69"/>
      <c r="DC102" s="69"/>
      <c r="DD102" s="69"/>
      <c r="DE102" s="69"/>
      <c r="DF102" s="69"/>
      <c r="DG102" s="69"/>
      <c r="DH102" s="69"/>
      <c r="DI102" s="69"/>
      <c r="DJ102" s="69"/>
      <c r="DK102" s="69"/>
      <c r="DL102" s="69"/>
      <c r="DM102" s="69"/>
      <c r="DN102" s="69"/>
      <c r="DO102" s="69"/>
      <c r="DP102" s="69"/>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c r="EV102" s="69"/>
      <c r="EW102" s="69"/>
      <c r="EX102" s="69"/>
      <c r="EY102" s="69"/>
      <c r="EZ102" s="69"/>
      <c r="FA102" s="69"/>
      <c r="FB102" s="69"/>
      <c r="FC102" s="69"/>
      <c r="FD102" s="69"/>
      <c r="FE102" s="69"/>
      <c r="FF102" s="69"/>
      <c r="FG102" s="69"/>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c r="OI102" s="69"/>
      <c r="OJ102" s="69"/>
      <c r="OK102" s="69"/>
      <c r="OL102" s="69"/>
      <c r="OM102" s="69"/>
      <c r="ON102" s="69"/>
      <c r="OO102" s="69"/>
      <c r="OP102" s="69"/>
      <c r="OQ102" s="69"/>
      <c r="OR102" s="69"/>
      <c r="OS102" s="69"/>
      <c r="OT102" s="69"/>
      <c r="OU102" s="69"/>
      <c r="OV102" s="69"/>
      <c r="OW102" s="69"/>
      <c r="OX102" s="69"/>
      <c r="OY102" s="69"/>
      <c r="OZ102" s="69"/>
      <c r="PA102" s="69"/>
      <c r="PB102" s="69"/>
      <c r="PC102" s="69"/>
      <c r="PD102" s="69"/>
      <c r="PE102" s="69"/>
      <c r="PF102" s="69"/>
      <c r="PG102" s="69"/>
      <c r="PH102" s="69"/>
      <c r="PI102" s="69"/>
      <c r="PJ102" s="69"/>
      <c r="PK102" s="69"/>
      <c r="PL102" s="69"/>
      <c r="PM102" s="69"/>
      <c r="PN102" s="69"/>
      <c r="PO102" s="69"/>
      <c r="PP102" s="69"/>
      <c r="PQ102" s="69"/>
      <c r="PR102" s="69"/>
      <c r="PS102" s="69"/>
      <c r="PT102" s="69"/>
      <c r="PU102" s="69"/>
      <c r="PV102" s="69"/>
      <c r="PW102" s="69"/>
      <c r="PX102" s="69"/>
      <c r="PY102" s="69"/>
      <c r="PZ102" s="69"/>
      <c r="QA102" s="69"/>
      <c r="QB102" s="69"/>
      <c r="QC102" s="69"/>
      <c r="QD102" s="69"/>
      <c r="QE102" s="69"/>
      <c r="QF102" s="69"/>
      <c r="QG102" s="69"/>
      <c r="QH102" s="69"/>
      <c r="QI102" s="69"/>
      <c r="QJ102" s="69"/>
      <c r="QK102" s="69"/>
      <c r="QL102" s="69"/>
      <c r="QM102" s="69"/>
      <c r="QN102" s="69"/>
      <c r="QO102" s="69"/>
      <c r="QP102" s="69"/>
      <c r="QQ102" s="69"/>
      <c r="QR102" s="69"/>
      <c r="QS102" s="69"/>
      <c r="QT102" s="69"/>
      <c r="QU102" s="69"/>
      <c r="QV102" s="69"/>
      <c r="QW102" s="69"/>
      <c r="QX102" s="69"/>
      <c r="QY102" s="69"/>
      <c r="QZ102" s="69"/>
      <c r="RA102" s="69"/>
      <c r="RB102" s="69"/>
      <c r="RC102" s="69"/>
      <c r="RD102" s="69"/>
      <c r="RE102" s="69"/>
      <c r="RF102" s="69"/>
      <c r="RG102" s="69"/>
      <c r="RH102" s="69"/>
      <c r="RI102" s="69"/>
      <c r="RJ102" s="69"/>
      <c r="RK102" s="69"/>
      <c r="RL102" s="69"/>
      <c r="RM102" s="69"/>
      <c r="RN102" s="69"/>
      <c r="RO102" s="69"/>
      <c r="RP102" s="69"/>
      <c r="RQ102" s="69"/>
      <c r="RR102" s="69"/>
      <c r="RS102" s="69"/>
      <c r="RT102" s="69"/>
      <c r="RU102" s="69"/>
      <c r="RV102" s="69"/>
      <c r="RW102" s="69"/>
      <c r="RX102" s="69"/>
      <c r="RY102" s="69"/>
      <c r="RZ102" s="69"/>
      <c r="SA102" s="69"/>
      <c r="SB102" s="69"/>
      <c r="SC102" s="69"/>
      <c r="SD102" s="69"/>
      <c r="SE102" s="69"/>
      <c r="SF102" s="69"/>
      <c r="SG102" s="69"/>
      <c r="SH102" s="69"/>
      <c r="SI102" s="69"/>
      <c r="SJ102" s="69"/>
      <c r="SK102" s="69"/>
      <c r="SL102" s="69"/>
      <c r="SM102" s="69"/>
      <c r="SN102" s="69"/>
      <c r="SO102" s="69"/>
      <c r="SP102" s="69"/>
      <c r="SQ102" s="69"/>
      <c r="SR102" s="69"/>
      <c r="SS102" s="69"/>
      <c r="ST102" s="69"/>
      <c r="SU102" s="69"/>
      <c r="SV102" s="69"/>
      <c r="SW102" s="69"/>
      <c r="SX102" s="69"/>
      <c r="SY102" s="69"/>
      <c r="SZ102" s="69"/>
      <c r="TA102" s="69"/>
      <c r="TB102" s="69"/>
      <c r="TC102" s="69"/>
      <c r="TD102" s="69"/>
      <c r="TE102" s="69"/>
      <c r="TF102" s="69"/>
      <c r="TG102" s="69"/>
      <c r="TH102" s="69"/>
      <c r="TI102" s="69"/>
      <c r="TJ102" s="69"/>
      <c r="TK102" s="69"/>
      <c r="TL102" s="69"/>
      <c r="TM102" s="69"/>
      <c r="TN102" s="69"/>
      <c r="TO102" s="69"/>
      <c r="TP102" s="69"/>
      <c r="TQ102" s="69"/>
      <c r="TR102" s="69"/>
      <c r="TS102" s="69"/>
      <c r="TT102" s="69"/>
      <c r="TU102" s="69"/>
      <c r="TV102" s="69"/>
      <c r="TW102" s="69"/>
      <c r="TX102" s="69"/>
      <c r="TY102" s="69"/>
      <c r="TZ102" s="69"/>
      <c r="UA102" s="69"/>
      <c r="UB102" s="69"/>
      <c r="UC102" s="69"/>
      <c r="UD102" s="69"/>
      <c r="UE102" s="69"/>
      <c r="UF102" s="69"/>
      <c r="UG102" s="69"/>
      <c r="UH102" s="69"/>
      <c r="UI102" s="69"/>
      <c r="UJ102" s="69"/>
      <c r="UK102" s="69"/>
      <c r="UL102" s="69"/>
      <c r="UM102" s="69"/>
      <c r="UN102" s="69"/>
      <c r="UO102" s="69"/>
      <c r="UP102" s="69"/>
      <c r="UQ102" s="69"/>
      <c r="UR102" s="69"/>
      <c r="US102" s="69"/>
      <c r="UT102" s="69"/>
      <c r="UU102" s="69"/>
      <c r="UV102" s="69"/>
      <c r="UW102" s="69"/>
      <c r="UX102" s="69"/>
      <c r="UY102" s="69"/>
      <c r="UZ102" s="69"/>
      <c r="VA102" s="69"/>
      <c r="VB102" s="69"/>
      <c r="VC102" s="69"/>
      <c r="VD102" s="69"/>
      <c r="VE102" s="69"/>
      <c r="VF102" s="69"/>
      <c r="VG102" s="69"/>
      <c r="VH102" s="69"/>
      <c r="VI102" s="69"/>
      <c r="VJ102" s="69"/>
      <c r="VK102" s="69"/>
      <c r="VL102" s="69"/>
      <c r="VM102" s="69"/>
      <c r="VN102" s="69"/>
      <c r="VO102" s="69"/>
      <c r="VP102" s="69"/>
      <c r="VQ102" s="69"/>
      <c r="VR102" s="69"/>
      <c r="VS102" s="69"/>
      <c r="VT102" s="69"/>
      <c r="VU102" s="69"/>
      <c r="VV102" s="69"/>
      <c r="VW102" s="69"/>
      <c r="VX102" s="69"/>
      <c r="VY102" s="69"/>
      <c r="VZ102" s="69"/>
      <c r="WA102" s="69"/>
      <c r="WB102" s="69"/>
      <c r="WC102" s="69"/>
      <c r="WD102" s="69"/>
      <c r="WE102" s="69"/>
      <c r="WF102" s="69"/>
      <c r="WG102" s="69"/>
      <c r="WH102" s="69"/>
      <c r="WI102" s="69"/>
      <c r="WJ102" s="69"/>
      <c r="WK102" s="69"/>
      <c r="WL102" s="69"/>
      <c r="WM102" s="69"/>
      <c r="WN102" s="69"/>
      <c r="WO102" s="69"/>
      <c r="WP102" s="69"/>
      <c r="WQ102" s="69"/>
      <c r="WR102" s="69"/>
      <c r="WS102" s="69"/>
      <c r="WT102" s="69"/>
      <c r="WU102" s="69"/>
      <c r="WV102" s="69"/>
      <c r="WW102" s="69"/>
      <c r="WX102" s="69"/>
      <c r="WY102" s="69"/>
      <c r="WZ102" s="69"/>
      <c r="XA102" s="69"/>
      <c r="XB102" s="69"/>
      <c r="XC102" s="69"/>
      <c r="XD102" s="69"/>
      <c r="XE102" s="69"/>
      <c r="XF102" s="69"/>
      <c r="XG102" s="69"/>
      <c r="XH102" s="69"/>
      <c r="XI102" s="69"/>
      <c r="XJ102" s="69"/>
      <c r="XK102" s="69"/>
      <c r="XL102" s="69"/>
      <c r="XM102" s="69"/>
      <c r="XN102" s="69"/>
      <c r="XO102" s="69"/>
      <c r="XP102" s="69"/>
      <c r="XQ102" s="69"/>
      <c r="XR102" s="69"/>
      <c r="XS102" s="69"/>
      <c r="XT102" s="69"/>
      <c r="XU102" s="69"/>
      <c r="XV102" s="69"/>
      <c r="XW102" s="69"/>
      <c r="XX102" s="69"/>
      <c r="XY102" s="69"/>
      <c r="XZ102" s="69"/>
      <c r="YA102" s="69"/>
      <c r="YB102" s="69"/>
      <c r="YC102" s="69"/>
      <c r="YD102" s="69"/>
      <c r="YE102" s="69"/>
      <c r="YF102" s="69"/>
      <c r="YG102" s="69"/>
      <c r="YH102" s="69"/>
      <c r="YI102" s="69"/>
      <c r="YJ102" s="69"/>
      <c r="YK102" s="69"/>
      <c r="YL102" s="69"/>
      <c r="YM102" s="69"/>
      <c r="YN102" s="69"/>
      <c r="YO102" s="69"/>
      <c r="YP102" s="69"/>
      <c r="YQ102" s="69"/>
      <c r="YR102" s="69"/>
      <c r="YS102" s="69"/>
      <c r="YT102" s="69"/>
      <c r="YU102" s="69"/>
      <c r="YV102" s="69"/>
      <c r="YW102" s="69"/>
      <c r="YX102" s="69"/>
      <c r="YY102" s="69"/>
      <c r="YZ102" s="69"/>
      <c r="ZA102" s="69"/>
      <c r="ZB102" s="69"/>
      <c r="ZC102" s="69"/>
      <c r="ZD102" s="69"/>
      <c r="ZE102" s="69"/>
      <c r="ZF102" s="69"/>
      <c r="ZG102" s="69"/>
      <c r="ZH102" s="69"/>
      <c r="ZI102" s="69"/>
      <c r="ZJ102" s="69"/>
      <c r="ZK102" s="69"/>
      <c r="ZL102" s="69"/>
      <c r="ZM102" s="69"/>
      <c r="ZN102" s="69"/>
      <c r="ZO102" s="69"/>
      <c r="ZP102" s="69"/>
      <c r="ZQ102" s="69"/>
      <c r="ZR102" s="69"/>
      <c r="ZS102" s="69"/>
      <c r="ZT102" s="69"/>
      <c r="ZU102" s="69"/>
      <c r="ZV102" s="69"/>
      <c r="ZW102" s="69"/>
      <c r="ZX102" s="69"/>
      <c r="ZY102" s="69"/>
      <c r="ZZ102" s="69"/>
      <c r="AAA102" s="69"/>
      <c r="AAB102" s="69"/>
      <c r="AAC102" s="69"/>
      <c r="AAD102" s="69"/>
      <c r="AAE102" s="69"/>
      <c r="AAF102" s="69"/>
      <c r="AAG102" s="69"/>
      <c r="AAH102" s="69"/>
      <c r="AAI102" s="69"/>
      <c r="AAJ102" s="69"/>
      <c r="AAK102" s="69"/>
      <c r="AAL102" s="69"/>
      <c r="AAM102" s="69"/>
      <c r="AAN102" s="69"/>
      <c r="AAO102" s="69"/>
      <c r="AAP102" s="69"/>
      <c r="AAQ102" s="69"/>
      <c r="AAR102" s="69"/>
      <c r="AAS102" s="69"/>
      <c r="AAT102" s="69"/>
      <c r="AAU102" s="69"/>
      <c r="AAV102" s="69"/>
      <c r="AAW102" s="69"/>
      <c r="AAX102" s="69"/>
      <c r="AAY102" s="69"/>
      <c r="AAZ102" s="69"/>
      <c r="ABA102" s="69"/>
      <c r="ABB102" s="69"/>
      <c r="ABC102" s="69"/>
      <c r="ABD102" s="69"/>
      <c r="ABE102" s="69"/>
      <c r="ABF102" s="69"/>
      <c r="ABG102" s="69"/>
      <c r="ABH102" s="69"/>
      <c r="ABI102" s="69"/>
      <c r="ABJ102" s="69"/>
      <c r="ABK102" s="69"/>
      <c r="ABL102" s="69"/>
      <c r="ABM102" s="69"/>
      <c r="ABN102" s="69"/>
      <c r="ABO102" s="69"/>
      <c r="ABP102" s="69"/>
      <c r="ABQ102" s="69"/>
      <c r="ABR102" s="69"/>
      <c r="ABS102" s="69"/>
      <c r="ABT102" s="69"/>
      <c r="ABU102" s="69"/>
      <c r="ABV102" s="69"/>
      <c r="ABW102" s="69"/>
      <c r="ABX102" s="69"/>
      <c r="ABY102" s="69"/>
      <c r="ABZ102" s="69"/>
      <c r="ACA102" s="69"/>
      <c r="ACB102" s="69"/>
      <c r="ACC102" s="69"/>
      <c r="ACD102" s="69"/>
      <c r="ACE102" s="69"/>
      <c r="ACF102" s="69"/>
      <c r="ACG102" s="69"/>
      <c r="ACH102" s="69"/>
      <c r="ACI102" s="69"/>
      <c r="ACJ102" s="69"/>
      <c r="ACK102" s="69"/>
      <c r="ACL102" s="69"/>
      <c r="ACM102" s="69"/>
      <c r="ACN102" s="69"/>
      <c r="ACO102" s="69"/>
      <c r="ACP102" s="69"/>
      <c r="ACQ102" s="69"/>
      <c r="ACR102" s="69"/>
      <c r="ACS102" s="69"/>
      <c r="ACT102" s="69"/>
      <c r="ACU102" s="69"/>
      <c r="ACV102" s="69"/>
      <c r="ACW102" s="69"/>
      <c r="ACX102" s="69"/>
      <c r="ACY102" s="69"/>
      <c r="ACZ102" s="69"/>
      <c r="ADA102" s="69"/>
      <c r="ADB102" s="69"/>
      <c r="ADC102" s="69"/>
      <c r="ADD102" s="69"/>
      <c r="ADE102" s="69"/>
      <c r="ADF102" s="69"/>
      <c r="ADG102" s="69"/>
      <c r="ADH102" s="69"/>
      <c r="ADI102" s="69"/>
      <c r="ADJ102" s="69"/>
      <c r="ADK102" s="69"/>
      <c r="ADL102" s="69"/>
      <c r="ADM102" s="69"/>
      <c r="ADN102" s="69"/>
      <c r="ADO102" s="69"/>
      <c r="ADP102" s="69"/>
      <c r="ADQ102" s="69"/>
      <c r="ADR102" s="69"/>
      <c r="ADS102" s="69"/>
      <c r="ADT102" s="69"/>
      <c r="ADU102" s="69"/>
      <c r="ADV102" s="69"/>
      <c r="ADW102" s="69"/>
      <c r="ADX102" s="69"/>
      <c r="ADY102" s="69"/>
      <c r="ADZ102" s="69"/>
      <c r="AEA102" s="69"/>
      <c r="AEB102" s="69"/>
      <c r="AEC102" s="69"/>
      <c r="AED102" s="69"/>
      <c r="AEE102" s="69"/>
      <c r="AEF102" s="69"/>
      <c r="AEG102" s="69"/>
      <c r="AEH102" s="69"/>
      <c r="AEI102" s="69"/>
      <c r="AEJ102" s="69"/>
      <c r="AEK102" s="69"/>
      <c r="AEL102" s="69"/>
      <c r="AEM102" s="69"/>
      <c r="AEN102" s="69"/>
      <c r="AEO102" s="69"/>
      <c r="AEP102" s="69"/>
      <c r="AEQ102" s="69"/>
      <c r="AER102" s="69"/>
      <c r="AES102" s="69"/>
      <c r="AET102" s="69"/>
      <c r="AEU102" s="69"/>
      <c r="AEV102" s="69"/>
      <c r="AEW102" s="69"/>
      <c r="AEX102" s="69"/>
      <c r="AEY102" s="69"/>
      <c r="AEZ102" s="69"/>
      <c r="AFA102" s="69"/>
      <c r="AFB102" s="69"/>
      <c r="AFC102" s="69"/>
      <c r="AFD102" s="69"/>
      <c r="AFE102" s="69"/>
      <c r="AFF102" s="69"/>
      <c r="AFG102" s="69"/>
      <c r="AFH102" s="69"/>
      <c r="AFI102" s="69"/>
      <c r="AFJ102" s="69"/>
      <c r="AFK102" s="69"/>
      <c r="AFL102" s="69"/>
      <c r="AFM102" s="69"/>
      <c r="AFN102" s="69"/>
      <c r="AFO102" s="69"/>
      <c r="AFP102" s="69"/>
      <c r="AFQ102" s="69"/>
      <c r="AFR102" s="69"/>
      <c r="AFS102" s="69"/>
      <c r="AFT102" s="69"/>
      <c r="AFU102" s="69"/>
      <c r="AFV102" s="69"/>
      <c r="AFW102" s="69"/>
      <c r="AFX102" s="69"/>
      <c r="AFY102" s="69"/>
      <c r="AFZ102" s="69"/>
      <c r="AGA102" s="69"/>
      <c r="AGB102" s="69"/>
      <c r="AGC102" s="69"/>
      <c r="AGD102" s="69"/>
      <c r="AGE102" s="69"/>
      <c r="AGF102" s="69"/>
      <c r="AGG102" s="69"/>
      <c r="AGH102" s="69"/>
      <c r="AGI102" s="69"/>
      <c r="AGJ102" s="69"/>
      <c r="AGK102" s="69"/>
      <c r="AGL102" s="69"/>
      <c r="AGM102" s="69"/>
      <c r="AGN102" s="69"/>
      <c r="AGO102" s="69"/>
      <c r="AGP102" s="69"/>
      <c r="AGQ102" s="69"/>
      <c r="AGR102" s="69"/>
      <c r="AGS102" s="69"/>
      <c r="AGT102" s="69"/>
      <c r="AGU102" s="69"/>
      <c r="AGV102" s="69"/>
      <c r="AGW102" s="69"/>
      <c r="AGX102" s="69"/>
      <c r="AGY102" s="69"/>
      <c r="AGZ102" s="69"/>
      <c r="AHA102" s="69"/>
      <c r="AHB102" s="69"/>
      <c r="AHC102" s="69"/>
      <c r="AHD102" s="69"/>
      <c r="AHE102" s="69"/>
      <c r="AHF102" s="69"/>
      <c r="AHG102" s="69"/>
      <c r="AHH102" s="69"/>
      <c r="AHI102" s="69"/>
      <c r="AHJ102" s="69"/>
      <c r="AHK102" s="69"/>
      <c r="AHL102" s="69"/>
      <c r="AHM102" s="69"/>
      <c r="AHN102" s="69"/>
      <c r="AHO102" s="69"/>
      <c r="AHP102" s="69"/>
      <c r="AHQ102" s="69"/>
      <c r="AHR102" s="69"/>
      <c r="AHS102" s="69"/>
      <c r="AHT102" s="69"/>
      <c r="AHU102" s="69"/>
      <c r="AHV102" s="69"/>
      <c r="AHW102" s="69"/>
      <c r="AHX102" s="69"/>
      <c r="AHY102" s="69"/>
      <c r="AHZ102" s="69"/>
      <c r="AIA102" s="69"/>
      <c r="AIB102" s="69"/>
      <c r="AIC102" s="69"/>
      <c r="AID102" s="69"/>
      <c r="AIE102" s="69"/>
      <c r="AIF102" s="69"/>
      <c r="AIG102" s="69"/>
      <c r="AIH102" s="69"/>
      <c r="AII102" s="69"/>
      <c r="AIJ102" s="69"/>
      <c r="AIK102" s="69"/>
      <c r="AIL102" s="69"/>
      <c r="AIM102" s="69"/>
      <c r="AIN102" s="69"/>
      <c r="AIO102" s="69"/>
      <c r="AIP102" s="69"/>
      <c r="AIQ102" s="69"/>
      <c r="AIR102" s="69"/>
      <c r="AIS102" s="69"/>
      <c r="AIT102" s="69"/>
      <c r="AIU102" s="69"/>
      <c r="AIV102" s="69"/>
      <c r="AIW102" s="69"/>
      <c r="AIX102" s="69"/>
      <c r="AIY102" s="69"/>
      <c r="AIZ102" s="69"/>
      <c r="AJA102" s="69"/>
      <c r="AJB102" s="69"/>
      <c r="AJC102" s="69"/>
      <c r="AJD102" s="69"/>
      <c r="AJE102" s="69"/>
      <c r="AJF102" s="69"/>
      <c r="AJG102" s="69"/>
      <c r="AJH102" s="69"/>
      <c r="AJI102" s="69"/>
      <c r="AJJ102" s="69"/>
      <c r="AJK102" s="69"/>
      <c r="AJL102" s="69"/>
      <c r="AJM102" s="69"/>
      <c r="AJN102" s="69"/>
      <c r="AJO102" s="69"/>
      <c r="AJP102" s="69"/>
      <c r="AJQ102" s="69"/>
      <c r="AJR102" s="69"/>
      <c r="AJS102" s="69"/>
      <c r="AJT102" s="69"/>
      <c r="AJU102" s="69"/>
      <c r="AJV102" s="69"/>
      <c r="AJW102" s="69"/>
      <c r="AJX102" s="69"/>
      <c r="AJY102" s="69"/>
      <c r="AJZ102" s="69"/>
      <c r="AKA102" s="69"/>
      <c r="AKB102" s="69"/>
      <c r="AKC102" s="69"/>
      <c r="AKD102" s="69"/>
      <c r="AKE102" s="69"/>
      <c r="AKF102" s="69"/>
      <c r="AKG102" s="69"/>
      <c r="AKH102" s="69"/>
      <c r="AKI102" s="69"/>
      <c r="AKJ102" s="69"/>
      <c r="AKK102" s="69"/>
      <c r="AKL102" s="69"/>
      <c r="AKM102" s="69"/>
      <c r="AKN102" s="69"/>
      <c r="AKO102" s="69"/>
      <c r="AKP102" s="69"/>
      <c r="AKQ102" s="69"/>
      <c r="AKR102" s="69"/>
      <c r="AKS102" s="69"/>
      <c r="AKT102" s="69"/>
      <c r="AKU102" s="69"/>
      <c r="AKV102" s="69"/>
      <c r="AKW102" s="69"/>
      <c r="AKX102" s="69"/>
      <c r="AKY102" s="69"/>
      <c r="AKZ102" s="69"/>
      <c r="ALA102" s="69"/>
      <c r="ALB102" s="69"/>
      <c r="ALC102" s="69"/>
      <c r="ALD102" s="69"/>
      <c r="ALE102" s="69"/>
      <c r="ALF102" s="69"/>
      <c r="ALG102" s="69"/>
      <c r="ALH102" s="69"/>
      <c r="ALI102" s="69"/>
      <c r="ALJ102" s="69"/>
      <c r="ALK102" s="69"/>
      <c r="ALL102" s="69"/>
      <c r="ALM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69"/>
      <c r="CE103" s="69"/>
      <c r="CF103" s="69"/>
      <c r="CG103" s="69"/>
      <c r="CH103" s="69"/>
      <c r="CI103" s="69"/>
      <c r="CJ103" s="69"/>
      <c r="CK103" s="69"/>
      <c r="CL103" s="69"/>
      <c r="CM103" s="69"/>
      <c r="CN103" s="69"/>
      <c r="CO103" s="69"/>
      <c r="CP103" s="69"/>
      <c r="CQ103" s="69"/>
      <c r="CR103" s="69"/>
      <c r="CS103" s="69"/>
      <c r="CT103" s="69"/>
      <c r="CU103" s="69"/>
      <c r="CV103" s="69"/>
      <c r="CW103" s="69"/>
      <c r="CX103" s="69"/>
      <c r="CY103" s="69"/>
      <c r="CZ103" s="69"/>
      <c r="DA103" s="69"/>
      <c r="DB103" s="69"/>
      <c r="DC103" s="69"/>
      <c r="DD103" s="69"/>
      <c r="DE103" s="69"/>
      <c r="DF103" s="69"/>
      <c r="DG103" s="69"/>
      <c r="DH103" s="69"/>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c r="ON103" s="69"/>
      <c r="OO103" s="69"/>
      <c r="OP103" s="69"/>
      <c r="OQ103" s="69"/>
      <c r="OR103" s="69"/>
      <c r="OS103" s="69"/>
      <c r="OT103" s="69"/>
      <c r="OU103" s="69"/>
      <c r="OV103" s="69"/>
      <c r="OW103" s="69"/>
      <c r="OX103" s="69"/>
      <c r="OY103" s="69"/>
      <c r="OZ103" s="69"/>
      <c r="PA103" s="69"/>
      <c r="PB103" s="69"/>
      <c r="PC103" s="69"/>
      <c r="PD103" s="69"/>
      <c r="PE103" s="69"/>
      <c r="PF103" s="69"/>
      <c r="PG103" s="69"/>
      <c r="PH103" s="69"/>
      <c r="PI103" s="69"/>
      <c r="PJ103" s="69"/>
      <c r="PK103" s="69"/>
      <c r="PL103" s="69"/>
      <c r="PM103" s="69"/>
      <c r="PN103" s="69"/>
      <c r="PO103" s="69"/>
      <c r="PP103" s="69"/>
      <c r="PQ103" s="69"/>
      <c r="PR103" s="69"/>
      <c r="PS103" s="69"/>
      <c r="PT103" s="69"/>
      <c r="PU103" s="69"/>
      <c r="PV103" s="69"/>
      <c r="PW103" s="69"/>
      <c r="PX103" s="69"/>
      <c r="PY103" s="69"/>
      <c r="PZ103" s="69"/>
      <c r="QA103" s="69"/>
      <c r="QB103" s="69"/>
      <c r="QC103" s="69"/>
      <c r="QD103" s="69"/>
      <c r="QE103" s="69"/>
      <c r="QF103" s="69"/>
      <c r="QG103" s="69"/>
      <c r="QH103" s="69"/>
      <c r="QI103" s="69"/>
      <c r="QJ103" s="69"/>
      <c r="QK103" s="69"/>
      <c r="QL103" s="69"/>
      <c r="QM103" s="69"/>
      <c r="QN103" s="69"/>
      <c r="QO103" s="69"/>
      <c r="QP103" s="69"/>
      <c r="QQ103" s="69"/>
      <c r="QR103" s="69"/>
      <c r="QS103" s="69"/>
      <c r="QT103" s="69"/>
      <c r="QU103" s="69"/>
      <c r="QV103" s="69"/>
      <c r="QW103" s="69"/>
      <c r="QX103" s="69"/>
      <c r="QY103" s="69"/>
      <c r="QZ103" s="69"/>
      <c r="RA103" s="69"/>
      <c r="RB103" s="69"/>
      <c r="RC103" s="69"/>
      <c r="RD103" s="69"/>
      <c r="RE103" s="69"/>
      <c r="RF103" s="69"/>
      <c r="RG103" s="69"/>
      <c r="RH103" s="69"/>
      <c r="RI103" s="69"/>
      <c r="RJ103" s="69"/>
      <c r="RK103" s="69"/>
      <c r="RL103" s="69"/>
      <c r="RM103" s="69"/>
      <c r="RN103" s="69"/>
      <c r="RO103" s="69"/>
      <c r="RP103" s="69"/>
      <c r="RQ103" s="69"/>
      <c r="RR103" s="69"/>
      <c r="RS103" s="69"/>
      <c r="RT103" s="69"/>
      <c r="RU103" s="69"/>
      <c r="RV103" s="69"/>
      <c r="RW103" s="69"/>
      <c r="RX103" s="69"/>
      <c r="RY103" s="69"/>
      <c r="RZ103" s="69"/>
      <c r="SA103" s="69"/>
      <c r="SB103" s="69"/>
      <c r="SC103" s="69"/>
      <c r="SD103" s="69"/>
      <c r="SE103" s="69"/>
      <c r="SF103" s="69"/>
      <c r="SG103" s="69"/>
      <c r="SH103" s="69"/>
      <c r="SI103" s="69"/>
      <c r="SJ103" s="69"/>
      <c r="SK103" s="69"/>
      <c r="SL103" s="69"/>
      <c r="SM103" s="69"/>
      <c r="SN103" s="69"/>
      <c r="SO103" s="69"/>
      <c r="SP103" s="69"/>
      <c r="SQ103" s="69"/>
      <c r="SR103" s="69"/>
      <c r="SS103" s="69"/>
      <c r="ST103" s="69"/>
      <c r="SU103" s="69"/>
      <c r="SV103" s="69"/>
      <c r="SW103" s="69"/>
      <c r="SX103" s="69"/>
      <c r="SY103" s="69"/>
      <c r="SZ103" s="69"/>
      <c r="TA103" s="69"/>
      <c r="TB103" s="69"/>
      <c r="TC103" s="69"/>
      <c r="TD103" s="69"/>
      <c r="TE103" s="69"/>
      <c r="TF103" s="69"/>
      <c r="TG103" s="69"/>
      <c r="TH103" s="69"/>
      <c r="TI103" s="69"/>
      <c r="TJ103" s="69"/>
      <c r="TK103" s="69"/>
      <c r="TL103" s="69"/>
      <c r="TM103" s="69"/>
      <c r="TN103" s="69"/>
      <c r="TO103" s="69"/>
      <c r="TP103" s="69"/>
      <c r="TQ103" s="69"/>
      <c r="TR103" s="69"/>
      <c r="TS103" s="69"/>
      <c r="TT103" s="69"/>
      <c r="TU103" s="69"/>
      <c r="TV103" s="69"/>
      <c r="TW103" s="69"/>
      <c r="TX103" s="69"/>
      <c r="TY103" s="69"/>
      <c r="TZ103" s="69"/>
      <c r="UA103" s="69"/>
      <c r="UB103" s="69"/>
      <c r="UC103" s="69"/>
      <c r="UD103" s="69"/>
      <c r="UE103" s="69"/>
      <c r="UF103" s="69"/>
      <c r="UG103" s="69"/>
      <c r="UH103" s="69"/>
      <c r="UI103" s="69"/>
      <c r="UJ103" s="69"/>
      <c r="UK103" s="69"/>
      <c r="UL103" s="69"/>
      <c r="UM103" s="69"/>
      <c r="UN103" s="69"/>
      <c r="UO103" s="69"/>
      <c r="UP103" s="69"/>
      <c r="UQ103" s="69"/>
      <c r="UR103" s="69"/>
      <c r="US103" s="69"/>
      <c r="UT103" s="69"/>
      <c r="UU103" s="69"/>
      <c r="UV103" s="69"/>
      <c r="UW103" s="69"/>
      <c r="UX103" s="69"/>
      <c r="UY103" s="69"/>
      <c r="UZ103" s="69"/>
      <c r="VA103" s="69"/>
      <c r="VB103" s="69"/>
      <c r="VC103" s="69"/>
      <c r="VD103" s="69"/>
      <c r="VE103" s="69"/>
      <c r="VF103" s="69"/>
      <c r="VG103" s="69"/>
      <c r="VH103" s="69"/>
      <c r="VI103" s="69"/>
      <c r="VJ103" s="69"/>
      <c r="VK103" s="69"/>
      <c r="VL103" s="69"/>
      <c r="VM103" s="69"/>
      <c r="VN103" s="69"/>
      <c r="VO103" s="69"/>
      <c r="VP103" s="69"/>
      <c r="VQ103" s="69"/>
      <c r="VR103" s="69"/>
      <c r="VS103" s="69"/>
      <c r="VT103" s="69"/>
      <c r="VU103" s="69"/>
      <c r="VV103" s="69"/>
      <c r="VW103" s="69"/>
      <c r="VX103" s="69"/>
      <c r="VY103" s="69"/>
      <c r="VZ103" s="69"/>
      <c r="WA103" s="69"/>
      <c r="WB103" s="69"/>
      <c r="WC103" s="69"/>
      <c r="WD103" s="69"/>
      <c r="WE103" s="69"/>
      <c r="WF103" s="69"/>
      <c r="WG103" s="69"/>
      <c r="WH103" s="69"/>
      <c r="WI103" s="69"/>
      <c r="WJ103" s="69"/>
      <c r="WK103" s="69"/>
      <c r="WL103" s="69"/>
      <c r="WM103" s="69"/>
      <c r="WN103" s="69"/>
      <c r="WO103" s="69"/>
      <c r="WP103" s="69"/>
      <c r="WQ103" s="69"/>
      <c r="WR103" s="69"/>
      <c r="WS103" s="69"/>
      <c r="WT103" s="69"/>
      <c r="WU103" s="69"/>
      <c r="WV103" s="69"/>
      <c r="WW103" s="69"/>
      <c r="WX103" s="69"/>
      <c r="WY103" s="69"/>
      <c r="WZ103" s="69"/>
      <c r="XA103" s="69"/>
      <c r="XB103" s="69"/>
      <c r="XC103" s="69"/>
      <c r="XD103" s="69"/>
      <c r="XE103" s="69"/>
      <c r="XF103" s="69"/>
      <c r="XG103" s="69"/>
      <c r="XH103" s="69"/>
      <c r="XI103" s="69"/>
      <c r="XJ103" s="69"/>
      <c r="XK103" s="69"/>
      <c r="XL103" s="69"/>
      <c r="XM103" s="69"/>
      <c r="XN103" s="69"/>
      <c r="XO103" s="69"/>
      <c r="XP103" s="69"/>
      <c r="XQ103" s="69"/>
      <c r="XR103" s="69"/>
      <c r="XS103" s="69"/>
      <c r="XT103" s="69"/>
      <c r="XU103" s="69"/>
      <c r="XV103" s="69"/>
      <c r="XW103" s="69"/>
      <c r="XX103" s="69"/>
      <c r="XY103" s="69"/>
      <c r="XZ103" s="69"/>
      <c r="YA103" s="69"/>
      <c r="YB103" s="69"/>
      <c r="YC103" s="69"/>
      <c r="YD103" s="69"/>
      <c r="YE103" s="69"/>
      <c r="YF103" s="69"/>
      <c r="YG103" s="69"/>
      <c r="YH103" s="69"/>
      <c r="YI103" s="69"/>
      <c r="YJ103" s="69"/>
      <c r="YK103" s="69"/>
      <c r="YL103" s="69"/>
      <c r="YM103" s="69"/>
      <c r="YN103" s="69"/>
      <c r="YO103" s="69"/>
      <c r="YP103" s="69"/>
      <c r="YQ103" s="69"/>
      <c r="YR103" s="69"/>
      <c r="YS103" s="69"/>
      <c r="YT103" s="69"/>
      <c r="YU103" s="69"/>
      <c r="YV103" s="69"/>
      <c r="YW103" s="69"/>
      <c r="YX103" s="69"/>
      <c r="YY103" s="69"/>
      <c r="YZ103" s="69"/>
      <c r="ZA103" s="69"/>
      <c r="ZB103" s="69"/>
      <c r="ZC103" s="69"/>
      <c r="ZD103" s="69"/>
      <c r="ZE103" s="69"/>
      <c r="ZF103" s="69"/>
      <c r="ZG103" s="69"/>
      <c r="ZH103" s="69"/>
      <c r="ZI103" s="69"/>
      <c r="ZJ103" s="69"/>
      <c r="ZK103" s="69"/>
      <c r="ZL103" s="69"/>
      <c r="ZM103" s="69"/>
      <c r="ZN103" s="69"/>
      <c r="ZO103" s="69"/>
      <c r="ZP103" s="69"/>
      <c r="ZQ103" s="69"/>
      <c r="ZR103" s="69"/>
      <c r="ZS103" s="69"/>
      <c r="ZT103" s="69"/>
      <c r="ZU103" s="69"/>
      <c r="ZV103" s="69"/>
      <c r="ZW103" s="69"/>
      <c r="ZX103" s="69"/>
      <c r="ZY103" s="69"/>
      <c r="ZZ103" s="69"/>
      <c r="AAA103" s="69"/>
      <c r="AAB103" s="69"/>
      <c r="AAC103" s="69"/>
      <c r="AAD103" s="69"/>
      <c r="AAE103" s="69"/>
      <c r="AAF103" s="69"/>
      <c r="AAG103" s="69"/>
      <c r="AAH103" s="69"/>
      <c r="AAI103" s="69"/>
      <c r="AAJ103" s="69"/>
      <c r="AAK103" s="69"/>
      <c r="AAL103" s="69"/>
      <c r="AAM103" s="69"/>
      <c r="AAN103" s="69"/>
      <c r="AAO103" s="69"/>
      <c r="AAP103" s="69"/>
      <c r="AAQ103" s="69"/>
      <c r="AAR103" s="69"/>
      <c r="AAS103" s="69"/>
      <c r="AAT103" s="69"/>
      <c r="AAU103" s="69"/>
      <c r="AAV103" s="69"/>
      <c r="AAW103" s="69"/>
      <c r="AAX103" s="69"/>
      <c r="AAY103" s="69"/>
      <c r="AAZ103" s="69"/>
      <c r="ABA103" s="69"/>
      <c r="ABB103" s="69"/>
      <c r="ABC103" s="69"/>
      <c r="ABD103" s="69"/>
      <c r="ABE103" s="69"/>
      <c r="ABF103" s="69"/>
      <c r="ABG103" s="69"/>
      <c r="ABH103" s="69"/>
      <c r="ABI103" s="69"/>
      <c r="ABJ103" s="69"/>
      <c r="ABK103" s="69"/>
      <c r="ABL103" s="69"/>
      <c r="ABM103" s="69"/>
      <c r="ABN103" s="69"/>
      <c r="ABO103" s="69"/>
      <c r="ABP103" s="69"/>
      <c r="ABQ103" s="69"/>
      <c r="ABR103" s="69"/>
      <c r="ABS103" s="69"/>
      <c r="ABT103" s="69"/>
      <c r="ABU103" s="69"/>
      <c r="ABV103" s="69"/>
      <c r="ABW103" s="69"/>
      <c r="ABX103" s="69"/>
      <c r="ABY103" s="69"/>
      <c r="ABZ103" s="69"/>
      <c r="ACA103" s="69"/>
      <c r="ACB103" s="69"/>
      <c r="ACC103" s="69"/>
      <c r="ACD103" s="69"/>
      <c r="ACE103" s="69"/>
      <c r="ACF103" s="69"/>
      <c r="ACG103" s="69"/>
      <c r="ACH103" s="69"/>
      <c r="ACI103" s="69"/>
      <c r="ACJ103" s="69"/>
      <c r="ACK103" s="69"/>
      <c r="ACL103" s="69"/>
      <c r="ACM103" s="69"/>
      <c r="ACN103" s="69"/>
      <c r="ACO103" s="69"/>
      <c r="ACP103" s="69"/>
      <c r="ACQ103" s="69"/>
      <c r="ACR103" s="69"/>
      <c r="ACS103" s="69"/>
      <c r="ACT103" s="69"/>
      <c r="ACU103" s="69"/>
      <c r="ACV103" s="69"/>
      <c r="ACW103" s="69"/>
      <c r="ACX103" s="69"/>
      <c r="ACY103" s="69"/>
      <c r="ACZ103" s="69"/>
      <c r="ADA103" s="69"/>
      <c r="ADB103" s="69"/>
      <c r="ADC103" s="69"/>
      <c r="ADD103" s="69"/>
      <c r="ADE103" s="69"/>
      <c r="ADF103" s="69"/>
      <c r="ADG103" s="69"/>
      <c r="ADH103" s="69"/>
      <c r="ADI103" s="69"/>
      <c r="ADJ103" s="69"/>
      <c r="ADK103" s="69"/>
      <c r="ADL103" s="69"/>
      <c r="ADM103" s="69"/>
      <c r="ADN103" s="69"/>
      <c r="ADO103" s="69"/>
      <c r="ADP103" s="69"/>
      <c r="ADQ103" s="69"/>
      <c r="ADR103" s="69"/>
      <c r="ADS103" s="69"/>
      <c r="ADT103" s="69"/>
      <c r="ADU103" s="69"/>
      <c r="ADV103" s="69"/>
      <c r="ADW103" s="69"/>
      <c r="ADX103" s="69"/>
      <c r="ADY103" s="69"/>
      <c r="ADZ103" s="69"/>
      <c r="AEA103" s="69"/>
      <c r="AEB103" s="69"/>
      <c r="AEC103" s="69"/>
      <c r="AED103" s="69"/>
      <c r="AEE103" s="69"/>
      <c r="AEF103" s="69"/>
      <c r="AEG103" s="69"/>
      <c r="AEH103" s="69"/>
      <c r="AEI103" s="69"/>
      <c r="AEJ103" s="69"/>
      <c r="AEK103" s="69"/>
      <c r="AEL103" s="69"/>
      <c r="AEM103" s="69"/>
      <c r="AEN103" s="69"/>
      <c r="AEO103" s="69"/>
      <c r="AEP103" s="69"/>
      <c r="AEQ103" s="69"/>
      <c r="AER103" s="69"/>
      <c r="AES103" s="69"/>
      <c r="AET103" s="69"/>
      <c r="AEU103" s="69"/>
      <c r="AEV103" s="69"/>
      <c r="AEW103" s="69"/>
      <c r="AEX103" s="69"/>
      <c r="AEY103" s="69"/>
      <c r="AEZ103" s="69"/>
      <c r="AFA103" s="69"/>
      <c r="AFB103" s="69"/>
      <c r="AFC103" s="69"/>
      <c r="AFD103" s="69"/>
      <c r="AFE103" s="69"/>
      <c r="AFF103" s="69"/>
      <c r="AFG103" s="69"/>
      <c r="AFH103" s="69"/>
      <c r="AFI103" s="69"/>
      <c r="AFJ103" s="69"/>
      <c r="AFK103" s="69"/>
      <c r="AFL103" s="69"/>
      <c r="AFM103" s="69"/>
      <c r="AFN103" s="69"/>
      <c r="AFO103" s="69"/>
      <c r="AFP103" s="69"/>
      <c r="AFQ103" s="69"/>
      <c r="AFR103" s="69"/>
      <c r="AFS103" s="69"/>
      <c r="AFT103" s="69"/>
      <c r="AFU103" s="69"/>
      <c r="AFV103" s="69"/>
      <c r="AFW103" s="69"/>
      <c r="AFX103" s="69"/>
      <c r="AFY103" s="69"/>
      <c r="AFZ103" s="69"/>
      <c r="AGA103" s="69"/>
      <c r="AGB103" s="69"/>
      <c r="AGC103" s="69"/>
      <c r="AGD103" s="69"/>
      <c r="AGE103" s="69"/>
      <c r="AGF103" s="69"/>
      <c r="AGG103" s="69"/>
      <c r="AGH103" s="69"/>
      <c r="AGI103" s="69"/>
      <c r="AGJ103" s="69"/>
      <c r="AGK103" s="69"/>
      <c r="AGL103" s="69"/>
      <c r="AGM103" s="69"/>
      <c r="AGN103" s="69"/>
      <c r="AGO103" s="69"/>
      <c r="AGP103" s="69"/>
      <c r="AGQ103" s="69"/>
      <c r="AGR103" s="69"/>
      <c r="AGS103" s="69"/>
      <c r="AGT103" s="69"/>
      <c r="AGU103" s="69"/>
      <c r="AGV103" s="69"/>
      <c r="AGW103" s="69"/>
      <c r="AGX103" s="69"/>
      <c r="AGY103" s="69"/>
      <c r="AGZ103" s="69"/>
      <c r="AHA103" s="69"/>
      <c r="AHB103" s="69"/>
      <c r="AHC103" s="69"/>
      <c r="AHD103" s="69"/>
      <c r="AHE103" s="69"/>
      <c r="AHF103" s="69"/>
      <c r="AHG103" s="69"/>
      <c r="AHH103" s="69"/>
      <c r="AHI103" s="69"/>
      <c r="AHJ103" s="69"/>
      <c r="AHK103" s="69"/>
      <c r="AHL103" s="69"/>
      <c r="AHM103" s="69"/>
      <c r="AHN103" s="69"/>
      <c r="AHO103" s="69"/>
      <c r="AHP103" s="69"/>
      <c r="AHQ103" s="69"/>
      <c r="AHR103" s="69"/>
      <c r="AHS103" s="69"/>
      <c r="AHT103" s="69"/>
      <c r="AHU103" s="69"/>
      <c r="AHV103" s="69"/>
      <c r="AHW103" s="69"/>
      <c r="AHX103" s="69"/>
      <c r="AHY103" s="69"/>
      <c r="AHZ103" s="69"/>
      <c r="AIA103" s="69"/>
      <c r="AIB103" s="69"/>
      <c r="AIC103" s="69"/>
      <c r="AID103" s="69"/>
      <c r="AIE103" s="69"/>
      <c r="AIF103" s="69"/>
      <c r="AIG103" s="69"/>
      <c r="AIH103" s="69"/>
      <c r="AII103" s="69"/>
      <c r="AIJ103" s="69"/>
      <c r="AIK103" s="69"/>
      <c r="AIL103" s="69"/>
      <c r="AIM103" s="69"/>
      <c r="AIN103" s="69"/>
      <c r="AIO103" s="69"/>
      <c r="AIP103" s="69"/>
      <c r="AIQ103" s="69"/>
      <c r="AIR103" s="69"/>
      <c r="AIS103" s="69"/>
      <c r="AIT103" s="69"/>
      <c r="AIU103" s="69"/>
      <c r="AIV103" s="69"/>
      <c r="AIW103" s="69"/>
      <c r="AIX103" s="69"/>
      <c r="AIY103" s="69"/>
      <c r="AIZ103" s="69"/>
      <c r="AJA103" s="69"/>
      <c r="AJB103" s="69"/>
      <c r="AJC103" s="69"/>
      <c r="AJD103" s="69"/>
      <c r="AJE103" s="69"/>
      <c r="AJF103" s="69"/>
      <c r="AJG103" s="69"/>
      <c r="AJH103" s="69"/>
      <c r="AJI103" s="69"/>
      <c r="AJJ103" s="69"/>
      <c r="AJK103" s="69"/>
      <c r="AJL103" s="69"/>
      <c r="AJM103" s="69"/>
      <c r="AJN103" s="69"/>
      <c r="AJO103" s="69"/>
      <c r="AJP103" s="69"/>
      <c r="AJQ103" s="69"/>
      <c r="AJR103" s="69"/>
      <c r="AJS103" s="69"/>
      <c r="AJT103" s="69"/>
      <c r="AJU103" s="69"/>
      <c r="AJV103" s="69"/>
      <c r="AJW103" s="69"/>
      <c r="AJX103" s="69"/>
      <c r="AJY103" s="69"/>
      <c r="AJZ103" s="69"/>
      <c r="AKA103" s="69"/>
      <c r="AKB103" s="69"/>
      <c r="AKC103" s="69"/>
      <c r="AKD103" s="69"/>
      <c r="AKE103" s="69"/>
      <c r="AKF103" s="69"/>
      <c r="AKG103" s="69"/>
      <c r="AKH103" s="69"/>
      <c r="AKI103" s="69"/>
      <c r="AKJ103" s="69"/>
      <c r="AKK103" s="69"/>
      <c r="AKL103" s="69"/>
      <c r="AKM103" s="69"/>
      <c r="AKN103" s="69"/>
      <c r="AKO103" s="69"/>
      <c r="AKP103" s="69"/>
      <c r="AKQ103" s="69"/>
      <c r="AKR103" s="69"/>
      <c r="AKS103" s="69"/>
      <c r="AKT103" s="69"/>
      <c r="AKU103" s="69"/>
      <c r="AKV103" s="69"/>
      <c r="AKW103" s="69"/>
      <c r="AKX103" s="69"/>
      <c r="AKY103" s="69"/>
      <c r="AKZ103" s="69"/>
      <c r="ALA103" s="69"/>
      <c r="ALB103" s="69"/>
      <c r="ALC103" s="69"/>
      <c r="ALD103" s="69"/>
      <c r="ALE103" s="69"/>
      <c r="ALF103" s="69"/>
      <c r="ALG103" s="69"/>
      <c r="ALH103" s="69"/>
      <c r="ALI103" s="69"/>
      <c r="ALJ103" s="69"/>
      <c r="ALK103" s="69"/>
      <c r="ALL103" s="69"/>
      <c r="ALM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69"/>
      <c r="CE104" s="69"/>
      <c r="CF104" s="69"/>
      <c r="CG104" s="69"/>
      <c r="CH104" s="69"/>
      <c r="CI104" s="69"/>
      <c r="CJ104" s="69"/>
      <c r="CK104" s="69"/>
      <c r="CL104" s="69"/>
      <c r="CM104" s="69"/>
      <c r="CN104" s="69"/>
      <c r="CO104" s="69"/>
      <c r="CP104" s="69"/>
      <c r="CQ104" s="69"/>
      <c r="CR104" s="69"/>
      <c r="CS104" s="69"/>
      <c r="CT104" s="69"/>
      <c r="CU104" s="69"/>
      <c r="CV104" s="69"/>
      <c r="CW104" s="69"/>
      <c r="CX104" s="69"/>
      <c r="CY104" s="69"/>
      <c r="CZ104" s="69"/>
      <c r="DA104" s="69"/>
      <c r="DB104" s="69"/>
      <c r="DC104" s="69"/>
      <c r="DD104" s="69"/>
      <c r="DE104" s="69"/>
      <c r="DF104" s="69"/>
      <c r="DG104" s="69"/>
      <c r="DH104" s="69"/>
      <c r="DI104" s="69"/>
      <c r="DJ104" s="69"/>
      <c r="DK104" s="69"/>
      <c r="DL104" s="69"/>
      <c r="DM104" s="69"/>
      <c r="DN104" s="69"/>
      <c r="DO104" s="69"/>
      <c r="DP104" s="69"/>
      <c r="DQ104" s="69"/>
      <c r="DR104" s="69"/>
      <c r="DS104" s="69"/>
      <c r="DT104" s="69"/>
      <c r="DU104" s="69"/>
      <c r="DV104" s="69"/>
      <c r="DW104" s="69"/>
      <c r="DX104" s="69"/>
      <c r="DY104" s="69"/>
      <c r="DZ104" s="69"/>
      <c r="EA104" s="69"/>
      <c r="EB104" s="69"/>
      <c r="EC104" s="69"/>
      <c r="ED104" s="69"/>
      <c r="EE104" s="69"/>
      <c r="EF104" s="69"/>
      <c r="EG104" s="69"/>
      <c r="EH104" s="69"/>
      <c r="EI104" s="69"/>
      <c r="EJ104" s="69"/>
      <c r="EK104" s="69"/>
      <c r="EL104" s="69"/>
      <c r="EM104" s="69"/>
      <c r="EN104" s="69"/>
      <c r="EO104" s="69"/>
      <c r="EP104" s="69"/>
      <c r="EQ104" s="69"/>
      <c r="ER104" s="69"/>
      <c r="ES104" s="69"/>
      <c r="ET104" s="69"/>
      <c r="EU104" s="69"/>
      <c r="EV104" s="69"/>
      <c r="EW104" s="69"/>
      <c r="EX104" s="69"/>
      <c r="EY104" s="69"/>
      <c r="EZ104" s="69"/>
      <c r="FA104" s="69"/>
      <c r="FB104" s="69"/>
      <c r="FC104" s="69"/>
      <c r="FD104" s="69"/>
      <c r="FE104" s="69"/>
      <c r="FF104" s="69"/>
      <c r="FG104" s="69"/>
      <c r="FH104" s="69"/>
      <c r="FI104" s="69"/>
      <c r="FJ104" s="69"/>
      <c r="FK104" s="69"/>
      <c r="FL104" s="69"/>
      <c r="FM104" s="69"/>
      <c r="FN104" s="69"/>
      <c r="FO104" s="69"/>
      <c r="FP104" s="69"/>
      <c r="FQ104" s="69"/>
      <c r="FR104" s="69"/>
      <c r="FS104" s="69"/>
      <c r="FT104" s="69"/>
      <c r="FU104" s="69"/>
      <c r="FV104" s="69"/>
      <c r="FW104" s="69"/>
      <c r="FX104" s="69"/>
      <c r="FY104" s="69"/>
      <c r="FZ104" s="69"/>
      <c r="GA104" s="69"/>
      <c r="GB104" s="69"/>
      <c r="GC104" s="69"/>
      <c r="GD104" s="69"/>
      <c r="GE104" s="69"/>
      <c r="GF104" s="69"/>
      <c r="GG104" s="69"/>
      <c r="GH104" s="69"/>
      <c r="GI104" s="69"/>
      <c r="GJ104" s="69"/>
      <c r="GK104" s="69"/>
      <c r="GL104" s="69"/>
      <c r="GM104" s="69"/>
      <c r="GN104" s="69"/>
      <c r="GO104" s="69"/>
      <c r="GP104" s="69"/>
      <c r="GQ104" s="69"/>
      <c r="GR104" s="69"/>
      <c r="GS104" s="69"/>
      <c r="GT104" s="69"/>
      <c r="GU104" s="69"/>
      <c r="GV104" s="69"/>
      <c r="GW104" s="69"/>
      <c r="GX104" s="69"/>
      <c r="GY104" s="69"/>
      <c r="GZ104" s="69"/>
      <c r="HA104" s="69"/>
      <c r="HB104" s="69"/>
      <c r="HC104" s="69"/>
      <c r="HD104" s="69"/>
      <c r="HE104" s="69"/>
      <c r="HF104" s="69"/>
      <c r="HG104" s="69"/>
      <c r="HH104" s="69"/>
      <c r="HI104" s="69"/>
      <c r="HJ104" s="69"/>
      <c r="HK104" s="69"/>
      <c r="HL104" s="69"/>
      <c r="HM104" s="69"/>
      <c r="HN104" s="69"/>
      <c r="HO104" s="69"/>
      <c r="HP104" s="69"/>
      <c r="HQ104" s="69"/>
      <c r="HR104" s="69"/>
      <c r="HS104" s="69"/>
      <c r="HT104" s="69"/>
      <c r="HU104" s="69"/>
      <c r="HV104" s="69"/>
      <c r="HW104" s="69"/>
      <c r="HX104" s="69"/>
      <c r="HY104" s="69"/>
      <c r="HZ104" s="69"/>
      <c r="IA104" s="69"/>
      <c r="IB104" s="69"/>
      <c r="IC104" s="69"/>
      <c r="ID104" s="69"/>
      <c r="IE104" s="69"/>
      <c r="IF104" s="69"/>
      <c r="IG104" s="69"/>
      <c r="IH104" s="69"/>
      <c r="II104" s="69"/>
      <c r="IJ104" s="69"/>
      <c r="IK104" s="69"/>
      <c r="IL104" s="69"/>
      <c r="IM104" s="69"/>
      <c r="IN104" s="69"/>
      <c r="IO104" s="69"/>
      <c r="IP104" s="69"/>
      <c r="IQ104" s="69"/>
      <c r="IR104" s="69"/>
      <c r="IS104" s="69"/>
      <c r="IT104" s="69"/>
      <c r="IU104" s="69"/>
      <c r="IV104" s="69"/>
      <c r="IW104" s="69"/>
      <c r="IX104" s="69"/>
      <c r="IY104" s="69"/>
      <c r="IZ104" s="69"/>
      <c r="JA104" s="69"/>
      <c r="JB104" s="69"/>
      <c r="JC104" s="69"/>
      <c r="JD104" s="69"/>
      <c r="JE104" s="69"/>
      <c r="JF104" s="69"/>
      <c r="JG104" s="69"/>
      <c r="JH104" s="69"/>
      <c r="JI104" s="69"/>
      <c r="JJ104" s="69"/>
      <c r="JK104" s="69"/>
      <c r="JL104" s="69"/>
      <c r="JM104" s="69"/>
      <c r="JN104" s="69"/>
      <c r="JO104" s="69"/>
      <c r="JP104" s="69"/>
      <c r="JQ104" s="69"/>
      <c r="JR104" s="69"/>
      <c r="JS104" s="69"/>
      <c r="JT104" s="69"/>
      <c r="JU104" s="69"/>
      <c r="JV104" s="69"/>
      <c r="JW104" s="69"/>
      <c r="JX104" s="69"/>
      <c r="JY104" s="69"/>
      <c r="JZ104" s="69"/>
      <c r="KA104" s="69"/>
      <c r="KB104" s="69"/>
      <c r="KC104" s="69"/>
      <c r="KD104" s="69"/>
      <c r="KE104" s="69"/>
      <c r="KF104" s="69"/>
      <c r="KG104" s="69"/>
      <c r="KH104" s="69"/>
      <c r="KI104" s="69"/>
      <c r="KJ104" s="69"/>
      <c r="KK104" s="69"/>
      <c r="KL104" s="69"/>
      <c r="KM104" s="69"/>
      <c r="KN104" s="69"/>
      <c r="KO104" s="69"/>
      <c r="KP104" s="69"/>
      <c r="KQ104" s="69"/>
      <c r="KR104" s="69"/>
      <c r="KS104" s="69"/>
      <c r="KT104" s="69"/>
      <c r="KU104" s="69"/>
      <c r="KV104" s="69"/>
      <c r="KW104" s="69"/>
      <c r="KX104" s="69"/>
      <c r="KY104" s="69"/>
      <c r="KZ104" s="69"/>
      <c r="LA104" s="69"/>
      <c r="LB104" s="69"/>
      <c r="LC104" s="69"/>
      <c r="LD104" s="69"/>
      <c r="LE104" s="69"/>
      <c r="LF104" s="69"/>
      <c r="LG104" s="69"/>
      <c r="LH104" s="69"/>
      <c r="LI104" s="69"/>
      <c r="LJ104" s="69"/>
      <c r="LK104" s="69"/>
      <c r="LL104" s="69"/>
      <c r="LM104" s="69"/>
      <c r="LN104" s="69"/>
      <c r="LO104" s="69"/>
      <c r="LP104" s="69"/>
      <c r="LQ104" s="69"/>
      <c r="LR104" s="69"/>
      <c r="LS104" s="69"/>
      <c r="LT104" s="69"/>
      <c r="LU104" s="69"/>
      <c r="LV104" s="69"/>
      <c r="LW104" s="69"/>
      <c r="LX104" s="69"/>
      <c r="LY104" s="69"/>
      <c r="LZ104" s="69"/>
      <c r="MA104" s="69"/>
      <c r="MB104" s="69"/>
      <c r="MC104" s="69"/>
      <c r="MD104" s="69"/>
      <c r="ME104" s="69"/>
      <c r="MF104" s="69"/>
      <c r="MG104" s="69"/>
      <c r="MH104" s="69"/>
      <c r="MI104" s="69"/>
      <c r="MJ104" s="69"/>
      <c r="MK104" s="69"/>
      <c r="ML104" s="69"/>
      <c r="MM104" s="69"/>
      <c r="MN104" s="69"/>
      <c r="MO104" s="69"/>
      <c r="MP104" s="69"/>
      <c r="MQ104" s="69"/>
      <c r="MR104" s="69"/>
      <c r="MS104" s="69"/>
      <c r="MT104" s="69"/>
      <c r="MU104" s="69"/>
      <c r="MV104" s="69"/>
      <c r="MW104" s="69"/>
      <c r="MX104" s="69"/>
      <c r="MY104" s="69"/>
      <c r="MZ104" s="69"/>
      <c r="NA104" s="69"/>
      <c r="NB104" s="69"/>
      <c r="NC104" s="69"/>
      <c r="ND104" s="69"/>
      <c r="NE104" s="69"/>
      <c r="NF104" s="69"/>
      <c r="NG104" s="69"/>
      <c r="NH104" s="69"/>
      <c r="NI104" s="69"/>
      <c r="NJ104" s="69"/>
      <c r="NK104" s="69"/>
      <c r="NL104" s="69"/>
      <c r="NM104" s="69"/>
      <c r="NN104" s="69"/>
      <c r="NO104" s="69"/>
      <c r="NP104" s="69"/>
      <c r="NQ104" s="69"/>
      <c r="NR104" s="69"/>
      <c r="NS104" s="69"/>
      <c r="NT104" s="69"/>
      <c r="NU104" s="69"/>
      <c r="NV104" s="69"/>
      <c r="NW104" s="69"/>
      <c r="NX104" s="69"/>
      <c r="NY104" s="69"/>
      <c r="NZ104" s="69"/>
      <c r="OA104" s="69"/>
      <c r="OB104" s="69"/>
      <c r="OC104" s="69"/>
      <c r="OD104" s="69"/>
      <c r="OE104" s="69"/>
      <c r="OF104" s="69"/>
      <c r="OG104" s="69"/>
      <c r="OH104" s="69"/>
      <c r="OI104" s="69"/>
      <c r="OJ104" s="69"/>
      <c r="OK104" s="69"/>
      <c r="OL104" s="69"/>
      <c r="OM104" s="69"/>
      <c r="ON104" s="69"/>
      <c r="OO104" s="69"/>
      <c r="OP104" s="69"/>
      <c r="OQ104" s="69"/>
      <c r="OR104" s="69"/>
      <c r="OS104" s="69"/>
      <c r="OT104" s="69"/>
      <c r="OU104" s="69"/>
      <c r="OV104" s="69"/>
      <c r="OW104" s="69"/>
      <c r="OX104" s="69"/>
      <c r="OY104" s="69"/>
      <c r="OZ104" s="69"/>
      <c r="PA104" s="69"/>
      <c r="PB104" s="69"/>
      <c r="PC104" s="69"/>
      <c r="PD104" s="69"/>
      <c r="PE104" s="69"/>
      <c r="PF104" s="69"/>
      <c r="PG104" s="69"/>
      <c r="PH104" s="69"/>
      <c r="PI104" s="69"/>
      <c r="PJ104" s="69"/>
      <c r="PK104" s="69"/>
      <c r="PL104" s="69"/>
      <c r="PM104" s="69"/>
      <c r="PN104" s="69"/>
      <c r="PO104" s="69"/>
      <c r="PP104" s="69"/>
      <c r="PQ104" s="69"/>
      <c r="PR104" s="69"/>
      <c r="PS104" s="69"/>
      <c r="PT104" s="69"/>
      <c r="PU104" s="69"/>
      <c r="PV104" s="69"/>
      <c r="PW104" s="69"/>
      <c r="PX104" s="69"/>
      <c r="PY104" s="69"/>
      <c r="PZ104" s="69"/>
      <c r="QA104" s="69"/>
      <c r="QB104" s="69"/>
      <c r="QC104" s="69"/>
      <c r="QD104" s="69"/>
      <c r="QE104" s="69"/>
      <c r="QF104" s="69"/>
      <c r="QG104" s="69"/>
      <c r="QH104" s="69"/>
      <c r="QI104" s="69"/>
      <c r="QJ104" s="69"/>
      <c r="QK104" s="69"/>
      <c r="QL104" s="69"/>
      <c r="QM104" s="69"/>
      <c r="QN104" s="69"/>
      <c r="QO104" s="69"/>
      <c r="QP104" s="69"/>
      <c r="QQ104" s="69"/>
      <c r="QR104" s="69"/>
      <c r="QS104" s="69"/>
      <c r="QT104" s="69"/>
      <c r="QU104" s="69"/>
      <c r="QV104" s="69"/>
      <c r="QW104" s="69"/>
      <c r="QX104" s="69"/>
      <c r="QY104" s="69"/>
      <c r="QZ104" s="69"/>
      <c r="RA104" s="69"/>
      <c r="RB104" s="69"/>
      <c r="RC104" s="69"/>
      <c r="RD104" s="69"/>
      <c r="RE104" s="69"/>
      <c r="RF104" s="69"/>
      <c r="RG104" s="69"/>
      <c r="RH104" s="69"/>
      <c r="RI104" s="69"/>
      <c r="RJ104" s="69"/>
      <c r="RK104" s="69"/>
      <c r="RL104" s="69"/>
      <c r="RM104" s="69"/>
      <c r="RN104" s="69"/>
      <c r="RO104" s="69"/>
      <c r="RP104" s="69"/>
      <c r="RQ104" s="69"/>
      <c r="RR104" s="69"/>
      <c r="RS104" s="69"/>
      <c r="RT104" s="69"/>
      <c r="RU104" s="69"/>
      <c r="RV104" s="69"/>
      <c r="RW104" s="69"/>
      <c r="RX104" s="69"/>
      <c r="RY104" s="69"/>
      <c r="RZ104" s="69"/>
      <c r="SA104" s="69"/>
      <c r="SB104" s="69"/>
      <c r="SC104" s="69"/>
      <c r="SD104" s="69"/>
      <c r="SE104" s="69"/>
      <c r="SF104" s="69"/>
      <c r="SG104" s="69"/>
      <c r="SH104" s="69"/>
      <c r="SI104" s="69"/>
      <c r="SJ104" s="69"/>
      <c r="SK104" s="69"/>
      <c r="SL104" s="69"/>
      <c r="SM104" s="69"/>
      <c r="SN104" s="69"/>
      <c r="SO104" s="69"/>
      <c r="SP104" s="69"/>
      <c r="SQ104" s="69"/>
      <c r="SR104" s="69"/>
      <c r="SS104" s="69"/>
      <c r="ST104" s="69"/>
      <c r="SU104" s="69"/>
      <c r="SV104" s="69"/>
      <c r="SW104" s="69"/>
      <c r="SX104" s="69"/>
      <c r="SY104" s="69"/>
      <c r="SZ104" s="69"/>
      <c r="TA104" s="69"/>
      <c r="TB104" s="69"/>
      <c r="TC104" s="69"/>
      <c r="TD104" s="69"/>
      <c r="TE104" s="69"/>
      <c r="TF104" s="69"/>
      <c r="TG104" s="69"/>
      <c r="TH104" s="69"/>
      <c r="TI104" s="69"/>
      <c r="TJ104" s="69"/>
      <c r="TK104" s="69"/>
      <c r="TL104" s="69"/>
      <c r="TM104" s="69"/>
      <c r="TN104" s="69"/>
      <c r="TO104" s="69"/>
      <c r="TP104" s="69"/>
      <c r="TQ104" s="69"/>
      <c r="TR104" s="69"/>
      <c r="TS104" s="69"/>
      <c r="TT104" s="69"/>
      <c r="TU104" s="69"/>
      <c r="TV104" s="69"/>
      <c r="TW104" s="69"/>
      <c r="TX104" s="69"/>
      <c r="TY104" s="69"/>
      <c r="TZ104" s="69"/>
      <c r="UA104" s="69"/>
      <c r="UB104" s="69"/>
      <c r="UC104" s="69"/>
      <c r="UD104" s="69"/>
      <c r="UE104" s="69"/>
      <c r="UF104" s="69"/>
      <c r="UG104" s="69"/>
      <c r="UH104" s="69"/>
      <c r="UI104" s="69"/>
      <c r="UJ104" s="69"/>
      <c r="UK104" s="69"/>
      <c r="UL104" s="69"/>
      <c r="UM104" s="69"/>
      <c r="UN104" s="69"/>
      <c r="UO104" s="69"/>
      <c r="UP104" s="69"/>
      <c r="UQ104" s="69"/>
      <c r="UR104" s="69"/>
      <c r="US104" s="69"/>
      <c r="UT104" s="69"/>
      <c r="UU104" s="69"/>
      <c r="UV104" s="69"/>
      <c r="UW104" s="69"/>
      <c r="UX104" s="69"/>
      <c r="UY104" s="69"/>
      <c r="UZ104" s="69"/>
      <c r="VA104" s="69"/>
      <c r="VB104" s="69"/>
      <c r="VC104" s="69"/>
      <c r="VD104" s="69"/>
      <c r="VE104" s="69"/>
      <c r="VF104" s="69"/>
      <c r="VG104" s="69"/>
      <c r="VH104" s="69"/>
      <c r="VI104" s="69"/>
      <c r="VJ104" s="69"/>
      <c r="VK104" s="69"/>
      <c r="VL104" s="69"/>
      <c r="VM104" s="69"/>
      <c r="VN104" s="69"/>
      <c r="VO104" s="69"/>
      <c r="VP104" s="69"/>
      <c r="VQ104" s="69"/>
      <c r="VR104" s="69"/>
      <c r="VS104" s="69"/>
      <c r="VT104" s="69"/>
      <c r="VU104" s="69"/>
      <c r="VV104" s="69"/>
      <c r="VW104" s="69"/>
      <c r="VX104" s="69"/>
      <c r="VY104" s="69"/>
      <c r="VZ104" s="69"/>
      <c r="WA104" s="69"/>
      <c r="WB104" s="69"/>
      <c r="WC104" s="69"/>
      <c r="WD104" s="69"/>
      <c r="WE104" s="69"/>
      <c r="WF104" s="69"/>
      <c r="WG104" s="69"/>
      <c r="WH104" s="69"/>
      <c r="WI104" s="69"/>
      <c r="WJ104" s="69"/>
      <c r="WK104" s="69"/>
      <c r="WL104" s="69"/>
      <c r="WM104" s="69"/>
      <c r="WN104" s="69"/>
      <c r="WO104" s="69"/>
      <c r="WP104" s="69"/>
      <c r="WQ104" s="69"/>
      <c r="WR104" s="69"/>
      <c r="WS104" s="69"/>
      <c r="WT104" s="69"/>
      <c r="WU104" s="69"/>
      <c r="WV104" s="69"/>
      <c r="WW104" s="69"/>
      <c r="WX104" s="69"/>
      <c r="WY104" s="69"/>
      <c r="WZ104" s="69"/>
      <c r="XA104" s="69"/>
      <c r="XB104" s="69"/>
      <c r="XC104" s="69"/>
      <c r="XD104" s="69"/>
      <c r="XE104" s="69"/>
      <c r="XF104" s="69"/>
      <c r="XG104" s="69"/>
      <c r="XH104" s="69"/>
      <c r="XI104" s="69"/>
      <c r="XJ104" s="69"/>
      <c r="XK104" s="69"/>
      <c r="XL104" s="69"/>
      <c r="XM104" s="69"/>
      <c r="XN104" s="69"/>
      <c r="XO104" s="69"/>
      <c r="XP104" s="69"/>
      <c r="XQ104" s="69"/>
      <c r="XR104" s="69"/>
      <c r="XS104" s="69"/>
      <c r="XT104" s="69"/>
      <c r="XU104" s="69"/>
      <c r="XV104" s="69"/>
      <c r="XW104" s="69"/>
      <c r="XX104" s="69"/>
      <c r="XY104" s="69"/>
      <c r="XZ104" s="69"/>
      <c r="YA104" s="69"/>
      <c r="YB104" s="69"/>
      <c r="YC104" s="69"/>
      <c r="YD104" s="69"/>
      <c r="YE104" s="69"/>
      <c r="YF104" s="69"/>
      <c r="YG104" s="69"/>
      <c r="YH104" s="69"/>
      <c r="YI104" s="69"/>
      <c r="YJ104" s="69"/>
      <c r="YK104" s="69"/>
      <c r="YL104" s="69"/>
      <c r="YM104" s="69"/>
      <c r="YN104" s="69"/>
      <c r="YO104" s="69"/>
      <c r="YP104" s="69"/>
      <c r="YQ104" s="69"/>
      <c r="YR104" s="69"/>
      <c r="YS104" s="69"/>
      <c r="YT104" s="69"/>
      <c r="YU104" s="69"/>
      <c r="YV104" s="69"/>
      <c r="YW104" s="69"/>
      <c r="YX104" s="69"/>
      <c r="YY104" s="69"/>
      <c r="YZ104" s="69"/>
      <c r="ZA104" s="69"/>
      <c r="ZB104" s="69"/>
      <c r="ZC104" s="69"/>
      <c r="ZD104" s="69"/>
      <c r="ZE104" s="69"/>
      <c r="ZF104" s="69"/>
      <c r="ZG104" s="69"/>
      <c r="ZH104" s="69"/>
      <c r="ZI104" s="69"/>
      <c r="ZJ104" s="69"/>
      <c r="ZK104" s="69"/>
      <c r="ZL104" s="69"/>
      <c r="ZM104" s="69"/>
      <c r="ZN104" s="69"/>
      <c r="ZO104" s="69"/>
      <c r="ZP104" s="69"/>
      <c r="ZQ104" s="69"/>
      <c r="ZR104" s="69"/>
      <c r="ZS104" s="69"/>
      <c r="ZT104" s="69"/>
      <c r="ZU104" s="69"/>
      <c r="ZV104" s="69"/>
      <c r="ZW104" s="69"/>
      <c r="ZX104" s="69"/>
      <c r="ZY104" s="69"/>
      <c r="ZZ104" s="69"/>
      <c r="AAA104" s="69"/>
      <c r="AAB104" s="69"/>
      <c r="AAC104" s="69"/>
      <c r="AAD104" s="69"/>
      <c r="AAE104" s="69"/>
      <c r="AAF104" s="69"/>
      <c r="AAG104" s="69"/>
      <c r="AAH104" s="69"/>
      <c r="AAI104" s="69"/>
      <c r="AAJ104" s="69"/>
      <c r="AAK104" s="69"/>
      <c r="AAL104" s="69"/>
      <c r="AAM104" s="69"/>
      <c r="AAN104" s="69"/>
      <c r="AAO104" s="69"/>
      <c r="AAP104" s="69"/>
      <c r="AAQ104" s="69"/>
      <c r="AAR104" s="69"/>
      <c r="AAS104" s="69"/>
      <c r="AAT104" s="69"/>
      <c r="AAU104" s="69"/>
      <c r="AAV104" s="69"/>
      <c r="AAW104" s="69"/>
      <c r="AAX104" s="69"/>
      <c r="AAY104" s="69"/>
      <c r="AAZ104" s="69"/>
      <c r="ABA104" s="69"/>
      <c r="ABB104" s="69"/>
      <c r="ABC104" s="69"/>
      <c r="ABD104" s="69"/>
      <c r="ABE104" s="69"/>
      <c r="ABF104" s="69"/>
      <c r="ABG104" s="69"/>
      <c r="ABH104" s="69"/>
      <c r="ABI104" s="69"/>
      <c r="ABJ104" s="69"/>
      <c r="ABK104" s="69"/>
      <c r="ABL104" s="69"/>
      <c r="ABM104" s="69"/>
      <c r="ABN104" s="69"/>
      <c r="ABO104" s="69"/>
      <c r="ABP104" s="69"/>
      <c r="ABQ104" s="69"/>
      <c r="ABR104" s="69"/>
      <c r="ABS104" s="69"/>
      <c r="ABT104" s="69"/>
      <c r="ABU104" s="69"/>
      <c r="ABV104" s="69"/>
      <c r="ABW104" s="69"/>
      <c r="ABX104" s="69"/>
      <c r="ABY104" s="69"/>
      <c r="ABZ104" s="69"/>
      <c r="ACA104" s="69"/>
      <c r="ACB104" s="69"/>
      <c r="ACC104" s="69"/>
      <c r="ACD104" s="69"/>
      <c r="ACE104" s="69"/>
      <c r="ACF104" s="69"/>
      <c r="ACG104" s="69"/>
      <c r="ACH104" s="69"/>
      <c r="ACI104" s="69"/>
      <c r="ACJ104" s="69"/>
      <c r="ACK104" s="69"/>
      <c r="ACL104" s="69"/>
      <c r="ACM104" s="69"/>
      <c r="ACN104" s="69"/>
      <c r="ACO104" s="69"/>
      <c r="ACP104" s="69"/>
      <c r="ACQ104" s="69"/>
      <c r="ACR104" s="69"/>
      <c r="ACS104" s="69"/>
      <c r="ACT104" s="69"/>
      <c r="ACU104" s="69"/>
      <c r="ACV104" s="69"/>
      <c r="ACW104" s="69"/>
      <c r="ACX104" s="69"/>
      <c r="ACY104" s="69"/>
      <c r="ACZ104" s="69"/>
      <c r="ADA104" s="69"/>
      <c r="ADB104" s="69"/>
      <c r="ADC104" s="69"/>
      <c r="ADD104" s="69"/>
      <c r="ADE104" s="69"/>
      <c r="ADF104" s="69"/>
      <c r="ADG104" s="69"/>
      <c r="ADH104" s="69"/>
      <c r="ADI104" s="69"/>
      <c r="ADJ104" s="69"/>
      <c r="ADK104" s="69"/>
      <c r="ADL104" s="69"/>
      <c r="ADM104" s="69"/>
      <c r="ADN104" s="69"/>
      <c r="ADO104" s="69"/>
      <c r="ADP104" s="69"/>
      <c r="ADQ104" s="69"/>
      <c r="ADR104" s="69"/>
      <c r="ADS104" s="69"/>
      <c r="ADT104" s="69"/>
      <c r="ADU104" s="69"/>
      <c r="ADV104" s="69"/>
      <c r="ADW104" s="69"/>
      <c r="ADX104" s="69"/>
      <c r="ADY104" s="69"/>
      <c r="ADZ104" s="69"/>
      <c r="AEA104" s="69"/>
      <c r="AEB104" s="69"/>
      <c r="AEC104" s="69"/>
      <c r="AED104" s="69"/>
      <c r="AEE104" s="69"/>
      <c r="AEF104" s="69"/>
      <c r="AEG104" s="69"/>
      <c r="AEH104" s="69"/>
      <c r="AEI104" s="69"/>
      <c r="AEJ104" s="69"/>
      <c r="AEK104" s="69"/>
      <c r="AEL104" s="69"/>
      <c r="AEM104" s="69"/>
      <c r="AEN104" s="69"/>
      <c r="AEO104" s="69"/>
      <c r="AEP104" s="69"/>
      <c r="AEQ104" s="69"/>
      <c r="AER104" s="69"/>
      <c r="AES104" s="69"/>
      <c r="AET104" s="69"/>
      <c r="AEU104" s="69"/>
      <c r="AEV104" s="69"/>
      <c r="AEW104" s="69"/>
      <c r="AEX104" s="69"/>
      <c r="AEY104" s="69"/>
      <c r="AEZ104" s="69"/>
      <c r="AFA104" s="69"/>
      <c r="AFB104" s="69"/>
      <c r="AFC104" s="69"/>
      <c r="AFD104" s="69"/>
      <c r="AFE104" s="69"/>
      <c r="AFF104" s="69"/>
      <c r="AFG104" s="69"/>
      <c r="AFH104" s="69"/>
      <c r="AFI104" s="69"/>
      <c r="AFJ104" s="69"/>
      <c r="AFK104" s="69"/>
      <c r="AFL104" s="69"/>
      <c r="AFM104" s="69"/>
      <c r="AFN104" s="69"/>
      <c r="AFO104" s="69"/>
      <c r="AFP104" s="69"/>
      <c r="AFQ104" s="69"/>
      <c r="AFR104" s="69"/>
      <c r="AFS104" s="69"/>
      <c r="AFT104" s="69"/>
      <c r="AFU104" s="69"/>
      <c r="AFV104" s="69"/>
      <c r="AFW104" s="69"/>
      <c r="AFX104" s="69"/>
      <c r="AFY104" s="69"/>
      <c r="AFZ104" s="69"/>
      <c r="AGA104" s="69"/>
      <c r="AGB104" s="69"/>
      <c r="AGC104" s="69"/>
      <c r="AGD104" s="69"/>
      <c r="AGE104" s="69"/>
      <c r="AGF104" s="69"/>
      <c r="AGG104" s="69"/>
      <c r="AGH104" s="69"/>
      <c r="AGI104" s="69"/>
      <c r="AGJ104" s="69"/>
      <c r="AGK104" s="69"/>
      <c r="AGL104" s="69"/>
      <c r="AGM104" s="69"/>
      <c r="AGN104" s="69"/>
      <c r="AGO104" s="69"/>
      <c r="AGP104" s="69"/>
      <c r="AGQ104" s="69"/>
      <c r="AGR104" s="69"/>
      <c r="AGS104" s="69"/>
      <c r="AGT104" s="69"/>
      <c r="AGU104" s="69"/>
      <c r="AGV104" s="69"/>
      <c r="AGW104" s="69"/>
      <c r="AGX104" s="69"/>
      <c r="AGY104" s="69"/>
      <c r="AGZ104" s="69"/>
      <c r="AHA104" s="69"/>
      <c r="AHB104" s="69"/>
      <c r="AHC104" s="69"/>
      <c r="AHD104" s="69"/>
      <c r="AHE104" s="69"/>
      <c r="AHF104" s="69"/>
      <c r="AHG104" s="69"/>
      <c r="AHH104" s="69"/>
      <c r="AHI104" s="69"/>
      <c r="AHJ104" s="69"/>
      <c r="AHK104" s="69"/>
      <c r="AHL104" s="69"/>
      <c r="AHM104" s="69"/>
      <c r="AHN104" s="69"/>
      <c r="AHO104" s="69"/>
      <c r="AHP104" s="69"/>
      <c r="AHQ104" s="69"/>
      <c r="AHR104" s="69"/>
      <c r="AHS104" s="69"/>
      <c r="AHT104" s="69"/>
      <c r="AHU104" s="69"/>
      <c r="AHV104" s="69"/>
      <c r="AHW104" s="69"/>
      <c r="AHX104" s="69"/>
      <c r="AHY104" s="69"/>
      <c r="AHZ104" s="69"/>
      <c r="AIA104" s="69"/>
      <c r="AIB104" s="69"/>
      <c r="AIC104" s="69"/>
      <c r="AID104" s="69"/>
      <c r="AIE104" s="69"/>
      <c r="AIF104" s="69"/>
      <c r="AIG104" s="69"/>
      <c r="AIH104" s="69"/>
      <c r="AII104" s="69"/>
      <c r="AIJ104" s="69"/>
      <c r="AIK104" s="69"/>
      <c r="AIL104" s="69"/>
      <c r="AIM104" s="69"/>
      <c r="AIN104" s="69"/>
      <c r="AIO104" s="69"/>
      <c r="AIP104" s="69"/>
      <c r="AIQ104" s="69"/>
      <c r="AIR104" s="69"/>
      <c r="AIS104" s="69"/>
      <c r="AIT104" s="69"/>
      <c r="AIU104" s="69"/>
      <c r="AIV104" s="69"/>
      <c r="AIW104" s="69"/>
      <c r="AIX104" s="69"/>
      <c r="AIY104" s="69"/>
      <c r="AIZ104" s="69"/>
      <c r="AJA104" s="69"/>
      <c r="AJB104" s="69"/>
      <c r="AJC104" s="69"/>
      <c r="AJD104" s="69"/>
      <c r="AJE104" s="69"/>
      <c r="AJF104" s="69"/>
      <c r="AJG104" s="69"/>
      <c r="AJH104" s="69"/>
      <c r="AJI104" s="69"/>
      <c r="AJJ104" s="69"/>
      <c r="AJK104" s="69"/>
      <c r="AJL104" s="69"/>
      <c r="AJM104" s="69"/>
      <c r="AJN104" s="69"/>
      <c r="AJO104" s="69"/>
      <c r="AJP104" s="69"/>
      <c r="AJQ104" s="69"/>
      <c r="AJR104" s="69"/>
      <c r="AJS104" s="69"/>
      <c r="AJT104" s="69"/>
      <c r="AJU104" s="69"/>
      <c r="AJV104" s="69"/>
      <c r="AJW104" s="69"/>
      <c r="AJX104" s="69"/>
      <c r="AJY104" s="69"/>
      <c r="AJZ104" s="69"/>
      <c r="AKA104" s="69"/>
      <c r="AKB104" s="69"/>
      <c r="AKC104" s="69"/>
      <c r="AKD104" s="69"/>
      <c r="AKE104" s="69"/>
      <c r="AKF104" s="69"/>
      <c r="AKG104" s="69"/>
      <c r="AKH104" s="69"/>
      <c r="AKI104" s="69"/>
      <c r="AKJ104" s="69"/>
      <c r="AKK104" s="69"/>
      <c r="AKL104" s="69"/>
      <c r="AKM104" s="69"/>
      <c r="AKN104" s="69"/>
      <c r="AKO104" s="69"/>
      <c r="AKP104" s="69"/>
      <c r="AKQ104" s="69"/>
      <c r="AKR104" s="69"/>
      <c r="AKS104" s="69"/>
      <c r="AKT104" s="69"/>
      <c r="AKU104" s="69"/>
      <c r="AKV104" s="69"/>
      <c r="AKW104" s="69"/>
      <c r="AKX104" s="69"/>
      <c r="AKY104" s="69"/>
      <c r="AKZ104" s="69"/>
      <c r="ALA104" s="69"/>
      <c r="ALB104" s="69"/>
      <c r="ALC104" s="69"/>
      <c r="ALD104" s="69"/>
      <c r="ALE104" s="69"/>
      <c r="ALF104" s="69"/>
      <c r="ALG104" s="69"/>
      <c r="ALH104" s="69"/>
      <c r="ALI104" s="69"/>
      <c r="ALJ104" s="69"/>
      <c r="ALK104" s="69"/>
      <c r="ALL104" s="69"/>
      <c r="ALM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c r="CY105" s="69"/>
      <c r="CZ105" s="69"/>
      <c r="DA105" s="69"/>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c r="ME105" s="69"/>
      <c r="MF105" s="69"/>
      <c r="MG105" s="69"/>
      <c r="MH105" s="69"/>
      <c r="MI105" s="69"/>
      <c r="MJ105" s="69"/>
      <c r="MK105" s="69"/>
      <c r="ML105" s="69"/>
      <c r="MM105" s="69"/>
      <c r="MN105" s="69"/>
      <c r="MO105" s="69"/>
      <c r="MP105" s="69"/>
      <c r="MQ105" s="69"/>
      <c r="MR105" s="69"/>
      <c r="MS105" s="69"/>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c r="OI105" s="69"/>
      <c r="OJ105" s="69"/>
      <c r="OK105" s="69"/>
      <c r="OL105" s="69"/>
      <c r="OM105" s="69"/>
      <c r="ON105" s="69"/>
      <c r="OO105" s="69"/>
      <c r="OP105" s="69"/>
      <c r="OQ105" s="69"/>
      <c r="OR105" s="69"/>
      <c r="OS105" s="69"/>
      <c r="OT105" s="69"/>
      <c r="OU105" s="69"/>
      <c r="OV105" s="69"/>
      <c r="OW105" s="69"/>
      <c r="OX105" s="69"/>
      <c r="OY105" s="69"/>
      <c r="OZ105" s="69"/>
      <c r="PA105" s="69"/>
      <c r="PB105" s="69"/>
      <c r="PC105" s="69"/>
      <c r="PD105" s="69"/>
      <c r="PE105" s="69"/>
      <c r="PF105" s="69"/>
      <c r="PG105" s="69"/>
      <c r="PH105" s="69"/>
      <c r="PI105" s="69"/>
      <c r="PJ105" s="69"/>
      <c r="PK105" s="69"/>
      <c r="PL105" s="69"/>
      <c r="PM105" s="69"/>
      <c r="PN105" s="69"/>
      <c r="PO105" s="69"/>
      <c r="PP105" s="69"/>
      <c r="PQ105" s="69"/>
      <c r="PR105" s="69"/>
      <c r="PS105" s="69"/>
      <c r="PT105" s="69"/>
      <c r="PU105" s="69"/>
      <c r="PV105" s="69"/>
      <c r="PW105" s="69"/>
      <c r="PX105" s="69"/>
      <c r="PY105" s="69"/>
      <c r="PZ105" s="69"/>
      <c r="QA105" s="69"/>
      <c r="QB105" s="69"/>
      <c r="QC105" s="69"/>
      <c r="QD105" s="69"/>
      <c r="QE105" s="69"/>
      <c r="QF105" s="69"/>
      <c r="QG105" s="69"/>
      <c r="QH105" s="69"/>
      <c r="QI105" s="69"/>
      <c r="QJ105" s="69"/>
      <c r="QK105" s="69"/>
      <c r="QL105" s="69"/>
      <c r="QM105" s="69"/>
      <c r="QN105" s="69"/>
      <c r="QO105" s="69"/>
      <c r="QP105" s="69"/>
      <c r="QQ105" s="69"/>
      <c r="QR105" s="69"/>
      <c r="QS105" s="69"/>
      <c r="QT105" s="69"/>
      <c r="QU105" s="69"/>
      <c r="QV105" s="69"/>
      <c r="QW105" s="69"/>
      <c r="QX105" s="69"/>
      <c r="QY105" s="69"/>
      <c r="QZ105" s="69"/>
      <c r="RA105" s="69"/>
      <c r="RB105" s="69"/>
      <c r="RC105" s="69"/>
      <c r="RD105" s="69"/>
      <c r="RE105" s="69"/>
      <c r="RF105" s="69"/>
      <c r="RG105" s="69"/>
      <c r="RH105" s="69"/>
      <c r="RI105" s="69"/>
      <c r="RJ105" s="69"/>
      <c r="RK105" s="69"/>
      <c r="RL105" s="69"/>
      <c r="RM105" s="69"/>
      <c r="RN105" s="69"/>
      <c r="RO105" s="69"/>
      <c r="RP105" s="69"/>
      <c r="RQ105" s="69"/>
      <c r="RR105" s="69"/>
      <c r="RS105" s="69"/>
      <c r="RT105" s="69"/>
      <c r="RU105" s="69"/>
      <c r="RV105" s="69"/>
      <c r="RW105" s="69"/>
      <c r="RX105" s="69"/>
      <c r="RY105" s="69"/>
      <c r="RZ105" s="69"/>
      <c r="SA105" s="69"/>
      <c r="SB105" s="69"/>
      <c r="SC105" s="69"/>
      <c r="SD105" s="69"/>
      <c r="SE105" s="69"/>
      <c r="SF105" s="69"/>
      <c r="SG105" s="69"/>
      <c r="SH105" s="69"/>
      <c r="SI105" s="69"/>
      <c r="SJ105" s="69"/>
      <c r="SK105" s="69"/>
      <c r="SL105" s="69"/>
      <c r="SM105" s="69"/>
      <c r="SN105" s="69"/>
      <c r="SO105" s="69"/>
      <c r="SP105" s="69"/>
      <c r="SQ105" s="69"/>
      <c r="SR105" s="69"/>
      <c r="SS105" s="69"/>
      <c r="ST105" s="69"/>
      <c r="SU105" s="69"/>
      <c r="SV105" s="69"/>
      <c r="SW105" s="69"/>
      <c r="SX105" s="69"/>
      <c r="SY105" s="69"/>
      <c r="SZ105" s="69"/>
      <c r="TA105" s="69"/>
      <c r="TB105" s="69"/>
      <c r="TC105" s="69"/>
      <c r="TD105" s="69"/>
      <c r="TE105" s="69"/>
      <c r="TF105" s="69"/>
      <c r="TG105" s="69"/>
      <c r="TH105" s="69"/>
      <c r="TI105" s="69"/>
      <c r="TJ105" s="69"/>
      <c r="TK105" s="69"/>
      <c r="TL105" s="69"/>
      <c r="TM105" s="69"/>
      <c r="TN105" s="69"/>
      <c r="TO105" s="69"/>
      <c r="TP105" s="69"/>
      <c r="TQ105" s="69"/>
      <c r="TR105" s="69"/>
      <c r="TS105" s="69"/>
      <c r="TT105" s="69"/>
      <c r="TU105" s="69"/>
      <c r="TV105" s="69"/>
      <c r="TW105" s="69"/>
      <c r="TX105" s="69"/>
      <c r="TY105" s="69"/>
      <c r="TZ105" s="69"/>
      <c r="UA105" s="69"/>
      <c r="UB105" s="69"/>
      <c r="UC105" s="69"/>
      <c r="UD105" s="69"/>
      <c r="UE105" s="69"/>
      <c r="UF105" s="69"/>
      <c r="UG105" s="69"/>
      <c r="UH105" s="69"/>
      <c r="UI105" s="69"/>
      <c r="UJ105" s="69"/>
      <c r="UK105" s="69"/>
      <c r="UL105" s="69"/>
      <c r="UM105" s="69"/>
      <c r="UN105" s="69"/>
      <c r="UO105" s="69"/>
      <c r="UP105" s="69"/>
      <c r="UQ105" s="69"/>
      <c r="UR105" s="69"/>
      <c r="US105" s="69"/>
      <c r="UT105" s="69"/>
      <c r="UU105" s="69"/>
      <c r="UV105" s="69"/>
      <c r="UW105" s="69"/>
      <c r="UX105" s="69"/>
      <c r="UY105" s="69"/>
      <c r="UZ105" s="69"/>
      <c r="VA105" s="69"/>
      <c r="VB105" s="69"/>
      <c r="VC105" s="69"/>
      <c r="VD105" s="69"/>
      <c r="VE105" s="69"/>
      <c r="VF105" s="69"/>
      <c r="VG105" s="69"/>
      <c r="VH105" s="69"/>
      <c r="VI105" s="69"/>
      <c r="VJ105" s="69"/>
      <c r="VK105" s="69"/>
      <c r="VL105" s="69"/>
      <c r="VM105" s="69"/>
      <c r="VN105" s="69"/>
      <c r="VO105" s="69"/>
      <c r="VP105" s="69"/>
      <c r="VQ105" s="69"/>
      <c r="VR105" s="69"/>
      <c r="VS105" s="69"/>
      <c r="VT105" s="69"/>
      <c r="VU105" s="69"/>
      <c r="VV105" s="69"/>
      <c r="VW105" s="69"/>
      <c r="VX105" s="69"/>
      <c r="VY105" s="69"/>
      <c r="VZ105" s="69"/>
      <c r="WA105" s="69"/>
      <c r="WB105" s="69"/>
      <c r="WC105" s="69"/>
      <c r="WD105" s="69"/>
      <c r="WE105" s="69"/>
      <c r="WF105" s="69"/>
      <c r="WG105" s="69"/>
      <c r="WH105" s="69"/>
      <c r="WI105" s="69"/>
      <c r="WJ105" s="69"/>
      <c r="WK105" s="69"/>
      <c r="WL105" s="69"/>
      <c r="WM105" s="69"/>
      <c r="WN105" s="69"/>
      <c r="WO105" s="69"/>
      <c r="WP105" s="69"/>
      <c r="WQ105" s="69"/>
      <c r="WR105" s="69"/>
      <c r="WS105" s="69"/>
      <c r="WT105" s="69"/>
      <c r="WU105" s="69"/>
      <c r="WV105" s="69"/>
      <c r="WW105" s="69"/>
      <c r="WX105" s="69"/>
      <c r="WY105" s="69"/>
      <c r="WZ105" s="69"/>
      <c r="XA105" s="69"/>
      <c r="XB105" s="69"/>
      <c r="XC105" s="69"/>
      <c r="XD105" s="69"/>
      <c r="XE105" s="69"/>
      <c r="XF105" s="69"/>
      <c r="XG105" s="69"/>
      <c r="XH105" s="69"/>
      <c r="XI105" s="69"/>
      <c r="XJ105" s="69"/>
      <c r="XK105" s="69"/>
      <c r="XL105" s="69"/>
      <c r="XM105" s="69"/>
      <c r="XN105" s="69"/>
      <c r="XO105" s="69"/>
      <c r="XP105" s="69"/>
      <c r="XQ105" s="69"/>
      <c r="XR105" s="69"/>
      <c r="XS105" s="69"/>
      <c r="XT105" s="69"/>
      <c r="XU105" s="69"/>
      <c r="XV105" s="69"/>
      <c r="XW105" s="69"/>
      <c r="XX105" s="69"/>
      <c r="XY105" s="69"/>
      <c r="XZ105" s="69"/>
      <c r="YA105" s="69"/>
      <c r="YB105" s="69"/>
      <c r="YC105" s="69"/>
      <c r="YD105" s="69"/>
      <c r="YE105" s="69"/>
      <c r="YF105" s="69"/>
      <c r="YG105" s="69"/>
      <c r="YH105" s="69"/>
      <c r="YI105" s="69"/>
      <c r="YJ105" s="69"/>
      <c r="YK105" s="69"/>
      <c r="YL105" s="69"/>
      <c r="YM105" s="69"/>
      <c r="YN105" s="69"/>
      <c r="YO105" s="69"/>
      <c r="YP105" s="69"/>
      <c r="YQ105" s="69"/>
      <c r="YR105" s="69"/>
      <c r="YS105" s="69"/>
      <c r="YT105" s="69"/>
      <c r="YU105" s="69"/>
      <c r="YV105" s="69"/>
      <c r="YW105" s="69"/>
      <c r="YX105" s="69"/>
      <c r="YY105" s="69"/>
      <c r="YZ105" s="69"/>
      <c r="ZA105" s="69"/>
      <c r="ZB105" s="69"/>
      <c r="ZC105" s="69"/>
      <c r="ZD105" s="69"/>
      <c r="ZE105" s="69"/>
      <c r="ZF105" s="69"/>
      <c r="ZG105" s="69"/>
      <c r="ZH105" s="69"/>
      <c r="ZI105" s="69"/>
      <c r="ZJ105" s="69"/>
      <c r="ZK105" s="69"/>
      <c r="ZL105" s="69"/>
      <c r="ZM105" s="69"/>
      <c r="ZN105" s="69"/>
      <c r="ZO105" s="69"/>
      <c r="ZP105" s="69"/>
      <c r="ZQ105" s="69"/>
      <c r="ZR105" s="69"/>
      <c r="ZS105" s="69"/>
      <c r="ZT105" s="69"/>
      <c r="ZU105" s="69"/>
      <c r="ZV105" s="69"/>
      <c r="ZW105" s="69"/>
      <c r="ZX105" s="69"/>
      <c r="ZY105" s="69"/>
      <c r="ZZ105" s="69"/>
      <c r="AAA105" s="69"/>
      <c r="AAB105" s="69"/>
      <c r="AAC105" s="69"/>
      <c r="AAD105" s="69"/>
      <c r="AAE105" s="69"/>
      <c r="AAF105" s="69"/>
      <c r="AAG105" s="69"/>
      <c r="AAH105" s="69"/>
      <c r="AAI105" s="69"/>
      <c r="AAJ105" s="69"/>
      <c r="AAK105" s="69"/>
      <c r="AAL105" s="69"/>
      <c r="AAM105" s="69"/>
      <c r="AAN105" s="69"/>
      <c r="AAO105" s="69"/>
      <c r="AAP105" s="69"/>
      <c r="AAQ105" s="69"/>
      <c r="AAR105" s="69"/>
      <c r="AAS105" s="69"/>
      <c r="AAT105" s="69"/>
      <c r="AAU105" s="69"/>
      <c r="AAV105" s="69"/>
      <c r="AAW105" s="69"/>
      <c r="AAX105" s="69"/>
      <c r="AAY105" s="69"/>
      <c r="AAZ105" s="69"/>
      <c r="ABA105" s="69"/>
      <c r="ABB105" s="69"/>
      <c r="ABC105" s="69"/>
      <c r="ABD105" s="69"/>
      <c r="ABE105" s="69"/>
      <c r="ABF105" s="69"/>
      <c r="ABG105" s="69"/>
      <c r="ABH105" s="69"/>
      <c r="ABI105" s="69"/>
      <c r="ABJ105" s="69"/>
      <c r="ABK105" s="69"/>
      <c r="ABL105" s="69"/>
      <c r="ABM105" s="69"/>
      <c r="ABN105" s="69"/>
      <c r="ABO105" s="69"/>
      <c r="ABP105" s="69"/>
      <c r="ABQ105" s="69"/>
      <c r="ABR105" s="69"/>
      <c r="ABS105" s="69"/>
      <c r="ABT105" s="69"/>
      <c r="ABU105" s="69"/>
      <c r="ABV105" s="69"/>
      <c r="ABW105" s="69"/>
      <c r="ABX105" s="69"/>
      <c r="ABY105" s="69"/>
      <c r="ABZ105" s="69"/>
      <c r="ACA105" s="69"/>
      <c r="ACB105" s="69"/>
      <c r="ACC105" s="69"/>
      <c r="ACD105" s="69"/>
      <c r="ACE105" s="69"/>
      <c r="ACF105" s="69"/>
      <c r="ACG105" s="69"/>
      <c r="ACH105" s="69"/>
      <c r="ACI105" s="69"/>
      <c r="ACJ105" s="69"/>
      <c r="ACK105" s="69"/>
      <c r="ACL105" s="69"/>
      <c r="ACM105" s="69"/>
      <c r="ACN105" s="69"/>
      <c r="ACO105" s="69"/>
      <c r="ACP105" s="69"/>
      <c r="ACQ105" s="69"/>
      <c r="ACR105" s="69"/>
      <c r="ACS105" s="69"/>
      <c r="ACT105" s="69"/>
      <c r="ACU105" s="69"/>
      <c r="ACV105" s="69"/>
      <c r="ACW105" s="69"/>
      <c r="ACX105" s="69"/>
      <c r="ACY105" s="69"/>
      <c r="ACZ105" s="69"/>
      <c r="ADA105" s="69"/>
      <c r="ADB105" s="69"/>
      <c r="ADC105" s="69"/>
      <c r="ADD105" s="69"/>
      <c r="ADE105" s="69"/>
      <c r="ADF105" s="69"/>
      <c r="ADG105" s="69"/>
      <c r="ADH105" s="69"/>
      <c r="ADI105" s="69"/>
      <c r="ADJ105" s="69"/>
      <c r="ADK105" s="69"/>
      <c r="ADL105" s="69"/>
      <c r="ADM105" s="69"/>
      <c r="ADN105" s="69"/>
      <c r="ADO105" s="69"/>
      <c r="ADP105" s="69"/>
      <c r="ADQ105" s="69"/>
      <c r="ADR105" s="69"/>
      <c r="ADS105" s="69"/>
      <c r="ADT105" s="69"/>
      <c r="ADU105" s="69"/>
      <c r="ADV105" s="69"/>
      <c r="ADW105" s="69"/>
      <c r="ADX105" s="69"/>
      <c r="ADY105" s="69"/>
      <c r="ADZ105" s="69"/>
      <c r="AEA105" s="69"/>
      <c r="AEB105" s="69"/>
      <c r="AEC105" s="69"/>
      <c r="AED105" s="69"/>
      <c r="AEE105" s="69"/>
      <c r="AEF105" s="69"/>
      <c r="AEG105" s="69"/>
      <c r="AEH105" s="69"/>
      <c r="AEI105" s="69"/>
      <c r="AEJ105" s="69"/>
      <c r="AEK105" s="69"/>
      <c r="AEL105" s="69"/>
      <c r="AEM105" s="69"/>
      <c r="AEN105" s="69"/>
      <c r="AEO105" s="69"/>
      <c r="AEP105" s="69"/>
      <c r="AEQ105" s="69"/>
      <c r="AER105" s="69"/>
      <c r="AES105" s="69"/>
      <c r="AET105" s="69"/>
      <c r="AEU105" s="69"/>
      <c r="AEV105" s="69"/>
      <c r="AEW105" s="69"/>
      <c r="AEX105" s="69"/>
      <c r="AEY105" s="69"/>
      <c r="AEZ105" s="69"/>
      <c r="AFA105" s="69"/>
      <c r="AFB105" s="69"/>
      <c r="AFC105" s="69"/>
      <c r="AFD105" s="69"/>
      <c r="AFE105" s="69"/>
      <c r="AFF105" s="69"/>
      <c r="AFG105" s="69"/>
      <c r="AFH105" s="69"/>
      <c r="AFI105" s="69"/>
      <c r="AFJ105" s="69"/>
      <c r="AFK105" s="69"/>
      <c r="AFL105" s="69"/>
      <c r="AFM105" s="69"/>
      <c r="AFN105" s="69"/>
      <c r="AFO105" s="69"/>
      <c r="AFP105" s="69"/>
      <c r="AFQ105" s="69"/>
      <c r="AFR105" s="69"/>
      <c r="AFS105" s="69"/>
      <c r="AFT105" s="69"/>
      <c r="AFU105" s="69"/>
      <c r="AFV105" s="69"/>
      <c r="AFW105" s="69"/>
      <c r="AFX105" s="69"/>
      <c r="AFY105" s="69"/>
      <c r="AFZ105" s="69"/>
      <c r="AGA105" s="69"/>
      <c r="AGB105" s="69"/>
      <c r="AGC105" s="69"/>
      <c r="AGD105" s="69"/>
      <c r="AGE105" s="69"/>
      <c r="AGF105" s="69"/>
      <c r="AGG105" s="69"/>
      <c r="AGH105" s="69"/>
      <c r="AGI105" s="69"/>
      <c r="AGJ105" s="69"/>
      <c r="AGK105" s="69"/>
      <c r="AGL105" s="69"/>
      <c r="AGM105" s="69"/>
      <c r="AGN105" s="69"/>
      <c r="AGO105" s="69"/>
      <c r="AGP105" s="69"/>
      <c r="AGQ105" s="69"/>
      <c r="AGR105" s="69"/>
      <c r="AGS105" s="69"/>
      <c r="AGT105" s="69"/>
      <c r="AGU105" s="69"/>
      <c r="AGV105" s="69"/>
      <c r="AGW105" s="69"/>
      <c r="AGX105" s="69"/>
      <c r="AGY105" s="69"/>
      <c r="AGZ105" s="69"/>
      <c r="AHA105" s="69"/>
      <c r="AHB105" s="69"/>
      <c r="AHC105" s="69"/>
      <c r="AHD105" s="69"/>
      <c r="AHE105" s="69"/>
      <c r="AHF105" s="69"/>
      <c r="AHG105" s="69"/>
      <c r="AHH105" s="69"/>
      <c r="AHI105" s="69"/>
      <c r="AHJ105" s="69"/>
      <c r="AHK105" s="69"/>
      <c r="AHL105" s="69"/>
      <c r="AHM105" s="69"/>
      <c r="AHN105" s="69"/>
      <c r="AHO105" s="69"/>
      <c r="AHP105" s="69"/>
      <c r="AHQ105" s="69"/>
      <c r="AHR105" s="69"/>
      <c r="AHS105" s="69"/>
      <c r="AHT105" s="69"/>
      <c r="AHU105" s="69"/>
      <c r="AHV105" s="69"/>
      <c r="AHW105" s="69"/>
      <c r="AHX105" s="69"/>
      <c r="AHY105" s="69"/>
      <c r="AHZ105" s="69"/>
      <c r="AIA105" s="69"/>
      <c r="AIB105" s="69"/>
      <c r="AIC105" s="69"/>
      <c r="AID105" s="69"/>
      <c r="AIE105" s="69"/>
      <c r="AIF105" s="69"/>
      <c r="AIG105" s="69"/>
      <c r="AIH105" s="69"/>
      <c r="AII105" s="69"/>
      <c r="AIJ105" s="69"/>
      <c r="AIK105" s="69"/>
      <c r="AIL105" s="69"/>
      <c r="AIM105" s="69"/>
      <c r="AIN105" s="69"/>
      <c r="AIO105" s="69"/>
      <c r="AIP105" s="69"/>
      <c r="AIQ105" s="69"/>
      <c r="AIR105" s="69"/>
      <c r="AIS105" s="69"/>
      <c r="AIT105" s="69"/>
      <c r="AIU105" s="69"/>
      <c r="AIV105" s="69"/>
      <c r="AIW105" s="69"/>
      <c r="AIX105" s="69"/>
      <c r="AIY105" s="69"/>
      <c r="AIZ105" s="69"/>
      <c r="AJA105" s="69"/>
      <c r="AJB105" s="69"/>
      <c r="AJC105" s="69"/>
      <c r="AJD105" s="69"/>
      <c r="AJE105" s="69"/>
      <c r="AJF105" s="69"/>
      <c r="AJG105" s="69"/>
      <c r="AJH105" s="69"/>
      <c r="AJI105" s="69"/>
      <c r="AJJ105" s="69"/>
      <c r="AJK105" s="69"/>
      <c r="AJL105" s="69"/>
      <c r="AJM105" s="69"/>
      <c r="AJN105" s="69"/>
      <c r="AJO105" s="69"/>
      <c r="AJP105" s="69"/>
      <c r="AJQ105" s="69"/>
      <c r="AJR105" s="69"/>
      <c r="AJS105" s="69"/>
      <c r="AJT105" s="69"/>
      <c r="AJU105" s="69"/>
      <c r="AJV105" s="69"/>
      <c r="AJW105" s="69"/>
      <c r="AJX105" s="69"/>
      <c r="AJY105" s="69"/>
      <c r="AJZ105" s="69"/>
      <c r="AKA105" s="69"/>
      <c r="AKB105" s="69"/>
      <c r="AKC105" s="69"/>
      <c r="AKD105" s="69"/>
      <c r="AKE105" s="69"/>
      <c r="AKF105" s="69"/>
      <c r="AKG105" s="69"/>
      <c r="AKH105" s="69"/>
      <c r="AKI105" s="69"/>
      <c r="AKJ105" s="69"/>
      <c r="AKK105" s="69"/>
      <c r="AKL105" s="69"/>
      <c r="AKM105" s="69"/>
      <c r="AKN105" s="69"/>
      <c r="AKO105" s="69"/>
      <c r="AKP105" s="69"/>
      <c r="AKQ105" s="69"/>
      <c r="AKR105" s="69"/>
      <c r="AKS105" s="69"/>
      <c r="AKT105" s="69"/>
      <c r="AKU105" s="69"/>
      <c r="AKV105" s="69"/>
      <c r="AKW105" s="69"/>
      <c r="AKX105" s="69"/>
      <c r="AKY105" s="69"/>
      <c r="AKZ105" s="69"/>
      <c r="ALA105" s="69"/>
      <c r="ALB105" s="69"/>
      <c r="ALC105" s="69"/>
      <c r="ALD105" s="69"/>
      <c r="ALE105" s="69"/>
      <c r="ALF105" s="69"/>
      <c r="ALG105" s="69"/>
      <c r="ALH105" s="69"/>
      <c r="ALI105" s="69"/>
      <c r="ALJ105" s="69"/>
      <c r="ALK105" s="69"/>
      <c r="ALL105" s="69"/>
      <c r="ALM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c r="CI106" s="69"/>
      <c r="CJ106" s="69"/>
      <c r="CK106" s="69"/>
      <c r="CL106" s="69"/>
      <c r="CM106" s="69"/>
      <c r="CN106" s="69"/>
      <c r="CO106" s="69"/>
      <c r="CP106" s="69"/>
      <c r="CQ106" s="69"/>
      <c r="CR106" s="69"/>
      <c r="CS106" s="69"/>
      <c r="CT106" s="69"/>
      <c r="CU106" s="69"/>
      <c r="CV106" s="69"/>
      <c r="CW106" s="69"/>
      <c r="CX106" s="69"/>
      <c r="CY106" s="69"/>
      <c r="CZ106" s="69"/>
      <c r="DA106" s="69"/>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69"/>
      <c r="ES106" s="69"/>
      <c r="ET106" s="69"/>
      <c r="EU106" s="69"/>
      <c r="EV106" s="69"/>
      <c r="EW106" s="69"/>
      <c r="EX106" s="69"/>
      <c r="EY106" s="69"/>
      <c r="EZ106" s="69"/>
      <c r="FA106" s="69"/>
      <c r="FB106" s="69"/>
      <c r="FC106" s="69"/>
      <c r="FD106" s="69"/>
      <c r="FE106" s="69"/>
      <c r="FF106" s="69"/>
      <c r="FG106" s="69"/>
      <c r="FH106" s="69"/>
      <c r="FI106" s="69"/>
      <c r="FJ106" s="69"/>
      <c r="FK106" s="69"/>
      <c r="FL106" s="69"/>
      <c r="FM106" s="69"/>
      <c r="FN106" s="69"/>
      <c r="FO106" s="69"/>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c r="HP106" s="69"/>
      <c r="HQ106" s="69"/>
      <c r="HR106" s="69"/>
      <c r="HS106" s="69"/>
      <c r="HT106" s="69"/>
      <c r="HU106" s="69"/>
      <c r="HV106" s="69"/>
      <c r="HW106" s="69"/>
      <c r="HX106" s="69"/>
      <c r="HY106" s="69"/>
      <c r="HZ106" s="69"/>
      <c r="IA106" s="69"/>
      <c r="IB106" s="69"/>
      <c r="IC106" s="69"/>
      <c r="ID106" s="69"/>
      <c r="IE106" s="69"/>
      <c r="IF106" s="69"/>
      <c r="IG106" s="69"/>
      <c r="IH106" s="69"/>
      <c r="II106" s="69"/>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c r="JQ106" s="69"/>
      <c r="JR106" s="69"/>
      <c r="JS106" s="69"/>
      <c r="JT106" s="69"/>
      <c r="JU106" s="69"/>
      <c r="JV106" s="69"/>
      <c r="JW106" s="69"/>
      <c r="JX106" s="69"/>
      <c r="JY106" s="69"/>
      <c r="JZ106" s="69"/>
      <c r="KA106" s="69"/>
      <c r="KB106" s="69"/>
      <c r="KC106" s="69"/>
      <c r="KD106" s="69"/>
      <c r="KE106" s="69"/>
      <c r="KF106" s="69"/>
      <c r="KG106" s="69"/>
      <c r="KH106" s="69"/>
      <c r="KI106" s="69"/>
      <c r="KJ106" s="69"/>
      <c r="KK106" s="69"/>
      <c r="KL106" s="69"/>
      <c r="KM106" s="69"/>
      <c r="KN106" s="69"/>
      <c r="KO106" s="69"/>
      <c r="KP106" s="69"/>
      <c r="KQ106" s="69"/>
      <c r="KR106" s="69"/>
      <c r="KS106" s="69"/>
      <c r="KT106" s="69"/>
      <c r="KU106" s="69"/>
      <c r="KV106" s="69"/>
      <c r="KW106" s="69"/>
      <c r="KX106" s="69"/>
      <c r="KY106" s="69"/>
      <c r="KZ106" s="69"/>
      <c r="LA106" s="69"/>
      <c r="LB106" s="69"/>
      <c r="LC106" s="69"/>
      <c r="LD106" s="69"/>
      <c r="LE106" s="69"/>
      <c r="LF106" s="69"/>
      <c r="LG106" s="69"/>
      <c r="LH106" s="69"/>
      <c r="LI106" s="69"/>
      <c r="LJ106" s="69"/>
      <c r="LK106" s="69"/>
      <c r="LL106" s="69"/>
      <c r="LM106" s="69"/>
      <c r="LN106" s="69"/>
      <c r="LO106" s="69"/>
      <c r="LP106" s="69"/>
      <c r="LQ106" s="69"/>
      <c r="LR106" s="69"/>
      <c r="LS106" s="69"/>
      <c r="LT106" s="69"/>
      <c r="LU106" s="69"/>
      <c r="LV106" s="69"/>
      <c r="LW106" s="69"/>
      <c r="LX106" s="69"/>
      <c r="LY106" s="69"/>
      <c r="LZ106" s="69"/>
      <c r="MA106" s="69"/>
      <c r="MB106" s="69"/>
      <c r="MC106" s="69"/>
      <c r="MD106" s="69"/>
      <c r="ME106" s="69"/>
      <c r="MF106" s="69"/>
      <c r="MG106" s="69"/>
      <c r="MH106" s="69"/>
      <c r="MI106" s="69"/>
      <c r="MJ106" s="69"/>
      <c r="MK106" s="69"/>
      <c r="ML106" s="69"/>
      <c r="MM106" s="69"/>
      <c r="MN106" s="69"/>
      <c r="MO106" s="69"/>
      <c r="MP106" s="69"/>
      <c r="MQ106" s="69"/>
      <c r="MR106" s="69"/>
      <c r="MS106" s="69"/>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c r="NX106" s="69"/>
      <c r="NY106" s="69"/>
      <c r="NZ106" s="69"/>
      <c r="OA106" s="69"/>
      <c r="OB106" s="69"/>
      <c r="OC106" s="69"/>
      <c r="OD106" s="69"/>
      <c r="OE106" s="69"/>
      <c r="OF106" s="69"/>
      <c r="OG106" s="69"/>
      <c r="OH106" s="69"/>
      <c r="OI106" s="69"/>
      <c r="OJ106" s="69"/>
      <c r="OK106" s="69"/>
      <c r="OL106" s="69"/>
      <c r="OM106" s="69"/>
      <c r="ON106" s="69"/>
      <c r="OO106" s="69"/>
      <c r="OP106" s="69"/>
      <c r="OQ106" s="69"/>
      <c r="OR106" s="69"/>
      <c r="OS106" s="69"/>
      <c r="OT106" s="69"/>
      <c r="OU106" s="69"/>
      <c r="OV106" s="69"/>
      <c r="OW106" s="69"/>
      <c r="OX106" s="69"/>
      <c r="OY106" s="69"/>
      <c r="OZ106" s="69"/>
      <c r="PA106" s="69"/>
      <c r="PB106" s="69"/>
      <c r="PC106" s="69"/>
      <c r="PD106" s="69"/>
      <c r="PE106" s="69"/>
      <c r="PF106" s="69"/>
      <c r="PG106" s="69"/>
      <c r="PH106" s="69"/>
      <c r="PI106" s="69"/>
      <c r="PJ106" s="69"/>
      <c r="PK106" s="69"/>
      <c r="PL106" s="69"/>
      <c r="PM106" s="69"/>
      <c r="PN106" s="69"/>
      <c r="PO106" s="69"/>
      <c r="PP106" s="69"/>
      <c r="PQ106" s="69"/>
      <c r="PR106" s="69"/>
      <c r="PS106" s="69"/>
      <c r="PT106" s="69"/>
      <c r="PU106" s="69"/>
      <c r="PV106" s="69"/>
      <c r="PW106" s="69"/>
      <c r="PX106" s="69"/>
      <c r="PY106" s="69"/>
      <c r="PZ106" s="69"/>
      <c r="QA106" s="69"/>
      <c r="QB106" s="69"/>
      <c r="QC106" s="69"/>
      <c r="QD106" s="69"/>
      <c r="QE106" s="69"/>
      <c r="QF106" s="69"/>
      <c r="QG106" s="69"/>
      <c r="QH106" s="69"/>
      <c r="QI106" s="69"/>
      <c r="QJ106" s="69"/>
      <c r="QK106" s="69"/>
      <c r="QL106" s="69"/>
      <c r="QM106" s="69"/>
      <c r="QN106" s="69"/>
      <c r="QO106" s="69"/>
      <c r="QP106" s="69"/>
      <c r="QQ106" s="69"/>
      <c r="QR106" s="69"/>
      <c r="QS106" s="69"/>
      <c r="QT106" s="69"/>
      <c r="QU106" s="69"/>
      <c r="QV106" s="69"/>
      <c r="QW106" s="69"/>
      <c r="QX106" s="69"/>
      <c r="QY106" s="69"/>
      <c r="QZ106" s="69"/>
      <c r="RA106" s="69"/>
      <c r="RB106" s="69"/>
      <c r="RC106" s="69"/>
      <c r="RD106" s="69"/>
      <c r="RE106" s="69"/>
      <c r="RF106" s="69"/>
      <c r="RG106" s="69"/>
      <c r="RH106" s="69"/>
      <c r="RI106" s="69"/>
      <c r="RJ106" s="69"/>
      <c r="RK106" s="69"/>
      <c r="RL106" s="69"/>
      <c r="RM106" s="69"/>
      <c r="RN106" s="69"/>
      <c r="RO106" s="69"/>
      <c r="RP106" s="69"/>
      <c r="RQ106" s="69"/>
      <c r="RR106" s="69"/>
      <c r="RS106" s="69"/>
      <c r="RT106" s="69"/>
      <c r="RU106" s="69"/>
      <c r="RV106" s="69"/>
      <c r="RW106" s="69"/>
      <c r="RX106" s="69"/>
      <c r="RY106" s="69"/>
      <c r="RZ106" s="69"/>
      <c r="SA106" s="69"/>
      <c r="SB106" s="69"/>
      <c r="SC106" s="69"/>
      <c r="SD106" s="69"/>
      <c r="SE106" s="69"/>
      <c r="SF106" s="69"/>
      <c r="SG106" s="69"/>
      <c r="SH106" s="69"/>
      <c r="SI106" s="69"/>
      <c r="SJ106" s="69"/>
      <c r="SK106" s="69"/>
      <c r="SL106" s="69"/>
      <c r="SM106" s="69"/>
      <c r="SN106" s="69"/>
      <c r="SO106" s="69"/>
      <c r="SP106" s="69"/>
      <c r="SQ106" s="69"/>
      <c r="SR106" s="69"/>
      <c r="SS106" s="69"/>
      <c r="ST106" s="69"/>
      <c r="SU106" s="69"/>
      <c r="SV106" s="69"/>
      <c r="SW106" s="69"/>
      <c r="SX106" s="69"/>
      <c r="SY106" s="69"/>
      <c r="SZ106" s="69"/>
      <c r="TA106" s="69"/>
      <c r="TB106" s="69"/>
      <c r="TC106" s="69"/>
      <c r="TD106" s="69"/>
      <c r="TE106" s="69"/>
      <c r="TF106" s="69"/>
      <c r="TG106" s="69"/>
      <c r="TH106" s="69"/>
      <c r="TI106" s="69"/>
      <c r="TJ106" s="69"/>
      <c r="TK106" s="69"/>
      <c r="TL106" s="69"/>
      <c r="TM106" s="69"/>
      <c r="TN106" s="69"/>
      <c r="TO106" s="69"/>
      <c r="TP106" s="69"/>
      <c r="TQ106" s="69"/>
      <c r="TR106" s="69"/>
      <c r="TS106" s="69"/>
      <c r="TT106" s="69"/>
      <c r="TU106" s="69"/>
      <c r="TV106" s="69"/>
      <c r="TW106" s="69"/>
      <c r="TX106" s="69"/>
      <c r="TY106" s="69"/>
      <c r="TZ106" s="69"/>
      <c r="UA106" s="69"/>
      <c r="UB106" s="69"/>
      <c r="UC106" s="69"/>
      <c r="UD106" s="69"/>
      <c r="UE106" s="69"/>
      <c r="UF106" s="69"/>
      <c r="UG106" s="69"/>
      <c r="UH106" s="69"/>
      <c r="UI106" s="69"/>
      <c r="UJ106" s="69"/>
      <c r="UK106" s="69"/>
      <c r="UL106" s="69"/>
      <c r="UM106" s="69"/>
      <c r="UN106" s="69"/>
      <c r="UO106" s="69"/>
      <c r="UP106" s="69"/>
      <c r="UQ106" s="69"/>
      <c r="UR106" s="69"/>
      <c r="US106" s="69"/>
      <c r="UT106" s="69"/>
      <c r="UU106" s="69"/>
      <c r="UV106" s="69"/>
      <c r="UW106" s="69"/>
      <c r="UX106" s="69"/>
      <c r="UY106" s="69"/>
      <c r="UZ106" s="69"/>
      <c r="VA106" s="69"/>
      <c r="VB106" s="69"/>
      <c r="VC106" s="69"/>
      <c r="VD106" s="69"/>
      <c r="VE106" s="69"/>
      <c r="VF106" s="69"/>
      <c r="VG106" s="69"/>
      <c r="VH106" s="69"/>
      <c r="VI106" s="69"/>
      <c r="VJ106" s="69"/>
      <c r="VK106" s="69"/>
      <c r="VL106" s="69"/>
      <c r="VM106" s="69"/>
      <c r="VN106" s="69"/>
      <c r="VO106" s="69"/>
      <c r="VP106" s="69"/>
      <c r="VQ106" s="69"/>
      <c r="VR106" s="69"/>
      <c r="VS106" s="69"/>
      <c r="VT106" s="69"/>
      <c r="VU106" s="69"/>
      <c r="VV106" s="69"/>
      <c r="VW106" s="69"/>
      <c r="VX106" s="69"/>
      <c r="VY106" s="69"/>
      <c r="VZ106" s="69"/>
      <c r="WA106" s="69"/>
      <c r="WB106" s="69"/>
      <c r="WC106" s="69"/>
      <c r="WD106" s="69"/>
      <c r="WE106" s="69"/>
      <c r="WF106" s="69"/>
      <c r="WG106" s="69"/>
      <c r="WH106" s="69"/>
      <c r="WI106" s="69"/>
      <c r="WJ106" s="69"/>
      <c r="WK106" s="69"/>
      <c r="WL106" s="69"/>
      <c r="WM106" s="69"/>
      <c r="WN106" s="69"/>
      <c r="WO106" s="69"/>
      <c r="WP106" s="69"/>
      <c r="WQ106" s="69"/>
      <c r="WR106" s="69"/>
      <c r="WS106" s="69"/>
      <c r="WT106" s="69"/>
      <c r="WU106" s="69"/>
      <c r="WV106" s="69"/>
      <c r="WW106" s="69"/>
      <c r="WX106" s="69"/>
      <c r="WY106" s="69"/>
      <c r="WZ106" s="69"/>
      <c r="XA106" s="69"/>
      <c r="XB106" s="69"/>
      <c r="XC106" s="69"/>
      <c r="XD106" s="69"/>
      <c r="XE106" s="69"/>
      <c r="XF106" s="69"/>
      <c r="XG106" s="69"/>
      <c r="XH106" s="69"/>
      <c r="XI106" s="69"/>
      <c r="XJ106" s="69"/>
      <c r="XK106" s="69"/>
      <c r="XL106" s="69"/>
      <c r="XM106" s="69"/>
      <c r="XN106" s="69"/>
      <c r="XO106" s="69"/>
      <c r="XP106" s="69"/>
      <c r="XQ106" s="69"/>
      <c r="XR106" s="69"/>
      <c r="XS106" s="69"/>
      <c r="XT106" s="69"/>
      <c r="XU106" s="69"/>
      <c r="XV106" s="69"/>
      <c r="XW106" s="69"/>
      <c r="XX106" s="69"/>
      <c r="XY106" s="69"/>
      <c r="XZ106" s="69"/>
      <c r="YA106" s="69"/>
      <c r="YB106" s="69"/>
      <c r="YC106" s="69"/>
      <c r="YD106" s="69"/>
      <c r="YE106" s="69"/>
      <c r="YF106" s="69"/>
      <c r="YG106" s="69"/>
      <c r="YH106" s="69"/>
      <c r="YI106" s="69"/>
      <c r="YJ106" s="69"/>
      <c r="YK106" s="69"/>
      <c r="YL106" s="69"/>
      <c r="YM106" s="69"/>
      <c r="YN106" s="69"/>
      <c r="YO106" s="69"/>
      <c r="YP106" s="69"/>
      <c r="YQ106" s="69"/>
      <c r="YR106" s="69"/>
      <c r="YS106" s="69"/>
      <c r="YT106" s="69"/>
      <c r="YU106" s="69"/>
      <c r="YV106" s="69"/>
      <c r="YW106" s="69"/>
      <c r="YX106" s="69"/>
      <c r="YY106" s="69"/>
      <c r="YZ106" s="69"/>
      <c r="ZA106" s="69"/>
      <c r="ZB106" s="69"/>
      <c r="ZC106" s="69"/>
      <c r="ZD106" s="69"/>
      <c r="ZE106" s="69"/>
      <c r="ZF106" s="69"/>
      <c r="ZG106" s="69"/>
      <c r="ZH106" s="69"/>
      <c r="ZI106" s="69"/>
      <c r="ZJ106" s="69"/>
      <c r="ZK106" s="69"/>
      <c r="ZL106" s="69"/>
      <c r="ZM106" s="69"/>
      <c r="ZN106" s="69"/>
      <c r="ZO106" s="69"/>
      <c r="ZP106" s="69"/>
      <c r="ZQ106" s="69"/>
      <c r="ZR106" s="69"/>
      <c r="ZS106" s="69"/>
      <c r="ZT106" s="69"/>
      <c r="ZU106" s="69"/>
      <c r="ZV106" s="69"/>
      <c r="ZW106" s="69"/>
      <c r="ZX106" s="69"/>
      <c r="ZY106" s="69"/>
      <c r="ZZ106" s="69"/>
      <c r="AAA106" s="69"/>
      <c r="AAB106" s="69"/>
      <c r="AAC106" s="69"/>
      <c r="AAD106" s="69"/>
      <c r="AAE106" s="69"/>
      <c r="AAF106" s="69"/>
      <c r="AAG106" s="69"/>
      <c r="AAH106" s="69"/>
      <c r="AAI106" s="69"/>
      <c r="AAJ106" s="69"/>
      <c r="AAK106" s="69"/>
      <c r="AAL106" s="69"/>
      <c r="AAM106" s="69"/>
      <c r="AAN106" s="69"/>
      <c r="AAO106" s="69"/>
      <c r="AAP106" s="69"/>
      <c r="AAQ106" s="69"/>
      <c r="AAR106" s="69"/>
      <c r="AAS106" s="69"/>
      <c r="AAT106" s="69"/>
      <c r="AAU106" s="69"/>
      <c r="AAV106" s="69"/>
      <c r="AAW106" s="69"/>
      <c r="AAX106" s="69"/>
      <c r="AAY106" s="69"/>
      <c r="AAZ106" s="69"/>
      <c r="ABA106" s="69"/>
      <c r="ABB106" s="69"/>
      <c r="ABC106" s="69"/>
      <c r="ABD106" s="69"/>
      <c r="ABE106" s="69"/>
      <c r="ABF106" s="69"/>
      <c r="ABG106" s="69"/>
      <c r="ABH106" s="69"/>
      <c r="ABI106" s="69"/>
      <c r="ABJ106" s="69"/>
      <c r="ABK106" s="69"/>
      <c r="ABL106" s="69"/>
      <c r="ABM106" s="69"/>
      <c r="ABN106" s="69"/>
      <c r="ABO106" s="69"/>
      <c r="ABP106" s="69"/>
      <c r="ABQ106" s="69"/>
      <c r="ABR106" s="69"/>
      <c r="ABS106" s="69"/>
      <c r="ABT106" s="69"/>
      <c r="ABU106" s="69"/>
      <c r="ABV106" s="69"/>
      <c r="ABW106" s="69"/>
      <c r="ABX106" s="69"/>
      <c r="ABY106" s="69"/>
      <c r="ABZ106" s="69"/>
      <c r="ACA106" s="69"/>
      <c r="ACB106" s="69"/>
      <c r="ACC106" s="69"/>
      <c r="ACD106" s="69"/>
      <c r="ACE106" s="69"/>
      <c r="ACF106" s="69"/>
      <c r="ACG106" s="69"/>
      <c r="ACH106" s="69"/>
      <c r="ACI106" s="69"/>
      <c r="ACJ106" s="69"/>
      <c r="ACK106" s="69"/>
      <c r="ACL106" s="69"/>
      <c r="ACM106" s="69"/>
      <c r="ACN106" s="69"/>
      <c r="ACO106" s="69"/>
      <c r="ACP106" s="69"/>
      <c r="ACQ106" s="69"/>
      <c r="ACR106" s="69"/>
      <c r="ACS106" s="69"/>
      <c r="ACT106" s="69"/>
      <c r="ACU106" s="69"/>
      <c r="ACV106" s="69"/>
      <c r="ACW106" s="69"/>
      <c r="ACX106" s="69"/>
      <c r="ACY106" s="69"/>
      <c r="ACZ106" s="69"/>
      <c r="ADA106" s="69"/>
      <c r="ADB106" s="69"/>
      <c r="ADC106" s="69"/>
      <c r="ADD106" s="69"/>
      <c r="ADE106" s="69"/>
      <c r="ADF106" s="69"/>
      <c r="ADG106" s="69"/>
      <c r="ADH106" s="69"/>
      <c r="ADI106" s="69"/>
      <c r="ADJ106" s="69"/>
      <c r="ADK106" s="69"/>
      <c r="ADL106" s="69"/>
      <c r="ADM106" s="69"/>
      <c r="ADN106" s="69"/>
      <c r="ADO106" s="69"/>
      <c r="ADP106" s="69"/>
      <c r="ADQ106" s="69"/>
      <c r="ADR106" s="69"/>
      <c r="ADS106" s="69"/>
      <c r="ADT106" s="69"/>
      <c r="ADU106" s="69"/>
      <c r="ADV106" s="69"/>
      <c r="ADW106" s="69"/>
      <c r="ADX106" s="69"/>
      <c r="ADY106" s="69"/>
      <c r="ADZ106" s="69"/>
      <c r="AEA106" s="69"/>
      <c r="AEB106" s="69"/>
      <c r="AEC106" s="69"/>
      <c r="AED106" s="69"/>
      <c r="AEE106" s="69"/>
      <c r="AEF106" s="69"/>
      <c r="AEG106" s="69"/>
      <c r="AEH106" s="69"/>
      <c r="AEI106" s="69"/>
      <c r="AEJ106" s="69"/>
      <c r="AEK106" s="69"/>
      <c r="AEL106" s="69"/>
      <c r="AEM106" s="69"/>
      <c r="AEN106" s="69"/>
      <c r="AEO106" s="69"/>
      <c r="AEP106" s="69"/>
      <c r="AEQ106" s="69"/>
      <c r="AER106" s="69"/>
      <c r="AES106" s="69"/>
      <c r="AET106" s="69"/>
      <c r="AEU106" s="69"/>
      <c r="AEV106" s="69"/>
      <c r="AEW106" s="69"/>
      <c r="AEX106" s="69"/>
      <c r="AEY106" s="69"/>
      <c r="AEZ106" s="69"/>
      <c r="AFA106" s="69"/>
      <c r="AFB106" s="69"/>
      <c r="AFC106" s="69"/>
      <c r="AFD106" s="69"/>
      <c r="AFE106" s="69"/>
      <c r="AFF106" s="69"/>
      <c r="AFG106" s="69"/>
      <c r="AFH106" s="69"/>
      <c r="AFI106" s="69"/>
      <c r="AFJ106" s="69"/>
      <c r="AFK106" s="69"/>
      <c r="AFL106" s="69"/>
      <c r="AFM106" s="69"/>
      <c r="AFN106" s="69"/>
      <c r="AFO106" s="69"/>
      <c r="AFP106" s="69"/>
      <c r="AFQ106" s="69"/>
      <c r="AFR106" s="69"/>
      <c r="AFS106" s="69"/>
      <c r="AFT106" s="69"/>
      <c r="AFU106" s="69"/>
      <c r="AFV106" s="69"/>
      <c r="AFW106" s="69"/>
      <c r="AFX106" s="69"/>
      <c r="AFY106" s="69"/>
      <c r="AFZ106" s="69"/>
      <c r="AGA106" s="69"/>
      <c r="AGB106" s="69"/>
      <c r="AGC106" s="69"/>
      <c r="AGD106" s="69"/>
      <c r="AGE106" s="69"/>
      <c r="AGF106" s="69"/>
      <c r="AGG106" s="69"/>
      <c r="AGH106" s="69"/>
      <c r="AGI106" s="69"/>
      <c r="AGJ106" s="69"/>
      <c r="AGK106" s="69"/>
      <c r="AGL106" s="69"/>
      <c r="AGM106" s="69"/>
      <c r="AGN106" s="69"/>
      <c r="AGO106" s="69"/>
      <c r="AGP106" s="69"/>
      <c r="AGQ106" s="69"/>
      <c r="AGR106" s="69"/>
      <c r="AGS106" s="69"/>
      <c r="AGT106" s="69"/>
      <c r="AGU106" s="69"/>
      <c r="AGV106" s="69"/>
      <c r="AGW106" s="69"/>
      <c r="AGX106" s="69"/>
      <c r="AGY106" s="69"/>
      <c r="AGZ106" s="69"/>
      <c r="AHA106" s="69"/>
      <c r="AHB106" s="69"/>
      <c r="AHC106" s="69"/>
      <c r="AHD106" s="69"/>
      <c r="AHE106" s="69"/>
      <c r="AHF106" s="69"/>
      <c r="AHG106" s="69"/>
      <c r="AHH106" s="69"/>
      <c r="AHI106" s="69"/>
      <c r="AHJ106" s="69"/>
      <c r="AHK106" s="69"/>
      <c r="AHL106" s="69"/>
      <c r="AHM106" s="69"/>
      <c r="AHN106" s="69"/>
      <c r="AHO106" s="69"/>
      <c r="AHP106" s="69"/>
      <c r="AHQ106" s="69"/>
      <c r="AHR106" s="69"/>
      <c r="AHS106" s="69"/>
      <c r="AHT106" s="69"/>
      <c r="AHU106" s="69"/>
      <c r="AHV106" s="69"/>
      <c r="AHW106" s="69"/>
      <c r="AHX106" s="69"/>
      <c r="AHY106" s="69"/>
      <c r="AHZ106" s="69"/>
      <c r="AIA106" s="69"/>
      <c r="AIB106" s="69"/>
      <c r="AIC106" s="69"/>
      <c r="AID106" s="69"/>
      <c r="AIE106" s="69"/>
      <c r="AIF106" s="69"/>
      <c r="AIG106" s="69"/>
      <c r="AIH106" s="69"/>
      <c r="AII106" s="69"/>
      <c r="AIJ106" s="69"/>
      <c r="AIK106" s="69"/>
      <c r="AIL106" s="69"/>
      <c r="AIM106" s="69"/>
      <c r="AIN106" s="69"/>
      <c r="AIO106" s="69"/>
      <c r="AIP106" s="69"/>
      <c r="AIQ106" s="69"/>
      <c r="AIR106" s="69"/>
      <c r="AIS106" s="69"/>
      <c r="AIT106" s="69"/>
      <c r="AIU106" s="69"/>
      <c r="AIV106" s="69"/>
      <c r="AIW106" s="69"/>
      <c r="AIX106" s="69"/>
      <c r="AIY106" s="69"/>
      <c r="AIZ106" s="69"/>
      <c r="AJA106" s="69"/>
      <c r="AJB106" s="69"/>
      <c r="AJC106" s="69"/>
      <c r="AJD106" s="69"/>
      <c r="AJE106" s="69"/>
      <c r="AJF106" s="69"/>
      <c r="AJG106" s="69"/>
      <c r="AJH106" s="69"/>
      <c r="AJI106" s="69"/>
      <c r="AJJ106" s="69"/>
      <c r="AJK106" s="69"/>
      <c r="AJL106" s="69"/>
      <c r="AJM106" s="69"/>
      <c r="AJN106" s="69"/>
      <c r="AJO106" s="69"/>
      <c r="AJP106" s="69"/>
      <c r="AJQ106" s="69"/>
      <c r="AJR106" s="69"/>
      <c r="AJS106" s="69"/>
      <c r="AJT106" s="69"/>
      <c r="AJU106" s="69"/>
      <c r="AJV106" s="69"/>
      <c r="AJW106" s="69"/>
      <c r="AJX106" s="69"/>
      <c r="AJY106" s="69"/>
      <c r="AJZ106" s="69"/>
      <c r="AKA106" s="69"/>
      <c r="AKB106" s="69"/>
      <c r="AKC106" s="69"/>
      <c r="AKD106" s="69"/>
      <c r="AKE106" s="69"/>
      <c r="AKF106" s="69"/>
      <c r="AKG106" s="69"/>
      <c r="AKH106" s="69"/>
      <c r="AKI106" s="69"/>
      <c r="AKJ106" s="69"/>
      <c r="AKK106" s="69"/>
      <c r="AKL106" s="69"/>
      <c r="AKM106" s="69"/>
      <c r="AKN106" s="69"/>
      <c r="AKO106" s="69"/>
      <c r="AKP106" s="69"/>
      <c r="AKQ106" s="69"/>
      <c r="AKR106" s="69"/>
      <c r="AKS106" s="69"/>
      <c r="AKT106" s="69"/>
      <c r="AKU106" s="69"/>
      <c r="AKV106" s="69"/>
      <c r="AKW106" s="69"/>
      <c r="AKX106" s="69"/>
      <c r="AKY106" s="69"/>
      <c r="AKZ106" s="69"/>
      <c r="ALA106" s="69"/>
      <c r="ALB106" s="69"/>
      <c r="ALC106" s="69"/>
      <c r="ALD106" s="69"/>
      <c r="ALE106" s="69"/>
      <c r="ALF106" s="69"/>
      <c r="ALG106" s="69"/>
      <c r="ALH106" s="69"/>
      <c r="ALI106" s="69"/>
      <c r="ALJ106" s="69"/>
      <c r="ALK106" s="69"/>
      <c r="ALL106" s="69"/>
      <c r="ALM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69"/>
      <c r="CE107" s="69"/>
      <c r="CF107" s="69"/>
      <c r="CG107" s="69"/>
      <c r="CH107" s="69"/>
      <c r="CI107" s="69"/>
      <c r="CJ107" s="69"/>
      <c r="CK107" s="69"/>
      <c r="CL107" s="69"/>
      <c r="CM107" s="69"/>
      <c r="CN107" s="69"/>
      <c r="CO107" s="69"/>
      <c r="CP107" s="69"/>
      <c r="CQ107" s="69"/>
      <c r="CR107" s="69"/>
      <c r="CS107" s="69"/>
      <c r="CT107" s="69"/>
      <c r="CU107" s="69"/>
      <c r="CV107" s="69"/>
      <c r="CW107" s="69"/>
      <c r="CX107" s="69"/>
      <c r="CY107" s="69"/>
      <c r="CZ107" s="69"/>
      <c r="DA107" s="69"/>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69"/>
      <c r="ES107" s="69"/>
      <c r="ET107" s="69"/>
      <c r="EU107" s="69"/>
      <c r="EV107" s="69"/>
      <c r="EW107" s="69"/>
      <c r="EX107" s="69"/>
      <c r="EY107" s="69"/>
      <c r="EZ107" s="69"/>
      <c r="FA107" s="69"/>
      <c r="FB107" s="69"/>
      <c r="FC107" s="69"/>
      <c r="FD107" s="69"/>
      <c r="FE107" s="69"/>
      <c r="FF107" s="69"/>
      <c r="FG107" s="69"/>
      <c r="FH107" s="69"/>
      <c r="FI107" s="69"/>
      <c r="FJ107" s="69"/>
      <c r="FK107" s="69"/>
      <c r="FL107" s="69"/>
      <c r="FM107" s="69"/>
      <c r="FN107" s="69"/>
      <c r="FO107" s="69"/>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c r="HP107" s="69"/>
      <c r="HQ107" s="69"/>
      <c r="HR107" s="69"/>
      <c r="HS107" s="69"/>
      <c r="HT107" s="69"/>
      <c r="HU107" s="69"/>
      <c r="HV107" s="69"/>
      <c r="HW107" s="69"/>
      <c r="HX107" s="69"/>
      <c r="HY107" s="69"/>
      <c r="HZ107" s="69"/>
      <c r="IA107" s="69"/>
      <c r="IB107" s="69"/>
      <c r="IC107" s="69"/>
      <c r="ID107" s="69"/>
      <c r="IE107" s="69"/>
      <c r="IF107" s="69"/>
      <c r="IG107" s="69"/>
      <c r="IH107" s="69"/>
      <c r="II107" s="69"/>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c r="MB107" s="69"/>
      <c r="MC107" s="69"/>
      <c r="MD107" s="69"/>
      <c r="ME107" s="69"/>
      <c r="MF107" s="69"/>
      <c r="MG107" s="69"/>
      <c r="MH107" s="69"/>
      <c r="MI107" s="69"/>
      <c r="MJ107" s="69"/>
      <c r="MK107" s="69"/>
      <c r="ML107" s="69"/>
      <c r="MM107" s="69"/>
      <c r="MN107" s="69"/>
      <c r="MO107" s="69"/>
      <c r="MP107" s="69"/>
      <c r="MQ107" s="69"/>
      <c r="MR107" s="69"/>
      <c r="MS107" s="69"/>
      <c r="MT107" s="69"/>
      <c r="MU107" s="69"/>
      <c r="MV107" s="69"/>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c r="OI107" s="69"/>
      <c r="OJ107" s="69"/>
      <c r="OK107" s="69"/>
      <c r="OL107" s="69"/>
      <c r="OM107" s="69"/>
      <c r="ON107" s="69"/>
      <c r="OO107" s="69"/>
      <c r="OP107" s="69"/>
      <c r="OQ107" s="69"/>
      <c r="OR107" s="69"/>
      <c r="OS107" s="69"/>
      <c r="OT107" s="69"/>
      <c r="OU107" s="69"/>
      <c r="OV107" s="69"/>
      <c r="OW107" s="69"/>
      <c r="OX107" s="69"/>
      <c r="OY107" s="69"/>
      <c r="OZ107" s="69"/>
      <c r="PA107" s="69"/>
      <c r="PB107" s="69"/>
      <c r="PC107" s="69"/>
      <c r="PD107" s="69"/>
      <c r="PE107" s="69"/>
      <c r="PF107" s="69"/>
      <c r="PG107" s="69"/>
      <c r="PH107" s="69"/>
      <c r="PI107" s="69"/>
      <c r="PJ107" s="69"/>
      <c r="PK107" s="69"/>
      <c r="PL107" s="69"/>
      <c r="PM107" s="69"/>
      <c r="PN107" s="69"/>
      <c r="PO107" s="69"/>
      <c r="PP107" s="69"/>
      <c r="PQ107" s="69"/>
      <c r="PR107" s="69"/>
      <c r="PS107" s="69"/>
      <c r="PT107" s="69"/>
      <c r="PU107" s="69"/>
      <c r="PV107" s="69"/>
      <c r="PW107" s="69"/>
      <c r="PX107" s="69"/>
      <c r="PY107" s="69"/>
      <c r="PZ107" s="69"/>
      <c r="QA107" s="69"/>
      <c r="QB107" s="69"/>
      <c r="QC107" s="69"/>
      <c r="QD107" s="69"/>
      <c r="QE107" s="69"/>
      <c r="QF107" s="69"/>
      <c r="QG107" s="69"/>
      <c r="QH107" s="69"/>
      <c r="QI107" s="69"/>
      <c r="QJ107" s="69"/>
      <c r="QK107" s="69"/>
      <c r="QL107" s="69"/>
      <c r="QM107" s="69"/>
      <c r="QN107" s="69"/>
      <c r="QO107" s="69"/>
      <c r="QP107" s="69"/>
      <c r="QQ107" s="69"/>
      <c r="QR107" s="69"/>
      <c r="QS107" s="69"/>
      <c r="QT107" s="69"/>
      <c r="QU107" s="69"/>
      <c r="QV107" s="69"/>
      <c r="QW107" s="69"/>
      <c r="QX107" s="69"/>
      <c r="QY107" s="69"/>
      <c r="QZ107" s="69"/>
      <c r="RA107" s="69"/>
      <c r="RB107" s="69"/>
      <c r="RC107" s="69"/>
      <c r="RD107" s="69"/>
      <c r="RE107" s="69"/>
      <c r="RF107" s="69"/>
      <c r="RG107" s="69"/>
      <c r="RH107" s="69"/>
      <c r="RI107" s="69"/>
      <c r="RJ107" s="69"/>
      <c r="RK107" s="69"/>
      <c r="RL107" s="69"/>
      <c r="RM107" s="69"/>
      <c r="RN107" s="69"/>
      <c r="RO107" s="69"/>
      <c r="RP107" s="69"/>
      <c r="RQ107" s="69"/>
      <c r="RR107" s="69"/>
      <c r="RS107" s="69"/>
      <c r="RT107" s="69"/>
      <c r="RU107" s="69"/>
      <c r="RV107" s="69"/>
      <c r="RW107" s="69"/>
      <c r="RX107" s="69"/>
      <c r="RY107" s="69"/>
      <c r="RZ107" s="69"/>
      <c r="SA107" s="69"/>
      <c r="SB107" s="69"/>
      <c r="SC107" s="69"/>
      <c r="SD107" s="69"/>
      <c r="SE107" s="69"/>
      <c r="SF107" s="69"/>
      <c r="SG107" s="69"/>
      <c r="SH107" s="69"/>
      <c r="SI107" s="69"/>
      <c r="SJ107" s="69"/>
      <c r="SK107" s="69"/>
      <c r="SL107" s="69"/>
      <c r="SM107" s="69"/>
      <c r="SN107" s="69"/>
      <c r="SO107" s="69"/>
      <c r="SP107" s="69"/>
      <c r="SQ107" s="69"/>
      <c r="SR107" s="69"/>
      <c r="SS107" s="69"/>
      <c r="ST107" s="69"/>
      <c r="SU107" s="69"/>
      <c r="SV107" s="69"/>
      <c r="SW107" s="69"/>
      <c r="SX107" s="69"/>
      <c r="SY107" s="69"/>
      <c r="SZ107" s="69"/>
      <c r="TA107" s="69"/>
      <c r="TB107" s="69"/>
      <c r="TC107" s="69"/>
      <c r="TD107" s="69"/>
      <c r="TE107" s="69"/>
      <c r="TF107" s="69"/>
      <c r="TG107" s="69"/>
      <c r="TH107" s="69"/>
      <c r="TI107" s="69"/>
      <c r="TJ107" s="69"/>
      <c r="TK107" s="69"/>
      <c r="TL107" s="69"/>
      <c r="TM107" s="69"/>
      <c r="TN107" s="69"/>
      <c r="TO107" s="69"/>
      <c r="TP107" s="69"/>
      <c r="TQ107" s="69"/>
      <c r="TR107" s="69"/>
      <c r="TS107" s="69"/>
      <c r="TT107" s="69"/>
      <c r="TU107" s="69"/>
      <c r="TV107" s="69"/>
      <c r="TW107" s="69"/>
      <c r="TX107" s="69"/>
      <c r="TY107" s="69"/>
      <c r="TZ107" s="69"/>
      <c r="UA107" s="69"/>
      <c r="UB107" s="69"/>
      <c r="UC107" s="69"/>
      <c r="UD107" s="69"/>
      <c r="UE107" s="69"/>
      <c r="UF107" s="69"/>
      <c r="UG107" s="69"/>
      <c r="UH107" s="69"/>
      <c r="UI107" s="69"/>
      <c r="UJ107" s="69"/>
      <c r="UK107" s="69"/>
      <c r="UL107" s="69"/>
      <c r="UM107" s="69"/>
      <c r="UN107" s="69"/>
      <c r="UO107" s="69"/>
      <c r="UP107" s="69"/>
      <c r="UQ107" s="69"/>
      <c r="UR107" s="69"/>
      <c r="US107" s="69"/>
      <c r="UT107" s="69"/>
      <c r="UU107" s="69"/>
      <c r="UV107" s="69"/>
      <c r="UW107" s="69"/>
      <c r="UX107" s="69"/>
      <c r="UY107" s="69"/>
      <c r="UZ107" s="69"/>
      <c r="VA107" s="69"/>
      <c r="VB107" s="69"/>
      <c r="VC107" s="69"/>
      <c r="VD107" s="69"/>
      <c r="VE107" s="69"/>
      <c r="VF107" s="69"/>
      <c r="VG107" s="69"/>
      <c r="VH107" s="69"/>
      <c r="VI107" s="69"/>
      <c r="VJ107" s="69"/>
      <c r="VK107" s="69"/>
      <c r="VL107" s="69"/>
      <c r="VM107" s="69"/>
      <c r="VN107" s="69"/>
      <c r="VO107" s="69"/>
      <c r="VP107" s="69"/>
      <c r="VQ107" s="69"/>
      <c r="VR107" s="69"/>
      <c r="VS107" s="69"/>
      <c r="VT107" s="69"/>
      <c r="VU107" s="69"/>
      <c r="VV107" s="69"/>
      <c r="VW107" s="69"/>
      <c r="VX107" s="69"/>
      <c r="VY107" s="69"/>
      <c r="VZ107" s="69"/>
      <c r="WA107" s="69"/>
      <c r="WB107" s="69"/>
      <c r="WC107" s="69"/>
      <c r="WD107" s="69"/>
      <c r="WE107" s="69"/>
      <c r="WF107" s="69"/>
      <c r="WG107" s="69"/>
      <c r="WH107" s="69"/>
      <c r="WI107" s="69"/>
      <c r="WJ107" s="69"/>
      <c r="WK107" s="69"/>
      <c r="WL107" s="69"/>
      <c r="WM107" s="69"/>
      <c r="WN107" s="69"/>
      <c r="WO107" s="69"/>
      <c r="WP107" s="69"/>
      <c r="WQ107" s="69"/>
      <c r="WR107" s="69"/>
      <c r="WS107" s="69"/>
      <c r="WT107" s="69"/>
      <c r="WU107" s="69"/>
      <c r="WV107" s="69"/>
      <c r="WW107" s="69"/>
      <c r="WX107" s="69"/>
      <c r="WY107" s="69"/>
      <c r="WZ107" s="69"/>
      <c r="XA107" s="69"/>
      <c r="XB107" s="69"/>
      <c r="XC107" s="69"/>
      <c r="XD107" s="69"/>
      <c r="XE107" s="69"/>
      <c r="XF107" s="69"/>
      <c r="XG107" s="69"/>
      <c r="XH107" s="69"/>
      <c r="XI107" s="69"/>
      <c r="XJ107" s="69"/>
      <c r="XK107" s="69"/>
      <c r="XL107" s="69"/>
      <c r="XM107" s="69"/>
      <c r="XN107" s="69"/>
      <c r="XO107" s="69"/>
      <c r="XP107" s="69"/>
      <c r="XQ107" s="69"/>
      <c r="XR107" s="69"/>
      <c r="XS107" s="69"/>
      <c r="XT107" s="69"/>
      <c r="XU107" s="69"/>
      <c r="XV107" s="69"/>
      <c r="XW107" s="69"/>
      <c r="XX107" s="69"/>
      <c r="XY107" s="69"/>
      <c r="XZ107" s="69"/>
      <c r="YA107" s="69"/>
      <c r="YB107" s="69"/>
      <c r="YC107" s="69"/>
      <c r="YD107" s="69"/>
      <c r="YE107" s="69"/>
      <c r="YF107" s="69"/>
      <c r="YG107" s="69"/>
      <c r="YH107" s="69"/>
      <c r="YI107" s="69"/>
      <c r="YJ107" s="69"/>
      <c r="YK107" s="69"/>
      <c r="YL107" s="69"/>
      <c r="YM107" s="69"/>
      <c r="YN107" s="69"/>
      <c r="YO107" s="69"/>
      <c r="YP107" s="69"/>
      <c r="YQ107" s="69"/>
      <c r="YR107" s="69"/>
      <c r="YS107" s="69"/>
      <c r="YT107" s="69"/>
      <c r="YU107" s="69"/>
      <c r="YV107" s="69"/>
      <c r="YW107" s="69"/>
      <c r="YX107" s="69"/>
      <c r="YY107" s="69"/>
      <c r="YZ107" s="69"/>
      <c r="ZA107" s="69"/>
      <c r="ZB107" s="69"/>
      <c r="ZC107" s="69"/>
      <c r="ZD107" s="69"/>
      <c r="ZE107" s="69"/>
      <c r="ZF107" s="69"/>
      <c r="ZG107" s="69"/>
      <c r="ZH107" s="69"/>
      <c r="ZI107" s="69"/>
      <c r="ZJ107" s="69"/>
      <c r="ZK107" s="69"/>
      <c r="ZL107" s="69"/>
      <c r="ZM107" s="69"/>
      <c r="ZN107" s="69"/>
      <c r="ZO107" s="69"/>
      <c r="ZP107" s="69"/>
      <c r="ZQ107" s="69"/>
      <c r="ZR107" s="69"/>
      <c r="ZS107" s="69"/>
      <c r="ZT107" s="69"/>
      <c r="ZU107" s="69"/>
      <c r="ZV107" s="69"/>
      <c r="ZW107" s="69"/>
      <c r="ZX107" s="69"/>
      <c r="ZY107" s="69"/>
      <c r="ZZ107" s="69"/>
      <c r="AAA107" s="69"/>
      <c r="AAB107" s="69"/>
      <c r="AAC107" s="69"/>
      <c r="AAD107" s="69"/>
      <c r="AAE107" s="69"/>
      <c r="AAF107" s="69"/>
      <c r="AAG107" s="69"/>
      <c r="AAH107" s="69"/>
      <c r="AAI107" s="69"/>
      <c r="AAJ107" s="69"/>
      <c r="AAK107" s="69"/>
      <c r="AAL107" s="69"/>
      <c r="AAM107" s="69"/>
      <c r="AAN107" s="69"/>
      <c r="AAO107" s="69"/>
      <c r="AAP107" s="69"/>
      <c r="AAQ107" s="69"/>
      <c r="AAR107" s="69"/>
      <c r="AAS107" s="69"/>
      <c r="AAT107" s="69"/>
      <c r="AAU107" s="69"/>
      <c r="AAV107" s="69"/>
      <c r="AAW107" s="69"/>
      <c r="AAX107" s="69"/>
      <c r="AAY107" s="69"/>
      <c r="AAZ107" s="69"/>
      <c r="ABA107" s="69"/>
      <c r="ABB107" s="69"/>
      <c r="ABC107" s="69"/>
      <c r="ABD107" s="69"/>
      <c r="ABE107" s="69"/>
      <c r="ABF107" s="69"/>
      <c r="ABG107" s="69"/>
      <c r="ABH107" s="69"/>
      <c r="ABI107" s="69"/>
      <c r="ABJ107" s="69"/>
      <c r="ABK107" s="69"/>
      <c r="ABL107" s="69"/>
      <c r="ABM107" s="69"/>
      <c r="ABN107" s="69"/>
      <c r="ABO107" s="69"/>
      <c r="ABP107" s="69"/>
      <c r="ABQ107" s="69"/>
      <c r="ABR107" s="69"/>
      <c r="ABS107" s="69"/>
      <c r="ABT107" s="69"/>
      <c r="ABU107" s="69"/>
      <c r="ABV107" s="69"/>
      <c r="ABW107" s="69"/>
      <c r="ABX107" s="69"/>
      <c r="ABY107" s="69"/>
      <c r="ABZ107" s="69"/>
      <c r="ACA107" s="69"/>
      <c r="ACB107" s="69"/>
      <c r="ACC107" s="69"/>
      <c r="ACD107" s="69"/>
      <c r="ACE107" s="69"/>
      <c r="ACF107" s="69"/>
      <c r="ACG107" s="69"/>
      <c r="ACH107" s="69"/>
      <c r="ACI107" s="69"/>
      <c r="ACJ107" s="69"/>
      <c r="ACK107" s="69"/>
      <c r="ACL107" s="69"/>
      <c r="ACM107" s="69"/>
      <c r="ACN107" s="69"/>
      <c r="ACO107" s="69"/>
      <c r="ACP107" s="69"/>
      <c r="ACQ107" s="69"/>
      <c r="ACR107" s="69"/>
      <c r="ACS107" s="69"/>
      <c r="ACT107" s="69"/>
      <c r="ACU107" s="69"/>
      <c r="ACV107" s="69"/>
      <c r="ACW107" s="69"/>
      <c r="ACX107" s="69"/>
      <c r="ACY107" s="69"/>
      <c r="ACZ107" s="69"/>
      <c r="ADA107" s="69"/>
      <c r="ADB107" s="69"/>
      <c r="ADC107" s="69"/>
      <c r="ADD107" s="69"/>
      <c r="ADE107" s="69"/>
      <c r="ADF107" s="69"/>
      <c r="ADG107" s="69"/>
      <c r="ADH107" s="69"/>
      <c r="ADI107" s="69"/>
      <c r="ADJ107" s="69"/>
      <c r="ADK107" s="69"/>
      <c r="ADL107" s="69"/>
      <c r="ADM107" s="69"/>
      <c r="ADN107" s="69"/>
      <c r="ADO107" s="69"/>
      <c r="ADP107" s="69"/>
      <c r="ADQ107" s="69"/>
      <c r="ADR107" s="69"/>
      <c r="ADS107" s="69"/>
      <c r="ADT107" s="69"/>
      <c r="ADU107" s="69"/>
      <c r="ADV107" s="69"/>
      <c r="ADW107" s="69"/>
      <c r="ADX107" s="69"/>
      <c r="ADY107" s="69"/>
      <c r="ADZ107" s="69"/>
      <c r="AEA107" s="69"/>
      <c r="AEB107" s="69"/>
      <c r="AEC107" s="69"/>
      <c r="AED107" s="69"/>
      <c r="AEE107" s="69"/>
      <c r="AEF107" s="69"/>
      <c r="AEG107" s="69"/>
      <c r="AEH107" s="69"/>
      <c r="AEI107" s="69"/>
      <c r="AEJ107" s="69"/>
      <c r="AEK107" s="69"/>
      <c r="AEL107" s="69"/>
      <c r="AEM107" s="69"/>
      <c r="AEN107" s="69"/>
      <c r="AEO107" s="69"/>
      <c r="AEP107" s="69"/>
      <c r="AEQ107" s="69"/>
      <c r="AER107" s="69"/>
      <c r="AES107" s="69"/>
      <c r="AET107" s="69"/>
      <c r="AEU107" s="69"/>
      <c r="AEV107" s="69"/>
      <c r="AEW107" s="69"/>
      <c r="AEX107" s="69"/>
      <c r="AEY107" s="69"/>
      <c r="AEZ107" s="69"/>
      <c r="AFA107" s="69"/>
      <c r="AFB107" s="69"/>
      <c r="AFC107" s="69"/>
      <c r="AFD107" s="69"/>
      <c r="AFE107" s="69"/>
      <c r="AFF107" s="69"/>
      <c r="AFG107" s="69"/>
      <c r="AFH107" s="69"/>
      <c r="AFI107" s="69"/>
      <c r="AFJ107" s="69"/>
      <c r="AFK107" s="69"/>
      <c r="AFL107" s="69"/>
      <c r="AFM107" s="69"/>
      <c r="AFN107" s="69"/>
      <c r="AFO107" s="69"/>
      <c r="AFP107" s="69"/>
      <c r="AFQ107" s="69"/>
      <c r="AFR107" s="69"/>
      <c r="AFS107" s="69"/>
      <c r="AFT107" s="69"/>
      <c r="AFU107" s="69"/>
      <c r="AFV107" s="69"/>
      <c r="AFW107" s="69"/>
      <c r="AFX107" s="69"/>
      <c r="AFY107" s="69"/>
      <c r="AFZ107" s="69"/>
      <c r="AGA107" s="69"/>
      <c r="AGB107" s="69"/>
      <c r="AGC107" s="69"/>
      <c r="AGD107" s="69"/>
      <c r="AGE107" s="69"/>
      <c r="AGF107" s="69"/>
      <c r="AGG107" s="69"/>
      <c r="AGH107" s="69"/>
      <c r="AGI107" s="69"/>
      <c r="AGJ107" s="69"/>
      <c r="AGK107" s="69"/>
      <c r="AGL107" s="69"/>
      <c r="AGM107" s="69"/>
      <c r="AGN107" s="69"/>
      <c r="AGO107" s="69"/>
      <c r="AGP107" s="69"/>
      <c r="AGQ107" s="69"/>
      <c r="AGR107" s="69"/>
      <c r="AGS107" s="69"/>
      <c r="AGT107" s="69"/>
      <c r="AGU107" s="69"/>
      <c r="AGV107" s="69"/>
      <c r="AGW107" s="69"/>
      <c r="AGX107" s="69"/>
      <c r="AGY107" s="69"/>
      <c r="AGZ107" s="69"/>
      <c r="AHA107" s="69"/>
      <c r="AHB107" s="69"/>
      <c r="AHC107" s="69"/>
      <c r="AHD107" s="69"/>
      <c r="AHE107" s="69"/>
      <c r="AHF107" s="69"/>
      <c r="AHG107" s="69"/>
      <c r="AHH107" s="69"/>
      <c r="AHI107" s="69"/>
      <c r="AHJ107" s="69"/>
      <c r="AHK107" s="69"/>
      <c r="AHL107" s="69"/>
      <c r="AHM107" s="69"/>
      <c r="AHN107" s="69"/>
      <c r="AHO107" s="69"/>
      <c r="AHP107" s="69"/>
      <c r="AHQ107" s="69"/>
      <c r="AHR107" s="69"/>
      <c r="AHS107" s="69"/>
      <c r="AHT107" s="69"/>
      <c r="AHU107" s="69"/>
      <c r="AHV107" s="69"/>
      <c r="AHW107" s="69"/>
      <c r="AHX107" s="69"/>
      <c r="AHY107" s="69"/>
      <c r="AHZ107" s="69"/>
      <c r="AIA107" s="69"/>
      <c r="AIB107" s="69"/>
      <c r="AIC107" s="69"/>
      <c r="AID107" s="69"/>
      <c r="AIE107" s="69"/>
      <c r="AIF107" s="69"/>
      <c r="AIG107" s="69"/>
      <c r="AIH107" s="69"/>
      <c r="AII107" s="69"/>
      <c r="AIJ107" s="69"/>
      <c r="AIK107" s="69"/>
      <c r="AIL107" s="69"/>
      <c r="AIM107" s="69"/>
      <c r="AIN107" s="69"/>
      <c r="AIO107" s="69"/>
      <c r="AIP107" s="69"/>
      <c r="AIQ107" s="69"/>
      <c r="AIR107" s="69"/>
      <c r="AIS107" s="69"/>
      <c r="AIT107" s="69"/>
      <c r="AIU107" s="69"/>
      <c r="AIV107" s="69"/>
      <c r="AIW107" s="69"/>
      <c r="AIX107" s="69"/>
      <c r="AIY107" s="69"/>
      <c r="AIZ107" s="69"/>
      <c r="AJA107" s="69"/>
      <c r="AJB107" s="69"/>
      <c r="AJC107" s="69"/>
      <c r="AJD107" s="69"/>
      <c r="AJE107" s="69"/>
      <c r="AJF107" s="69"/>
      <c r="AJG107" s="69"/>
      <c r="AJH107" s="69"/>
      <c r="AJI107" s="69"/>
      <c r="AJJ107" s="69"/>
      <c r="AJK107" s="69"/>
      <c r="AJL107" s="69"/>
      <c r="AJM107" s="69"/>
      <c r="AJN107" s="69"/>
      <c r="AJO107" s="69"/>
      <c r="AJP107" s="69"/>
      <c r="AJQ107" s="69"/>
      <c r="AJR107" s="69"/>
      <c r="AJS107" s="69"/>
      <c r="AJT107" s="69"/>
      <c r="AJU107" s="69"/>
      <c r="AJV107" s="69"/>
      <c r="AJW107" s="69"/>
      <c r="AJX107" s="69"/>
      <c r="AJY107" s="69"/>
      <c r="AJZ107" s="69"/>
      <c r="AKA107" s="69"/>
      <c r="AKB107" s="69"/>
      <c r="AKC107" s="69"/>
      <c r="AKD107" s="69"/>
      <c r="AKE107" s="69"/>
      <c r="AKF107" s="69"/>
      <c r="AKG107" s="69"/>
      <c r="AKH107" s="69"/>
      <c r="AKI107" s="69"/>
      <c r="AKJ107" s="69"/>
      <c r="AKK107" s="69"/>
      <c r="AKL107" s="69"/>
      <c r="AKM107" s="69"/>
      <c r="AKN107" s="69"/>
      <c r="AKO107" s="69"/>
      <c r="AKP107" s="69"/>
      <c r="AKQ107" s="69"/>
      <c r="AKR107" s="69"/>
      <c r="AKS107" s="69"/>
      <c r="AKT107" s="69"/>
      <c r="AKU107" s="69"/>
      <c r="AKV107" s="69"/>
      <c r="AKW107" s="69"/>
      <c r="AKX107" s="69"/>
      <c r="AKY107" s="69"/>
      <c r="AKZ107" s="69"/>
      <c r="ALA107" s="69"/>
      <c r="ALB107" s="69"/>
      <c r="ALC107" s="69"/>
      <c r="ALD107" s="69"/>
      <c r="ALE107" s="69"/>
      <c r="ALF107" s="69"/>
      <c r="ALG107" s="69"/>
      <c r="ALH107" s="69"/>
      <c r="ALI107" s="69"/>
      <c r="ALJ107" s="69"/>
      <c r="ALK107" s="69"/>
      <c r="ALL107" s="69"/>
      <c r="ALM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c r="FS108" s="69"/>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c r="JQ108" s="69"/>
      <c r="JR108" s="69"/>
      <c r="JS108" s="69"/>
      <c r="JT108" s="69"/>
      <c r="JU108" s="69"/>
      <c r="JV108" s="69"/>
      <c r="JW108" s="69"/>
      <c r="JX108" s="69"/>
      <c r="JY108" s="69"/>
      <c r="JZ108" s="69"/>
      <c r="KA108" s="69"/>
      <c r="KB108" s="69"/>
      <c r="KC108" s="69"/>
      <c r="KD108" s="69"/>
      <c r="KE108" s="69"/>
      <c r="KF108" s="69"/>
      <c r="KG108" s="69"/>
      <c r="KH108" s="69"/>
      <c r="KI108" s="69"/>
      <c r="KJ108" s="69"/>
      <c r="KK108" s="69"/>
      <c r="KL108" s="69"/>
      <c r="KM108" s="69"/>
      <c r="KN108" s="69"/>
      <c r="KO108" s="69"/>
      <c r="KP108" s="69"/>
      <c r="KQ108" s="69"/>
      <c r="KR108" s="69"/>
      <c r="KS108" s="69"/>
      <c r="KT108" s="69"/>
      <c r="KU108" s="69"/>
      <c r="KV108" s="69"/>
      <c r="KW108" s="69"/>
      <c r="KX108" s="69"/>
      <c r="KY108" s="69"/>
      <c r="KZ108" s="69"/>
      <c r="LA108" s="69"/>
      <c r="LB108" s="69"/>
      <c r="LC108" s="69"/>
      <c r="LD108" s="69"/>
      <c r="LE108" s="69"/>
      <c r="LF108" s="69"/>
      <c r="LG108" s="69"/>
      <c r="LH108" s="69"/>
      <c r="LI108" s="69"/>
      <c r="LJ108" s="69"/>
      <c r="LK108" s="69"/>
      <c r="LL108" s="69"/>
      <c r="LM108" s="69"/>
      <c r="LN108" s="69"/>
      <c r="LO108" s="69"/>
      <c r="LP108" s="69"/>
      <c r="LQ108" s="69"/>
      <c r="LR108" s="69"/>
      <c r="LS108" s="69"/>
      <c r="LT108" s="69"/>
      <c r="LU108" s="69"/>
      <c r="LV108" s="69"/>
      <c r="LW108" s="69"/>
      <c r="LX108" s="69"/>
      <c r="LY108" s="69"/>
      <c r="LZ108" s="69"/>
      <c r="MA108" s="69"/>
      <c r="MB108" s="69"/>
      <c r="MC108" s="69"/>
      <c r="MD108" s="69"/>
      <c r="ME108" s="69"/>
      <c r="MF108" s="69"/>
      <c r="MG108" s="69"/>
      <c r="MH108" s="69"/>
      <c r="MI108" s="69"/>
      <c r="MJ108" s="69"/>
      <c r="MK108" s="69"/>
      <c r="ML108" s="69"/>
      <c r="MM108" s="69"/>
      <c r="MN108" s="69"/>
      <c r="MO108" s="69"/>
      <c r="MP108" s="69"/>
      <c r="MQ108" s="69"/>
      <c r="MR108" s="69"/>
      <c r="MS108" s="69"/>
      <c r="MT108" s="69"/>
      <c r="MU108" s="69"/>
      <c r="MV108" s="69"/>
      <c r="MW108" s="69"/>
      <c r="MX108" s="69"/>
      <c r="MY108" s="69"/>
      <c r="MZ108" s="69"/>
      <c r="NA108" s="69"/>
      <c r="NB108" s="69"/>
      <c r="NC108" s="69"/>
      <c r="ND108" s="69"/>
      <c r="NE108" s="69"/>
      <c r="NF108" s="69"/>
      <c r="NG108" s="69"/>
      <c r="NH108" s="69"/>
      <c r="NI108" s="69"/>
      <c r="NJ108" s="69"/>
      <c r="NK108" s="69"/>
      <c r="NL108" s="69"/>
      <c r="NM108" s="69"/>
      <c r="NN108" s="69"/>
      <c r="NO108" s="69"/>
      <c r="NP108" s="69"/>
      <c r="NQ108" s="69"/>
      <c r="NR108" s="69"/>
      <c r="NS108" s="69"/>
      <c r="NT108" s="69"/>
      <c r="NU108" s="69"/>
      <c r="NV108" s="69"/>
      <c r="NW108" s="69"/>
      <c r="NX108" s="69"/>
      <c r="NY108" s="69"/>
      <c r="NZ108" s="69"/>
      <c r="OA108" s="69"/>
      <c r="OB108" s="69"/>
      <c r="OC108" s="69"/>
      <c r="OD108" s="69"/>
      <c r="OE108" s="69"/>
      <c r="OF108" s="69"/>
      <c r="OG108" s="69"/>
      <c r="OH108" s="69"/>
      <c r="OI108" s="69"/>
      <c r="OJ108" s="69"/>
      <c r="OK108" s="69"/>
      <c r="OL108" s="69"/>
      <c r="OM108" s="69"/>
      <c r="ON108" s="69"/>
      <c r="OO108" s="69"/>
      <c r="OP108" s="69"/>
      <c r="OQ108" s="69"/>
      <c r="OR108" s="69"/>
      <c r="OS108" s="69"/>
      <c r="OT108" s="69"/>
      <c r="OU108" s="69"/>
      <c r="OV108" s="69"/>
      <c r="OW108" s="69"/>
      <c r="OX108" s="69"/>
      <c r="OY108" s="69"/>
      <c r="OZ108" s="69"/>
      <c r="PA108" s="69"/>
      <c r="PB108" s="69"/>
      <c r="PC108" s="69"/>
      <c r="PD108" s="69"/>
      <c r="PE108" s="69"/>
      <c r="PF108" s="69"/>
      <c r="PG108" s="69"/>
      <c r="PH108" s="69"/>
      <c r="PI108" s="69"/>
      <c r="PJ108" s="69"/>
      <c r="PK108" s="69"/>
      <c r="PL108" s="69"/>
      <c r="PM108" s="69"/>
      <c r="PN108" s="69"/>
      <c r="PO108" s="69"/>
      <c r="PP108" s="69"/>
      <c r="PQ108" s="69"/>
      <c r="PR108" s="69"/>
      <c r="PS108" s="69"/>
      <c r="PT108" s="69"/>
      <c r="PU108" s="69"/>
      <c r="PV108" s="69"/>
      <c r="PW108" s="69"/>
      <c r="PX108" s="69"/>
      <c r="PY108" s="69"/>
      <c r="PZ108" s="69"/>
      <c r="QA108" s="69"/>
      <c r="QB108" s="69"/>
      <c r="QC108" s="69"/>
      <c r="QD108" s="69"/>
      <c r="QE108" s="69"/>
      <c r="QF108" s="69"/>
      <c r="QG108" s="69"/>
      <c r="QH108" s="69"/>
      <c r="QI108" s="69"/>
      <c r="QJ108" s="69"/>
      <c r="QK108" s="69"/>
      <c r="QL108" s="69"/>
      <c r="QM108" s="69"/>
      <c r="QN108" s="69"/>
      <c r="QO108" s="69"/>
      <c r="QP108" s="69"/>
      <c r="QQ108" s="69"/>
      <c r="QR108" s="69"/>
      <c r="QS108" s="69"/>
      <c r="QT108" s="69"/>
      <c r="QU108" s="69"/>
      <c r="QV108" s="69"/>
      <c r="QW108" s="69"/>
      <c r="QX108" s="69"/>
      <c r="QY108" s="69"/>
      <c r="QZ108" s="69"/>
      <c r="RA108" s="69"/>
      <c r="RB108" s="69"/>
      <c r="RC108" s="69"/>
      <c r="RD108" s="69"/>
      <c r="RE108" s="69"/>
      <c r="RF108" s="69"/>
      <c r="RG108" s="69"/>
      <c r="RH108" s="69"/>
      <c r="RI108" s="69"/>
      <c r="RJ108" s="69"/>
      <c r="RK108" s="69"/>
      <c r="RL108" s="69"/>
      <c r="RM108" s="69"/>
      <c r="RN108" s="69"/>
      <c r="RO108" s="69"/>
      <c r="RP108" s="69"/>
      <c r="RQ108" s="69"/>
      <c r="RR108" s="69"/>
      <c r="RS108" s="69"/>
      <c r="RT108" s="69"/>
      <c r="RU108" s="69"/>
      <c r="RV108" s="69"/>
      <c r="RW108" s="69"/>
      <c r="RX108" s="69"/>
      <c r="RY108" s="69"/>
      <c r="RZ108" s="69"/>
      <c r="SA108" s="69"/>
      <c r="SB108" s="69"/>
      <c r="SC108" s="69"/>
      <c r="SD108" s="69"/>
      <c r="SE108" s="69"/>
      <c r="SF108" s="69"/>
      <c r="SG108" s="69"/>
      <c r="SH108" s="69"/>
      <c r="SI108" s="69"/>
      <c r="SJ108" s="69"/>
      <c r="SK108" s="69"/>
      <c r="SL108" s="69"/>
      <c r="SM108" s="69"/>
      <c r="SN108" s="69"/>
      <c r="SO108" s="69"/>
      <c r="SP108" s="69"/>
      <c r="SQ108" s="69"/>
      <c r="SR108" s="69"/>
      <c r="SS108" s="69"/>
      <c r="ST108" s="69"/>
      <c r="SU108" s="69"/>
      <c r="SV108" s="69"/>
      <c r="SW108" s="69"/>
      <c r="SX108" s="69"/>
      <c r="SY108" s="69"/>
      <c r="SZ108" s="69"/>
      <c r="TA108" s="69"/>
      <c r="TB108" s="69"/>
      <c r="TC108" s="69"/>
      <c r="TD108" s="69"/>
      <c r="TE108" s="69"/>
      <c r="TF108" s="69"/>
      <c r="TG108" s="69"/>
      <c r="TH108" s="69"/>
      <c r="TI108" s="69"/>
      <c r="TJ108" s="69"/>
      <c r="TK108" s="69"/>
      <c r="TL108" s="69"/>
      <c r="TM108" s="69"/>
      <c r="TN108" s="69"/>
      <c r="TO108" s="69"/>
      <c r="TP108" s="69"/>
      <c r="TQ108" s="69"/>
      <c r="TR108" s="69"/>
      <c r="TS108" s="69"/>
      <c r="TT108" s="69"/>
      <c r="TU108" s="69"/>
      <c r="TV108" s="69"/>
      <c r="TW108" s="69"/>
      <c r="TX108" s="69"/>
      <c r="TY108" s="69"/>
      <c r="TZ108" s="69"/>
      <c r="UA108" s="69"/>
      <c r="UB108" s="69"/>
      <c r="UC108" s="69"/>
      <c r="UD108" s="69"/>
      <c r="UE108" s="69"/>
      <c r="UF108" s="69"/>
      <c r="UG108" s="69"/>
      <c r="UH108" s="69"/>
      <c r="UI108" s="69"/>
      <c r="UJ108" s="69"/>
      <c r="UK108" s="69"/>
      <c r="UL108" s="69"/>
      <c r="UM108" s="69"/>
      <c r="UN108" s="69"/>
      <c r="UO108" s="69"/>
      <c r="UP108" s="69"/>
      <c r="UQ108" s="69"/>
      <c r="UR108" s="69"/>
      <c r="US108" s="69"/>
      <c r="UT108" s="69"/>
      <c r="UU108" s="69"/>
      <c r="UV108" s="69"/>
      <c r="UW108" s="69"/>
      <c r="UX108" s="69"/>
      <c r="UY108" s="69"/>
      <c r="UZ108" s="69"/>
      <c r="VA108" s="69"/>
      <c r="VB108" s="69"/>
      <c r="VC108" s="69"/>
      <c r="VD108" s="69"/>
      <c r="VE108" s="69"/>
      <c r="VF108" s="69"/>
      <c r="VG108" s="69"/>
      <c r="VH108" s="69"/>
      <c r="VI108" s="69"/>
      <c r="VJ108" s="69"/>
      <c r="VK108" s="69"/>
      <c r="VL108" s="69"/>
      <c r="VM108" s="69"/>
      <c r="VN108" s="69"/>
      <c r="VO108" s="69"/>
      <c r="VP108" s="69"/>
      <c r="VQ108" s="69"/>
      <c r="VR108" s="69"/>
      <c r="VS108" s="69"/>
      <c r="VT108" s="69"/>
      <c r="VU108" s="69"/>
      <c r="VV108" s="69"/>
      <c r="VW108" s="69"/>
      <c r="VX108" s="69"/>
      <c r="VY108" s="69"/>
      <c r="VZ108" s="69"/>
      <c r="WA108" s="69"/>
      <c r="WB108" s="69"/>
      <c r="WC108" s="69"/>
      <c r="WD108" s="69"/>
      <c r="WE108" s="69"/>
      <c r="WF108" s="69"/>
      <c r="WG108" s="69"/>
      <c r="WH108" s="69"/>
      <c r="WI108" s="69"/>
      <c r="WJ108" s="69"/>
      <c r="WK108" s="69"/>
      <c r="WL108" s="69"/>
      <c r="WM108" s="69"/>
      <c r="WN108" s="69"/>
      <c r="WO108" s="69"/>
      <c r="WP108" s="69"/>
      <c r="WQ108" s="69"/>
      <c r="WR108" s="69"/>
      <c r="WS108" s="69"/>
      <c r="WT108" s="69"/>
      <c r="WU108" s="69"/>
      <c r="WV108" s="69"/>
      <c r="WW108" s="69"/>
      <c r="WX108" s="69"/>
      <c r="WY108" s="69"/>
      <c r="WZ108" s="69"/>
      <c r="XA108" s="69"/>
      <c r="XB108" s="69"/>
      <c r="XC108" s="69"/>
      <c r="XD108" s="69"/>
      <c r="XE108" s="69"/>
      <c r="XF108" s="69"/>
      <c r="XG108" s="69"/>
      <c r="XH108" s="69"/>
      <c r="XI108" s="69"/>
      <c r="XJ108" s="69"/>
      <c r="XK108" s="69"/>
      <c r="XL108" s="69"/>
      <c r="XM108" s="69"/>
      <c r="XN108" s="69"/>
      <c r="XO108" s="69"/>
      <c r="XP108" s="69"/>
      <c r="XQ108" s="69"/>
      <c r="XR108" s="69"/>
      <c r="XS108" s="69"/>
      <c r="XT108" s="69"/>
      <c r="XU108" s="69"/>
      <c r="XV108" s="69"/>
      <c r="XW108" s="69"/>
      <c r="XX108" s="69"/>
      <c r="XY108" s="69"/>
      <c r="XZ108" s="69"/>
      <c r="YA108" s="69"/>
      <c r="YB108" s="69"/>
      <c r="YC108" s="69"/>
      <c r="YD108" s="69"/>
      <c r="YE108" s="69"/>
      <c r="YF108" s="69"/>
      <c r="YG108" s="69"/>
      <c r="YH108" s="69"/>
      <c r="YI108" s="69"/>
      <c r="YJ108" s="69"/>
      <c r="YK108" s="69"/>
      <c r="YL108" s="69"/>
      <c r="YM108" s="69"/>
      <c r="YN108" s="69"/>
      <c r="YO108" s="69"/>
      <c r="YP108" s="69"/>
      <c r="YQ108" s="69"/>
      <c r="YR108" s="69"/>
      <c r="YS108" s="69"/>
      <c r="YT108" s="69"/>
      <c r="YU108" s="69"/>
      <c r="YV108" s="69"/>
      <c r="YW108" s="69"/>
      <c r="YX108" s="69"/>
      <c r="YY108" s="69"/>
      <c r="YZ108" s="69"/>
      <c r="ZA108" s="69"/>
      <c r="ZB108" s="69"/>
      <c r="ZC108" s="69"/>
      <c r="ZD108" s="69"/>
      <c r="ZE108" s="69"/>
      <c r="ZF108" s="69"/>
      <c r="ZG108" s="69"/>
      <c r="ZH108" s="69"/>
      <c r="ZI108" s="69"/>
      <c r="ZJ108" s="69"/>
      <c r="ZK108" s="69"/>
      <c r="ZL108" s="69"/>
      <c r="ZM108" s="69"/>
      <c r="ZN108" s="69"/>
      <c r="ZO108" s="69"/>
      <c r="ZP108" s="69"/>
      <c r="ZQ108" s="69"/>
      <c r="ZR108" s="69"/>
      <c r="ZS108" s="69"/>
      <c r="ZT108" s="69"/>
      <c r="ZU108" s="69"/>
      <c r="ZV108" s="69"/>
      <c r="ZW108" s="69"/>
      <c r="ZX108" s="69"/>
      <c r="ZY108" s="69"/>
      <c r="ZZ108" s="69"/>
      <c r="AAA108" s="69"/>
      <c r="AAB108" s="69"/>
      <c r="AAC108" s="69"/>
      <c r="AAD108" s="69"/>
      <c r="AAE108" s="69"/>
      <c r="AAF108" s="69"/>
      <c r="AAG108" s="69"/>
      <c r="AAH108" s="69"/>
      <c r="AAI108" s="69"/>
      <c r="AAJ108" s="69"/>
      <c r="AAK108" s="69"/>
      <c r="AAL108" s="69"/>
      <c r="AAM108" s="69"/>
      <c r="AAN108" s="69"/>
      <c r="AAO108" s="69"/>
      <c r="AAP108" s="69"/>
      <c r="AAQ108" s="69"/>
      <c r="AAR108" s="69"/>
      <c r="AAS108" s="69"/>
      <c r="AAT108" s="69"/>
      <c r="AAU108" s="69"/>
      <c r="AAV108" s="69"/>
      <c r="AAW108" s="69"/>
      <c r="AAX108" s="69"/>
      <c r="AAY108" s="69"/>
      <c r="AAZ108" s="69"/>
      <c r="ABA108" s="69"/>
      <c r="ABB108" s="69"/>
      <c r="ABC108" s="69"/>
      <c r="ABD108" s="69"/>
      <c r="ABE108" s="69"/>
      <c r="ABF108" s="69"/>
      <c r="ABG108" s="69"/>
      <c r="ABH108" s="69"/>
      <c r="ABI108" s="69"/>
      <c r="ABJ108" s="69"/>
      <c r="ABK108" s="69"/>
      <c r="ABL108" s="69"/>
      <c r="ABM108" s="69"/>
      <c r="ABN108" s="69"/>
      <c r="ABO108" s="69"/>
      <c r="ABP108" s="69"/>
      <c r="ABQ108" s="69"/>
      <c r="ABR108" s="69"/>
      <c r="ABS108" s="69"/>
      <c r="ABT108" s="69"/>
      <c r="ABU108" s="69"/>
      <c r="ABV108" s="69"/>
      <c r="ABW108" s="69"/>
      <c r="ABX108" s="69"/>
      <c r="ABY108" s="69"/>
      <c r="ABZ108" s="69"/>
      <c r="ACA108" s="69"/>
      <c r="ACB108" s="69"/>
      <c r="ACC108" s="69"/>
      <c r="ACD108" s="69"/>
      <c r="ACE108" s="69"/>
      <c r="ACF108" s="69"/>
      <c r="ACG108" s="69"/>
      <c r="ACH108" s="69"/>
      <c r="ACI108" s="69"/>
      <c r="ACJ108" s="69"/>
      <c r="ACK108" s="69"/>
      <c r="ACL108" s="69"/>
      <c r="ACM108" s="69"/>
      <c r="ACN108" s="69"/>
      <c r="ACO108" s="69"/>
      <c r="ACP108" s="69"/>
      <c r="ACQ108" s="69"/>
      <c r="ACR108" s="69"/>
      <c r="ACS108" s="69"/>
      <c r="ACT108" s="69"/>
      <c r="ACU108" s="69"/>
      <c r="ACV108" s="69"/>
      <c r="ACW108" s="69"/>
      <c r="ACX108" s="69"/>
      <c r="ACY108" s="69"/>
      <c r="ACZ108" s="69"/>
      <c r="ADA108" s="69"/>
      <c r="ADB108" s="69"/>
      <c r="ADC108" s="69"/>
      <c r="ADD108" s="69"/>
      <c r="ADE108" s="69"/>
      <c r="ADF108" s="69"/>
      <c r="ADG108" s="69"/>
      <c r="ADH108" s="69"/>
      <c r="ADI108" s="69"/>
      <c r="ADJ108" s="69"/>
      <c r="ADK108" s="69"/>
      <c r="ADL108" s="69"/>
      <c r="ADM108" s="69"/>
      <c r="ADN108" s="69"/>
      <c r="ADO108" s="69"/>
      <c r="ADP108" s="69"/>
      <c r="ADQ108" s="69"/>
      <c r="ADR108" s="69"/>
      <c r="ADS108" s="69"/>
      <c r="ADT108" s="69"/>
      <c r="ADU108" s="69"/>
      <c r="ADV108" s="69"/>
      <c r="ADW108" s="69"/>
      <c r="ADX108" s="69"/>
      <c r="ADY108" s="69"/>
      <c r="ADZ108" s="69"/>
      <c r="AEA108" s="69"/>
      <c r="AEB108" s="69"/>
      <c r="AEC108" s="69"/>
      <c r="AED108" s="69"/>
      <c r="AEE108" s="69"/>
      <c r="AEF108" s="69"/>
      <c r="AEG108" s="69"/>
      <c r="AEH108" s="69"/>
      <c r="AEI108" s="69"/>
      <c r="AEJ108" s="69"/>
      <c r="AEK108" s="69"/>
      <c r="AEL108" s="69"/>
      <c r="AEM108" s="69"/>
      <c r="AEN108" s="69"/>
      <c r="AEO108" s="69"/>
      <c r="AEP108" s="69"/>
      <c r="AEQ108" s="69"/>
      <c r="AER108" s="69"/>
      <c r="AES108" s="69"/>
      <c r="AET108" s="69"/>
      <c r="AEU108" s="69"/>
      <c r="AEV108" s="69"/>
      <c r="AEW108" s="69"/>
      <c r="AEX108" s="69"/>
      <c r="AEY108" s="69"/>
      <c r="AEZ108" s="69"/>
      <c r="AFA108" s="69"/>
      <c r="AFB108" s="69"/>
      <c r="AFC108" s="69"/>
      <c r="AFD108" s="69"/>
      <c r="AFE108" s="69"/>
      <c r="AFF108" s="69"/>
      <c r="AFG108" s="69"/>
      <c r="AFH108" s="69"/>
      <c r="AFI108" s="69"/>
      <c r="AFJ108" s="69"/>
      <c r="AFK108" s="69"/>
      <c r="AFL108" s="69"/>
      <c r="AFM108" s="69"/>
      <c r="AFN108" s="69"/>
      <c r="AFO108" s="69"/>
      <c r="AFP108" s="69"/>
      <c r="AFQ108" s="69"/>
      <c r="AFR108" s="69"/>
      <c r="AFS108" s="69"/>
      <c r="AFT108" s="69"/>
      <c r="AFU108" s="69"/>
      <c r="AFV108" s="69"/>
      <c r="AFW108" s="69"/>
      <c r="AFX108" s="69"/>
      <c r="AFY108" s="69"/>
      <c r="AFZ108" s="69"/>
      <c r="AGA108" s="69"/>
      <c r="AGB108" s="69"/>
      <c r="AGC108" s="69"/>
      <c r="AGD108" s="69"/>
      <c r="AGE108" s="69"/>
      <c r="AGF108" s="69"/>
      <c r="AGG108" s="69"/>
      <c r="AGH108" s="69"/>
      <c r="AGI108" s="69"/>
      <c r="AGJ108" s="69"/>
      <c r="AGK108" s="69"/>
      <c r="AGL108" s="69"/>
      <c r="AGM108" s="69"/>
      <c r="AGN108" s="69"/>
      <c r="AGO108" s="69"/>
      <c r="AGP108" s="69"/>
      <c r="AGQ108" s="69"/>
      <c r="AGR108" s="69"/>
      <c r="AGS108" s="69"/>
      <c r="AGT108" s="69"/>
      <c r="AGU108" s="69"/>
      <c r="AGV108" s="69"/>
      <c r="AGW108" s="69"/>
      <c r="AGX108" s="69"/>
      <c r="AGY108" s="69"/>
      <c r="AGZ108" s="69"/>
      <c r="AHA108" s="69"/>
      <c r="AHB108" s="69"/>
      <c r="AHC108" s="69"/>
      <c r="AHD108" s="69"/>
      <c r="AHE108" s="69"/>
      <c r="AHF108" s="69"/>
      <c r="AHG108" s="69"/>
      <c r="AHH108" s="69"/>
      <c r="AHI108" s="69"/>
      <c r="AHJ108" s="69"/>
      <c r="AHK108" s="69"/>
      <c r="AHL108" s="69"/>
      <c r="AHM108" s="69"/>
      <c r="AHN108" s="69"/>
      <c r="AHO108" s="69"/>
      <c r="AHP108" s="69"/>
      <c r="AHQ108" s="69"/>
      <c r="AHR108" s="69"/>
      <c r="AHS108" s="69"/>
      <c r="AHT108" s="69"/>
      <c r="AHU108" s="69"/>
      <c r="AHV108" s="69"/>
      <c r="AHW108" s="69"/>
      <c r="AHX108" s="69"/>
      <c r="AHY108" s="69"/>
      <c r="AHZ108" s="69"/>
      <c r="AIA108" s="69"/>
      <c r="AIB108" s="69"/>
      <c r="AIC108" s="69"/>
      <c r="AID108" s="69"/>
      <c r="AIE108" s="69"/>
      <c r="AIF108" s="69"/>
      <c r="AIG108" s="69"/>
      <c r="AIH108" s="69"/>
      <c r="AII108" s="69"/>
      <c r="AIJ108" s="69"/>
      <c r="AIK108" s="69"/>
      <c r="AIL108" s="69"/>
      <c r="AIM108" s="69"/>
      <c r="AIN108" s="69"/>
      <c r="AIO108" s="69"/>
      <c r="AIP108" s="69"/>
      <c r="AIQ108" s="69"/>
      <c r="AIR108" s="69"/>
      <c r="AIS108" s="69"/>
      <c r="AIT108" s="69"/>
      <c r="AIU108" s="69"/>
      <c r="AIV108" s="69"/>
      <c r="AIW108" s="69"/>
      <c r="AIX108" s="69"/>
      <c r="AIY108" s="69"/>
      <c r="AIZ108" s="69"/>
      <c r="AJA108" s="69"/>
      <c r="AJB108" s="69"/>
      <c r="AJC108" s="69"/>
      <c r="AJD108" s="69"/>
      <c r="AJE108" s="69"/>
      <c r="AJF108" s="69"/>
      <c r="AJG108" s="69"/>
      <c r="AJH108" s="69"/>
      <c r="AJI108" s="69"/>
      <c r="AJJ108" s="69"/>
      <c r="AJK108" s="69"/>
      <c r="AJL108" s="69"/>
      <c r="AJM108" s="69"/>
      <c r="AJN108" s="69"/>
      <c r="AJO108" s="69"/>
      <c r="AJP108" s="69"/>
      <c r="AJQ108" s="69"/>
      <c r="AJR108" s="69"/>
      <c r="AJS108" s="69"/>
      <c r="AJT108" s="69"/>
      <c r="AJU108" s="69"/>
      <c r="AJV108" s="69"/>
      <c r="AJW108" s="69"/>
      <c r="AJX108" s="69"/>
      <c r="AJY108" s="69"/>
      <c r="AJZ108" s="69"/>
      <c r="AKA108" s="69"/>
      <c r="AKB108" s="69"/>
      <c r="AKC108" s="69"/>
      <c r="AKD108" s="69"/>
      <c r="AKE108" s="69"/>
      <c r="AKF108" s="69"/>
      <c r="AKG108" s="69"/>
      <c r="AKH108" s="69"/>
      <c r="AKI108" s="69"/>
      <c r="AKJ108" s="69"/>
      <c r="AKK108" s="69"/>
      <c r="AKL108" s="69"/>
      <c r="AKM108" s="69"/>
      <c r="AKN108" s="69"/>
      <c r="AKO108" s="69"/>
      <c r="AKP108" s="69"/>
      <c r="AKQ108" s="69"/>
      <c r="AKR108" s="69"/>
      <c r="AKS108" s="69"/>
      <c r="AKT108" s="69"/>
      <c r="AKU108" s="69"/>
      <c r="AKV108" s="69"/>
      <c r="AKW108" s="69"/>
      <c r="AKX108" s="69"/>
      <c r="AKY108" s="69"/>
      <c r="AKZ108" s="69"/>
      <c r="ALA108" s="69"/>
      <c r="ALB108" s="69"/>
      <c r="ALC108" s="69"/>
      <c r="ALD108" s="69"/>
      <c r="ALE108" s="69"/>
      <c r="ALF108" s="69"/>
      <c r="ALG108" s="69"/>
      <c r="ALH108" s="69"/>
      <c r="ALI108" s="69"/>
      <c r="ALJ108" s="69"/>
      <c r="ALK108" s="69"/>
      <c r="ALL108" s="69"/>
      <c r="ALM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c r="CM109" s="69"/>
      <c r="CN109" s="69"/>
      <c r="CO109" s="69"/>
      <c r="CP109" s="69"/>
      <c r="CQ109" s="69"/>
      <c r="CR109" s="69"/>
      <c r="CS109" s="69"/>
      <c r="CT109" s="69"/>
      <c r="CU109" s="69"/>
      <c r="CV109" s="69"/>
      <c r="CW109" s="69"/>
      <c r="CX109" s="69"/>
      <c r="CY109" s="69"/>
      <c r="CZ109" s="69"/>
      <c r="DA109" s="69"/>
      <c r="DB109" s="69"/>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c r="HY109" s="69"/>
      <c r="HZ109" s="69"/>
      <c r="IA109" s="69"/>
      <c r="IB109" s="69"/>
      <c r="IC109" s="69"/>
      <c r="ID109" s="69"/>
      <c r="IE109" s="69"/>
      <c r="IF109" s="69"/>
      <c r="IG109" s="69"/>
      <c r="IH109" s="69"/>
      <c r="II109" s="69"/>
      <c r="IJ109" s="69"/>
      <c r="IK109" s="69"/>
      <c r="IL109" s="69"/>
      <c r="IM109" s="69"/>
      <c r="IN109" s="69"/>
      <c r="IO109" s="69"/>
      <c r="IP109" s="69"/>
      <c r="IQ109" s="69"/>
      <c r="IR109" s="69"/>
      <c r="IS109" s="69"/>
      <c r="IT109" s="69"/>
      <c r="IU109" s="69"/>
      <c r="IV109" s="69"/>
      <c r="IW109" s="69"/>
      <c r="IX109" s="69"/>
      <c r="IY109" s="69"/>
      <c r="IZ109" s="69"/>
      <c r="JA109" s="69"/>
      <c r="JB109" s="69"/>
      <c r="JC109" s="69"/>
      <c r="JD109" s="69"/>
      <c r="JE109" s="69"/>
      <c r="JF109" s="69"/>
      <c r="JG109" s="69"/>
      <c r="JH109" s="69"/>
      <c r="JI109" s="69"/>
      <c r="JJ109" s="69"/>
      <c r="JK109" s="69"/>
      <c r="JL109" s="69"/>
      <c r="JM109" s="69"/>
      <c r="JN109" s="69"/>
      <c r="JO109" s="69"/>
      <c r="JP109" s="69"/>
      <c r="JQ109" s="69"/>
      <c r="JR109" s="69"/>
      <c r="JS109" s="69"/>
      <c r="JT109" s="69"/>
      <c r="JU109" s="69"/>
      <c r="JV109" s="69"/>
      <c r="JW109" s="69"/>
      <c r="JX109" s="69"/>
      <c r="JY109" s="69"/>
      <c r="JZ109" s="69"/>
      <c r="KA109" s="69"/>
      <c r="KB109" s="69"/>
      <c r="KC109" s="69"/>
      <c r="KD109" s="69"/>
      <c r="KE109" s="69"/>
      <c r="KF109" s="69"/>
      <c r="KG109" s="69"/>
      <c r="KH109" s="69"/>
      <c r="KI109" s="69"/>
      <c r="KJ109" s="69"/>
      <c r="KK109" s="69"/>
      <c r="KL109" s="69"/>
      <c r="KM109" s="69"/>
      <c r="KN109" s="69"/>
      <c r="KO109" s="69"/>
      <c r="KP109" s="69"/>
      <c r="KQ109" s="69"/>
      <c r="KR109" s="69"/>
      <c r="KS109" s="69"/>
      <c r="KT109" s="69"/>
      <c r="KU109" s="69"/>
      <c r="KV109" s="69"/>
      <c r="KW109" s="69"/>
      <c r="KX109" s="69"/>
      <c r="KY109" s="69"/>
      <c r="KZ109" s="69"/>
      <c r="LA109" s="69"/>
      <c r="LB109" s="69"/>
      <c r="LC109" s="69"/>
      <c r="LD109" s="69"/>
      <c r="LE109" s="69"/>
      <c r="LF109" s="69"/>
      <c r="LG109" s="69"/>
      <c r="LH109" s="69"/>
      <c r="LI109" s="69"/>
      <c r="LJ109" s="69"/>
      <c r="LK109" s="69"/>
      <c r="LL109" s="69"/>
      <c r="LM109" s="69"/>
      <c r="LN109" s="69"/>
      <c r="LO109" s="69"/>
      <c r="LP109" s="69"/>
      <c r="LQ109" s="69"/>
      <c r="LR109" s="69"/>
      <c r="LS109" s="69"/>
      <c r="LT109" s="69"/>
      <c r="LU109" s="69"/>
      <c r="LV109" s="69"/>
      <c r="LW109" s="69"/>
      <c r="LX109" s="69"/>
      <c r="LY109" s="69"/>
      <c r="LZ109" s="69"/>
      <c r="MA109" s="69"/>
      <c r="MB109" s="69"/>
      <c r="MC109" s="69"/>
      <c r="MD109" s="69"/>
      <c r="ME109" s="69"/>
      <c r="MF109" s="69"/>
      <c r="MG109" s="69"/>
      <c r="MH109" s="69"/>
      <c r="MI109" s="69"/>
      <c r="MJ109" s="69"/>
      <c r="MK109" s="69"/>
      <c r="ML109" s="69"/>
      <c r="MM109" s="69"/>
      <c r="MN109" s="69"/>
      <c r="MO109" s="69"/>
      <c r="MP109" s="69"/>
      <c r="MQ109" s="69"/>
      <c r="MR109" s="69"/>
      <c r="MS109" s="69"/>
      <c r="MT109" s="69"/>
      <c r="MU109" s="69"/>
      <c r="MV109" s="69"/>
      <c r="MW109" s="69"/>
      <c r="MX109" s="69"/>
      <c r="MY109" s="69"/>
      <c r="MZ109" s="69"/>
      <c r="NA109" s="69"/>
      <c r="NB109" s="69"/>
      <c r="NC109" s="69"/>
      <c r="ND109" s="69"/>
      <c r="NE109" s="69"/>
      <c r="NF109" s="69"/>
      <c r="NG109" s="69"/>
      <c r="NH109" s="69"/>
      <c r="NI109" s="69"/>
      <c r="NJ109" s="69"/>
      <c r="NK109" s="69"/>
      <c r="NL109" s="69"/>
      <c r="NM109" s="69"/>
      <c r="NN109" s="69"/>
      <c r="NO109" s="69"/>
      <c r="NP109" s="69"/>
      <c r="NQ109" s="69"/>
      <c r="NR109" s="69"/>
      <c r="NS109" s="69"/>
      <c r="NT109" s="69"/>
      <c r="NU109" s="69"/>
      <c r="NV109" s="69"/>
      <c r="NW109" s="69"/>
      <c r="NX109" s="69"/>
      <c r="NY109" s="69"/>
      <c r="NZ109" s="69"/>
      <c r="OA109" s="69"/>
      <c r="OB109" s="69"/>
      <c r="OC109" s="69"/>
      <c r="OD109" s="69"/>
      <c r="OE109" s="69"/>
      <c r="OF109" s="69"/>
      <c r="OG109" s="69"/>
      <c r="OH109" s="69"/>
      <c r="OI109" s="69"/>
      <c r="OJ109" s="69"/>
      <c r="OK109" s="69"/>
      <c r="OL109" s="69"/>
      <c r="OM109" s="69"/>
      <c r="ON109" s="69"/>
      <c r="OO109" s="69"/>
      <c r="OP109" s="69"/>
      <c r="OQ109" s="69"/>
      <c r="OR109" s="69"/>
      <c r="OS109" s="69"/>
      <c r="OT109" s="69"/>
      <c r="OU109" s="69"/>
      <c r="OV109" s="69"/>
      <c r="OW109" s="69"/>
      <c r="OX109" s="69"/>
      <c r="OY109" s="69"/>
      <c r="OZ109" s="69"/>
      <c r="PA109" s="69"/>
      <c r="PB109" s="69"/>
      <c r="PC109" s="69"/>
      <c r="PD109" s="69"/>
      <c r="PE109" s="69"/>
      <c r="PF109" s="69"/>
      <c r="PG109" s="69"/>
      <c r="PH109" s="69"/>
      <c r="PI109" s="69"/>
      <c r="PJ109" s="69"/>
      <c r="PK109" s="69"/>
      <c r="PL109" s="69"/>
      <c r="PM109" s="69"/>
      <c r="PN109" s="69"/>
      <c r="PO109" s="69"/>
      <c r="PP109" s="69"/>
      <c r="PQ109" s="69"/>
      <c r="PR109" s="69"/>
      <c r="PS109" s="69"/>
      <c r="PT109" s="69"/>
      <c r="PU109" s="69"/>
      <c r="PV109" s="69"/>
      <c r="PW109" s="69"/>
      <c r="PX109" s="69"/>
      <c r="PY109" s="69"/>
      <c r="PZ109" s="69"/>
      <c r="QA109" s="69"/>
      <c r="QB109" s="69"/>
      <c r="QC109" s="69"/>
      <c r="QD109" s="69"/>
      <c r="QE109" s="69"/>
      <c r="QF109" s="69"/>
      <c r="QG109" s="69"/>
      <c r="QH109" s="69"/>
      <c r="QI109" s="69"/>
      <c r="QJ109" s="69"/>
      <c r="QK109" s="69"/>
      <c r="QL109" s="69"/>
      <c r="QM109" s="69"/>
      <c r="QN109" s="69"/>
      <c r="QO109" s="69"/>
      <c r="QP109" s="69"/>
      <c r="QQ109" s="69"/>
      <c r="QR109" s="69"/>
      <c r="QS109" s="69"/>
      <c r="QT109" s="69"/>
      <c r="QU109" s="69"/>
      <c r="QV109" s="69"/>
      <c r="QW109" s="69"/>
      <c r="QX109" s="69"/>
      <c r="QY109" s="69"/>
      <c r="QZ109" s="69"/>
      <c r="RA109" s="69"/>
      <c r="RB109" s="69"/>
      <c r="RC109" s="69"/>
      <c r="RD109" s="69"/>
      <c r="RE109" s="69"/>
      <c r="RF109" s="69"/>
      <c r="RG109" s="69"/>
      <c r="RH109" s="69"/>
      <c r="RI109" s="69"/>
      <c r="RJ109" s="69"/>
      <c r="RK109" s="69"/>
      <c r="RL109" s="69"/>
      <c r="RM109" s="69"/>
      <c r="RN109" s="69"/>
      <c r="RO109" s="69"/>
      <c r="RP109" s="69"/>
      <c r="RQ109" s="69"/>
      <c r="RR109" s="69"/>
      <c r="RS109" s="69"/>
      <c r="RT109" s="69"/>
      <c r="RU109" s="69"/>
      <c r="RV109" s="69"/>
      <c r="RW109" s="69"/>
      <c r="RX109" s="69"/>
      <c r="RY109" s="69"/>
      <c r="RZ109" s="69"/>
      <c r="SA109" s="69"/>
      <c r="SB109" s="69"/>
      <c r="SC109" s="69"/>
      <c r="SD109" s="69"/>
      <c r="SE109" s="69"/>
      <c r="SF109" s="69"/>
      <c r="SG109" s="69"/>
      <c r="SH109" s="69"/>
      <c r="SI109" s="69"/>
      <c r="SJ109" s="69"/>
      <c r="SK109" s="69"/>
      <c r="SL109" s="69"/>
      <c r="SM109" s="69"/>
      <c r="SN109" s="69"/>
      <c r="SO109" s="69"/>
      <c r="SP109" s="69"/>
      <c r="SQ109" s="69"/>
      <c r="SR109" s="69"/>
      <c r="SS109" s="69"/>
      <c r="ST109" s="69"/>
      <c r="SU109" s="69"/>
      <c r="SV109" s="69"/>
      <c r="SW109" s="69"/>
      <c r="SX109" s="69"/>
      <c r="SY109" s="69"/>
      <c r="SZ109" s="69"/>
      <c r="TA109" s="69"/>
      <c r="TB109" s="69"/>
      <c r="TC109" s="69"/>
      <c r="TD109" s="69"/>
      <c r="TE109" s="69"/>
      <c r="TF109" s="69"/>
      <c r="TG109" s="69"/>
      <c r="TH109" s="69"/>
      <c r="TI109" s="69"/>
      <c r="TJ109" s="69"/>
      <c r="TK109" s="69"/>
      <c r="TL109" s="69"/>
      <c r="TM109" s="69"/>
      <c r="TN109" s="69"/>
      <c r="TO109" s="69"/>
      <c r="TP109" s="69"/>
      <c r="TQ109" s="69"/>
      <c r="TR109" s="69"/>
      <c r="TS109" s="69"/>
      <c r="TT109" s="69"/>
      <c r="TU109" s="69"/>
      <c r="TV109" s="69"/>
      <c r="TW109" s="69"/>
      <c r="TX109" s="69"/>
      <c r="TY109" s="69"/>
      <c r="TZ109" s="69"/>
      <c r="UA109" s="69"/>
      <c r="UB109" s="69"/>
      <c r="UC109" s="69"/>
      <c r="UD109" s="69"/>
      <c r="UE109" s="69"/>
      <c r="UF109" s="69"/>
      <c r="UG109" s="69"/>
      <c r="UH109" s="69"/>
      <c r="UI109" s="69"/>
      <c r="UJ109" s="69"/>
      <c r="UK109" s="69"/>
      <c r="UL109" s="69"/>
      <c r="UM109" s="69"/>
      <c r="UN109" s="69"/>
      <c r="UO109" s="69"/>
      <c r="UP109" s="69"/>
      <c r="UQ109" s="69"/>
      <c r="UR109" s="69"/>
      <c r="US109" s="69"/>
      <c r="UT109" s="69"/>
      <c r="UU109" s="69"/>
      <c r="UV109" s="69"/>
      <c r="UW109" s="69"/>
      <c r="UX109" s="69"/>
      <c r="UY109" s="69"/>
      <c r="UZ109" s="69"/>
      <c r="VA109" s="69"/>
      <c r="VB109" s="69"/>
      <c r="VC109" s="69"/>
      <c r="VD109" s="69"/>
      <c r="VE109" s="69"/>
      <c r="VF109" s="69"/>
      <c r="VG109" s="69"/>
      <c r="VH109" s="69"/>
      <c r="VI109" s="69"/>
      <c r="VJ109" s="69"/>
      <c r="VK109" s="69"/>
      <c r="VL109" s="69"/>
      <c r="VM109" s="69"/>
      <c r="VN109" s="69"/>
      <c r="VO109" s="69"/>
      <c r="VP109" s="69"/>
      <c r="VQ109" s="69"/>
      <c r="VR109" s="69"/>
      <c r="VS109" s="69"/>
      <c r="VT109" s="69"/>
      <c r="VU109" s="69"/>
      <c r="VV109" s="69"/>
      <c r="VW109" s="69"/>
      <c r="VX109" s="69"/>
      <c r="VY109" s="69"/>
      <c r="VZ109" s="69"/>
      <c r="WA109" s="69"/>
      <c r="WB109" s="69"/>
      <c r="WC109" s="69"/>
      <c r="WD109" s="69"/>
      <c r="WE109" s="69"/>
      <c r="WF109" s="69"/>
      <c r="WG109" s="69"/>
      <c r="WH109" s="69"/>
      <c r="WI109" s="69"/>
      <c r="WJ109" s="69"/>
      <c r="WK109" s="69"/>
      <c r="WL109" s="69"/>
      <c r="WM109" s="69"/>
      <c r="WN109" s="69"/>
      <c r="WO109" s="69"/>
      <c r="WP109" s="69"/>
      <c r="WQ109" s="69"/>
      <c r="WR109" s="69"/>
      <c r="WS109" s="69"/>
      <c r="WT109" s="69"/>
      <c r="WU109" s="69"/>
      <c r="WV109" s="69"/>
      <c r="WW109" s="69"/>
      <c r="WX109" s="69"/>
      <c r="WY109" s="69"/>
      <c r="WZ109" s="69"/>
      <c r="XA109" s="69"/>
      <c r="XB109" s="69"/>
      <c r="XC109" s="69"/>
      <c r="XD109" s="69"/>
      <c r="XE109" s="69"/>
      <c r="XF109" s="69"/>
      <c r="XG109" s="69"/>
      <c r="XH109" s="69"/>
      <c r="XI109" s="69"/>
      <c r="XJ109" s="69"/>
      <c r="XK109" s="69"/>
      <c r="XL109" s="69"/>
      <c r="XM109" s="69"/>
      <c r="XN109" s="69"/>
      <c r="XO109" s="69"/>
      <c r="XP109" s="69"/>
      <c r="XQ109" s="69"/>
      <c r="XR109" s="69"/>
      <c r="XS109" s="69"/>
      <c r="XT109" s="69"/>
      <c r="XU109" s="69"/>
      <c r="XV109" s="69"/>
      <c r="XW109" s="69"/>
      <c r="XX109" s="69"/>
      <c r="XY109" s="69"/>
      <c r="XZ109" s="69"/>
      <c r="YA109" s="69"/>
      <c r="YB109" s="69"/>
      <c r="YC109" s="69"/>
      <c r="YD109" s="69"/>
      <c r="YE109" s="69"/>
      <c r="YF109" s="69"/>
      <c r="YG109" s="69"/>
      <c r="YH109" s="69"/>
      <c r="YI109" s="69"/>
      <c r="YJ109" s="69"/>
      <c r="YK109" s="69"/>
      <c r="YL109" s="69"/>
      <c r="YM109" s="69"/>
      <c r="YN109" s="69"/>
      <c r="YO109" s="69"/>
      <c r="YP109" s="69"/>
      <c r="YQ109" s="69"/>
      <c r="YR109" s="69"/>
      <c r="YS109" s="69"/>
      <c r="YT109" s="69"/>
      <c r="YU109" s="69"/>
      <c r="YV109" s="69"/>
      <c r="YW109" s="69"/>
      <c r="YX109" s="69"/>
      <c r="YY109" s="69"/>
      <c r="YZ109" s="69"/>
      <c r="ZA109" s="69"/>
      <c r="ZB109" s="69"/>
      <c r="ZC109" s="69"/>
      <c r="ZD109" s="69"/>
      <c r="ZE109" s="69"/>
      <c r="ZF109" s="69"/>
      <c r="ZG109" s="69"/>
      <c r="ZH109" s="69"/>
      <c r="ZI109" s="69"/>
      <c r="ZJ109" s="69"/>
      <c r="ZK109" s="69"/>
      <c r="ZL109" s="69"/>
      <c r="ZM109" s="69"/>
      <c r="ZN109" s="69"/>
      <c r="ZO109" s="69"/>
      <c r="ZP109" s="69"/>
      <c r="ZQ109" s="69"/>
      <c r="ZR109" s="69"/>
      <c r="ZS109" s="69"/>
      <c r="ZT109" s="69"/>
      <c r="ZU109" s="69"/>
      <c r="ZV109" s="69"/>
      <c r="ZW109" s="69"/>
      <c r="ZX109" s="69"/>
      <c r="ZY109" s="69"/>
      <c r="ZZ109" s="69"/>
      <c r="AAA109" s="69"/>
      <c r="AAB109" s="69"/>
      <c r="AAC109" s="69"/>
      <c r="AAD109" s="69"/>
      <c r="AAE109" s="69"/>
      <c r="AAF109" s="69"/>
      <c r="AAG109" s="69"/>
      <c r="AAH109" s="69"/>
      <c r="AAI109" s="69"/>
      <c r="AAJ109" s="69"/>
      <c r="AAK109" s="69"/>
      <c r="AAL109" s="69"/>
      <c r="AAM109" s="69"/>
      <c r="AAN109" s="69"/>
      <c r="AAO109" s="69"/>
      <c r="AAP109" s="69"/>
      <c r="AAQ109" s="69"/>
      <c r="AAR109" s="69"/>
      <c r="AAS109" s="69"/>
      <c r="AAT109" s="69"/>
      <c r="AAU109" s="69"/>
      <c r="AAV109" s="69"/>
      <c r="AAW109" s="69"/>
      <c r="AAX109" s="69"/>
      <c r="AAY109" s="69"/>
      <c r="AAZ109" s="69"/>
      <c r="ABA109" s="69"/>
      <c r="ABB109" s="69"/>
      <c r="ABC109" s="69"/>
      <c r="ABD109" s="69"/>
      <c r="ABE109" s="69"/>
      <c r="ABF109" s="69"/>
      <c r="ABG109" s="69"/>
      <c r="ABH109" s="69"/>
      <c r="ABI109" s="69"/>
      <c r="ABJ109" s="69"/>
      <c r="ABK109" s="69"/>
      <c r="ABL109" s="69"/>
      <c r="ABM109" s="69"/>
      <c r="ABN109" s="69"/>
      <c r="ABO109" s="69"/>
      <c r="ABP109" s="69"/>
      <c r="ABQ109" s="69"/>
      <c r="ABR109" s="69"/>
      <c r="ABS109" s="69"/>
      <c r="ABT109" s="69"/>
      <c r="ABU109" s="69"/>
      <c r="ABV109" s="69"/>
      <c r="ABW109" s="69"/>
      <c r="ABX109" s="69"/>
      <c r="ABY109" s="69"/>
      <c r="ABZ109" s="69"/>
      <c r="ACA109" s="69"/>
      <c r="ACB109" s="69"/>
      <c r="ACC109" s="69"/>
      <c r="ACD109" s="69"/>
      <c r="ACE109" s="69"/>
      <c r="ACF109" s="69"/>
      <c r="ACG109" s="69"/>
      <c r="ACH109" s="69"/>
      <c r="ACI109" s="69"/>
      <c r="ACJ109" s="69"/>
      <c r="ACK109" s="69"/>
      <c r="ACL109" s="69"/>
      <c r="ACM109" s="69"/>
      <c r="ACN109" s="69"/>
      <c r="ACO109" s="69"/>
      <c r="ACP109" s="69"/>
      <c r="ACQ109" s="69"/>
      <c r="ACR109" s="69"/>
      <c r="ACS109" s="69"/>
      <c r="ACT109" s="69"/>
      <c r="ACU109" s="69"/>
      <c r="ACV109" s="69"/>
      <c r="ACW109" s="69"/>
      <c r="ACX109" s="69"/>
      <c r="ACY109" s="69"/>
      <c r="ACZ109" s="69"/>
      <c r="ADA109" s="69"/>
      <c r="ADB109" s="69"/>
      <c r="ADC109" s="69"/>
      <c r="ADD109" s="69"/>
      <c r="ADE109" s="69"/>
      <c r="ADF109" s="69"/>
      <c r="ADG109" s="69"/>
      <c r="ADH109" s="69"/>
      <c r="ADI109" s="69"/>
      <c r="ADJ109" s="69"/>
      <c r="ADK109" s="69"/>
      <c r="ADL109" s="69"/>
      <c r="ADM109" s="69"/>
      <c r="ADN109" s="69"/>
      <c r="ADO109" s="69"/>
      <c r="ADP109" s="69"/>
      <c r="ADQ109" s="69"/>
      <c r="ADR109" s="69"/>
      <c r="ADS109" s="69"/>
      <c r="ADT109" s="69"/>
      <c r="ADU109" s="69"/>
      <c r="ADV109" s="69"/>
      <c r="ADW109" s="69"/>
      <c r="ADX109" s="69"/>
      <c r="ADY109" s="69"/>
      <c r="ADZ109" s="69"/>
      <c r="AEA109" s="69"/>
      <c r="AEB109" s="69"/>
      <c r="AEC109" s="69"/>
      <c r="AED109" s="69"/>
      <c r="AEE109" s="69"/>
      <c r="AEF109" s="69"/>
      <c r="AEG109" s="69"/>
      <c r="AEH109" s="69"/>
      <c r="AEI109" s="69"/>
      <c r="AEJ109" s="69"/>
      <c r="AEK109" s="69"/>
      <c r="AEL109" s="69"/>
      <c r="AEM109" s="69"/>
      <c r="AEN109" s="69"/>
      <c r="AEO109" s="69"/>
      <c r="AEP109" s="69"/>
      <c r="AEQ109" s="69"/>
      <c r="AER109" s="69"/>
      <c r="AES109" s="69"/>
      <c r="AET109" s="69"/>
      <c r="AEU109" s="69"/>
      <c r="AEV109" s="69"/>
      <c r="AEW109" s="69"/>
      <c r="AEX109" s="69"/>
      <c r="AEY109" s="69"/>
      <c r="AEZ109" s="69"/>
      <c r="AFA109" s="69"/>
      <c r="AFB109" s="69"/>
      <c r="AFC109" s="69"/>
      <c r="AFD109" s="69"/>
      <c r="AFE109" s="69"/>
      <c r="AFF109" s="69"/>
      <c r="AFG109" s="69"/>
      <c r="AFH109" s="69"/>
      <c r="AFI109" s="69"/>
      <c r="AFJ109" s="69"/>
      <c r="AFK109" s="69"/>
      <c r="AFL109" s="69"/>
      <c r="AFM109" s="69"/>
      <c r="AFN109" s="69"/>
      <c r="AFO109" s="69"/>
      <c r="AFP109" s="69"/>
      <c r="AFQ109" s="69"/>
      <c r="AFR109" s="69"/>
      <c r="AFS109" s="69"/>
      <c r="AFT109" s="69"/>
      <c r="AFU109" s="69"/>
      <c r="AFV109" s="69"/>
      <c r="AFW109" s="69"/>
      <c r="AFX109" s="69"/>
      <c r="AFY109" s="69"/>
      <c r="AFZ109" s="69"/>
      <c r="AGA109" s="69"/>
      <c r="AGB109" s="69"/>
      <c r="AGC109" s="69"/>
      <c r="AGD109" s="69"/>
      <c r="AGE109" s="69"/>
      <c r="AGF109" s="69"/>
      <c r="AGG109" s="69"/>
      <c r="AGH109" s="69"/>
      <c r="AGI109" s="69"/>
      <c r="AGJ109" s="69"/>
      <c r="AGK109" s="69"/>
      <c r="AGL109" s="69"/>
      <c r="AGM109" s="69"/>
      <c r="AGN109" s="69"/>
      <c r="AGO109" s="69"/>
      <c r="AGP109" s="69"/>
      <c r="AGQ109" s="69"/>
      <c r="AGR109" s="69"/>
      <c r="AGS109" s="69"/>
      <c r="AGT109" s="69"/>
      <c r="AGU109" s="69"/>
      <c r="AGV109" s="69"/>
      <c r="AGW109" s="69"/>
      <c r="AGX109" s="69"/>
      <c r="AGY109" s="69"/>
      <c r="AGZ109" s="69"/>
      <c r="AHA109" s="69"/>
      <c r="AHB109" s="69"/>
      <c r="AHC109" s="69"/>
      <c r="AHD109" s="69"/>
      <c r="AHE109" s="69"/>
      <c r="AHF109" s="69"/>
      <c r="AHG109" s="69"/>
      <c r="AHH109" s="69"/>
      <c r="AHI109" s="69"/>
      <c r="AHJ109" s="69"/>
      <c r="AHK109" s="69"/>
      <c r="AHL109" s="69"/>
      <c r="AHM109" s="69"/>
      <c r="AHN109" s="69"/>
      <c r="AHO109" s="69"/>
      <c r="AHP109" s="69"/>
      <c r="AHQ109" s="69"/>
      <c r="AHR109" s="69"/>
      <c r="AHS109" s="69"/>
      <c r="AHT109" s="69"/>
      <c r="AHU109" s="69"/>
      <c r="AHV109" s="69"/>
      <c r="AHW109" s="69"/>
      <c r="AHX109" s="69"/>
      <c r="AHY109" s="69"/>
      <c r="AHZ109" s="69"/>
      <c r="AIA109" s="69"/>
      <c r="AIB109" s="69"/>
      <c r="AIC109" s="69"/>
      <c r="AID109" s="69"/>
      <c r="AIE109" s="69"/>
      <c r="AIF109" s="69"/>
      <c r="AIG109" s="69"/>
      <c r="AIH109" s="69"/>
      <c r="AII109" s="69"/>
      <c r="AIJ109" s="69"/>
      <c r="AIK109" s="69"/>
      <c r="AIL109" s="69"/>
      <c r="AIM109" s="69"/>
      <c r="AIN109" s="69"/>
      <c r="AIO109" s="69"/>
      <c r="AIP109" s="69"/>
      <c r="AIQ109" s="69"/>
      <c r="AIR109" s="69"/>
      <c r="AIS109" s="69"/>
      <c r="AIT109" s="69"/>
      <c r="AIU109" s="69"/>
      <c r="AIV109" s="69"/>
      <c r="AIW109" s="69"/>
      <c r="AIX109" s="69"/>
      <c r="AIY109" s="69"/>
      <c r="AIZ109" s="69"/>
      <c r="AJA109" s="69"/>
      <c r="AJB109" s="69"/>
      <c r="AJC109" s="69"/>
      <c r="AJD109" s="69"/>
      <c r="AJE109" s="69"/>
      <c r="AJF109" s="69"/>
      <c r="AJG109" s="69"/>
      <c r="AJH109" s="69"/>
      <c r="AJI109" s="69"/>
      <c r="AJJ109" s="69"/>
      <c r="AJK109" s="69"/>
      <c r="AJL109" s="69"/>
      <c r="AJM109" s="69"/>
      <c r="AJN109" s="69"/>
      <c r="AJO109" s="69"/>
      <c r="AJP109" s="69"/>
      <c r="AJQ109" s="69"/>
      <c r="AJR109" s="69"/>
      <c r="AJS109" s="69"/>
      <c r="AJT109" s="69"/>
      <c r="AJU109" s="69"/>
      <c r="AJV109" s="69"/>
      <c r="AJW109" s="69"/>
      <c r="AJX109" s="69"/>
      <c r="AJY109" s="69"/>
      <c r="AJZ109" s="69"/>
      <c r="AKA109" s="69"/>
      <c r="AKB109" s="69"/>
      <c r="AKC109" s="69"/>
      <c r="AKD109" s="69"/>
      <c r="AKE109" s="69"/>
      <c r="AKF109" s="69"/>
      <c r="AKG109" s="69"/>
      <c r="AKH109" s="69"/>
      <c r="AKI109" s="69"/>
      <c r="AKJ109" s="69"/>
      <c r="AKK109" s="69"/>
      <c r="AKL109" s="69"/>
      <c r="AKM109" s="69"/>
      <c r="AKN109" s="69"/>
      <c r="AKO109" s="69"/>
      <c r="AKP109" s="69"/>
      <c r="AKQ109" s="69"/>
      <c r="AKR109" s="69"/>
      <c r="AKS109" s="69"/>
      <c r="AKT109" s="69"/>
      <c r="AKU109" s="69"/>
      <c r="AKV109" s="69"/>
      <c r="AKW109" s="69"/>
      <c r="AKX109" s="69"/>
      <c r="AKY109" s="69"/>
      <c r="AKZ109" s="69"/>
      <c r="ALA109" s="69"/>
      <c r="ALB109" s="69"/>
      <c r="ALC109" s="69"/>
      <c r="ALD109" s="69"/>
      <c r="ALE109" s="69"/>
      <c r="ALF109" s="69"/>
      <c r="ALG109" s="69"/>
      <c r="ALH109" s="69"/>
      <c r="ALI109" s="69"/>
      <c r="ALJ109" s="69"/>
      <c r="ALK109" s="69"/>
      <c r="ALL109" s="69"/>
      <c r="ALM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c r="CL110" s="69"/>
      <c r="CM110" s="69"/>
      <c r="CN110" s="69"/>
      <c r="CO110" s="69"/>
      <c r="CP110" s="69"/>
      <c r="CQ110" s="69"/>
      <c r="CR110" s="69"/>
      <c r="CS110" s="69"/>
      <c r="CT110" s="69"/>
      <c r="CU110" s="69"/>
      <c r="CV110" s="69"/>
      <c r="CW110" s="69"/>
      <c r="CX110" s="69"/>
      <c r="CY110" s="69"/>
      <c r="CZ110" s="69"/>
      <c r="DA110" s="69"/>
      <c r="DB110" s="69"/>
      <c r="DC110" s="69"/>
      <c r="DD110" s="69"/>
      <c r="DE110" s="69"/>
      <c r="DF110" s="69"/>
      <c r="DG110" s="69"/>
      <c r="DH110" s="69"/>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c r="JT110" s="69"/>
      <c r="JU110" s="69"/>
      <c r="JV110" s="69"/>
      <c r="JW110" s="69"/>
      <c r="JX110" s="69"/>
      <c r="JY110" s="69"/>
      <c r="JZ110" s="69"/>
      <c r="KA110" s="69"/>
      <c r="KB110" s="69"/>
      <c r="KC110" s="69"/>
      <c r="KD110" s="69"/>
      <c r="KE110" s="69"/>
      <c r="KF110" s="69"/>
      <c r="KG110" s="69"/>
      <c r="KH110" s="69"/>
      <c r="KI110" s="69"/>
      <c r="KJ110" s="69"/>
      <c r="KK110" s="69"/>
      <c r="KL110" s="69"/>
      <c r="KM110" s="69"/>
      <c r="KN110" s="69"/>
      <c r="KO110" s="69"/>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c r="LP110" s="69"/>
      <c r="LQ110" s="69"/>
      <c r="LR110" s="69"/>
      <c r="LS110" s="69"/>
      <c r="LT110" s="69"/>
      <c r="LU110" s="69"/>
      <c r="LV110" s="69"/>
      <c r="LW110" s="69"/>
      <c r="LX110" s="69"/>
      <c r="LY110" s="69"/>
      <c r="LZ110" s="69"/>
      <c r="MA110" s="69"/>
      <c r="MB110" s="69"/>
      <c r="MC110" s="69"/>
      <c r="MD110" s="69"/>
      <c r="ME110" s="69"/>
      <c r="MF110" s="69"/>
      <c r="MG110" s="69"/>
      <c r="MH110" s="69"/>
      <c r="MI110" s="69"/>
      <c r="MJ110" s="69"/>
      <c r="MK110" s="69"/>
      <c r="ML110" s="69"/>
      <c r="MM110" s="69"/>
      <c r="MN110" s="69"/>
      <c r="MO110" s="69"/>
      <c r="MP110" s="69"/>
      <c r="MQ110" s="69"/>
      <c r="MR110" s="69"/>
      <c r="MS110" s="69"/>
      <c r="MT110" s="69"/>
      <c r="MU110" s="69"/>
      <c r="MV110" s="69"/>
      <c r="MW110" s="69"/>
      <c r="MX110" s="69"/>
      <c r="MY110" s="69"/>
      <c r="MZ110" s="69"/>
      <c r="NA110" s="69"/>
      <c r="NB110" s="69"/>
      <c r="NC110" s="69"/>
      <c r="ND110" s="69"/>
      <c r="NE110" s="69"/>
      <c r="NF110" s="69"/>
      <c r="NG110" s="69"/>
      <c r="NH110" s="69"/>
      <c r="NI110" s="69"/>
      <c r="NJ110" s="69"/>
      <c r="NK110" s="69"/>
      <c r="NL110" s="69"/>
      <c r="NM110" s="69"/>
      <c r="NN110" s="69"/>
      <c r="NO110" s="69"/>
      <c r="NP110" s="69"/>
      <c r="NQ110" s="69"/>
      <c r="NR110" s="69"/>
      <c r="NS110" s="69"/>
      <c r="NT110" s="69"/>
      <c r="NU110" s="69"/>
      <c r="NV110" s="69"/>
      <c r="NW110" s="69"/>
      <c r="NX110" s="69"/>
      <c r="NY110" s="69"/>
      <c r="NZ110" s="69"/>
      <c r="OA110" s="69"/>
      <c r="OB110" s="69"/>
      <c r="OC110" s="69"/>
      <c r="OD110" s="69"/>
      <c r="OE110" s="69"/>
      <c r="OF110" s="69"/>
      <c r="OG110" s="69"/>
      <c r="OH110" s="69"/>
      <c r="OI110" s="69"/>
      <c r="OJ110" s="69"/>
      <c r="OK110" s="69"/>
      <c r="OL110" s="69"/>
      <c r="OM110" s="69"/>
      <c r="ON110" s="69"/>
      <c r="OO110" s="69"/>
      <c r="OP110" s="69"/>
      <c r="OQ110" s="69"/>
      <c r="OR110" s="69"/>
      <c r="OS110" s="69"/>
      <c r="OT110" s="69"/>
      <c r="OU110" s="69"/>
      <c r="OV110" s="69"/>
      <c r="OW110" s="69"/>
      <c r="OX110" s="69"/>
      <c r="OY110" s="69"/>
      <c r="OZ110" s="69"/>
      <c r="PA110" s="69"/>
      <c r="PB110" s="69"/>
      <c r="PC110" s="69"/>
      <c r="PD110" s="69"/>
      <c r="PE110" s="69"/>
      <c r="PF110" s="69"/>
      <c r="PG110" s="69"/>
      <c r="PH110" s="69"/>
      <c r="PI110" s="69"/>
      <c r="PJ110" s="69"/>
      <c r="PK110" s="69"/>
      <c r="PL110" s="69"/>
      <c r="PM110" s="69"/>
      <c r="PN110" s="69"/>
      <c r="PO110" s="69"/>
      <c r="PP110" s="69"/>
      <c r="PQ110" s="69"/>
      <c r="PR110" s="69"/>
      <c r="PS110" s="69"/>
      <c r="PT110" s="69"/>
      <c r="PU110" s="69"/>
      <c r="PV110" s="69"/>
      <c r="PW110" s="69"/>
      <c r="PX110" s="69"/>
      <c r="PY110" s="69"/>
      <c r="PZ110" s="69"/>
      <c r="QA110" s="69"/>
      <c r="QB110" s="69"/>
      <c r="QC110" s="69"/>
      <c r="QD110" s="69"/>
      <c r="QE110" s="69"/>
      <c r="QF110" s="69"/>
      <c r="QG110" s="69"/>
      <c r="QH110" s="69"/>
      <c r="QI110" s="69"/>
      <c r="QJ110" s="69"/>
      <c r="QK110" s="69"/>
      <c r="QL110" s="69"/>
      <c r="QM110" s="69"/>
      <c r="QN110" s="69"/>
      <c r="QO110" s="69"/>
      <c r="QP110" s="69"/>
      <c r="QQ110" s="69"/>
      <c r="QR110" s="69"/>
      <c r="QS110" s="69"/>
      <c r="QT110" s="69"/>
      <c r="QU110" s="69"/>
      <c r="QV110" s="69"/>
      <c r="QW110" s="69"/>
      <c r="QX110" s="69"/>
      <c r="QY110" s="69"/>
      <c r="QZ110" s="69"/>
      <c r="RA110" s="69"/>
      <c r="RB110" s="69"/>
      <c r="RC110" s="69"/>
      <c r="RD110" s="69"/>
      <c r="RE110" s="69"/>
      <c r="RF110" s="69"/>
      <c r="RG110" s="69"/>
      <c r="RH110" s="69"/>
      <c r="RI110" s="69"/>
      <c r="RJ110" s="69"/>
      <c r="RK110" s="69"/>
      <c r="RL110" s="69"/>
      <c r="RM110" s="69"/>
      <c r="RN110" s="69"/>
      <c r="RO110" s="69"/>
      <c r="RP110" s="69"/>
      <c r="RQ110" s="69"/>
      <c r="RR110" s="69"/>
      <c r="RS110" s="69"/>
      <c r="RT110" s="69"/>
      <c r="RU110" s="69"/>
      <c r="RV110" s="69"/>
      <c r="RW110" s="69"/>
      <c r="RX110" s="69"/>
      <c r="RY110" s="69"/>
      <c r="RZ110" s="69"/>
      <c r="SA110" s="69"/>
      <c r="SB110" s="69"/>
      <c r="SC110" s="69"/>
      <c r="SD110" s="69"/>
      <c r="SE110" s="69"/>
      <c r="SF110" s="69"/>
      <c r="SG110" s="69"/>
      <c r="SH110" s="69"/>
      <c r="SI110" s="69"/>
      <c r="SJ110" s="69"/>
      <c r="SK110" s="69"/>
      <c r="SL110" s="69"/>
      <c r="SM110" s="69"/>
      <c r="SN110" s="69"/>
      <c r="SO110" s="69"/>
      <c r="SP110" s="69"/>
      <c r="SQ110" s="69"/>
      <c r="SR110" s="69"/>
      <c r="SS110" s="69"/>
      <c r="ST110" s="69"/>
      <c r="SU110" s="69"/>
      <c r="SV110" s="69"/>
      <c r="SW110" s="69"/>
      <c r="SX110" s="69"/>
      <c r="SY110" s="69"/>
      <c r="SZ110" s="69"/>
      <c r="TA110" s="69"/>
      <c r="TB110" s="69"/>
      <c r="TC110" s="69"/>
      <c r="TD110" s="69"/>
      <c r="TE110" s="69"/>
      <c r="TF110" s="69"/>
      <c r="TG110" s="69"/>
      <c r="TH110" s="69"/>
      <c r="TI110" s="69"/>
      <c r="TJ110" s="69"/>
      <c r="TK110" s="69"/>
      <c r="TL110" s="69"/>
      <c r="TM110" s="69"/>
      <c r="TN110" s="69"/>
      <c r="TO110" s="69"/>
      <c r="TP110" s="69"/>
      <c r="TQ110" s="69"/>
      <c r="TR110" s="69"/>
      <c r="TS110" s="69"/>
      <c r="TT110" s="69"/>
      <c r="TU110" s="69"/>
      <c r="TV110" s="69"/>
      <c r="TW110" s="69"/>
      <c r="TX110" s="69"/>
      <c r="TY110" s="69"/>
      <c r="TZ110" s="69"/>
      <c r="UA110" s="69"/>
      <c r="UB110" s="69"/>
      <c r="UC110" s="69"/>
      <c r="UD110" s="69"/>
      <c r="UE110" s="69"/>
      <c r="UF110" s="69"/>
      <c r="UG110" s="69"/>
      <c r="UH110" s="69"/>
      <c r="UI110" s="69"/>
      <c r="UJ110" s="69"/>
      <c r="UK110" s="69"/>
      <c r="UL110" s="69"/>
      <c r="UM110" s="69"/>
      <c r="UN110" s="69"/>
      <c r="UO110" s="69"/>
      <c r="UP110" s="69"/>
      <c r="UQ110" s="69"/>
      <c r="UR110" s="69"/>
      <c r="US110" s="69"/>
      <c r="UT110" s="69"/>
      <c r="UU110" s="69"/>
      <c r="UV110" s="69"/>
      <c r="UW110" s="69"/>
      <c r="UX110" s="69"/>
      <c r="UY110" s="69"/>
      <c r="UZ110" s="69"/>
      <c r="VA110" s="69"/>
      <c r="VB110" s="69"/>
      <c r="VC110" s="69"/>
      <c r="VD110" s="69"/>
      <c r="VE110" s="69"/>
      <c r="VF110" s="69"/>
      <c r="VG110" s="69"/>
      <c r="VH110" s="69"/>
      <c r="VI110" s="69"/>
      <c r="VJ110" s="69"/>
      <c r="VK110" s="69"/>
      <c r="VL110" s="69"/>
      <c r="VM110" s="69"/>
      <c r="VN110" s="69"/>
      <c r="VO110" s="69"/>
      <c r="VP110" s="69"/>
      <c r="VQ110" s="69"/>
      <c r="VR110" s="69"/>
      <c r="VS110" s="69"/>
      <c r="VT110" s="69"/>
      <c r="VU110" s="69"/>
      <c r="VV110" s="69"/>
      <c r="VW110" s="69"/>
      <c r="VX110" s="69"/>
      <c r="VY110" s="69"/>
      <c r="VZ110" s="69"/>
      <c r="WA110" s="69"/>
      <c r="WB110" s="69"/>
      <c r="WC110" s="69"/>
      <c r="WD110" s="69"/>
      <c r="WE110" s="69"/>
      <c r="WF110" s="69"/>
      <c r="WG110" s="69"/>
      <c r="WH110" s="69"/>
      <c r="WI110" s="69"/>
      <c r="WJ110" s="69"/>
      <c r="WK110" s="69"/>
      <c r="WL110" s="69"/>
      <c r="WM110" s="69"/>
      <c r="WN110" s="69"/>
      <c r="WO110" s="69"/>
      <c r="WP110" s="69"/>
      <c r="WQ110" s="69"/>
      <c r="WR110" s="69"/>
      <c r="WS110" s="69"/>
      <c r="WT110" s="69"/>
      <c r="WU110" s="69"/>
      <c r="WV110" s="69"/>
      <c r="WW110" s="69"/>
      <c r="WX110" s="69"/>
      <c r="WY110" s="69"/>
      <c r="WZ110" s="69"/>
      <c r="XA110" s="69"/>
      <c r="XB110" s="69"/>
      <c r="XC110" s="69"/>
      <c r="XD110" s="69"/>
      <c r="XE110" s="69"/>
      <c r="XF110" s="69"/>
      <c r="XG110" s="69"/>
      <c r="XH110" s="69"/>
      <c r="XI110" s="69"/>
      <c r="XJ110" s="69"/>
      <c r="XK110" s="69"/>
      <c r="XL110" s="69"/>
      <c r="XM110" s="69"/>
      <c r="XN110" s="69"/>
      <c r="XO110" s="69"/>
      <c r="XP110" s="69"/>
      <c r="XQ110" s="69"/>
      <c r="XR110" s="69"/>
      <c r="XS110" s="69"/>
      <c r="XT110" s="69"/>
      <c r="XU110" s="69"/>
      <c r="XV110" s="69"/>
      <c r="XW110" s="69"/>
      <c r="XX110" s="69"/>
      <c r="XY110" s="69"/>
      <c r="XZ110" s="69"/>
      <c r="YA110" s="69"/>
      <c r="YB110" s="69"/>
      <c r="YC110" s="69"/>
      <c r="YD110" s="69"/>
      <c r="YE110" s="69"/>
      <c r="YF110" s="69"/>
      <c r="YG110" s="69"/>
      <c r="YH110" s="69"/>
      <c r="YI110" s="69"/>
      <c r="YJ110" s="69"/>
      <c r="YK110" s="69"/>
      <c r="YL110" s="69"/>
      <c r="YM110" s="69"/>
      <c r="YN110" s="69"/>
      <c r="YO110" s="69"/>
      <c r="YP110" s="69"/>
      <c r="YQ110" s="69"/>
      <c r="YR110" s="69"/>
      <c r="YS110" s="69"/>
      <c r="YT110" s="69"/>
      <c r="YU110" s="69"/>
      <c r="YV110" s="69"/>
      <c r="YW110" s="69"/>
      <c r="YX110" s="69"/>
      <c r="YY110" s="69"/>
      <c r="YZ110" s="69"/>
      <c r="ZA110" s="69"/>
      <c r="ZB110" s="69"/>
      <c r="ZC110" s="69"/>
      <c r="ZD110" s="69"/>
      <c r="ZE110" s="69"/>
      <c r="ZF110" s="69"/>
      <c r="ZG110" s="69"/>
      <c r="ZH110" s="69"/>
      <c r="ZI110" s="69"/>
      <c r="ZJ110" s="69"/>
      <c r="ZK110" s="69"/>
      <c r="ZL110" s="69"/>
      <c r="ZM110" s="69"/>
      <c r="ZN110" s="69"/>
      <c r="ZO110" s="69"/>
      <c r="ZP110" s="69"/>
      <c r="ZQ110" s="69"/>
      <c r="ZR110" s="69"/>
      <c r="ZS110" s="69"/>
      <c r="ZT110" s="69"/>
      <c r="ZU110" s="69"/>
      <c r="ZV110" s="69"/>
      <c r="ZW110" s="69"/>
      <c r="ZX110" s="69"/>
      <c r="ZY110" s="69"/>
      <c r="ZZ110" s="69"/>
      <c r="AAA110" s="69"/>
      <c r="AAB110" s="69"/>
      <c r="AAC110" s="69"/>
      <c r="AAD110" s="69"/>
      <c r="AAE110" s="69"/>
      <c r="AAF110" s="69"/>
      <c r="AAG110" s="69"/>
      <c r="AAH110" s="69"/>
      <c r="AAI110" s="69"/>
      <c r="AAJ110" s="69"/>
      <c r="AAK110" s="69"/>
      <c r="AAL110" s="69"/>
      <c r="AAM110" s="69"/>
      <c r="AAN110" s="69"/>
      <c r="AAO110" s="69"/>
      <c r="AAP110" s="69"/>
      <c r="AAQ110" s="69"/>
      <c r="AAR110" s="69"/>
      <c r="AAS110" s="69"/>
      <c r="AAT110" s="69"/>
      <c r="AAU110" s="69"/>
      <c r="AAV110" s="69"/>
      <c r="AAW110" s="69"/>
      <c r="AAX110" s="69"/>
      <c r="AAY110" s="69"/>
      <c r="AAZ110" s="69"/>
      <c r="ABA110" s="69"/>
      <c r="ABB110" s="69"/>
      <c r="ABC110" s="69"/>
      <c r="ABD110" s="69"/>
      <c r="ABE110" s="69"/>
      <c r="ABF110" s="69"/>
      <c r="ABG110" s="69"/>
      <c r="ABH110" s="69"/>
      <c r="ABI110" s="69"/>
      <c r="ABJ110" s="69"/>
      <c r="ABK110" s="69"/>
      <c r="ABL110" s="69"/>
      <c r="ABM110" s="69"/>
      <c r="ABN110" s="69"/>
      <c r="ABO110" s="69"/>
      <c r="ABP110" s="69"/>
      <c r="ABQ110" s="69"/>
      <c r="ABR110" s="69"/>
      <c r="ABS110" s="69"/>
      <c r="ABT110" s="69"/>
      <c r="ABU110" s="69"/>
      <c r="ABV110" s="69"/>
      <c r="ABW110" s="69"/>
      <c r="ABX110" s="69"/>
      <c r="ABY110" s="69"/>
      <c r="ABZ110" s="69"/>
      <c r="ACA110" s="69"/>
      <c r="ACB110" s="69"/>
      <c r="ACC110" s="69"/>
      <c r="ACD110" s="69"/>
      <c r="ACE110" s="69"/>
      <c r="ACF110" s="69"/>
      <c r="ACG110" s="69"/>
      <c r="ACH110" s="69"/>
      <c r="ACI110" s="69"/>
      <c r="ACJ110" s="69"/>
      <c r="ACK110" s="69"/>
      <c r="ACL110" s="69"/>
      <c r="ACM110" s="69"/>
      <c r="ACN110" s="69"/>
      <c r="ACO110" s="69"/>
      <c r="ACP110" s="69"/>
      <c r="ACQ110" s="69"/>
      <c r="ACR110" s="69"/>
      <c r="ACS110" s="69"/>
      <c r="ACT110" s="69"/>
      <c r="ACU110" s="69"/>
      <c r="ACV110" s="69"/>
      <c r="ACW110" s="69"/>
      <c r="ACX110" s="69"/>
      <c r="ACY110" s="69"/>
      <c r="ACZ110" s="69"/>
      <c r="ADA110" s="69"/>
      <c r="ADB110" s="69"/>
      <c r="ADC110" s="69"/>
      <c r="ADD110" s="69"/>
      <c r="ADE110" s="69"/>
      <c r="ADF110" s="69"/>
      <c r="ADG110" s="69"/>
      <c r="ADH110" s="69"/>
      <c r="ADI110" s="69"/>
      <c r="ADJ110" s="69"/>
      <c r="ADK110" s="69"/>
      <c r="ADL110" s="69"/>
      <c r="ADM110" s="69"/>
      <c r="ADN110" s="69"/>
      <c r="ADO110" s="69"/>
      <c r="ADP110" s="69"/>
      <c r="ADQ110" s="69"/>
      <c r="ADR110" s="69"/>
      <c r="ADS110" s="69"/>
      <c r="ADT110" s="69"/>
      <c r="ADU110" s="69"/>
      <c r="ADV110" s="69"/>
      <c r="ADW110" s="69"/>
      <c r="ADX110" s="69"/>
      <c r="ADY110" s="69"/>
      <c r="ADZ110" s="69"/>
      <c r="AEA110" s="69"/>
      <c r="AEB110" s="69"/>
      <c r="AEC110" s="69"/>
      <c r="AED110" s="69"/>
      <c r="AEE110" s="69"/>
      <c r="AEF110" s="69"/>
      <c r="AEG110" s="69"/>
      <c r="AEH110" s="69"/>
      <c r="AEI110" s="69"/>
      <c r="AEJ110" s="69"/>
      <c r="AEK110" s="69"/>
      <c r="AEL110" s="69"/>
      <c r="AEM110" s="69"/>
      <c r="AEN110" s="69"/>
      <c r="AEO110" s="69"/>
      <c r="AEP110" s="69"/>
      <c r="AEQ110" s="69"/>
      <c r="AER110" s="69"/>
      <c r="AES110" s="69"/>
      <c r="AET110" s="69"/>
      <c r="AEU110" s="69"/>
      <c r="AEV110" s="69"/>
      <c r="AEW110" s="69"/>
      <c r="AEX110" s="69"/>
      <c r="AEY110" s="69"/>
      <c r="AEZ110" s="69"/>
      <c r="AFA110" s="69"/>
      <c r="AFB110" s="69"/>
      <c r="AFC110" s="69"/>
      <c r="AFD110" s="69"/>
      <c r="AFE110" s="69"/>
      <c r="AFF110" s="69"/>
      <c r="AFG110" s="69"/>
      <c r="AFH110" s="69"/>
      <c r="AFI110" s="69"/>
      <c r="AFJ110" s="69"/>
      <c r="AFK110" s="69"/>
      <c r="AFL110" s="69"/>
      <c r="AFM110" s="69"/>
      <c r="AFN110" s="69"/>
      <c r="AFO110" s="69"/>
      <c r="AFP110" s="69"/>
      <c r="AFQ110" s="69"/>
      <c r="AFR110" s="69"/>
      <c r="AFS110" s="69"/>
      <c r="AFT110" s="69"/>
      <c r="AFU110" s="69"/>
      <c r="AFV110" s="69"/>
      <c r="AFW110" s="69"/>
      <c r="AFX110" s="69"/>
      <c r="AFY110" s="69"/>
      <c r="AFZ110" s="69"/>
      <c r="AGA110" s="69"/>
      <c r="AGB110" s="69"/>
      <c r="AGC110" s="69"/>
      <c r="AGD110" s="69"/>
      <c r="AGE110" s="69"/>
      <c r="AGF110" s="69"/>
      <c r="AGG110" s="69"/>
      <c r="AGH110" s="69"/>
      <c r="AGI110" s="69"/>
      <c r="AGJ110" s="69"/>
      <c r="AGK110" s="69"/>
      <c r="AGL110" s="69"/>
      <c r="AGM110" s="69"/>
      <c r="AGN110" s="69"/>
      <c r="AGO110" s="69"/>
      <c r="AGP110" s="69"/>
      <c r="AGQ110" s="69"/>
      <c r="AGR110" s="69"/>
      <c r="AGS110" s="69"/>
      <c r="AGT110" s="69"/>
      <c r="AGU110" s="69"/>
      <c r="AGV110" s="69"/>
      <c r="AGW110" s="69"/>
      <c r="AGX110" s="69"/>
      <c r="AGY110" s="69"/>
      <c r="AGZ110" s="69"/>
      <c r="AHA110" s="69"/>
      <c r="AHB110" s="69"/>
      <c r="AHC110" s="69"/>
      <c r="AHD110" s="69"/>
      <c r="AHE110" s="69"/>
      <c r="AHF110" s="69"/>
      <c r="AHG110" s="69"/>
      <c r="AHH110" s="69"/>
      <c r="AHI110" s="69"/>
      <c r="AHJ110" s="69"/>
      <c r="AHK110" s="69"/>
      <c r="AHL110" s="69"/>
      <c r="AHM110" s="69"/>
      <c r="AHN110" s="69"/>
      <c r="AHO110" s="69"/>
      <c r="AHP110" s="69"/>
      <c r="AHQ110" s="69"/>
      <c r="AHR110" s="69"/>
      <c r="AHS110" s="69"/>
      <c r="AHT110" s="69"/>
      <c r="AHU110" s="69"/>
      <c r="AHV110" s="69"/>
      <c r="AHW110" s="69"/>
      <c r="AHX110" s="69"/>
      <c r="AHY110" s="69"/>
      <c r="AHZ110" s="69"/>
      <c r="AIA110" s="69"/>
      <c r="AIB110" s="69"/>
      <c r="AIC110" s="69"/>
      <c r="AID110" s="69"/>
      <c r="AIE110" s="69"/>
      <c r="AIF110" s="69"/>
      <c r="AIG110" s="69"/>
      <c r="AIH110" s="69"/>
      <c r="AII110" s="69"/>
      <c r="AIJ110" s="69"/>
      <c r="AIK110" s="69"/>
      <c r="AIL110" s="69"/>
      <c r="AIM110" s="69"/>
      <c r="AIN110" s="69"/>
      <c r="AIO110" s="69"/>
      <c r="AIP110" s="69"/>
      <c r="AIQ110" s="69"/>
      <c r="AIR110" s="69"/>
      <c r="AIS110" s="69"/>
      <c r="AIT110" s="69"/>
      <c r="AIU110" s="69"/>
      <c r="AIV110" s="69"/>
      <c r="AIW110" s="69"/>
      <c r="AIX110" s="69"/>
      <c r="AIY110" s="69"/>
      <c r="AIZ110" s="69"/>
      <c r="AJA110" s="69"/>
      <c r="AJB110" s="69"/>
      <c r="AJC110" s="69"/>
      <c r="AJD110" s="69"/>
      <c r="AJE110" s="69"/>
      <c r="AJF110" s="69"/>
      <c r="AJG110" s="69"/>
      <c r="AJH110" s="69"/>
      <c r="AJI110" s="69"/>
      <c r="AJJ110" s="69"/>
      <c r="AJK110" s="69"/>
      <c r="AJL110" s="69"/>
      <c r="AJM110" s="69"/>
      <c r="AJN110" s="69"/>
      <c r="AJO110" s="69"/>
      <c r="AJP110" s="69"/>
      <c r="AJQ110" s="69"/>
      <c r="AJR110" s="69"/>
      <c r="AJS110" s="69"/>
      <c r="AJT110" s="69"/>
      <c r="AJU110" s="69"/>
      <c r="AJV110" s="69"/>
      <c r="AJW110" s="69"/>
      <c r="AJX110" s="69"/>
      <c r="AJY110" s="69"/>
      <c r="AJZ110" s="69"/>
      <c r="AKA110" s="69"/>
      <c r="AKB110" s="69"/>
      <c r="AKC110" s="69"/>
      <c r="AKD110" s="69"/>
      <c r="AKE110" s="69"/>
      <c r="AKF110" s="69"/>
      <c r="AKG110" s="69"/>
      <c r="AKH110" s="69"/>
      <c r="AKI110" s="69"/>
      <c r="AKJ110" s="69"/>
      <c r="AKK110" s="69"/>
      <c r="AKL110" s="69"/>
      <c r="AKM110" s="69"/>
      <c r="AKN110" s="69"/>
      <c r="AKO110" s="69"/>
      <c r="AKP110" s="69"/>
      <c r="AKQ110" s="69"/>
      <c r="AKR110" s="69"/>
      <c r="AKS110" s="69"/>
      <c r="AKT110" s="69"/>
      <c r="AKU110" s="69"/>
      <c r="AKV110" s="69"/>
      <c r="AKW110" s="69"/>
      <c r="AKX110" s="69"/>
      <c r="AKY110" s="69"/>
      <c r="AKZ110" s="69"/>
      <c r="ALA110" s="69"/>
      <c r="ALB110" s="69"/>
      <c r="ALC110" s="69"/>
      <c r="ALD110" s="69"/>
      <c r="ALE110" s="69"/>
      <c r="ALF110" s="69"/>
      <c r="ALG110" s="69"/>
      <c r="ALH110" s="69"/>
      <c r="ALI110" s="69"/>
      <c r="ALJ110" s="69"/>
      <c r="ALK110" s="69"/>
      <c r="ALL110" s="69"/>
      <c r="ALM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69"/>
      <c r="CE111" s="69"/>
      <c r="CF111" s="69"/>
      <c r="CG111" s="69"/>
      <c r="CH111" s="69"/>
      <c r="CI111" s="69"/>
      <c r="CJ111" s="69"/>
      <c r="CK111" s="69"/>
      <c r="CL111" s="69"/>
      <c r="CM111" s="69"/>
      <c r="CN111" s="69"/>
      <c r="CO111" s="69"/>
      <c r="CP111" s="69"/>
      <c r="CQ111" s="69"/>
      <c r="CR111" s="69"/>
      <c r="CS111" s="69"/>
      <c r="CT111" s="69"/>
      <c r="CU111" s="69"/>
      <c r="CV111" s="69"/>
      <c r="CW111" s="69"/>
      <c r="CX111" s="69"/>
      <c r="CY111" s="69"/>
      <c r="CZ111" s="69"/>
      <c r="DA111" s="69"/>
      <c r="DB111" s="69"/>
      <c r="DC111" s="69"/>
      <c r="DD111" s="69"/>
      <c r="DE111" s="69"/>
      <c r="DF111" s="69"/>
      <c r="DG111" s="69"/>
      <c r="DH111" s="69"/>
      <c r="DI111" s="69"/>
      <c r="DJ111" s="69"/>
      <c r="DK111" s="69"/>
      <c r="DL111" s="69"/>
      <c r="DM111" s="69"/>
      <c r="DN111" s="69"/>
      <c r="DO111" s="69"/>
      <c r="DP111" s="69"/>
      <c r="DQ111" s="69"/>
      <c r="DR111" s="69"/>
      <c r="DS111" s="69"/>
      <c r="DT111" s="69"/>
      <c r="DU111" s="69"/>
      <c r="DV111" s="69"/>
      <c r="DW111" s="69"/>
      <c r="DX111" s="69"/>
      <c r="DY111" s="69"/>
      <c r="DZ111" s="69"/>
      <c r="EA111" s="69"/>
      <c r="EB111" s="69"/>
      <c r="EC111" s="69"/>
      <c r="ED111" s="69"/>
      <c r="EE111" s="69"/>
      <c r="EF111" s="69"/>
      <c r="EG111" s="69"/>
      <c r="EH111" s="69"/>
      <c r="EI111" s="69"/>
      <c r="EJ111" s="69"/>
      <c r="EK111" s="69"/>
      <c r="EL111" s="69"/>
      <c r="EM111" s="69"/>
      <c r="EN111" s="69"/>
      <c r="EO111" s="69"/>
      <c r="EP111" s="69"/>
      <c r="EQ111" s="69"/>
      <c r="ER111" s="69"/>
      <c r="ES111" s="69"/>
      <c r="ET111" s="69"/>
      <c r="EU111" s="69"/>
      <c r="EV111" s="69"/>
      <c r="EW111" s="69"/>
      <c r="EX111" s="69"/>
      <c r="EY111" s="69"/>
      <c r="EZ111" s="69"/>
      <c r="FA111" s="69"/>
      <c r="FB111" s="69"/>
      <c r="FC111" s="69"/>
      <c r="FD111" s="69"/>
      <c r="FE111" s="69"/>
      <c r="FF111" s="69"/>
      <c r="FG111" s="69"/>
      <c r="FH111" s="69"/>
      <c r="FI111" s="69"/>
      <c r="FJ111" s="69"/>
      <c r="FK111" s="69"/>
      <c r="FL111" s="69"/>
      <c r="FM111" s="69"/>
      <c r="FN111" s="69"/>
      <c r="FO111" s="69"/>
      <c r="FP111" s="69"/>
      <c r="FQ111" s="69"/>
      <c r="FR111" s="69"/>
      <c r="FS111" s="69"/>
      <c r="FT111" s="69"/>
      <c r="FU111" s="69"/>
      <c r="FV111" s="69"/>
      <c r="FW111" s="69"/>
      <c r="FX111" s="69"/>
      <c r="FY111" s="69"/>
      <c r="FZ111" s="69"/>
      <c r="GA111" s="69"/>
      <c r="GB111" s="69"/>
      <c r="GC111" s="69"/>
      <c r="GD111" s="69"/>
      <c r="GE111" s="69"/>
      <c r="GF111" s="69"/>
      <c r="GG111" s="69"/>
      <c r="GH111" s="69"/>
      <c r="GI111" s="69"/>
      <c r="GJ111" s="69"/>
      <c r="GK111" s="69"/>
      <c r="GL111" s="69"/>
      <c r="GM111" s="69"/>
      <c r="GN111" s="69"/>
      <c r="GO111" s="69"/>
      <c r="GP111" s="69"/>
      <c r="GQ111" s="69"/>
      <c r="GR111" s="69"/>
      <c r="GS111" s="69"/>
      <c r="GT111" s="69"/>
      <c r="GU111" s="69"/>
      <c r="GV111" s="69"/>
      <c r="GW111" s="69"/>
      <c r="GX111" s="69"/>
      <c r="GY111" s="69"/>
      <c r="GZ111" s="69"/>
      <c r="HA111" s="69"/>
      <c r="HB111" s="69"/>
      <c r="HC111" s="69"/>
      <c r="HD111" s="69"/>
      <c r="HE111" s="69"/>
      <c r="HF111" s="69"/>
      <c r="HG111" s="69"/>
      <c r="HH111" s="69"/>
      <c r="HI111" s="69"/>
      <c r="HJ111" s="69"/>
      <c r="HK111" s="69"/>
      <c r="HL111" s="69"/>
      <c r="HM111" s="69"/>
      <c r="HN111" s="69"/>
      <c r="HO111" s="69"/>
      <c r="HP111" s="69"/>
      <c r="HQ111" s="69"/>
      <c r="HR111" s="69"/>
      <c r="HS111" s="69"/>
      <c r="HT111" s="69"/>
      <c r="HU111" s="69"/>
      <c r="HV111" s="69"/>
      <c r="HW111" s="69"/>
      <c r="HX111" s="69"/>
      <c r="HY111" s="69"/>
      <c r="HZ111" s="69"/>
      <c r="IA111" s="69"/>
      <c r="IB111" s="69"/>
      <c r="IC111" s="69"/>
      <c r="ID111" s="69"/>
      <c r="IE111" s="69"/>
      <c r="IF111" s="69"/>
      <c r="IG111" s="69"/>
      <c r="IH111" s="69"/>
      <c r="II111" s="69"/>
      <c r="IJ111" s="69"/>
      <c r="IK111" s="69"/>
      <c r="IL111" s="69"/>
      <c r="IM111" s="69"/>
      <c r="IN111" s="69"/>
      <c r="IO111" s="69"/>
      <c r="IP111" s="69"/>
      <c r="IQ111" s="69"/>
      <c r="IR111" s="69"/>
      <c r="IS111" s="69"/>
      <c r="IT111" s="69"/>
      <c r="IU111" s="69"/>
      <c r="IV111" s="69"/>
      <c r="IW111" s="69"/>
      <c r="IX111" s="69"/>
      <c r="IY111" s="69"/>
      <c r="IZ111" s="69"/>
      <c r="JA111" s="69"/>
      <c r="JB111" s="69"/>
      <c r="JC111" s="69"/>
      <c r="JD111" s="69"/>
      <c r="JE111" s="69"/>
      <c r="JF111" s="69"/>
      <c r="JG111" s="69"/>
      <c r="JH111" s="69"/>
      <c r="JI111" s="69"/>
      <c r="JJ111" s="69"/>
      <c r="JK111" s="69"/>
      <c r="JL111" s="69"/>
      <c r="JM111" s="69"/>
      <c r="JN111" s="69"/>
      <c r="JO111" s="69"/>
      <c r="JP111" s="69"/>
      <c r="JQ111" s="69"/>
      <c r="JR111" s="69"/>
      <c r="JS111" s="69"/>
      <c r="JT111" s="69"/>
      <c r="JU111" s="69"/>
      <c r="JV111" s="69"/>
      <c r="JW111" s="69"/>
      <c r="JX111" s="69"/>
      <c r="JY111" s="69"/>
      <c r="JZ111" s="69"/>
      <c r="KA111" s="69"/>
      <c r="KB111" s="69"/>
      <c r="KC111" s="69"/>
      <c r="KD111" s="69"/>
      <c r="KE111" s="69"/>
      <c r="KF111" s="69"/>
      <c r="KG111" s="69"/>
      <c r="KH111" s="69"/>
      <c r="KI111" s="69"/>
      <c r="KJ111" s="69"/>
      <c r="KK111" s="69"/>
      <c r="KL111" s="69"/>
      <c r="KM111" s="69"/>
      <c r="KN111" s="69"/>
      <c r="KO111" s="69"/>
      <c r="KP111" s="69"/>
      <c r="KQ111" s="69"/>
      <c r="KR111" s="69"/>
      <c r="KS111" s="69"/>
      <c r="KT111" s="69"/>
      <c r="KU111" s="69"/>
      <c r="KV111" s="69"/>
      <c r="KW111" s="69"/>
      <c r="KX111" s="69"/>
      <c r="KY111" s="69"/>
      <c r="KZ111" s="69"/>
      <c r="LA111" s="69"/>
      <c r="LB111" s="69"/>
      <c r="LC111" s="69"/>
      <c r="LD111" s="69"/>
      <c r="LE111" s="69"/>
      <c r="LF111" s="69"/>
      <c r="LG111" s="69"/>
      <c r="LH111" s="69"/>
      <c r="LI111" s="69"/>
      <c r="LJ111" s="69"/>
      <c r="LK111" s="69"/>
      <c r="LL111" s="69"/>
      <c r="LM111" s="69"/>
      <c r="LN111" s="69"/>
      <c r="LO111" s="69"/>
      <c r="LP111" s="69"/>
      <c r="LQ111" s="69"/>
      <c r="LR111" s="69"/>
      <c r="LS111" s="69"/>
      <c r="LT111" s="69"/>
      <c r="LU111" s="69"/>
      <c r="LV111" s="69"/>
      <c r="LW111" s="69"/>
      <c r="LX111" s="69"/>
      <c r="LY111" s="69"/>
      <c r="LZ111" s="69"/>
      <c r="MA111" s="69"/>
      <c r="MB111" s="69"/>
      <c r="MC111" s="69"/>
      <c r="MD111" s="69"/>
      <c r="ME111" s="69"/>
      <c r="MF111" s="69"/>
      <c r="MG111" s="69"/>
      <c r="MH111" s="69"/>
      <c r="MI111" s="69"/>
      <c r="MJ111" s="69"/>
      <c r="MK111" s="69"/>
      <c r="ML111" s="69"/>
      <c r="MM111" s="69"/>
      <c r="MN111" s="69"/>
      <c r="MO111" s="69"/>
      <c r="MP111" s="69"/>
      <c r="MQ111" s="69"/>
      <c r="MR111" s="69"/>
      <c r="MS111" s="69"/>
      <c r="MT111" s="69"/>
      <c r="MU111" s="69"/>
      <c r="MV111" s="69"/>
      <c r="MW111" s="69"/>
      <c r="MX111" s="69"/>
      <c r="MY111" s="69"/>
      <c r="MZ111" s="69"/>
      <c r="NA111" s="69"/>
      <c r="NB111" s="69"/>
      <c r="NC111" s="69"/>
      <c r="ND111" s="69"/>
      <c r="NE111" s="69"/>
      <c r="NF111" s="69"/>
      <c r="NG111" s="69"/>
      <c r="NH111" s="69"/>
      <c r="NI111" s="69"/>
      <c r="NJ111" s="69"/>
      <c r="NK111" s="69"/>
      <c r="NL111" s="69"/>
      <c r="NM111" s="69"/>
      <c r="NN111" s="69"/>
      <c r="NO111" s="69"/>
      <c r="NP111" s="69"/>
      <c r="NQ111" s="69"/>
      <c r="NR111" s="69"/>
      <c r="NS111" s="69"/>
      <c r="NT111" s="69"/>
      <c r="NU111" s="69"/>
      <c r="NV111" s="69"/>
      <c r="NW111" s="69"/>
      <c r="NX111" s="69"/>
      <c r="NY111" s="69"/>
      <c r="NZ111" s="69"/>
      <c r="OA111" s="69"/>
      <c r="OB111" s="69"/>
      <c r="OC111" s="69"/>
      <c r="OD111" s="69"/>
      <c r="OE111" s="69"/>
      <c r="OF111" s="69"/>
      <c r="OG111" s="69"/>
      <c r="OH111" s="69"/>
      <c r="OI111" s="69"/>
      <c r="OJ111" s="69"/>
      <c r="OK111" s="69"/>
      <c r="OL111" s="69"/>
      <c r="OM111" s="69"/>
      <c r="ON111" s="69"/>
      <c r="OO111" s="69"/>
      <c r="OP111" s="69"/>
      <c r="OQ111" s="69"/>
      <c r="OR111" s="69"/>
      <c r="OS111" s="69"/>
      <c r="OT111" s="69"/>
      <c r="OU111" s="69"/>
      <c r="OV111" s="69"/>
      <c r="OW111" s="69"/>
      <c r="OX111" s="69"/>
      <c r="OY111" s="69"/>
      <c r="OZ111" s="69"/>
      <c r="PA111" s="69"/>
      <c r="PB111" s="69"/>
      <c r="PC111" s="69"/>
      <c r="PD111" s="69"/>
      <c r="PE111" s="69"/>
      <c r="PF111" s="69"/>
      <c r="PG111" s="69"/>
      <c r="PH111" s="69"/>
      <c r="PI111" s="69"/>
      <c r="PJ111" s="69"/>
      <c r="PK111" s="69"/>
      <c r="PL111" s="69"/>
      <c r="PM111" s="69"/>
      <c r="PN111" s="69"/>
      <c r="PO111" s="69"/>
      <c r="PP111" s="69"/>
      <c r="PQ111" s="69"/>
      <c r="PR111" s="69"/>
      <c r="PS111" s="69"/>
      <c r="PT111" s="69"/>
      <c r="PU111" s="69"/>
      <c r="PV111" s="69"/>
      <c r="PW111" s="69"/>
      <c r="PX111" s="69"/>
      <c r="PY111" s="69"/>
      <c r="PZ111" s="69"/>
      <c r="QA111" s="69"/>
      <c r="QB111" s="69"/>
      <c r="QC111" s="69"/>
      <c r="QD111" s="69"/>
      <c r="QE111" s="69"/>
      <c r="QF111" s="69"/>
      <c r="QG111" s="69"/>
      <c r="QH111" s="69"/>
      <c r="QI111" s="69"/>
      <c r="QJ111" s="69"/>
      <c r="QK111" s="69"/>
      <c r="QL111" s="69"/>
      <c r="QM111" s="69"/>
      <c r="QN111" s="69"/>
      <c r="QO111" s="69"/>
      <c r="QP111" s="69"/>
      <c r="QQ111" s="69"/>
      <c r="QR111" s="69"/>
      <c r="QS111" s="69"/>
      <c r="QT111" s="69"/>
      <c r="QU111" s="69"/>
      <c r="QV111" s="69"/>
      <c r="QW111" s="69"/>
      <c r="QX111" s="69"/>
      <c r="QY111" s="69"/>
      <c r="QZ111" s="69"/>
      <c r="RA111" s="69"/>
      <c r="RB111" s="69"/>
      <c r="RC111" s="69"/>
      <c r="RD111" s="69"/>
      <c r="RE111" s="69"/>
      <c r="RF111" s="69"/>
      <c r="RG111" s="69"/>
      <c r="RH111" s="69"/>
      <c r="RI111" s="69"/>
      <c r="RJ111" s="69"/>
      <c r="RK111" s="69"/>
      <c r="RL111" s="69"/>
      <c r="RM111" s="69"/>
      <c r="RN111" s="69"/>
      <c r="RO111" s="69"/>
      <c r="RP111" s="69"/>
      <c r="RQ111" s="69"/>
      <c r="RR111" s="69"/>
      <c r="RS111" s="69"/>
      <c r="RT111" s="69"/>
      <c r="RU111" s="69"/>
      <c r="RV111" s="69"/>
      <c r="RW111" s="69"/>
      <c r="RX111" s="69"/>
      <c r="RY111" s="69"/>
      <c r="RZ111" s="69"/>
      <c r="SA111" s="69"/>
      <c r="SB111" s="69"/>
      <c r="SC111" s="69"/>
      <c r="SD111" s="69"/>
      <c r="SE111" s="69"/>
      <c r="SF111" s="69"/>
      <c r="SG111" s="69"/>
      <c r="SH111" s="69"/>
      <c r="SI111" s="69"/>
      <c r="SJ111" s="69"/>
      <c r="SK111" s="69"/>
      <c r="SL111" s="69"/>
      <c r="SM111" s="69"/>
      <c r="SN111" s="69"/>
      <c r="SO111" s="69"/>
      <c r="SP111" s="69"/>
      <c r="SQ111" s="69"/>
      <c r="SR111" s="69"/>
      <c r="SS111" s="69"/>
      <c r="ST111" s="69"/>
      <c r="SU111" s="69"/>
      <c r="SV111" s="69"/>
      <c r="SW111" s="69"/>
      <c r="SX111" s="69"/>
      <c r="SY111" s="69"/>
      <c r="SZ111" s="69"/>
      <c r="TA111" s="69"/>
      <c r="TB111" s="69"/>
      <c r="TC111" s="69"/>
      <c r="TD111" s="69"/>
      <c r="TE111" s="69"/>
      <c r="TF111" s="69"/>
      <c r="TG111" s="69"/>
      <c r="TH111" s="69"/>
      <c r="TI111" s="69"/>
      <c r="TJ111" s="69"/>
      <c r="TK111" s="69"/>
      <c r="TL111" s="69"/>
      <c r="TM111" s="69"/>
      <c r="TN111" s="69"/>
      <c r="TO111" s="69"/>
      <c r="TP111" s="69"/>
      <c r="TQ111" s="69"/>
      <c r="TR111" s="69"/>
      <c r="TS111" s="69"/>
      <c r="TT111" s="69"/>
      <c r="TU111" s="69"/>
      <c r="TV111" s="69"/>
      <c r="TW111" s="69"/>
      <c r="TX111" s="69"/>
      <c r="TY111" s="69"/>
      <c r="TZ111" s="69"/>
      <c r="UA111" s="69"/>
      <c r="UB111" s="69"/>
      <c r="UC111" s="69"/>
      <c r="UD111" s="69"/>
      <c r="UE111" s="69"/>
      <c r="UF111" s="69"/>
      <c r="UG111" s="69"/>
      <c r="UH111" s="69"/>
      <c r="UI111" s="69"/>
      <c r="UJ111" s="69"/>
      <c r="UK111" s="69"/>
      <c r="UL111" s="69"/>
      <c r="UM111" s="69"/>
      <c r="UN111" s="69"/>
      <c r="UO111" s="69"/>
      <c r="UP111" s="69"/>
      <c r="UQ111" s="69"/>
      <c r="UR111" s="69"/>
      <c r="US111" s="69"/>
      <c r="UT111" s="69"/>
      <c r="UU111" s="69"/>
      <c r="UV111" s="69"/>
      <c r="UW111" s="69"/>
      <c r="UX111" s="69"/>
      <c r="UY111" s="69"/>
      <c r="UZ111" s="69"/>
      <c r="VA111" s="69"/>
      <c r="VB111" s="69"/>
      <c r="VC111" s="69"/>
      <c r="VD111" s="69"/>
      <c r="VE111" s="69"/>
      <c r="VF111" s="69"/>
      <c r="VG111" s="69"/>
      <c r="VH111" s="69"/>
      <c r="VI111" s="69"/>
      <c r="VJ111" s="69"/>
      <c r="VK111" s="69"/>
      <c r="VL111" s="69"/>
      <c r="VM111" s="69"/>
      <c r="VN111" s="69"/>
      <c r="VO111" s="69"/>
      <c r="VP111" s="69"/>
      <c r="VQ111" s="69"/>
      <c r="VR111" s="69"/>
      <c r="VS111" s="69"/>
      <c r="VT111" s="69"/>
      <c r="VU111" s="69"/>
      <c r="VV111" s="69"/>
      <c r="VW111" s="69"/>
      <c r="VX111" s="69"/>
      <c r="VY111" s="69"/>
      <c r="VZ111" s="69"/>
      <c r="WA111" s="69"/>
      <c r="WB111" s="69"/>
      <c r="WC111" s="69"/>
      <c r="WD111" s="69"/>
      <c r="WE111" s="69"/>
      <c r="WF111" s="69"/>
      <c r="WG111" s="69"/>
      <c r="WH111" s="69"/>
      <c r="WI111" s="69"/>
      <c r="WJ111" s="69"/>
      <c r="WK111" s="69"/>
      <c r="WL111" s="69"/>
      <c r="WM111" s="69"/>
      <c r="WN111" s="69"/>
      <c r="WO111" s="69"/>
      <c r="WP111" s="69"/>
      <c r="WQ111" s="69"/>
      <c r="WR111" s="69"/>
      <c r="WS111" s="69"/>
      <c r="WT111" s="69"/>
      <c r="WU111" s="69"/>
      <c r="WV111" s="69"/>
      <c r="WW111" s="69"/>
      <c r="WX111" s="69"/>
      <c r="WY111" s="69"/>
      <c r="WZ111" s="69"/>
      <c r="XA111" s="69"/>
      <c r="XB111" s="69"/>
      <c r="XC111" s="69"/>
      <c r="XD111" s="69"/>
      <c r="XE111" s="69"/>
      <c r="XF111" s="69"/>
      <c r="XG111" s="69"/>
      <c r="XH111" s="69"/>
      <c r="XI111" s="69"/>
      <c r="XJ111" s="69"/>
      <c r="XK111" s="69"/>
      <c r="XL111" s="69"/>
      <c r="XM111" s="69"/>
      <c r="XN111" s="69"/>
      <c r="XO111" s="69"/>
      <c r="XP111" s="69"/>
      <c r="XQ111" s="69"/>
      <c r="XR111" s="69"/>
      <c r="XS111" s="69"/>
      <c r="XT111" s="69"/>
      <c r="XU111" s="69"/>
      <c r="XV111" s="69"/>
      <c r="XW111" s="69"/>
      <c r="XX111" s="69"/>
      <c r="XY111" s="69"/>
      <c r="XZ111" s="69"/>
      <c r="YA111" s="69"/>
      <c r="YB111" s="69"/>
      <c r="YC111" s="69"/>
      <c r="YD111" s="69"/>
      <c r="YE111" s="69"/>
      <c r="YF111" s="69"/>
      <c r="YG111" s="69"/>
      <c r="YH111" s="69"/>
      <c r="YI111" s="69"/>
      <c r="YJ111" s="69"/>
      <c r="YK111" s="69"/>
      <c r="YL111" s="69"/>
      <c r="YM111" s="69"/>
      <c r="YN111" s="69"/>
      <c r="YO111" s="69"/>
      <c r="YP111" s="69"/>
      <c r="YQ111" s="69"/>
      <c r="YR111" s="69"/>
      <c r="YS111" s="69"/>
      <c r="YT111" s="69"/>
      <c r="YU111" s="69"/>
      <c r="YV111" s="69"/>
      <c r="YW111" s="69"/>
      <c r="YX111" s="69"/>
      <c r="YY111" s="69"/>
      <c r="YZ111" s="69"/>
      <c r="ZA111" s="69"/>
      <c r="ZB111" s="69"/>
      <c r="ZC111" s="69"/>
      <c r="ZD111" s="69"/>
      <c r="ZE111" s="69"/>
      <c r="ZF111" s="69"/>
      <c r="ZG111" s="69"/>
      <c r="ZH111" s="69"/>
      <c r="ZI111" s="69"/>
      <c r="ZJ111" s="69"/>
      <c r="ZK111" s="69"/>
      <c r="ZL111" s="69"/>
      <c r="ZM111" s="69"/>
      <c r="ZN111" s="69"/>
      <c r="ZO111" s="69"/>
      <c r="ZP111" s="69"/>
      <c r="ZQ111" s="69"/>
      <c r="ZR111" s="69"/>
      <c r="ZS111" s="69"/>
      <c r="ZT111" s="69"/>
      <c r="ZU111" s="69"/>
      <c r="ZV111" s="69"/>
      <c r="ZW111" s="69"/>
      <c r="ZX111" s="69"/>
      <c r="ZY111" s="69"/>
      <c r="ZZ111" s="69"/>
      <c r="AAA111" s="69"/>
      <c r="AAB111" s="69"/>
      <c r="AAC111" s="69"/>
      <c r="AAD111" s="69"/>
      <c r="AAE111" s="69"/>
      <c r="AAF111" s="69"/>
      <c r="AAG111" s="69"/>
      <c r="AAH111" s="69"/>
      <c r="AAI111" s="69"/>
      <c r="AAJ111" s="69"/>
      <c r="AAK111" s="69"/>
      <c r="AAL111" s="69"/>
      <c r="AAM111" s="69"/>
      <c r="AAN111" s="69"/>
      <c r="AAO111" s="69"/>
      <c r="AAP111" s="69"/>
      <c r="AAQ111" s="69"/>
      <c r="AAR111" s="69"/>
      <c r="AAS111" s="69"/>
      <c r="AAT111" s="69"/>
      <c r="AAU111" s="69"/>
      <c r="AAV111" s="69"/>
      <c r="AAW111" s="69"/>
      <c r="AAX111" s="69"/>
      <c r="AAY111" s="69"/>
      <c r="AAZ111" s="69"/>
      <c r="ABA111" s="69"/>
      <c r="ABB111" s="69"/>
      <c r="ABC111" s="69"/>
      <c r="ABD111" s="69"/>
      <c r="ABE111" s="69"/>
      <c r="ABF111" s="69"/>
      <c r="ABG111" s="69"/>
      <c r="ABH111" s="69"/>
      <c r="ABI111" s="69"/>
      <c r="ABJ111" s="69"/>
      <c r="ABK111" s="69"/>
      <c r="ABL111" s="69"/>
      <c r="ABM111" s="69"/>
      <c r="ABN111" s="69"/>
      <c r="ABO111" s="69"/>
      <c r="ABP111" s="69"/>
      <c r="ABQ111" s="69"/>
      <c r="ABR111" s="69"/>
      <c r="ABS111" s="69"/>
      <c r="ABT111" s="69"/>
      <c r="ABU111" s="69"/>
      <c r="ABV111" s="69"/>
      <c r="ABW111" s="69"/>
      <c r="ABX111" s="69"/>
      <c r="ABY111" s="69"/>
      <c r="ABZ111" s="69"/>
      <c r="ACA111" s="69"/>
      <c r="ACB111" s="69"/>
      <c r="ACC111" s="69"/>
      <c r="ACD111" s="69"/>
      <c r="ACE111" s="69"/>
      <c r="ACF111" s="69"/>
      <c r="ACG111" s="69"/>
      <c r="ACH111" s="69"/>
      <c r="ACI111" s="69"/>
      <c r="ACJ111" s="69"/>
      <c r="ACK111" s="69"/>
      <c r="ACL111" s="69"/>
      <c r="ACM111" s="69"/>
      <c r="ACN111" s="69"/>
      <c r="ACO111" s="69"/>
      <c r="ACP111" s="69"/>
      <c r="ACQ111" s="69"/>
      <c r="ACR111" s="69"/>
      <c r="ACS111" s="69"/>
      <c r="ACT111" s="69"/>
      <c r="ACU111" s="69"/>
      <c r="ACV111" s="69"/>
      <c r="ACW111" s="69"/>
      <c r="ACX111" s="69"/>
      <c r="ACY111" s="69"/>
      <c r="ACZ111" s="69"/>
      <c r="ADA111" s="69"/>
      <c r="ADB111" s="69"/>
      <c r="ADC111" s="69"/>
      <c r="ADD111" s="69"/>
      <c r="ADE111" s="69"/>
      <c r="ADF111" s="69"/>
      <c r="ADG111" s="69"/>
      <c r="ADH111" s="69"/>
      <c r="ADI111" s="69"/>
      <c r="ADJ111" s="69"/>
      <c r="ADK111" s="69"/>
      <c r="ADL111" s="69"/>
      <c r="ADM111" s="69"/>
      <c r="ADN111" s="69"/>
      <c r="ADO111" s="69"/>
      <c r="ADP111" s="69"/>
      <c r="ADQ111" s="69"/>
      <c r="ADR111" s="69"/>
      <c r="ADS111" s="69"/>
      <c r="ADT111" s="69"/>
      <c r="ADU111" s="69"/>
      <c r="ADV111" s="69"/>
      <c r="ADW111" s="69"/>
      <c r="ADX111" s="69"/>
      <c r="ADY111" s="69"/>
      <c r="ADZ111" s="69"/>
      <c r="AEA111" s="69"/>
      <c r="AEB111" s="69"/>
      <c r="AEC111" s="69"/>
      <c r="AED111" s="69"/>
      <c r="AEE111" s="69"/>
      <c r="AEF111" s="69"/>
      <c r="AEG111" s="69"/>
      <c r="AEH111" s="69"/>
      <c r="AEI111" s="69"/>
      <c r="AEJ111" s="69"/>
      <c r="AEK111" s="69"/>
      <c r="AEL111" s="69"/>
      <c r="AEM111" s="69"/>
      <c r="AEN111" s="69"/>
      <c r="AEO111" s="69"/>
      <c r="AEP111" s="69"/>
      <c r="AEQ111" s="69"/>
      <c r="AER111" s="69"/>
      <c r="AES111" s="69"/>
      <c r="AET111" s="69"/>
      <c r="AEU111" s="69"/>
      <c r="AEV111" s="69"/>
      <c r="AEW111" s="69"/>
      <c r="AEX111" s="69"/>
      <c r="AEY111" s="69"/>
      <c r="AEZ111" s="69"/>
      <c r="AFA111" s="69"/>
      <c r="AFB111" s="69"/>
      <c r="AFC111" s="69"/>
      <c r="AFD111" s="69"/>
      <c r="AFE111" s="69"/>
      <c r="AFF111" s="69"/>
      <c r="AFG111" s="69"/>
      <c r="AFH111" s="69"/>
      <c r="AFI111" s="69"/>
      <c r="AFJ111" s="69"/>
      <c r="AFK111" s="69"/>
      <c r="AFL111" s="69"/>
      <c r="AFM111" s="69"/>
      <c r="AFN111" s="69"/>
      <c r="AFO111" s="69"/>
      <c r="AFP111" s="69"/>
      <c r="AFQ111" s="69"/>
      <c r="AFR111" s="69"/>
      <c r="AFS111" s="69"/>
      <c r="AFT111" s="69"/>
      <c r="AFU111" s="69"/>
      <c r="AFV111" s="69"/>
      <c r="AFW111" s="69"/>
      <c r="AFX111" s="69"/>
      <c r="AFY111" s="69"/>
      <c r="AFZ111" s="69"/>
      <c r="AGA111" s="69"/>
      <c r="AGB111" s="69"/>
      <c r="AGC111" s="69"/>
      <c r="AGD111" s="69"/>
      <c r="AGE111" s="69"/>
      <c r="AGF111" s="69"/>
      <c r="AGG111" s="69"/>
      <c r="AGH111" s="69"/>
      <c r="AGI111" s="69"/>
      <c r="AGJ111" s="69"/>
      <c r="AGK111" s="69"/>
      <c r="AGL111" s="69"/>
      <c r="AGM111" s="69"/>
      <c r="AGN111" s="69"/>
      <c r="AGO111" s="69"/>
      <c r="AGP111" s="69"/>
      <c r="AGQ111" s="69"/>
      <c r="AGR111" s="69"/>
      <c r="AGS111" s="69"/>
      <c r="AGT111" s="69"/>
      <c r="AGU111" s="69"/>
      <c r="AGV111" s="69"/>
      <c r="AGW111" s="69"/>
      <c r="AGX111" s="69"/>
      <c r="AGY111" s="69"/>
      <c r="AGZ111" s="69"/>
      <c r="AHA111" s="69"/>
      <c r="AHB111" s="69"/>
      <c r="AHC111" s="69"/>
      <c r="AHD111" s="69"/>
      <c r="AHE111" s="69"/>
      <c r="AHF111" s="69"/>
      <c r="AHG111" s="69"/>
      <c r="AHH111" s="69"/>
      <c r="AHI111" s="69"/>
      <c r="AHJ111" s="69"/>
      <c r="AHK111" s="69"/>
      <c r="AHL111" s="69"/>
      <c r="AHM111" s="69"/>
      <c r="AHN111" s="69"/>
      <c r="AHO111" s="69"/>
      <c r="AHP111" s="69"/>
      <c r="AHQ111" s="69"/>
      <c r="AHR111" s="69"/>
      <c r="AHS111" s="69"/>
      <c r="AHT111" s="69"/>
      <c r="AHU111" s="69"/>
      <c r="AHV111" s="69"/>
      <c r="AHW111" s="69"/>
      <c r="AHX111" s="69"/>
      <c r="AHY111" s="69"/>
      <c r="AHZ111" s="69"/>
      <c r="AIA111" s="69"/>
      <c r="AIB111" s="69"/>
      <c r="AIC111" s="69"/>
      <c r="AID111" s="69"/>
      <c r="AIE111" s="69"/>
      <c r="AIF111" s="69"/>
      <c r="AIG111" s="69"/>
      <c r="AIH111" s="69"/>
      <c r="AII111" s="69"/>
      <c r="AIJ111" s="69"/>
      <c r="AIK111" s="69"/>
      <c r="AIL111" s="69"/>
      <c r="AIM111" s="69"/>
      <c r="AIN111" s="69"/>
      <c r="AIO111" s="69"/>
      <c r="AIP111" s="69"/>
      <c r="AIQ111" s="69"/>
      <c r="AIR111" s="69"/>
      <c r="AIS111" s="69"/>
      <c r="AIT111" s="69"/>
      <c r="AIU111" s="69"/>
      <c r="AIV111" s="69"/>
      <c r="AIW111" s="69"/>
      <c r="AIX111" s="69"/>
      <c r="AIY111" s="69"/>
      <c r="AIZ111" s="69"/>
      <c r="AJA111" s="69"/>
      <c r="AJB111" s="69"/>
      <c r="AJC111" s="69"/>
      <c r="AJD111" s="69"/>
      <c r="AJE111" s="69"/>
      <c r="AJF111" s="69"/>
      <c r="AJG111" s="69"/>
      <c r="AJH111" s="69"/>
      <c r="AJI111" s="69"/>
      <c r="AJJ111" s="69"/>
      <c r="AJK111" s="69"/>
      <c r="AJL111" s="69"/>
      <c r="AJM111" s="69"/>
      <c r="AJN111" s="69"/>
      <c r="AJO111" s="69"/>
      <c r="AJP111" s="69"/>
      <c r="AJQ111" s="69"/>
      <c r="AJR111" s="69"/>
      <c r="AJS111" s="69"/>
      <c r="AJT111" s="69"/>
      <c r="AJU111" s="69"/>
      <c r="AJV111" s="69"/>
      <c r="AJW111" s="69"/>
      <c r="AJX111" s="69"/>
      <c r="AJY111" s="69"/>
      <c r="AJZ111" s="69"/>
      <c r="AKA111" s="69"/>
      <c r="AKB111" s="69"/>
      <c r="AKC111" s="69"/>
      <c r="AKD111" s="69"/>
      <c r="AKE111" s="69"/>
      <c r="AKF111" s="69"/>
      <c r="AKG111" s="69"/>
      <c r="AKH111" s="69"/>
      <c r="AKI111" s="69"/>
      <c r="AKJ111" s="69"/>
      <c r="AKK111" s="69"/>
      <c r="AKL111" s="69"/>
      <c r="AKM111" s="69"/>
      <c r="AKN111" s="69"/>
      <c r="AKO111" s="69"/>
      <c r="AKP111" s="69"/>
      <c r="AKQ111" s="69"/>
      <c r="AKR111" s="69"/>
      <c r="AKS111" s="69"/>
      <c r="AKT111" s="69"/>
      <c r="AKU111" s="69"/>
      <c r="AKV111" s="69"/>
      <c r="AKW111" s="69"/>
      <c r="AKX111" s="69"/>
      <c r="AKY111" s="69"/>
      <c r="AKZ111" s="69"/>
      <c r="ALA111" s="69"/>
      <c r="ALB111" s="69"/>
      <c r="ALC111" s="69"/>
      <c r="ALD111" s="69"/>
      <c r="ALE111" s="69"/>
      <c r="ALF111" s="69"/>
      <c r="ALG111" s="69"/>
      <c r="ALH111" s="69"/>
      <c r="ALI111" s="69"/>
      <c r="ALJ111" s="69"/>
      <c r="ALK111" s="69"/>
      <c r="ALL111" s="69"/>
      <c r="ALM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c r="LB112" s="69"/>
      <c r="LC112" s="69"/>
      <c r="LD112" s="69"/>
      <c r="LE112" s="69"/>
      <c r="LF112" s="69"/>
      <c r="LG112" s="69"/>
      <c r="LH112" s="69"/>
      <c r="LI112" s="69"/>
      <c r="LJ112" s="69"/>
      <c r="LK112" s="69"/>
      <c r="LL112" s="69"/>
      <c r="LM112" s="69"/>
      <c r="LN112" s="69"/>
      <c r="LO112" s="69"/>
      <c r="LP112" s="69"/>
      <c r="LQ112" s="69"/>
      <c r="LR112" s="69"/>
      <c r="LS112" s="69"/>
      <c r="LT112" s="69"/>
      <c r="LU112" s="69"/>
      <c r="LV112" s="69"/>
      <c r="LW112" s="69"/>
      <c r="LX112" s="69"/>
      <c r="LY112" s="69"/>
      <c r="LZ112" s="69"/>
      <c r="MA112" s="69"/>
      <c r="MB112" s="69"/>
      <c r="MC112" s="69"/>
      <c r="MD112" s="69"/>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c r="NE112" s="69"/>
      <c r="NF112" s="69"/>
      <c r="NG112" s="69"/>
      <c r="NH112" s="69"/>
      <c r="NI112" s="69"/>
      <c r="NJ112" s="69"/>
      <c r="NK112" s="69"/>
      <c r="NL112" s="69"/>
      <c r="NM112" s="69"/>
      <c r="NN112" s="69"/>
      <c r="NO112" s="69"/>
      <c r="NP112" s="69"/>
      <c r="NQ112" s="69"/>
      <c r="NR112" s="69"/>
      <c r="NS112" s="69"/>
      <c r="NT112" s="69"/>
      <c r="NU112" s="69"/>
      <c r="NV112" s="69"/>
      <c r="NW112" s="69"/>
      <c r="NX112" s="69"/>
      <c r="NY112" s="69"/>
      <c r="NZ112" s="69"/>
      <c r="OA112" s="69"/>
      <c r="OB112" s="69"/>
      <c r="OC112" s="69"/>
      <c r="OD112" s="69"/>
      <c r="OE112" s="69"/>
      <c r="OF112" s="69"/>
      <c r="OG112" s="69"/>
      <c r="OH112" s="69"/>
      <c r="OI112" s="69"/>
      <c r="OJ112" s="69"/>
      <c r="OK112" s="69"/>
      <c r="OL112" s="69"/>
      <c r="OM112" s="69"/>
      <c r="ON112" s="69"/>
      <c r="OO112" s="69"/>
      <c r="OP112" s="69"/>
      <c r="OQ112" s="69"/>
      <c r="OR112" s="69"/>
      <c r="OS112" s="69"/>
      <c r="OT112" s="69"/>
      <c r="OU112" s="69"/>
      <c r="OV112" s="69"/>
      <c r="OW112" s="69"/>
      <c r="OX112" s="69"/>
      <c r="OY112" s="69"/>
      <c r="OZ112" s="69"/>
      <c r="PA112" s="69"/>
      <c r="PB112" s="69"/>
      <c r="PC112" s="69"/>
      <c r="PD112" s="69"/>
      <c r="PE112" s="69"/>
      <c r="PF112" s="69"/>
      <c r="PG112" s="69"/>
      <c r="PH112" s="69"/>
      <c r="PI112" s="69"/>
      <c r="PJ112" s="69"/>
      <c r="PK112" s="69"/>
      <c r="PL112" s="69"/>
      <c r="PM112" s="69"/>
      <c r="PN112" s="69"/>
      <c r="PO112" s="69"/>
      <c r="PP112" s="69"/>
      <c r="PQ112" s="69"/>
      <c r="PR112" s="69"/>
      <c r="PS112" s="69"/>
      <c r="PT112" s="69"/>
      <c r="PU112" s="69"/>
      <c r="PV112" s="69"/>
      <c r="PW112" s="69"/>
      <c r="PX112" s="69"/>
      <c r="PY112" s="69"/>
      <c r="PZ112" s="69"/>
      <c r="QA112" s="69"/>
      <c r="QB112" s="69"/>
      <c r="QC112" s="69"/>
      <c r="QD112" s="69"/>
      <c r="QE112" s="69"/>
      <c r="QF112" s="69"/>
      <c r="QG112" s="69"/>
      <c r="QH112" s="69"/>
      <c r="QI112" s="69"/>
      <c r="QJ112" s="69"/>
      <c r="QK112" s="69"/>
      <c r="QL112" s="69"/>
      <c r="QM112" s="69"/>
      <c r="QN112" s="69"/>
      <c r="QO112" s="69"/>
      <c r="QP112" s="69"/>
      <c r="QQ112" s="69"/>
      <c r="QR112" s="69"/>
      <c r="QS112" s="69"/>
      <c r="QT112" s="69"/>
      <c r="QU112" s="69"/>
      <c r="QV112" s="69"/>
      <c r="QW112" s="69"/>
      <c r="QX112" s="69"/>
      <c r="QY112" s="69"/>
      <c r="QZ112" s="69"/>
      <c r="RA112" s="69"/>
      <c r="RB112" s="69"/>
      <c r="RC112" s="69"/>
      <c r="RD112" s="69"/>
      <c r="RE112" s="69"/>
      <c r="RF112" s="69"/>
      <c r="RG112" s="69"/>
      <c r="RH112" s="69"/>
      <c r="RI112" s="69"/>
      <c r="RJ112" s="69"/>
      <c r="RK112" s="69"/>
      <c r="RL112" s="69"/>
      <c r="RM112" s="69"/>
      <c r="RN112" s="69"/>
      <c r="RO112" s="69"/>
      <c r="RP112" s="69"/>
      <c r="RQ112" s="69"/>
      <c r="RR112" s="69"/>
      <c r="RS112" s="69"/>
      <c r="RT112" s="69"/>
      <c r="RU112" s="69"/>
      <c r="RV112" s="69"/>
      <c r="RW112" s="69"/>
      <c r="RX112" s="69"/>
      <c r="RY112" s="69"/>
      <c r="RZ112" s="69"/>
      <c r="SA112" s="69"/>
      <c r="SB112" s="69"/>
      <c r="SC112" s="69"/>
      <c r="SD112" s="69"/>
      <c r="SE112" s="69"/>
      <c r="SF112" s="69"/>
      <c r="SG112" s="69"/>
      <c r="SH112" s="69"/>
      <c r="SI112" s="69"/>
      <c r="SJ112" s="69"/>
      <c r="SK112" s="69"/>
      <c r="SL112" s="69"/>
      <c r="SM112" s="69"/>
      <c r="SN112" s="69"/>
      <c r="SO112" s="69"/>
      <c r="SP112" s="69"/>
      <c r="SQ112" s="69"/>
      <c r="SR112" s="69"/>
      <c r="SS112" s="69"/>
      <c r="ST112" s="69"/>
      <c r="SU112" s="69"/>
      <c r="SV112" s="69"/>
      <c r="SW112" s="69"/>
      <c r="SX112" s="69"/>
      <c r="SY112" s="69"/>
      <c r="SZ112" s="69"/>
      <c r="TA112" s="69"/>
      <c r="TB112" s="69"/>
      <c r="TC112" s="69"/>
      <c r="TD112" s="69"/>
      <c r="TE112" s="69"/>
      <c r="TF112" s="69"/>
      <c r="TG112" s="69"/>
      <c r="TH112" s="69"/>
      <c r="TI112" s="69"/>
      <c r="TJ112" s="69"/>
      <c r="TK112" s="69"/>
      <c r="TL112" s="69"/>
      <c r="TM112" s="69"/>
      <c r="TN112" s="69"/>
      <c r="TO112" s="69"/>
      <c r="TP112" s="69"/>
      <c r="TQ112" s="69"/>
      <c r="TR112" s="69"/>
      <c r="TS112" s="69"/>
      <c r="TT112" s="69"/>
      <c r="TU112" s="69"/>
      <c r="TV112" s="69"/>
      <c r="TW112" s="69"/>
      <c r="TX112" s="69"/>
      <c r="TY112" s="69"/>
      <c r="TZ112" s="69"/>
      <c r="UA112" s="69"/>
      <c r="UB112" s="69"/>
      <c r="UC112" s="69"/>
      <c r="UD112" s="69"/>
      <c r="UE112" s="69"/>
      <c r="UF112" s="69"/>
      <c r="UG112" s="69"/>
      <c r="UH112" s="69"/>
      <c r="UI112" s="69"/>
      <c r="UJ112" s="69"/>
      <c r="UK112" s="69"/>
      <c r="UL112" s="69"/>
      <c r="UM112" s="69"/>
      <c r="UN112" s="69"/>
      <c r="UO112" s="69"/>
      <c r="UP112" s="69"/>
      <c r="UQ112" s="69"/>
      <c r="UR112" s="69"/>
      <c r="US112" s="69"/>
      <c r="UT112" s="69"/>
      <c r="UU112" s="69"/>
      <c r="UV112" s="69"/>
      <c r="UW112" s="69"/>
      <c r="UX112" s="69"/>
      <c r="UY112" s="69"/>
      <c r="UZ112" s="69"/>
      <c r="VA112" s="69"/>
      <c r="VB112" s="69"/>
      <c r="VC112" s="69"/>
      <c r="VD112" s="69"/>
      <c r="VE112" s="69"/>
      <c r="VF112" s="69"/>
      <c r="VG112" s="69"/>
      <c r="VH112" s="69"/>
      <c r="VI112" s="69"/>
      <c r="VJ112" s="69"/>
      <c r="VK112" s="69"/>
      <c r="VL112" s="69"/>
      <c r="VM112" s="69"/>
      <c r="VN112" s="69"/>
      <c r="VO112" s="69"/>
      <c r="VP112" s="69"/>
      <c r="VQ112" s="69"/>
      <c r="VR112" s="69"/>
      <c r="VS112" s="69"/>
      <c r="VT112" s="69"/>
      <c r="VU112" s="69"/>
      <c r="VV112" s="69"/>
      <c r="VW112" s="69"/>
      <c r="VX112" s="69"/>
      <c r="VY112" s="69"/>
      <c r="VZ112" s="69"/>
      <c r="WA112" s="69"/>
      <c r="WB112" s="69"/>
      <c r="WC112" s="69"/>
      <c r="WD112" s="69"/>
      <c r="WE112" s="69"/>
      <c r="WF112" s="69"/>
      <c r="WG112" s="69"/>
      <c r="WH112" s="69"/>
      <c r="WI112" s="69"/>
      <c r="WJ112" s="69"/>
      <c r="WK112" s="69"/>
      <c r="WL112" s="69"/>
      <c r="WM112" s="69"/>
      <c r="WN112" s="69"/>
      <c r="WO112" s="69"/>
      <c r="WP112" s="69"/>
      <c r="WQ112" s="69"/>
      <c r="WR112" s="69"/>
      <c r="WS112" s="69"/>
      <c r="WT112" s="69"/>
      <c r="WU112" s="69"/>
      <c r="WV112" s="69"/>
      <c r="WW112" s="69"/>
      <c r="WX112" s="69"/>
      <c r="WY112" s="69"/>
      <c r="WZ112" s="69"/>
      <c r="XA112" s="69"/>
      <c r="XB112" s="69"/>
      <c r="XC112" s="69"/>
      <c r="XD112" s="69"/>
      <c r="XE112" s="69"/>
      <c r="XF112" s="69"/>
      <c r="XG112" s="69"/>
      <c r="XH112" s="69"/>
      <c r="XI112" s="69"/>
      <c r="XJ112" s="69"/>
      <c r="XK112" s="69"/>
      <c r="XL112" s="69"/>
      <c r="XM112" s="69"/>
      <c r="XN112" s="69"/>
      <c r="XO112" s="69"/>
      <c r="XP112" s="69"/>
      <c r="XQ112" s="69"/>
      <c r="XR112" s="69"/>
      <c r="XS112" s="69"/>
      <c r="XT112" s="69"/>
      <c r="XU112" s="69"/>
      <c r="XV112" s="69"/>
      <c r="XW112" s="69"/>
      <c r="XX112" s="69"/>
      <c r="XY112" s="69"/>
      <c r="XZ112" s="69"/>
      <c r="YA112" s="69"/>
      <c r="YB112" s="69"/>
      <c r="YC112" s="69"/>
      <c r="YD112" s="69"/>
      <c r="YE112" s="69"/>
      <c r="YF112" s="69"/>
      <c r="YG112" s="69"/>
      <c r="YH112" s="69"/>
      <c r="YI112" s="69"/>
      <c r="YJ112" s="69"/>
      <c r="YK112" s="69"/>
      <c r="YL112" s="69"/>
      <c r="YM112" s="69"/>
      <c r="YN112" s="69"/>
      <c r="YO112" s="69"/>
      <c r="YP112" s="69"/>
      <c r="YQ112" s="69"/>
      <c r="YR112" s="69"/>
      <c r="YS112" s="69"/>
      <c r="YT112" s="69"/>
      <c r="YU112" s="69"/>
      <c r="YV112" s="69"/>
      <c r="YW112" s="69"/>
      <c r="YX112" s="69"/>
      <c r="YY112" s="69"/>
      <c r="YZ112" s="69"/>
      <c r="ZA112" s="69"/>
      <c r="ZB112" s="69"/>
      <c r="ZC112" s="69"/>
      <c r="ZD112" s="69"/>
      <c r="ZE112" s="69"/>
      <c r="ZF112" s="69"/>
      <c r="ZG112" s="69"/>
      <c r="ZH112" s="69"/>
      <c r="ZI112" s="69"/>
      <c r="ZJ112" s="69"/>
      <c r="ZK112" s="69"/>
      <c r="ZL112" s="69"/>
      <c r="ZM112" s="69"/>
      <c r="ZN112" s="69"/>
      <c r="ZO112" s="69"/>
      <c r="ZP112" s="69"/>
      <c r="ZQ112" s="69"/>
      <c r="ZR112" s="69"/>
      <c r="ZS112" s="69"/>
      <c r="ZT112" s="69"/>
      <c r="ZU112" s="69"/>
      <c r="ZV112" s="69"/>
      <c r="ZW112" s="69"/>
      <c r="ZX112" s="69"/>
      <c r="ZY112" s="69"/>
      <c r="ZZ112" s="69"/>
      <c r="AAA112" s="69"/>
      <c r="AAB112" s="69"/>
      <c r="AAC112" s="69"/>
      <c r="AAD112" s="69"/>
      <c r="AAE112" s="69"/>
      <c r="AAF112" s="69"/>
      <c r="AAG112" s="69"/>
      <c r="AAH112" s="69"/>
      <c r="AAI112" s="69"/>
      <c r="AAJ112" s="69"/>
      <c r="AAK112" s="69"/>
      <c r="AAL112" s="69"/>
      <c r="AAM112" s="69"/>
      <c r="AAN112" s="69"/>
      <c r="AAO112" s="69"/>
      <c r="AAP112" s="69"/>
      <c r="AAQ112" s="69"/>
      <c r="AAR112" s="69"/>
      <c r="AAS112" s="69"/>
      <c r="AAT112" s="69"/>
      <c r="AAU112" s="69"/>
      <c r="AAV112" s="69"/>
      <c r="AAW112" s="69"/>
      <c r="AAX112" s="69"/>
      <c r="AAY112" s="69"/>
      <c r="AAZ112" s="69"/>
      <c r="ABA112" s="69"/>
      <c r="ABB112" s="69"/>
      <c r="ABC112" s="69"/>
      <c r="ABD112" s="69"/>
      <c r="ABE112" s="69"/>
      <c r="ABF112" s="69"/>
      <c r="ABG112" s="69"/>
      <c r="ABH112" s="69"/>
      <c r="ABI112" s="69"/>
      <c r="ABJ112" s="69"/>
      <c r="ABK112" s="69"/>
      <c r="ABL112" s="69"/>
      <c r="ABM112" s="69"/>
      <c r="ABN112" s="69"/>
      <c r="ABO112" s="69"/>
      <c r="ABP112" s="69"/>
      <c r="ABQ112" s="69"/>
      <c r="ABR112" s="69"/>
      <c r="ABS112" s="69"/>
      <c r="ABT112" s="69"/>
      <c r="ABU112" s="69"/>
      <c r="ABV112" s="69"/>
      <c r="ABW112" s="69"/>
      <c r="ABX112" s="69"/>
      <c r="ABY112" s="69"/>
      <c r="ABZ112" s="69"/>
      <c r="ACA112" s="69"/>
      <c r="ACB112" s="69"/>
      <c r="ACC112" s="69"/>
      <c r="ACD112" s="69"/>
      <c r="ACE112" s="69"/>
      <c r="ACF112" s="69"/>
      <c r="ACG112" s="69"/>
      <c r="ACH112" s="69"/>
      <c r="ACI112" s="69"/>
      <c r="ACJ112" s="69"/>
      <c r="ACK112" s="69"/>
      <c r="ACL112" s="69"/>
      <c r="ACM112" s="69"/>
      <c r="ACN112" s="69"/>
      <c r="ACO112" s="69"/>
      <c r="ACP112" s="69"/>
      <c r="ACQ112" s="69"/>
      <c r="ACR112" s="69"/>
      <c r="ACS112" s="69"/>
      <c r="ACT112" s="69"/>
      <c r="ACU112" s="69"/>
      <c r="ACV112" s="69"/>
      <c r="ACW112" s="69"/>
      <c r="ACX112" s="69"/>
      <c r="ACY112" s="69"/>
      <c r="ACZ112" s="69"/>
      <c r="ADA112" s="69"/>
      <c r="ADB112" s="69"/>
      <c r="ADC112" s="69"/>
      <c r="ADD112" s="69"/>
      <c r="ADE112" s="69"/>
      <c r="ADF112" s="69"/>
      <c r="ADG112" s="69"/>
      <c r="ADH112" s="69"/>
      <c r="ADI112" s="69"/>
      <c r="ADJ112" s="69"/>
      <c r="ADK112" s="69"/>
      <c r="ADL112" s="69"/>
      <c r="ADM112" s="69"/>
      <c r="ADN112" s="69"/>
      <c r="ADO112" s="69"/>
      <c r="ADP112" s="69"/>
      <c r="ADQ112" s="69"/>
      <c r="ADR112" s="69"/>
      <c r="ADS112" s="69"/>
      <c r="ADT112" s="69"/>
      <c r="ADU112" s="69"/>
      <c r="ADV112" s="69"/>
      <c r="ADW112" s="69"/>
      <c r="ADX112" s="69"/>
      <c r="ADY112" s="69"/>
      <c r="ADZ112" s="69"/>
      <c r="AEA112" s="69"/>
      <c r="AEB112" s="69"/>
      <c r="AEC112" s="69"/>
      <c r="AED112" s="69"/>
      <c r="AEE112" s="69"/>
      <c r="AEF112" s="69"/>
      <c r="AEG112" s="69"/>
      <c r="AEH112" s="69"/>
      <c r="AEI112" s="69"/>
      <c r="AEJ112" s="69"/>
      <c r="AEK112" s="69"/>
      <c r="AEL112" s="69"/>
      <c r="AEM112" s="69"/>
      <c r="AEN112" s="69"/>
      <c r="AEO112" s="69"/>
      <c r="AEP112" s="69"/>
      <c r="AEQ112" s="69"/>
      <c r="AER112" s="69"/>
      <c r="AES112" s="69"/>
      <c r="AET112" s="69"/>
      <c r="AEU112" s="69"/>
      <c r="AEV112" s="69"/>
      <c r="AEW112" s="69"/>
      <c r="AEX112" s="69"/>
      <c r="AEY112" s="69"/>
      <c r="AEZ112" s="69"/>
      <c r="AFA112" s="69"/>
      <c r="AFB112" s="69"/>
      <c r="AFC112" s="69"/>
      <c r="AFD112" s="69"/>
      <c r="AFE112" s="69"/>
      <c r="AFF112" s="69"/>
      <c r="AFG112" s="69"/>
      <c r="AFH112" s="69"/>
      <c r="AFI112" s="69"/>
      <c r="AFJ112" s="69"/>
      <c r="AFK112" s="69"/>
      <c r="AFL112" s="69"/>
      <c r="AFM112" s="69"/>
      <c r="AFN112" s="69"/>
      <c r="AFO112" s="69"/>
      <c r="AFP112" s="69"/>
      <c r="AFQ112" s="69"/>
      <c r="AFR112" s="69"/>
      <c r="AFS112" s="69"/>
      <c r="AFT112" s="69"/>
      <c r="AFU112" s="69"/>
      <c r="AFV112" s="69"/>
      <c r="AFW112" s="69"/>
      <c r="AFX112" s="69"/>
      <c r="AFY112" s="69"/>
      <c r="AFZ112" s="69"/>
      <c r="AGA112" s="69"/>
      <c r="AGB112" s="69"/>
      <c r="AGC112" s="69"/>
      <c r="AGD112" s="69"/>
      <c r="AGE112" s="69"/>
      <c r="AGF112" s="69"/>
      <c r="AGG112" s="69"/>
      <c r="AGH112" s="69"/>
      <c r="AGI112" s="69"/>
      <c r="AGJ112" s="69"/>
      <c r="AGK112" s="69"/>
      <c r="AGL112" s="69"/>
      <c r="AGM112" s="69"/>
      <c r="AGN112" s="69"/>
      <c r="AGO112" s="69"/>
      <c r="AGP112" s="69"/>
      <c r="AGQ112" s="69"/>
      <c r="AGR112" s="69"/>
      <c r="AGS112" s="69"/>
      <c r="AGT112" s="69"/>
      <c r="AGU112" s="69"/>
      <c r="AGV112" s="69"/>
      <c r="AGW112" s="69"/>
      <c r="AGX112" s="69"/>
      <c r="AGY112" s="69"/>
      <c r="AGZ112" s="69"/>
      <c r="AHA112" s="69"/>
      <c r="AHB112" s="69"/>
      <c r="AHC112" s="69"/>
      <c r="AHD112" s="69"/>
      <c r="AHE112" s="69"/>
      <c r="AHF112" s="69"/>
      <c r="AHG112" s="69"/>
      <c r="AHH112" s="69"/>
      <c r="AHI112" s="69"/>
      <c r="AHJ112" s="69"/>
      <c r="AHK112" s="69"/>
      <c r="AHL112" s="69"/>
      <c r="AHM112" s="69"/>
      <c r="AHN112" s="69"/>
      <c r="AHO112" s="69"/>
      <c r="AHP112" s="69"/>
      <c r="AHQ112" s="69"/>
      <c r="AHR112" s="69"/>
      <c r="AHS112" s="69"/>
      <c r="AHT112" s="69"/>
      <c r="AHU112" s="69"/>
      <c r="AHV112" s="69"/>
      <c r="AHW112" s="69"/>
      <c r="AHX112" s="69"/>
      <c r="AHY112" s="69"/>
      <c r="AHZ112" s="69"/>
      <c r="AIA112" s="69"/>
      <c r="AIB112" s="69"/>
      <c r="AIC112" s="69"/>
      <c r="AID112" s="69"/>
      <c r="AIE112" s="69"/>
      <c r="AIF112" s="69"/>
      <c r="AIG112" s="69"/>
      <c r="AIH112" s="69"/>
      <c r="AII112" s="69"/>
      <c r="AIJ112" s="69"/>
      <c r="AIK112" s="69"/>
      <c r="AIL112" s="69"/>
      <c r="AIM112" s="69"/>
      <c r="AIN112" s="69"/>
      <c r="AIO112" s="69"/>
      <c r="AIP112" s="69"/>
      <c r="AIQ112" s="69"/>
      <c r="AIR112" s="69"/>
      <c r="AIS112" s="69"/>
      <c r="AIT112" s="69"/>
      <c r="AIU112" s="69"/>
      <c r="AIV112" s="69"/>
      <c r="AIW112" s="69"/>
      <c r="AIX112" s="69"/>
      <c r="AIY112" s="69"/>
      <c r="AIZ112" s="69"/>
      <c r="AJA112" s="69"/>
      <c r="AJB112" s="69"/>
      <c r="AJC112" s="69"/>
      <c r="AJD112" s="69"/>
      <c r="AJE112" s="69"/>
      <c r="AJF112" s="69"/>
      <c r="AJG112" s="69"/>
      <c r="AJH112" s="69"/>
      <c r="AJI112" s="69"/>
      <c r="AJJ112" s="69"/>
      <c r="AJK112" s="69"/>
      <c r="AJL112" s="69"/>
      <c r="AJM112" s="69"/>
      <c r="AJN112" s="69"/>
      <c r="AJO112" s="69"/>
      <c r="AJP112" s="69"/>
      <c r="AJQ112" s="69"/>
      <c r="AJR112" s="69"/>
      <c r="AJS112" s="69"/>
      <c r="AJT112" s="69"/>
      <c r="AJU112" s="69"/>
      <c r="AJV112" s="69"/>
      <c r="AJW112" s="69"/>
      <c r="AJX112" s="69"/>
      <c r="AJY112" s="69"/>
      <c r="AJZ112" s="69"/>
      <c r="AKA112" s="69"/>
      <c r="AKB112" s="69"/>
      <c r="AKC112" s="69"/>
      <c r="AKD112" s="69"/>
      <c r="AKE112" s="69"/>
      <c r="AKF112" s="69"/>
      <c r="AKG112" s="69"/>
      <c r="AKH112" s="69"/>
      <c r="AKI112" s="69"/>
      <c r="AKJ112" s="69"/>
      <c r="AKK112" s="69"/>
      <c r="AKL112" s="69"/>
      <c r="AKM112" s="69"/>
      <c r="AKN112" s="69"/>
      <c r="AKO112" s="69"/>
      <c r="AKP112" s="69"/>
      <c r="AKQ112" s="69"/>
      <c r="AKR112" s="69"/>
      <c r="AKS112" s="69"/>
      <c r="AKT112" s="69"/>
      <c r="AKU112" s="69"/>
      <c r="AKV112" s="69"/>
      <c r="AKW112" s="69"/>
      <c r="AKX112" s="69"/>
      <c r="AKY112" s="69"/>
      <c r="AKZ112" s="69"/>
      <c r="ALA112" s="69"/>
      <c r="ALB112" s="69"/>
      <c r="ALC112" s="69"/>
      <c r="ALD112" s="69"/>
      <c r="ALE112" s="69"/>
      <c r="ALF112" s="69"/>
      <c r="ALG112" s="69"/>
      <c r="ALH112" s="69"/>
      <c r="ALI112" s="69"/>
      <c r="ALJ112" s="69"/>
      <c r="ALK112" s="69"/>
      <c r="ALL112" s="69"/>
      <c r="ALM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c r="DE113" s="69"/>
      <c r="DF113" s="69"/>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69"/>
      <c r="OS113" s="69"/>
      <c r="OT113" s="69"/>
      <c r="OU113" s="69"/>
      <c r="OV113" s="69"/>
      <c r="OW113" s="69"/>
      <c r="OX113" s="69"/>
      <c r="OY113" s="69"/>
      <c r="OZ113" s="69"/>
      <c r="PA113" s="69"/>
      <c r="PB113" s="69"/>
      <c r="PC113" s="69"/>
      <c r="PD113" s="69"/>
      <c r="PE113" s="69"/>
      <c r="PF113" s="69"/>
      <c r="PG113" s="69"/>
      <c r="PH113" s="69"/>
      <c r="PI113" s="69"/>
      <c r="PJ113" s="69"/>
      <c r="PK113" s="69"/>
      <c r="PL113" s="69"/>
      <c r="PM113" s="69"/>
      <c r="PN113" s="69"/>
      <c r="PO113" s="69"/>
      <c r="PP113" s="69"/>
      <c r="PQ113" s="69"/>
      <c r="PR113" s="69"/>
      <c r="PS113" s="69"/>
      <c r="PT113" s="69"/>
      <c r="PU113" s="69"/>
      <c r="PV113" s="69"/>
      <c r="PW113" s="69"/>
      <c r="PX113" s="69"/>
      <c r="PY113" s="69"/>
      <c r="PZ113" s="69"/>
      <c r="QA113" s="69"/>
      <c r="QB113" s="69"/>
      <c r="QC113" s="69"/>
      <c r="QD113" s="69"/>
      <c r="QE113" s="69"/>
      <c r="QF113" s="69"/>
      <c r="QG113" s="69"/>
      <c r="QH113" s="69"/>
      <c r="QI113" s="69"/>
      <c r="QJ113" s="69"/>
      <c r="QK113" s="69"/>
      <c r="QL113" s="69"/>
      <c r="QM113" s="69"/>
      <c r="QN113" s="69"/>
      <c r="QO113" s="69"/>
      <c r="QP113" s="69"/>
      <c r="QQ113" s="69"/>
      <c r="QR113" s="69"/>
      <c r="QS113" s="69"/>
      <c r="QT113" s="69"/>
      <c r="QU113" s="69"/>
      <c r="QV113" s="69"/>
      <c r="QW113" s="69"/>
      <c r="QX113" s="69"/>
      <c r="QY113" s="69"/>
      <c r="QZ113" s="69"/>
      <c r="RA113" s="69"/>
      <c r="RB113" s="69"/>
      <c r="RC113" s="69"/>
      <c r="RD113" s="69"/>
      <c r="RE113" s="69"/>
      <c r="RF113" s="69"/>
      <c r="RG113" s="69"/>
      <c r="RH113" s="69"/>
      <c r="RI113" s="69"/>
      <c r="RJ113" s="69"/>
      <c r="RK113" s="69"/>
      <c r="RL113" s="69"/>
      <c r="RM113" s="69"/>
      <c r="RN113" s="69"/>
      <c r="RO113" s="69"/>
      <c r="RP113" s="69"/>
      <c r="RQ113" s="69"/>
      <c r="RR113" s="69"/>
      <c r="RS113" s="69"/>
      <c r="RT113" s="69"/>
      <c r="RU113" s="69"/>
      <c r="RV113" s="69"/>
      <c r="RW113" s="69"/>
      <c r="RX113" s="69"/>
      <c r="RY113" s="69"/>
      <c r="RZ113" s="69"/>
      <c r="SA113" s="69"/>
      <c r="SB113" s="69"/>
      <c r="SC113" s="69"/>
      <c r="SD113" s="69"/>
      <c r="SE113" s="69"/>
      <c r="SF113" s="69"/>
      <c r="SG113" s="69"/>
      <c r="SH113" s="69"/>
      <c r="SI113" s="69"/>
      <c r="SJ113" s="69"/>
      <c r="SK113" s="69"/>
      <c r="SL113" s="69"/>
      <c r="SM113" s="69"/>
      <c r="SN113" s="69"/>
      <c r="SO113" s="69"/>
      <c r="SP113" s="69"/>
      <c r="SQ113" s="69"/>
      <c r="SR113" s="69"/>
      <c r="SS113" s="69"/>
      <c r="ST113" s="69"/>
      <c r="SU113" s="69"/>
      <c r="SV113" s="69"/>
      <c r="SW113" s="69"/>
      <c r="SX113" s="69"/>
      <c r="SY113" s="69"/>
      <c r="SZ113" s="69"/>
      <c r="TA113" s="69"/>
      <c r="TB113" s="69"/>
      <c r="TC113" s="69"/>
      <c r="TD113" s="69"/>
      <c r="TE113" s="69"/>
      <c r="TF113" s="69"/>
      <c r="TG113" s="69"/>
      <c r="TH113" s="69"/>
      <c r="TI113" s="69"/>
      <c r="TJ113" s="69"/>
      <c r="TK113" s="69"/>
      <c r="TL113" s="69"/>
      <c r="TM113" s="69"/>
      <c r="TN113" s="69"/>
      <c r="TO113" s="69"/>
      <c r="TP113" s="69"/>
      <c r="TQ113" s="69"/>
      <c r="TR113" s="69"/>
      <c r="TS113" s="69"/>
      <c r="TT113" s="69"/>
      <c r="TU113" s="69"/>
      <c r="TV113" s="69"/>
      <c r="TW113" s="69"/>
      <c r="TX113" s="69"/>
      <c r="TY113" s="69"/>
      <c r="TZ113" s="69"/>
      <c r="UA113" s="69"/>
      <c r="UB113" s="69"/>
      <c r="UC113" s="69"/>
      <c r="UD113" s="69"/>
      <c r="UE113" s="69"/>
      <c r="UF113" s="69"/>
      <c r="UG113" s="69"/>
      <c r="UH113" s="69"/>
      <c r="UI113" s="69"/>
      <c r="UJ113" s="69"/>
      <c r="UK113" s="69"/>
      <c r="UL113" s="69"/>
      <c r="UM113" s="69"/>
      <c r="UN113" s="69"/>
      <c r="UO113" s="69"/>
      <c r="UP113" s="69"/>
      <c r="UQ113" s="69"/>
      <c r="UR113" s="69"/>
      <c r="US113" s="69"/>
      <c r="UT113" s="69"/>
      <c r="UU113" s="69"/>
      <c r="UV113" s="69"/>
      <c r="UW113" s="69"/>
      <c r="UX113" s="69"/>
      <c r="UY113" s="69"/>
      <c r="UZ113" s="69"/>
      <c r="VA113" s="69"/>
      <c r="VB113" s="69"/>
      <c r="VC113" s="69"/>
      <c r="VD113" s="69"/>
      <c r="VE113" s="69"/>
      <c r="VF113" s="69"/>
      <c r="VG113" s="69"/>
      <c r="VH113" s="69"/>
      <c r="VI113" s="69"/>
      <c r="VJ113" s="69"/>
      <c r="VK113" s="69"/>
      <c r="VL113" s="69"/>
      <c r="VM113" s="69"/>
      <c r="VN113" s="69"/>
      <c r="VO113" s="69"/>
      <c r="VP113" s="69"/>
      <c r="VQ113" s="69"/>
      <c r="VR113" s="69"/>
      <c r="VS113" s="69"/>
      <c r="VT113" s="69"/>
      <c r="VU113" s="69"/>
      <c r="VV113" s="69"/>
      <c r="VW113" s="69"/>
      <c r="VX113" s="69"/>
      <c r="VY113" s="69"/>
      <c r="VZ113" s="69"/>
      <c r="WA113" s="69"/>
      <c r="WB113" s="69"/>
      <c r="WC113" s="69"/>
      <c r="WD113" s="69"/>
      <c r="WE113" s="69"/>
      <c r="WF113" s="69"/>
      <c r="WG113" s="69"/>
      <c r="WH113" s="69"/>
      <c r="WI113" s="69"/>
      <c r="WJ113" s="69"/>
      <c r="WK113" s="69"/>
      <c r="WL113" s="69"/>
      <c r="WM113" s="69"/>
      <c r="WN113" s="69"/>
      <c r="WO113" s="69"/>
      <c r="WP113" s="69"/>
      <c r="WQ113" s="69"/>
      <c r="WR113" s="69"/>
      <c r="WS113" s="69"/>
      <c r="WT113" s="69"/>
      <c r="WU113" s="69"/>
      <c r="WV113" s="69"/>
      <c r="WW113" s="69"/>
      <c r="WX113" s="69"/>
      <c r="WY113" s="69"/>
      <c r="WZ113" s="69"/>
      <c r="XA113" s="69"/>
      <c r="XB113" s="69"/>
      <c r="XC113" s="69"/>
      <c r="XD113" s="69"/>
      <c r="XE113" s="69"/>
      <c r="XF113" s="69"/>
      <c r="XG113" s="69"/>
      <c r="XH113" s="69"/>
      <c r="XI113" s="69"/>
      <c r="XJ113" s="69"/>
      <c r="XK113" s="69"/>
      <c r="XL113" s="69"/>
      <c r="XM113" s="69"/>
      <c r="XN113" s="69"/>
      <c r="XO113" s="69"/>
      <c r="XP113" s="69"/>
      <c r="XQ113" s="69"/>
      <c r="XR113" s="69"/>
      <c r="XS113" s="69"/>
      <c r="XT113" s="69"/>
      <c r="XU113" s="69"/>
      <c r="XV113" s="69"/>
      <c r="XW113" s="69"/>
      <c r="XX113" s="69"/>
      <c r="XY113" s="69"/>
      <c r="XZ113" s="69"/>
      <c r="YA113" s="69"/>
      <c r="YB113" s="69"/>
      <c r="YC113" s="69"/>
      <c r="YD113" s="69"/>
      <c r="YE113" s="69"/>
      <c r="YF113" s="69"/>
      <c r="YG113" s="69"/>
      <c r="YH113" s="69"/>
      <c r="YI113" s="69"/>
      <c r="YJ113" s="69"/>
      <c r="YK113" s="69"/>
      <c r="YL113" s="69"/>
      <c r="YM113" s="69"/>
      <c r="YN113" s="69"/>
      <c r="YO113" s="69"/>
      <c r="YP113" s="69"/>
      <c r="YQ113" s="69"/>
      <c r="YR113" s="69"/>
      <c r="YS113" s="69"/>
      <c r="YT113" s="69"/>
      <c r="YU113" s="69"/>
      <c r="YV113" s="69"/>
      <c r="YW113" s="69"/>
      <c r="YX113" s="69"/>
      <c r="YY113" s="69"/>
      <c r="YZ113" s="69"/>
      <c r="ZA113" s="69"/>
      <c r="ZB113" s="69"/>
      <c r="ZC113" s="69"/>
      <c r="ZD113" s="69"/>
      <c r="ZE113" s="69"/>
      <c r="ZF113" s="69"/>
      <c r="ZG113" s="69"/>
      <c r="ZH113" s="69"/>
      <c r="ZI113" s="69"/>
      <c r="ZJ113" s="69"/>
      <c r="ZK113" s="69"/>
      <c r="ZL113" s="69"/>
      <c r="ZM113" s="69"/>
      <c r="ZN113" s="69"/>
      <c r="ZO113" s="69"/>
      <c r="ZP113" s="69"/>
      <c r="ZQ113" s="69"/>
      <c r="ZR113" s="69"/>
      <c r="ZS113" s="69"/>
      <c r="ZT113" s="69"/>
      <c r="ZU113" s="69"/>
      <c r="ZV113" s="69"/>
      <c r="ZW113" s="69"/>
      <c r="ZX113" s="69"/>
      <c r="ZY113" s="69"/>
      <c r="ZZ113" s="69"/>
      <c r="AAA113" s="69"/>
      <c r="AAB113" s="69"/>
      <c r="AAC113" s="69"/>
      <c r="AAD113" s="69"/>
      <c r="AAE113" s="69"/>
      <c r="AAF113" s="69"/>
      <c r="AAG113" s="69"/>
      <c r="AAH113" s="69"/>
      <c r="AAI113" s="69"/>
      <c r="AAJ113" s="69"/>
      <c r="AAK113" s="69"/>
      <c r="AAL113" s="69"/>
      <c r="AAM113" s="69"/>
      <c r="AAN113" s="69"/>
      <c r="AAO113" s="69"/>
      <c r="AAP113" s="69"/>
      <c r="AAQ113" s="69"/>
      <c r="AAR113" s="69"/>
      <c r="AAS113" s="69"/>
      <c r="AAT113" s="69"/>
      <c r="AAU113" s="69"/>
      <c r="AAV113" s="69"/>
      <c r="AAW113" s="69"/>
      <c r="AAX113" s="69"/>
      <c r="AAY113" s="69"/>
      <c r="AAZ113" s="69"/>
      <c r="ABA113" s="69"/>
      <c r="ABB113" s="69"/>
      <c r="ABC113" s="69"/>
      <c r="ABD113" s="69"/>
      <c r="ABE113" s="69"/>
      <c r="ABF113" s="69"/>
      <c r="ABG113" s="69"/>
      <c r="ABH113" s="69"/>
      <c r="ABI113" s="69"/>
      <c r="ABJ113" s="69"/>
      <c r="ABK113" s="69"/>
      <c r="ABL113" s="69"/>
      <c r="ABM113" s="69"/>
      <c r="ABN113" s="69"/>
      <c r="ABO113" s="69"/>
      <c r="ABP113" s="69"/>
      <c r="ABQ113" s="69"/>
      <c r="ABR113" s="69"/>
      <c r="ABS113" s="69"/>
      <c r="ABT113" s="69"/>
      <c r="ABU113" s="69"/>
      <c r="ABV113" s="69"/>
      <c r="ABW113" s="69"/>
      <c r="ABX113" s="69"/>
      <c r="ABY113" s="69"/>
      <c r="ABZ113" s="69"/>
      <c r="ACA113" s="69"/>
      <c r="ACB113" s="69"/>
      <c r="ACC113" s="69"/>
      <c r="ACD113" s="69"/>
      <c r="ACE113" s="69"/>
      <c r="ACF113" s="69"/>
      <c r="ACG113" s="69"/>
      <c r="ACH113" s="69"/>
      <c r="ACI113" s="69"/>
      <c r="ACJ113" s="69"/>
      <c r="ACK113" s="69"/>
      <c r="ACL113" s="69"/>
      <c r="ACM113" s="69"/>
      <c r="ACN113" s="69"/>
      <c r="ACO113" s="69"/>
      <c r="ACP113" s="69"/>
      <c r="ACQ113" s="69"/>
      <c r="ACR113" s="69"/>
      <c r="ACS113" s="69"/>
      <c r="ACT113" s="69"/>
      <c r="ACU113" s="69"/>
      <c r="ACV113" s="69"/>
      <c r="ACW113" s="69"/>
      <c r="ACX113" s="69"/>
      <c r="ACY113" s="69"/>
      <c r="ACZ113" s="69"/>
      <c r="ADA113" s="69"/>
      <c r="ADB113" s="69"/>
      <c r="ADC113" s="69"/>
      <c r="ADD113" s="69"/>
      <c r="ADE113" s="69"/>
      <c r="ADF113" s="69"/>
      <c r="ADG113" s="69"/>
      <c r="ADH113" s="69"/>
      <c r="ADI113" s="69"/>
      <c r="ADJ113" s="69"/>
      <c r="ADK113" s="69"/>
      <c r="ADL113" s="69"/>
      <c r="ADM113" s="69"/>
      <c r="ADN113" s="69"/>
      <c r="ADO113" s="69"/>
      <c r="ADP113" s="69"/>
      <c r="ADQ113" s="69"/>
      <c r="ADR113" s="69"/>
      <c r="ADS113" s="69"/>
      <c r="ADT113" s="69"/>
      <c r="ADU113" s="69"/>
      <c r="ADV113" s="69"/>
      <c r="ADW113" s="69"/>
      <c r="ADX113" s="69"/>
      <c r="ADY113" s="69"/>
      <c r="ADZ113" s="69"/>
      <c r="AEA113" s="69"/>
      <c r="AEB113" s="69"/>
      <c r="AEC113" s="69"/>
      <c r="AED113" s="69"/>
      <c r="AEE113" s="69"/>
      <c r="AEF113" s="69"/>
      <c r="AEG113" s="69"/>
      <c r="AEH113" s="69"/>
      <c r="AEI113" s="69"/>
      <c r="AEJ113" s="69"/>
      <c r="AEK113" s="69"/>
      <c r="AEL113" s="69"/>
      <c r="AEM113" s="69"/>
      <c r="AEN113" s="69"/>
      <c r="AEO113" s="69"/>
      <c r="AEP113" s="69"/>
      <c r="AEQ113" s="69"/>
      <c r="AER113" s="69"/>
      <c r="AES113" s="69"/>
      <c r="AET113" s="69"/>
      <c r="AEU113" s="69"/>
      <c r="AEV113" s="69"/>
      <c r="AEW113" s="69"/>
      <c r="AEX113" s="69"/>
      <c r="AEY113" s="69"/>
      <c r="AEZ113" s="69"/>
      <c r="AFA113" s="69"/>
      <c r="AFB113" s="69"/>
      <c r="AFC113" s="69"/>
      <c r="AFD113" s="69"/>
      <c r="AFE113" s="69"/>
      <c r="AFF113" s="69"/>
      <c r="AFG113" s="69"/>
      <c r="AFH113" s="69"/>
      <c r="AFI113" s="69"/>
      <c r="AFJ113" s="69"/>
      <c r="AFK113" s="69"/>
      <c r="AFL113" s="69"/>
      <c r="AFM113" s="69"/>
      <c r="AFN113" s="69"/>
      <c r="AFO113" s="69"/>
      <c r="AFP113" s="69"/>
      <c r="AFQ113" s="69"/>
      <c r="AFR113" s="69"/>
      <c r="AFS113" s="69"/>
      <c r="AFT113" s="69"/>
      <c r="AFU113" s="69"/>
      <c r="AFV113" s="69"/>
      <c r="AFW113" s="69"/>
      <c r="AFX113" s="69"/>
      <c r="AFY113" s="69"/>
      <c r="AFZ113" s="69"/>
      <c r="AGA113" s="69"/>
      <c r="AGB113" s="69"/>
      <c r="AGC113" s="69"/>
      <c r="AGD113" s="69"/>
      <c r="AGE113" s="69"/>
      <c r="AGF113" s="69"/>
      <c r="AGG113" s="69"/>
      <c r="AGH113" s="69"/>
      <c r="AGI113" s="69"/>
      <c r="AGJ113" s="69"/>
      <c r="AGK113" s="69"/>
      <c r="AGL113" s="69"/>
      <c r="AGM113" s="69"/>
      <c r="AGN113" s="69"/>
      <c r="AGO113" s="69"/>
      <c r="AGP113" s="69"/>
      <c r="AGQ113" s="69"/>
      <c r="AGR113" s="69"/>
      <c r="AGS113" s="69"/>
      <c r="AGT113" s="69"/>
      <c r="AGU113" s="69"/>
      <c r="AGV113" s="69"/>
      <c r="AGW113" s="69"/>
      <c r="AGX113" s="69"/>
      <c r="AGY113" s="69"/>
      <c r="AGZ113" s="69"/>
      <c r="AHA113" s="69"/>
      <c r="AHB113" s="69"/>
      <c r="AHC113" s="69"/>
      <c r="AHD113" s="69"/>
      <c r="AHE113" s="69"/>
      <c r="AHF113" s="69"/>
      <c r="AHG113" s="69"/>
      <c r="AHH113" s="69"/>
      <c r="AHI113" s="69"/>
      <c r="AHJ113" s="69"/>
      <c r="AHK113" s="69"/>
      <c r="AHL113" s="69"/>
      <c r="AHM113" s="69"/>
      <c r="AHN113" s="69"/>
      <c r="AHO113" s="69"/>
      <c r="AHP113" s="69"/>
      <c r="AHQ113" s="69"/>
      <c r="AHR113" s="69"/>
      <c r="AHS113" s="69"/>
      <c r="AHT113" s="69"/>
      <c r="AHU113" s="69"/>
      <c r="AHV113" s="69"/>
      <c r="AHW113" s="69"/>
      <c r="AHX113" s="69"/>
      <c r="AHY113" s="69"/>
      <c r="AHZ113" s="69"/>
      <c r="AIA113" s="69"/>
      <c r="AIB113" s="69"/>
      <c r="AIC113" s="69"/>
      <c r="AID113" s="69"/>
      <c r="AIE113" s="69"/>
      <c r="AIF113" s="69"/>
      <c r="AIG113" s="69"/>
      <c r="AIH113" s="69"/>
      <c r="AII113" s="69"/>
      <c r="AIJ113" s="69"/>
      <c r="AIK113" s="69"/>
      <c r="AIL113" s="69"/>
      <c r="AIM113" s="69"/>
      <c r="AIN113" s="69"/>
      <c r="AIO113" s="69"/>
      <c r="AIP113" s="69"/>
      <c r="AIQ113" s="69"/>
      <c r="AIR113" s="69"/>
      <c r="AIS113" s="69"/>
      <c r="AIT113" s="69"/>
      <c r="AIU113" s="69"/>
      <c r="AIV113" s="69"/>
      <c r="AIW113" s="69"/>
      <c r="AIX113" s="69"/>
      <c r="AIY113" s="69"/>
      <c r="AIZ113" s="69"/>
      <c r="AJA113" s="69"/>
      <c r="AJB113" s="69"/>
      <c r="AJC113" s="69"/>
      <c r="AJD113" s="69"/>
      <c r="AJE113" s="69"/>
      <c r="AJF113" s="69"/>
      <c r="AJG113" s="69"/>
      <c r="AJH113" s="69"/>
      <c r="AJI113" s="69"/>
      <c r="AJJ113" s="69"/>
      <c r="AJK113" s="69"/>
      <c r="AJL113" s="69"/>
      <c r="AJM113" s="69"/>
      <c r="AJN113" s="69"/>
      <c r="AJO113" s="69"/>
      <c r="AJP113" s="69"/>
      <c r="AJQ113" s="69"/>
      <c r="AJR113" s="69"/>
      <c r="AJS113" s="69"/>
      <c r="AJT113" s="69"/>
      <c r="AJU113" s="69"/>
      <c r="AJV113" s="69"/>
      <c r="AJW113" s="69"/>
      <c r="AJX113" s="69"/>
      <c r="AJY113" s="69"/>
      <c r="AJZ113" s="69"/>
      <c r="AKA113" s="69"/>
      <c r="AKB113" s="69"/>
      <c r="AKC113" s="69"/>
      <c r="AKD113" s="69"/>
      <c r="AKE113" s="69"/>
      <c r="AKF113" s="69"/>
      <c r="AKG113" s="69"/>
      <c r="AKH113" s="69"/>
      <c r="AKI113" s="69"/>
      <c r="AKJ113" s="69"/>
      <c r="AKK113" s="69"/>
      <c r="AKL113" s="69"/>
      <c r="AKM113" s="69"/>
      <c r="AKN113" s="69"/>
      <c r="AKO113" s="69"/>
      <c r="AKP113" s="69"/>
      <c r="AKQ113" s="69"/>
      <c r="AKR113" s="69"/>
      <c r="AKS113" s="69"/>
      <c r="AKT113" s="69"/>
      <c r="AKU113" s="69"/>
      <c r="AKV113" s="69"/>
      <c r="AKW113" s="69"/>
      <c r="AKX113" s="69"/>
      <c r="AKY113" s="69"/>
      <c r="AKZ113" s="69"/>
      <c r="ALA113" s="69"/>
      <c r="ALB113" s="69"/>
      <c r="ALC113" s="69"/>
      <c r="ALD113" s="69"/>
      <c r="ALE113" s="69"/>
      <c r="ALF113" s="69"/>
      <c r="ALG113" s="69"/>
      <c r="ALH113" s="69"/>
      <c r="ALI113" s="69"/>
      <c r="ALJ113" s="69"/>
      <c r="ALK113" s="69"/>
      <c r="ALL113" s="69"/>
      <c r="ALM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69"/>
      <c r="CE114" s="69"/>
      <c r="CF114" s="69"/>
      <c r="CG114" s="69"/>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c r="OI114" s="69"/>
      <c r="OJ114" s="69"/>
      <c r="OK114" s="69"/>
      <c r="OL114" s="69"/>
      <c r="OM114" s="69"/>
      <c r="ON114" s="69"/>
      <c r="OO114" s="69"/>
      <c r="OP114" s="69"/>
      <c r="OQ114" s="69"/>
      <c r="OR114" s="69"/>
      <c r="OS114" s="69"/>
      <c r="OT114" s="69"/>
      <c r="OU114" s="69"/>
      <c r="OV114" s="69"/>
      <c r="OW114" s="69"/>
      <c r="OX114" s="69"/>
      <c r="OY114" s="69"/>
      <c r="OZ114" s="69"/>
      <c r="PA114" s="69"/>
      <c r="PB114" s="69"/>
      <c r="PC114" s="69"/>
      <c r="PD114" s="69"/>
      <c r="PE114" s="69"/>
      <c r="PF114" s="69"/>
      <c r="PG114" s="69"/>
      <c r="PH114" s="69"/>
      <c r="PI114" s="69"/>
      <c r="PJ114" s="69"/>
      <c r="PK114" s="69"/>
      <c r="PL114" s="69"/>
      <c r="PM114" s="69"/>
      <c r="PN114" s="69"/>
      <c r="PO114" s="69"/>
      <c r="PP114" s="69"/>
      <c r="PQ114" s="69"/>
      <c r="PR114" s="69"/>
      <c r="PS114" s="69"/>
      <c r="PT114" s="69"/>
      <c r="PU114" s="69"/>
      <c r="PV114" s="69"/>
      <c r="PW114" s="69"/>
      <c r="PX114" s="69"/>
      <c r="PY114" s="69"/>
      <c r="PZ114" s="69"/>
      <c r="QA114" s="69"/>
      <c r="QB114" s="69"/>
      <c r="QC114" s="69"/>
      <c r="QD114" s="69"/>
      <c r="QE114" s="69"/>
      <c r="QF114" s="69"/>
      <c r="QG114" s="69"/>
      <c r="QH114" s="69"/>
      <c r="QI114" s="69"/>
      <c r="QJ114" s="69"/>
      <c r="QK114" s="69"/>
      <c r="QL114" s="69"/>
      <c r="QM114" s="69"/>
      <c r="QN114" s="69"/>
      <c r="QO114" s="69"/>
      <c r="QP114" s="69"/>
      <c r="QQ114" s="69"/>
      <c r="QR114" s="69"/>
      <c r="QS114" s="69"/>
      <c r="QT114" s="69"/>
      <c r="QU114" s="69"/>
      <c r="QV114" s="69"/>
      <c r="QW114" s="69"/>
      <c r="QX114" s="69"/>
      <c r="QY114" s="69"/>
      <c r="QZ114" s="69"/>
      <c r="RA114" s="69"/>
      <c r="RB114" s="69"/>
      <c r="RC114" s="69"/>
      <c r="RD114" s="69"/>
      <c r="RE114" s="69"/>
      <c r="RF114" s="69"/>
      <c r="RG114" s="69"/>
      <c r="RH114" s="69"/>
      <c r="RI114" s="69"/>
      <c r="RJ114" s="69"/>
      <c r="RK114" s="69"/>
      <c r="RL114" s="69"/>
      <c r="RM114" s="69"/>
      <c r="RN114" s="69"/>
      <c r="RO114" s="69"/>
      <c r="RP114" s="69"/>
      <c r="RQ114" s="69"/>
      <c r="RR114" s="69"/>
      <c r="RS114" s="69"/>
      <c r="RT114" s="69"/>
      <c r="RU114" s="69"/>
      <c r="RV114" s="69"/>
      <c r="RW114" s="69"/>
      <c r="RX114" s="69"/>
      <c r="RY114" s="69"/>
      <c r="RZ114" s="69"/>
      <c r="SA114" s="69"/>
      <c r="SB114" s="69"/>
      <c r="SC114" s="69"/>
      <c r="SD114" s="69"/>
      <c r="SE114" s="69"/>
      <c r="SF114" s="69"/>
      <c r="SG114" s="69"/>
      <c r="SH114" s="69"/>
      <c r="SI114" s="69"/>
      <c r="SJ114" s="69"/>
      <c r="SK114" s="69"/>
      <c r="SL114" s="69"/>
      <c r="SM114" s="69"/>
      <c r="SN114" s="69"/>
      <c r="SO114" s="69"/>
      <c r="SP114" s="69"/>
      <c r="SQ114" s="69"/>
      <c r="SR114" s="69"/>
      <c r="SS114" s="69"/>
      <c r="ST114" s="69"/>
      <c r="SU114" s="69"/>
      <c r="SV114" s="69"/>
      <c r="SW114" s="69"/>
      <c r="SX114" s="69"/>
      <c r="SY114" s="69"/>
      <c r="SZ114" s="69"/>
      <c r="TA114" s="69"/>
      <c r="TB114" s="69"/>
      <c r="TC114" s="69"/>
      <c r="TD114" s="69"/>
      <c r="TE114" s="69"/>
      <c r="TF114" s="69"/>
      <c r="TG114" s="69"/>
      <c r="TH114" s="69"/>
      <c r="TI114" s="69"/>
      <c r="TJ114" s="69"/>
      <c r="TK114" s="69"/>
      <c r="TL114" s="69"/>
      <c r="TM114" s="69"/>
      <c r="TN114" s="69"/>
      <c r="TO114" s="69"/>
      <c r="TP114" s="69"/>
      <c r="TQ114" s="69"/>
      <c r="TR114" s="69"/>
      <c r="TS114" s="69"/>
      <c r="TT114" s="69"/>
      <c r="TU114" s="69"/>
      <c r="TV114" s="69"/>
      <c r="TW114" s="69"/>
      <c r="TX114" s="69"/>
      <c r="TY114" s="69"/>
      <c r="TZ114" s="69"/>
      <c r="UA114" s="69"/>
      <c r="UB114" s="69"/>
      <c r="UC114" s="69"/>
      <c r="UD114" s="69"/>
      <c r="UE114" s="69"/>
      <c r="UF114" s="69"/>
      <c r="UG114" s="69"/>
      <c r="UH114" s="69"/>
      <c r="UI114" s="69"/>
      <c r="UJ114" s="69"/>
      <c r="UK114" s="69"/>
      <c r="UL114" s="69"/>
      <c r="UM114" s="69"/>
      <c r="UN114" s="69"/>
      <c r="UO114" s="69"/>
      <c r="UP114" s="69"/>
      <c r="UQ114" s="69"/>
      <c r="UR114" s="69"/>
      <c r="US114" s="69"/>
      <c r="UT114" s="69"/>
      <c r="UU114" s="69"/>
      <c r="UV114" s="69"/>
      <c r="UW114" s="69"/>
      <c r="UX114" s="69"/>
      <c r="UY114" s="69"/>
      <c r="UZ114" s="69"/>
      <c r="VA114" s="69"/>
      <c r="VB114" s="69"/>
      <c r="VC114" s="69"/>
      <c r="VD114" s="69"/>
      <c r="VE114" s="69"/>
      <c r="VF114" s="69"/>
      <c r="VG114" s="69"/>
      <c r="VH114" s="69"/>
      <c r="VI114" s="69"/>
      <c r="VJ114" s="69"/>
      <c r="VK114" s="69"/>
      <c r="VL114" s="69"/>
      <c r="VM114" s="69"/>
      <c r="VN114" s="69"/>
      <c r="VO114" s="69"/>
      <c r="VP114" s="69"/>
      <c r="VQ114" s="69"/>
      <c r="VR114" s="69"/>
      <c r="VS114" s="69"/>
      <c r="VT114" s="69"/>
      <c r="VU114" s="69"/>
      <c r="VV114" s="69"/>
      <c r="VW114" s="69"/>
      <c r="VX114" s="69"/>
      <c r="VY114" s="69"/>
      <c r="VZ114" s="69"/>
      <c r="WA114" s="69"/>
      <c r="WB114" s="69"/>
      <c r="WC114" s="69"/>
      <c r="WD114" s="69"/>
      <c r="WE114" s="69"/>
      <c r="WF114" s="69"/>
      <c r="WG114" s="69"/>
      <c r="WH114" s="69"/>
      <c r="WI114" s="69"/>
      <c r="WJ114" s="69"/>
      <c r="WK114" s="69"/>
      <c r="WL114" s="69"/>
      <c r="WM114" s="69"/>
      <c r="WN114" s="69"/>
      <c r="WO114" s="69"/>
      <c r="WP114" s="69"/>
      <c r="WQ114" s="69"/>
      <c r="WR114" s="69"/>
      <c r="WS114" s="69"/>
      <c r="WT114" s="69"/>
      <c r="WU114" s="69"/>
      <c r="WV114" s="69"/>
      <c r="WW114" s="69"/>
      <c r="WX114" s="69"/>
      <c r="WY114" s="69"/>
      <c r="WZ114" s="69"/>
      <c r="XA114" s="69"/>
      <c r="XB114" s="69"/>
      <c r="XC114" s="69"/>
      <c r="XD114" s="69"/>
      <c r="XE114" s="69"/>
      <c r="XF114" s="69"/>
      <c r="XG114" s="69"/>
      <c r="XH114" s="69"/>
      <c r="XI114" s="69"/>
      <c r="XJ114" s="69"/>
      <c r="XK114" s="69"/>
      <c r="XL114" s="69"/>
      <c r="XM114" s="69"/>
      <c r="XN114" s="69"/>
      <c r="XO114" s="69"/>
      <c r="XP114" s="69"/>
      <c r="XQ114" s="69"/>
      <c r="XR114" s="69"/>
      <c r="XS114" s="69"/>
      <c r="XT114" s="69"/>
      <c r="XU114" s="69"/>
      <c r="XV114" s="69"/>
      <c r="XW114" s="69"/>
      <c r="XX114" s="69"/>
      <c r="XY114" s="69"/>
      <c r="XZ114" s="69"/>
      <c r="YA114" s="69"/>
      <c r="YB114" s="69"/>
      <c r="YC114" s="69"/>
      <c r="YD114" s="69"/>
      <c r="YE114" s="69"/>
      <c r="YF114" s="69"/>
      <c r="YG114" s="69"/>
      <c r="YH114" s="69"/>
      <c r="YI114" s="69"/>
      <c r="YJ114" s="69"/>
      <c r="YK114" s="69"/>
      <c r="YL114" s="69"/>
      <c r="YM114" s="69"/>
      <c r="YN114" s="69"/>
      <c r="YO114" s="69"/>
      <c r="YP114" s="69"/>
      <c r="YQ114" s="69"/>
      <c r="YR114" s="69"/>
      <c r="YS114" s="69"/>
      <c r="YT114" s="69"/>
      <c r="YU114" s="69"/>
      <c r="YV114" s="69"/>
      <c r="YW114" s="69"/>
      <c r="YX114" s="69"/>
      <c r="YY114" s="69"/>
      <c r="YZ114" s="69"/>
      <c r="ZA114" s="69"/>
      <c r="ZB114" s="69"/>
      <c r="ZC114" s="69"/>
      <c r="ZD114" s="69"/>
      <c r="ZE114" s="69"/>
      <c r="ZF114" s="69"/>
      <c r="ZG114" s="69"/>
      <c r="ZH114" s="69"/>
      <c r="ZI114" s="69"/>
      <c r="ZJ114" s="69"/>
      <c r="ZK114" s="69"/>
      <c r="ZL114" s="69"/>
      <c r="ZM114" s="69"/>
      <c r="ZN114" s="69"/>
      <c r="ZO114" s="69"/>
      <c r="ZP114" s="69"/>
      <c r="ZQ114" s="69"/>
      <c r="ZR114" s="69"/>
      <c r="ZS114" s="69"/>
      <c r="ZT114" s="69"/>
      <c r="ZU114" s="69"/>
      <c r="ZV114" s="69"/>
      <c r="ZW114" s="69"/>
      <c r="ZX114" s="69"/>
      <c r="ZY114" s="69"/>
      <c r="ZZ114" s="69"/>
      <c r="AAA114" s="69"/>
      <c r="AAB114" s="69"/>
      <c r="AAC114" s="69"/>
      <c r="AAD114" s="69"/>
      <c r="AAE114" s="69"/>
      <c r="AAF114" s="69"/>
      <c r="AAG114" s="69"/>
      <c r="AAH114" s="69"/>
      <c r="AAI114" s="69"/>
      <c r="AAJ114" s="69"/>
      <c r="AAK114" s="69"/>
      <c r="AAL114" s="69"/>
      <c r="AAM114" s="69"/>
      <c r="AAN114" s="69"/>
      <c r="AAO114" s="69"/>
      <c r="AAP114" s="69"/>
      <c r="AAQ114" s="69"/>
      <c r="AAR114" s="69"/>
      <c r="AAS114" s="69"/>
      <c r="AAT114" s="69"/>
      <c r="AAU114" s="69"/>
      <c r="AAV114" s="69"/>
      <c r="AAW114" s="69"/>
      <c r="AAX114" s="69"/>
      <c r="AAY114" s="69"/>
      <c r="AAZ114" s="69"/>
      <c r="ABA114" s="69"/>
      <c r="ABB114" s="69"/>
      <c r="ABC114" s="69"/>
      <c r="ABD114" s="69"/>
      <c r="ABE114" s="69"/>
      <c r="ABF114" s="69"/>
      <c r="ABG114" s="69"/>
      <c r="ABH114" s="69"/>
      <c r="ABI114" s="69"/>
      <c r="ABJ114" s="69"/>
      <c r="ABK114" s="69"/>
      <c r="ABL114" s="69"/>
      <c r="ABM114" s="69"/>
      <c r="ABN114" s="69"/>
      <c r="ABO114" s="69"/>
      <c r="ABP114" s="69"/>
      <c r="ABQ114" s="69"/>
      <c r="ABR114" s="69"/>
      <c r="ABS114" s="69"/>
      <c r="ABT114" s="69"/>
      <c r="ABU114" s="69"/>
      <c r="ABV114" s="69"/>
      <c r="ABW114" s="69"/>
      <c r="ABX114" s="69"/>
      <c r="ABY114" s="69"/>
      <c r="ABZ114" s="69"/>
      <c r="ACA114" s="69"/>
      <c r="ACB114" s="69"/>
      <c r="ACC114" s="69"/>
      <c r="ACD114" s="69"/>
      <c r="ACE114" s="69"/>
      <c r="ACF114" s="69"/>
      <c r="ACG114" s="69"/>
      <c r="ACH114" s="69"/>
      <c r="ACI114" s="69"/>
      <c r="ACJ114" s="69"/>
      <c r="ACK114" s="69"/>
      <c r="ACL114" s="69"/>
      <c r="ACM114" s="69"/>
      <c r="ACN114" s="69"/>
      <c r="ACO114" s="69"/>
      <c r="ACP114" s="69"/>
      <c r="ACQ114" s="69"/>
      <c r="ACR114" s="69"/>
      <c r="ACS114" s="69"/>
      <c r="ACT114" s="69"/>
      <c r="ACU114" s="69"/>
      <c r="ACV114" s="69"/>
      <c r="ACW114" s="69"/>
      <c r="ACX114" s="69"/>
      <c r="ACY114" s="69"/>
      <c r="ACZ114" s="69"/>
      <c r="ADA114" s="69"/>
      <c r="ADB114" s="69"/>
      <c r="ADC114" s="69"/>
      <c r="ADD114" s="69"/>
      <c r="ADE114" s="69"/>
      <c r="ADF114" s="69"/>
      <c r="ADG114" s="69"/>
      <c r="ADH114" s="69"/>
      <c r="ADI114" s="69"/>
      <c r="ADJ114" s="69"/>
      <c r="ADK114" s="69"/>
      <c r="ADL114" s="69"/>
      <c r="ADM114" s="69"/>
      <c r="ADN114" s="69"/>
      <c r="ADO114" s="69"/>
      <c r="ADP114" s="69"/>
      <c r="ADQ114" s="69"/>
      <c r="ADR114" s="69"/>
      <c r="ADS114" s="69"/>
      <c r="ADT114" s="69"/>
      <c r="ADU114" s="69"/>
      <c r="ADV114" s="69"/>
      <c r="ADW114" s="69"/>
      <c r="ADX114" s="69"/>
      <c r="ADY114" s="69"/>
      <c r="ADZ114" s="69"/>
      <c r="AEA114" s="69"/>
      <c r="AEB114" s="69"/>
      <c r="AEC114" s="69"/>
      <c r="AED114" s="69"/>
      <c r="AEE114" s="69"/>
      <c r="AEF114" s="69"/>
      <c r="AEG114" s="69"/>
      <c r="AEH114" s="69"/>
      <c r="AEI114" s="69"/>
      <c r="AEJ114" s="69"/>
      <c r="AEK114" s="69"/>
      <c r="AEL114" s="69"/>
      <c r="AEM114" s="69"/>
      <c r="AEN114" s="69"/>
      <c r="AEO114" s="69"/>
      <c r="AEP114" s="69"/>
      <c r="AEQ114" s="69"/>
      <c r="AER114" s="69"/>
      <c r="AES114" s="69"/>
      <c r="AET114" s="69"/>
      <c r="AEU114" s="69"/>
      <c r="AEV114" s="69"/>
      <c r="AEW114" s="69"/>
      <c r="AEX114" s="69"/>
      <c r="AEY114" s="69"/>
      <c r="AEZ114" s="69"/>
      <c r="AFA114" s="69"/>
      <c r="AFB114" s="69"/>
      <c r="AFC114" s="69"/>
      <c r="AFD114" s="69"/>
      <c r="AFE114" s="69"/>
      <c r="AFF114" s="69"/>
      <c r="AFG114" s="69"/>
      <c r="AFH114" s="69"/>
      <c r="AFI114" s="69"/>
      <c r="AFJ114" s="69"/>
      <c r="AFK114" s="69"/>
      <c r="AFL114" s="69"/>
      <c r="AFM114" s="69"/>
      <c r="AFN114" s="69"/>
      <c r="AFO114" s="69"/>
      <c r="AFP114" s="69"/>
      <c r="AFQ114" s="69"/>
      <c r="AFR114" s="69"/>
      <c r="AFS114" s="69"/>
      <c r="AFT114" s="69"/>
      <c r="AFU114" s="69"/>
      <c r="AFV114" s="69"/>
      <c r="AFW114" s="69"/>
      <c r="AFX114" s="69"/>
      <c r="AFY114" s="69"/>
      <c r="AFZ114" s="69"/>
      <c r="AGA114" s="69"/>
      <c r="AGB114" s="69"/>
      <c r="AGC114" s="69"/>
      <c r="AGD114" s="69"/>
      <c r="AGE114" s="69"/>
      <c r="AGF114" s="69"/>
      <c r="AGG114" s="69"/>
      <c r="AGH114" s="69"/>
      <c r="AGI114" s="69"/>
      <c r="AGJ114" s="69"/>
      <c r="AGK114" s="69"/>
      <c r="AGL114" s="69"/>
      <c r="AGM114" s="69"/>
      <c r="AGN114" s="69"/>
      <c r="AGO114" s="69"/>
      <c r="AGP114" s="69"/>
      <c r="AGQ114" s="69"/>
      <c r="AGR114" s="69"/>
      <c r="AGS114" s="69"/>
      <c r="AGT114" s="69"/>
      <c r="AGU114" s="69"/>
      <c r="AGV114" s="69"/>
      <c r="AGW114" s="69"/>
      <c r="AGX114" s="69"/>
      <c r="AGY114" s="69"/>
      <c r="AGZ114" s="69"/>
      <c r="AHA114" s="69"/>
      <c r="AHB114" s="69"/>
      <c r="AHC114" s="69"/>
      <c r="AHD114" s="69"/>
      <c r="AHE114" s="69"/>
      <c r="AHF114" s="69"/>
      <c r="AHG114" s="69"/>
      <c r="AHH114" s="69"/>
      <c r="AHI114" s="69"/>
      <c r="AHJ114" s="69"/>
      <c r="AHK114" s="69"/>
      <c r="AHL114" s="69"/>
      <c r="AHM114" s="69"/>
      <c r="AHN114" s="69"/>
      <c r="AHO114" s="69"/>
      <c r="AHP114" s="69"/>
      <c r="AHQ114" s="69"/>
      <c r="AHR114" s="69"/>
      <c r="AHS114" s="69"/>
      <c r="AHT114" s="69"/>
      <c r="AHU114" s="69"/>
      <c r="AHV114" s="69"/>
      <c r="AHW114" s="69"/>
      <c r="AHX114" s="69"/>
      <c r="AHY114" s="69"/>
      <c r="AHZ114" s="69"/>
      <c r="AIA114" s="69"/>
      <c r="AIB114" s="69"/>
      <c r="AIC114" s="69"/>
      <c r="AID114" s="69"/>
      <c r="AIE114" s="69"/>
      <c r="AIF114" s="69"/>
      <c r="AIG114" s="69"/>
      <c r="AIH114" s="69"/>
      <c r="AII114" s="69"/>
      <c r="AIJ114" s="69"/>
      <c r="AIK114" s="69"/>
      <c r="AIL114" s="69"/>
      <c r="AIM114" s="69"/>
      <c r="AIN114" s="69"/>
      <c r="AIO114" s="69"/>
      <c r="AIP114" s="69"/>
      <c r="AIQ114" s="69"/>
      <c r="AIR114" s="69"/>
      <c r="AIS114" s="69"/>
      <c r="AIT114" s="69"/>
      <c r="AIU114" s="69"/>
      <c r="AIV114" s="69"/>
      <c r="AIW114" s="69"/>
      <c r="AIX114" s="69"/>
      <c r="AIY114" s="69"/>
      <c r="AIZ114" s="69"/>
      <c r="AJA114" s="69"/>
      <c r="AJB114" s="69"/>
      <c r="AJC114" s="69"/>
      <c r="AJD114" s="69"/>
      <c r="AJE114" s="69"/>
      <c r="AJF114" s="69"/>
      <c r="AJG114" s="69"/>
      <c r="AJH114" s="69"/>
      <c r="AJI114" s="69"/>
      <c r="AJJ114" s="69"/>
      <c r="AJK114" s="69"/>
      <c r="AJL114" s="69"/>
      <c r="AJM114" s="69"/>
      <c r="AJN114" s="69"/>
      <c r="AJO114" s="69"/>
      <c r="AJP114" s="69"/>
      <c r="AJQ114" s="69"/>
      <c r="AJR114" s="69"/>
      <c r="AJS114" s="69"/>
      <c r="AJT114" s="69"/>
      <c r="AJU114" s="69"/>
      <c r="AJV114" s="69"/>
      <c r="AJW114" s="69"/>
      <c r="AJX114" s="69"/>
      <c r="AJY114" s="69"/>
      <c r="AJZ114" s="69"/>
      <c r="AKA114" s="69"/>
      <c r="AKB114" s="69"/>
      <c r="AKC114" s="69"/>
      <c r="AKD114" s="69"/>
      <c r="AKE114" s="69"/>
      <c r="AKF114" s="69"/>
      <c r="AKG114" s="69"/>
      <c r="AKH114" s="69"/>
      <c r="AKI114" s="69"/>
      <c r="AKJ114" s="69"/>
      <c r="AKK114" s="69"/>
      <c r="AKL114" s="69"/>
      <c r="AKM114" s="69"/>
      <c r="AKN114" s="69"/>
      <c r="AKO114" s="69"/>
      <c r="AKP114" s="69"/>
      <c r="AKQ114" s="69"/>
      <c r="AKR114" s="69"/>
      <c r="AKS114" s="69"/>
      <c r="AKT114" s="69"/>
      <c r="AKU114" s="69"/>
      <c r="AKV114" s="69"/>
      <c r="AKW114" s="69"/>
      <c r="AKX114" s="69"/>
      <c r="AKY114" s="69"/>
      <c r="AKZ114" s="69"/>
      <c r="ALA114" s="69"/>
      <c r="ALB114" s="69"/>
      <c r="ALC114" s="69"/>
      <c r="ALD114" s="69"/>
      <c r="ALE114" s="69"/>
      <c r="ALF114" s="69"/>
      <c r="ALG114" s="69"/>
      <c r="ALH114" s="69"/>
      <c r="ALI114" s="69"/>
      <c r="ALJ114" s="69"/>
      <c r="ALK114" s="69"/>
      <c r="ALL114" s="69"/>
      <c r="ALM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69"/>
      <c r="BG115" s="69"/>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69"/>
      <c r="CE115" s="69"/>
      <c r="CF115" s="69"/>
      <c r="CG115" s="69"/>
      <c r="CH115" s="69"/>
      <c r="CI115" s="69"/>
      <c r="CJ115" s="69"/>
      <c r="CK115" s="69"/>
      <c r="CL115" s="69"/>
      <c r="CM115" s="69"/>
      <c r="CN115" s="69"/>
      <c r="CO115" s="69"/>
      <c r="CP115" s="69"/>
      <c r="CQ115" s="69"/>
      <c r="CR115" s="69"/>
      <c r="CS115" s="69"/>
      <c r="CT115" s="69"/>
      <c r="CU115" s="69"/>
      <c r="CV115" s="69"/>
      <c r="CW115" s="69"/>
      <c r="CX115" s="69"/>
      <c r="CY115" s="69"/>
      <c r="CZ115" s="69"/>
      <c r="DA115" s="69"/>
      <c r="DB115" s="69"/>
      <c r="DC115" s="69"/>
      <c r="DD115" s="69"/>
      <c r="DE115" s="69"/>
      <c r="DF115" s="69"/>
      <c r="DG115" s="69"/>
      <c r="DH115" s="69"/>
      <c r="DI115" s="69"/>
      <c r="DJ115" s="69"/>
      <c r="DK115" s="69"/>
      <c r="DL115" s="69"/>
      <c r="DM115" s="69"/>
      <c r="DN115" s="69"/>
      <c r="DO115" s="69"/>
      <c r="DP115" s="69"/>
      <c r="DQ115" s="69"/>
      <c r="DR115" s="69"/>
      <c r="DS115" s="69"/>
      <c r="DT115" s="69"/>
      <c r="DU115" s="69"/>
      <c r="DV115" s="69"/>
      <c r="DW115" s="69"/>
      <c r="DX115" s="69"/>
      <c r="DY115" s="69"/>
      <c r="DZ115" s="69"/>
      <c r="EA115" s="69"/>
      <c r="EB115" s="69"/>
      <c r="EC115" s="69"/>
      <c r="ED115" s="69"/>
      <c r="EE115" s="69"/>
      <c r="EF115" s="69"/>
      <c r="EG115" s="69"/>
      <c r="EH115" s="69"/>
      <c r="EI115" s="69"/>
      <c r="EJ115" s="69"/>
      <c r="EK115" s="69"/>
      <c r="EL115" s="69"/>
      <c r="EM115" s="69"/>
      <c r="EN115" s="69"/>
      <c r="EO115" s="69"/>
      <c r="EP115" s="69"/>
      <c r="EQ115" s="69"/>
      <c r="ER115" s="69"/>
      <c r="ES115" s="69"/>
      <c r="ET115" s="69"/>
      <c r="EU115" s="69"/>
      <c r="EV115" s="69"/>
      <c r="EW115" s="69"/>
      <c r="EX115" s="69"/>
      <c r="EY115" s="69"/>
      <c r="EZ115" s="69"/>
      <c r="FA115" s="69"/>
      <c r="FB115" s="69"/>
      <c r="FC115" s="69"/>
      <c r="FD115" s="69"/>
      <c r="FE115" s="69"/>
      <c r="FF115" s="69"/>
      <c r="FG115" s="69"/>
      <c r="FH115" s="69"/>
      <c r="FI115" s="69"/>
      <c r="FJ115" s="69"/>
      <c r="FK115" s="69"/>
      <c r="FL115" s="69"/>
      <c r="FM115" s="69"/>
      <c r="FN115" s="69"/>
      <c r="FO115" s="69"/>
      <c r="FP115" s="69"/>
      <c r="FQ115" s="69"/>
      <c r="FR115" s="69"/>
      <c r="FS115" s="69"/>
      <c r="FT115" s="69"/>
      <c r="FU115" s="69"/>
      <c r="FV115" s="69"/>
      <c r="FW115" s="69"/>
      <c r="FX115" s="69"/>
      <c r="FY115" s="69"/>
      <c r="FZ115" s="69"/>
      <c r="GA115" s="69"/>
      <c r="GB115" s="69"/>
      <c r="GC115" s="69"/>
      <c r="GD115" s="69"/>
      <c r="GE115" s="69"/>
      <c r="GF115" s="69"/>
      <c r="GG115" s="69"/>
      <c r="GH115" s="69"/>
      <c r="GI115" s="69"/>
      <c r="GJ115" s="69"/>
      <c r="GK115" s="69"/>
      <c r="GL115" s="69"/>
      <c r="GM115" s="69"/>
      <c r="GN115" s="69"/>
      <c r="GO115" s="69"/>
      <c r="GP115" s="69"/>
      <c r="GQ115" s="69"/>
      <c r="GR115" s="69"/>
      <c r="GS115" s="69"/>
      <c r="GT115" s="69"/>
      <c r="GU115" s="69"/>
      <c r="GV115" s="69"/>
      <c r="GW115" s="69"/>
      <c r="GX115" s="69"/>
      <c r="GY115" s="69"/>
      <c r="GZ115" s="69"/>
      <c r="HA115" s="69"/>
      <c r="HB115" s="69"/>
      <c r="HC115" s="69"/>
      <c r="HD115" s="69"/>
      <c r="HE115" s="69"/>
      <c r="HF115" s="69"/>
      <c r="HG115" s="69"/>
      <c r="HH115" s="69"/>
      <c r="HI115" s="69"/>
      <c r="HJ115" s="69"/>
      <c r="HK115" s="69"/>
      <c r="HL115" s="69"/>
      <c r="HM115" s="69"/>
      <c r="HN115" s="69"/>
      <c r="HO115" s="69"/>
      <c r="HP115" s="69"/>
      <c r="HQ115" s="69"/>
      <c r="HR115" s="69"/>
      <c r="HS115" s="69"/>
      <c r="HT115" s="69"/>
      <c r="HU115" s="69"/>
      <c r="HV115" s="69"/>
      <c r="HW115" s="69"/>
      <c r="HX115" s="69"/>
      <c r="HY115" s="69"/>
      <c r="HZ115" s="69"/>
      <c r="IA115" s="69"/>
      <c r="IB115" s="69"/>
      <c r="IC115" s="69"/>
      <c r="ID115" s="69"/>
      <c r="IE115" s="69"/>
      <c r="IF115" s="69"/>
      <c r="IG115" s="69"/>
      <c r="IH115" s="69"/>
      <c r="II115" s="69"/>
      <c r="IJ115" s="69"/>
      <c r="IK115" s="69"/>
      <c r="IL115" s="69"/>
      <c r="IM115" s="69"/>
      <c r="IN115" s="69"/>
      <c r="IO115" s="69"/>
      <c r="IP115" s="69"/>
      <c r="IQ115" s="69"/>
      <c r="IR115" s="69"/>
      <c r="IS115" s="69"/>
      <c r="IT115" s="69"/>
      <c r="IU115" s="69"/>
      <c r="IV115" s="69"/>
      <c r="IW115" s="69"/>
      <c r="IX115" s="69"/>
      <c r="IY115" s="69"/>
      <c r="IZ115" s="69"/>
      <c r="JA115" s="69"/>
      <c r="JB115" s="69"/>
      <c r="JC115" s="69"/>
      <c r="JD115" s="69"/>
      <c r="JE115" s="69"/>
      <c r="JF115" s="69"/>
      <c r="JG115" s="69"/>
      <c r="JH115" s="69"/>
      <c r="JI115" s="69"/>
      <c r="JJ115" s="69"/>
      <c r="JK115" s="69"/>
      <c r="JL115" s="69"/>
      <c r="JM115" s="69"/>
      <c r="JN115" s="69"/>
      <c r="JO115" s="69"/>
      <c r="JP115" s="69"/>
      <c r="JQ115" s="69"/>
      <c r="JR115" s="69"/>
      <c r="JS115" s="69"/>
      <c r="JT115" s="69"/>
      <c r="JU115" s="69"/>
      <c r="JV115" s="69"/>
      <c r="JW115" s="69"/>
      <c r="JX115" s="69"/>
      <c r="JY115" s="69"/>
      <c r="JZ115" s="69"/>
      <c r="KA115" s="69"/>
      <c r="KB115" s="69"/>
      <c r="KC115" s="69"/>
      <c r="KD115" s="69"/>
      <c r="KE115" s="69"/>
      <c r="KF115" s="69"/>
      <c r="KG115" s="69"/>
      <c r="KH115" s="69"/>
      <c r="KI115" s="69"/>
      <c r="KJ115" s="69"/>
      <c r="KK115" s="69"/>
      <c r="KL115" s="69"/>
      <c r="KM115" s="69"/>
      <c r="KN115" s="69"/>
      <c r="KO115" s="69"/>
      <c r="KP115" s="69"/>
      <c r="KQ115" s="69"/>
      <c r="KR115" s="69"/>
      <c r="KS115" s="69"/>
      <c r="KT115" s="69"/>
      <c r="KU115" s="69"/>
      <c r="KV115" s="69"/>
      <c r="KW115" s="69"/>
      <c r="KX115" s="69"/>
      <c r="KY115" s="69"/>
      <c r="KZ115" s="69"/>
      <c r="LA115" s="69"/>
      <c r="LB115" s="69"/>
      <c r="LC115" s="69"/>
      <c r="LD115" s="69"/>
      <c r="LE115" s="69"/>
      <c r="LF115" s="69"/>
      <c r="LG115" s="69"/>
      <c r="LH115" s="69"/>
      <c r="LI115" s="69"/>
      <c r="LJ115" s="69"/>
      <c r="LK115" s="69"/>
      <c r="LL115" s="69"/>
      <c r="LM115" s="69"/>
      <c r="LN115" s="69"/>
      <c r="LO115" s="69"/>
      <c r="LP115" s="69"/>
      <c r="LQ115" s="69"/>
      <c r="LR115" s="69"/>
      <c r="LS115" s="69"/>
      <c r="LT115" s="69"/>
      <c r="LU115" s="69"/>
      <c r="LV115" s="69"/>
      <c r="LW115" s="69"/>
      <c r="LX115" s="69"/>
      <c r="LY115" s="69"/>
      <c r="LZ115" s="69"/>
      <c r="MA115" s="69"/>
      <c r="MB115" s="69"/>
      <c r="MC115" s="69"/>
      <c r="MD115" s="69"/>
      <c r="ME115" s="69"/>
      <c r="MF115" s="69"/>
      <c r="MG115" s="69"/>
      <c r="MH115" s="69"/>
      <c r="MI115" s="69"/>
      <c r="MJ115" s="69"/>
      <c r="MK115" s="69"/>
      <c r="ML115" s="69"/>
      <c r="MM115" s="69"/>
      <c r="MN115" s="69"/>
      <c r="MO115" s="69"/>
      <c r="MP115" s="69"/>
      <c r="MQ115" s="69"/>
      <c r="MR115" s="69"/>
      <c r="MS115" s="69"/>
      <c r="MT115" s="69"/>
      <c r="MU115" s="69"/>
      <c r="MV115" s="69"/>
      <c r="MW115" s="69"/>
      <c r="MX115" s="69"/>
      <c r="MY115" s="69"/>
      <c r="MZ115" s="69"/>
      <c r="NA115" s="69"/>
      <c r="NB115" s="69"/>
      <c r="NC115" s="69"/>
      <c r="ND115" s="69"/>
      <c r="NE115" s="69"/>
      <c r="NF115" s="69"/>
      <c r="NG115" s="69"/>
      <c r="NH115" s="69"/>
      <c r="NI115" s="69"/>
      <c r="NJ115" s="69"/>
      <c r="NK115" s="69"/>
      <c r="NL115" s="69"/>
      <c r="NM115" s="69"/>
      <c r="NN115" s="69"/>
      <c r="NO115" s="69"/>
      <c r="NP115" s="69"/>
      <c r="NQ115" s="69"/>
      <c r="NR115" s="69"/>
      <c r="NS115" s="69"/>
      <c r="NT115" s="69"/>
      <c r="NU115" s="69"/>
      <c r="NV115" s="69"/>
      <c r="NW115" s="69"/>
      <c r="NX115" s="69"/>
      <c r="NY115" s="69"/>
      <c r="NZ115" s="69"/>
      <c r="OA115" s="69"/>
      <c r="OB115" s="69"/>
      <c r="OC115" s="69"/>
      <c r="OD115" s="69"/>
      <c r="OE115" s="69"/>
      <c r="OF115" s="69"/>
      <c r="OG115" s="69"/>
      <c r="OH115" s="69"/>
      <c r="OI115" s="69"/>
      <c r="OJ115" s="69"/>
      <c r="OK115" s="69"/>
      <c r="OL115" s="69"/>
      <c r="OM115" s="69"/>
      <c r="ON115" s="69"/>
      <c r="OO115" s="69"/>
      <c r="OP115" s="69"/>
      <c r="OQ115" s="69"/>
      <c r="OR115" s="69"/>
      <c r="OS115" s="69"/>
      <c r="OT115" s="69"/>
      <c r="OU115" s="69"/>
      <c r="OV115" s="69"/>
      <c r="OW115" s="69"/>
      <c r="OX115" s="69"/>
      <c r="OY115" s="69"/>
      <c r="OZ115" s="69"/>
      <c r="PA115" s="69"/>
      <c r="PB115" s="69"/>
      <c r="PC115" s="69"/>
      <c r="PD115" s="69"/>
      <c r="PE115" s="69"/>
      <c r="PF115" s="69"/>
      <c r="PG115" s="69"/>
      <c r="PH115" s="69"/>
      <c r="PI115" s="69"/>
      <c r="PJ115" s="69"/>
      <c r="PK115" s="69"/>
      <c r="PL115" s="69"/>
      <c r="PM115" s="69"/>
      <c r="PN115" s="69"/>
      <c r="PO115" s="69"/>
      <c r="PP115" s="69"/>
      <c r="PQ115" s="69"/>
      <c r="PR115" s="69"/>
      <c r="PS115" s="69"/>
      <c r="PT115" s="69"/>
      <c r="PU115" s="69"/>
      <c r="PV115" s="69"/>
      <c r="PW115" s="69"/>
      <c r="PX115" s="69"/>
      <c r="PY115" s="69"/>
      <c r="PZ115" s="69"/>
      <c r="QA115" s="69"/>
      <c r="QB115" s="69"/>
      <c r="QC115" s="69"/>
      <c r="QD115" s="69"/>
      <c r="QE115" s="69"/>
      <c r="QF115" s="69"/>
      <c r="QG115" s="69"/>
      <c r="QH115" s="69"/>
      <c r="QI115" s="69"/>
      <c r="QJ115" s="69"/>
      <c r="QK115" s="69"/>
      <c r="QL115" s="69"/>
      <c r="QM115" s="69"/>
      <c r="QN115" s="69"/>
      <c r="QO115" s="69"/>
      <c r="QP115" s="69"/>
      <c r="QQ115" s="69"/>
      <c r="QR115" s="69"/>
      <c r="QS115" s="69"/>
      <c r="QT115" s="69"/>
      <c r="QU115" s="69"/>
      <c r="QV115" s="69"/>
      <c r="QW115" s="69"/>
      <c r="QX115" s="69"/>
      <c r="QY115" s="69"/>
      <c r="QZ115" s="69"/>
      <c r="RA115" s="69"/>
      <c r="RB115" s="69"/>
      <c r="RC115" s="69"/>
      <c r="RD115" s="69"/>
      <c r="RE115" s="69"/>
      <c r="RF115" s="69"/>
      <c r="RG115" s="69"/>
      <c r="RH115" s="69"/>
      <c r="RI115" s="69"/>
      <c r="RJ115" s="69"/>
      <c r="RK115" s="69"/>
      <c r="RL115" s="69"/>
      <c r="RM115" s="69"/>
      <c r="RN115" s="69"/>
      <c r="RO115" s="69"/>
      <c r="RP115" s="69"/>
      <c r="RQ115" s="69"/>
      <c r="RR115" s="69"/>
      <c r="RS115" s="69"/>
      <c r="RT115" s="69"/>
      <c r="RU115" s="69"/>
      <c r="RV115" s="69"/>
      <c r="RW115" s="69"/>
      <c r="RX115" s="69"/>
      <c r="RY115" s="69"/>
      <c r="RZ115" s="69"/>
      <c r="SA115" s="69"/>
      <c r="SB115" s="69"/>
      <c r="SC115" s="69"/>
      <c r="SD115" s="69"/>
      <c r="SE115" s="69"/>
      <c r="SF115" s="69"/>
      <c r="SG115" s="69"/>
      <c r="SH115" s="69"/>
      <c r="SI115" s="69"/>
      <c r="SJ115" s="69"/>
      <c r="SK115" s="69"/>
      <c r="SL115" s="69"/>
      <c r="SM115" s="69"/>
      <c r="SN115" s="69"/>
      <c r="SO115" s="69"/>
      <c r="SP115" s="69"/>
      <c r="SQ115" s="69"/>
      <c r="SR115" s="69"/>
      <c r="SS115" s="69"/>
      <c r="ST115" s="69"/>
      <c r="SU115" s="69"/>
      <c r="SV115" s="69"/>
      <c r="SW115" s="69"/>
      <c r="SX115" s="69"/>
      <c r="SY115" s="69"/>
      <c r="SZ115" s="69"/>
      <c r="TA115" s="69"/>
      <c r="TB115" s="69"/>
      <c r="TC115" s="69"/>
      <c r="TD115" s="69"/>
      <c r="TE115" s="69"/>
      <c r="TF115" s="69"/>
      <c r="TG115" s="69"/>
      <c r="TH115" s="69"/>
      <c r="TI115" s="69"/>
      <c r="TJ115" s="69"/>
      <c r="TK115" s="69"/>
      <c r="TL115" s="69"/>
      <c r="TM115" s="69"/>
      <c r="TN115" s="69"/>
      <c r="TO115" s="69"/>
      <c r="TP115" s="69"/>
      <c r="TQ115" s="69"/>
      <c r="TR115" s="69"/>
      <c r="TS115" s="69"/>
      <c r="TT115" s="69"/>
      <c r="TU115" s="69"/>
      <c r="TV115" s="69"/>
      <c r="TW115" s="69"/>
      <c r="TX115" s="69"/>
      <c r="TY115" s="69"/>
      <c r="TZ115" s="69"/>
      <c r="UA115" s="69"/>
      <c r="UB115" s="69"/>
      <c r="UC115" s="69"/>
      <c r="UD115" s="69"/>
      <c r="UE115" s="69"/>
      <c r="UF115" s="69"/>
      <c r="UG115" s="69"/>
      <c r="UH115" s="69"/>
      <c r="UI115" s="69"/>
      <c r="UJ115" s="69"/>
      <c r="UK115" s="69"/>
      <c r="UL115" s="69"/>
      <c r="UM115" s="69"/>
      <c r="UN115" s="69"/>
      <c r="UO115" s="69"/>
      <c r="UP115" s="69"/>
      <c r="UQ115" s="69"/>
      <c r="UR115" s="69"/>
      <c r="US115" s="69"/>
      <c r="UT115" s="69"/>
      <c r="UU115" s="69"/>
      <c r="UV115" s="69"/>
      <c r="UW115" s="69"/>
      <c r="UX115" s="69"/>
      <c r="UY115" s="69"/>
      <c r="UZ115" s="69"/>
      <c r="VA115" s="69"/>
      <c r="VB115" s="69"/>
      <c r="VC115" s="69"/>
      <c r="VD115" s="69"/>
      <c r="VE115" s="69"/>
      <c r="VF115" s="69"/>
      <c r="VG115" s="69"/>
      <c r="VH115" s="69"/>
      <c r="VI115" s="69"/>
      <c r="VJ115" s="69"/>
      <c r="VK115" s="69"/>
      <c r="VL115" s="69"/>
      <c r="VM115" s="69"/>
      <c r="VN115" s="69"/>
      <c r="VO115" s="69"/>
      <c r="VP115" s="69"/>
      <c r="VQ115" s="69"/>
      <c r="VR115" s="69"/>
      <c r="VS115" s="69"/>
      <c r="VT115" s="69"/>
      <c r="VU115" s="69"/>
      <c r="VV115" s="69"/>
      <c r="VW115" s="69"/>
      <c r="VX115" s="69"/>
      <c r="VY115" s="69"/>
      <c r="VZ115" s="69"/>
      <c r="WA115" s="69"/>
      <c r="WB115" s="69"/>
      <c r="WC115" s="69"/>
      <c r="WD115" s="69"/>
      <c r="WE115" s="69"/>
      <c r="WF115" s="69"/>
      <c r="WG115" s="69"/>
      <c r="WH115" s="69"/>
      <c r="WI115" s="69"/>
      <c r="WJ115" s="69"/>
      <c r="WK115" s="69"/>
      <c r="WL115" s="69"/>
      <c r="WM115" s="69"/>
      <c r="WN115" s="69"/>
      <c r="WO115" s="69"/>
      <c r="WP115" s="69"/>
      <c r="WQ115" s="69"/>
      <c r="WR115" s="69"/>
      <c r="WS115" s="69"/>
      <c r="WT115" s="69"/>
      <c r="WU115" s="69"/>
      <c r="WV115" s="69"/>
      <c r="WW115" s="69"/>
      <c r="WX115" s="69"/>
      <c r="WY115" s="69"/>
      <c r="WZ115" s="69"/>
      <c r="XA115" s="69"/>
      <c r="XB115" s="69"/>
      <c r="XC115" s="69"/>
      <c r="XD115" s="69"/>
      <c r="XE115" s="69"/>
      <c r="XF115" s="69"/>
      <c r="XG115" s="69"/>
      <c r="XH115" s="69"/>
      <c r="XI115" s="69"/>
      <c r="XJ115" s="69"/>
      <c r="XK115" s="69"/>
      <c r="XL115" s="69"/>
      <c r="XM115" s="69"/>
      <c r="XN115" s="69"/>
      <c r="XO115" s="69"/>
      <c r="XP115" s="69"/>
      <c r="XQ115" s="69"/>
      <c r="XR115" s="69"/>
      <c r="XS115" s="69"/>
      <c r="XT115" s="69"/>
      <c r="XU115" s="69"/>
      <c r="XV115" s="69"/>
      <c r="XW115" s="69"/>
      <c r="XX115" s="69"/>
      <c r="XY115" s="69"/>
      <c r="XZ115" s="69"/>
      <c r="YA115" s="69"/>
      <c r="YB115" s="69"/>
      <c r="YC115" s="69"/>
      <c r="YD115" s="69"/>
      <c r="YE115" s="69"/>
      <c r="YF115" s="69"/>
      <c r="YG115" s="69"/>
      <c r="YH115" s="69"/>
      <c r="YI115" s="69"/>
      <c r="YJ115" s="69"/>
      <c r="YK115" s="69"/>
      <c r="YL115" s="69"/>
      <c r="YM115" s="69"/>
      <c r="YN115" s="69"/>
      <c r="YO115" s="69"/>
      <c r="YP115" s="69"/>
      <c r="YQ115" s="69"/>
      <c r="YR115" s="69"/>
      <c r="YS115" s="69"/>
      <c r="YT115" s="69"/>
      <c r="YU115" s="69"/>
      <c r="YV115" s="69"/>
      <c r="YW115" s="69"/>
      <c r="YX115" s="69"/>
      <c r="YY115" s="69"/>
      <c r="YZ115" s="69"/>
      <c r="ZA115" s="69"/>
      <c r="ZB115" s="69"/>
      <c r="ZC115" s="69"/>
      <c r="ZD115" s="69"/>
      <c r="ZE115" s="69"/>
      <c r="ZF115" s="69"/>
      <c r="ZG115" s="69"/>
      <c r="ZH115" s="69"/>
      <c r="ZI115" s="69"/>
      <c r="ZJ115" s="69"/>
      <c r="ZK115" s="69"/>
      <c r="ZL115" s="69"/>
      <c r="ZM115" s="69"/>
      <c r="ZN115" s="69"/>
      <c r="ZO115" s="69"/>
      <c r="ZP115" s="69"/>
      <c r="ZQ115" s="69"/>
      <c r="ZR115" s="69"/>
      <c r="ZS115" s="69"/>
      <c r="ZT115" s="69"/>
      <c r="ZU115" s="69"/>
      <c r="ZV115" s="69"/>
      <c r="ZW115" s="69"/>
      <c r="ZX115" s="69"/>
      <c r="ZY115" s="69"/>
      <c r="ZZ115" s="69"/>
      <c r="AAA115" s="69"/>
      <c r="AAB115" s="69"/>
      <c r="AAC115" s="69"/>
      <c r="AAD115" s="69"/>
      <c r="AAE115" s="69"/>
      <c r="AAF115" s="69"/>
      <c r="AAG115" s="69"/>
      <c r="AAH115" s="69"/>
      <c r="AAI115" s="69"/>
      <c r="AAJ115" s="69"/>
      <c r="AAK115" s="69"/>
      <c r="AAL115" s="69"/>
      <c r="AAM115" s="69"/>
      <c r="AAN115" s="69"/>
      <c r="AAO115" s="69"/>
      <c r="AAP115" s="69"/>
      <c r="AAQ115" s="69"/>
      <c r="AAR115" s="69"/>
      <c r="AAS115" s="69"/>
      <c r="AAT115" s="69"/>
      <c r="AAU115" s="69"/>
      <c r="AAV115" s="69"/>
      <c r="AAW115" s="69"/>
      <c r="AAX115" s="69"/>
      <c r="AAY115" s="69"/>
      <c r="AAZ115" s="69"/>
      <c r="ABA115" s="69"/>
      <c r="ABB115" s="69"/>
      <c r="ABC115" s="69"/>
      <c r="ABD115" s="69"/>
      <c r="ABE115" s="69"/>
      <c r="ABF115" s="69"/>
      <c r="ABG115" s="69"/>
      <c r="ABH115" s="69"/>
      <c r="ABI115" s="69"/>
      <c r="ABJ115" s="69"/>
      <c r="ABK115" s="69"/>
      <c r="ABL115" s="69"/>
      <c r="ABM115" s="69"/>
      <c r="ABN115" s="69"/>
      <c r="ABO115" s="69"/>
      <c r="ABP115" s="69"/>
      <c r="ABQ115" s="69"/>
      <c r="ABR115" s="69"/>
      <c r="ABS115" s="69"/>
      <c r="ABT115" s="69"/>
      <c r="ABU115" s="69"/>
      <c r="ABV115" s="69"/>
      <c r="ABW115" s="69"/>
      <c r="ABX115" s="69"/>
      <c r="ABY115" s="69"/>
      <c r="ABZ115" s="69"/>
      <c r="ACA115" s="69"/>
      <c r="ACB115" s="69"/>
      <c r="ACC115" s="69"/>
      <c r="ACD115" s="69"/>
      <c r="ACE115" s="69"/>
      <c r="ACF115" s="69"/>
      <c r="ACG115" s="69"/>
      <c r="ACH115" s="69"/>
      <c r="ACI115" s="69"/>
      <c r="ACJ115" s="69"/>
      <c r="ACK115" s="69"/>
      <c r="ACL115" s="69"/>
      <c r="ACM115" s="69"/>
      <c r="ACN115" s="69"/>
      <c r="ACO115" s="69"/>
      <c r="ACP115" s="69"/>
      <c r="ACQ115" s="69"/>
      <c r="ACR115" s="69"/>
      <c r="ACS115" s="69"/>
      <c r="ACT115" s="69"/>
      <c r="ACU115" s="69"/>
      <c r="ACV115" s="69"/>
      <c r="ACW115" s="69"/>
      <c r="ACX115" s="69"/>
      <c r="ACY115" s="69"/>
      <c r="ACZ115" s="69"/>
      <c r="ADA115" s="69"/>
      <c r="ADB115" s="69"/>
      <c r="ADC115" s="69"/>
      <c r="ADD115" s="69"/>
      <c r="ADE115" s="69"/>
      <c r="ADF115" s="69"/>
      <c r="ADG115" s="69"/>
      <c r="ADH115" s="69"/>
      <c r="ADI115" s="69"/>
      <c r="ADJ115" s="69"/>
      <c r="ADK115" s="69"/>
      <c r="ADL115" s="69"/>
      <c r="ADM115" s="69"/>
      <c r="ADN115" s="69"/>
      <c r="ADO115" s="69"/>
      <c r="ADP115" s="69"/>
      <c r="ADQ115" s="69"/>
      <c r="ADR115" s="69"/>
      <c r="ADS115" s="69"/>
      <c r="ADT115" s="69"/>
      <c r="ADU115" s="69"/>
      <c r="ADV115" s="69"/>
      <c r="ADW115" s="69"/>
      <c r="ADX115" s="69"/>
      <c r="ADY115" s="69"/>
      <c r="ADZ115" s="69"/>
      <c r="AEA115" s="69"/>
      <c r="AEB115" s="69"/>
      <c r="AEC115" s="69"/>
      <c r="AED115" s="69"/>
      <c r="AEE115" s="69"/>
      <c r="AEF115" s="69"/>
      <c r="AEG115" s="69"/>
      <c r="AEH115" s="69"/>
      <c r="AEI115" s="69"/>
      <c r="AEJ115" s="69"/>
      <c r="AEK115" s="69"/>
      <c r="AEL115" s="69"/>
      <c r="AEM115" s="69"/>
      <c r="AEN115" s="69"/>
      <c r="AEO115" s="69"/>
      <c r="AEP115" s="69"/>
      <c r="AEQ115" s="69"/>
      <c r="AER115" s="69"/>
      <c r="AES115" s="69"/>
      <c r="AET115" s="69"/>
      <c r="AEU115" s="69"/>
      <c r="AEV115" s="69"/>
      <c r="AEW115" s="69"/>
      <c r="AEX115" s="69"/>
      <c r="AEY115" s="69"/>
      <c r="AEZ115" s="69"/>
      <c r="AFA115" s="69"/>
      <c r="AFB115" s="69"/>
      <c r="AFC115" s="69"/>
      <c r="AFD115" s="69"/>
      <c r="AFE115" s="69"/>
      <c r="AFF115" s="69"/>
      <c r="AFG115" s="69"/>
      <c r="AFH115" s="69"/>
      <c r="AFI115" s="69"/>
      <c r="AFJ115" s="69"/>
      <c r="AFK115" s="69"/>
      <c r="AFL115" s="69"/>
      <c r="AFM115" s="69"/>
      <c r="AFN115" s="69"/>
      <c r="AFO115" s="69"/>
      <c r="AFP115" s="69"/>
      <c r="AFQ115" s="69"/>
      <c r="AFR115" s="69"/>
      <c r="AFS115" s="69"/>
      <c r="AFT115" s="69"/>
      <c r="AFU115" s="69"/>
      <c r="AFV115" s="69"/>
      <c r="AFW115" s="69"/>
      <c r="AFX115" s="69"/>
      <c r="AFY115" s="69"/>
      <c r="AFZ115" s="69"/>
      <c r="AGA115" s="69"/>
      <c r="AGB115" s="69"/>
      <c r="AGC115" s="69"/>
      <c r="AGD115" s="69"/>
      <c r="AGE115" s="69"/>
      <c r="AGF115" s="69"/>
      <c r="AGG115" s="69"/>
      <c r="AGH115" s="69"/>
      <c r="AGI115" s="69"/>
      <c r="AGJ115" s="69"/>
      <c r="AGK115" s="69"/>
      <c r="AGL115" s="69"/>
      <c r="AGM115" s="69"/>
      <c r="AGN115" s="69"/>
      <c r="AGO115" s="69"/>
      <c r="AGP115" s="69"/>
      <c r="AGQ115" s="69"/>
      <c r="AGR115" s="69"/>
      <c r="AGS115" s="69"/>
      <c r="AGT115" s="69"/>
      <c r="AGU115" s="69"/>
      <c r="AGV115" s="69"/>
      <c r="AGW115" s="69"/>
      <c r="AGX115" s="69"/>
      <c r="AGY115" s="69"/>
      <c r="AGZ115" s="69"/>
      <c r="AHA115" s="69"/>
      <c r="AHB115" s="69"/>
      <c r="AHC115" s="69"/>
      <c r="AHD115" s="69"/>
      <c r="AHE115" s="69"/>
      <c r="AHF115" s="69"/>
      <c r="AHG115" s="69"/>
      <c r="AHH115" s="69"/>
      <c r="AHI115" s="69"/>
      <c r="AHJ115" s="69"/>
      <c r="AHK115" s="69"/>
      <c r="AHL115" s="69"/>
      <c r="AHM115" s="69"/>
      <c r="AHN115" s="69"/>
      <c r="AHO115" s="69"/>
      <c r="AHP115" s="69"/>
      <c r="AHQ115" s="69"/>
      <c r="AHR115" s="69"/>
      <c r="AHS115" s="69"/>
      <c r="AHT115" s="69"/>
      <c r="AHU115" s="69"/>
      <c r="AHV115" s="69"/>
      <c r="AHW115" s="69"/>
      <c r="AHX115" s="69"/>
      <c r="AHY115" s="69"/>
      <c r="AHZ115" s="69"/>
      <c r="AIA115" s="69"/>
      <c r="AIB115" s="69"/>
      <c r="AIC115" s="69"/>
      <c r="AID115" s="69"/>
      <c r="AIE115" s="69"/>
      <c r="AIF115" s="69"/>
      <c r="AIG115" s="69"/>
      <c r="AIH115" s="69"/>
      <c r="AII115" s="69"/>
      <c r="AIJ115" s="69"/>
      <c r="AIK115" s="69"/>
      <c r="AIL115" s="69"/>
      <c r="AIM115" s="69"/>
      <c r="AIN115" s="69"/>
      <c r="AIO115" s="69"/>
      <c r="AIP115" s="69"/>
      <c r="AIQ115" s="69"/>
      <c r="AIR115" s="69"/>
      <c r="AIS115" s="69"/>
      <c r="AIT115" s="69"/>
      <c r="AIU115" s="69"/>
      <c r="AIV115" s="69"/>
      <c r="AIW115" s="69"/>
      <c r="AIX115" s="69"/>
      <c r="AIY115" s="69"/>
      <c r="AIZ115" s="69"/>
      <c r="AJA115" s="69"/>
      <c r="AJB115" s="69"/>
      <c r="AJC115" s="69"/>
      <c r="AJD115" s="69"/>
      <c r="AJE115" s="69"/>
      <c r="AJF115" s="69"/>
      <c r="AJG115" s="69"/>
      <c r="AJH115" s="69"/>
      <c r="AJI115" s="69"/>
      <c r="AJJ115" s="69"/>
      <c r="AJK115" s="69"/>
      <c r="AJL115" s="69"/>
      <c r="AJM115" s="69"/>
      <c r="AJN115" s="69"/>
      <c r="AJO115" s="69"/>
      <c r="AJP115" s="69"/>
      <c r="AJQ115" s="69"/>
      <c r="AJR115" s="69"/>
      <c r="AJS115" s="69"/>
      <c r="AJT115" s="69"/>
      <c r="AJU115" s="69"/>
      <c r="AJV115" s="69"/>
      <c r="AJW115" s="69"/>
      <c r="AJX115" s="69"/>
      <c r="AJY115" s="69"/>
      <c r="AJZ115" s="69"/>
      <c r="AKA115" s="69"/>
      <c r="AKB115" s="69"/>
      <c r="AKC115" s="69"/>
      <c r="AKD115" s="69"/>
      <c r="AKE115" s="69"/>
      <c r="AKF115" s="69"/>
      <c r="AKG115" s="69"/>
      <c r="AKH115" s="69"/>
      <c r="AKI115" s="69"/>
      <c r="AKJ115" s="69"/>
      <c r="AKK115" s="69"/>
      <c r="AKL115" s="69"/>
      <c r="AKM115" s="69"/>
      <c r="AKN115" s="69"/>
      <c r="AKO115" s="69"/>
      <c r="AKP115" s="69"/>
      <c r="AKQ115" s="69"/>
      <c r="AKR115" s="69"/>
      <c r="AKS115" s="69"/>
      <c r="AKT115" s="69"/>
      <c r="AKU115" s="69"/>
      <c r="AKV115" s="69"/>
      <c r="AKW115" s="69"/>
      <c r="AKX115" s="69"/>
      <c r="AKY115" s="69"/>
      <c r="AKZ115" s="69"/>
      <c r="ALA115" s="69"/>
      <c r="ALB115" s="69"/>
      <c r="ALC115" s="69"/>
      <c r="ALD115" s="69"/>
      <c r="ALE115" s="69"/>
      <c r="ALF115" s="69"/>
      <c r="ALG115" s="69"/>
      <c r="ALH115" s="69"/>
      <c r="ALI115" s="69"/>
      <c r="ALJ115" s="69"/>
      <c r="ALK115" s="69"/>
      <c r="ALL115" s="69"/>
      <c r="ALM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69"/>
      <c r="CE116" s="69"/>
      <c r="CF116" s="69"/>
      <c r="CG116" s="69"/>
      <c r="CH116" s="69"/>
      <c r="CI116" s="69"/>
      <c r="CJ116" s="69"/>
      <c r="CK116" s="69"/>
      <c r="CL116" s="69"/>
      <c r="CM116" s="69"/>
      <c r="CN116" s="69"/>
      <c r="CO116" s="69"/>
      <c r="CP116" s="69"/>
      <c r="CQ116" s="69"/>
      <c r="CR116" s="69"/>
      <c r="CS116" s="69"/>
      <c r="CT116" s="69"/>
      <c r="CU116" s="69"/>
      <c r="CV116" s="69"/>
      <c r="CW116" s="69"/>
      <c r="CX116" s="69"/>
      <c r="CY116" s="69"/>
      <c r="CZ116" s="69"/>
      <c r="DA116" s="69"/>
      <c r="DB116" s="69"/>
      <c r="DC116" s="69"/>
      <c r="DD116" s="69"/>
      <c r="DE116" s="69"/>
      <c r="DF116" s="69"/>
      <c r="DG116" s="69"/>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c r="EV116" s="69"/>
      <c r="EW116" s="69"/>
      <c r="EX116" s="69"/>
      <c r="EY116" s="69"/>
      <c r="EZ116" s="69"/>
      <c r="FA116" s="69"/>
      <c r="FB116" s="69"/>
      <c r="FC116" s="69"/>
      <c r="FD116" s="69"/>
      <c r="FE116" s="69"/>
      <c r="FF116" s="69"/>
      <c r="FG116" s="69"/>
      <c r="FH116" s="69"/>
      <c r="FI116" s="69"/>
      <c r="FJ116" s="69"/>
      <c r="FK116" s="69"/>
      <c r="FL116" s="69"/>
      <c r="FM116" s="69"/>
      <c r="FN116" s="69"/>
      <c r="FO116" s="69"/>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c r="JQ116" s="69"/>
      <c r="JR116" s="69"/>
      <c r="JS116" s="69"/>
      <c r="JT116" s="69"/>
      <c r="JU116" s="69"/>
      <c r="JV116" s="69"/>
      <c r="JW116" s="69"/>
      <c r="JX116" s="69"/>
      <c r="JY116" s="69"/>
      <c r="JZ116" s="69"/>
      <c r="KA116" s="69"/>
      <c r="KB116" s="69"/>
      <c r="KC116" s="69"/>
      <c r="KD116" s="69"/>
      <c r="KE116" s="69"/>
      <c r="KF116" s="69"/>
      <c r="KG116" s="69"/>
      <c r="KH116" s="69"/>
      <c r="KI116" s="69"/>
      <c r="KJ116" s="69"/>
      <c r="KK116" s="69"/>
      <c r="KL116" s="69"/>
      <c r="KM116" s="69"/>
      <c r="KN116" s="69"/>
      <c r="KO116" s="69"/>
      <c r="KP116" s="69"/>
      <c r="KQ116" s="69"/>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c r="ME116" s="69"/>
      <c r="MF116" s="69"/>
      <c r="MG116" s="69"/>
      <c r="MH116" s="69"/>
      <c r="MI116" s="69"/>
      <c r="MJ116" s="69"/>
      <c r="MK116" s="69"/>
      <c r="ML116" s="69"/>
      <c r="MM116" s="69"/>
      <c r="MN116" s="69"/>
      <c r="MO116" s="69"/>
      <c r="MP116" s="69"/>
      <c r="MQ116" s="69"/>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c r="NR116" s="69"/>
      <c r="NS116" s="69"/>
      <c r="NT116" s="69"/>
      <c r="NU116" s="69"/>
      <c r="NV116" s="69"/>
      <c r="NW116" s="69"/>
      <c r="NX116" s="69"/>
      <c r="NY116" s="69"/>
      <c r="NZ116" s="69"/>
      <c r="OA116" s="69"/>
      <c r="OB116" s="69"/>
      <c r="OC116" s="69"/>
      <c r="OD116" s="69"/>
      <c r="OE116" s="69"/>
      <c r="OF116" s="69"/>
      <c r="OG116" s="69"/>
      <c r="OH116" s="69"/>
      <c r="OI116" s="69"/>
      <c r="OJ116" s="69"/>
      <c r="OK116" s="69"/>
      <c r="OL116" s="69"/>
      <c r="OM116" s="69"/>
      <c r="ON116" s="69"/>
      <c r="OO116" s="69"/>
      <c r="OP116" s="69"/>
      <c r="OQ116" s="69"/>
      <c r="OR116" s="69"/>
      <c r="OS116" s="69"/>
      <c r="OT116" s="69"/>
      <c r="OU116" s="69"/>
      <c r="OV116" s="69"/>
      <c r="OW116" s="69"/>
      <c r="OX116" s="69"/>
      <c r="OY116" s="69"/>
      <c r="OZ116" s="69"/>
      <c r="PA116" s="69"/>
      <c r="PB116" s="69"/>
      <c r="PC116" s="69"/>
      <c r="PD116" s="69"/>
      <c r="PE116" s="69"/>
      <c r="PF116" s="69"/>
      <c r="PG116" s="69"/>
      <c r="PH116" s="69"/>
      <c r="PI116" s="69"/>
      <c r="PJ116" s="69"/>
      <c r="PK116" s="69"/>
      <c r="PL116" s="69"/>
      <c r="PM116" s="69"/>
      <c r="PN116" s="69"/>
      <c r="PO116" s="69"/>
      <c r="PP116" s="69"/>
      <c r="PQ116" s="69"/>
      <c r="PR116" s="69"/>
      <c r="PS116" s="69"/>
      <c r="PT116" s="69"/>
      <c r="PU116" s="69"/>
      <c r="PV116" s="69"/>
      <c r="PW116" s="69"/>
      <c r="PX116" s="69"/>
      <c r="PY116" s="69"/>
      <c r="PZ116" s="69"/>
      <c r="QA116" s="69"/>
      <c r="QB116" s="69"/>
      <c r="QC116" s="69"/>
      <c r="QD116" s="69"/>
      <c r="QE116" s="69"/>
      <c r="QF116" s="69"/>
      <c r="QG116" s="69"/>
      <c r="QH116" s="69"/>
      <c r="QI116" s="69"/>
      <c r="QJ116" s="69"/>
      <c r="QK116" s="69"/>
      <c r="QL116" s="69"/>
      <c r="QM116" s="69"/>
      <c r="QN116" s="69"/>
      <c r="QO116" s="69"/>
      <c r="QP116" s="69"/>
      <c r="QQ116" s="69"/>
      <c r="QR116" s="69"/>
      <c r="QS116" s="69"/>
      <c r="QT116" s="69"/>
      <c r="QU116" s="69"/>
      <c r="QV116" s="69"/>
      <c r="QW116" s="69"/>
      <c r="QX116" s="69"/>
      <c r="QY116" s="69"/>
      <c r="QZ116" s="69"/>
      <c r="RA116" s="69"/>
      <c r="RB116" s="69"/>
      <c r="RC116" s="69"/>
      <c r="RD116" s="69"/>
      <c r="RE116" s="69"/>
      <c r="RF116" s="69"/>
      <c r="RG116" s="69"/>
      <c r="RH116" s="69"/>
      <c r="RI116" s="69"/>
      <c r="RJ116" s="69"/>
      <c r="RK116" s="69"/>
      <c r="RL116" s="69"/>
      <c r="RM116" s="69"/>
      <c r="RN116" s="69"/>
      <c r="RO116" s="69"/>
      <c r="RP116" s="69"/>
      <c r="RQ116" s="69"/>
      <c r="RR116" s="69"/>
      <c r="RS116" s="69"/>
      <c r="RT116" s="69"/>
      <c r="RU116" s="69"/>
      <c r="RV116" s="69"/>
      <c r="RW116" s="69"/>
      <c r="RX116" s="69"/>
      <c r="RY116" s="69"/>
      <c r="RZ116" s="69"/>
      <c r="SA116" s="69"/>
      <c r="SB116" s="69"/>
      <c r="SC116" s="69"/>
      <c r="SD116" s="69"/>
      <c r="SE116" s="69"/>
      <c r="SF116" s="69"/>
      <c r="SG116" s="69"/>
      <c r="SH116" s="69"/>
      <c r="SI116" s="69"/>
      <c r="SJ116" s="69"/>
      <c r="SK116" s="69"/>
      <c r="SL116" s="69"/>
      <c r="SM116" s="69"/>
      <c r="SN116" s="69"/>
      <c r="SO116" s="69"/>
      <c r="SP116" s="69"/>
      <c r="SQ116" s="69"/>
      <c r="SR116" s="69"/>
      <c r="SS116" s="69"/>
      <c r="ST116" s="69"/>
      <c r="SU116" s="69"/>
      <c r="SV116" s="69"/>
      <c r="SW116" s="69"/>
      <c r="SX116" s="69"/>
      <c r="SY116" s="69"/>
      <c r="SZ116" s="69"/>
      <c r="TA116" s="69"/>
      <c r="TB116" s="69"/>
      <c r="TC116" s="69"/>
      <c r="TD116" s="69"/>
      <c r="TE116" s="69"/>
      <c r="TF116" s="69"/>
      <c r="TG116" s="69"/>
      <c r="TH116" s="69"/>
      <c r="TI116" s="69"/>
      <c r="TJ116" s="69"/>
      <c r="TK116" s="69"/>
      <c r="TL116" s="69"/>
      <c r="TM116" s="69"/>
      <c r="TN116" s="69"/>
      <c r="TO116" s="69"/>
      <c r="TP116" s="69"/>
      <c r="TQ116" s="69"/>
      <c r="TR116" s="69"/>
      <c r="TS116" s="69"/>
      <c r="TT116" s="69"/>
      <c r="TU116" s="69"/>
      <c r="TV116" s="69"/>
      <c r="TW116" s="69"/>
      <c r="TX116" s="69"/>
      <c r="TY116" s="69"/>
      <c r="TZ116" s="69"/>
      <c r="UA116" s="69"/>
      <c r="UB116" s="69"/>
      <c r="UC116" s="69"/>
      <c r="UD116" s="69"/>
      <c r="UE116" s="69"/>
      <c r="UF116" s="69"/>
      <c r="UG116" s="69"/>
      <c r="UH116" s="69"/>
      <c r="UI116" s="69"/>
      <c r="UJ116" s="69"/>
      <c r="UK116" s="69"/>
      <c r="UL116" s="69"/>
      <c r="UM116" s="69"/>
      <c r="UN116" s="69"/>
      <c r="UO116" s="69"/>
      <c r="UP116" s="69"/>
      <c r="UQ116" s="69"/>
      <c r="UR116" s="69"/>
      <c r="US116" s="69"/>
      <c r="UT116" s="69"/>
      <c r="UU116" s="69"/>
      <c r="UV116" s="69"/>
      <c r="UW116" s="69"/>
      <c r="UX116" s="69"/>
      <c r="UY116" s="69"/>
      <c r="UZ116" s="69"/>
      <c r="VA116" s="69"/>
      <c r="VB116" s="69"/>
      <c r="VC116" s="69"/>
      <c r="VD116" s="69"/>
      <c r="VE116" s="69"/>
      <c r="VF116" s="69"/>
      <c r="VG116" s="69"/>
      <c r="VH116" s="69"/>
      <c r="VI116" s="69"/>
      <c r="VJ116" s="69"/>
      <c r="VK116" s="69"/>
      <c r="VL116" s="69"/>
      <c r="VM116" s="69"/>
      <c r="VN116" s="69"/>
      <c r="VO116" s="69"/>
      <c r="VP116" s="69"/>
      <c r="VQ116" s="69"/>
      <c r="VR116" s="69"/>
      <c r="VS116" s="69"/>
      <c r="VT116" s="69"/>
      <c r="VU116" s="69"/>
      <c r="VV116" s="69"/>
      <c r="VW116" s="69"/>
      <c r="VX116" s="69"/>
      <c r="VY116" s="69"/>
      <c r="VZ116" s="69"/>
      <c r="WA116" s="69"/>
      <c r="WB116" s="69"/>
      <c r="WC116" s="69"/>
      <c r="WD116" s="69"/>
      <c r="WE116" s="69"/>
      <c r="WF116" s="69"/>
      <c r="WG116" s="69"/>
      <c r="WH116" s="69"/>
      <c r="WI116" s="69"/>
      <c r="WJ116" s="69"/>
      <c r="WK116" s="69"/>
      <c r="WL116" s="69"/>
      <c r="WM116" s="69"/>
      <c r="WN116" s="69"/>
      <c r="WO116" s="69"/>
      <c r="WP116" s="69"/>
      <c r="WQ116" s="69"/>
      <c r="WR116" s="69"/>
      <c r="WS116" s="69"/>
      <c r="WT116" s="69"/>
      <c r="WU116" s="69"/>
      <c r="WV116" s="69"/>
      <c r="WW116" s="69"/>
      <c r="WX116" s="69"/>
      <c r="WY116" s="69"/>
      <c r="WZ116" s="69"/>
      <c r="XA116" s="69"/>
      <c r="XB116" s="69"/>
      <c r="XC116" s="69"/>
      <c r="XD116" s="69"/>
      <c r="XE116" s="69"/>
      <c r="XF116" s="69"/>
      <c r="XG116" s="69"/>
      <c r="XH116" s="69"/>
      <c r="XI116" s="69"/>
      <c r="XJ116" s="69"/>
      <c r="XK116" s="69"/>
      <c r="XL116" s="69"/>
      <c r="XM116" s="69"/>
      <c r="XN116" s="69"/>
      <c r="XO116" s="69"/>
      <c r="XP116" s="69"/>
      <c r="XQ116" s="69"/>
      <c r="XR116" s="69"/>
      <c r="XS116" s="69"/>
      <c r="XT116" s="69"/>
      <c r="XU116" s="69"/>
      <c r="XV116" s="69"/>
      <c r="XW116" s="69"/>
      <c r="XX116" s="69"/>
      <c r="XY116" s="69"/>
      <c r="XZ116" s="69"/>
      <c r="YA116" s="69"/>
      <c r="YB116" s="69"/>
      <c r="YC116" s="69"/>
      <c r="YD116" s="69"/>
      <c r="YE116" s="69"/>
      <c r="YF116" s="69"/>
      <c r="YG116" s="69"/>
      <c r="YH116" s="69"/>
      <c r="YI116" s="69"/>
      <c r="YJ116" s="69"/>
      <c r="YK116" s="69"/>
      <c r="YL116" s="69"/>
      <c r="YM116" s="69"/>
      <c r="YN116" s="69"/>
      <c r="YO116" s="69"/>
      <c r="YP116" s="69"/>
      <c r="YQ116" s="69"/>
      <c r="YR116" s="69"/>
      <c r="YS116" s="69"/>
      <c r="YT116" s="69"/>
      <c r="YU116" s="69"/>
      <c r="YV116" s="69"/>
      <c r="YW116" s="69"/>
      <c r="YX116" s="69"/>
      <c r="YY116" s="69"/>
      <c r="YZ116" s="69"/>
      <c r="ZA116" s="69"/>
      <c r="ZB116" s="69"/>
      <c r="ZC116" s="69"/>
      <c r="ZD116" s="69"/>
      <c r="ZE116" s="69"/>
      <c r="ZF116" s="69"/>
      <c r="ZG116" s="69"/>
      <c r="ZH116" s="69"/>
      <c r="ZI116" s="69"/>
      <c r="ZJ116" s="69"/>
      <c r="ZK116" s="69"/>
      <c r="ZL116" s="69"/>
      <c r="ZM116" s="69"/>
      <c r="ZN116" s="69"/>
      <c r="ZO116" s="69"/>
      <c r="ZP116" s="69"/>
      <c r="ZQ116" s="69"/>
      <c r="ZR116" s="69"/>
      <c r="ZS116" s="69"/>
      <c r="ZT116" s="69"/>
      <c r="ZU116" s="69"/>
      <c r="ZV116" s="69"/>
      <c r="ZW116" s="69"/>
      <c r="ZX116" s="69"/>
      <c r="ZY116" s="69"/>
      <c r="ZZ116" s="69"/>
      <c r="AAA116" s="69"/>
      <c r="AAB116" s="69"/>
      <c r="AAC116" s="69"/>
      <c r="AAD116" s="69"/>
      <c r="AAE116" s="69"/>
      <c r="AAF116" s="69"/>
      <c r="AAG116" s="69"/>
      <c r="AAH116" s="69"/>
      <c r="AAI116" s="69"/>
      <c r="AAJ116" s="69"/>
      <c r="AAK116" s="69"/>
      <c r="AAL116" s="69"/>
      <c r="AAM116" s="69"/>
      <c r="AAN116" s="69"/>
      <c r="AAO116" s="69"/>
      <c r="AAP116" s="69"/>
      <c r="AAQ116" s="69"/>
      <c r="AAR116" s="69"/>
      <c r="AAS116" s="69"/>
      <c r="AAT116" s="69"/>
      <c r="AAU116" s="69"/>
      <c r="AAV116" s="69"/>
      <c r="AAW116" s="69"/>
      <c r="AAX116" s="69"/>
      <c r="AAY116" s="69"/>
      <c r="AAZ116" s="69"/>
      <c r="ABA116" s="69"/>
      <c r="ABB116" s="69"/>
      <c r="ABC116" s="69"/>
      <c r="ABD116" s="69"/>
      <c r="ABE116" s="69"/>
      <c r="ABF116" s="69"/>
      <c r="ABG116" s="69"/>
      <c r="ABH116" s="69"/>
      <c r="ABI116" s="69"/>
      <c r="ABJ116" s="69"/>
      <c r="ABK116" s="69"/>
      <c r="ABL116" s="69"/>
      <c r="ABM116" s="69"/>
      <c r="ABN116" s="69"/>
      <c r="ABO116" s="69"/>
      <c r="ABP116" s="69"/>
      <c r="ABQ116" s="69"/>
      <c r="ABR116" s="69"/>
      <c r="ABS116" s="69"/>
      <c r="ABT116" s="69"/>
      <c r="ABU116" s="69"/>
      <c r="ABV116" s="69"/>
      <c r="ABW116" s="69"/>
      <c r="ABX116" s="69"/>
      <c r="ABY116" s="69"/>
      <c r="ABZ116" s="69"/>
      <c r="ACA116" s="69"/>
      <c r="ACB116" s="69"/>
      <c r="ACC116" s="69"/>
      <c r="ACD116" s="69"/>
      <c r="ACE116" s="69"/>
      <c r="ACF116" s="69"/>
      <c r="ACG116" s="69"/>
      <c r="ACH116" s="69"/>
      <c r="ACI116" s="69"/>
      <c r="ACJ116" s="69"/>
      <c r="ACK116" s="69"/>
      <c r="ACL116" s="69"/>
      <c r="ACM116" s="69"/>
      <c r="ACN116" s="69"/>
      <c r="ACO116" s="69"/>
      <c r="ACP116" s="69"/>
      <c r="ACQ116" s="69"/>
      <c r="ACR116" s="69"/>
      <c r="ACS116" s="69"/>
      <c r="ACT116" s="69"/>
      <c r="ACU116" s="69"/>
      <c r="ACV116" s="69"/>
      <c r="ACW116" s="69"/>
      <c r="ACX116" s="69"/>
      <c r="ACY116" s="69"/>
      <c r="ACZ116" s="69"/>
      <c r="ADA116" s="69"/>
      <c r="ADB116" s="69"/>
      <c r="ADC116" s="69"/>
      <c r="ADD116" s="69"/>
      <c r="ADE116" s="69"/>
      <c r="ADF116" s="69"/>
      <c r="ADG116" s="69"/>
      <c r="ADH116" s="69"/>
      <c r="ADI116" s="69"/>
      <c r="ADJ116" s="69"/>
      <c r="ADK116" s="69"/>
      <c r="ADL116" s="69"/>
      <c r="ADM116" s="69"/>
      <c r="ADN116" s="69"/>
      <c r="ADO116" s="69"/>
      <c r="ADP116" s="69"/>
      <c r="ADQ116" s="69"/>
      <c r="ADR116" s="69"/>
      <c r="ADS116" s="69"/>
      <c r="ADT116" s="69"/>
      <c r="ADU116" s="69"/>
      <c r="ADV116" s="69"/>
      <c r="ADW116" s="69"/>
      <c r="ADX116" s="69"/>
      <c r="ADY116" s="69"/>
      <c r="ADZ116" s="69"/>
      <c r="AEA116" s="69"/>
      <c r="AEB116" s="69"/>
      <c r="AEC116" s="69"/>
      <c r="AED116" s="69"/>
      <c r="AEE116" s="69"/>
      <c r="AEF116" s="69"/>
      <c r="AEG116" s="69"/>
      <c r="AEH116" s="69"/>
      <c r="AEI116" s="69"/>
      <c r="AEJ116" s="69"/>
      <c r="AEK116" s="69"/>
      <c r="AEL116" s="69"/>
      <c r="AEM116" s="69"/>
      <c r="AEN116" s="69"/>
      <c r="AEO116" s="69"/>
      <c r="AEP116" s="69"/>
      <c r="AEQ116" s="69"/>
      <c r="AER116" s="69"/>
      <c r="AES116" s="69"/>
      <c r="AET116" s="69"/>
      <c r="AEU116" s="69"/>
      <c r="AEV116" s="69"/>
      <c r="AEW116" s="69"/>
      <c r="AEX116" s="69"/>
      <c r="AEY116" s="69"/>
      <c r="AEZ116" s="69"/>
      <c r="AFA116" s="69"/>
      <c r="AFB116" s="69"/>
      <c r="AFC116" s="69"/>
      <c r="AFD116" s="69"/>
      <c r="AFE116" s="69"/>
      <c r="AFF116" s="69"/>
      <c r="AFG116" s="69"/>
      <c r="AFH116" s="69"/>
      <c r="AFI116" s="69"/>
      <c r="AFJ116" s="69"/>
      <c r="AFK116" s="69"/>
      <c r="AFL116" s="69"/>
      <c r="AFM116" s="69"/>
      <c r="AFN116" s="69"/>
      <c r="AFO116" s="69"/>
      <c r="AFP116" s="69"/>
      <c r="AFQ116" s="69"/>
      <c r="AFR116" s="69"/>
      <c r="AFS116" s="69"/>
      <c r="AFT116" s="69"/>
      <c r="AFU116" s="69"/>
      <c r="AFV116" s="69"/>
      <c r="AFW116" s="69"/>
      <c r="AFX116" s="69"/>
      <c r="AFY116" s="69"/>
      <c r="AFZ116" s="69"/>
      <c r="AGA116" s="69"/>
      <c r="AGB116" s="69"/>
      <c r="AGC116" s="69"/>
      <c r="AGD116" s="69"/>
      <c r="AGE116" s="69"/>
      <c r="AGF116" s="69"/>
      <c r="AGG116" s="69"/>
      <c r="AGH116" s="69"/>
      <c r="AGI116" s="69"/>
      <c r="AGJ116" s="69"/>
      <c r="AGK116" s="69"/>
      <c r="AGL116" s="69"/>
      <c r="AGM116" s="69"/>
      <c r="AGN116" s="69"/>
      <c r="AGO116" s="69"/>
      <c r="AGP116" s="69"/>
      <c r="AGQ116" s="69"/>
      <c r="AGR116" s="69"/>
      <c r="AGS116" s="69"/>
      <c r="AGT116" s="69"/>
      <c r="AGU116" s="69"/>
      <c r="AGV116" s="69"/>
      <c r="AGW116" s="69"/>
      <c r="AGX116" s="69"/>
      <c r="AGY116" s="69"/>
      <c r="AGZ116" s="69"/>
      <c r="AHA116" s="69"/>
      <c r="AHB116" s="69"/>
      <c r="AHC116" s="69"/>
      <c r="AHD116" s="69"/>
      <c r="AHE116" s="69"/>
      <c r="AHF116" s="69"/>
      <c r="AHG116" s="69"/>
      <c r="AHH116" s="69"/>
      <c r="AHI116" s="69"/>
      <c r="AHJ116" s="69"/>
      <c r="AHK116" s="69"/>
      <c r="AHL116" s="69"/>
      <c r="AHM116" s="69"/>
      <c r="AHN116" s="69"/>
      <c r="AHO116" s="69"/>
      <c r="AHP116" s="69"/>
      <c r="AHQ116" s="69"/>
      <c r="AHR116" s="69"/>
      <c r="AHS116" s="69"/>
      <c r="AHT116" s="69"/>
      <c r="AHU116" s="69"/>
      <c r="AHV116" s="69"/>
      <c r="AHW116" s="69"/>
      <c r="AHX116" s="69"/>
      <c r="AHY116" s="69"/>
      <c r="AHZ116" s="69"/>
      <c r="AIA116" s="69"/>
      <c r="AIB116" s="69"/>
      <c r="AIC116" s="69"/>
      <c r="AID116" s="69"/>
      <c r="AIE116" s="69"/>
      <c r="AIF116" s="69"/>
      <c r="AIG116" s="69"/>
      <c r="AIH116" s="69"/>
      <c r="AII116" s="69"/>
      <c r="AIJ116" s="69"/>
      <c r="AIK116" s="69"/>
      <c r="AIL116" s="69"/>
      <c r="AIM116" s="69"/>
      <c r="AIN116" s="69"/>
      <c r="AIO116" s="69"/>
      <c r="AIP116" s="69"/>
      <c r="AIQ116" s="69"/>
      <c r="AIR116" s="69"/>
      <c r="AIS116" s="69"/>
      <c r="AIT116" s="69"/>
      <c r="AIU116" s="69"/>
      <c r="AIV116" s="69"/>
      <c r="AIW116" s="69"/>
      <c r="AIX116" s="69"/>
      <c r="AIY116" s="69"/>
      <c r="AIZ116" s="69"/>
      <c r="AJA116" s="69"/>
      <c r="AJB116" s="69"/>
      <c r="AJC116" s="69"/>
      <c r="AJD116" s="69"/>
      <c r="AJE116" s="69"/>
      <c r="AJF116" s="69"/>
      <c r="AJG116" s="69"/>
      <c r="AJH116" s="69"/>
      <c r="AJI116" s="69"/>
      <c r="AJJ116" s="69"/>
      <c r="AJK116" s="69"/>
      <c r="AJL116" s="69"/>
      <c r="AJM116" s="69"/>
      <c r="AJN116" s="69"/>
      <c r="AJO116" s="69"/>
      <c r="AJP116" s="69"/>
      <c r="AJQ116" s="69"/>
      <c r="AJR116" s="69"/>
      <c r="AJS116" s="69"/>
      <c r="AJT116" s="69"/>
      <c r="AJU116" s="69"/>
      <c r="AJV116" s="69"/>
      <c r="AJW116" s="69"/>
      <c r="AJX116" s="69"/>
      <c r="AJY116" s="69"/>
      <c r="AJZ116" s="69"/>
      <c r="AKA116" s="69"/>
      <c r="AKB116" s="69"/>
      <c r="AKC116" s="69"/>
      <c r="AKD116" s="69"/>
      <c r="AKE116" s="69"/>
      <c r="AKF116" s="69"/>
      <c r="AKG116" s="69"/>
      <c r="AKH116" s="69"/>
      <c r="AKI116" s="69"/>
      <c r="AKJ116" s="69"/>
      <c r="AKK116" s="69"/>
      <c r="AKL116" s="69"/>
      <c r="AKM116" s="69"/>
      <c r="AKN116" s="69"/>
      <c r="AKO116" s="69"/>
      <c r="AKP116" s="69"/>
      <c r="AKQ116" s="69"/>
      <c r="AKR116" s="69"/>
      <c r="AKS116" s="69"/>
      <c r="AKT116" s="69"/>
      <c r="AKU116" s="69"/>
      <c r="AKV116" s="69"/>
      <c r="AKW116" s="69"/>
      <c r="AKX116" s="69"/>
      <c r="AKY116" s="69"/>
      <c r="AKZ116" s="69"/>
      <c r="ALA116" s="69"/>
      <c r="ALB116" s="69"/>
      <c r="ALC116" s="69"/>
      <c r="ALD116" s="69"/>
      <c r="ALE116" s="69"/>
      <c r="ALF116" s="69"/>
      <c r="ALG116" s="69"/>
      <c r="ALH116" s="69"/>
      <c r="ALI116" s="69"/>
      <c r="ALJ116" s="69"/>
      <c r="ALK116" s="69"/>
      <c r="ALL116" s="69"/>
      <c r="ALM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c r="CQ117" s="69"/>
      <c r="CR117" s="69"/>
      <c r="CS117" s="69"/>
      <c r="CT117" s="69"/>
      <c r="CU117" s="69"/>
      <c r="CV117" s="69"/>
      <c r="CW117" s="69"/>
      <c r="CX117" s="69"/>
      <c r="CY117" s="69"/>
      <c r="CZ117" s="69"/>
      <c r="DA117" s="69"/>
      <c r="DB117" s="69"/>
      <c r="DC117" s="69"/>
      <c r="DD117" s="69"/>
      <c r="DE117" s="69"/>
      <c r="DF117" s="69"/>
      <c r="DG117" s="69"/>
      <c r="DH117" s="69"/>
      <c r="DI117" s="69"/>
      <c r="DJ117" s="69"/>
      <c r="DK117" s="69"/>
      <c r="DL117" s="69"/>
      <c r="DM117" s="69"/>
      <c r="DN117" s="69"/>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c r="EV117" s="69"/>
      <c r="EW117" s="69"/>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c r="LX117" s="69"/>
      <c r="LY117" s="69"/>
      <c r="LZ117" s="69"/>
      <c r="MA117" s="69"/>
      <c r="MB117" s="69"/>
      <c r="MC117" s="69"/>
      <c r="MD117" s="69"/>
      <c r="ME117" s="69"/>
      <c r="MF117" s="69"/>
      <c r="MG117" s="69"/>
      <c r="MH117" s="69"/>
      <c r="MI117" s="69"/>
      <c r="MJ117" s="69"/>
      <c r="MK117" s="69"/>
      <c r="ML117" s="69"/>
      <c r="MM117" s="69"/>
      <c r="MN117" s="69"/>
      <c r="MO117" s="69"/>
      <c r="MP117" s="69"/>
      <c r="MQ117" s="69"/>
      <c r="MR117" s="69"/>
      <c r="MS117" s="69"/>
      <c r="MT117" s="69"/>
      <c r="MU117" s="69"/>
      <c r="MV117" s="69"/>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69"/>
      <c r="OS117" s="69"/>
      <c r="OT117" s="69"/>
      <c r="OU117" s="69"/>
      <c r="OV117" s="69"/>
      <c r="OW117" s="69"/>
      <c r="OX117" s="69"/>
      <c r="OY117" s="69"/>
      <c r="OZ117" s="69"/>
      <c r="PA117" s="69"/>
      <c r="PB117" s="69"/>
      <c r="PC117" s="69"/>
      <c r="PD117" s="69"/>
      <c r="PE117" s="69"/>
      <c r="PF117" s="69"/>
      <c r="PG117" s="69"/>
      <c r="PH117" s="69"/>
      <c r="PI117" s="69"/>
      <c r="PJ117" s="69"/>
      <c r="PK117" s="69"/>
      <c r="PL117" s="69"/>
      <c r="PM117" s="69"/>
      <c r="PN117" s="69"/>
      <c r="PO117" s="69"/>
      <c r="PP117" s="69"/>
      <c r="PQ117" s="69"/>
      <c r="PR117" s="69"/>
      <c r="PS117" s="69"/>
      <c r="PT117" s="69"/>
      <c r="PU117" s="69"/>
      <c r="PV117" s="69"/>
      <c r="PW117" s="69"/>
      <c r="PX117" s="69"/>
      <c r="PY117" s="69"/>
      <c r="PZ117" s="69"/>
      <c r="QA117" s="69"/>
      <c r="QB117" s="69"/>
      <c r="QC117" s="69"/>
      <c r="QD117" s="69"/>
      <c r="QE117" s="69"/>
      <c r="QF117" s="69"/>
      <c r="QG117" s="69"/>
      <c r="QH117" s="69"/>
      <c r="QI117" s="69"/>
      <c r="QJ117" s="69"/>
      <c r="QK117" s="69"/>
      <c r="QL117" s="69"/>
      <c r="QM117" s="69"/>
      <c r="QN117" s="69"/>
      <c r="QO117" s="69"/>
      <c r="QP117" s="69"/>
      <c r="QQ117" s="69"/>
      <c r="QR117" s="69"/>
      <c r="QS117" s="69"/>
      <c r="QT117" s="69"/>
      <c r="QU117" s="69"/>
      <c r="QV117" s="69"/>
      <c r="QW117" s="69"/>
      <c r="QX117" s="69"/>
      <c r="QY117" s="69"/>
      <c r="QZ117" s="69"/>
      <c r="RA117" s="69"/>
      <c r="RB117" s="69"/>
      <c r="RC117" s="69"/>
      <c r="RD117" s="69"/>
      <c r="RE117" s="69"/>
      <c r="RF117" s="69"/>
      <c r="RG117" s="69"/>
      <c r="RH117" s="69"/>
      <c r="RI117" s="69"/>
      <c r="RJ117" s="69"/>
      <c r="RK117" s="69"/>
      <c r="RL117" s="69"/>
      <c r="RM117" s="69"/>
      <c r="RN117" s="69"/>
      <c r="RO117" s="69"/>
      <c r="RP117" s="69"/>
      <c r="RQ117" s="69"/>
      <c r="RR117" s="69"/>
      <c r="RS117" s="69"/>
      <c r="RT117" s="69"/>
      <c r="RU117" s="69"/>
      <c r="RV117" s="69"/>
      <c r="RW117" s="69"/>
      <c r="RX117" s="69"/>
      <c r="RY117" s="69"/>
      <c r="RZ117" s="69"/>
      <c r="SA117" s="69"/>
      <c r="SB117" s="69"/>
      <c r="SC117" s="69"/>
      <c r="SD117" s="69"/>
      <c r="SE117" s="69"/>
      <c r="SF117" s="69"/>
      <c r="SG117" s="69"/>
      <c r="SH117" s="69"/>
      <c r="SI117" s="69"/>
      <c r="SJ117" s="69"/>
      <c r="SK117" s="69"/>
      <c r="SL117" s="69"/>
      <c r="SM117" s="69"/>
      <c r="SN117" s="69"/>
      <c r="SO117" s="69"/>
      <c r="SP117" s="69"/>
      <c r="SQ117" s="69"/>
      <c r="SR117" s="69"/>
      <c r="SS117" s="69"/>
      <c r="ST117" s="69"/>
      <c r="SU117" s="69"/>
      <c r="SV117" s="69"/>
      <c r="SW117" s="69"/>
      <c r="SX117" s="69"/>
      <c r="SY117" s="69"/>
      <c r="SZ117" s="69"/>
      <c r="TA117" s="69"/>
      <c r="TB117" s="69"/>
      <c r="TC117" s="69"/>
      <c r="TD117" s="69"/>
      <c r="TE117" s="69"/>
      <c r="TF117" s="69"/>
      <c r="TG117" s="69"/>
      <c r="TH117" s="69"/>
      <c r="TI117" s="69"/>
      <c r="TJ117" s="69"/>
      <c r="TK117" s="69"/>
      <c r="TL117" s="69"/>
      <c r="TM117" s="69"/>
      <c r="TN117" s="69"/>
      <c r="TO117" s="69"/>
      <c r="TP117" s="69"/>
      <c r="TQ117" s="69"/>
      <c r="TR117" s="69"/>
      <c r="TS117" s="69"/>
      <c r="TT117" s="69"/>
      <c r="TU117" s="69"/>
      <c r="TV117" s="69"/>
      <c r="TW117" s="69"/>
      <c r="TX117" s="69"/>
      <c r="TY117" s="69"/>
      <c r="TZ117" s="69"/>
      <c r="UA117" s="69"/>
      <c r="UB117" s="69"/>
      <c r="UC117" s="69"/>
      <c r="UD117" s="69"/>
      <c r="UE117" s="69"/>
      <c r="UF117" s="69"/>
      <c r="UG117" s="69"/>
      <c r="UH117" s="69"/>
      <c r="UI117" s="69"/>
      <c r="UJ117" s="69"/>
      <c r="UK117" s="69"/>
      <c r="UL117" s="69"/>
      <c r="UM117" s="69"/>
      <c r="UN117" s="69"/>
      <c r="UO117" s="69"/>
      <c r="UP117" s="69"/>
      <c r="UQ117" s="69"/>
      <c r="UR117" s="69"/>
      <c r="US117" s="69"/>
      <c r="UT117" s="69"/>
      <c r="UU117" s="69"/>
      <c r="UV117" s="69"/>
      <c r="UW117" s="69"/>
      <c r="UX117" s="69"/>
      <c r="UY117" s="69"/>
      <c r="UZ117" s="69"/>
      <c r="VA117" s="69"/>
      <c r="VB117" s="69"/>
      <c r="VC117" s="69"/>
      <c r="VD117" s="69"/>
      <c r="VE117" s="69"/>
      <c r="VF117" s="69"/>
      <c r="VG117" s="69"/>
      <c r="VH117" s="69"/>
      <c r="VI117" s="69"/>
      <c r="VJ117" s="69"/>
      <c r="VK117" s="69"/>
      <c r="VL117" s="69"/>
      <c r="VM117" s="69"/>
      <c r="VN117" s="69"/>
      <c r="VO117" s="69"/>
      <c r="VP117" s="69"/>
      <c r="VQ117" s="69"/>
      <c r="VR117" s="69"/>
      <c r="VS117" s="69"/>
      <c r="VT117" s="69"/>
      <c r="VU117" s="69"/>
      <c r="VV117" s="69"/>
      <c r="VW117" s="69"/>
      <c r="VX117" s="69"/>
      <c r="VY117" s="69"/>
      <c r="VZ117" s="69"/>
      <c r="WA117" s="69"/>
      <c r="WB117" s="69"/>
      <c r="WC117" s="69"/>
      <c r="WD117" s="69"/>
      <c r="WE117" s="69"/>
      <c r="WF117" s="69"/>
      <c r="WG117" s="69"/>
      <c r="WH117" s="69"/>
      <c r="WI117" s="69"/>
      <c r="WJ117" s="69"/>
      <c r="WK117" s="69"/>
      <c r="WL117" s="69"/>
      <c r="WM117" s="69"/>
      <c r="WN117" s="69"/>
      <c r="WO117" s="69"/>
      <c r="WP117" s="69"/>
      <c r="WQ117" s="69"/>
      <c r="WR117" s="69"/>
      <c r="WS117" s="69"/>
      <c r="WT117" s="69"/>
      <c r="WU117" s="69"/>
      <c r="WV117" s="69"/>
      <c r="WW117" s="69"/>
      <c r="WX117" s="69"/>
      <c r="WY117" s="69"/>
      <c r="WZ117" s="69"/>
      <c r="XA117" s="69"/>
      <c r="XB117" s="69"/>
      <c r="XC117" s="69"/>
      <c r="XD117" s="69"/>
      <c r="XE117" s="69"/>
      <c r="XF117" s="69"/>
      <c r="XG117" s="69"/>
      <c r="XH117" s="69"/>
      <c r="XI117" s="69"/>
      <c r="XJ117" s="69"/>
      <c r="XK117" s="69"/>
      <c r="XL117" s="69"/>
      <c r="XM117" s="69"/>
      <c r="XN117" s="69"/>
      <c r="XO117" s="69"/>
      <c r="XP117" s="69"/>
      <c r="XQ117" s="69"/>
      <c r="XR117" s="69"/>
      <c r="XS117" s="69"/>
      <c r="XT117" s="69"/>
      <c r="XU117" s="69"/>
      <c r="XV117" s="69"/>
      <c r="XW117" s="69"/>
      <c r="XX117" s="69"/>
      <c r="XY117" s="69"/>
      <c r="XZ117" s="69"/>
      <c r="YA117" s="69"/>
      <c r="YB117" s="69"/>
      <c r="YC117" s="69"/>
      <c r="YD117" s="69"/>
      <c r="YE117" s="69"/>
      <c r="YF117" s="69"/>
      <c r="YG117" s="69"/>
      <c r="YH117" s="69"/>
      <c r="YI117" s="69"/>
      <c r="YJ117" s="69"/>
      <c r="YK117" s="69"/>
      <c r="YL117" s="69"/>
      <c r="YM117" s="69"/>
      <c r="YN117" s="69"/>
      <c r="YO117" s="69"/>
      <c r="YP117" s="69"/>
      <c r="YQ117" s="69"/>
      <c r="YR117" s="69"/>
      <c r="YS117" s="69"/>
      <c r="YT117" s="69"/>
      <c r="YU117" s="69"/>
      <c r="YV117" s="69"/>
      <c r="YW117" s="69"/>
      <c r="YX117" s="69"/>
      <c r="YY117" s="69"/>
      <c r="YZ117" s="69"/>
      <c r="ZA117" s="69"/>
      <c r="ZB117" s="69"/>
      <c r="ZC117" s="69"/>
      <c r="ZD117" s="69"/>
      <c r="ZE117" s="69"/>
      <c r="ZF117" s="69"/>
      <c r="ZG117" s="69"/>
      <c r="ZH117" s="69"/>
      <c r="ZI117" s="69"/>
      <c r="ZJ117" s="69"/>
      <c r="ZK117" s="69"/>
      <c r="ZL117" s="69"/>
      <c r="ZM117" s="69"/>
      <c r="ZN117" s="69"/>
      <c r="ZO117" s="69"/>
      <c r="ZP117" s="69"/>
      <c r="ZQ117" s="69"/>
      <c r="ZR117" s="69"/>
      <c r="ZS117" s="69"/>
      <c r="ZT117" s="69"/>
      <c r="ZU117" s="69"/>
      <c r="ZV117" s="69"/>
      <c r="ZW117" s="69"/>
      <c r="ZX117" s="69"/>
      <c r="ZY117" s="69"/>
      <c r="ZZ117" s="69"/>
      <c r="AAA117" s="69"/>
      <c r="AAB117" s="69"/>
      <c r="AAC117" s="69"/>
      <c r="AAD117" s="69"/>
      <c r="AAE117" s="69"/>
      <c r="AAF117" s="69"/>
      <c r="AAG117" s="69"/>
      <c r="AAH117" s="69"/>
      <c r="AAI117" s="69"/>
      <c r="AAJ117" s="69"/>
      <c r="AAK117" s="69"/>
      <c r="AAL117" s="69"/>
      <c r="AAM117" s="69"/>
      <c r="AAN117" s="69"/>
      <c r="AAO117" s="69"/>
      <c r="AAP117" s="69"/>
      <c r="AAQ117" s="69"/>
      <c r="AAR117" s="69"/>
      <c r="AAS117" s="69"/>
      <c r="AAT117" s="69"/>
      <c r="AAU117" s="69"/>
      <c r="AAV117" s="69"/>
      <c r="AAW117" s="69"/>
      <c r="AAX117" s="69"/>
      <c r="AAY117" s="69"/>
      <c r="AAZ117" s="69"/>
      <c r="ABA117" s="69"/>
      <c r="ABB117" s="69"/>
      <c r="ABC117" s="69"/>
      <c r="ABD117" s="69"/>
      <c r="ABE117" s="69"/>
      <c r="ABF117" s="69"/>
      <c r="ABG117" s="69"/>
      <c r="ABH117" s="69"/>
      <c r="ABI117" s="69"/>
      <c r="ABJ117" s="69"/>
      <c r="ABK117" s="69"/>
      <c r="ABL117" s="69"/>
      <c r="ABM117" s="69"/>
      <c r="ABN117" s="69"/>
      <c r="ABO117" s="69"/>
      <c r="ABP117" s="69"/>
      <c r="ABQ117" s="69"/>
      <c r="ABR117" s="69"/>
      <c r="ABS117" s="69"/>
      <c r="ABT117" s="69"/>
      <c r="ABU117" s="69"/>
      <c r="ABV117" s="69"/>
      <c r="ABW117" s="69"/>
      <c r="ABX117" s="69"/>
      <c r="ABY117" s="69"/>
      <c r="ABZ117" s="69"/>
      <c r="ACA117" s="69"/>
      <c r="ACB117" s="69"/>
      <c r="ACC117" s="69"/>
      <c r="ACD117" s="69"/>
      <c r="ACE117" s="69"/>
      <c r="ACF117" s="69"/>
      <c r="ACG117" s="69"/>
      <c r="ACH117" s="69"/>
      <c r="ACI117" s="69"/>
      <c r="ACJ117" s="69"/>
      <c r="ACK117" s="69"/>
      <c r="ACL117" s="69"/>
      <c r="ACM117" s="69"/>
      <c r="ACN117" s="69"/>
      <c r="ACO117" s="69"/>
      <c r="ACP117" s="69"/>
      <c r="ACQ117" s="69"/>
      <c r="ACR117" s="69"/>
      <c r="ACS117" s="69"/>
      <c r="ACT117" s="69"/>
      <c r="ACU117" s="69"/>
      <c r="ACV117" s="69"/>
      <c r="ACW117" s="69"/>
      <c r="ACX117" s="69"/>
      <c r="ACY117" s="69"/>
      <c r="ACZ117" s="69"/>
      <c r="ADA117" s="69"/>
      <c r="ADB117" s="69"/>
      <c r="ADC117" s="69"/>
      <c r="ADD117" s="69"/>
      <c r="ADE117" s="69"/>
      <c r="ADF117" s="69"/>
      <c r="ADG117" s="69"/>
      <c r="ADH117" s="69"/>
      <c r="ADI117" s="69"/>
      <c r="ADJ117" s="69"/>
      <c r="ADK117" s="69"/>
      <c r="ADL117" s="69"/>
      <c r="ADM117" s="69"/>
      <c r="ADN117" s="69"/>
      <c r="ADO117" s="69"/>
      <c r="ADP117" s="69"/>
      <c r="ADQ117" s="69"/>
      <c r="ADR117" s="69"/>
      <c r="ADS117" s="69"/>
      <c r="ADT117" s="69"/>
      <c r="ADU117" s="69"/>
      <c r="ADV117" s="69"/>
      <c r="ADW117" s="69"/>
      <c r="ADX117" s="69"/>
      <c r="ADY117" s="69"/>
      <c r="ADZ117" s="69"/>
      <c r="AEA117" s="69"/>
      <c r="AEB117" s="69"/>
      <c r="AEC117" s="69"/>
      <c r="AED117" s="69"/>
      <c r="AEE117" s="69"/>
      <c r="AEF117" s="69"/>
      <c r="AEG117" s="69"/>
      <c r="AEH117" s="69"/>
      <c r="AEI117" s="69"/>
      <c r="AEJ117" s="69"/>
      <c r="AEK117" s="69"/>
      <c r="AEL117" s="69"/>
      <c r="AEM117" s="69"/>
      <c r="AEN117" s="69"/>
      <c r="AEO117" s="69"/>
      <c r="AEP117" s="69"/>
      <c r="AEQ117" s="69"/>
      <c r="AER117" s="69"/>
      <c r="AES117" s="69"/>
      <c r="AET117" s="69"/>
      <c r="AEU117" s="69"/>
      <c r="AEV117" s="69"/>
      <c r="AEW117" s="69"/>
      <c r="AEX117" s="69"/>
      <c r="AEY117" s="69"/>
      <c r="AEZ117" s="69"/>
      <c r="AFA117" s="69"/>
      <c r="AFB117" s="69"/>
      <c r="AFC117" s="69"/>
      <c r="AFD117" s="69"/>
      <c r="AFE117" s="69"/>
      <c r="AFF117" s="69"/>
      <c r="AFG117" s="69"/>
      <c r="AFH117" s="69"/>
      <c r="AFI117" s="69"/>
      <c r="AFJ117" s="69"/>
      <c r="AFK117" s="69"/>
      <c r="AFL117" s="69"/>
      <c r="AFM117" s="69"/>
      <c r="AFN117" s="69"/>
      <c r="AFO117" s="69"/>
      <c r="AFP117" s="69"/>
      <c r="AFQ117" s="69"/>
      <c r="AFR117" s="69"/>
      <c r="AFS117" s="69"/>
      <c r="AFT117" s="69"/>
      <c r="AFU117" s="69"/>
      <c r="AFV117" s="69"/>
      <c r="AFW117" s="69"/>
      <c r="AFX117" s="69"/>
      <c r="AFY117" s="69"/>
      <c r="AFZ117" s="69"/>
      <c r="AGA117" s="69"/>
      <c r="AGB117" s="69"/>
      <c r="AGC117" s="69"/>
      <c r="AGD117" s="69"/>
      <c r="AGE117" s="69"/>
      <c r="AGF117" s="69"/>
      <c r="AGG117" s="69"/>
      <c r="AGH117" s="69"/>
      <c r="AGI117" s="69"/>
      <c r="AGJ117" s="69"/>
      <c r="AGK117" s="69"/>
      <c r="AGL117" s="69"/>
      <c r="AGM117" s="69"/>
      <c r="AGN117" s="69"/>
      <c r="AGO117" s="69"/>
      <c r="AGP117" s="69"/>
      <c r="AGQ117" s="69"/>
      <c r="AGR117" s="69"/>
      <c r="AGS117" s="69"/>
      <c r="AGT117" s="69"/>
      <c r="AGU117" s="69"/>
      <c r="AGV117" s="69"/>
      <c r="AGW117" s="69"/>
      <c r="AGX117" s="69"/>
      <c r="AGY117" s="69"/>
      <c r="AGZ117" s="69"/>
      <c r="AHA117" s="69"/>
      <c r="AHB117" s="69"/>
      <c r="AHC117" s="69"/>
      <c r="AHD117" s="69"/>
      <c r="AHE117" s="69"/>
      <c r="AHF117" s="69"/>
      <c r="AHG117" s="69"/>
      <c r="AHH117" s="69"/>
      <c r="AHI117" s="69"/>
      <c r="AHJ117" s="69"/>
      <c r="AHK117" s="69"/>
      <c r="AHL117" s="69"/>
      <c r="AHM117" s="69"/>
      <c r="AHN117" s="69"/>
      <c r="AHO117" s="69"/>
      <c r="AHP117" s="69"/>
      <c r="AHQ117" s="69"/>
      <c r="AHR117" s="69"/>
      <c r="AHS117" s="69"/>
      <c r="AHT117" s="69"/>
      <c r="AHU117" s="69"/>
      <c r="AHV117" s="69"/>
      <c r="AHW117" s="69"/>
      <c r="AHX117" s="69"/>
      <c r="AHY117" s="69"/>
      <c r="AHZ117" s="69"/>
      <c r="AIA117" s="69"/>
      <c r="AIB117" s="69"/>
      <c r="AIC117" s="69"/>
      <c r="AID117" s="69"/>
      <c r="AIE117" s="69"/>
      <c r="AIF117" s="69"/>
      <c r="AIG117" s="69"/>
      <c r="AIH117" s="69"/>
      <c r="AII117" s="69"/>
      <c r="AIJ117" s="69"/>
      <c r="AIK117" s="69"/>
      <c r="AIL117" s="69"/>
      <c r="AIM117" s="69"/>
      <c r="AIN117" s="69"/>
      <c r="AIO117" s="69"/>
      <c r="AIP117" s="69"/>
      <c r="AIQ117" s="69"/>
      <c r="AIR117" s="69"/>
      <c r="AIS117" s="69"/>
      <c r="AIT117" s="69"/>
      <c r="AIU117" s="69"/>
      <c r="AIV117" s="69"/>
      <c r="AIW117" s="69"/>
      <c r="AIX117" s="69"/>
      <c r="AIY117" s="69"/>
      <c r="AIZ117" s="69"/>
      <c r="AJA117" s="69"/>
      <c r="AJB117" s="69"/>
      <c r="AJC117" s="69"/>
      <c r="AJD117" s="69"/>
      <c r="AJE117" s="69"/>
      <c r="AJF117" s="69"/>
      <c r="AJG117" s="69"/>
      <c r="AJH117" s="69"/>
      <c r="AJI117" s="69"/>
      <c r="AJJ117" s="69"/>
      <c r="AJK117" s="69"/>
      <c r="AJL117" s="69"/>
      <c r="AJM117" s="69"/>
      <c r="AJN117" s="69"/>
      <c r="AJO117" s="69"/>
      <c r="AJP117" s="69"/>
      <c r="AJQ117" s="69"/>
      <c r="AJR117" s="69"/>
      <c r="AJS117" s="69"/>
      <c r="AJT117" s="69"/>
      <c r="AJU117" s="69"/>
      <c r="AJV117" s="69"/>
      <c r="AJW117" s="69"/>
      <c r="AJX117" s="69"/>
      <c r="AJY117" s="69"/>
      <c r="AJZ117" s="69"/>
      <c r="AKA117" s="69"/>
      <c r="AKB117" s="69"/>
      <c r="AKC117" s="69"/>
      <c r="AKD117" s="69"/>
      <c r="AKE117" s="69"/>
      <c r="AKF117" s="69"/>
      <c r="AKG117" s="69"/>
      <c r="AKH117" s="69"/>
      <c r="AKI117" s="69"/>
      <c r="AKJ117" s="69"/>
      <c r="AKK117" s="69"/>
      <c r="AKL117" s="69"/>
      <c r="AKM117" s="69"/>
      <c r="AKN117" s="69"/>
      <c r="AKO117" s="69"/>
      <c r="AKP117" s="69"/>
      <c r="AKQ117" s="69"/>
      <c r="AKR117" s="69"/>
      <c r="AKS117" s="69"/>
      <c r="AKT117" s="69"/>
      <c r="AKU117" s="69"/>
      <c r="AKV117" s="69"/>
      <c r="AKW117" s="69"/>
      <c r="AKX117" s="69"/>
      <c r="AKY117" s="69"/>
      <c r="AKZ117" s="69"/>
      <c r="ALA117" s="69"/>
      <c r="ALB117" s="69"/>
      <c r="ALC117" s="69"/>
      <c r="ALD117" s="69"/>
      <c r="ALE117" s="69"/>
      <c r="ALF117" s="69"/>
      <c r="ALG117" s="69"/>
      <c r="ALH117" s="69"/>
      <c r="ALI117" s="69"/>
      <c r="ALJ117" s="69"/>
      <c r="ALK117" s="69"/>
      <c r="ALL117" s="69"/>
      <c r="ALM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c r="CN118" s="69"/>
      <c r="CO118" s="69"/>
      <c r="CP118" s="69"/>
      <c r="CQ118" s="69"/>
      <c r="CR118" s="69"/>
      <c r="CS118" s="69"/>
      <c r="CT118" s="69"/>
      <c r="CU118" s="69"/>
      <c r="CV118" s="69"/>
      <c r="CW118" s="69"/>
      <c r="CX118" s="69"/>
      <c r="CY118" s="69"/>
      <c r="CZ118" s="69"/>
      <c r="DA118" s="69"/>
      <c r="DB118" s="69"/>
      <c r="DC118" s="69"/>
      <c r="DD118" s="69"/>
      <c r="DE118" s="69"/>
      <c r="DF118" s="69"/>
      <c r="DG118" s="69"/>
      <c r="DH118" s="69"/>
      <c r="DI118" s="69"/>
      <c r="DJ118" s="69"/>
      <c r="DK118" s="69"/>
      <c r="DL118" s="69"/>
      <c r="DM118" s="69"/>
      <c r="DN118" s="69"/>
      <c r="DO118" s="69"/>
      <c r="DP118" s="69"/>
      <c r="DQ118" s="69"/>
      <c r="DR118" s="69"/>
      <c r="DS118" s="69"/>
      <c r="DT118" s="69"/>
      <c r="DU118" s="69"/>
      <c r="DV118" s="69"/>
      <c r="DW118" s="69"/>
      <c r="DX118" s="69"/>
      <c r="DY118" s="69"/>
      <c r="DZ118" s="69"/>
      <c r="EA118" s="69"/>
      <c r="EB118" s="69"/>
      <c r="EC118" s="69"/>
      <c r="ED118" s="69"/>
      <c r="EE118" s="69"/>
      <c r="EF118" s="69"/>
      <c r="EG118" s="69"/>
      <c r="EH118" s="69"/>
      <c r="EI118" s="69"/>
      <c r="EJ118" s="69"/>
      <c r="EK118" s="69"/>
      <c r="EL118" s="69"/>
      <c r="EM118" s="69"/>
      <c r="EN118" s="69"/>
      <c r="EO118" s="69"/>
      <c r="EP118" s="69"/>
      <c r="EQ118" s="69"/>
      <c r="ER118" s="69"/>
      <c r="ES118" s="69"/>
      <c r="ET118" s="69"/>
      <c r="EU118" s="69"/>
      <c r="EV118" s="69"/>
      <c r="EW118" s="69"/>
      <c r="EX118" s="69"/>
      <c r="EY118" s="69"/>
      <c r="EZ118" s="69"/>
      <c r="FA118" s="69"/>
      <c r="FB118" s="69"/>
      <c r="FC118" s="69"/>
      <c r="FD118" s="69"/>
      <c r="FE118" s="69"/>
      <c r="FF118" s="69"/>
      <c r="FG118" s="69"/>
      <c r="FH118" s="69"/>
      <c r="FI118" s="69"/>
      <c r="FJ118" s="69"/>
      <c r="FK118" s="69"/>
      <c r="FL118" s="69"/>
      <c r="FM118" s="69"/>
      <c r="FN118" s="69"/>
      <c r="FO118" s="69"/>
      <c r="FP118" s="69"/>
      <c r="FQ118" s="69"/>
      <c r="FR118" s="69"/>
      <c r="FS118" s="69"/>
      <c r="FT118" s="69"/>
      <c r="FU118" s="69"/>
      <c r="FV118" s="69"/>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c r="JQ118" s="69"/>
      <c r="JR118" s="69"/>
      <c r="JS118" s="69"/>
      <c r="JT118" s="69"/>
      <c r="JU118" s="69"/>
      <c r="JV118" s="69"/>
      <c r="JW118" s="69"/>
      <c r="JX118" s="69"/>
      <c r="JY118" s="69"/>
      <c r="JZ118" s="69"/>
      <c r="KA118" s="69"/>
      <c r="KB118" s="69"/>
      <c r="KC118" s="69"/>
      <c r="KD118" s="69"/>
      <c r="KE118" s="69"/>
      <c r="KF118" s="69"/>
      <c r="KG118" s="69"/>
      <c r="KH118" s="69"/>
      <c r="KI118" s="69"/>
      <c r="KJ118" s="69"/>
      <c r="KK118" s="69"/>
      <c r="KL118" s="69"/>
      <c r="KM118" s="69"/>
      <c r="KN118" s="69"/>
      <c r="KO118" s="69"/>
      <c r="KP118" s="69"/>
      <c r="KQ118" s="69"/>
      <c r="KR118" s="69"/>
      <c r="KS118" s="69"/>
      <c r="KT118" s="69"/>
      <c r="KU118" s="69"/>
      <c r="KV118" s="69"/>
      <c r="KW118" s="69"/>
      <c r="KX118" s="69"/>
      <c r="KY118" s="69"/>
      <c r="KZ118" s="69"/>
      <c r="LA118" s="69"/>
      <c r="LB118" s="69"/>
      <c r="LC118" s="69"/>
      <c r="LD118" s="69"/>
      <c r="LE118" s="69"/>
      <c r="LF118" s="69"/>
      <c r="LG118" s="69"/>
      <c r="LH118" s="69"/>
      <c r="LI118" s="69"/>
      <c r="LJ118" s="69"/>
      <c r="LK118" s="69"/>
      <c r="LL118" s="69"/>
      <c r="LM118" s="69"/>
      <c r="LN118" s="69"/>
      <c r="LO118" s="69"/>
      <c r="LP118" s="69"/>
      <c r="LQ118" s="69"/>
      <c r="LR118" s="69"/>
      <c r="LS118" s="69"/>
      <c r="LT118" s="69"/>
      <c r="LU118" s="69"/>
      <c r="LV118" s="69"/>
      <c r="LW118" s="69"/>
      <c r="LX118" s="69"/>
      <c r="LY118" s="69"/>
      <c r="LZ118" s="69"/>
      <c r="MA118" s="69"/>
      <c r="MB118" s="69"/>
      <c r="MC118" s="69"/>
      <c r="MD118" s="69"/>
      <c r="ME118" s="69"/>
      <c r="MF118" s="69"/>
      <c r="MG118" s="69"/>
      <c r="MH118" s="69"/>
      <c r="MI118" s="69"/>
      <c r="MJ118" s="69"/>
      <c r="MK118" s="69"/>
      <c r="ML118" s="69"/>
      <c r="MM118" s="69"/>
      <c r="MN118" s="69"/>
      <c r="MO118" s="69"/>
      <c r="MP118" s="69"/>
      <c r="MQ118" s="69"/>
      <c r="MR118" s="69"/>
      <c r="MS118" s="69"/>
      <c r="MT118" s="69"/>
      <c r="MU118" s="69"/>
      <c r="MV118" s="69"/>
      <c r="MW118" s="69"/>
      <c r="MX118" s="69"/>
      <c r="MY118" s="69"/>
      <c r="MZ118" s="69"/>
      <c r="NA118" s="69"/>
      <c r="NB118" s="69"/>
      <c r="NC118" s="69"/>
      <c r="ND118" s="69"/>
      <c r="NE118" s="69"/>
      <c r="NF118" s="69"/>
      <c r="NG118" s="69"/>
      <c r="NH118" s="69"/>
      <c r="NI118" s="69"/>
      <c r="NJ118" s="69"/>
      <c r="NK118" s="69"/>
      <c r="NL118" s="69"/>
      <c r="NM118" s="69"/>
      <c r="NN118" s="69"/>
      <c r="NO118" s="69"/>
      <c r="NP118" s="69"/>
      <c r="NQ118" s="69"/>
      <c r="NR118" s="69"/>
      <c r="NS118" s="69"/>
      <c r="NT118" s="69"/>
      <c r="NU118" s="69"/>
      <c r="NV118" s="69"/>
      <c r="NW118" s="69"/>
      <c r="NX118" s="69"/>
      <c r="NY118" s="69"/>
      <c r="NZ118" s="69"/>
      <c r="OA118" s="69"/>
      <c r="OB118" s="69"/>
      <c r="OC118" s="69"/>
      <c r="OD118" s="69"/>
      <c r="OE118" s="69"/>
      <c r="OF118" s="69"/>
      <c r="OG118" s="69"/>
      <c r="OH118" s="69"/>
      <c r="OI118" s="69"/>
      <c r="OJ118" s="69"/>
      <c r="OK118" s="69"/>
      <c r="OL118" s="69"/>
      <c r="OM118" s="69"/>
      <c r="ON118" s="69"/>
      <c r="OO118" s="69"/>
      <c r="OP118" s="69"/>
      <c r="OQ118" s="69"/>
      <c r="OR118" s="69"/>
      <c r="OS118" s="69"/>
      <c r="OT118" s="69"/>
      <c r="OU118" s="69"/>
      <c r="OV118" s="69"/>
      <c r="OW118" s="69"/>
      <c r="OX118" s="69"/>
      <c r="OY118" s="69"/>
      <c r="OZ118" s="69"/>
      <c r="PA118" s="69"/>
      <c r="PB118" s="69"/>
      <c r="PC118" s="69"/>
      <c r="PD118" s="69"/>
      <c r="PE118" s="69"/>
      <c r="PF118" s="69"/>
      <c r="PG118" s="69"/>
      <c r="PH118" s="69"/>
      <c r="PI118" s="69"/>
      <c r="PJ118" s="69"/>
      <c r="PK118" s="69"/>
      <c r="PL118" s="69"/>
      <c r="PM118" s="69"/>
      <c r="PN118" s="69"/>
      <c r="PO118" s="69"/>
      <c r="PP118" s="69"/>
      <c r="PQ118" s="69"/>
      <c r="PR118" s="69"/>
      <c r="PS118" s="69"/>
      <c r="PT118" s="69"/>
      <c r="PU118" s="69"/>
      <c r="PV118" s="69"/>
      <c r="PW118" s="69"/>
      <c r="PX118" s="69"/>
      <c r="PY118" s="69"/>
      <c r="PZ118" s="69"/>
      <c r="QA118" s="69"/>
      <c r="QB118" s="69"/>
      <c r="QC118" s="69"/>
      <c r="QD118" s="69"/>
      <c r="QE118" s="69"/>
      <c r="QF118" s="69"/>
      <c r="QG118" s="69"/>
      <c r="QH118" s="69"/>
      <c r="QI118" s="69"/>
      <c r="QJ118" s="69"/>
      <c r="QK118" s="69"/>
      <c r="QL118" s="69"/>
      <c r="QM118" s="69"/>
      <c r="QN118" s="69"/>
      <c r="QO118" s="69"/>
      <c r="QP118" s="69"/>
      <c r="QQ118" s="69"/>
      <c r="QR118" s="69"/>
      <c r="QS118" s="69"/>
      <c r="QT118" s="69"/>
      <c r="QU118" s="69"/>
      <c r="QV118" s="69"/>
      <c r="QW118" s="69"/>
      <c r="QX118" s="69"/>
      <c r="QY118" s="69"/>
      <c r="QZ118" s="69"/>
      <c r="RA118" s="69"/>
      <c r="RB118" s="69"/>
      <c r="RC118" s="69"/>
      <c r="RD118" s="69"/>
      <c r="RE118" s="69"/>
      <c r="RF118" s="69"/>
      <c r="RG118" s="69"/>
      <c r="RH118" s="69"/>
      <c r="RI118" s="69"/>
      <c r="RJ118" s="69"/>
      <c r="RK118" s="69"/>
      <c r="RL118" s="69"/>
      <c r="RM118" s="69"/>
      <c r="RN118" s="69"/>
      <c r="RO118" s="69"/>
      <c r="RP118" s="69"/>
      <c r="RQ118" s="69"/>
      <c r="RR118" s="69"/>
      <c r="RS118" s="69"/>
      <c r="RT118" s="69"/>
      <c r="RU118" s="69"/>
      <c r="RV118" s="69"/>
      <c r="RW118" s="69"/>
      <c r="RX118" s="69"/>
      <c r="RY118" s="69"/>
      <c r="RZ118" s="69"/>
      <c r="SA118" s="69"/>
      <c r="SB118" s="69"/>
      <c r="SC118" s="69"/>
      <c r="SD118" s="69"/>
      <c r="SE118" s="69"/>
      <c r="SF118" s="69"/>
      <c r="SG118" s="69"/>
      <c r="SH118" s="69"/>
      <c r="SI118" s="69"/>
      <c r="SJ118" s="69"/>
      <c r="SK118" s="69"/>
      <c r="SL118" s="69"/>
      <c r="SM118" s="69"/>
      <c r="SN118" s="69"/>
      <c r="SO118" s="69"/>
      <c r="SP118" s="69"/>
      <c r="SQ118" s="69"/>
      <c r="SR118" s="69"/>
      <c r="SS118" s="69"/>
      <c r="ST118" s="69"/>
      <c r="SU118" s="69"/>
      <c r="SV118" s="69"/>
      <c r="SW118" s="69"/>
      <c r="SX118" s="69"/>
      <c r="SY118" s="69"/>
      <c r="SZ118" s="69"/>
      <c r="TA118" s="69"/>
      <c r="TB118" s="69"/>
      <c r="TC118" s="69"/>
      <c r="TD118" s="69"/>
      <c r="TE118" s="69"/>
      <c r="TF118" s="69"/>
      <c r="TG118" s="69"/>
      <c r="TH118" s="69"/>
      <c r="TI118" s="69"/>
      <c r="TJ118" s="69"/>
      <c r="TK118" s="69"/>
      <c r="TL118" s="69"/>
      <c r="TM118" s="69"/>
      <c r="TN118" s="69"/>
      <c r="TO118" s="69"/>
      <c r="TP118" s="69"/>
      <c r="TQ118" s="69"/>
      <c r="TR118" s="69"/>
      <c r="TS118" s="69"/>
      <c r="TT118" s="69"/>
      <c r="TU118" s="69"/>
      <c r="TV118" s="69"/>
      <c r="TW118" s="69"/>
      <c r="TX118" s="69"/>
      <c r="TY118" s="69"/>
      <c r="TZ118" s="69"/>
      <c r="UA118" s="69"/>
      <c r="UB118" s="69"/>
      <c r="UC118" s="69"/>
      <c r="UD118" s="69"/>
      <c r="UE118" s="69"/>
      <c r="UF118" s="69"/>
      <c r="UG118" s="69"/>
      <c r="UH118" s="69"/>
      <c r="UI118" s="69"/>
      <c r="UJ118" s="69"/>
      <c r="UK118" s="69"/>
      <c r="UL118" s="69"/>
      <c r="UM118" s="69"/>
      <c r="UN118" s="69"/>
      <c r="UO118" s="69"/>
      <c r="UP118" s="69"/>
      <c r="UQ118" s="69"/>
      <c r="UR118" s="69"/>
      <c r="US118" s="69"/>
      <c r="UT118" s="69"/>
      <c r="UU118" s="69"/>
      <c r="UV118" s="69"/>
      <c r="UW118" s="69"/>
      <c r="UX118" s="69"/>
      <c r="UY118" s="69"/>
      <c r="UZ118" s="69"/>
      <c r="VA118" s="69"/>
      <c r="VB118" s="69"/>
      <c r="VC118" s="69"/>
      <c r="VD118" s="69"/>
      <c r="VE118" s="69"/>
      <c r="VF118" s="69"/>
      <c r="VG118" s="69"/>
      <c r="VH118" s="69"/>
      <c r="VI118" s="69"/>
      <c r="VJ118" s="69"/>
      <c r="VK118" s="69"/>
      <c r="VL118" s="69"/>
      <c r="VM118" s="69"/>
      <c r="VN118" s="69"/>
      <c r="VO118" s="69"/>
      <c r="VP118" s="69"/>
      <c r="VQ118" s="69"/>
      <c r="VR118" s="69"/>
      <c r="VS118" s="69"/>
      <c r="VT118" s="69"/>
      <c r="VU118" s="69"/>
      <c r="VV118" s="69"/>
      <c r="VW118" s="69"/>
      <c r="VX118" s="69"/>
      <c r="VY118" s="69"/>
      <c r="VZ118" s="69"/>
      <c r="WA118" s="69"/>
      <c r="WB118" s="69"/>
      <c r="WC118" s="69"/>
      <c r="WD118" s="69"/>
      <c r="WE118" s="69"/>
      <c r="WF118" s="69"/>
      <c r="WG118" s="69"/>
      <c r="WH118" s="69"/>
      <c r="WI118" s="69"/>
      <c r="WJ118" s="69"/>
      <c r="WK118" s="69"/>
      <c r="WL118" s="69"/>
      <c r="WM118" s="69"/>
      <c r="WN118" s="69"/>
      <c r="WO118" s="69"/>
      <c r="WP118" s="69"/>
      <c r="WQ118" s="69"/>
      <c r="WR118" s="69"/>
      <c r="WS118" s="69"/>
      <c r="WT118" s="69"/>
      <c r="WU118" s="69"/>
      <c r="WV118" s="69"/>
      <c r="WW118" s="69"/>
      <c r="WX118" s="69"/>
      <c r="WY118" s="69"/>
      <c r="WZ118" s="69"/>
      <c r="XA118" s="69"/>
      <c r="XB118" s="69"/>
      <c r="XC118" s="69"/>
      <c r="XD118" s="69"/>
      <c r="XE118" s="69"/>
      <c r="XF118" s="69"/>
      <c r="XG118" s="69"/>
      <c r="XH118" s="69"/>
      <c r="XI118" s="69"/>
      <c r="XJ118" s="69"/>
      <c r="XK118" s="69"/>
      <c r="XL118" s="69"/>
      <c r="XM118" s="69"/>
      <c r="XN118" s="69"/>
      <c r="XO118" s="69"/>
      <c r="XP118" s="69"/>
      <c r="XQ118" s="69"/>
      <c r="XR118" s="69"/>
      <c r="XS118" s="69"/>
      <c r="XT118" s="69"/>
      <c r="XU118" s="69"/>
      <c r="XV118" s="69"/>
      <c r="XW118" s="69"/>
      <c r="XX118" s="69"/>
      <c r="XY118" s="69"/>
      <c r="XZ118" s="69"/>
      <c r="YA118" s="69"/>
      <c r="YB118" s="69"/>
      <c r="YC118" s="69"/>
      <c r="YD118" s="69"/>
      <c r="YE118" s="69"/>
      <c r="YF118" s="69"/>
      <c r="YG118" s="69"/>
      <c r="YH118" s="69"/>
      <c r="YI118" s="69"/>
      <c r="YJ118" s="69"/>
      <c r="YK118" s="69"/>
      <c r="YL118" s="69"/>
      <c r="YM118" s="69"/>
      <c r="YN118" s="69"/>
      <c r="YO118" s="69"/>
      <c r="YP118" s="69"/>
      <c r="YQ118" s="69"/>
      <c r="YR118" s="69"/>
      <c r="YS118" s="69"/>
      <c r="YT118" s="69"/>
      <c r="YU118" s="69"/>
      <c r="YV118" s="69"/>
      <c r="YW118" s="69"/>
      <c r="YX118" s="69"/>
      <c r="YY118" s="69"/>
      <c r="YZ118" s="69"/>
      <c r="ZA118" s="69"/>
      <c r="ZB118" s="69"/>
      <c r="ZC118" s="69"/>
      <c r="ZD118" s="69"/>
      <c r="ZE118" s="69"/>
      <c r="ZF118" s="69"/>
      <c r="ZG118" s="69"/>
      <c r="ZH118" s="69"/>
      <c r="ZI118" s="69"/>
      <c r="ZJ118" s="69"/>
      <c r="ZK118" s="69"/>
      <c r="ZL118" s="69"/>
      <c r="ZM118" s="69"/>
      <c r="ZN118" s="69"/>
      <c r="ZO118" s="69"/>
      <c r="ZP118" s="69"/>
      <c r="ZQ118" s="69"/>
      <c r="ZR118" s="69"/>
      <c r="ZS118" s="69"/>
      <c r="ZT118" s="69"/>
      <c r="ZU118" s="69"/>
      <c r="ZV118" s="69"/>
      <c r="ZW118" s="69"/>
      <c r="ZX118" s="69"/>
      <c r="ZY118" s="69"/>
      <c r="ZZ118" s="69"/>
      <c r="AAA118" s="69"/>
      <c r="AAB118" s="69"/>
      <c r="AAC118" s="69"/>
      <c r="AAD118" s="69"/>
      <c r="AAE118" s="69"/>
      <c r="AAF118" s="69"/>
      <c r="AAG118" s="69"/>
      <c r="AAH118" s="69"/>
      <c r="AAI118" s="69"/>
      <c r="AAJ118" s="69"/>
      <c r="AAK118" s="69"/>
      <c r="AAL118" s="69"/>
      <c r="AAM118" s="69"/>
      <c r="AAN118" s="69"/>
      <c r="AAO118" s="69"/>
      <c r="AAP118" s="69"/>
      <c r="AAQ118" s="69"/>
      <c r="AAR118" s="69"/>
      <c r="AAS118" s="69"/>
      <c r="AAT118" s="69"/>
      <c r="AAU118" s="69"/>
      <c r="AAV118" s="69"/>
      <c r="AAW118" s="69"/>
      <c r="AAX118" s="69"/>
      <c r="AAY118" s="69"/>
      <c r="AAZ118" s="69"/>
      <c r="ABA118" s="69"/>
      <c r="ABB118" s="69"/>
      <c r="ABC118" s="69"/>
      <c r="ABD118" s="69"/>
      <c r="ABE118" s="69"/>
      <c r="ABF118" s="69"/>
      <c r="ABG118" s="69"/>
      <c r="ABH118" s="69"/>
      <c r="ABI118" s="69"/>
      <c r="ABJ118" s="69"/>
      <c r="ABK118" s="69"/>
      <c r="ABL118" s="69"/>
      <c r="ABM118" s="69"/>
      <c r="ABN118" s="69"/>
      <c r="ABO118" s="69"/>
      <c r="ABP118" s="69"/>
      <c r="ABQ118" s="69"/>
      <c r="ABR118" s="69"/>
      <c r="ABS118" s="69"/>
      <c r="ABT118" s="69"/>
      <c r="ABU118" s="69"/>
      <c r="ABV118" s="69"/>
      <c r="ABW118" s="69"/>
      <c r="ABX118" s="69"/>
      <c r="ABY118" s="69"/>
      <c r="ABZ118" s="69"/>
      <c r="ACA118" s="69"/>
      <c r="ACB118" s="69"/>
      <c r="ACC118" s="69"/>
      <c r="ACD118" s="69"/>
      <c r="ACE118" s="69"/>
      <c r="ACF118" s="69"/>
      <c r="ACG118" s="69"/>
      <c r="ACH118" s="69"/>
      <c r="ACI118" s="69"/>
      <c r="ACJ118" s="69"/>
      <c r="ACK118" s="69"/>
      <c r="ACL118" s="69"/>
      <c r="ACM118" s="69"/>
      <c r="ACN118" s="69"/>
      <c r="ACO118" s="69"/>
      <c r="ACP118" s="69"/>
      <c r="ACQ118" s="69"/>
      <c r="ACR118" s="69"/>
      <c r="ACS118" s="69"/>
      <c r="ACT118" s="69"/>
      <c r="ACU118" s="69"/>
      <c r="ACV118" s="69"/>
      <c r="ACW118" s="69"/>
      <c r="ACX118" s="69"/>
      <c r="ACY118" s="69"/>
      <c r="ACZ118" s="69"/>
      <c r="ADA118" s="69"/>
      <c r="ADB118" s="69"/>
      <c r="ADC118" s="69"/>
      <c r="ADD118" s="69"/>
      <c r="ADE118" s="69"/>
      <c r="ADF118" s="69"/>
      <c r="ADG118" s="69"/>
      <c r="ADH118" s="69"/>
      <c r="ADI118" s="69"/>
      <c r="ADJ118" s="69"/>
      <c r="ADK118" s="69"/>
      <c r="ADL118" s="69"/>
      <c r="ADM118" s="69"/>
      <c r="ADN118" s="69"/>
      <c r="ADO118" s="69"/>
      <c r="ADP118" s="69"/>
      <c r="ADQ118" s="69"/>
      <c r="ADR118" s="69"/>
      <c r="ADS118" s="69"/>
      <c r="ADT118" s="69"/>
      <c r="ADU118" s="69"/>
      <c r="ADV118" s="69"/>
      <c r="ADW118" s="69"/>
      <c r="ADX118" s="69"/>
      <c r="ADY118" s="69"/>
      <c r="ADZ118" s="69"/>
      <c r="AEA118" s="69"/>
      <c r="AEB118" s="69"/>
      <c r="AEC118" s="69"/>
      <c r="AED118" s="69"/>
      <c r="AEE118" s="69"/>
      <c r="AEF118" s="69"/>
      <c r="AEG118" s="69"/>
      <c r="AEH118" s="69"/>
      <c r="AEI118" s="69"/>
      <c r="AEJ118" s="69"/>
      <c r="AEK118" s="69"/>
      <c r="AEL118" s="69"/>
      <c r="AEM118" s="69"/>
      <c r="AEN118" s="69"/>
      <c r="AEO118" s="69"/>
      <c r="AEP118" s="69"/>
      <c r="AEQ118" s="69"/>
      <c r="AER118" s="69"/>
      <c r="AES118" s="69"/>
      <c r="AET118" s="69"/>
      <c r="AEU118" s="69"/>
      <c r="AEV118" s="69"/>
      <c r="AEW118" s="69"/>
      <c r="AEX118" s="69"/>
      <c r="AEY118" s="69"/>
      <c r="AEZ118" s="69"/>
      <c r="AFA118" s="69"/>
      <c r="AFB118" s="69"/>
      <c r="AFC118" s="69"/>
      <c r="AFD118" s="69"/>
      <c r="AFE118" s="69"/>
      <c r="AFF118" s="69"/>
      <c r="AFG118" s="69"/>
      <c r="AFH118" s="69"/>
      <c r="AFI118" s="69"/>
      <c r="AFJ118" s="69"/>
      <c r="AFK118" s="69"/>
      <c r="AFL118" s="69"/>
      <c r="AFM118" s="69"/>
      <c r="AFN118" s="69"/>
      <c r="AFO118" s="69"/>
      <c r="AFP118" s="69"/>
      <c r="AFQ118" s="69"/>
      <c r="AFR118" s="69"/>
      <c r="AFS118" s="69"/>
      <c r="AFT118" s="69"/>
      <c r="AFU118" s="69"/>
      <c r="AFV118" s="69"/>
      <c r="AFW118" s="69"/>
      <c r="AFX118" s="69"/>
      <c r="AFY118" s="69"/>
      <c r="AFZ118" s="69"/>
      <c r="AGA118" s="69"/>
      <c r="AGB118" s="69"/>
      <c r="AGC118" s="69"/>
      <c r="AGD118" s="69"/>
      <c r="AGE118" s="69"/>
      <c r="AGF118" s="69"/>
      <c r="AGG118" s="69"/>
      <c r="AGH118" s="69"/>
      <c r="AGI118" s="69"/>
      <c r="AGJ118" s="69"/>
      <c r="AGK118" s="69"/>
      <c r="AGL118" s="69"/>
      <c r="AGM118" s="69"/>
      <c r="AGN118" s="69"/>
      <c r="AGO118" s="69"/>
      <c r="AGP118" s="69"/>
      <c r="AGQ118" s="69"/>
      <c r="AGR118" s="69"/>
      <c r="AGS118" s="69"/>
      <c r="AGT118" s="69"/>
      <c r="AGU118" s="69"/>
      <c r="AGV118" s="69"/>
      <c r="AGW118" s="69"/>
      <c r="AGX118" s="69"/>
      <c r="AGY118" s="69"/>
      <c r="AGZ118" s="69"/>
      <c r="AHA118" s="69"/>
      <c r="AHB118" s="69"/>
      <c r="AHC118" s="69"/>
      <c r="AHD118" s="69"/>
      <c r="AHE118" s="69"/>
      <c r="AHF118" s="69"/>
      <c r="AHG118" s="69"/>
      <c r="AHH118" s="69"/>
      <c r="AHI118" s="69"/>
      <c r="AHJ118" s="69"/>
      <c r="AHK118" s="69"/>
      <c r="AHL118" s="69"/>
      <c r="AHM118" s="69"/>
      <c r="AHN118" s="69"/>
      <c r="AHO118" s="69"/>
      <c r="AHP118" s="69"/>
      <c r="AHQ118" s="69"/>
      <c r="AHR118" s="69"/>
      <c r="AHS118" s="69"/>
      <c r="AHT118" s="69"/>
      <c r="AHU118" s="69"/>
      <c r="AHV118" s="69"/>
      <c r="AHW118" s="69"/>
      <c r="AHX118" s="69"/>
      <c r="AHY118" s="69"/>
      <c r="AHZ118" s="69"/>
      <c r="AIA118" s="69"/>
      <c r="AIB118" s="69"/>
      <c r="AIC118" s="69"/>
      <c r="AID118" s="69"/>
      <c r="AIE118" s="69"/>
      <c r="AIF118" s="69"/>
      <c r="AIG118" s="69"/>
      <c r="AIH118" s="69"/>
      <c r="AII118" s="69"/>
      <c r="AIJ118" s="69"/>
      <c r="AIK118" s="69"/>
      <c r="AIL118" s="69"/>
      <c r="AIM118" s="69"/>
      <c r="AIN118" s="69"/>
      <c r="AIO118" s="69"/>
      <c r="AIP118" s="69"/>
      <c r="AIQ118" s="69"/>
      <c r="AIR118" s="69"/>
      <c r="AIS118" s="69"/>
      <c r="AIT118" s="69"/>
      <c r="AIU118" s="69"/>
      <c r="AIV118" s="69"/>
      <c r="AIW118" s="69"/>
      <c r="AIX118" s="69"/>
      <c r="AIY118" s="69"/>
      <c r="AIZ118" s="69"/>
      <c r="AJA118" s="69"/>
      <c r="AJB118" s="69"/>
      <c r="AJC118" s="69"/>
      <c r="AJD118" s="69"/>
      <c r="AJE118" s="69"/>
      <c r="AJF118" s="69"/>
      <c r="AJG118" s="69"/>
      <c r="AJH118" s="69"/>
      <c r="AJI118" s="69"/>
      <c r="AJJ118" s="69"/>
      <c r="AJK118" s="69"/>
      <c r="AJL118" s="69"/>
      <c r="AJM118" s="69"/>
      <c r="AJN118" s="69"/>
      <c r="AJO118" s="69"/>
      <c r="AJP118" s="69"/>
      <c r="AJQ118" s="69"/>
      <c r="AJR118" s="69"/>
      <c r="AJS118" s="69"/>
      <c r="AJT118" s="69"/>
      <c r="AJU118" s="69"/>
      <c r="AJV118" s="69"/>
      <c r="AJW118" s="69"/>
      <c r="AJX118" s="69"/>
      <c r="AJY118" s="69"/>
      <c r="AJZ118" s="69"/>
      <c r="AKA118" s="69"/>
      <c r="AKB118" s="69"/>
      <c r="AKC118" s="69"/>
      <c r="AKD118" s="69"/>
      <c r="AKE118" s="69"/>
      <c r="AKF118" s="69"/>
      <c r="AKG118" s="69"/>
      <c r="AKH118" s="69"/>
      <c r="AKI118" s="69"/>
      <c r="AKJ118" s="69"/>
      <c r="AKK118" s="69"/>
      <c r="AKL118" s="69"/>
      <c r="AKM118" s="69"/>
      <c r="AKN118" s="69"/>
      <c r="AKO118" s="69"/>
      <c r="AKP118" s="69"/>
      <c r="AKQ118" s="69"/>
      <c r="AKR118" s="69"/>
      <c r="AKS118" s="69"/>
      <c r="AKT118" s="69"/>
      <c r="AKU118" s="69"/>
      <c r="AKV118" s="69"/>
      <c r="AKW118" s="69"/>
      <c r="AKX118" s="69"/>
      <c r="AKY118" s="69"/>
      <c r="AKZ118" s="69"/>
      <c r="ALA118" s="69"/>
      <c r="ALB118" s="69"/>
      <c r="ALC118" s="69"/>
      <c r="ALD118" s="69"/>
      <c r="ALE118" s="69"/>
      <c r="ALF118" s="69"/>
      <c r="ALG118" s="69"/>
      <c r="ALH118" s="69"/>
      <c r="ALI118" s="69"/>
      <c r="ALJ118" s="69"/>
      <c r="ALK118" s="69"/>
      <c r="ALL118" s="69"/>
      <c r="ALM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69"/>
      <c r="BG119" s="69"/>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69"/>
      <c r="CE119" s="69"/>
      <c r="CF119" s="69"/>
      <c r="CG119" s="69"/>
      <c r="CH119" s="69"/>
      <c r="CI119" s="69"/>
      <c r="CJ119" s="69"/>
      <c r="CK119" s="69"/>
      <c r="CL119" s="69"/>
      <c r="CM119" s="69"/>
      <c r="CN119" s="69"/>
      <c r="CO119" s="69"/>
      <c r="CP119" s="69"/>
      <c r="CQ119" s="69"/>
      <c r="CR119" s="69"/>
      <c r="CS119" s="69"/>
      <c r="CT119" s="69"/>
      <c r="CU119" s="69"/>
      <c r="CV119" s="69"/>
      <c r="CW119" s="69"/>
      <c r="CX119" s="69"/>
      <c r="CY119" s="69"/>
      <c r="CZ119" s="69"/>
      <c r="DA119" s="69"/>
      <c r="DB119" s="69"/>
      <c r="DC119" s="69"/>
      <c r="DD119" s="69"/>
      <c r="DE119" s="69"/>
      <c r="DF119" s="69"/>
      <c r="DG119" s="69"/>
      <c r="DH119" s="69"/>
      <c r="DI119" s="69"/>
      <c r="DJ119" s="69"/>
      <c r="DK119" s="69"/>
      <c r="DL119" s="69"/>
      <c r="DM119" s="69"/>
      <c r="DN119" s="69"/>
      <c r="DO119" s="69"/>
      <c r="DP119" s="69"/>
      <c r="DQ119" s="69"/>
      <c r="DR119" s="69"/>
      <c r="DS119" s="69"/>
      <c r="DT119" s="69"/>
      <c r="DU119" s="69"/>
      <c r="DV119" s="69"/>
      <c r="DW119" s="69"/>
      <c r="DX119" s="69"/>
      <c r="DY119" s="69"/>
      <c r="DZ119" s="69"/>
      <c r="EA119" s="69"/>
      <c r="EB119" s="69"/>
      <c r="EC119" s="69"/>
      <c r="ED119" s="69"/>
      <c r="EE119" s="69"/>
      <c r="EF119" s="69"/>
      <c r="EG119" s="69"/>
      <c r="EH119" s="69"/>
      <c r="EI119" s="69"/>
      <c r="EJ119" s="69"/>
      <c r="EK119" s="69"/>
      <c r="EL119" s="69"/>
      <c r="EM119" s="69"/>
      <c r="EN119" s="69"/>
      <c r="EO119" s="69"/>
      <c r="EP119" s="69"/>
      <c r="EQ119" s="69"/>
      <c r="ER119" s="69"/>
      <c r="ES119" s="69"/>
      <c r="ET119" s="69"/>
      <c r="EU119" s="69"/>
      <c r="EV119" s="69"/>
      <c r="EW119" s="69"/>
      <c r="EX119" s="69"/>
      <c r="EY119" s="69"/>
      <c r="EZ119" s="69"/>
      <c r="FA119" s="69"/>
      <c r="FB119" s="69"/>
      <c r="FC119" s="69"/>
      <c r="FD119" s="69"/>
      <c r="FE119" s="69"/>
      <c r="FF119" s="69"/>
      <c r="FG119" s="69"/>
      <c r="FH119" s="69"/>
      <c r="FI119" s="69"/>
      <c r="FJ119" s="69"/>
      <c r="FK119" s="69"/>
      <c r="FL119" s="69"/>
      <c r="FM119" s="69"/>
      <c r="FN119" s="69"/>
      <c r="FO119" s="69"/>
      <c r="FP119" s="69"/>
      <c r="FQ119" s="69"/>
      <c r="FR119" s="69"/>
      <c r="FS119" s="69"/>
      <c r="FT119" s="69"/>
      <c r="FU119" s="69"/>
      <c r="FV119" s="69"/>
      <c r="FW119" s="69"/>
      <c r="FX119" s="69"/>
      <c r="FY119" s="69"/>
      <c r="FZ119" s="69"/>
      <c r="GA119" s="69"/>
      <c r="GB119" s="69"/>
      <c r="GC119" s="69"/>
      <c r="GD119" s="69"/>
      <c r="GE119" s="69"/>
      <c r="GF119" s="69"/>
      <c r="GG119" s="69"/>
      <c r="GH119" s="69"/>
      <c r="GI119" s="69"/>
      <c r="GJ119" s="69"/>
      <c r="GK119" s="69"/>
      <c r="GL119" s="69"/>
      <c r="GM119" s="69"/>
      <c r="GN119" s="69"/>
      <c r="GO119" s="69"/>
      <c r="GP119" s="69"/>
      <c r="GQ119" s="69"/>
      <c r="GR119" s="69"/>
      <c r="GS119" s="69"/>
      <c r="GT119" s="69"/>
      <c r="GU119" s="69"/>
      <c r="GV119" s="69"/>
      <c r="GW119" s="69"/>
      <c r="GX119" s="69"/>
      <c r="GY119" s="69"/>
      <c r="GZ119" s="69"/>
      <c r="HA119" s="69"/>
      <c r="HB119" s="69"/>
      <c r="HC119" s="69"/>
      <c r="HD119" s="69"/>
      <c r="HE119" s="69"/>
      <c r="HF119" s="69"/>
      <c r="HG119" s="69"/>
      <c r="HH119" s="69"/>
      <c r="HI119" s="69"/>
      <c r="HJ119" s="69"/>
      <c r="HK119" s="69"/>
      <c r="HL119" s="69"/>
      <c r="HM119" s="69"/>
      <c r="HN119" s="69"/>
      <c r="HO119" s="69"/>
      <c r="HP119" s="69"/>
      <c r="HQ119" s="69"/>
      <c r="HR119" s="69"/>
      <c r="HS119" s="69"/>
      <c r="HT119" s="69"/>
      <c r="HU119" s="69"/>
      <c r="HV119" s="69"/>
      <c r="HW119" s="69"/>
      <c r="HX119" s="69"/>
      <c r="HY119" s="69"/>
      <c r="HZ119" s="69"/>
      <c r="IA119" s="69"/>
      <c r="IB119" s="69"/>
      <c r="IC119" s="69"/>
      <c r="ID119" s="69"/>
      <c r="IE119" s="69"/>
      <c r="IF119" s="69"/>
      <c r="IG119" s="69"/>
      <c r="IH119" s="69"/>
      <c r="II119" s="69"/>
      <c r="IJ119" s="69"/>
      <c r="IK119" s="69"/>
      <c r="IL119" s="69"/>
      <c r="IM119" s="69"/>
      <c r="IN119" s="69"/>
      <c r="IO119" s="69"/>
      <c r="IP119" s="69"/>
      <c r="IQ119" s="69"/>
      <c r="IR119" s="69"/>
      <c r="IS119" s="69"/>
      <c r="IT119" s="69"/>
      <c r="IU119" s="69"/>
      <c r="IV119" s="69"/>
      <c r="IW119" s="69"/>
      <c r="IX119" s="69"/>
      <c r="IY119" s="69"/>
      <c r="IZ119" s="69"/>
      <c r="JA119" s="69"/>
      <c r="JB119" s="69"/>
      <c r="JC119" s="69"/>
      <c r="JD119" s="69"/>
      <c r="JE119" s="69"/>
      <c r="JF119" s="69"/>
      <c r="JG119" s="69"/>
      <c r="JH119" s="69"/>
      <c r="JI119" s="69"/>
      <c r="JJ119" s="69"/>
      <c r="JK119" s="69"/>
      <c r="JL119" s="69"/>
      <c r="JM119" s="69"/>
      <c r="JN119" s="69"/>
      <c r="JO119" s="69"/>
      <c r="JP119" s="69"/>
      <c r="JQ119" s="69"/>
      <c r="JR119" s="69"/>
      <c r="JS119" s="69"/>
      <c r="JT119" s="69"/>
      <c r="JU119" s="69"/>
      <c r="JV119" s="69"/>
      <c r="JW119" s="69"/>
      <c r="JX119" s="69"/>
      <c r="JY119" s="69"/>
      <c r="JZ119" s="69"/>
      <c r="KA119" s="69"/>
      <c r="KB119" s="69"/>
      <c r="KC119" s="69"/>
      <c r="KD119" s="69"/>
      <c r="KE119" s="69"/>
      <c r="KF119" s="69"/>
      <c r="KG119" s="69"/>
      <c r="KH119" s="69"/>
      <c r="KI119" s="69"/>
      <c r="KJ119" s="69"/>
      <c r="KK119" s="69"/>
      <c r="KL119" s="69"/>
      <c r="KM119" s="69"/>
      <c r="KN119" s="69"/>
      <c r="KO119" s="69"/>
      <c r="KP119" s="69"/>
      <c r="KQ119" s="69"/>
      <c r="KR119" s="69"/>
      <c r="KS119" s="69"/>
      <c r="KT119" s="69"/>
      <c r="KU119" s="69"/>
      <c r="KV119" s="69"/>
      <c r="KW119" s="69"/>
      <c r="KX119" s="69"/>
      <c r="KY119" s="69"/>
      <c r="KZ119" s="69"/>
      <c r="LA119" s="69"/>
      <c r="LB119" s="69"/>
      <c r="LC119" s="69"/>
      <c r="LD119" s="69"/>
      <c r="LE119" s="69"/>
      <c r="LF119" s="69"/>
      <c r="LG119" s="69"/>
      <c r="LH119" s="69"/>
      <c r="LI119" s="69"/>
      <c r="LJ119" s="69"/>
      <c r="LK119" s="69"/>
      <c r="LL119" s="69"/>
      <c r="LM119" s="69"/>
      <c r="LN119" s="69"/>
      <c r="LO119" s="69"/>
      <c r="LP119" s="69"/>
      <c r="LQ119" s="69"/>
      <c r="LR119" s="69"/>
      <c r="LS119" s="69"/>
      <c r="LT119" s="69"/>
      <c r="LU119" s="69"/>
      <c r="LV119" s="69"/>
      <c r="LW119" s="69"/>
      <c r="LX119" s="69"/>
      <c r="LY119" s="69"/>
      <c r="LZ119" s="69"/>
      <c r="MA119" s="69"/>
      <c r="MB119" s="69"/>
      <c r="MC119" s="69"/>
      <c r="MD119" s="69"/>
      <c r="ME119" s="69"/>
      <c r="MF119" s="69"/>
      <c r="MG119" s="69"/>
      <c r="MH119" s="69"/>
      <c r="MI119" s="69"/>
      <c r="MJ119" s="69"/>
      <c r="MK119" s="69"/>
      <c r="ML119" s="69"/>
      <c r="MM119" s="69"/>
      <c r="MN119" s="69"/>
      <c r="MO119" s="69"/>
      <c r="MP119" s="69"/>
      <c r="MQ119" s="69"/>
      <c r="MR119" s="69"/>
      <c r="MS119" s="69"/>
      <c r="MT119" s="69"/>
      <c r="MU119" s="69"/>
      <c r="MV119" s="69"/>
      <c r="MW119" s="69"/>
      <c r="MX119" s="69"/>
      <c r="MY119" s="69"/>
      <c r="MZ119" s="69"/>
      <c r="NA119" s="69"/>
      <c r="NB119" s="69"/>
      <c r="NC119" s="69"/>
      <c r="ND119" s="69"/>
      <c r="NE119" s="69"/>
      <c r="NF119" s="69"/>
      <c r="NG119" s="69"/>
      <c r="NH119" s="69"/>
      <c r="NI119" s="69"/>
      <c r="NJ119" s="69"/>
      <c r="NK119" s="69"/>
      <c r="NL119" s="69"/>
      <c r="NM119" s="69"/>
      <c r="NN119" s="69"/>
      <c r="NO119" s="69"/>
      <c r="NP119" s="69"/>
      <c r="NQ119" s="69"/>
      <c r="NR119" s="69"/>
      <c r="NS119" s="69"/>
      <c r="NT119" s="69"/>
      <c r="NU119" s="69"/>
      <c r="NV119" s="69"/>
      <c r="NW119" s="69"/>
      <c r="NX119" s="69"/>
      <c r="NY119" s="69"/>
      <c r="NZ119" s="69"/>
      <c r="OA119" s="69"/>
      <c r="OB119" s="69"/>
      <c r="OC119" s="69"/>
      <c r="OD119" s="69"/>
      <c r="OE119" s="69"/>
      <c r="OF119" s="69"/>
      <c r="OG119" s="69"/>
      <c r="OH119" s="69"/>
      <c r="OI119" s="69"/>
      <c r="OJ119" s="69"/>
      <c r="OK119" s="69"/>
      <c r="OL119" s="69"/>
      <c r="OM119" s="69"/>
      <c r="ON119" s="69"/>
      <c r="OO119" s="69"/>
      <c r="OP119" s="69"/>
      <c r="OQ119" s="69"/>
      <c r="OR119" s="69"/>
      <c r="OS119" s="69"/>
      <c r="OT119" s="69"/>
      <c r="OU119" s="69"/>
      <c r="OV119" s="69"/>
      <c r="OW119" s="69"/>
      <c r="OX119" s="69"/>
      <c r="OY119" s="69"/>
      <c r="OZ119" s="69"/>
      <c r="PA119" s="69"/>
      <c r="PB119" s="69"/>
      <c r="PC119" s="69"/>
      <c r="PD119" s="69"/>
      <c r="PE119" s="69"/>
      <c r="PF119" s="69"/>
      <c r="PG119" s="69"/>
      <c r="PH119" s="69"/>
      <c r="PI119" s="69"/>
      <c r="PJ119" s="69"/>
      <c r="PK119" s="69"/>
      <c r="PL119" s="69"/>
      <c r="PM119" s="69"/>
      <c r="PN119" s="69"/>
      <c r="PO119" s="69"/>
      <c r="PP119" s="69"/>
      <c r="PQ119" s="69"/>
      <c r="PR119" s="69"/>
      <c r="PS119" s="69"/>
      <c r="PT119" s="69"/>
      <c r="PU119" s="69"/>
      <c r="PV119" s="69"/>
      <c r="PW119" s="69"/>
      <c r="PX119" s="69"/>
      <c r="PY119" s="69"/>
      <c r="PZ119" s="69"/>
      <c r="QA119" s="69"/>
      <c r="QB119" s="69"/>
      <c r="QC119" s="69"/>
      <c r="QD119" s="69"/>
      <c r="QE119" s="69"/>
      <c r="QF119" s="69"/>
      <c r="QG119" s="69"/>
      <c r="QH119" s="69"/>
      <c r="QI119" s="69"/>
      <c r="QJ119" s="69"/>
      <c r="QK119" s="69"/>
      <c r="QL119" s="69"/>
      <c r="QM119" s="69"/>
      <c r="QN119" s="69"/>
      <c r="QO119" s="69"/>
      <c r="QP119" s="69"/>
      <c r="QQ119" s="69"/>
      <c r="QR119" s="69"/>
      <c r="QS119" s="69"/>
      <c r="QT119" s="69"/>
      <c r="QU119" s="69"/>
      <c r="QV119" s="69"/>
      <c r="QW119" s="69"/>
      <c r="QX119" s="69"/>
      <c r="QY119" s="69"/>
      <c r="QZ119" s="69"/>
      <c r="RA119" s="69"/>
      <c r="RB119" s="69"/>
      <c r="RC119" s="69"/>
      <c r="RD119" s="69"/>
      <c r="RE119" s="69"/>
      <c r="RF119" s="69"/>
      <c r="RG119" s="69"/>
      <c r="RH119" s="69"/>
      <c r="RI119" s="69"/>
      <c r="RJ119" s="69"/>
      <c r="RK119" s="69"/>
      <c r="RL119" s="69"/>
      <c r="RM119" s="69"/>
      <c r="RN119" s="69"/>
      <c r="RO119" s="69"/>
      <c r="RP119" s="69"/>
      <c r="RQ119" s="69"/>
      <c r="RR119" s="69"/>
      <c r="RS119" s="69"/>
      <c r="RT119" s="69"/>
      <c r="RU119" s="69"/>
      <c r="RV119" s="69"/>
      <c r="RW119" s="69"/>
      <c r="RX119" s="69"/>
      <c r="RY119" s="69"/>
      <c r="RZ119" s="69"/>
      <c r="SA119" s="69"/>
      <c r="SB119" s="69"/>
      <c r="SC119" s="69"/>
      <c r="SD119" s="69"/>
      <c r="SE119" s="69"/>
      <c r="SF119" s="69"/>
      <c r="SG119" s="69"/>
      <c r="SH119" s="69"/>
      <c r="SI119" s="69"/>
      <c r="SJ119" s="69"/>
      <c r="SK119" s="69"/>
      <c r="SL119" s="69"/>
      <c r="SM119" s="69"/>
      <c r="SN119" s="69"/>
      <c r="SO119" s="69"/>
      <c r="SP119" s="69"/>
      <c r="SQ119" s="69"/>
      <c r="SR119" s="69"/>
      <c r="SS119" s="69"/>
      <c r="ST119" s="69"/>
      <c r="SU119" s="69"/>
      <c r="SV119" s="69"/>
      <c r="SW119" s="69"/>
      <c r="SX119" s="69"/>
      <c r="SY119" s="69"/>
      <c r="SZ119" s="69"/>
      <c r="TA119" s="69"/>
      <c r="TB119" s="69"/>
      <c r="TC119" s="69"/>
      <c r="TD119" s="69"/>
      <c r="TE119" s="69"/>
      <c r="TF119" s="69"/>
      <c r="TG119" s="69"/>
      <c r="TH119" s="69"/>
      <c r="TI119" s="69"/>
      <c r="TJ119" s="69"/>
      <c r="TK119" s="69"/>
      <c r="TL119" s="69"/>
      <c r="TM119" s="69"/>
      <c r="TN119" s="69"/>
      <c r="TO119" s="69"/>
      <c r="TP119" s="69"/>
      <c r="TQ119" s="69"/>
      <c r="TR119" s="69"/>
      <c r="TS119" s="69"/>
      <c r="TT119" s="69"/>
      <c r="TU119" s="69"/>
      <c r="TV119" s="69"/>
      <c r="TW119" s="69"/>
      <c r="TX119" s="69"/>
      <c r="TY119" s="69"/>
      <c r="TZ119" s="69"/>
      <c r="UA119" s="69"/>
      <c r="UB119" s="69"/>
      <c r="UC119" s="69"/>
      <c r="UD119" s="69"/>
      <c r="UE119" s="69"/>
      <c r="UF119" s="69"/>
      <c r="UG119" s="69"/>
      <c r="UH119" s="69"/>
      <c r="UI119" s="69"/>
      <c r="UJ119" s="69"/>
      <c r="UK119" s="69"/>
      <c r="UL119" s="69"/>
      <c r="UM119" s="69"/>
      <c r="UN119" s="69"/>
      <c r="UO119" s="69"/>
      <c r="UP119" s="69"/>
      <c r="UQ119" s="69"/>
      <c r="UR119" s="69"/>
      <c r="US119" s="69"/>
      <c r="UT119" s="69"/>
      <c r="UU119" s="69"/>
      <c r="UV119" s="69"/>
      <c r="UW119" s="69"/>
      <c r="UX119" s="69"/>
      <c r="UY119" s="69"/>
      <c r="UZ119" s="69"/>
      <c r="VA119" s="69"/>
      <c r="VB119" s="69"/>
      <c r="VC119" s="69"/>
      <c r="VD119" s="69"/>
      <c r="VE119" s="69"/>
      <c r="VF119" s="69"/>
      <c r="VG119" s="69"/>
      <c r="VH119" s="69"/>
      <c r="VI119" s="69"/>
      <c r="VJ119" s="69"/>
      <c r="VK119" s="69"/>
      <c r="VL119" s="69"/>
      <c r="VM119" s="69"/>
      <c r="VN119" s="69"/>
      <c r="VO119" s="69"/>
      <c r="VP119" s="69"/>
      <c r="VQ119" s="69"/>
      <c r="VR119" s="69"/>
      <c r="VS119" s="69"/>
      <c r="VT119" s="69"/>
      <c r="VU119" s="69"/>
      <c r="VV119" s="69"/>
      <c r="VW119" s="69"/>
      <c r="VX119" s="69"/>
      <c r="VY119" s="69"/>
      <c r="VZ119" s="69"/>
      <c r="WA119" s="69"/>
      <c r="WB119" s="69"/>
      <c r="WC119" s="69"/>
      <c r="WD119" s="69"/>
      <c r="WE119" s="69"/>
      <c r="WF119" s="69"/>
      <c r="WG119" s="69"/>
      <c r="WH119" s="69"/>
      <c r="WI119" s="69"/>
      <c r="WJ119" s="69"/>
      <c r="WK119" s="69"/>
      <c r="WL119" s="69"/>
      <c r="WM119" s="69"/>
      <c r="WN119" s="69"/>
      <c r="WO119" s="69"/>
      <c r="WP119" s="69"/>
      <c r="WQ119" s="69"/>
      <c r="WR119" s="69"/>
      <c r="WS119" s="69"/>
      <c r="WT119" s="69"/>
      <c r="WU119" s="69"/>
      <c r="WV119" s="69"/>
      <c r="WW119" s="69"/>
      <c r="WX119" s="69"/>
      <c r="WY119" s="69"/>
      <c r="WZ119" s="69"/>
      <c r="XA119" s="69"/>
      <c r="XB119" s="69"/>
      <c r="XC119" s="69"/>
      <c r="XD119" s="69"/>
      <c r="XE119" s="69"/>
      <c r="XF119" s="69"/>
      <c r="XG119" s="69"/>
      <c r="XH119" s="69"/>
      <c r="XI119" s="69"/>
      <c r="XJ119" s="69"/>
      <c r="XK119" s="69"/>
      <c r="XL119" s="69"/>
      <c r="XM119" s="69"/>
      <c r="XN119" s="69"/>
      <c r="XO119" s="69"/>
      <c r="XP119" s="69"/>
      <c r="XQ119" s="69"/>
      <c r="XR119" s="69"/>
      <c r="XS119" s="69"/>
      <c r="XT119" s="69"/>
      <c r="XU119" s="69"/>
      <c r="XV119" s="69"/>
      <c r="XW119" s="69"/>
      <c r="XX119" s="69"/>
      <c r="XY119" s="69"/>
      <c r="XZ119" s="69"/>
      <c r="YA119" s="69"/>
      <c r="YB119" s="69"/>
      <c r="YC119" s="69"/>
      <c r="YD119" s="69"/>
      <c r="YE119" s="69"/>
      <c r="YF119" s="69"/>
      <c r="YG119" s="69"/>
      <c r="YH119" s="69"/>
      <c r="YI119" s="69"/>
      <c r="YJ119" s="69"/>
      <c r="YK119" s="69"/>
      <c r="YL119" s="69"/>
      <c r="YM119" s="69"/>
      <c r="YN119" s="69"/>
      <c r="YO119" s="69"/>
      <c r="YP119" s="69"/>
      <c r="YQ119" s="69"/>
      <c r="YR119" s="69"/>
      <c r="YS119" s="69"/>
      <c r="YT119" s="69"/>
      <c r="YU119" s="69"/>
      <c r="YV119" s="69"/>
      <c r="YW119" s="69"/>
      <c r="YX119" s="69"/>
      <c r="YY119" s="69"/>
      <c r="YZ119" s="69"/>
      <c r="ZA119" s="69"/>
      <c r="ZB119" s="69"/>
      <c r="ZC119" s="69"/>
      <c r="ZD119" s="69"/>
      <c r="ZE119" s="69"/>
      <c r="ZF119" s="69"/>
      <c r="ZG119" s="69"/>
      <c r="ZH119" s="69"/>
      <c r="ZI119" s="69"/>
      <c r="ZJ119" s="69"/>
      <c r="ZK119" s="69"/>
      <c r="ZL119" s="69"/>
      <c r="ZM119" s="69"/>
      <c r="ZN119" s="69"/>
      <c r="ZO119" s="69"/>
      <c r="ZP119" s="69"/>
      <c r="ZQ119" s="69"/>
      <c r="ZR119" s="69"/>
      <c r="ZS119" s="69"/>
      <c r="ZT119" s="69"/>
      <c r="ZU119" s="69"/>
      <c r="ZV119" s="69"/>
      <c r="ZW119" s="69"/>
      <c r="ZX119" s="69"/>
      <c r="ZY119" s="69"/>
      <c r="ZZ119" s="69"/>
      <c r="AAA119" s="69"/>
      <c r="AAB119" s="69"/>
      <c r="AAC119" s="69"/>
      <c r="AAD119" s="69"/>
      <c r="AAE119" s="69"/>
      <c r="AAF119" s="69"/>
      <c r="AAG119" s="69"/>
      <c r="AAH119" s="69"/>
      <c r="AAI119" s="69"/>
      <c r="AAJ119" s="69"/>
      <c r="AAK119" s="69"/>
      <c r="AAL119" s="69"/>
      <c r="AAM119" s="69"/>
      <c r="AAN119" s="69"/>
      <c r="AAO119" s="69"/>
      <c r="AAP119" s="69"/>
      <c r="AAQ119" s="69"/>
      <c r="AAR119" s="69"/>
      <c r="AAS119" s="69"/>
      <c r="AAT119" s="69"/>
      <c r="AAU119" s="69"/>
      <c r="AAV119" s="69"/>
      <c r="AAW119" s="69"/>
      <c r="AAX119" s="69"/>
      <c r="AAY119" s="69"/>
      <c r="AAZ119" s="69"/>
      <c r="ABA119" s="69"/>
      <c r="ABB119" s="69"/>
      <c r="ABC119" s="69"/>
      <c r="ABD119" s="69"/>
      <c r="ABE119" s="69"/>
      <c r="ABF119" s="69"/>
      <c r="ABG119" s="69"/>
      <c r="ABH119" s="69"/>
      <c r="ABI119" s="69"/>
      <c r="ABJ119" s="69"/>
      <c r="ABK119" s="69"/>
      <c r="ABL119" s="69"/>
      <c r="ABM119" s="69"/>
      <c r="ABN119" s="69"/>
      <c r="ABO119" s="69"/>
      <c r="ABP119" s="69"/>
      <c r="ABQ119" s="69"/>
      <c r="ABR119" s="69"/>
      <c r="ABS119" s="69"/>
      <c r="ABT119" s="69"/>
      <c r="ABU119" s="69"/>
      <c r="ABV119" s="69"/>
      <c r="ABW119" s="69"/>
      <c r="ABX119" s="69"/>
      <c r="ABY119" s="69"/>
      <c r="ABZ119" s="69"/>
      <c r="ACA119" s="69"/>
      <c r="ACB119" s="69"/>
      <c r="ACC119" s="69"/>
      <c r="ACD119" s="69"/>
      <c r="ACE119" s="69"/>
      <c r="ACF119" s="69"/>
      <c r="ACG119" s="69"/>
      <c r="ACH119" s="69"/>
      <c r="ACI119" s="69"/>
      <c r="ACJ119" s="69"/>
      <c r="ACK119" s="69"/>
      <c r="ACL119" s="69"/>
      <c r="ACM119" s="69"/>
      <c r="ACN119" s="69"/>
      <c r="ACO119" s="69"/>
      <c r="ACP119" s="69"/>
      <c r="ACQ119" s="69"/>
      <c r="ACR119" s="69"/>
      <c r="ACS119" s="69"/>
      <c r="ACT119" s="69"/>
      <c r="ACU119" s="69"/>
      <c r="ACV119" s="69"/>
      <c r="ACW119" s="69"/>
      <c r="ACX119" s="69"/>
      <c r="ACY119" s="69"/>
      <c r="ACZ119" s="69"/>
      <c r="ADA119" s="69"/>
      <c r="ADB119" s="69"/>
      <c r="ADC119" s="69"/>
      <c r="ADD119" s="69"/>
      <c r="ADE119" s="69"/>
      <c r="ADF119" s="69"/>
      <c r="ADG119" s="69"/>
      <c r="ADH119" s="69"/>
      <c r="ADI119" s="69"/>
      <c r="ADJ119" s="69"/>
      <c r="ADK119" s="69"/>
      <c r="ADL119" s="69"/>
      <c r="ADM119" s="69"/>
      <c r="ADN119" s="69"/>
      <c r="ADO119" s="69"/>
      <c r="ADP119" s="69"/>
      <c r="ADQ119" s="69"/>
      <c r="ADR119" s="69"/>
      <c r="ADS119" s="69"/>
      <c r="ADT119" s="69"/>
      <c r="ADU119" s="69"/>
      <c r="ADV119" s="69"/>
      <c r="ADW119" s="69"/>
      <c r="ADX119" s="69"/>
      <c r="ADY119" s="69"/>
      <c r="ADZ119" s="69"/>
      <c r="AEA119" s="69"/>
      <c r="AEB119" s="69"/>
      <c r="AEC119" s="69"/>
      <c r="AED119" s="69"/>
      <c r="AEE119" s="69"/>
      <c r="AEF119" s="69"/>
      <c r="AEG119" s="69"/>
      <c r="AEH119" s="69"/>
      <c r="AEI119" s="69"/>
      <c r="AEJ119" s="69"/>
      <c r="AEK119" s="69"/>
      <c r="AEL119" s="69"/>
      <c r="AEM119" s="69"/>
      <c r="AEN119" s="69"/>
      <c r="AEO119" s="69"/>
      <c r="AEP119" s="69"/>
      <c r="AEQ119" s="69"/>
      <c r="AER119" s="69"/>
      <c r="AES119" s="69"/>
      <c r="AET119" s="69"/>
      <c r="AEU119" s="69"/>
      <c r="AEV119" s="69"/>
      <c r="AEW119" s="69"/>
      <c r="AEX119" s="69"/>
      <c r="AEY119" s="69"/>
      <c r="AEZ119" s="69"/>
      <c r="AFA119" s="69"/>
      <c r="AFB119" s="69"/>
      <c r="AFC119" s="69"/>
      <c r="AFD119" s="69"/>
      <c r="AFE119" s="69"/>
      <c r="AFF119" s="69"/>
      <c r="AFG119" s="69"/>
      <c r="AFH119" s="69"/>
      <c r="AFI119" s="69"/>
      <c r="AFJ119" s="69"/>
      <c r="AFK119" s="69"/>
      <c r="AFL119" s="69"/>
      <c r="AFM119" s="69"/>
      <c r="AFN119" s="69"/>
      <c r="AFO119" s="69"/>
      <c r="AFP119" s="69"/>
      <c r="AFQ119" s="69"/>
      <c r="AFR119" s="69"/>
      <c r="AFS119" s="69"/>
      <c r="AFT119" s="69"/>
      <c r="AFU119" s="69"/>
      <c r="AFV119" s="69"/>
      <c r="AFW119" s="69"/>
      <c r="AFX119" s="69"/>
      <c r="AFY119" s="69"/>
      <c r="AFZ119" s="69"/>
      <c r="AGA119" s="69"/>
      <c r="AGB119" s="69"/>
      <c r="AGC119" s="69"/>
      <c r="AGD119" s="69"/>
      <c r="AGE119" s="69"/>
      <c r="AGF119" s="69"/>
      <c r="AGG119" s="69"/>
      <c r="AGH119" s="69"/>
      <c r="AGI119" s="69"/>
      <c r="AGJ119" s="69"/>
      <c r="AGK119" s="69"/>
      <c r="AGL119" s="69"/>
      <c r="AGM119" s="69"/>
      <c r="AGN119" s="69"/>
      <c r="AGO119" s="69"/>
      <c r="AGP119" s="69"/>
      <c r="AGQ119" s="69"/>
      <c r="AGR119" s="69"/>
      <c r="AGS119" s="69"/>
      <c r="AGT119" s="69"/>
      <c r="AGU119" s="69"/>
      <c r="AGV119" s="69"/>
      <c r="AGW119" s="69"/>
      <c r="AGX119" s="69"/>
      <c r="AGY119" s="69"/>
      <c r="AGZ119" s="69"/>
      <c r="AHA119" s="69"/>
      <c r="AHB119" s="69"/>
      <c r="AHC119" s="69"/>
      <c r="AHD119" s="69"/>
      <c r="AHE119" s="69"/>
      <c r="AHF119" s="69"/>
      <c r="AHG119" s="69"/>
      <c r="AHH119" s="69"/>
      <c r="AHI119" s="69"/>
      <c r="AHJ119" s="69"/>
      <c r="AHK119" s="69"/>
      <c r="AHL119" s="69"/>
      <c r="AHM119" s="69"/>
      <c r="AHN119" s="69"/>
      <c r="AHO119" s="69"/>
      <c r="AHP119" s="69"/>
      <c r="AHQ119" s="69"/>
      <c r="AHR119" s="69"/>
      <c r="AHS119" s="69"/>
      <c r="AHT119" s="69"/>
      <c r="AHU119" s="69"/>
      <c r="AHV119" s="69"/>
      <c r="AHW119" s="69"/>
      <c r="AHX119" s="69"/>
      <c r="AHY119" s="69"/>
      <c r="AHZ119" s="69"/>
      <c r="AIA119" s="69"/>
      <c r="AIB119" s="69"/>
      <c r="AIC119" s="69"/>
      <c r="AID119" s="69"/>
      <c r="AIE119" s="69"/>
      <c r="AIF119" s="69"/>
      <c r="AIG119" s="69"/>
      <c r="AIH119" s="69"/>
      <c r="AII119" s="69"/>
      <c r="AIJ119" s="69"/>
      <c r="AIK119" s="69"/>
      <c r="AIL119" s="69"/>
      <c r="AIM119" s="69"/>
      <c r="AIN119" s="69"/>
      <c r="AIO119" s="69"/>
      <c r="AIP119" s="69"/>
      <c r="AIQ119" s="69"/>
      <c r="AIR119" s="69"/>
      <c r="AIS119" s="69"/>
      <c r="AIT119" s="69"/>
      <c r="AIU119" s="69"/>
      <c r="AIV119" s="69"/>
      <c r="AIW119" s="69"/>
      <c r="AIX119" s="69"/>
      <c r="AIY119" s="69"/>
      <c r="AIZ119" s="69"/>
      <c r="AJA119" s="69"/>
      <c r="AJB119" s="69"/>
      <c r="AJC119" s="69"/>
      <c r="AJD119" s="69"/>
      <c r="AJE119" s="69"/>
      <c r="AJF119" s="69"/>
      <c r="AJG119" s="69"/>
      <c r="AJH119" s="69"/>
      <c r="AJI119" s="69"/>
      <c r="AJJ119" s="69"/>
      <c r="AJK119" s="69"/>
      <c r="AJL119" s="69"/>
      <c r="AJM119" s="69"/>
      <c r="AJN119" s="69"/>
      <c r="AJO119" s="69"/>
      <c r="AJP119" s="69"/>
      <c r="AJQ119" s="69"/>
      <c r="AJR119" s="69"/>
      <c r="AJS119" s="69"/>
      <c r="AJT119" s="69"/>
      <c r="AJU119" s="69"/>
      <c r="AJV119" s="69"/>
      <c r="AJW119" s="69"/>
      <c r="AJX119" s="69"/>
      <c r="AJY119" s="69"/>
      <c r="AJZ119" s="69"/>
      <c r="AKA119" s="69"/>
      <c r="AKB119" s="69"/>
      <c r="AKC119" s="69"/>
      <c r="AKD119" s="69"/>
      <c r="AKE119" s="69"/>
      <c r="AKF119" s="69"/>
      <c r="AKG119" s="69"/>
      <c r="AKH119" s="69"/>
      <c r="AKI119" s="69"/>
      <c r="AKJ119" s="69"/>
      <c r="AKK119" s="69"/>
      <c r="AKL119" s="69"/>
      <c r="AKM119" s="69"/>
      <c r="AKN119" s="69"/>
      <c r="AKO119" s="69"/>
      <c r="AKP119" s="69"/>
      <c r="AKQ119" s="69"/>
      <c r="AKR119" s="69"/>
      <c r="AKS119" s="69"/>
      <c r="AKT119" s="69"/>
      <c r="AKU119" s="69"/>
      <c r="AKV119" s="69"/>
      <c r="AKW119" s="69"/>
      <c r="AKX119" s="69"/>
      <c r="AKY119" s="69"/>
      <c r="AKZ119" s="69"/>
      <c r="ALA119" s="69"/>
      <c r="ALB119" s="69"/>
      <c r="ALC119" s="69"/>
      <c r="ALD119" s="69"/>
      <c r="ALE119" s="69"/>
      <c r="ALF119" s="69"/>
      <c r="ALG119" s="69"/>
      <c r="ALH119" s="69"/>
      <c r="ALI119" s="69"/>
      <c r="ALJ119" s="69"/>
      <c r="ALK119" s="69"/>
      <c r="ALL119" s="69"/>
      <c r="ALM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c r="DN120" s="69"/>
      <c r="DO120" s="69"/>
      <c r="DP120" s="69"/>
      <c r="DQ120" s="69"/>
      <c r="DR120" s="69"/>
      <c r="DS120" s="69"/>
      <c r="DT120" s="69"/>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c r="KO120" s="69"/>
      <c r="KP120" s="69"/>
      <c r="KQ120" s="69"/>
      <c r="KR120" s="69"/>
      <c r="KS120" s="69"/>
      <c r="KT120" s="69"/>
      <c r="KU120" s="69"/>
      <c r="KV120" s="69"/>
      <c r="KW120" s="69"/>
      <c r="KX120" s="69"/>
      <c r="KY120" s="69"/>
      <c r="KZ120" s="69"/>
      <c r="LA120" s="69"/>
      <c r="LB120" s="69"/>
      <c r="LC120" s="69"/>
      <c r="LD120" s="69"/>
      <c r="LE120" s="69"/>
      <c r="LF120" s="69"/>
      <c r="LG120" s="69"/>
      <c r="LH120" s="69"/>
      <c r="LI120" s="69"/>
      <c r="LJ120" s="69"/>
      <c r="LK120" s="69"/>
      <c r="LL120" s="69"/>
      <c r="LM120" s="69"/>
      <c r="LN120" s="69"/>
      <c r="LO120" s="69"/>
      <c r="LP120" s="69"/>
      <c r="LQ120" s="69"/>
      <c r="LR120" s="69"/>
      <c r="LS120" s="69"/>
      <c r="LT120" s="69"/>
      <c r="LU120" s="69"/>
      <c r="LV120" s="69"/>
      <c r="LW120" s="69"/>
      <c r="LX120" s="69"/>
      <c r="LY120" s="69"/>
      <c r="LZ120" s="69"/>
      <c r="MA120" s="69"/>
      <c r="MB120" s="69"/>
      <c r="MC120" s="69"/>
      <c r="MD120" s="69"/>
      <c r="ME120" s="69"/>
      <c r="MF120" s="69"/>
      <c r="MG120" s="69"/>
      <c r="MH120" s="69"/>
      <c r="MI120" s="69"/>
      <c r="MJ120" s="69"/>
      <c r="MK120" s="69"/>
      <c r="ML120" s="69"/>
      <c r="MM120" s="69"/>
      <c r="MN120" s="69"/>
      <c r="MO120" s="69"/>
      <c r="MP120" s="69"/>
      <c r="MQ120" s="69"/>
      <c r="MR120" s="69"/>
      <c r="MS120" s="69"/>
      <c r="MT120" s="69"/>
      <c r="MU120" s="69"/>
      <c r="MV120" s="69"/>
      <c r="MW120" s="69"/>
      <c r="MX120" s="69"/>
      <c r="MY120" s="69"/>
      <c r="MZ120" s="69"/>
      <c r="NA120" s="69"/>
      <c r="NB120" s="69"/>
      <c r="NC120" s="69"/>
      <c r="ND120" s="69"/>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c r="OE120" s="69"/>
      <c r="OF120" s="69"/>
      <c r="OG120" s="69"/>
      <c r="OH120" s="69"/>
      <c r="OI120" s="69"/>
      <c r="OJ120" s="69"/>
      <c r="OK120" s="69"/>
      <c r="OL120" s="69"/>
      <c r="OM120" s="69"/>
      <c r="ON120" s="69"/>
      <c r="OO120" s="69"/>
      <c r="OP120" s="69"/>
      <c r="OQ120" s="69"/>
      <c r="OR120" s="69"/>
      <c r="OS120" s="69"/>
      <c r="OT120" s="69"/>
      <c r="OU120" s="69"/>
      <c r="OV120" s="69"/>
      <c r="OW120" s="69"/>
      <c r="OX120" s="69"/>
      <c r="OY120" s="69"/>
      <c r="OZ120" s="69"/>
      <c r="PA120" s="69"/>
      <c r="PB120" s="69"/>
      <c r="PC120" s="69"/>
      <c r="PD120" s="69"/>
      <c r="PE120" s="69"/>
      <c r="PF120" s="69"/>
      <c r="PG120" s="69"/>
      <c r="PH120" s="69"/>
      <c r="PI120" s="69"/>
      <c r="PJ120" s="69"/>
      <c r="PK120" s="69"/>
      <c r="PL120" s="69"/>
      <c r="PM120" s="69"/>
      <c r="PN120" s="69"/>
      <c r="PO120" s="69"/>
      <c r="PP120" s="69"/>
      <c r="PQ120" s="69"/>
      <c r="PR120" s="69"/>
      <c r="PS120" s="69"/>
      <c r="PT120" s="69"/>
      <c r="PU120" s="69"/>
      <c r="PV120" s="69"/>
      <c r="PW120" s="69"/>
      <c r="PX120" s="69"/>
      <c r="PY120" s="69"/>
      <c r="PZ120" s="69"/>
      <c r="QA120" s="69"/>
      <c r="QB120" s="69"/>
      <c r="QC120" s="69"/>
      <c r="QD120" s="69"/>
      <c r="QE120" s="69"/>
      <c r="QF120" s="69"/>
      <c r="QG120" s="69"/>
      <c r="QH120" s="69"/>
      <c r="QI120" s="69"/>
      <c r="QJ120" s="69"/>
      <c r="QK120" s="69"/>
      <c r="QL120" s="69"/>
      <c r="QM120" s="69"/>
      <c r="QN120" s="69"/>
      <c r="QO120" s="69"/>
      <c r="QP120" s="69"/>
      <c r="QQ120" s="69"/>
      <c r="QR120" s="69"/>
      <c r="QS120" s="69"/>
      <c r="QT120" s="69"/>
      <c r="QU120" s="69"/>
      <c r="QV120" s="69"/>
      <c r="QW120" s="69"/>
      <c r="QX120" s="69"/>
      <c r="QY120" s="69"/>
      <c r="QZ120" s="69"/>
      <c r="RA120" s="69"/>
      <c r="RB120" s="69"/>
      <c r="RC120" s="69"/>
      <c r="RD120" s="69"/>
      <c r="RE120" s="69"/>
      <c r="RF120" s="69"/>
      <c r="RG120" s="69"/>
      <c r="RH120" s="69"/>
      <c r="RI120" s="69"/>
      <c r="RJ120" s="69"/>
      <c r="RK120" s="69"/>
      <c r="RL120" s="69"/>
      <c r="RM120" s="69"/>
      <c r="RN120" s="69"/>
      <c r="RO120" s="69"/>
      <c r="RP120" s="69"/>
      <c r="RQ120" s="69"/>
      <c r="RR120" s="69"/>
      <c r="RS120" s="69"/>
      <c r="RT120" s="69"/>
      <c r="RU120" s="69"/>
      <c r="RV120" s="69"/>
      <c r="RW120" s="69"/>
      <c r="RX120" s="69"/>
      <c r="RY120" s="69"/>
      <c r="RZ120" s="69"/>
      <c r="SA120" s="69"/>
      <c r="SB120" s="69"/>
      <c r="SC120" s="69"/>
      <c r="SD120" s="69"/>
      <c r="SE120" s="69"/>
      <c r="SF120" s="69"/>
      <c r="SG120" s="69"/>
      <c r="SH120" s="69"/>
      <c r="SI120" s="69"/>
      <c r="SJ120" s="69"/>
      <c r="SK120" s="69"/>
      <c r="SL120" s="69"/>
      <c r="SM120" s="69"/>
      <c r="SN120" s="69"/>
      <c r="SO120" s="69"/>
      <c r="SP120" s="69"/>
      <c r="SQ120" s="69"/>
      <c r="SR120" s="69"/>
      <c r="SS120" s="69"/>
      <c r="ST120" s="69"/>
      <c r="SU120" s="69"/>
      <c r="SV120" s="69"/>
      <c r="SW120" s="69"/>
      <c r="SX120" s="69"/>
      <c r="SY120" s="69"/>
      <c r="SZ120" s="69"/>
      <c r="TA120" s="69"/>
      <c r="TB120" s="69"/>
      <c r="TC120" s="69"/>
      <c r="TD120" s="69"/>
      <c r="TE120" s="69"/>
      <c r="TF120" s="69"/>
      <c r="TG120" s="69"/>
      <c r="TH120" s="69"/>
      <c r="TI120" s="69"/>
      <c r="TJ120" s="69"/>
      <c r="TK120" s="69"/>
      <c r="TL120" s="69"/>
      <c r="TM120" s="69"/>
      <c r="TN120" s="69"/>
      <c r="TO120" s="69"/>
      <c r="TP120" s="69"/>
      <c r="TQ120" s="69"/>
      <c r="TR120" s="69"/>
      <c r="TS120" s="69"/>
      <c r="TT120" s="69"/>
      <c r="TU120" s="69"/>
      <c r="TV120" s="69"/>
      <c r="TW120" s="69"/>
      <c r="TX120" s="69"/>
      <c r="TY120" s="69"/>
      <c r="TZ120" s="69"/>
      <c r="UA120" s="69"/>
      <c r="UB120" s="69"/>
      <c r="UC120" s="69"/>
      <c r="UD120" s="69"/>
      <c r="UE120" s="69"/>
      <c r="UF120" s="69"/>
      <c r="UG120" s="69"/>
      <c r="UH120" s="69"/>
      <c r="UI120" s="69"/>
      <c r="UJ120" s="69"/>
      <c r="UK120" s="69"/>
      <c r="UL120" s="69"/>
      <c r="UM120" s="69"/>
      <c r="UN120" s="69"/>
      <c r="UO120" s="69"/>
      <c r="UP120" s="69"/>
      <c r="UQ120" s="69"/>
      <c r="UR120" s="69"/>
      <c r="US120" s="69"/>
      <c r="UT120" s="69"/>
      <c r="UU120" s="69"/>
      <c r="UV120" s="69"/>
      <c r="UW120" s="69"/>
      <c r="UX120" s="69"/>
      <c r="UY120" s="69"/>
      <c r="UZ120" s="69"/>
      <c r="VA120" s="69"/>
      <c r="VB120" s="69"/>
      <c r="VC120" s="69"/>
      <c r="VD120" s="69"/>
      <c r="VE120" s="69"/>
      <c r="VF120" s="69"/>
      <c r="VG120" s="69"/>
      <c r="VH120" s="69"/>
      <c r="VI120" s="69"/>
      <c r="VJ120" s="69"/>
      <c r="VK120" s="69"/>
      <c r="VL120" s="69"/>
      <c r="VM120" s="69"/>
      <c r="VN120" s="69"/>
      <c r="VO120" s="69"/>
      <c r="VP120" s="69"/>
      <c r="VQ120" s="69"/>
      <c r="VR120" s="69"/>
      <c r="VS120" s="69"/>
      <c r="VT120" s="69"/>
      <c r="VU120" s="69"/>
      <c r="VV120" s="69"/>
      <c r="VW120" s="69"/>
      <c r="VX120" s="69"/>
      <c r="VY120" s="69"/>
      <c r="VZ120" s="69"/>
      <c r="WA120" s="69"/>
      <c r="WB120" s="69"/>
      <c r="WC120" s="69"/>
      <c r="WD120" s="69"/>
      <c r="WE120" s="69"/>
      <c r="WF120" s="69"/>
      <c r="WG120" s="69"/>
      <c r="WH120" s="69"/>
      <c r="WI120" s="69"/>
      <c r="WJ120" s="69"/>
      <c r="WK120" s="69"/>
      <c r="WL120" s="69"/>
      <c r="WM120" s="69"/>
      <c r="WN120" s="69"/>
      <c r="WO120" s="69"/>
      <c r="WP120" s="69"/>
      <c r="WQ120" s="69"/>
      <c r="WR120" s="69"/>
      <c r="WS120" s="69"/>
      <c r="WT120" s="69"/>
      <c r="WU120" s="69"/>
      <c r="WV120" s="69"/>
      <c r="WW120" s="69"/>
      <c r="WX120" s="69"/>
      <c r="WY120" s="69"/>
      <c r="WZ120" s="69"/>
      <c r="XA120" s="69"/>
      <c r="XB120" s="69"/>
      <c r="XC120" s="69"/>
      <c r="XD120" s="69"/>
      <c r="XE120" s="69"/>
      <c r="XF120" s="69"/>
      <c r="XG120" s="69"/>
      <c r="XH120" s="69"/>
      <c r="XI120" s="69"/>
      <c r="XJ120" s="69"/>
      <c r="XK120" s="69"/>
      <c r="XL120" s="69"/>
      <c r="XM120" s="69"/>
      <c r="XN120" s="69"/>
      <c r="XO120" s="69"/>
      <c r="XP120" s="69"/>
      <c r="XQ120" s="69"/>
      <c r="XR120" s="69"/>
      <c r="XS120" s="69"/>
      <c r="XT120" s="69"/>
      <c r="XU120" s="69"/>
      <c r="XV120" s="69"/>
      <c r="XW120" s="69"/>
      <c r="XX120" s="69"/>
      <c r="XY120" s="69"/>
      <c r="XZ120" s="69"/>
      <c r="YA120" s="69"/>
      <c r="YB120" s="69"/>
      <c r="YC120" s="69"/>
      <c r="YD120" s="69"/>
      <c r="YE120" s="69"/>
      <c r="YF120" s="69"/>
      <c r="YG120" s="69"/>
      <c r="YH120" s="69"/>
      <c r="YI120" s="69"/>
      <c r="YJ120" s="69"/>
      <c r="YK120" s="69"/>
      <c r="YL120" s="69"/>
      <c r="YM120" s="69"/>
      <c r="YN120" s="69"/>
      <c r="YO120" s="69"/>
      <c r="YP120" s="69"/>
      <c r="YQ120" s="69"/>
      <c r="YR120" s="69"/>
      <c r="YS120" s="69"/>
      <c r="YT120" s="69"/>
      <c r="YU120" s="69"/>
      <c r="YV120" s="69"/>
      <c r="YW120" s="69"/>
      <c r="YX120" s="69"/>
      <c r="YY120" s="69"/>
      <c r="YZ120" s="69"/>
      <c r="ZA120" s="69"/>
      <c r="ZB120" s="69"/>
      <c r="ZC120" s="69"/>
      <c r="ZD120" s="69"/>
      <c r="ZE120" s="69"/>
      <c r="ZF120" s="69"/>
      <c r="ZG120" s="69"/>
      <c r="ZH120" s="69"/>
      <c r="ZI120" s="69"/>
      <c r="ZJ120" s="69"/>
      <c r="ZK120" s="69"/>
      <c r="ZL120" s="69"/>
      <c r="ZM120" s="69"/>
      <c r="ZN120" s="69"/>
      <c r="ZO120" s="69"/>
      <c r="ZP120" s="69"/>
      <c r="ZQ120" s="69"/>
      <c r="ZR120" s="69"/>
      <c r="ZS120" s="69"/>
      <c r="ZT120" s="69"/>
      <c r="ZU120" s="69"/>
      <c r="ZV120" s="69"/>
      <c r="ZW120" s="69"/>
      <c r="ZX120" s="69"/>
      <c r="ZY120" s="69"/>
      <c r="ZZ120" s="69"/>
      <c r="AAA120" s="69"/>
      <c r="AAB120" s="69"/>
      <c r="AAC120" s="69"/>
      <c r="AAD120" s="69"/>
      <c r="AAE120" s="69"/>
      <c r="AAF120" s="69"/>
      <c r="AAG120" s="69"/>
      <c r="AAH120" s="69"/>
      <c r="AAI120" s="69"/>
      <c r="AAJ120" s="69"/>
      <c r="AAK120" s="69"/>
      <c r="AAL120" s="69"/>
      <c r="AAM120" s="69"/>
      <c r="AAN120" s="69"/>
      <c r="AAO120" s="69"/>
      <c r="AAP120" s="69"/>
      <c r="AAQ120" s="69"/>
      <c r="AAR120" s="69"/>
      <c r="AAS120" s="69"/>
      <c r="AAT120" s="69"/>
      <c r="AAU120" s="69"/>
      <c r="AAV120" s="69"/>
      <c r="AAW120" s="69"/>
      <c r="AAX120" s="69"/>
      <c r="AAY120" s="69"/>
      <c r="AAZ120" s="69"/>
      <c r="ABA120" s="69"/>
      <c r="ABB120" s="69"/>
      <c r="ABC120" s="69"/>
      <c r="ABD120" s="69"/>
      <c r="ABE120" s="69"/>
      <c r="ABF120" s="69"/>
      <c r="ABG120" s="69"/>
      <c r="ABH120" s="69"/>
      <c r="ABI120" s="69"/>
      <c r="ABJ120" s="69"/>
      <c r="ABK120" s="69"/>
      <c r="ABL120" s="69"/>
      <c r="ABM120" s="69"/>
      <c r="ABN120" s="69"/>
      <c r="ABO120" s="69"/>
      <c r="ABP120" s="69"/>
      <c r="ABQ120" s="69"/>
      <c r="ABR120" s="69"/>
      <c r="ABS120" s="69"/>
      <c r="ABT120" s="69"/>
      <c r="ABU120" s="69"/>
      <c r="ABV120" s="69"/>
      <c r="ABW120" s="69"/>
      <c r="ABX120" s="69"/>
      <c r="ABY120" s="69"/>
      <c r="ABZ120" s="69"/>
      <c r="ACA120" s="69"/>
      <c r="ACB120" s="69"/>
      <c r="ACC120" s="69"/>
      <c r="ACD120" s="69"/>
      <c r="ACE120" s="69"/>
      <c r="ACF120" s="69"/>
      <c r="ACG120" s="69"/>
      <c r="ACH120" s="69"/>
      <c r="ACI120" s="69"/>
      <c r="ACJ120" s="69"/>
      <c r="ACK120" s="69"/>
      <c r="ACL120" s="69"/>
      <c r="ACM120" s="69"/>
      <c r="ACN120" s="69"/>
      <c r="ACO120" s="69"/>
      <c r="ACP120" s="69"/>
      <c r="ACQ120" s="69"/>
      <c r="ACR120" s="69"/>
      <c r="ACS120" s="69"/>
      <c r="ACT120" s="69"/>
      <c r="ACU120" s="69"/>
      <c r="ACV120" s="69"/>
      <c r="ACW120" s="69"/>
      <c r="ACX120" s="69"/>
      <c r="ACY120" s="69"/>
      <c r="ACZ120" s="69"/>
      <c r="ADA120" s="69"/>
      <c r="ADB120" s="69"/>
      <c r="ADC120" s="69"/>
      <c r="ADD120" s="69"/>
      <c r="ADE120" s="69"/>
      <c r="ADF120" s="69"/>
      <c r="ADG120" s="69"/>
      <c r="ADH120" s="69"/>
      <c r="ADI120" s="69"/>
      <c r="ADJ120" s="69"/>
      <c r="ADK120" s="69"/>
      <c r="ADL120" s="69"/>
      <c r="ADM120" s="69"/>
      <c r="ADN120" s="69"/>
      <c r="ADO120" s="69"/>
      <c r="ADP120" s="69"/>
      <c r="ADQ120" s="69"/>
      <c r="ADR120" s="69"/>
      <c r="ADS120" s="69"/>
      <c r="ADT120" s="69"/>
      <c r="ADU120" s="69"/>
      <c r="ADV120" s="69"/>
      <c r="ADW120" s="69"/>
      <c r="ADX120" s="69"/>
      <c r="ADY120" s="69"/>
      <c r="ADZ120" s="69"/>
      <c r="AEA120" s="69"/>
      <c r="AEB120" s="69"/>
      <c r="AEC120" s="69"/>
      <c r="AED120" s="69"/>
      <c r="AEE120" s="69"/>
      <c r="AEF120" s="69"/>
      <c r="AEG120" s="69"/>
      <c r="AEH120" s="69"/>
      <c r="AEI120" s="69"/>
      <c r="AEJ120" s="69"/>
      <c r="AEK120" s="69"/>
      <c r="AEL120" s="69"/>
      <c r="AEM120" s="69"/>
      <c r="AEN120" s="69"/>
      <c r="AEO120" s="69"/>
      <c r="AEP120" s="69"/>
      <c r="AEQ120" s="69"/>
      <c r="AER120" s="69"/>
      <c r="AES120" s="69"/>
      <c r="AET120" s="69"/>
      <c r="AEU120" s="69"/>
      <c r="AEV120" s="69"/>
      <c r="AEW120" s="69"/>
      <c r="AEX120" s="69"/>
      <c r="AEY120" s="69"/>
      <c r="AEZ120" s="69"/>
      <c r="AFA120" s="69"/>
      <c r="AFB120" s="69"/>
      <c r="AFC120" s="69"/>
      <c r="AFD120" s="69"/>
      <c r="AFE120" s="69"/>
      <c r="AFF120" s="69"/>
      <c r="AFG120" s="69"/>
      <c r="AFH120" s="69"/>
      <c r="AFI120" s="69"/>
      <c r="AFJ120" s="69"/>
      <c r="AFK120" s="69"/>
      <c r="AFL120" s="69"/>
      <c r="AFM120" s="69"/>
      <c r="AFN120" s="69"/>
      <c r="AFO120" s="69"/>
      <c r="AFP120" s="69"/>
      <c r="AFQ120" s="69"/>
      <c r="AFR120" s="69"/>
      <c r="AFS120" s="69"/>
      <c r="AFT120" s="69"/>
      <c r="AFU120" s="69"/>
      <c r="AFV120" s="69"/>
      <c r="AFW120" s="69"/>
      <c r="AFX120" s="69"/>
      <c r="AFY120" s="69"/>
      <c r="AFZ120" s="69"/>
      <c r="AGA120" s="69"/>
      <c r="AGB120" s="69"/>
      <c r="AGC120" s="69"/>
      <c r="AGD120" s="69"/>
      <c r="AGE120" s="69"/>
      <c r="AGF120" s="69"/>
      <c r="AGG120" s="69"/>
      <c r="AGH120" s="69"/>
      <c r="AGI120" s="69"/>
      <c r="AGJ120" s="69"/>
      <c r="AGK120" s="69"/>
      <c r="AGL120" s="69"/>
      <c r="AGM120" s="69"/>
      <c r="AGN120" s="69"/>
      <c r="AGO120" s="69"/>
      <c r="AGP120" s="69"/>
      <c r="AGQ120" s="69"/>
      <c r="AGR120" s="69"/>
      <c r="AGS120" s="69"/>
      <c r="AGT120" s="69"/>
      <c r="AGU120" s="69"/>
      <c r="AGV120" s="69"/>
      <c r="AGW120" s="69"/>
      <c r="AGX120" s="69"/>
      <c r="AGY120" s="69"/>
      <c r="AGZ120" s="69"/>
      <c r="AHA120" s="69"/>
      <c r="AHB120" s="69"/>
      <c r="AHC120" s="69"/>
      <c r="AHD120" s="69"/>
      <c r="AHE120" s="69"/>
      <c r="AHF120" s="69"/>
      <c r="AHG120" s="69"/>
      <c r="AHH120" s="69"/>
      <c r="AHI120" s="69"/>
      <c r="AHJ120" s="69"/>
      <c r="AHK120" s="69"/>
      <c r="AHL120" s="69"/>
      <c r="AHM120" s="69"/>
      <c r="AHN120" s="69"/>
      <c r="AHO120" s="69"/>
      <c r="AHP120" s="69"/>
      <c r="AHQ120" s="69"/>
      <c r="AHR120" s="69"/>
      <c r="AHS120" s="69"/>
      <c r="AHT120" s="69"/>
      <c r="AHU120" s="69"/>
      <c r="AHV120" s="69"/>
      <c r="AHW120" s="69"/>
      <c r="AHX120" s="69"/>
      <c r="AHY120" s="69"/>
      <c r="AHZ120" s="69"/>
      <c r="AIA120" s="69"/>
      <c r="AIB120" s="69"/>
      <c r="AIC120" s="69"/>
      <c r="AID120" s="69"/>
      <c r="AIE120" s="69"/>
      <c r="AIF120" s="69"/>
      <c r="AIG120" s="69"/>
      <c r="AIH120" s="69"/>
      <c r="AII120" s="69"/>
      <c r="AIJ120" s="69"/>
      <c r="AIK120" s="69"/>
      <c r="AIL120" s="69"/>
      <c r="AIM120" s="69"/>
      <c r="AIN120" s="69"/>
      <c r="AIO120" s="69"/>
      <c r="AIP120" s="69"/>
      <c r="AIQ120" s="69"/>
      <c r="AIR120" s="69"/>
      <c r="AIS120" s="69"/>
      <c r="AIT120" s="69"/>
      <c r="AIU120" s="69"/>
      <c r="AIV120" s="69"/>
      <c r="AIW120" s="69"/>
      <c r="AIX120" s="69"/>
      <c r="AIY120" s="69"/>
      <c r="AIZ120" s="69"/>
      <c r="AJA120" s="69"/>
      <c r="AJB120" s="69"/>
      <c r="AJC120" s="69"/>
      <c r="AJD120" s="69"/>
      <c r="AJE120" s="69"/>
      <c r="AJF120" s="69"/>
      <c r="AJG120" s="69"/>
      <c r="AJH120" s="69"/>
      <c r="AJI120" s="69"/>
      <c r="AJJ120" s="69"/>
      <c r="AJK120" s="69"/>
      <c r="AJL120" s="69"/>
      <c r="AJM120" s="69"/>
      <c r="AJN120" s="69"/>
      <c r="AJO120" s="69"/>
      <c r="AJP120" s="69"/>
      <c r="AJQ120" s="69"/>
      <c r="AJR120" s="69"/>
      <c r="AJS120" s="69"/>
      <c r="AJT120" s="69"/>
      <c r="AJU120" s="69"/>
      <c r="AJV120" s="69"/>
      <c r="AJW120" s="69"/>
      <c r="AJX120" s="69"/>
      <c r="AJY120" s="69"/>
      <c r="AJZ120" s="69"/>
      <c r="AKA120" s="69"/>
      <c r="AKB120" s="69"/>
      <c r="AKC120" s="69"/>
      <c r="AKD120" s="69"/>
      <c r="AKE120" s="69"/>
      <c r="AKF120" s="69"/>
      <c r="AKG120" s="69"/>
      <c r="AKH120" s="69"/>
      <c r="AKI120" s="69"/>
      <c r="AKJ120" s="69"/>
      <c r="AKK120" s="69"/>
      <c r="AKL120" s="69"/>
      <c r="AKM120" s="69"/>
      <c r="AKN120" s="69"/>
      <c r="AKO120" s="69"/>
      <c r="AKP120" s="69"/>
      <c r="AKQ120" s="69"/>
      <c r="AKR120" s="69"/>
      <c r="AKS120" s="69"/>
      <c r="AKT120" s="69"/>
      <c r="AKU120" s="69"/>
      <c r="AKV120" s="69"/>
      <c r="AKW120" s="69"/>
      <c r="AKX120" s="69"/>
      <c r="AKY120" s="69"/>
      <c r="AKZ120" s="69"/>
      <c r="ALA120" s="69"/>
      <c r="ALB120" s="69"/>
      <c r="ALC120" s="69"/>
      <c r="ALD120" s="69"/>
      <c r="ALE120" s="69"/>
      <c r="ALF120" s="69"/>
      <c r="ALG120" s="69"/>
      <c r="ALH120" s="69"/>
      <c r="ALI120" s="69"/>
      <c r="ALJ120" s="69"/>
      <c r="ALK120" s="69"/>
      <c r="ALL120" s="69"/>
      <c r="ALM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69"/>
      <c r="CE121" s="69"/>
      <c r="CF121" s="69"/>
      <c r="CG121" s="69"/>
      <c r="CH121" s="69"/>
      <c r="CI121" s="69"/>
      <c r="CJ121" s="69"/>
      <c r="CK121" s="69"/>
      <c r="CL121" s="69"/>
      <c r="CM121" s="69"/>
      <c r="CN121" s="69"/>
      <c r="CO121" s="69"/>
      <c r="CP121" s="69"/>
      <c r="CQ121" s="69"/>
      <c r="CR121" s="69"/>
      <c r="CS121" s="69"/>
      <c r="CT121" s="69"/>
      <c r="CU121" s="69"/>
      <c r="CV121" s="69"/>
      <c r="CW121" s="69"/>
      <c r="CX121" s="69"/>
      <c r="CY121" s="69"/>
      <c r="CZ121" s="69"/>
      <c r="DA121" s="69"/>
      <c r="DB121" s="69"/>
      <c r="DC121" s="69"/>
      <c r="DD121" s="69"/>
      <c r="DE121" s="69"/>
      <c r="DF121" s="69"/>
      <c r="DG121" s="69"/>
      <c r="DH121" s="69"/>
      <c r="DI121" s="69"/>
      <c r="DJ121" s="69"/>
      <c r="DK121" s="69"/>
      <c r="DL121" s="69"/>
      <c r="DM121" s="69"/>
      <c r="DN121" s="69"/>
      <c r="DO121" s="69"/>
      <c r="DP121" s="69"/>
      <c r="DQ121" s="69"/>
      <c r="DR121" s="69"/>
      <c r="DS121" s="69"/>
      <c r="DT121" s="69"/>
      <c r="DU121" s="69"/>
      <c r="DV121" s="69"/>
      <c r="DW121" s="69"/>
      <c r="DX121" s="69"/>
      <c r="DY121" s="69"/>
      <c r="DZ121" s="69"/>
      <c r="EA121" s="69"/>
      <c r="EB121" s="69"/>
      <c r="EC121" s="69"/>
      <c r="ED121" s="69"/>
      <c r="EE121" s="69"/>
      <c r="EF121" s="69"/>
      <c r="EG121" s="69"/>
      <c r="EH121" s="69"/>
      <c r="EI121" s="69"/>
      <c r="EJ121" s="69"/>
      <c r="EK121" s="69"/>
      <c r="EL121" s="69"/>
      <c r="EM121" s="69"/>
      <c r="EN121" s="69"/>
      <c r="EO121" s="69"/>
      <c r="EP121" s="69"/>
      <c r="EQ121" s="69"/>
      <c r="ER121" s="69"/>
      <c r="ES121" s="69"/>
      <c r="ET121" s="69"/>
      <c r="EU121" s="69"/>
      <c r="EV121" s="69"/>
      <c r="EW121" s="69"/>
      <c r="EX121" s="69"/>
      <c r="EY121" s="69"/>
      <c r="EZ121" s="69"/>
      <c r="FA121" s="69"/>
      <c r="FB121" s="69"/>
      <c r="FC121" s="69"/>
      <c r="FD121" s="69"/>
      <c r="FE121" s="69"/>
      <c r="FF121" s="69"/>
      <c r="FG121" s="69"/>
      <c r="FH121" s="69"/>
      <c r="FI121" s="69"/>
      <c r="FJ121" s="69"/>
      <c r="FK121" s="69"/>
      <c r="FL121" s="69"/>
      <c r="FM121" s="69"/>
      <c r="FN121" s="69"/>
      <c r="FO121" s="69"/>
      <c r="FP121" s="69"/>
      <c r="FQ121" s="69"/>
      <c r="FR121" s="69"/>
      <c r="FS121" s="69"/>
      <c r="FT121" s="69"/>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c r="GW121" s="69"/>
      <c r="GX121" s="69"/>
      <c r="GY121" s="69"/>
      <c r="GZ121" s="69"/>
      <c r="HA121" s="69"/>
      <c r="HB121" s="69"/>
      <c r="HC121" s="69"/>
      <c r="HD121" s="69"/>
      <c r="HE121" s="69"/>
      <c r="HF121" s="69"/>
      <c r="HG121" s="69"/>
      <c r="HH121" s="69"/>
      <c r="HI121" s="69"/>
      <c r="HJ121" s="69"/>
      <c r="HK121" s="69"/>
      <c r="HL121" s="69"/>
      <c r="HM121" s="69"/>
      <c r="HN121" s="69"/>
      <c r="HO121" s="69"/>
      <c r="HP121" s="69"/>
      <c r="HQ121" s="69"/>
      <c r="HR121" s="69"/>
      <c r="HS121" s="69"/>
      <c r="HT121" s="69"/>
      <c r="HU121" s="69"/>
      <c r="HV121" s="69"/>
      <c r="HW121" s="69"/>
      <c r="HX121" s="69"/>
      <c r="HY121" s="69"/>
      <c r="HZ121" s="69"/>
      <c r="IA121" s="69"/>
      <c r="IB121" s="69"/>
      <c r="IC121" s="69"/>
      <c r="ID121" s="69"/>
      <c r="IE121" s="69"/>
      <c r="IF121" s="69"/>
      <c r="IG121" s="69"/>
      <c r="IH121" s="69"/>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c r="JL121" s="69"/>
      <c r="JM121" s="69"/>
      <c r="JN121" s="69"/>
      <c r="JO121" s="69"/>
      <c r="JP121" s="69"/>
      <c r="JQ121" s="69"/>
      <c r="JR121" s="69"/>
      <c r="JS121" s="69"/>
      <c r="JT121" s="69"/>
      <c r="JU121" s="69"/>
      <c r="JV121" s="69"/>
      <c r="JW121" s="69"/>
      <c r="JX121" s="69"/>
      <c r="JY121" s="69"/>
      <c r="JZ121" s="69"/>
      <c r="KA121" s="69"/>
      <c r="KB121" s="69"/>
      <c r="KC121" s="69"/>
      <c r="KD121" s="69"/>
      <c r="KE121" s="69"/>
      <c r="KF121" s="69"/>
      <c r="KG121" s="69"/>
      <c r="KH121" s="69"/>
      <c r="KI121" s="69"/>
      <c r="KJ121" s="69"/>
      <c r="KK121" s="69"/>
      <c r="KL121" s="69"/>
      <c r="KM121" s="69"/>
      <c r="KN121" s="69"/>
      <c r="KO121" s="69"/>
      <c r="KP121" s="69"/>
      <c r="KQ121" s="69"/>
      <c r="KR121" s="69"/>
      <c r="KS121" s="69"/>
      <c r="KT121" s="69"/>
      <c r="KU121" s="69"/>
      <c r="KV121" s="69"/>
      <c r="KW121" s="69"/>
      <c r="KX121" s="69"/>
      <c r="KY121" s="69"/>
      <c r="KZ121" s="69"/>
      <c r="LA121" s="69"/>
      <c r="LB121" s="69"/>
      <c r="LC121" s="69"/>
      <c r="LD121" s="69"/>
      <c r="LE121" s="69"/>
      <c r="LF121" s="69"/>
      <c r="LG121" s="69"/>
      <c r="LH121" s="69"/>
      <c r="LI121" s="69"/>
      <c r="LJ121" s="69"/>
      <c r="LK121" s="69"/>
      <c r="LL121" s="69"/>
      <c r="LM121" s="69"/>
      <c r="LN121" s="69"/>
      <c r="LO121" s="69"/>
      <c r="LP121" s="69"/>
      <c r="LQ121" s="69"/>
      <c r="LR121" s="69"/>
      <c r="LS121" s="69"/>
      <c r="LT121" s="69"/>
      <c r="LU121" s="69"/>
      <c r="LV121" s="69"/>
      <c r="LW121" s="69"/>
      <c r="LX121" s="69"/>
      <c r="LY121" s="69"/>
      <c r="LZ121" s="69"/>
      <c r="MA121" s="69"/>
      <c r="MB121" s="69"/>
      <c r="MC121" s="69"/>
      <c r="MD121" s="69"/>
      <c r="ME121" s="69"/>
      <c r="MF121" s="69"/>
      <c r="MG121" s="69"/>
      <c r="MH121" s="69"/>
      <c r="MI121" s="69"/>
      <c r="MJ121" s="69"/>
      <c r="MK121" s="69"/>
      <c r="ML121" s="69"/>
      <c r="MM121" s="69"/>
      <c r="MN121" s="69"/>
      <c r="MO121" s="69"/>
      <c r="MP121" s="69"/>
      <c r="MQ121" s="69"/>
      <c r="MR121" s="69"/>
      <c r="MS121" s="69"/>
      <c r="MT121" s="69"/>
      <c r="MU121" s="69"/>
      <c r="MV121" s="69"/>
      <c r="MW121" s="69"/>
      <c r="MX121" s="69"/>
      <c r="MY121" s="69"/>
      <c r="MZ121" s="69"/>
      <c r="NA121" s="69"/>
      <c r="NB121" s="69"/>
      <c r="NC121" s="69"/>
      <c r="ND121" s="69"/>
      <c r="NE121" s="69"/>
      <c r="NF121" s="69"/>
      <c r="NG121" s="69"/>
      <c r="NH121" s="69"/>
      <c r="NI121" s="69"/>
      <c r="NJ121" s="69"/>
      <c r="NK121" s="69"/>
      <c r="NL121" s="69"/>
      <c r="NM121" s="69"/>
      <c r="NN121" s="69"/>
      <c r="NO121" s="69"/>
      <c r="NP121" s="69"/>
      <c r="NQ121" s="69"/>
      <c r="NR121" s="69"/>
      <c r="NS121" s="69"/>
      <c r="NT121" s="69"/>
      <c r="NU121" s="69"/>
      <c r="NV121" s="69"/>
      <c r="NW121" s="69"/>
      <c r="NX121" s="69"/>
      <c r="NY121" s="69"/>
      <c r="NZ121" s="69"/>
      <c r="OA121" s="69"/>
      <c r="OB121" s="69"/>
      <c r="OC121" s="69"/>
      <c r="OD121" s="69"/>
      <c r="OE121" s="69"/>
      <c r="OF121" s="69"/>
      <c r="OG121" s="69"/>
      <c r="OH121" s="69"/>
      <c r="OI121" s="69"/>
      <c r="OJ121" s="69"/>
      <c r="OK121" s="69"/>
      <c r="OL121" s="69"/>
      <c r="OM121" s="69"/>
      <c r="ON121" s="69"/>
      <c r="OO121" s="69"/>
      <c r="OP121" s="69"/>
      <c r="OQ121" s="69"/>
      <c r="OR121" s="69"/>
      <c r="OS121" s="69"/>
      <c r="OT121" s="69"/>
      <c r="OU121" s="69"/>
      <c r="OV121" s="69"/>
      <c r="OW121" s="69"/>
      <c r="OX121" s="69"/>
      <c r="OY121" s="69"/>
      <c r="OZ121" s="69"/>
      <c r="PA121" s="69"/>
      <c r="PB121" s="69"/>
      <c r="PC121" s="69"/>
      <c r="PD121" s="69"/>
      <c r="PE121" s="69"/>
      <c r="PF121" s="69"/>
      <c r="PG121" s="69"/>
      <c r="PH121" s="69"/>
      <c r="PI121" s="69"/>
      <c r="PJ121" s="69"/>
      <c r="PK121" s="69"/>
      <c r="PL121" s="69"/>
      <c r="PM121" s="69"/>
      <c r="PN121" s="69"/>
      <c r="PO121" s="69"/>
      <c r="PP121" s="69"/>
      <c r="PQ121" s="69"/>
      <c r="PR121" s="69"/>
      <c r="PS121" s="69"/>
      <c r="PT121" s="69"/>
      <c r="PU121" s="69"/>
      <c r="PV121" s="69"/>
      <c r="PW121" s="69"/>
      <c r="PX121" s="69"/>
      <c r="PY121" s="69"/>
      <c r="PZ121" s="69"/>
      <c r="QA121" s="69"/>
      <c r="QB121" s="69"/>
      <c r="QC121" s="69"/>
      <c r="QD121" s="69"/>
      <c r="QE121" s="69"/>
      <c r="QF121" s="69"/>
      <c r="QG121" s="69"/>
      <c r="QH121" s="69"/>
      <c r="QI121" s="69"/>
      <c r="QJ121" s="69"/>
      <c r="QK121" s="69"/>
      <c r="QL121" s="69"/>
      <c r="QM121" s="69"/>
      <c r="QN121" s="69"/>
      <c r="QO121" s="69"/>
      <c r="QP121" s="69"/>
      <c r="QQ121" s="69"/>
      <c r="QR121" s="69"/>
      <c r="QS121" s="69"/>
      <c r="QT121" s="69"/>
      <c r="QU121" s="69"/>
      <c r="QV121" s="69"/>
      <c r="QW121" s="69"/>
      <c r="QX121" s="69"/>
      <c r="QY121" s="69"/>
      <c r="QZ121" s="69"/>
      <c r="RA121" s="69"/>
      <c r="RB121" s="69"/>
      <c r="RC121" s="69"/>
      <c r="RD121" s="69"/>
      <c r="RE121" s="69"/>
      <c r="RF121" s="69"/>
      <c r="RG121" s="69"/>
      <c r="RH121" s="69"/>
      <c r="RI121" s="69"/>
      <c r="RJ121" s="69"/>
      <c r="RK121" s="69"/>
      <c r="RL121" s="69"/>
      <c r="RM121" s="69"/>
      <c r="RN121" s="69"/>
      <c r="RO121" s="69"/>
      <c r="RP121" s="69"/>
      <c r="RQ121" s="69"/>
      <c r="RR121" s="69"/>
      <c r="RS121" s="69"/>
      <c r="RT121" s="69"/>
      <c r="RU121" s="69"/>
      <c r="RV121" s="69"/>
      <c r="RW121" s="69"/>
      <c r="RX121" s="69"/>
      <c r="RY121" s="69"/>
      <c r="RZ121" s="69"/>
      <c r="SA121" s="69"/>
      <c r="SB121" s="69"/>
      <c r="SC121" s="69"/>
      <c r="SD121" s="69"/>
      <c r="SE121" s="69"/>
      <c r="SF121" s="69"/>
      <c r="SG121" s="69"/>
      <c r="SH121" s="69"/>
      <c r="SI121" s="69"/>
      <c r="SJ121" s="69"/>
      <c r="SK121" s="69"/>
      <c r="SL121" s="69"/>
      <c r="SM121" s="69"/>
      <c r="SN121" s="69"/>
      <c r="SO121" s="69"/>
      <c r="SP121" s="69"/>
      <c r="SQ121" s="69"/>
      <c r="SR121" s="69"/>
      <c r="SS121" s="69"/>
      <c r="ST121" s="69"/>
      <c r="SU121" s="69"/>
      <c r="SV121" s="69"/>
      <c r="SW121" s="69"/>
      <c r="SX121" s="69"/>
      <c r="SY121" s="69"/>
      <c r="SZ121" s="69"/>
      <c r="TA121" s="69"/>
      <c r="TB121" s="69"/>
      <c r="TC121" s="69"/>
      <c r="TD121" s="69"/>
      <c r="TE121" s="69"/>
      <c r="TF121" s="69"/>
      <c r="TG121" s="69"/>
      <c r="TH121" s="69"/>
      <c r="TI121" s="69"/>
      <c r="TJ121" s="69"/>
      <c r="TK121" s="69"/>
      <c r="TL121" s="69"/>
      <c r="TM121" s="69"/>
      <c r="TN121" s="69"/>
      <c r="TO121" s="69"/>
      <c r="TP121" s="69"/>
      <c r="TQ121" s="69"/>
      <c r="TR121" s="69"/>
      <c r="TS121" s="69"/>
      <c r="TT121" s="69"/>
      <c r="TU121" s="69"/>
      <c r="TV121" s="69"/>
      <c r="TW121" s="69"/>
      <c r="TX121" s="69"/>
      <c r="TY121" s="69"/>
      <c r="TZ121" s="69"/>
      <c r="UA121" s="69"/>
      <c r="UB121" s="69"/>
      <c r="UC121" s="69"/>
      <c r="UD121" s="69"/>
      <c r="UE121" s="69"/>
      <c r="UF121" s="69"/>
      <c r="UG121" s="69"/>
      <c r="UH121" s="69"/>
      <c r="UI121" s="69"/>
      <c r="UJ121" s="69"/>
      <c r="UK121" s="69"/>
      <c r="UL121" s="69"/>
      <c r="UM121" s="69"/>
      <c r="UN121" s="69"/>
      <c r="UO121" s="69"/>
      <c r="UP121" s="69"/>
      <c r="UQ121" s="69"/>
      <c r="UR121" s="69"/>
      <c r="US121" s="69"/>
      <c r="UT121" s="69"/>
      <c r="UU121" s="69"/>
      <c r="UV121" s="69"/>
      <c r="UW121" s="69"/>
      <c r="UX121" s="69"/>
      <c r="UY121" s="69"/>
      <c r="UZ121" s="69"/>
      <c r="VA121" s="69"/>
      <c r="VB121" s="69"/>
      <c r="VC121" s="69"/>
      <c r="VD121" s="69"/>
      <c r="VE121" s="69"/>
      <c r="VF121" s="69"/>
      <c r="VG121" s="69"/>
      <c r="VH121" s="69"/>
      <c r="VI121" s="69"/>
      <c r="VJ121" s="69"/>
      <c r="VK121" s="69"/>
      <c r="VL121" s="69"/>
      <c r="VM121" s="69"/>
      <c r="VN121" s="69"/>
      <c r="VO121" s="69"/>
      <c r="VP121" s="69"/>
      <c r="VQ121" s="69"/>
      <c r="VR121" s="69"/>
      <c r="VS121" s="69"/>
      <c r="VT121" s="69"/>
      <c r="VU121" s="69"/>
      <c r="VV121" s="69"/>
      <c r="VW121" s="69"/>
      <c r="VX121" s="69"/>
      <c r="VY121" s="69"/>
      <c r="VZ121" s="69"/>
      <c r="WA121" s="69"/>
      <c r="WB121" s="69"/>
      <c r="WC121" s="69"/>
      <c r="WD121" s="69"/>
      <c r="WE121" s="69"/>
      <c r="WF121" s="69"/>
      <c r="WG121" s="69"/>
      <c r="WH121" s="69"/>
      <c r="WI121" s="69"/>
      <c r="WJ121" s="69"/>
      <c r="WK121" s="69"/>
      <c r="WL121" s="69"/>
      <c r="WM121" s="69"/>
      <c r="WN121" s="69"/>
      <c r="WO121" s="69"/>
      <c r="WP121" s="69"/>
      <c r="WQ121" s="69"/>
      <c r="WR121" s="69"/>
      <c r="WS121" s="69"/>
      <c r="WT121" s="69"/>
      <c r="WU121" s="69"/>
      <c r="WV121" s="69"/>
      <c r="WW121" s="69"/>
      <c r="WX121" s="69"/>
      <c r="WY121" s="69"/>
      <c r="WZ121" s="69"/>
      <c r="XA121" s="69"/>
      <c r="XB121" s="69"/>
      <c r="XC121" s="69"/>
      <c r="XD121" s="69"/>
      <c r="XE121" s="69"/>
      <c r="XF121" s="69"/>
      <c r="XG121" s="69"/>
      <c r="XH121" s="69"/>
      <c r="XI121" s="69"/>
      <c r="XJ121" s="69"/>
      <c r="XK121" s="69"/>
      <c r="XL121" s="69"/>
      <c r="XM121" s="69"/>
      <c r="XN121" s="69"/>
      <c r="XO121" s="69"/>
      <c r="XP121" s="69"/>
      <c r="XQ121" s="69"/>
      <c r="XR121" s="69"/>
      <c r="XS121" s="69"/>
      <c r="XT121" s="69"/>
      <c r="XU121" s="69"/>
      <c r="XV121" s="69"/>
      <c r="XW121" s="69"/>
      <c r="XX121" s="69"/>
      <c r="XY121" s="69"/>
      <c r="XZ121" s="69"/>
      <c r="YA121" s="69"/>
      <c r="YB121" s="69"/>
      <c r="YC121" s="69"/>
      <c r="YD121" s="69"/>
      <c r="YE121" s="69"/>
      <c r="YF121" s="69"/>
      <c r="YG121" s="69"/>
      <c r="YH121" s="69"/>
      <c r="YI121" s="69"/>
      <c r="YJ121" s="69"/>
      <c r="YK121" s="69"/>
      <c r="YL121" s="69"/>
      <c r="YM121" s="69"/>
      <c r="YN121" s="69"/>
      <c r="YO121" s="69"/>
      <c r="YP121" s="69"/>
      <c r="YQ121" s="69"/>
      <c r="YR121" s="69"/>
      <c r="YS121" s="69"/>
      <c r="YT121" s="69"/>
      <c r="YU121" s="69"/>
      <c r="YV121" s="69"/>
      <c r="YW121" s="69"/>
      <c r="YX121" s="69"/>
      <c r="YY121" s="69"/>
      <c r="YZ121" s="69"/>
      <c r="ZA121" s="69"/>
      <c r="ZB121" s="69"/>
      <c r="ZC121" s="69"/>
      <c r="ZD121" s="69"/>
      <c r="ZE121" s="69"/>
      <c r="ZF121" s="69"/>
      <c r="ZG121" s="69"/>
      <c r="ZH121" s="69"/>
      <c r="ZI121" s="69"/>
      <c r="ZJ121" s="69"/>
      <c r="ZK121" s="69"/>
      <c r="ZL121" s="69"/>
      <c r="ZM121" s="69"/>
      <c r="ZN121" s="69"/>
      <c r="ZO121" s="69"/>
      <c r="ZP121" s="69"/>
      <c r="ZQ121" s="69"/>
      <c r="ZR121" s="69"/>
      <c r="ZS121" s="69"/>
      <c r="ZT121" s="69"/>
      <c r="ZU121" s="69"/>
      <c r="ZV121" s="69"/>
      <c r="ZW121" s="69"/>
      <c r="ZX121" s="69"/>
      <c r="ZY121" s="69"/>
      <c r="ZZ121" s="69"/>
      <c r="AAA121" s="69"/>
      <c r="AAB121" s="69"/>
      <c r="AAC121" s="69"/>
      <c r="AAD121" s="69"/>
      <c r="AAE121" s="69"/>
      <c r="AAF121" s="69"/>
      <c r="AAG121" s="69"/>
      <c r="AAH121" s="69"/>
      <c r="AAI121" s="69"/>
      <c r="AAJ121" s="69"/>
      <c r="AAK121" s="69"/>
      <c r="AAL121" s="69"/>
      <c r="AAM121" s="69"/>
      <c r="AAN121" s="69"/>
      <c r="AAO121" s="69"/>
      <c r="AAP121" s="69"/>
      <c r="AAQ121" s="69"/>
      <c r="AAR121" s="69"/>
      <c r="AAS121" s="69"/>
      <c r="AAT121" s="69"/>
      <c r="AAU121" s="69"/>
      <c r="AAV121" s="69"/>
      <c r="AAW121" s="69"/>
      <c r="AAX121" s="69"/>
      <c r="AAY121" s="69"/>
      <c r="AAZ121" s="69"/>
      <c r="ABA121" s="69"/>
      <c r="ABB121" s="69"/>
      <c r="ABC121" s="69"/>
      <c r="ABD121" s="69"/>
      <c r="ABE121" s="69"/>
      <c r="ABF121" s="69"/>
      <c r="ABG121" s="69"/>
      <c r="ABH121" s="69"/>
      <c r="ABI121" s="69"/>
      <c r="ABJ121" s="69"/>
      <c r="ABK121" s="69"/>
      <c r="ABL121" s="69"/>
      <c r="ABM121" s="69"/>
      <c r="ABN121" s="69"/>
      <c r="ABO121" s="69"/>
      <c r="ABP121" s="69"/>
      <c r="ABQ121" s="69"/>
      <c r="ABR121" s="69"/>
      <c r="ABS121" s="69"/>
      <c r="ABT121" s="69"/>
      <c r="ABU121" s="69"/>
      <c r="ABV121" s="69"/>
      <c r="ABW121" s="69"/>
      <c r="ABX121" s="69"/>
      <c r="ABY121" s="69"/>
      <c r="ABZ121" s="69"/>
      <c r="ACA121" s="69"/>
      <c r="ACB121" s="69"/>
      <c r="ACC121" s="69"/>
      <c r="ACD121" s="69"/>
      <c r="ACE121" s="69"/>
      <c r="ACF121" s="69"/>
      <c r="ACG121" s="69"/>
      <c r="ACH121" s="69"/>
      <c r="ACI121" s="69"/>
      <c r="ACJ121" s="69"/>
      <c r="ACK121" s="69"/>
      <c r="ACL121" s="69"/>
      <c r="ACM121" s="69"/>
      <c r="ACN121" s="69"/>
      <c r="ACO121" s="69"/>
      <c r="ACP121" s="69"/>
      <c r="ACQ121" s="69"/>
      <c r="ACR121" s="69"/>
      <c r="ACS121" s="69"/>
      <c r="ACT121" s="69"/>
      <c r="ACU121" s="69"/>
      <c r="ACV121" s="69"/>
      <c r="ACW121" s="69"/>
      <c r="ACX121" s="69"/>
      <c r="ACY121" s="69"/>
      <c r="ACZ121" s="69"/>
      <c r="ADA121" s="69"/>
      <c r="ADB121" s="69"/>
      <c r="ADC121" s="69"/>
      <c r="ADD121" s="69"/>
      <c r="ADE121" s="69"/>
      <c r="ADF121" s="69"/>
      <c r="ADG121" s="69"/>
      <c r="ADH121" s="69"/>
      <c r="ADI121" s="69"/>
      <c r="ADJ121" s="69"/>
      <c r="ADK121" s="69"/>
      <c r="ADL121" s="69"/>
      <c r="ADM121" s="69"/>
      <c r="ADN121" s="69"/>
      <c r="ADO121" s="69"/>
      <c r="ADP121" s="69"/>
      <c r="ADQ121" s="69"/>
      <c r="ADR121" s="69"/>
      <c r="ADS121" s="69"/>
      <c r="ADT121" s="69"/>
      <c r="ADU121" s="69"/>
      <c r="ADV121" s="69"/>
      <c r="ADW121" s="69"/>
      <c r="ADX121" s="69"/>
      <c r="ADY121" s="69"/>
      <c r="ADZ121" s="69"/>
      <c r="AEA121" s="69"/>
      <c r="AEB121" s="69"/>
      <c r="AEC121" s="69"/>
      <c r="AED121" s="69"/>
      <c r="AEE121" s="69"/>
      <c r="AEF121" s="69"/>
      <c r="AEG121" s="69"/>
      <c r="AEH121" s="69"/>
      <c r="AEI121" s="69"/>
      <c r="AEJ121" s="69"/>
      <c r="AEK121" s="69"/>
      <c r="AEL121" s="69"/>
      <c r="AEM121" s="69"/>
      <c r="AEN121" s="69"/>
      <c r="AEO121" s="69"/>
      <c r="AEP121" s="69"/>
      <c r="AEQ121" s="69"/>
      <c r="AER121" s="69"/>
      <c r="AES121" s="69"/>
      <c r="AET121" s="69"/>
      <c r="AEU121" s="69"/>
      <c r="AEV121" s="69"/>
      <c r="AEW121" s="69"/>
      <c r="AEX121" s="69"/>
      <c r="AEY121" s="69"/>
      <c r="AEZ121" s="69"/>
      <c r="AFA121" s="69"/>
      <c r="AFB121" s="69"/>
      <c r="AFC121" s="69"/>
      <c r="AFD121" s="69"/>
      <c r="AFE121" s="69"/>
      <c r="AFF121" s="69"/>
      <c r="AFG121" s="69"/>
      <c r="AFH121" s="69"/>
      <c r="AFI121" s="69"/>
      <c r="AFJ121" s="69"/>
      <c r="AFK121" s="69"/>
      <c r="AFL121" s="69"/>
      <c r="AFM121" s="69"/>
      <c r="AFN121" s="69"/>
      <c r="AFO121" s="69"/>
      <c r="AFP121" s="69"/>
      <c r="AFQ121" s="69"/>
      <c r="AFR121" s="69"/>
      <c r="AFS121" s="69"/>
      <c r="AFT121" s="69"/>
      <c r="AFU121" s="69"/>
      <c r="AFV121" s="69"/>
      <c r="AFW121" s="69"/>
      <c r="AFX121" s="69"/>
      <c r="AFY121" s="69"/>
      <c r="AFZ121" s="69"/>
      <c r="AGA121" s="69"/>
      <c r="AGB121" s="69"/>
      <c r="AGC121" s="69"/>
      <c r="AGD121" s="69"/>
      <c r="AGE121" s="69"/>
      <c r="AGF121" s="69"/>
      <c r="AGG121" s="69"/>
      <c r="AGH121" s="69"/>
      <c r="AGI121" s="69"/>
      <c r="AGJ121" s="69"/>
      <c r="AGK121" s="69"/>
      <c r="AGL121" s="69"/>
      <c r="AGM121" s="69"/>
      <c r="AGN121" s="69"/>
      <c r="AGO121" s="69"/>
      <c r="AGP121" s="69"/>
      <c r="AGQ121" s="69"/>
      <c r="AGR121" s="69"/>
      <c r="AGS121" s="69"/>
      <c r="AGT121" s="69"/>
      <c r="AGU121" s="69"/>
      <c r="AGV121" s="69"/>
      <c r="AGW121" s="69"/>
      <c r="AGX121" s="69"/>
      <c r="AGY121" s="69"/>
      <c r="AGZ121" s="69"/>
      <c r="AHA121" s="69"/>
      <c r="AHB121" s="69"/>
      <c r="AHC121" s="69"/>
      <c r="AHD121" s="69"/>
      <c r="AHE121" s="69"/>
      <c r="AHF121" s="69"/>
      <c r="AHG121" s="69"/>
      <c r="AHH121" s="69"/>
      <c r="AHI121" s="69"/>
      <c r="AHJ121" s="69"/>
      <c r="AHK121" s="69"/>
      <c r="AHL121" s="69"/>
      <c r="AHM121" s="69"/>
      <c r="AHN121" s="69"/>
      <c r="AHO121" s="69"/>
      <c r="AHP121" s="69"/>
      <c r="AHQ121" s="69"/>
      <c r="AHR121" s="69"/>
      <c r="AHS121" s="69"/>
      <c r="AHT121" s="69"/>
      <c r="AHU121" s="69"/>
      <c r="AHV121" s="69"/>
      <c r="AHW121" s="69"/>
      <c r="AHX121" s="69"/>
      <c r="AHY121" s="69"/>
      <c r="AHZ121" s="69"/>
      <c r="AIA121" s="69"/>
      <c r="AIB121" s="69"/>
      <c r="AIC121" s="69"/>
      <c r="AID121" s="69"/>
      <c r="AIE121" s="69"/>
      <c r="AIF121" s="69"/>
      <c r="AIG121" s="69"/>
      <c r="AIH121" s="69"/>
      <c r="AII121" s="69"/>
      <c r="AIJ121" s="69"/>
      <c r="AIK121" s="69"/>
      <c r="AIL121" s="69"/>
      <c r="AIM121" s="69"/>
      <c r="AIN121" s="69"/>
      <c r="AIO121" s="69"/>
      <c r="AIP121" s="69"/>
      <c r="AIQ121" s="69"/>
      <c r="AIR121" s="69"/>
      <c r="AIS121" s="69"/>
      <c r="AIT121" s="69"/>
      <c r="AIU121" s="69"/>
      <c r="AIV121" s="69"/>
      <c r="AIW121" s="69"/>
      <c r="AIX121" s="69"/>
      <c r="AIY121" s="69"/>
      <c r="AIZ121" s="69"/>
      <c r="AJA121" s="69"/>
      <c r="AJB121" s="69"/>
      <c r="AJC121" s="69"/>
      <c r="AJD121" s="69"/>
      <c r="AJE121" s="69"/>
      <c r="AJF121" s="69"/>
      <c r="AJG121" s="69"/>
      <c r="AJH121" s="69"/>
      <c r="AJI121" s="69"/>
      <c r="AJJ121" s="69"/>
      <c r="AJK121" s="69"/>
      <c r="AJL121" s="69"/>
      <c r="AJM121" s="69"/>
      <c r="AJN121" s="69"/>
      <c r="AJO121" s="69"/>
      <c r="AJP121" s="69"/>
      <c r="AJQ121" s="69"/>
      <c r="AJR121" s="69"/>
      <c r="AJS121" s="69"/>
      <c r="AJT121" s="69"/>
      <c r="AJU121" s="69"/>
      <c r="AJV121" s="69"/>
      <c r="AJW121" s="69"/>
      <c r="AJX121" s="69"/>
      <c r="AJY121" s="69"/>
      <c r="AJZ121" s="69"/>
      <c r="AKA121" s="69"/>
      <c r="AKB121" s="69"/>
      <c r="AKC121" s="69"/>
      <c r="AKD121" s="69"/>
      <c r="AKE121" s="69"/>
      <c r="AKF121" s="69"/>
      <c r="AKG121" s="69"/>
      <c r="AKH121" s="69"/>
      <c r="AKI121" s="69"/>
      <c r="AKJ121" s="69"/>
      <c r="AKK121" s="69"/>
      <c r="AKL121" s="69"/>
      <c r="AKM121" s="69"/>
      <c r="AKN121" s="69"/>
      <c r="AKO121" s="69"/>
      <c r="AKP121" s="69"/>
      <c r="AKQ121" s="69"/>
      <c r="AKR121" s="69"/>
      <c r="AKS121" s="69"/>
      <c r="AKT121" s="69"/>
      <c r="AKU121" s="69"/>
      <c r="AKV121" s="69"/>
      <c r="AKW121" s="69"/>
      <c r="AKX121" s="69"/>
      <c r="AKY121" s="69"/>
      <c r="AKZ121" s="69"/>
      <c r="ALA121" s="69"/>
      <c r="ALB121" s="69"/>
      <c r="ALC121" s="69"/>
      <c r="ALD121" s="69"/>
      <c r="ALE121" s="69"/>
      <c r="ALF121" s="69"/>
      <c r="ALG121" s="69"/>
      <c r="ALH121" s="69"/>
      <c r="ALI121" s="69"/>
      <c r="ALJ121" s="69"/>
      <c r="ALK121" s="69"/>
      <c r="ALL121" s="69"/>
      <c r="ALM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c r="FH122" s="69"/>
      <c r="FI122" s="69"/>
      <c r="FJ122" s="69"/>
      <c r="FK122" s="69"/>
      <c r="FL122" s="69"/>
      <c r="FM122" s="69"/>
      <c r="FN122" s="69"/>
      <c r="FO122" s="69"/>
      <c r="FP122" s="69"/>
      <c r="FQ122" s="69"/>
      <c r="FR122" s="69"/>
      <c r="FS122" s="69"/>
      <c r="FT122" s="69"/>
      <c r="FU122" s="69"/>
      <c r="FV122" s="69"/>
      <c r="FW122" s="69"/>
      <c r="FX122" s="69"/>
      <c r="FY122" s="69"/>
      <c r="FZ122" s="69"/>
      <c r="GA122" s="69"/>
      <c r="GB122" s="69"/>
      <c r="GC122" s="69"/>
      <c r="GD122" s="69"/>
      <c r="GE122" s="69"/>
      <c r="GF122" s="69"/>
      <c r="GG122" s="69"/>
      <c r="GH122" s="69"/>
      <c r="GI122" s="69"/>
      <c r="GJ122" s="69"/>
      <c r="GK122" s="69"/>
      <c r="GL122" s="69"/>
      <c r="GM122" s="69"/>
      <c r="GN122" s="69"/>
      <c r="GO122" s="69"/>
      <c r="GP122" s="69"/>
      <c r="GQ122" s="69"/>
      <c r="GR122" s="69"/>
      <c r="GS122" s="69"/>
      <c r="GT122" s="69"/>
      <c r="GU122" s="69"/>
      <c r="GV122" s="69"/>
      <c r="GW122" s="69"/>
      <c r="GX122" s="69"/>
      <c r="GY122" s="69"/>
      <c r="GZ122" s="69"/>
      <c r="HA122" s="69"/>
      <c r="HB122" s="69"/>
      <c r="HC122" s="69"/>
      <c r="HD122" s="69"/>
      <c r="HE122" s="69"/>
      <c r="HF122" s="69"/>
      <c r="HG122" s="69"/>
      <c r="HH122" s="69"/>
      <c r="HI122" s="69"/>
      <c r="HJ122" s="69"/>
      <c r="HK122" s="69"/>
      <c r="HL122" s="69"/>
      <c r="HM122" s="69"/>
      <c r="HN122" s="69"/>
      <c r="HO122" s="69"/>
      <c r="HP122" s="69"/>
      <c r="HQ122" s="69"/>
      <c r="HR122" s="69"/>
      <c r="HS122" s="69"/>
      <c r="HT122" s="69"/>
      <c r="HU122" s="69"/>
      <c r="HV122" s="69"/>
      <c r="HW122" s="69"/>
      <c r="HX122" s="69"/>
      <c r="HY122" s="69"/>
      <c r="HZ122" s="69"/>
      <c r="IA122" s="69"/>
      <c r="IB122" s="69"/>
      <c r="IC122" s="69"/>
      <c r="ID122" s="69"/>
      <c r="IE122" s="69"/>
      <c r="IF122" s="69"/>
      <c r="IG122" s="69"/>
      <c r="IH122" s="69"/>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c r="JL122" s="69"/>
      <c r="JM122" s="69"/>
      <c r="JN122" s="69"/>
      <c r="JO122" s="69"/>
      <c r="JP122" s="69"/>
      <c r="JQ122" s="69"/>
      <c r="JR122" s="69"/>
      <c r="JS122" s="69"/>
      <c r="JT122" s="69"/>
      <c r="JU122" s="69"/>
      <c r="JV122" s="69"/>
      <c r="JW122" s="69"/>
      <c r="JX122" s="69"/>
      <c r="JY122" s="69"/>
      <c r="JZ122" s="69"/>
      <c r="KA122" s="69"/>
      <c r="KB122" s="69"/>
      <c r="KC122" s="69"/>
      <c r="KD122" s="69"/>
      <c r="KE122" s="69"/>
      <c r="KF122" s="69"/>
      <c r="KG122" s="69"/>
      <c r="KH122" s="69"/>
      <c r="KI122" s="69"/>
      <c r="KJ122" s="69"/>
      <c r="KK122" s="69"/>
      <c r="KL122" s="69"/>
      <c r="KM122" s="69"/>
      <c r="KN122" s="69"/>
      <c r="KO122" s="69"/>
      <c r="KP122" s="69"/>
      <c r="KQ122" s="69"/>
      <c r="KR122" s="69"/>
      <c r="KS122" s="69"/>
      <c r="KT122" s="69"/>
      <c r="KU122" s="69"/>
      <c r="KV122" s="69"/>
      <c r="KW122" s="69"/>
      <c r="KX122" s="69"/>
      <c r="KY122" s="69"/>
      <c r="KZ122" s="69"/>
      <c r="LA122" s="69"/>
      <c r="LB122" s="69"/>
      <c r="LC122" s="69"/>
      <c r="LD122" s="69"/>
      <c r="LE122" s="69"/>
      <c r="LF122" s="69"/>
      <c r="LG122" s="69"/>
      <c r="LH122" s="69"/>
      <c r="LI122" s="69"/>
      <c r="LJ122" s="69"/>
      <c r="LK122" s="69"/>
      <c r="LL122" s="69"/>
      <c r="LM122" s="69"/>
      <c r="LN122" s="69"/>
      <c r="LO122" s="69"/>
      <c r="LP122" s="69"/>
      <c r="LQ122" s="69"/>
      <c r="LR122" s="69"/>
      <c r="LS122" s="69"/>
      <c r="LT122" s="69"/>
      <c r="LU122" s="69"/>
      <c r="LV122" s="69"/>
      <c r="LW122" s="69"/>
      <c r="LX122" s="69"/>
      <c r="LY122" s="69"/>
      <c r="LZ122" s="69"/>
      <c r="MA122" s="69"/>
      <c r="MB122" s="69"/>
      <c r="MC122" s="69"/>
      <c r="MD122" s="69"/>
      <c r="ME122" s="69"/>
      <c r="MF122" s="69"/>
      <c r="MG122" s="69"/>
      <c r="MH122" s="69"/>
      <c r="MI122" s="69"/>
      <c r="MJ122" s="69"/>
      <c r="MK122" s="69"/>
      <c r="ML122" s="69"/>
      <c r="MM122" s="69"/>
      <c r="MN122" s="69"/>
      <c r="MO122" s="69"/>
      <c r="MP122" s="69"/>
      <c r="MQ122" s="69"/>
      <c r="MR122" s="69"/>
      <c r="MS122" s="69"/>
      <c r="MT122" s="69"/>
      <c r="MU122" s="69"/>
      <c r="MV122" s="69"/>
      <c r="MW122" s="69"/>
      <c r="MX122" s="69"/>
      <c r="MY122" s="69"/>
      <c r="MZ122" s="69"/>
      <c r="NA122" s="69"/>
      <c r="NB122" s="69"/>
      <c r="NC122" s="69"/>
      <c r="ND122" s="69"/>
      <c r="NE122" s="69"/>
      <c r="NF122" s="69"/>
      <c r="NG122" s="69"/>
      <c r="NH122" s="69"/>
      <c r="NI122" s="69"/>
      <c r="NJ122" s="69"/>
      <c r="NK122" s="69"/>
      <c r="NL122" s="69"/>
      <c r="NM122" s="69"/>
      <c r="NN122" s="69"/>
      <c r="NO122" s="69"/>
      <c r="NP122" s="69"/>
      <c r="NQ122" s="69"/>
      <c r="NR122" s="69"/>
      <c r="NS122" s="69"/>
      <c r="NT122" s="69"/>
      <c r="NU122" s="69"/>
      <c r="NV122" s="69"/>
      <c r="NW122" s="69"/>
      <c r="NX122" s="69"/>
      <c r="NY122" s="69"/>
      <c r="NZ122" s="69"/>
      <c r="OA122" s="69"/>
      <c r="OB122" s="69"/>
      <c r="OC122" s="69"/>
      <c r="OD122" s="69"/>
      <c r="OE122" s="69"/>
      <c r="OF122" s="69"/>
      <c r="OG122" s="69"/>
      <c r="OH122" s="69"/>
      <c r="OI122" s="69"/>
      <c r="OJ122" s="69"/>
      <c r="OK122" s="69"/>
      <c r="OL122" s="69"/>
      <c r="OM122" s="69"/>
      <c r="ON122" s="69"/>
      <c r="OO122" s="69"/>
      <c r="OP122" s="69"/>
      <c r="OQ122" s="69"/>
      <c r="OR122" s="69"/>
      <c r="OS122" s="69"/>
      <c r="OT122" s="69"/>
      <c r="OU122" s="69"/>
      <c r="OV122" s="69"/>
      <c r="OW122" s="69"/>
      <c r="OX122" s="69"/>
      <c r="OY122" s="69"/>
      <c r="OZ122" s="69"/>
      <c r="PA122" s="69"/>
      <c r="PB122" s="69"/>
      <c r="PC122" s="69"/>
      <c r="PD122" s="69"/>
      <c r="PE122" s="69"/>
      <c r="PF122" s="69"/>
      <c r="PG122" s="69"/>
      <c r="PH122" s="69"/>
      <c r="PI122" s="69"/>
      <c r="PJ122" s="69"/>
      <c r="PK122" s="69"/>
      <c r="PL122" s="69"/>
      <c r="PM122" s="69"/>
      <c r="PN122" s="69"/>
      <c r="PO122" s="69"/>
      <c r="PP122" s="69"/>
      <c r="PQ122" s="69"/>
      <c r="PR122" s="69"/>
      <c r="PS122" s="69"/>
      <c r="PT122" s="69"/>
      <c r="PU122" s="69"/>
      <c r="PV122" s="69"/>
      <c r="PW122" s="69"/>
      <c r="PX122" s="69"/>
      <c r="PY122" s="69"/>
      <c r="PZ122" s="69"/>
      <c r="QA122" s="69"/>
      <c r="QB122" s="69"/>
      <c r="QC122" s="69"/>
      <c r="QD122" s="69"/>
      <c r="QE122" s="69"/>
      <c r="QF122" s="69"/>
      <c r="QG122" s="69"/>
      <c r="QH122" s="69"/>
      <c r="QI122" s="69"/>
      <c r="QJ122" s="69"/>
      <c r="QK122" s="69"/>
      <c r="QL122" s="69"/>
      <c r="QM122" s="69"/>
      <c r="QN122" s="69"/>
      <c r="QO122" s="69"/>
      <c r="QP122" s="69"/>
      <c r="QQ122" s="69"/>
      <c r="QR122" s="69"/>
      <c r="QS122" s="69"/>
      <c r="QT122" s="69"/>
      <c r="QU122" s="69"/>
      <c r="QV122" s="69"/>
      <c r="QW122" s="69"/>
      <c r="QX122" s="69"/>
      <c r="QY122" s="69"/>
      <c r="QZ122" s="69"/>
      <c r="RA122" s="69"/>
      <c r="RB122" s="69"/>
      <c r="RC122" s="69"/>
      <c r="RD122" s="69"/>
      <c r="RE122" s="69"/>
      <c r="RF122" s="69"/>
      <c r="RG122" s="69"/>
      <c r="RH122" s="69"/>
      <c r="RI122" s="69"/>
      <c r="RJ122" s="69"/>
      <c r="RK122" s="69"/>
      <c r="RL122" s="69"/>
      <c r="RM122" s="69"/>
      <c r="RN122" s="69"/>
      <c r="RO122" s="69"/>
      <c r="RP122" s="69"/>
      <c r="RQ122" s="69"/>
      <c r="RR122" s="69"/>
      <c r="RS122" s="69"/>
      <c r="RT122" s="69"/>
      <c r="RU122" s="69"/>
      <c r="RV122" s="69"/>
      <c r="RW122" s="69"/>
      <c r="RX122" s="69"/>
      <c r="RY122" s="69"/>
      <c r="RZ122" s="69"/>
      <c r="SA122" s="69"/>
      <c r="SB122" s="69"/>
      <c r="SC122" s="69"/>
      <c r="SD122" s="69"/>
      <c r="SE122" s="69"/>
      <c r="SF122" s="69"/>
      <c r="SG122" s="69"/>
      <c r="SH122" s="69"/>
      <c r="SI122" s="69"/>
      <c r="SJ122" s="69"/>
      <c r="SK122" s="69"/>
      <c r="SL122" s="69"/>
      <c r="SM122" s="69"/>
      <c r="SN122" s="69"/>
      <c r="SO122" s="69"/>
      <c r="SP122" s="69"/>
      <c r="SQ122" s="69"/>
      <c r="SR122" s="69"/>
      <c r="SS122" s="69"/>
      <c r="ST122" s="69"/>
      <c r="SU122" s="69"/>
      <c r="SV122" s="69"/>
      <c r="SW122" s="69"/>
      <c r="SX122" s="69"/>
      <c r="SY122" s="69"/>
      <c r="SZ122" s="69"/>
      <c r="TA122" s="69"/>
      <c r="TB122" s="69"/>
      <c r="TC122" s="69"/>
      <c r="TD122" s="69"/>
      <c r="TE122" s="69"/>
      <c r="TF122" s="69"/>
      <c r="TG122" s="69"/>
      <c r="TH122" s="69"/>
      <c r="TI122" s="69"/>
      <c r="TJ122" s="69"/>
      <c r="TK122" s="69"/>
      <c r="TL122" s="69"/>
      <c r="TM122" s="69"/>
      <c r="TN122" s="69"/>
      <c r="TO122" s="69"/>
      <c r="TP122" s="69"/>
      <c r="TQ122" s="69"/>
      <c r="TR122" s="69"/>
      <c r="TS122" s="69"/>
      <c r="TT122" s="69"/>
      <c r="TU122" s="69"/>
      <c r="TV122" s="69"/>
      <c r="TW122" s="69"/>
      <c r="TX122" s="69"/>
      <c r="TY122" s="69"/>
      <c r="TZ122" s="69"/>
      <c r="UA122" s="69"/>
      <c r="UB122" s="69"/>
      <c r="UC122" s="69"/>
      <c r="UD122" s="69"/>
      <c r="UE122" s="69"/>
      <c r="UF122" s="69"/>
      <c r="UG122" s="69"/>
      <c r="UH122" s="69"/>
      <c r="UI122" s="69"/>
      <c r="UJ122" s="69"/>
      <c r="UK122" s="69"/>
      <c r="UL122" s="69"/>
      <c r="UM122" s="69"/>
      <c r="UN122" s="69"/>
      <c r="UO122" s="69"/>
      <c r="UP122" s="69"/>
      <c r="UQ122" s="69"/>
      <c r="UR122" s="69"/>
      <c r="US122" s="69"/>
      <c r="UT122" s="69"/>
      <c r="UU122" s="69"/>
      <c r="UV122" s="69"/>
      <c r="UW122" s="69"/>
      <c r="UX122" s="69"/>
      <c r="UY122" s="69"/>
      <c r="UZ122" s="69"/>
      <c r="VA122" s="69"/>
      <c r="VB122" s="69"/>
      <c r="VC122" s="69"/>
      <c r="VD122" s="69"/>
      <c r="VE122" s="69"/>
      <c r="VF122" s="69"/>
      <c r="VG122" s="69"/>
      <c r="VH122" s="69"/>
      <c r="VI122" s="69"/>
      <c r="VJ122" s="69"/>
      <c r="VK122" s="69"/>
      <c r="VL122" s="69"/>
      <c r="VM122" s="69"/>
      <c r="VN122" s="69"/>
      <c r="VO122" s="69"/>
      <c r="VP122" s="69"/>
      <c r="VQ122" s="69"/>
      <c r="VR122" s="69"/>
      <c r="VS122" s="69"/>
      <c r="VT122" s="69"/>
      <c r="VU122" s="69"/>
      <c r="VV122" s="69"/>
      <c r="VW122" s="69"/>
      <c r="VX122" s="69"/>
      <c r="VY122" s="69"/>
      <c r="VZ122" s="69"/>
      <c r="WA122" s="69"/>
      <c r="WB122" s="69"/>
      <c r="WC122" s="69"/>
      <c r="WD122" s="69"/>
      <c r="WE122" s="69"/>
      <c r="WF122" s="69"/>
      <c r="WG122" s="69"/>
      <c r="WH122" s="69"/>
      <c r="WI122" s="69"/>
      <c r="WJ122" s="69"/>
      <c r="WK122" s="69"/>
      <c r="WL122" s="69"/>
      <c r="WM122" s="69"/>
      <c r="WN122" s="69"/>
      <c r="WO122" s="69"/>
      <c r="WP122" s="69"/>
      <c r="WQ122" s="69"/>
      <c r="WR122" s="69"/>
      <c r="WS122" s="69"/>
      <c r="WT122" s="69"/>
      <c r="WU122" s="69"/>
      <c r="WV122" s="69"/>
      <c r="WW122" s="69"/>
      <c r="WX122" s="69"/>
      <c r="WY122" s="69"/>
      <c r="WZ122" s="69"/>
      <c r="XA122" s="69"/>
      <c r="XB122" s="69"/>
      <c r="XC122" s="69"/>
      <c r="XD122" s="69"/>
      <c r="XE122" s="69"/>
      <c r="XF122" s="69"/>
      <c r="XG122" s="69"/>
      <c r="XH122" s="69"/>
      <c r="XI122" s="69"/>
      <c r="XJ122" s="69"/>
      <c r="XK122" s="69"/>
      <c r="XL122" s="69"/>
      <c r="XM122" s="69"/>
      <c r="XN122" s="69"/>
      <c r="XO122" s="69"/>
      <c r="XP122" s="69"/>
      <c r="XQ122" s="69"/>
      <c r="XR122" s="69"/>
      <c r="XS122" s="69"/>
      <c r="XT122" s="69"/>
      <c r="XU122" s="69"/>
      <c r="XV122" s="69"/>
      <c r="XW122" s="69"/>
      <c r="XX122" s="69"/>
      <c r="XY122" s="69"/>
      <c r="XZ122" s="69"/>
      <c r="YA122" s="69"/>
      <c r="YB122" s="69"/>
      <c r="YC122" s="69"/>
      <c r="YD122" s="69"/>
      <c r="YE122" s="69"/>
      <c r="YF122" s="69"/>
      <c r="YG122" s="69"/>
      <c r="YH122" s="69"/>
      <c r="YI122" s="69"/>
      <c r="YJ122" s="69"/>
      <c r="YK122" s="69"/>
      <c r="YL122" s="69"/>
      <c r="YM122" s="69"/>
      <c r="YN122" s="69"/>
      <c r="YO122" s="69"/>
      <c r="YP122" s="69"/>
      <c r="YQ122" s="69"/>
      <c r="YR122" s="69"/>
      <c r="YS122" s="69"/>
      <c r="YT122" s="69"/>
      <c r="YU122" s="69"/>
      <c r="YV122" s="69"/>
      <c r="YW122" s="69"/>
      <c r="YX122" s="69"/>
      <c r="YY122" s="69"/>
      <c r="YZ122" s="69"/>
      <c r="ZA122" s="69"/>
      <c r="ZB122" s="69"/>
      <c r="ZC122" s="69"/>
      <c r="ZD122" s="69"/>
      <c r="ZE122" s="69"/>
      <c r="ZF122" s="69"/>
      <c r="ZG122" s="69"/>
      <c r="ZH122" s="69"/>
      <c r="ZI122" s="69"/>
      <c r="ZJ122" s="69"/>
      <c r="ZK122" s="69"/>
      <c r="ZL122" s="69"/>
      <c r="ZM122" s="69"/>
      <c r="ZN122" s="69"/>
      <c r="ZO122" s="69"/>
      <c r="ZP122" s="69"/>
      <c r="ZQ122" s="69"/>
      <c r="ZR122" s="69"/>
      <c r="ZS122" s="69"/>
      <c r="ZT122" s="69"/>
      <c r="ZU122" s="69"/>
      <c r="ZV122" s="69"/>
      <c r="ZW122" s="69"/>
      <c r="ZX122" s="69"/>
      <c r="ZY122" s="69"/>
      <c r="ZZ122" s="69"/>
      <c r="AAA122" s="69"/>
      <c r="AAB122" s="69"/>
      <c r="AAC122" s="69"/>
      <c r="AAD122" s="69"/>
      <c r="AAE122" s="69"/>
      <c r="AAF122" s="69"/>
      <c r="AAG122" s="69"/>
      <c r="AAH122" s="69"/>
      <c r="AAI122" s="69"/>
      <c r="AAJ122" s="69"/>
      <c r="AAK122" s="69"/>
      <c r="AAL122" s="69"/>
      <c r="AAM122" s="69"/>
      <c r="AAN122" s="69"/>
      <c r="AAO122" s="69"/>
      <c r="AAP122" s="69"/>
      <c r="AAQ122" s="69"/>
      <c r="AAR122" s="69"/>
      <c r="AAS122" s="69"/>
      <c r="AAT122" s="69"/>
      <c r="AAU122" s="69"/>
      <c r="AAV122" s="69"/>
      <c r="AAW122" s="69"/>
      <c r="AAX122" s="69"/>
      <c r="AAY122" s="69"/>
      <c r="AAZ122" s="69"/>
      <c r="ABA122" s="69"/>
      <c r="ABB122" s="69"/>
      <c r="ABC122" s="69"/>
      <c r="ABD122" s="69"/>
      <c r="ABE122" s="69"/>
      <c r="ABF122" s="69"/>
      <c r="ABG122" s="69"/>
      <c r="ABH122" s="69"/>
      <c r="ABI122" s="69"/>
      <c r="ABJ122" s="69"/>
      <c r="ABK122" s="69"/>
      <c r="ABL122" s="69"/>
      <c r="ABM122" s="69"/>
      <c r="ABN122" s="69"/>
      <c r="ABO122" s="69"/>
      <c r="ABP122" s="69"/>
      <c r="ABQ122" s="69"/>
      <c r="ABR122" s="69"/>
      <c r="ABS122" s="69"/>
      <c r="ABT122" s="69"/>
      <c r="ABU122" s="69"/>
      <c r="ABV122" s="69"/>
      <c r="ABW122" s="69"/>
      <c r="ABX122" s="69"/>
      <c r="ABY122" s="69"/>
      <c r="ABZ122" s="69"/>
      <c r="ACA122" s="69"/>
      <c r="ACB122" s="69"/>
      <c r="ACC122" s="69"/>
      <c r="ACD122" s="69"/>
      <c r="ACE122" s="69"/>
      <c r="ACF122" s="69"/>
      <c r="ACG122" s="69"/>
      <c r="ACH122" s="69"/>
      <c r="ACI122" s="69"/>
      <c r="ACJ122" s="69"/>
      <c r="ACK122" s="69"/>
      <c r="ACL122" s="69"/>
      <c r="ACM122" s="69"/>
      <c r="ACN122" s="69"/>
      <c r="ACO122" s="69"/>
      <c r="ACP122" s="69"/>
      <c r="ACQ122" s="69"/>
      <c r="ACR122" s="69"/>
      <c r="ACS122" s="69"/>
      <c r="ACT122" s="69"/>
      <c r="ACU122" s="69"/>
      <c r="ACV122" s="69"/>
      <c r="ACW122" s="69"/>
      <c r="ACX122" s="69"/>
      <c r="ACY122" s="69"/>
      <c r="ACZ122" s="69"/>
      <c r="ADA122" s="69"/>
      <c r="ADB122" s="69"/>
      <c r="ADC122" s="69"/>
      <c r="ADD122" s="69"/>
      <c r="ADE122" s="69"/>
      <c r="ADF122" s="69"/>
      <c r="ADG122" s="69"/>
      <c r="ADH122" s="69"/>
      <c r="ADI122" s="69"/>
      <c r="ADJ122" s="69"/>
      <c r="ADK122" s="69"/>
      <c r="ADL122" s="69"/>
      <c r="ADM122" s="69"/>
      <c r="ADN122" s="69"/>
      <c r="ADO122" s="69"/>
      <c r="ADP122" s="69"/>
      <c r="ADQ122" s="69"/>
      <c r="ADR122" s="69"/>
      <c r="ADS122" s="69"/>
      <c r="ADT122" s="69"/>
      <c r="ADU122" s="69"/>
      <c r="ADV122" s="69"/>
      <c r="ADW122" s="69"/>
      <c r="ADX122" s="69"/>
      <c r="ADY122" s="69"/>
      <c r="ADZ122" s="69"/>
      <c r="AEA122" s="69"/>
      <c r="AEB122" s="69"/>
      <c r="AEC122" s="69"/>
      <c r="AED122" s="69"/>
      <c r="AEE122" s="69"/>
      <c r="AEF122" s="69"/>
      <c r="AEG122" s="69"/>
      <c r="AEH122" s="69"/>
      <c r="AEI122" s="69"/>
      <c r="AEJ122" s="69"/>
      <c r="AEK122" s="69"/>
      <c r="AEL122" s="69"/>
      <c r="AEM122" s="69"/>
      <c r="AEN122" s="69"/>
      <c r="AEO122" s="69"/>
      <c r="AEP122" s="69"/>
      <c r="AEQ122" s="69"/>
      <c r="AER122" s="69"/>
      <c r="AES122" s="69"/>
      <c r="AET122" s="69"/>
      <c r="AEU122" s="69"/>
      <c r="AEV122" s="69"/>
      <c r="AEW122" s="69"/>
      <c r="AEX122" s="69"/>
      <c r="AEY122" s="69"/>
      <c r="AEZ122" s="69"/>
      <c r="AFA122" s="69"/>
      <c r="AFB122" s="69"/>
      <c r="AFC122" s="69"/>
      <c r="AFD122" s="69"/>
      <c r="AFE122" s="69"/>
      <c r="AFF122" s="69"/>
      <c r="AFG122" s="69"/>
      <c r="AFH122" s="69"/>
      <c r="AFI122" s="69"/>
      <c r="AFJ122" s="69"/>
      <c r="AFK122" s="69"/>
      <c r="AFL122" s="69"/>
      <c r="AFM122" s="69"/>
      <c r="AFN122" s="69"/>
      <c r="AFO122" s="69"/>
      <c r="AFP122" s="69"/>
      <c r="AFQ122" s="69"/>
      <c r="AFR122" s="69"/>
      <c r="AFS122" s="69"/>
      <c r="AFT122" s="69"/>
      <c r="AFU122" s="69"/>
      <c r="AFV122" s="69"/>
      <c r="AFW122" s="69"/>
      <c r="AFX122" s="69"/>
      <c r="AFY122" s="69"/>
      <c r="AFZ122" s="69"/>
      <c r="AGA122" s="69"/>
      <c r="AGB122" s="69"/>
      <c r="AGC122" s="69"/>
      <c r="AGD122" s="69"/>
      <c r="AGE122" s="69"/>
      <c r="AGF122" s="69"/>
      <c r="AGG122" s="69"/>
      <c r="AGH122" s="69"/>
      <c r="AGI122" s="69"/>
      <c r="AGJ122" s="69"/>
      <c r="AGK122" s="69"/>
      <c r="AGL122" s="69"/>
      <c r="AGM122" s="69"/>
      <c r="AGN122" s="69"/>
      <c r="AGO122" s="69"/>
      <c r="AGP122" s="69"/>
      <c r="AGQ122" s="69"/>
      <c r="AGR122" s="69"/>
      <c r="AGS122" s="69"/>
      <c r="AGT122" s="69"/>
      <c r="AGU122" s="69"/>
      <c r="AGV122" s="69"/>
      <c r="AGW122" s="69"/>
      <c r="AGX122" s="69"/>
      <c r="AGY122" s="69"/>
      <c r="AGZ122" s="69"/>
      <c r="AHA122" s="69"/>
      <c r="AHB122" s="69"/>
      <c r="AHC122" s="69"/>
      <c r="AHD122" s="69"/>
      <c r="AHE122" s="69"/>
      <c r="AHF122" s="69"/>
      <c r="AHG122" s="69"/>
      <c r="AHH122" s="69"/>
      <c r="AHI122" s="69"/>
      <c r="AHJ122" s="69"/>
      <c r="AHK122" s="69"/>
      <c r="AHL122" s="69"/>
      <c r="AHM122" s="69"/>
      <c r="AHN122" s="69"/>
      <c r="AHO122" s="69"/>
      <c r="AHP122" s="69"/>
      <c r="AHQ122" s="69"/>
      <c r="AHR122" s="69"/>
      <c r="AHS122" s="69"/>
      <c r="AHT122" s="69"/>
      <c r="AHU122" s="69"/>
      <c r="AHV122" s="69"/>
      <c r="AHW122" s="69"/>
      <c r="AHX122" s="69"/>
      <c r="AHY122" s="69"/>
      <c r="AHZ122" s="69"/>
      <c r="AIA122" s="69"/>
      <c r="AIB122" s="69"/>
      <c r="AIC122" s="69"/>
      <c r="AID122" s="69"/>
      <c r="AIE122" s="69"/>
      <c r="AIF122" s="69"/>
      <c r="AIG122" s="69"/>
      <c r="AIH122" s="69"/>
      <c r="AII122" s="69"/>
      <c r="AIJ122" s="69"/>
      <c r="AIK122" s="69"/>
      <c r="AIL122" s="69"/>
      <c r="AIM122" s="69"/>
      <c r="AIN122" s="69"/>
      <c r="AIO122" s="69"/>
      <c r="AIP122" s="69"/>
      <c r="AIQ122" s="69"/>
      <c r="AIR122" s="69"/>
      <c r="AIS122" s="69"/>
      <c r="AIT122" s="69"/>
      <c r="AIU122" s="69"/>
      <c r="AIV122" s="69"/>
      <c r="AIW122" s="69"/>
      <c r="AIX122" s="69"/>
      <c r="AIY122" s="69"/>
      <c r="AIZ122" s="69"/>
      <c r="AJA122" s="69"/>
      <c r="AJB122" s="69"/>
      <c r="AJC122" s="69"/>
      <c r="AJD122" s="69"/>
      <c r="AJE122" s="69"/>
      <c r="AJF122" s="69"/>
      <c r="AJG122" s="69"/>
      <c r="AJH122" s="69"/>
      <c r="AJI122" s="69"/>
      <c r="AJJ122" s="69"/>
      <c r="AJK122" s="69"/>
      <c r="AJL122" s="69"/>
      <c r="AJM122" s="69"/>
      <c r="AJN122" s="69"/>
      <c r="AJO122" s="69"/>
      <c r="AJP122" s="69"/>
      <c r="AJQ122" s="69"/>
      <c r="AJR122" s="69"/>
      <c r="AJS122" s="69"/>
      <c r="AJT122" s="69"/>
      <c r="AJU122" s="69"/>
      <c r="AJV122" s="69"/>
      <c r="AJW122" s="69"/>
      <c r="AJX122" s="69"/>
      <c r="AJY122" s="69"/>
      <c r="AJZ122" s="69"/>
      <c r="AKA122" s="69"/>
      <c r="AKB122" s="69"/>
      <c r="AKC122" s="69"/>
      <c r="AKD122" s="69"/>
      <c r="AKE122" s="69"/>
      <c r="AKF122" s="69"/>
      <c r="AKG122" s="69"/>
      <c r="AKH122" s="69"/>
      <c r="AKI122" s="69"/>
      <c r="AKJ122" s="69"/>
      <c r="AKK122" s="69"/>
      <c r="AKL122" s="69"/>
      <c r="AKM122" s="69"/>
      <c r="AKN122" s="69"/>
      <c r="AKO122" s="69"/>
      <c r="AKP122" s="69"/>
      <c r="AKQ122" s="69"/>
      <c r="AKR122" s="69"/>
      <c r="AKS122" s="69"/>
      <c r="AKT122" s="69"/>
      <c r="AKU122" s="69"/>
      <c r="AKV122" s="69"/>
      <c r="AKW122" s="69"/>
      <c r="AKX122" s="69"/>
      <c r="AKY122" s="69"/>
      <c r="AKZ122" s="69"/>
      <c r="ALA122" s="69"/>
      <c r="ALB122" s="69"/>
      <c r="ALC122" s="69"/>
      <c r="ALD122" s="69"/>
      <c r="ALE122" s="69"/>
      <c r="ALF122" s="69"/>
      <c r="ALG122" s="69"/>
      <c r="ALH122" s="69"/>
      <c r="ALI122" s="69"/>
      <c r="ALJ122" s="69"/>
      <c r="ALK122" s="69"/>
      <c r="ALL122" s="69"/>
      <c r="ALM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69"/>
      <c r="BG123" s="69"/>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69"/>
      <c r="CE123" s="69"/>
      <c r="CF123" s="69"/>
      <c r="CG123" s="69"/>
      <c r="CH123" s="69"/>
      <c r="CI123" s="69"/>
      <c r="CJ123" s="69"/>
      <c r="CK123" s="69"/>
      <c r="CL123" s="69"/>
      <c r="CM123" s="69"/>
      <c r="CN123" s="69"/>
      <c r="CO123" s="69"/>
      <c r="CP123" s="69"/>
      <c r="CQ123" s="69"/>
      <c r="CR123" s="69"/>
      <c r="CS123" s="69"/>
      <c r="CT123" s="69"/>
      <c r="CU123" s="69"/>
      <c r="CV123" s="69"/>
      <c r="CW123" s="69"/>
      <c r="CX123" s="69"/>
      <c r="CY123" s="69"/>
      <c r="CZ123" s="69"/>
      <c r="DA123" s="69"/>
      <c r="DB123" s="69"/>
      <c r="DC123" s="69"/>
      <c r="DD123" s="69"/>
      <c r="DE123" s="69"/>
      <c r="DF123" s="69"/>
      <c r="DG123" s="69"/>
      <c r="DH123" s="69"/>
      <c r="DI123" s="69"/>
      <c r="DJ123" s="69"/>
      <c r="DK123" s="69"/>
      <c r="DL123" s="69"/>
      <c r="DM123" s="69"/>
      <c r="DN123" s="69"/>
      <c r="DO123" s="69"/>
      <c r="DP123" s="69"/>
      <c r="DQ123" s="69"/>
      <c r="DR123" s="69"/>
      <c r="DS123" s="69"/>
      <c r="DT123" s="69"/>
      <c r="DU123" s="69"/>
      <c r="DV123" s="69"/>
      <c r="DW123" s="69"/>
      <c r="DX123" s="69"/>
      <c r="DY123" s="69"/>
      <c r="DZ123" s="69"/>
      <c r="EA123" s="69"/>
      <c r="EB123" s="69"/>
      <c r="EC123" s="69"/>
      <c r="ED123" s="69"/>
      <c r="EE123" s="69"/>
      <c r="EF123" s="69"/>
      <c r="EG123" s="69"/>
      <c r="EH123" s="69"/>
      <c r="EI123" s="69"/>
      <c r="EJ123" s="69"/>
      <c r="EK123" s="69"/>
      <c r="EL123" s="69"/>
      <c r="EM123" s="69"/>
      <c r="EN123" s="69"/>
      <c r="EO123" s="69"/>
      <c r="EP123" s="69"/>
      <c r="EQ123" s="69"/>
      <c r="ER123" s="69"/>
      <c r="ES123" s="69"/>
      <c r="ET123" s="69"/>
      <c r="EU123" s="69"/>
      <c r="EV123" s="69"/>
      <c r="EW123" s="69"/>
      <c r="EX123" s="69"/>
      <c r="EY123" s="69"/>
      <c r="EZ123" s="69"/>
      <c r="FA123" s="69"/>
      <c r="FB123" s="69"/>
      <c r="FC123" s="69"/>
      <c r="FD123" s="69"/>
      <c r="FE123" s="69"/>
      <c r="FF123" s="69"/>
      <c r="FG123" s="69"/>
      <c r="FH123" s="69"/>
      <c r="FI123" s="69"/>
      <c r="FJ123" s="69"/>
      <c r="FK123" s="69"/>
      <c r="FL123" s="69"/>
      <c r="FM123" s="69"/>
      <c r="FN123" s="69"/>
      <c r="FO123" s="69"/>
      <c r="FP123" s="69"/>
      <c r="FQ123" s="69"/>
      <c r="FR123" s="69"/>
      <c r="FS123" s="69"/>
      <c r="FT123" s="69"/>
      <c r="FU123" s="69"/>
      <c r="FV123" s="69"/>
      <c r="FW123" s="69"/>
      <c r="FX123" s="69"/>
      <c r="FY123" s="69"/>
      <c r="FZ123" s="69"/>
      <c r="GA123" s="69"/>
      <c r="GB123" s="69"/>
      <c r="GC123" s="69"/>
      <c r="GD123" s="69"/>
      <c r="GE123" s="69"/>
      <c r="GF123" s="69"/>
      <c r="GG123" s="69"/>
      <c r="GH123" s="69"/>
      <c r="GI123" s="69"/>
      <c r="GJ123" s="69"/>
      <c r="GK123" s="69"/>
      <c r="GL123" s="69"/>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c r="HL123" s="69"/>
      <c r="HM123" s="69"/>
      <c r="HN123" s="69"/>
      <c r="HO123" s="69"/>
      <c r="HP123" s="69"/>
      <c r="HQ123" s="69"/>
      <c r="HR123" s="69"/>
      <c r="HS123" s="69"/>
      <c r="HT123" s="69"/>
      <c r="HU123" s="69"/>
      <c r="HV123" s="69"/>
      <c r="HW123" s="69"/>
      <c r="HX123" s="69"/>
      <c r="HY123" s="69"/>
      <c r="HZ123" s="69"/>
      <c r="IA123" s="69"/>
      <c r="IB123" s="69"/>
      <c r="IC123" s="69"/>
      <c r="ID123" s="69"/>
      <c r="IE123" s="69"/>
      <c r="IF123" s="69"/>
      <c r="IG123" s="69"/>
      <c r="IH123" s="69"/>
      <c r="II123" s="69"/>
      <c r="IJ123" s="69"/>
      <c r="IK123" s="69"/>
      <c r="IL123" s="69"/>
      <c r="IM123" s="69"/>
      <c r="IN123" s="69"/>
      <c r="IO123" s="69"/>
      <c r="IP123" s="69"/>
      <c r="IQ123" s="69"/>
      <c r="IR123" s="69"/>
      <c r="IS123" s="69"/>
      <c r="IT123" s="69"/>
      <c r="IU123" s="69"/>
      <c r="IV123" s="69"/>
      <c r="IW123" s="69"/>
      <c r="IX123" s="69"/>
      <c r="IY123" s="69"/>
      <c r="IZ123" s="69"/>
      <c r="JA123" s="69"/>
      <c r="JB123" s="69"/>
      <c r="JC123" s="69"/>
      <c r="JD123" s="69"/>
      <c r="JE123" s="69"/>
      <c r="JF123" s="69"/>
      <c r="JG123" s="69"/>
      <c r="JH123" s="69"/>
      <c r="JI123" s="69"/>
      <c r="JJ123" s="69"/>
      <c r="JK123" s="69"/>
      <c r="JL123" s="69"/>
      <c r="JM123" s="69"/>
      <c r="JN123" s="69"/>
      <c r="JO123" s="69"/>
      <c r="JP123" s="69"/>
      <c r="JQ123" s="69"/>
      <c r="JR123" s="69"/>
      <c r="JS123" s="69"/>
      <c r="JT123" s="69"/>
      <c r="JU123" s="69"/>
      <c r="JV123" s="69"/>
      <c r="JW123" s="69"/>
      <c r="JX123" s="69"/>
      <c r="JY123" s="69"/>
      <c r="JZ123" s="69"/>
      <c r="KA123" s="69"/>
      <c r="KB123" s="69"/>
      <c r="KC123" s="69"/>
      <c r="KD123" s="69"/>
      <c r="KE123" s="69"/>
      <c r="KF123" s="69"/>
      <c r="KG123" s="69"/>
      <c r="KH123" s="69"/>
      <c r="KI123" s="69"/>
      <c r="KJ123" s="69"/>
      <c r="KK123" s="69"/>
      <c r="KL123" s="69"/>
      <c r="KM123" s="69"/>
      <c r="KN123" s="69"/>
      <c r="KO123" s="69"/>
      <c r="KP123" s="69"/>
      <c r="KQ123" s="69"/>
      <c r="KR123" s="69"/>
      <c r="KS123" s="69"/>
      <c r="KT123" s="69"/>
      <c r="KU123" s="69"/>
      <c r="KV123" s="69"/>
      <c r="KW123" s="69"/>
      <c r="KX123" s="69"/>
      <c r="KY123" s="69"/>
      <c r="KZ123" s="69"/>
      <c r="LA123" s="69"/>
      <c r="LB123" s="69"/>
      <c r="LC123" s="69"/>
      <c r="LD123" s="69"/>
      <c r="LE123" s="69"/>
      <c r="LF123" s="69"/>
      <c r="LG123" s="69"/>
      <c r="LH123" s="69"/>
      <c r="LI123" s="69"/>
      <c r="LJ123" s="69"/>
      <c r="LK123" s="69"/>
      <c r="LL123" s="69"/>
      <c r="LM123" s="69"/>
      <c r="LN123" s="69"/>
      <c r="LO123" s="69"/>
      <c r="LP123" s="69"/>
      <c r="LQ123" s="69"/>
      <c r="LR123" s="69"/>
      <c r="LS123" s="69"/>
      <c r="LT123" s="69"/>
      <c r="LU123" s="69"/>
      <c r="LV123" s="69"/>
      <c r="LW123" s="69"/>
      <c r="LX123" s="69"/>
      <c r="LY123" s="69"/>
      <c r="LZ123" s="69"/>
      <c r="MA123" s="69"/>
      <c r="MB123" s="69"/>
      <c r="MC123" s="69"/>
      <c r="MD123" s="69"/>
      <c r="ME123" s="69"/>
      <c r="MF123" s="69"/>
      <c r="MG123" s="69"/>
      <c r="MH123" s="69"/>
      <c r="MI123" s="69"/>
      <c r="MJ123" s="69"/>
      <c r="MK123" s="69"/>
      <c r="ML123" s="69"/>
      <c r="MM123" s="69"/>
      <c r="MN123" s="69"/>
      <c r="MO123" s="69"/>
      <c r="MP123" s="69"/>
      <c r="MQ123" s="69"/>
      <c r="MR123" s="69"/>
      <c r="MS123" s="69"/>
      <c r="MT123" s="69"/>
      <c r="MU123" s="69"/>
      <c r="MV123" s="69"/>
      <c r="MW123" s="69"/>
      <c r="MX123" s="69"/>
      <c r="MY123" s="69"/>
      <c r="MZ123" s="69"/>
      <c r="NA123" s="69"/>
      <c r="NB123" s="69"/>
      <c r="NC123" s="69"/>
      <c r="ND123" s="69"/>
      <c r="NE123" s="69"/>
      <c r="NF123" s="69"/>
      <c r="NG123" s="69"/>
      <c r="NH123" s="69"/>
      <c r="NI123" s="69"/>
      <c r="NJ123" s="69"/>
      <c r="NK123" s="69"/>
      <c r="NL123" s="69"/>
      <c r="NM123" s="69"/>
      <c r="NN123" s="69"/>
      <c r="NO123" s="69"/>
      <c r="NP123" s="69"/>
      <c r="NQ123" s="69"/>
      <c r="NR123" s="69"/>
      <c r="NS123" s="69"/>
      <c r="NT123" s="69"/>
      <c r="NU123" s="69"/>
      <c r="NV123" s="69"/>
      <c r="NW123" s="69"/>
      <c r="NX123" s="69"/>
      <c r="NY123" s="69"/>
      <c r="NZ123" s="69"/>
      <c r="OA123" s="69"/>
      <c r="OB123" s="69"/>
      <c r="OC123" s="69"/>
      <c r="OD123" s="69"/>
      <c r="OE123" s="69"/>
      <c r="OF123" s="69"/>
      <c r="OG123" s="69"/>
      <c r="OH123" s="69"/>
      <c r="OI123" s="69"/>
      <c r="OJ123" s="69"/>
      <c r="OK123" s="69"/>
      <c r="OL123" s="69"/>
      <c r="OM123" s="69"/>
      <c r="ON123" s="69"/>
      <c r="OO123" s="69"/>
      <c r="OP123" s="69"/>
      <c r="OQ123" s="69"/>
      <c r="OR123" s="69"/>
      <c r="OS123" s="69"/>
      <c r="OT123" s="69"/>
      <c r="OU123" s="69"/>
      <c r="OV123" s="69"/>
      <c r="OW123" s="69"/>
      <c r="OX123" s="69"/>
      <c r="OY123" s="69"/>
      <c r="OZ123" s="69"/>
      <c r="PA123" s="69"/>
      <c r="PB123" s="69"/>
      <c r="PC123" s="69"/>
      <c r="PD123" s="69"/>
      <c r="PE123" s="69"/>
      <c r="PF123" s="69"/>
      <c r="PG123" s="69"/>
      <c r="PH123" s="69"/>
      <c r="PI123" s="69"/>
      <c r="PJ123" s="69"/>
      <c r="PK123" s="69"/>
      <c r="PL123" s="69"/>
      <c r="PM123" s="69"/>
      <c r="PN123" s="69"/>
      <c r="PO123" s="69"/>
      <c r="PP123" s="69"/>
      <c r="PQ123" s="69"/>
      <c r="PR123" s="69"/>
      <c r="PS123" s="69"/>
      <c r="PT123" s="69"/>
      <c r="PU123" s="69"/>
      <c r="PV123" s="69"/>
      <c r="PW123" s="69"/>
      <c r="PX123" s="69"/>
      <c r="PY123" s="69"/>
      <c r="PZ123" s="69"/>
      <c r="QA123" s="69"/>
      <c r="QB123" s="69"/>
      <c r="QC123" s="69"/>
      <c r="QD123" s="69"/>
      <c r="QE123" s="69"/>
      <c r="QF123" s="69"/>
      <c r="QG123" s="69"/>
      <c r="QH123" s="69"/>
      <c r="QI123" s="69"/>
      <c r="QJ123" s="69"/>
      <c r="QK123" s="69"/>
      <c r="QL123" s="69"/>
      <c r="QM123" s="69"/>
      <c r="QN123" s="69"/>
      <c r="QO123" s="69"/>
      <c r="QP123" s="69"/>
      <c r="QQ123" s="69"/>
      <c r="QR123" s="69"/>
      <c r="QS123" s="69"/>
      <c r="QT123" s="69"/>
      <c r="QU123" s="69"/>
      <c r="QV123" s="69"/>
      <c r="QW123" s="69"/>
      <c r="QX123" s="69"/>
      <c r="QY123" s="69"/>
      <c r="QZ123" s="69"/>
      <c r="RA123" s="69"/>
      <c r="RB123" s="69"/>
      <c r="RC123" s="69"/>
      <c r="RD123" s="69"/>
      <c r="RE123" s="69"/>
      <c r="RF123" s="69"/>
      <c r="RG123" s="69"/>
      <c r="RH123" s="69"/>
      <c r="RI123" s="69"/>
      <c r="RJ123" s="69"/>
      <c r="RK123" s="69"/>
      <c r="RL123" s="69"/>
      <c r="RM123" s="69"/>
      <c r="RN123" s="69"/>
      <c r="RO123" s="69"/>
      <c r="RP123" s="69"/>
      <c r="RQ123" s="69"/>
      <c r="RR123" s="69"/>
      <c r="RS123" s="69"/>
      <c r="RT123" s="69"/>
      <c r="RU123" s="69"/>
      <c r="RV123" s="69"/>
      <c r="RW123" s="69"/>
      <c r="RX123" s="69"/>
      <c r="RY123" s="69"/>
      <c r="RZ123" s="69"/>
      <c r="SA123" s="69"/>
      <c r="SB123" s="69"/>
      <c r="SC123" s="69"/>
      <c r="SD123" s="69"/>
      <c r="SE123" s="69"/>
      <c r="SF123" s="69"/>
      <c r="SG123" s="69"/>
      <c r="SH123" s="69"/>
      <c r="SI123" s="69"/>
      <c r="SJ123" s="69"/>
      <c r="SK123" s="69"/>
      <c r="SL123" s="69"/>
      <c r="SM123" s="69"/>
      <c r="SN123" s="69"/>
      <c r="SO123" s="69"/>
      <c r="SP123" s="69"/>
      <c r="SQ123" s="69"/>
      <c r="SR123" s="69"/>
      <c r="SS123" s="69"/>
      <c r="ST123" s="69"/>
      <c r="SU123" s="69"/>
      <c r="SV123" s="69"/>
      <c r="SW123" s="69"/>
      <c r="SX123" s="69"/>
      <c r="SY123" s="69"/>
      <c r="SZ123" s="69"/>
      <c r="TA123" s="69"/>
      <c r="TB123" s="69"/>
      <c r="TC123" s="69"/>
      <c r="TD123" s="69"/>
      <c r="TE123" s="69"/>
      <c r="TF123" s="69"/>
      <c r="TG123" s="69"/>
      <c r="TH123" s="69"/>
      <c r="TI123" s="69"/>
      <c r="TJ123" s="69"/>
      <c r="TK123" s="69"/>
      <c r="TL123" s="69"/>
      <c r="TM123" s="69"/>
      <c r="TN123" s="69"/>
      <c r="TO123" s="69"/>
      <c r="TP123" s="69"/>
      <c r="TQ123" s="69"/>
      <c r="TR123" s="69"/>
      <c r="TS123" s="69"/>
      <c r="TT123" s="69"/>
      <c r="TU123" s="69"/>
      <c r="TV123" s="69"/>
      <c r="TW123" s="69"/>
      <c r="TX123" s="69"/>
      <c r="TY123" s="69"/>
      <c r="TZ123" s="69"/>
      <c r="UA123" s="69"/>
      <c r="UB123" s="69"/>
      <c r="UC123" s="69"/>
      <c r="UD123" s="69"/>
      <c r="UE123" s="69"/>
      <c r="UF123" s="69"/>
      <c r="UG123" s="69"/>
      <c r="UH123" s="69"/>
      <c r="UI123" s="69"/>
      <c r="UJ123" s="69"/>
      <c r="UK123" s="69"/>
      <c r="UL123" s="69"/>
      <c r="UM123" s="69"/>
      <c r="UN123" s="69"/>
      <c r="UO123" s="69"/>
      <c r="UP123" s="69"/>
      <c r="UQ123" s="69"/>
      <c r="UR123" s="69"/>
      <c r="US123" s="69"/>
      <c r="UT123" s="69"/>
      <c r="UU123" s="69"/>
      <c r="UV123" s="69"/>
      <c r="UW123" s="69"/>
      <c r="UX123" s="69"/>
      <c r="UY123" s="69"/>
      <c r="UZ123" s="69"/>
      <c r="VA123" s="69"/>
      <c r="VB123" s="69"/>
      <c r="VC123" s="69"/>
      <c r="VD123" s="69"/>
      <c r="VE123" s="69"/>
      <c r="VF123" s="69"/>
      <c r="VG123" s="69"/>
      <c r="VH123" s="69"/>
      <c r="VI123" s="69"/>
      <c r="VJ123" s="69"/>
      <c r="VK123" s="69"/>
      <c r="VL123" s="69"/>
      <c r="VM123" s="69"/>
      <c r="VN123" s="69"/>
      <c r="VO123" s="69"/>
      <c r="VP123" s="69"/>
      <c r="VQ123" s="69"/>
      <c r="VR123" s="69"/>
      <c r="VS123" s="69"/>
      <c r="VT123" s="69"/>
      <c r="VU123" s="69"/>
      <c r="VV123" s="69"/>
      <c r="VW123" s="69"/>
      <c r="VX123" s="69"/>
      <c r="VY123" s="69"/>
      <c r="VZ123" s="69"/>
      <c r="WA123" s="69"/>
      <c r="WB123" s="69"/>
      <c r="WC123" s="69"/>
      <c r="WD123" s="69"/>
      <c r="WE123" s="69"/>
      <c r="WF123" s="69"/>
      <c r="WG123" s="69"/>
      <c r="WH123" s="69"/>
      <c r="WI123" s="69"/>
      <c r="WJ123" s="69"/>
      <c r="WK123" s="69"/>
      <c r="WL123" s="69"/>
      <c r="WM123" s="69"/>
      <c r="WN123" s="69"/>
      <c r="WO123" s="69"/>
      <c r="WP123" s="69"/>
      <c r="WQ123" s="69"/>
      <c r="WR123" s="69"/>
      <c r="WS123" s="69"/>
      <c r="WT123" s="69"/>
      <c r="WU123" s="69"/>
      <c r="WV123" s="69"/>
      <c r="WW123" s="69"/>
      <c r="WX123" s="69"/>
      <c r="WY123" s="69"/>
      <c r="WZ123" s="69"/>
      <c r="XA123" s="69"/>
      <c r="XB123" s="69"/>
      <c r="XC123" s="69"/>
      <c r="XD123" s="69"/>
      <c r="XE123" s="69"/>
      <c r="XF123" s="69"/>
      <c r="XG123" s="69"/>
      <c r="XH123" s="69"/>
      <c r="XI123" s="69"/>
      <c r="XJ123" s="69"/>
      <c r="XK123" s="69"/>
      <c r="XL123" s="69"/>
      <c r="XM123" s="69"/>
      <c r="XN123" s="69"/>
      <c r="XO123" s="69"/>
      <c r="XP123" s="69"/>
      <c r="XQ123" s="69"/>
      <c r="XR123" s="69"/>
      <c r="XS123" s="69"/>
      <c r="XT123" s="69"/>
      <c r="XU123" s="69"/>
      <c r="XV123" s="69"/>
      <c r="XW123" s="69"/>
      <c r="XX123" s="69"/>
      <c r="XY123" s="69"/>
      <c r="XZ123" s="69"/>
      <c r="YA123" s="69"/>
      <c r="YB123" s="69"/>
      <c r="YC123" s="69"/>
      <c r="YD123" s="69"/>
      <c r="YE123" s="69"/>
      <c r="YF123" s="69"/>
      <c r="YG123" s="69"/>
      <c r="YH123" s="69"/>
      <c r="YI123" s="69"/>
      <c r="YJ123" s="69"/>
      <c r="YK123" s="69"/>
      <c r="YL123" s="69"/>
      <c r="YM123" s="69"/>
      <c r="YN123" s="69"/>
      <c r="YO123" s="69"/>
      <c r="YP123" s="69"/>
      <c r="YQ123" s="69"/>
      <c r="YR123" s="69"/>
      <c r="YS123" s="69"/>
      <c r="YT123" s="69"/>
      <c r="YU123" s="69"/>
      <c r="YV123" s="69"/>
      <c r="YW123" s="69"/>
      <c r="YX123" s="69"/>
      <c r="YY123" s="69"/>
      <c r="YZ123" s="69"/>
      <c r="ZA123" s="69"/>
      <c r="ZB123" s="69"/>
      <c r="ZC123" s="69"/>
      <c r="ZD123" s="69"/>
      <c r="ZE123" s="69"/>
      <c r="ZF123" s="69"/>
      <c r="ZG123" s="69"/>
      <c r="ZH123" s="69"/>
      <c r="ZI123" s="69"/>
      <c r="ZJ123" s="69"/>
      <c r="ZK123" s="69"/>
      <c r="ZL123" s="69"/>
      <c r="ZM123" s="69"/>
      <c r="ZN123" s="69"/>
      <c r="ZO123" s="69"/>
      <c r="ZP123" s="69"/>
      <c r="ZQ123" s="69"/>
      <c r="ZR123" s="69"/>
      <c r="ZS123" s="69"/>
      <c r="ZT123" s="69"/>
      <c r="ZU123" s="69"/>
      <c r="ZV123" s="69"/>
      <c r="ZW123" s="69"/>
      <c r="ZX123" s="69"/>
      <c r="ZY123" s="69"/>
      <c r="ZZ123" s="69"/>
      <c r="AAA123" s="69"/>
      <c r="AAB123" s="69"/>
      <c r="AAC123" s="69"/>
      <c r="AAD123" s="69"/>
      <c r="AAE123" s="69"/>
      <c r="AAF123" s="69"/>
      <c r="AAG123" s="69"/>
      <c r="AAH123" s="69"/>
      <c r="AAI123" s="69"/>
      <c r="AAJ123" s="69"/>
      <c r="AAK123" s="69"/>
      <c r="AAL123" s="69"/>
      <c r="AAM123" s="69"/>
      <c r="AAN123" s="69"/>
      <c r="AAO123" s="69"/>
      <c r="AAP123" s="69"/>
      <c r="AAQ123" s="69"/>
      <c r="AAR123" s="69"/>
      <c r="AAS123" s="69"/>
      <c r="AAT123" s="69"/>
      <c r="AAU123" s="69"/>
      <c r="AAV123" s="69"/>
      <c r="AAW123" s="69"/>
      <c r="AAX123" s="69"/>
      <c r="AAY123" s="69"/>
      <c r="AAZ123" s="69"/>
      <c r="ABA123" s="69"/>
      <c r="ABB123" s="69"/>
      <c r="ABC123" s="69"/>
      <c r="ABD123" s="69"/>
      <c r="ABE123" s="69"/>
      <c r="ABF123" s="69"/>
      <c r="ABG123" s="69"/>
      <c r="ABH123" s="69"/>
      <c r="ABI123" s="69"/>
      <c r="ABJ123" s="69"/>
      <c r="ABK123" s="69"/>
      <c r="ABL123" s="69"/>
      <c r="ABM123" s="69"/>
      <c r="ABN123" s="69"/>
      <c r="ABO123" s="69"/>
      <c r="ABP123" s="69"/>
      <c r="ABQ123" s="69"/>
      <c r="ABR123" s="69"/>
      <c r="ABS123" s="69"/>
      <c r="ABT123" s="69"/>
      <c r="ABU123" s="69"/>
      <c r="ABV123" s="69"/>
      <c r="ABW123" s="69"/>
      <c r="ABX123" s="69"/>
      <c r="ABY123" s="69"/>
      <c r="ABZ123" s="69"/>
      <c r="ACA123" s="69"/>
      <c r="ACB123" s="69"/>
      <c r="ACC123" s="69"/>
      <c r="ACD123" s="69"/>
      <c r="ACE123" s="69"/>
      <c r="ACF123" s="69"/>
      <c r="ACG123" s="69"/>
      <c r="ACH123" s="69"/>
      <c r="ACI123" s="69"/>
      <c r="ACJ123" s="69"/>
      <c r="ACK123" s="69"/>
      <c r="ACL123" s="69"/>
      <c r="ACM123" s="69"/>
      <c r="ACN123" s="69"/>
      <c r="ACO123" s="69"/>
      <c r="ACP123" s="69"/>
      <c r="ACQ123" s="69"/>
      <c r="ACR123" s="69"/>
      <c r="ACS123" s="69"/>
      <c r="ACT123" s="69"/>
      <c r="ACU123" s="69"/>
      <c r="ACV123" s="69"/>
      <c r="ACW123" s="69"/>
      <c r="ACX123" s="69"/>
      <c r="ACY123" s="69"/>
      <c r="ACZ123" s="69"/>
      <c r="ADA123" s="69"/>
      <c r="ADB123" s="69"/>
      <c r="ADC123" s="69"/>
      <c r="ADD123" s="69"/>
      <c r="ADE123" s="69"/>
      <c r="ADF123" s="69"/>
      <c r="ADG123" s="69"/>
      <c r="ADH123" s="69"/>
      <c r="ADI123" s="69"/>
      <c r="ADJ123" s="69"/>
      <c r="ADK123" s="69"/>
      <c r="ADL123" s="69"/>
      <c r="ADM123" s="69"/>
      <c r="ADN123" s="69"/>
      <c r="ADO123" s="69"/>
      <c r="ADP123" s="69"/>
      <c r="ADQ123" s="69"/>
      <c r="ADR123" s="69"/>
      <c r="ADS123" s="69"/>
      <c r="ADT123" s="69"/>
      <c r="ADU123" s="69"/>
      <c r="ADV123" s="69"/>
      <c r="ADW123" s="69"/>
      <c r="ADX123" s="69"/>
      <c r="ADY123" s="69"/>
      <c r="ADZ123" s="69"/>
      <c r="AEA123" s="69"/>
      <c r="AEB123" s="69"/>
      <c r="AEC123" s="69"/>
      <c r="AED123" s="69"/>
      <c r="AEE123" s="69"/>
      <c r="AEF123" s="69"/>
      <c r="AEG123" s="69"/>
      <c r="AEH123" s="69"/>
      <c r="AEI123" s="69"/>
      <c r="AEJ123" s="69"/>
      <c r="AEK123" s="69"/>
      <c r="AEL123" s="69"/>
      <c r="AEM123" s="69"/>
      <c r="AEN123" s="69"/>
      <c r="AEO123" s="69"/>
      <c r="AEP123" s="69"/>
      <c r="AEQ123" s="69"/>
      <c r="AER123" s="69"/>
      <c r="AES123" s="69"/>
      <c r="AET123" s="69"/>
      <c r="AEU123" s="69"/>
      <c r="AEV123" s="69"/>
      <c r="AEW123" s="69"/>
      <c r="AEX123" s="69"/>
      <c r="AEY123" s="69"/>
      <c r="AEZ123" s="69"/>
      <c r="AFA123" s="69"/>
      <c r="AFB123" s="69"/>
      <c r="AFC123" s="69"/>
      <c r="AFD123" s="69"/>
      <c r="AFE123" s="69"/>
      <c r="AFF123" s="69"/>
      <c r="AFG123" s="69"/>
      <c r="AFH123" s="69"/>
      <c r="AFI123" s="69"/>
      <c r="AFJ123" s="69"/>
      <c r="AFK123" s="69"/>
      <c r="AFL123" s="69"/>
      <c r="AFM123" s="69"/>
      <c r="AFN123" s="69"/>
      <c r="AFO123" s="69"/>
      <c r="AFP123" s="69"/>
      <c r="AFQ123" s="69"/>
      <c r="AFR123" s="69"/>
      <c r="AFS123" s="69"/>
      <c r="AFT123" s="69"/>
      <c r="AFU123" s="69"/>
      <c r="AFV123" s="69"/>
      <c r="AFW123" s="69"/>
      <c r="AFX123" s="69"/>
      <c r="AFY123" s="69"/>
      <c r="AFZ123" s="69"/>
      <c r="AGA123" s="69"/>
      <c r="AGB123" s="69"/>
      <c r="AGC123" s="69"/>
      <c r="AGD123" s="69"/>
      <c r="AGE123" s="69"/>
      <c r="AGF123" s="69"/>
      <c r="AGG123" s="69"/>
      <c r="AGH123" s="69"/>
      <c r="AGI123" s="69"/>
      <c r="AGJ123" s="69"/>
      <c r="AGK123" s="69"/>
      <c r="AGL123" s="69"/>
      <c r="AGM123" s="69"/>
      <c r="AGN123" s="69"/>
      <c r="AGO123" s="69"/>
      <c r="AGP123" s="69"/>
      <c r="AGQ123" s="69"/>
      <c r="AGR123" s="69"/>
      <c r="AGS123" s="69"/>
      <c r="AGT123" s="69"/>
      <c r="AGU123" s="69"/>
      <c r="AGV123" s="69"/>
      <c r="AGW123" s="69"/>
      <c r="AGX123" s="69"/>
      <c r="AGY123" s="69"/>
      <c r="AGZ123" s="69"/>
      <c r="AHA123" s="69"/>
      <c r="AHB123" s="69"/>
      <c r="AHC123" s="69"/>
      <c r="AHD123" s="69"/>
      <c r="AHE123" s="69"/>
      <c r="AHF123" s="69"/>
      <c r="AHG123" s="69"/>
      <c r="AHH123" s="69"/>
      <c r="AHI123" s="69"/>
      <c r="AHJ123" s="69"/>
      <c r="AHK123" s="69"/>
      <c r="AHL123" s="69"/>
      <c r="AHM123" s="69"/>
      <c r="AHN123" s="69"/>
      <c r="AHO123" s="69"/>
      <c r="AHP123" s="69"/>
      <c r="AHQ123" s="69"/>
      <c r="AHR123" s="69"/>
      <c r="AHS123" s="69"/>
      <c r="AHT123" s="69"/>
      <c r="AHU123" s="69"/>
      <c r="AHV123" s="69"/>
      <c r="AHW123" s="69"/>
      <c r="AHX123" s="69"/>
      <c r="AHY123" s="69"/>
      <c r="AHZ123" s="69"/>
      <c r="AIA123" s="69"/>
      <c r="AIB123" s="69"/>
      <c r="AIC123" s="69"/>
      <c r="AID123" s="69"/>
      <c r="AIE123" s="69"/>
      <c r="AIF123" s="69"/>
      <c r="AIG123" s="69"/>
      <c r="AIH123" s="69"/>
      <c r="AII123" s="69"/>
      <c r="AIJ123" s="69"/>
      <c r="AIK123" s="69"/>
      <c r="AIL123" s="69"/>
      <c r="AIM123" s="69"/>
      <c r="AIN123" s="69"/>
      <c r="AIO123" s="69"/>
      <c r="AIP123" s="69"/>
      <c r="AIQ123" s="69"/>
      <c r="AIR123" s="69"/>
      <c r="AIS123" s="69"/>
      <c r="AIT123" s="69"/>
      <c r="AIU123" s="69"/>
      <c r="AIV123" s="69"/>
      <c r="AIW123" s="69"/>
      <c r="AIX123" s="69"/>
      <c r="AIY123" s="69"/>
      <c r="AIZ123" s="69"/>
      <c r="AJA123" s="69"/>
      <c r="AJB123" s="69"/>
      <c r="AJC123" s="69"/>
      <c r="AJD123" s="69"/>
      <c r="AJE123" s="69"/>
      <c r="AJF123" s="69"/>
      <c r="AJG123" s="69"/>
      <c r="AJH123" s="69"/>
      <c r="AJI123" s="69"/>
      <c r="AJJ123" s="69"/>
      <c r="AJK123" s="69"/>
      <c r="AJL123" s="69"/>
      <c r="AJM123" s="69"/>
      <c r="AJN123" s="69"/>
      <c r="AJO123" s="69"/>
      <c r="AJP123" s="69"/>
      <c r="AJQ123" s="69"/>
      <c r="AJR123" s="69"/>
      <c r="AJS123" s="69"/>
      <c r="AJT123" s="69"/>
      <c r="AJU123" s="69"/>
      <c r="AJV123" s="69"/>
      <c r="AJW123" s="69"/>
      <c r="AJX123" s="69"/>
      <c r="AJY123" s="69"/>
      <c r="AJZ123" s="69"/>
      <c r="AKA123" s="69"/>
      <c r="AKB123" s="69"/>
      <c r="AKC123" s="69"/>
      <c r="AKD123" s="69"/>
      <c r="AKE123" s="69"/>
      <c r="AKF123" s="69"/>
      <c r="AKG123" s="69"/>
      <c r="AKH123" s="69"/>
      <c r="AKI123" s="69"/>
      <c r="AKJ123" s="69"/>
      <c r="AKK123" s="69"/>
      <c r="AKL123" s="69"/>
      <c r="AKM123" s="69"/>
      <c r="AKN123" s="69"/>
      <c r="AKO123" s="69"/>
      <c r="AKP123" s="69"/>
      <c r="AKQ123" s="69"/>
      <c r="AKR123" s="69"/>
      <c r="AKS123" s="69"/>
      <c r="AKT123" s="69"/>
      <c r="AKU123" s="69"/>
      <c r="AKV123" s="69"/>
      <c r="AKW123" s="69"/>
      <c r="AKX123" s="69"/>
      <c r="AKY123" s="69"/>
      <c r="AKZ123" s="69"/>
      <c r="ALA123" s="69"/>
      <c r="ALB123" s="69"/>
      <c r="ALC123" s="69"/>
      <c r="ALD123" s="69"/>
      <c r="ALE123" s="69"/>
      <c r="ALF123" s="69"/>
      <c r="ALG123" s="69"/>
      <c r="ALH123" s="69"/>
      <c r="ALI123" s="69"/>
      <c r="ALJ123" s="69"/>
      <c r="ALK123" s="69"/>
      <c r="ALL123" s="69"/>
      <c r="ALM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69"/>
      <c r="BG124" s="69"/>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69"/>
      <c r="CE124" s="69"/>
      <c r="CF124" s="69"/>
      <c r="CG124" s="69"/>
      <c r="CH124" s="69"/>
      <c r="CI124" s="69"/>
      <c r="CJ124" s="69"/>
      <c r="CK124" s="69"/>
      <c r="CL124" s="69"/>
      <c r="CM124" s="69"/>
      <c r="CN124" s="69"/>
      <c r="CO124" s="69"/>
      <c r="CP124" s="69"/>
      <c r="CQ124" s="69"/>
      <c r="CR124" s="69"/>
      <c r="CS124" s="69"/>
      <c r="CT124" s="69"/>
      <c r="CU124" s="69"/>
      <c r="CV124" s="69"/>
      <c r="CW124" s="69"/>
      <c r="CX124" s="69"/>
      <c r="CY124" s="69"/>
      <c r="CZ124" s="69"/>
      <c r="DA124" s="69"/>
      <c r="DB124" s="69"/>
      <c r="DC124" s="69"/>
      <c r="DD124" s="69"/>
      <c r="DE124" s="69"/>
      <c r="DF124" s="69"/>
      <c r="DG124" s="69"/>
      <c r="DH124" s="69"/>
      <c r="DI124" s="69"/>
      <c r="DJ124" s="69"/>
      <c r="DK124" s="69"/>
      <c r="DL124" s="69"/>
      <c r="DM124" s="69"/>
      <c r="DN124" s="69"/>
      <c r="DO124" s="69"/>
      <c r="DP124" s="69"/>
      <c r="DQ124" s="69"/>
      <c r="DR124" s="69"/>
      <c r="DS124" s="69"/>
      <c r="DT124" s="69"/>
      <c r="DU124" s="69"/>
      <c r="DV124" s="69"/>
      <c r="DW124" s="69"/>
      <c r="DX124" s="69"/>
      <c r="DY124" s="69"/>
      <c r="DZ124" s="69"/>
      <c r="EA124" s="69"/>
      <c r="EB124" s="69"/>
      <c r="EC124" s="69"/>
      <c r="ED124" s="69"/>
      <c r="EE124" s="69"/>
      <c r="EF124" s="69"/>
      <c r="EG124" s="69"/>
      <c r="EH124" s="69"/>
      <c r="EI124" s="69"/>
      <c r="EJ124" s="69"/>
      <c r="EK124" s="69"/>
      <c r="EL124" s="69"/>
      <c r="EM124" s="69"/>
      <c r="EN124" s="69"/>
      <c r="EO124" s="69"/>
      <c r="EP124" s="69"/>
      <c r="EQ124" s="69"/>
      <c r="ER124" s="69"/>
      <c r="ES124" s="69"/>
      <c r="ET124" s="69"/>
      <c r="EU124" s="69"/>
      <c r="EV124" s="69"/>
      <c r="EW124" s="69"/>
      <c r="EX124" s="69"/>
      <c r="EY124" s="69"/>
      <c r="EZ124" s="69"/>
      <c r="FA124" s="69"/>
      <c r="FB124" s="69"/>
      <c r="FC124" s="69"/>
      <c r="FD124" s="69"/>
      <c r="FE124" s="69"/>
      <c r="FF124" s="69"/>
      <c r="FG124" s="69"/>
      <c r="FH124" s="69"/>
      <c r="FI124" s="69"/>
      <c r="FJ124" s="69"/>
      <c r="FK124" s="69"/>
      <c r="FL124" s="69"/>
      <c r="FM124" s="69"/>
      <c r="FN124" s="69"/>
      <c r="FO124" s="69"/>
      <c r="FP124" s="69"/>
      <c r="FQ124" s="69"/>
      <c r="FR124" s="69"/>
      <c r="FS124" s="69"/>
      <c r="FT124" s="69"/>
      <c r="FU124" s="69"/>
      <c r="FV124" s="69"/>
      <c r="FW124" s="69"/>
      <c r="FX124" s="69"/>
      <c r="FY124" s="69"/>
      <c r="FZ124" s="69"/>
      <c r="GA124" s="69"/>
      <c r="GB124" s="69"/>
      <c r="GC124" s="69"/>
      <c r="GD124" s="69"/>
      <c r="GE124" s="69"/>
      <c r="GF124" s="69"/>
      <c r="GG124" s="69"/>
      <c r="GH124" s="69"/>
      <c r="GI124" s="69"/>
      <c r="GJ124" s="69"/>
      <c r="GK124" s="69"/>
      <c r="GL124" s="69"/>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c r="HL124" s="69"/>
      <c r="HM124" s="69"/>
      <c r="HN124" s="69"/>
      <c r="HO124" s="69"/>
      <c r="HP124" s="69"/>
      <c r="HQ124" s="69"/>
      <c r="HR124" s="69"/>
      <c r="HS124" s="69"/>
      <c r="HT124" s="69"/>
      <c r="HU124" s="69"/>
      <c r="HV124" s="69"/>
      <c r="HW124" s="69"/>
      <c r="HX124" s="69"/>
      <c r="HY124" s="69"/>
      <c r="HZ124" s="69"/>
      <c r="IA124" s="69"/>
      <c r="IB124" s="69"/>
      <c r="IC124" s="69"/>
      <c r="ID124" s="69"/>
      <c r="IE124" s="69"/>
      <c r="IF124" s="69"/>
      <c r="IG124" s="69"/>
      <c r="IH124" s="69"/>
      <c r="II124" s="69"/>
      <c r="IJ124" s="69"/>
      <c r="IK124" s="69"/>
      <c r="IL124" s="69"/>
      <c r="IM124" s="69"/>
      <c r="IN124" s="69"/>
      <c r="IO124" s="69"/>
      <c r="IP124" s="69"/>
      <c r="IQ124" s="69"/>
      <c r="IR124" s="69"/>
      <c r="IS124" s="69"/>
      <c r="IT124" s="69"/>
      <c r="IU124" s="69"/>
      <c r="IV124" s="69"/>
      <c r="IW124" s="69"/>
      <c r="IX124" s="69"/>
      <c r="IY124" s="69"/>
      <c r="IZ124" s="69"/>
      <c r="JA124" s="69"/>
      <c r="JB124" s="69"/>
      <c r="JC124" s="69"/>
      <c r="JD124" s="69"/>
      <c r="JE124" s="69"/>
      <c r="JF124" s="69"/>
      <c r="JG124" s="69"/>
      <c r="JH124" s="69"/>
      <c r="JI124" s="69"/>
      <c r="JJ124" s="69"/>
      <c r="JK124" s="69"/>
      <c r="JL124" s="69"/>
      <c r="JM124" s="69"/>
      <c r="JN124" s="69"/>
      <c r="JO124" s="69"/>
      <c r="JP124" s="69"/>
      <c r="JQ124" s="69"/>
      <c r="JR124" s="69"/>
      <c r="JS124" s="69"/>
      <c r="JT124" s="69"/>
      <c r="JU124" s="69"/>
      <c r="JV124" s="69"/>
      <c r="JW124" s="69"/>
      <c r="JX124" s="69"/>
      <c r="JY124" s="69"/>
      <c r="JZ124" s="69"/>
      <c r="KA124" s="69"/>
      <c r="KB124" s="69"/>
      <c r="KC124" s="69"/>
      <c r="KD124" s="69"/>
      <c r="KE124" s="69"/>
      <c r="KF124" s="69"/>
      <c r="KG124" s="69"/>
      <c r="KH124" s="69"/>
      <c r="KI124" s="69"/>
      <c r="KJ124" s="69"/>
      <c r="KK124" s="69"/>
      <c r="KL124" s="69"/>
      <c r="KM124" s="69"/>
      <c r="KN124" s="69"/>
      <c r="KO124" s="69"/>
      <c r="KP124" s="69"/>
      <c r="KQ124" s="69"/>
      <c r="KR124" s="69"/>
      <c r="KS124" s="69"/>
      <c r="KT124" s="69"/>
      <c r="KU124" s="69"/>
      <c r="KV124" s="69"/>
      <c r="KW124" s="69"/>
      <c r="KX124" s="69"/>
      <c r="KY124" s="69"/>
      <c r="KZ124" s="69"/>
      <c r="LA124" s="69"/>
      <c r="LB124" s="69"/>
      <c r="LC124" s="69"/>
      <c r="LD124" s="69"/>
      <c r="LE124" s="69"/>
      <c r="LF124" s="69"/>
      <c r="LG124" s="69"/>
      <c r="LH124" s="69"/>
      <c r="LI124" s="69"/>
      <c r="LJ124" s="69"/>
      <c r="LK124" s="69"/>
      <c r="LL124" s="69"/>
      <c r="LM124" s="69"/>
      <c r="LN124" s="69"/>
      <c r="LO124" s="69"/>
      <c r="LP124" s="69"/>
      <c r="LQ124" s="69"/>
      <c r="LR124" s="69"/>
      <c r="LS124" s="69"/>
      <c r="LT124" s="69"/>
      <c r="LU124" s="69"/>
      <c r="LV124" s="69"/>
      <c r="LW124" s="69"/>
      <c r="LX124" s="69"/>
      <c r="LY124" s="69"/>
      <c r="LZ124" s="69"/>
      <c r="MA124" s="69"/>
      <c r="MB124" s="69"/>
      <c r="MC124" s="69"/>
      <c r="MD124" s="69"/>
      <c r="ME124" s="69"/>
      <c r="MF124" s="69"/>
      <c r="MG124" s="69"/>
      <c r="MH124" s="69"/>
      <c r="MI124" s="69"/>
      <c r="MJ124" s="69"/>
      <c r="MK124" s="69"/>
      <c r="ML124" s="69"/>
      <c r="MM124" s="69"/>
      <c r="MN124" s="69"/>
      <c r="MO124" s="69"/>
      <c r="MP124" s="69"/>
      <c r="MQ124" s="69"/>
      <c r="MR124" s="69"/>
      <c r="MS124" s="69"/>
      <c r="MT124" s="69"/>
      <c r="MU124" s="69"/>
      <c r="MV124" s="69"/>
      <c r="MW124" s="69"/>
      <c r="MX124" s="69"/>
      <c r="MY124" s="69"/>
      <c r="MZ124" s="69"/>
      <c r="NA124" s="69"/>
      <c r="NB124" s="69"/>
      <c r="NC124" s="69"/>
      <c r="ND124" s="69"/>
      <c r="NE124" s="69"/>
      <c r="NF124" s="69"/>
      <c r="NG124" s="69"/>
      <c r="NH124" s="69"/>
      <c r="NI124" s="69"/>
      <c r="NJ124" s="69"/>
      <c r="NK124" s="69"/>
      <c r="NL124" s="69"/>
      <c r="NM124" s="69"/>
      <c r="NN124" s="69"/>
      <c r="NO124" s="69"/>
      <c r="NP124" s="69"/>
      <c r="NQ124" s="69"/>
      <c r="NR124" s="69"/>
      <c r="NS124" s="69"/>
      <c r="NT124" s="69"/>
      <c r="NU124" s="69"/>
      <c r="NV124" s="69"/>
      <c r="NW124" s="69"/>
      <c r="NX124" s="69"/>
      <c r="NY124" s="69"/>
      <c r="NZ124" s="69"/>
      <c r="OA124" s="69"/>
      <c r="OB124" s="69"/>
      <c r="OC124" s="69"/>
      <c r="OD124" s="69"/>
      <c r="OE124" s="69"/>
      <c r="OF124" s="69"/>
      <c r="OG124" s="69"/>
      <c r="OH124" s="69"/>
      <c r="OI124" s="69"/>
      <c r="OJ124" s="69"/>
      <c r="OK124" s="69"/>
      <c r="OL124" s="69"/>
      <c r="OM124" s="69"/>
      <c r="ON124" s="69"/>
      <c r="OO124" s="69"/>
      <c r="OP124" s="69"/>
      <c r="OQ124" s="69"/>
      <c r="OR124" s="69"/>
      <c r="OS124" s="69"/>
      <c r="OT124" s="69"/>
      <c r="OU124" s="69"/>
      <c r="OV124" s="69"/>
      <c r="OW124" s="69"/>
      <c r="OX124" s="69"/>
      <c r="OY124" s="69"/>
      <c r="OZ124" s="69"/>
      <c r="PA124" s="69"/>
      <c r="PB124" s="69"/>
      <c r="PC124" s="69"/>
      <c r="PD124" s="69"/>
      <c r="PE124" s="69"/>
      <c r="PF124" s="69"/>
      <c r="PG124" s="69"/>
      <c r="PH124" s="69"/>
      <c r="PI124" s="69"/>
      <c r="PJ124" s="69"/>
      <c r="PK124" s="69"/>
      <c r="PL124" s="69"/>
      <c r="PM124" s="69"/>
      <c r="PN124" s="69"/>
      <c r="PO124" s="69"/>
      <c r="PP124" s="69"/>
      <c r="PQ124" s="69"/>
      <c r="PR124" s="69"/>
      <c r="PS124" s="69"/>
      <c r="PT124" s="69"/>
      <c r="PU124" s="69"/>
      <c r="PV124" s="69"/>
      <c r="PW124" s="69"/>
      <c r="PX124" s="69"/>
      <c r="PY124" s="69"/>
      <c r="PZ124" s="69"/>
      <c r="QA124" s="69"/>
      <c r="QB124" s="69"/>
      <c r="QC124" s="69"/>
      <c r="QD124" s="69"/>
      <c r="QE124" s="69"/>
      <c r="QF124" s="69"/>
      <c r="QG124" s="69"/>
      <c r="QH124" s="69"/>
      <c r="QI124" s="69"/>
      <c r="QJ124" s="69"/>
      <c r="QK124" s="69"/>
      <c r="QL124" s="69"/>
      <c r="QM124" s="69"/>
      <c r="QN124" s="69"/>
      <c r="QO124" s="69"/>
      <c r="QP124" s="69"/>
      <c r="QQ124" s="69"/>
      <c r="QR124" s="69"/>
      <c r="QS124" s="69"/>
      <c r="QT124" s="69"/>
      <c r="QU124" s="69"/>
      <c r="QV124" s="69"/>
      <c r="QW124" s="69"/>
      <c r="QX124" s="69"/>
      <c r="QY124" s="69"/>
      <c r="QZ124" s="69"/>
      <c r="RA124" s="69"/>
      <c r="RB124" s="69"/>
      <c r="RC124" s="69"/>
      <c r="RD124" s="69"/>
      <c r="RE124" s="69"/>
      <c r="RF124" s="69"/>
      <c r="RG124" s="69"/>
      <c r="RH124" s="69"/>
      <c r="RI124" s="69"/>
      <c r="RJ124" s="69"/>
      <c r="RK124" s="69"/>
      <c r="RL124" s="69"/>
      <c r="RM124" s="69"/>
      <c r="RN124" s="69"/>
      <c r="RO124" s="69"/>
      <c r="RP124" s="69"/>
      <c r="RQ124" s="69"/>
      <c r="RR124" s="69"/>
      <c r="RS124" s="69"/>
      <c r="RT124" s="69"/>
      <c r="RU124" s="69"/>
      <c r="RV124" s="69"/>
      <c r="RW124" s="69"/>
      <c r="RX124" s="69"/>
      <c r="RY124" s="69"/>
      <c r="RZ124" s="69"/>
      <c r="SA124" s="69"/>
      <c r="SB124" s="69"/>
      <c r="SC124" s="69"/>
      <c r="SD124" s="69"/>
      <c r="SE124" s="69"/>
      <c r="SF124" s="69"/>
      <c r="SG124" s="69"/>
      <c r="SH124" s="69"/>
      <c r="SI124" s="69"/>
      <c r="SJ124" s="69"/>
      <c r="SK124" s="69"/>
      <c r="SL124" s="69"/>
      <c r="SM124" s="69"/>
      <c r="SN124" s="69"/>
      <c r="SO124" s="69"/>
      <c r="SP124" s="69"/>
      <c r="SQ124" s="69"/>
      <c r="SR124" s="69"/>
      <c r="SS124" s="69"/>
      <c r="ST124" s="69"/>
      <c r="SU124" s="69"/>
      <c r="SV124" s="69"/>
      <c r="SW124" s="69"/>
      <c r="SX124" s="69"/>
      <c r="SY124" s="69"/>
      <c r="SZ124" s="69"/>
      <c r="TA124" s="69"/>
      <c r="TB124" s="69"/>
      <c r="TC124" s="69"/>
      <c r="TD124" s="69"/>
      <c r="TE124" s="69"/>
      <c r="TF124" s="69"/>
      <c r="TG124" s="69"/>
      <c r="TH124" s="69"/>
      <c r="TI124" s="69"/>
      <c r="TJ124" s="69"/>
      <c r="TK124" s="69"/>
      <c r="TL124" s="69"/>
      <c r="TM124" s="69"/>
      <c r="TN124" s="69"/>
      <c r="TO124" s="69"/>
      <c r="TP124" s="69"/>
      <c r="TQ124" s="69"/>
      <c r="TR124" s="69"/>
      <c r="TS124" s="69"/>
      <c r="TT124" s="69"/>
      <c r="TU124" s="69"/>
      <c r="TV124" s="69"/>
      <c r="TW124" s="69"/>
      <c r="TX124" s="69"/>
      <c r="TY124" s="69"/>
      <c r="TZ124" s="69"/>
      <c r="UA124" s="69"/>
      <c r="UB124" s="69"/>
      <c r="UC124" s="69"/>
      <c r="UD124" s="69"/>
      <c r="UE124" s="69"/>
      <c r="UF124" s="69"/>
      <c r="UG124" s="69"/>
      <c r="UH124" s="69"/>
      <c r="UI124" s="69"/>
      <c r="UJ124" s="69"/>
      <c r="UK124" s="69"/>
      <c r="UL124" s="69"/>
      <c r="UM124" s="69"/>
      <c r="UN124" s="69"/>
      <c r="UO124" s="69"/>
      <c r="UP124" s="69"/>
      <c r="UQ124" s="69"/>
      <c r="UR124" s="69"/>
      <c r="US124" s="69"/>
      <c r="UT124" s="69"/>
      <c r="UU124" s="69"/>
      <c r="UV124" s="69"/>
      <c r="UW124" s="69"/>
      <c r="UX124" s="69"/>
      <c r="UY124" s="69"/>
      <c r="UZ124" s="69"/>
      <c r="VA124" s="69"/>
      <c r="VB124" s="69"/>
      <c r="VC124" s="69"/>
      <c r="VD124" s="69"/>
      <c r="VE124" s="69"/>
      <c r="VF124" s="69"/>
      <c r="VG124" s="69"/>
      <c r="VH124" s="69"/>
      <c r="VI124" s="69"/>
      <c r="VJ124" s="69"/>
      <c r="VK124" s="69"/>
      <c r="VL124" s="69"/>
      <c r="VM124" s="69"/>
      <c r="VN124" s="69"/>
      <c r="VO124" s="69"/>
      <c r="VP124" s="69"/>
      <c r="VQ124" s="69"/>
      <c r="VR124" s="69"/>
      <c r="VS124" s="69"/>
      <c r="VT124" s="69"/>
      <c r="VU124" s="69"/>
      <c r="VV124" s="69"/>
      <c r="VW124" s="69"/>
      <c r="VX124" s="69"/>
      <c r="VY124" s="69"/>
      <c r="VZ124" s="69"/>
      <c r="WA124" s="69"/>
      <c r="WB124" s="69"/>
      <c r="WC124" s="69"/>
      <c r="WD124" s="69"/>
      <c r="WE124" s="69"/>
      <c r="WF124" s="69"/>
      <c r="WG124" s="69"/>
      <c r="WH124" s="69"/>
      <c r="WI124" s="69"/>
      <c r="WJ124" s="69"/>
      <c r="WK124" s="69"/>
      <c r="WL124" s="69"/>
      <c r="WM124" s="69"/>
      <c r="WN124" s="69"/>
      <c r="WO124" s="69"/>
      <c r="WP124" s="69"/>
      <c r="WQ124" s="69"/>
      <c r="WR124" s="69"/>
      <c r="WS124" s="69"/>
      <c r="WT124" s="69"/>
      <c r="WU124" s="69"/>
      <c r="WV124" s="69"/>
      <c r="WW124" s="69"/>
      <c r="WX124" s="69"/>
      <c r="WY124" s="69"/>
      <c r="WZ124" s="69"/>
      <c r="XA124" s="69"/>
      <c r="XB124" s="69"/>
      <c r="XC124" s="69"/>
      <c r="XD124" s="69"/>
      <c r="XE124" s="69"/>
      <c r="XF124" s="69"/>
      <c r="XG124" s="69"/>
      <c r="XH124" s="69"/>
      <c r="XI124" s="69"/>
      <c r="XJ124" s="69"/>
      <c r="XK124" s="69"/>
      <c r="XL124" s="69"/>
      <c r="XM124" s="69"/>
      <c r="XN124" s="69"/>
      <c r="XO124" s="69"/>
      <c r="XP124" s="69"/>
      <c r="XQ124" s="69"/>
      <c r="XR124" s="69"/>
      <c r="XS124" s="69"/>
      <c r="XT124" s="69"/>
      <c r="XU124" s="69"/>
      <c r="XV124" s="69"/>
      <c r="XW124" s="69"/>
      <c r="XX124" s="69"/>
      <c r="XY124" s="69"/>
      <c r="XZ124" s="69"/>
      <c r="YA124" s="69"/>
      <c r="YB124" s="69"/>
      <c r="YC124" s="69"/>
      <c r="YD124" s="69"/>
      <c r="YE124" s="69"/>
      <c r="YF124" s="69"/>
      <c r="YG124" s="69"/>
      <c r="YH124" s="69"/>
      <c r="YI124" s="69"/>
      <c r="YJ124" s="69"/>
      <c r="YK124" s="69"/>
      <c r="YL124" s="69"/>
      <c r="YM124" s="69"/>
      <c r="YN124" s="69"/>
      <c r="YO124" s="69"/>
      <c r="YP124" s="69"/>
      <c r="YQ124" s="69"/>
      <c r="YR124" s="69"/>
      <c r="YS124" s="69"/>
      <c r="YT124" s="69"/>
      <c r="YU124" s="69"/>
      <c r="YV124" s="69"/>
      <c r="YW124" s="69"/>
      <c r="YX124" s="69"/>
      <c r="YY124" s="69"/>
      <c r="YZ124" s="69"/>
      <c r="ZA124" s="69"/>
      <c r="ZB124" s="69"/>
      <c r="ZC124" s="69"/>
      <c r="ZD124" s="69"/>
      <c r="ZE124" s="69"/>
      <c r="ZF124" s="69"/>
      <c r="ZG124" s="69"/>
      <c r="ZH124" s="69"/>
      <c r="ZI124" s="69"/>
      <c r="ZJ124" s="69"/>
      <c r="ZK124" s="69"/>
      <c r="ZL124" s="69"/>
      <c r="ZM124" s="69"/>
      <c r="ZN124" s="69"/>
      <c r="ZO124" s="69"/>
      <c r="ZP124" s="69"/>
      <c r="ZQ124" s="69"/>
      <c r="ZR124" s="69"/>
      <c r="ZS124" s="69"/>
      <c r="ZT124" s="69"/>
      <c r="ZU124" s="69"/>
      <c r="ZV124" s="69"/>
      <c r="ZW124" s="69"/>
      <c r="ZX124" s="69"/>
      <c r="ZY124" s="69"/>
      <c r="ZZ124" s="69"/>
      <c r="AAA124" s="69"/>
      <c r="AAB124" s="69"/>
      <c r="AAC124" s="69"/>
      <c r="AAD124" s="69"/>
      <c r="AAE124" s="69"/>
      <c r="AAF124" s="69"/>
      <c r="AAG124" s="69"/>
      <c r="AAH124" s="69"/>
      <c r="AAI124" s="69"/>
      <c r="AAJ124" s="69"/>
      <c r="AAK124" s="69"/>
      <c r="AAL124" s="69"/>
      <c r="AAM124" s="69"/>
      <c r="AAN124" s="69"/>
      <c r="AAO124" s="69"/>
      <c r="AAP124" s="69"/>
      <c r="AAQ124" s="69"/>
      <c r="AAR124" s="69"/>
      <c r="AAS124" s="69"/>
      <c r="AAT124" s="69"/>
      <c r="AAU124" s="69"/>
      <c r="AAV124" s="69"/>
      <c r="AAW124" s="69"/>
      <c r="AAX124" s="69"/>
      <c r="AAY124" s="69"/>
      <c r="AAZ124" s="69"/>
      <c r="ABA124" s="69"/>
      <c r="ABB124" s="69"/>
      <c r="ABC124" s="69"/>
      <c r="ABD124" s="69"/>
      <c r="ABE124" s="69"/>
      <c r="ABF124" s="69"/>
      <c r="ABG124" s="69"/>
      <c r="ABH124" s="69"/>
      <c r="ABI124" s="69"/>
      <c r="ABJ124" s="69"/>
      <c r="ABK124" s="69"/>
      <c r="ABL124" s="69"/>
      <c r="ABM124" s="69"/>
      <c r="ABN124" s="69"/>
      <c r="ABO124" s="69"/>
      <c r="ABP124" s="69"/>
      <c r="ABQ124" s="69"/>
      <c r="ABR124" s="69"/>
      <c r="ABS124" s="69"/>
      <c r="ABT124" s="69"/>
      <c r="ABU124" s="69"/>
      <c r="ABV124" s="69"/>
      <c r="ABW124" s="69"/>
      <c r="ABX124" s="69"/>
      <c r="ABY124" s="69"/>
      <c r="ABZ124" s="69"/>
      <c r="ACA124" s="69"/>
      <c r="ACB124" s="69"/>
      <c r="ACC124" s="69"/>
      <c r="ACD124" s="69"/>
      <c r="ACE124" s="69"/>
      <c r="ACF124" s="69"/>
      <c r="ACG124" s="69"/>
      <c r="ACH124" s="69"/>
      <c r="ACI124" s="69"/>
      <c r="ACJ124" s="69"/>
      <c r="ACK124" s="69"/>
      <c r="ACL124" s="69"/>
      <c r="ACM124" s="69"/>
      <c r="ACN124" s="69"/>
      <c r="ACO124" s="69"/>
      <c r="ACP124" s="69"/>
      <c r="ACQ124" s="69"/>
      <c r="ACR124" s="69"/>
      <c r="ACS124" s="69"/>
      <c r="ACT124" s="69"/>
      <c r="ACU124" s="69"/>
      <c r="ACV124" s="69"/>
      <c r="ACW124" s="69"/>
      <c r="ACX124" s="69"/>
      <c r="ACY124" s="69"/>
      <c r="ACZ124" s="69"/>
      <c r="ADA124" s="69"/>
      <c r="ADB124" s="69"/>
      <c r="ADC124" s="69"/>
      <c r="ADD124" s="69"/>
      <c r="ADE124" s="69"/>
      <c r="ADF124" s="69"/>
      <c r="ADG124" s="69"/>
      <c r="ADH124" s="69"/>
      <c r="ADI124" s="69"/>
      <c r="ADJ124" s="69"/>
      <c r="ADK124" s="69"/>
      <c r="ADL124" s="69"/>
      <c r="ADM124" s="69"/>
      <c r="ADN124" s="69"/>
      <c r="ADO124" s="69"/>
      <c r="ADP124" s="69"/>
      <c r="ADQ124" s="69"/>
      <c r="ADR124" s="69"/>
      <c r="ADS124" s="69"/>
      <c r="ADT124" s="69"/>
      <c r="ADU124" s="69"/>
      <c r="ADV124" s="69"/>
      <c r="ADW124" s="69"/>
      <c r="ADX124" s="69"/>
      <c r="ADY124" s="69"/>
      <c r="ADZ124" s="69"/>
      <c r="AEA124" s="69"/>
      <c r="AEB124" s="69"/>
      <c r="AEC124" s="69"/>
      <c r="AED124" s="69"/>
      <c r="AEE124" s="69"/>
      <c r="AEF124" s="69"/>
      <c r="AEG124" s="69"/>
      <c r="AEH124" s="69"/>
      <c r="AEI124" s="69"/>
      <c r="AEJ124" s="69"/>
      <c r="AEK124" s="69"/>
      <c r="AEL124" s="69"/>
      <c r="AEM124" s="69"/>
      <c r="AEN124" s="69"/>
      <c r="AEO124" s="69"/>
      <c r="AEP124" s="69"/>
      <c r="AEQ124" s="69"/>
      <c r="AER124" s="69"/>
      <c r="AES124" s="69"/>
      <c r="AET124" s="69"/>
      <c r="AEU124" s="69"/>
      <c r="AEV124" s="69"/>
      <c r="AEW124" s="69"/>
      <c r="AEX124" s="69"/>
      <c r="AEY124" s="69"/>
      <c r="AEZ124" s="69"/>
      <c r="AFA124" s="69"/>
      <c r="AFB124" s="69"/>
      <c r="AFC124" s="69"/>
      <c r="AFD124" s="69"/>
      <c r="AFE124" s="69"/>
      <c r="AFF124" s="69"/>
      <c r="AFG124" s="69"/>
      <c r="AFH124" s="69"/>
      <c r="AFI124" s="69"/>
      <c r="AFJ124" s="69"/>
      <c r="AFK124" s="69"/>
      <c r="AFL124" s="69"/>
      <c r="AFM124" s="69"/>
      <c r="AFN124" s="69"/>
      <c r="AFO124" s="69"/>
      <c r="AFP124" s="69"/>
      <c r="AFQ124" s="69"/>
      <c r="AFR124" s="69"/>
      <c r="AFS124" s="69"/>
      <c r="AFT124" s="69"/>
      <c r="AFU124" s="69"/>
      <c r="AFV124" s="69"/>
      <c r="AFW124" s="69"/>
      <c r="AFX124" s="69"/>
      <c r="AFY124" s="69"/>
      <c r="AFZ124" s="69"/>
      <c r="AGA124" s="69"/>
      <c r="AGB124" s="69"/>
      <c r="AGC124" s="69"/>
      <c r="AGD124" s="69"/>
      <c r="AGE124" s="69"/>
      <c r="AGF124" s="69"/>
      <c r="AGG124" s="69"/>
      <c r="AGH124" s="69"/>
      <c r="AGI124" s="69"/>
      <c r="AGJ124" s="69"/>
      <c r="AGK124" s="69"/>
      <c r="AGL124" s="69"/>
      <c r="AGM124" s="69"/>
      <c r="AGN124" s="69"/>
      <c r="AGO124" s="69"/>
      <c r="AGP124" s="69"/>
      <c r="AGQ124" s="69"/>
      <c r="AGR124" s="69"/>
      <c r="AGS124" s="69"/>
      <c r="AGT124" s="69"/>
      <c r="AGU124" s="69"/>
      <c r="AGV124" s="69"/>
      <c r="AGW124" s="69"/>
      <c r="AGX124" s="69"/>
      <c r="AGY124" s="69"/>
      <c r="AGZ124" s="69"/>
      <c r="AHA124" s="69"/>
      <c r="AHB124" s="69"/>
      <c r="AHC124" s="69"/>
      <c r="AHD124" s="69"/>
      <c r="AHE124" s="69"/>
      <c r="AHF124" s="69"/>
      <c r="AHG124" s="69"/>
      <c r="AHH124" s="69"/>
      <c r="AHI124" s="69"/>
      <c r="AHJ124" s="69"/>
      <c r="AHK124" s="69"/>
      <c r="AHL124" s="69"/>
      <c r="AHM124" s="69"/>
      <c r="AHN124" s="69"/>
      <c r="AHO124" s="69"/>
      <c r="AHP124" s="69"/>
      <c r="AHQ124" s="69"/>
      <c r="AHR124" s="69"/>
      <c r="AHS124" s="69"/>
      <c r="AHT124" s="69"/>
      <c r="AHU124" s="69"/>
      <c r="AHV124" s="69"/>
      <c r="AHW124" s="69"/>
      <c r="AHX124" s="69"/>
      <c r="AHY124" s="69"/>
      <c r="AHZ124" s="69"/>
      <c r="AIA124" s="69"/>
      <c r="AIB124" s="69"/>
      <c r="AIC124" s="69"/>
      <c r="AID124" s="69"/>
      <c r="AIE124" s="69"/>
      <c r="AIF124" s="69"/>
      <c r="AIG124" s="69"/>
      <c r="AIH124" s="69"/>
      <c r="AII124" s="69"/>
      <c r="AIJ124" s="69"/>
      <c r="AIK124" s="69"/>
      <c r="AIL124" s="69"/>
      <c r="AIM124" s="69"/>
      <c r="AIN124" s="69"/>
      <c r="AIO124" s="69"/>
      <c r="AIP124" s="69"/>
      <c r="AIQ124" s="69"/>
      <c r="AIR124" s="69"/>
      <c r="AIS124" s="69"/>
      <c r="AIT124" s="69"/>
      <c r="AIU124" s="69"/>
      <c r="AIV124" s="69"/>
      <c r="AIW124" s="69"/>
      <c r="AIX124" s="69"/>
      <c r="AIY124" s="69"/>
      <c r="AIZ124" s="69"/>
      <c r="AJA124" s="69"/>
      <c r="AJB124" s="69"/>
      <c r="AJC124" s="69"/>
      <c r="AJD124" s="69"/>
      <c r="AJE124" s="69"/>
      <c r="AJF124" s="69"/>
      <c r="AJG124" s="69"/>
      <c r="AJH124" s="69"/>
      <c r="AJI124" s="69"/>
      <c r="AJJ124" s="69"/>
      <c r="AJK124" s="69"/>
      <c r="AJL124" s="69"/>
      <c r="AJM124" s="69"/>
      <c r="AJN124" s="69"/>
      <c r="AJO124" s="69"/>
      <c r="AJP124" s="69"/>
      <c r="AJQ124" s="69"/>
      <c r="AJR124" s="69"/>
      <c r="AJS124" s="69"/>
      <c r="AJT124" s="69"/>
      <c r="AJU124" s="69"/>
      <c r="AJV124" s="69"/>
      <c r="AJW124" s="69"/>
      <c r="AJX124" s="69"/>
      <c r="AJY124" s="69"/>
      <c r="AJZ124" s="69"/>
      <c r="AKA124" s="69"/>
      <c r="AKB124" s="69"/>
      <c r="AKC124" s="69"/>
      <c r="AKD124" s="69"/>
      <c r="AKE124" s="69"/>
      <c r="AKF124" s="69"/>
      <c r="AKG124" s="69"/>
      <c r="AKH124" s="69"/>
      <c r="AKI124" s="69"/>
      <c r="AKJ124" s="69"/>
      <c r="AKK124" s="69"/>
      <c r="AKL124" s="69"/>
      <c r="AKM124" s="69"/>
      <c r="AKN124" s="69"/>
      <c r="AKO124" s="69"/>
      <c r="AKP124" s="69"/>
      <c r="AKQ124" s="69"/>
      <c r="AKR124" s="69"/>
      <c r="AKS124" s="69"/>
      <c r="AKT124" s="69"/>
      <c r="AKU124" s="69"/>
      <c r="AKV124" s="69"/>
      <c r="AKW124" s="69"/>
      <c r="AKX124" s="69"/>
      <c r="AKY124" s="69"/>
      <c r="AKZ124" s="69"/>
      <c r="ALA124" s="69"/>
      <c r="ALB124" s="69"/>
      <c r="ALC124" s="69"/>
      <c r="ALD124" s="69"/>
      <c r="ALE124" s="69"/>
      <c r="ALF124" s="69"/>
      <c r="ALG124" s="69"/>
      <c r="ALH124" s="69"/>
      <c r="ALI124" s="69"/>
      <c r="ALJ124" s="69"/>
      <c r="ALK124" s="69"/>
      <c r="ALL124" s="69"/>
      <c r="ALM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69"/>
      <c r="BG125" s="69"/>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69"/>
      <c r="CE125" s="69"/>
      <c r="CF125" s="69"/>
      <c r="CG125" s="69"/>
      <c r="CH125" s="69"/>
      <c r="CI125" s="69"/>
      <c r="CJ125" s="69"/>
      <c r="CK125" s="69"/>
      <c r="CL125" s="69"/>
      <c r="CM125" s="69"/>
      <c r="CN125" s="69"/>
      <c r="CO125" s="69"/>
      <c r="CP125" s="69"/>
      <c r="CQ125" s="69"/>
      <c r="CR125" s="69"/>
      <c r="CS125" s="69"/>
      <c r="CT125" s="69"/>
      <c r="CU125" s="69"/>
      <c r="CV125" s="69"/>
      <c r="CW125" s="69"/>
      <c r="CX125" s="69"/>
      <c r="CY125" s="69"/>
      <c r="CZ125" s="69"/>
      <c r="DA125" s="69"/>
      <c r="DB125" s="69"/>
      <c r="DC125" s="69"/>
      <c r="DD125" s="69"/>
      <c r="DE125" s="69"/>
      <c r="DF125" s="69"/>
      <c r="DG125" s="69"/>
      <c r="DH125" s="69"/>
      <c r="DI125" s="69"/>
      <c r="DJ125" s="69"/>
      <c r="DK125" s="69"/>
      <c r="DL125" s="69"/>
      <c r="DM125" s="69"/>
      <c r="DN125" s="69"/>
      <c r="DO125" s="69"/>
      <c r="DP125" s="69"/>
      <c r="DQ125" s="69"/>
      <c r="DR125" s="69"/>
      <c r="DS125" s="69"/>
      <c r="DT125" s="69"/>
      <c r="DU125" s="69"/>
      <c r="DV125" s="69"/>
      <c r="DW125" s="69"/>
      <c r="DX125" s="69"/>
      <c r="DY125" s="69"/>
      <c r="DZ125" s="69"/>
      <c r="EA125" s="69"/>
      <c r="EB125" s="69"/>
      <c r="EC125" s="69"/>
      <c r="ED125" s="69"/>
      <c r="EE125" s="69"/>
      <c r="EF125" s="69"/>
      <c r="EG125" s="69"/>
      <c r="EH125" s="69"/>
      <c r="EI125" s="69"/>
      <c r="EJ125" s="69"/>
      <c r="EK125" s="69"/>
      <c r="EL125" s="69"/>
      <c r="EM125" s="69"/>
      <c r="EN125" s="69"/>
      <c r="EO125" s="69"/>
      <c r="EP125" s="69"/>
      <c r="EQ125" s="69"/>
      <c r="ER125" s="69"/>
      <c r="ES125" s="69"/>
      <c r="ET125" s="69"/>
      <c r="EU125" s="69"/>
      <c r="EV125" s="69"/>
      <c r="EW125" s="69"/>
      <c r="EX125" s="69"/>
      <c r="EY125" s="69"/>
      <c r="EZ125" s="69"/>
      <c r="FA125" s="69"/>
      <c r="FB125" s="69"/>
      <c r="FC125" s="69"/>
      <c r="FD125" s="69"/>
      <c r="FE125" s="69"/>
      <c r="FF125" s="69"/>
      <c r="FG125" s="69"/>
      <c r="FH125" s="69"/>
      <c r="FI125" s="69"/>
      <c r="FJ125" s="69"/>
      <c r="FK125" s="69"/>
      <c r="FL125" s="69"/>
      <c r="FM125" s="69"/>
      <c r="FN125" s="69"/>
      <c r="FO125" s="69"/>
      <c r="FP125" s="69"/>
      <c r="FQ125" s="69"/>
      <c r="FR125" s="69"/>
      <c r="FS125" s="69"/>
      <c r="FT125" s="69"/>
      <c r="FU125" s="69"/>
      <c r="FV125" s="69"/>
      <c r="FW125" s="69"/>
      <c r="FX125" s="69"/>
      <c r="FY125" s="69"/>
      <c r="FZ125" s="69"/>
      <c r="GA125" s="69"/>
      <c r="GB125" s="69"/>
      <c r="GC125" s="69"/>
      <c r="GD125" s="69"/>
      <c r="GE125" s="69"/>
      <c r="GF125" s="69"/>
      <c r="GG125" s="69"/>
      <c r="GH125" s="69"/>
      <c r="GI125" s="69"/>
      <c r="GJ125" s="69"/>
      <c r="GK125" s="69"/>
      <c r="GL125" s="69"/>
      <c r="GM125" s="69"/>
      <c r="GN125" s="69"/>
      <c r="GO125" s="69"/>
      <c r="GP125" s="69"/>
      <c r="GQ125" s="69"/>
      <c r="GR125" s="69"/>
      <c r="GS125" s="69"/>
      <c r="GT125" s="69"/>
      <c r="GU125" s="69"/>
      <c r="GV125" s="69"/>
      <c r="GW125" s="69"/>
      <c r="GX125" s="69"/>
      <c r="GY125" s="69"/>
      <c r="GZ125" s="69"/>
      <c r="HA125" s="69"/>
      <c r="HB125" s="69"/>
      <c r="HC125" s="69"/>
      <c r="HD125" s="69"/>
      <c r="HE125" s="69"/>
      <c r="HF125" s="69"/>
      <c r="HG125" s="69"/>
      <c r="HH125" s="69"/>
      <c r="HI125" s="69"/>
      <c r="HJ125" s="69"/>
      <c r="HK125" s="69"/>
      <c r="HL125" s="69"/>
      <c r="HM125" s="69"/>
      <c r="HN125" s="69"/>
      <c r="HO125" s="69"/>
      <c r="HP125" s="69"/>
      <c r="HQ125" s="69"/>
      <c r="HR125" s="69"/>
      <c r="HS125" s="69"/>
      <c r="HT125" s="69"/>
      <c r="HU125" s="69"/>
      <c r="HV125" s="69"/>
      <c r="HW125" s="69"/>
      <c r="HX125" s="69"/>
      <c r="HY125" s="69"/>
      <c r="HZ125" s="69"/>
      <c r="IA125" s="69"/>
      <c r="IB125" s="69"/>
      <c r="IC125" s="69"/>
      <c r="ID125" s="69"/>
      <c r="IE125" s="69"/>
      <c r="IF125" s="69"/>
      <c r="IG125" s="69"/>
      <c r="IH125" s="69"/>
      <c r="II125" s="69"/>
      <c r="IJ125" s="69"/>
      <c r="IK125" s="69"/>
      <c r="IL125" s="69"/>
      <c r="IM125" s="69"/>
      <c r="IN125" s="69"/>
      <c r="IO125" s="69"/>
      <c r="IP125" s="69"/>
      <c r="IQ125" s="69"/>
      <c r="IR125" s="69"/>
      <c r="IS125" s="69"/>
      <c r="IT125" s="69"/>
      <c r="IU125" s="69"/>
      <c r="IV125" s="69"/>
      <c r="IW125" s="69"/>
      <c r="IX125" s="69"/>
      <c r="IY125" s="69"/>
      <c r="IZ125" s="69"/>
      <c r="JA125" s="69"/>
      <c r="JB125" s="69"/>
      <c r="JC125" s="69"/>
      <c r="JD125" s="69"/>
      <c r="JE125" s="69"/>
      <c r="JF125" s="69"/>
      <c r="JG125" s="69"/>
      <c r="JH125" s="69"/>
      <c r="JI125" s="69"/>
      <c r="JJ125" s="69"/>
      <c r="JK125" s="69"/>
      <c r="JL125" s="69"/>
      <c r="JM125" s="69"/>
      <c r="JN125" s="69"/>
      <c r="JO125" s="69"/>
      <c r="JP125" s="69"/>
      <c r="JQ125" s="69"/>
      <c r="JR125" s="69"/>
      <c r="JS125" s="69"/>
      <c r="JT125" s="69"/>
      <c r="JU125" s="69"/>
      <c r="JV125" s="69"/>
      <c r="JW125" s="69"/>
      <c r="JX125" s="69"/>
      <c r="JY125" s="69"/>
      <c r="JZ125" s="69"/>
      <c r="KA125" s="69"/>
      <c r="KB125" s="69"/>
      <c r="KC125" s="69"/>
      <c r="KD125" s="69"/>
      <c r="KE125" s="69"/>
      <c r="KF125" s="69"/>
      <c r="KG125" s="69"/>
      <c r="KH125" s="69"/>
      <c r="KI125" s="69"/>
      <c r="KJ125" s="69"/>
      <c r="KK125" s="69"/>
      <c r="KL125" s="69"/>
      <c r="KM125" s="69"/>
      <c r="KN125" s="69"/>
      <c r="KO125" s="69"/>
      <c r="KP125" s="69"/>
      <c r="KQ125" s="69"/>
      <c r="KR125" s="69"/>
      <c r="KS125" s="69"/>
      <c r="KT125" s="69"/>
      <c r="KU125" s="69"/>
      <c r="KV125" s="69"/>
      <c r="KW125" s="69"/>
      <c r="KX125" s="69"/>
      <c r="KY125" s="69"/>
      <c r="KZ125" s="69"/>
      <c r="LA125" s="69"/>
      <c r="LB125" s="69"/>
      <c r="LC125" s="69"/>
      <c r="LD125" s="69"/>
      <c r="LE125" s="69"/>
      <c r="LF125" s="69"/>
      <c r="LG125" s="69"/>
      <c r="LH125" s="69"/>
      <c r="LI125" s="69"/>
      <c r="LJ125" s="69"/>
      <c r="LK125" s="69"/>
      <c r="LL125" s="69"/>
      <c r="LM125" s="69"/>
      <c r="LN125" s="69"/>
      <c r="LO125" s="69"/>
      <c r="LP125" s="69"/>
      <c r="LQ125" s="69"/>
      <c r="LR125" s="69"/>
      <c r="LS125" s="69"/>
      <c r="LT125" s="69"/>
      <c r="LU125" s="69"/>
      <c r="LV125" s="69"/>
      <c r="LW125" s="69"/>
      <c r="LX125" s="69"/>
      <c r="LY125" s="69"/>
      <c r="LZ125" s="69"/>
      <c r="MA125" s="69"/>
      <c r="MB125" s="69"/>
      <c r="MC125" s="69"/>
      <c r="MD125" s="69"/>
      <c r="ME125" s="69"/>
      <c r="MF125" s="69"/>
      <c r="MG125" s="69"/>
      <c r="MH125" s="69"/>
      <c r="MI125" s="69"/>
      <c r="MJ125" s="69"/>
      <c r="MK125" s="69"/>
      <c r="ML125" s="69"/>
      <c r="MM125" s="69"/>
      <c r="MN125" s="69"/>
      <c r="MO125" s="69"/>
      <c r="MP125" s="69"/>
      <c r="MQ125" s="69"/>
      <c r="MR125" s="69"/>
      <c r="MS125" s="69"/>
      <c r="MT125" s="69"/>
      <c r="MU125" s="69"/>
      <c r="MV125" s="69"/>
      <c r="MW125" s="69"/>
      <c r="MX125" s="69"/>
      <c r="MY125" s="69"/>
      <c r="MZ125" s="69"/>
      <c r="NA125" s="69"/>
      <c r="NB125" s="69"/>
      <c r="NC125" s="69"/>
      <c r="ND125" s="69"/>
      <c r="NE125" s="69"/>
      <c r="NF125" s="69"/>
      <c r="NG125" s="69"/>
      <c r="NH125" s="69"/>
      <c r="NI125" s="69"/>
      <c r="NJ125" s="69"/>
      <c r="NK125" s="69"/>
      <c r="NL125" s="69"/>
      <c r="NM125" s="69"/>
      <c r="NN125" s="69"/>
      <c r="NO125" s="69"/>
      <c r="NP125" s="69"/>
      <c r="NQ125" s="69"/>
      <c r="NR125" s="69"/>
      <c r="NS125" s="69"/>
      <c r="NT125" s="69"/>
      <c r="NU125" s="69"/>
      <c r="NV125" s="69"/>
      <c r="NW125" s="69"/>
      <c r="NX125" s="69"/>
      <c r="NY125" s="69"/>
      <c r="NZ125" s="69"/>
      <c r="OA125" s="69"/>
      <c r="OB125" s="69"/>
      <c r="OC125" s="69"/>
      <c r="OD125" s="69"/>
      <c r="OE125" s="69"/>
      <c r="OF125" s="69"/>
      <c r="OG125" s="69"/>
      <c r="OH125" s="69"/>
      <c r="OI125" s="69"/>
      <c r="OJ125" s="69"/>
      <c r="OK125" s="69"/>
      <c r="OL125" s="69"/>
      <c r="OM125" s="69"/>
      <c r="ON125" s="69"/>
      <c r="OO125" s="69"/>
      <c r="OP125" s="69"/>
      <c r="OQ125" s="69"/>
      <c r="OR125" s="69"/>
      <c r="OS125" s="69"/>
      <c r="OT125" s="69"/>
      <c r="OU125" s="69"/>
      <c r="OV125" s="69"/>
      <c r="OW125" s="69"/>
      <c r="OX125" s="69"/>
      <c r="OY125" s="69"/>
      <c r="OZ125" s="69"/>
      <c r="PA125" s="69"/>
      <c r="PB125" s="69"/>
      <c r="PC125" s="69"/>
      <c r="PD125" s="69"/>
      <c r="PE125" s="69"/>
      <c r="PF125" s="69"/>
      <c r="PG125" s="69"/>
      <c r="PH125" s="69"/>
      <c r="PI125" s="69"/>
      <c r="PJ125" s="69"/>
      <c r="PK125" s="69"/>
      <c r="PL125" s="69"/>
      <c r="PM125" s="69"/>
      <c r="PN125" s="69"/>
      <c r="PO125" s="69"/>
      <c r="PP125" s="69"/>
      <c r="PQ125" s="69"/>
      <c r="PR125" s="69"/>
      <c r="PS125" s="69"/>
      <c r="PT125" s="69"/>
      <c r="PU125" s="69"/>
      <c r="PV125" s="69"/>
      <c r="PW125" s="69"/>
      <c r="PX125" s="69"/>
      <c r="PY125" s="69"/>
      <c r="PZ125" s="69"/>
      <c r="QA125" s="69"/>
      <c r="QB125" s="69"/>
      <c r="QC125" s="69"/>
      <c r="QD125" s="69"/>
      <c r="QE125" s="69"/>
      <c r="QF125" s="69"/>
      <c r="QG125" s="69"/>
      <c r="QH125" s="69"/>
      <c r="QI125" s="69"/>
      <c r="QJ125" s="69"/>
      <c r="QK125" s="69"/>
      <c r="QL125" s="69"/>
      <c r="QM125" s="69"/>
      <c r="QN125" s="69"/>
      <c r="QO125" s="69"/>
      <c r="QP125" s="69"/>
      <c r="QQ125" s="69"/>
      <c r="QR125" s="69"/>
      <c r="QS125" s="69"/>
      <c r="QT125" s="69"/>
      <c r="QU125" s="69"/>
      <c r="QV125" s="69"/>
      <c r="QW125" s="69"/>
      <c r="QX125" s="69"/>
      <c r="QY125" s="69"/>
      <c r="QZ125" s="69"/>
      <c r="RA125" s="69"/>
      <c r="RB125" s="69"/>
      <c r="RC125" s="69"/>
      <c r="RD125" s="69"/>
      <c r="RE125" s="69"/>
      <c r="RF125" s="69"/>
      <c r="RG125" s="69"/>
      <c r="RH125" s="69"/>
      <c r="RI125" s="69"/>
      <c r="RJ125" s="69"/>
      <c r="RK125" s="69"/>
      <c r="RL125" s="69"/>
      <c r="RM125" s="69"/>
      <c r="RN125" s="69"/>
      <c r="RO125" s="69"/>
      <c r="RP125" s="69"/>
      <c r="RQ125" s="69"/>
      <c r="RR125" s="69"/>
      <c r="RS125" s="69"/>
      <c r="RT125" s="69"/>
      <c r="RU125" s="69"/>
      <c r="RV125" s="69"/>
      <c r="RW125" s="69"/>
      <c r="RX125" s="69"/>
      <c r="RY125" s="69"/>
      <c r="RZ125" s="69"/>
      <c r="SA125" s="69"/>
      <c r="SB125" s="69"/>
      <c r="SC125" s="69"/>
      <c r="SD125" s="69"/>
      <c r="SE125" s="69"/>
      <c r="SF125" s="69"/>
      <c r="SG125" s="69"/>
      <c r="SH125" s="69"/>
      <c r="SI125" s="69"/>
      <c r="SJ125" s="69"/>
      <c r="SK125" s="69"/>
      <c r="SL125" s="69"/>
      <c r="SM125" s="69"/>
      <c r="SN125" s="69"/>
      <c r="SO125" s="69"/>
      <c r="SP125" s="69"/>
      <c r="SQ125" s="69"/>
      <c r="SR125" s="69"/>
      <c r="SS125" s="69"/>
      <c r="ST125" s="69"/>
      <c r="SU125" s="69"/>
      <c r="SV125" s="69"/>
      <c r="SW125" s="69"/>
      <c r="SX125" s="69"/>
      <c r="SY125" s="69"/>
      <c r="SZ125" s="69"/>
      <c r="TA125" s="69"/>
      <c r="TB125" s="69"/>
      <c r="TC125" s="69"/>
      <c r="TD125" s="69"/>
      <c r="TE125" s="69"/>
      <c r="TF125" s="69"/>
      <c r="TG125" s="69"/>
      <c r="TH125" s="69"/>
      <c r="TI125" s="69"/>
      <c r="TJ125" s="69"/>
      <c r="TK125" s="69"/>
      <c r="TL125" s="69"/>
      <c r="TM125" s="69"/>
      <c r="TN125" s="69"/>
      <c r="TO125" s="69"/>
      <c r="TP125" s="69"/>
      <c r="TQ125" s="69"/>
      <c r="TR125" s="69"/>
      <c r="TS125" s="69"/>
      <c r="TT125" s="69"/>
      <c r="TU125" s="69"/>
      <c r="TV125" s="69"/>
      <c r="TW125" s="69"/>
      <c r="TX125" s="69"/>
      <c r="TY125" s="69"/>
      <c r="TZ125" s="69"/>
      <c r="UA125" s="69"/>
      <c r="UB125" s="69"/>
      <c r="UC125" s="69"/>
      <c r="UD125" s="69"/>
      <c r="UE125" s="69"/>
      <c r="UF125" s="69"/>
      <c r="UG125" s="69"/>
      <c r="UH125" s="69"/>
      <c r="UI125" s="69"/>
      <c r="UJ125" s="69"/>
      <c r="UK125" s="69"/>
      <c r="UL125" s="69"/>
      <c r="UM125" s="69"/>
      <c r="UN125" s="69"/>
      <c r="UO125" s="69"/>
      <c r="UP125" s="69"/>
      <c r="UQ125" s="69"/>
      <c r="UR125" s="69"/>
      <c r="US125" s="69"/>
      <c r="UT125" s="69"/>
      <c r="UU125" s="69"/>
      <c r="UV125" s="69"/>
      <c r="UW125" s="69"/>
      <c r="UX125" s="69"/>
      <c r="UY125" s="69"/>
      <c r="UZ125" s="69"/>
      <c r="VA125" s="69"/>
      <c r="VB125" s="69"/>
      <c r="VC125" s="69"/>
      <c r="VD125" s="69"/>
      <c r="VE125" s="69"/>
      <c r="VF125" s="69"/>
      <c r="VG125" s="69"/>
      <c r="VH125" s="69"/>
      <c r="VI125" s="69"/>
      <c r="VJ125" s="69"/>
      <c r="VK125" s="69"/>
      <c r="VL125" s="69"/>
      <c r="VM125" s="69"/>
      <c r="VN125" s="69"/>
      <c r="VO125" s="69"/>
      <c r="VP125" s="69"/>
      <c r="VQ125" s="69"/>
      <c r="VR125" s="69"/>
      <c r="VS125" s="69"/>
      <c r="VT125" s="69"/>
      <c r="VU125" s="69"/>
      <c r="VV125" s="69"/>
      <c r="VW125" s="69"/>
      <c r="VX125" s="69"/>
      <c r="VY125" s="69"/>
      <c r="VZ125" s="69"/>
      <c r="WA125" s="69"/>
      <c r="WB125" s="69"/>
      <c r="WC125" s="69"/>
      <c r="WD125" s="69"/>
      <c r="WE125" s="69"/>
      <c r="WF125" s="69"/>
      <c r="WG125" s="69"/>
      <c r="WH125" s="69"/>
      <c r="WI125" s="69"/>
      <c r="WJ125" s="69"/>
      <c r="WK125" s="69"/>
      <c r="WL125" s="69"/>
      <c r="WM125" s="69"/>
      <c r="WN125" s="69"/>
      <c r="WO125" s="69"/>
      <c r="WP125" s="69"/>
      <c r="WQ125" s="69"/>
      <c r="WR125" s="69"/>
      <c r="WS125" s="69"/>
      <c r="WT125" s="69"/>
      <c r="WU125" s="69"/>
      <c r="WV125" s="69"/>
      <c r="WW125" s="69"/>
      <c r="WX125" s="69"/>
      <c r="WY125" s="69"/>
      <c r="WZ125" s="69"/>
      <c r="XA125" s="69"/>
      <c r="XB125" s="69"/>
      <c r="XC125" s="69"/>
      <c r="XD125" s="69"/>
      <c r="XE125" s="69"/>
      <c r="XF125" s="69"/>
      <c r="XG125" s="69"/>
      <c r="XH125" s="69"/>
      <c r="XI125" s="69"/>
      <c r="XJ125" s="69"/>
      <c r="XK125" s="69"/>
      <c r="XL125" s="69"/>
      <c r="XM125" s="69"/>
      <c r="XN125" s="69"/>
      <c r="XO125" s="69"/>
      <c r="XP125" s="69"/>
      <c r="XQ125" s="69"/>
      <c r="XR125" s="69"/>
      <c r="XS125" s="69"/>
      <c r="XT125" s="69"/>
      <c r="XU125" s="69"/>
      <c r="XV125" s="69"/>
      <c r="XW125" s="69"/>
      <c r="XX125" s="69"/>
      <c r="XY125" s="69"/>
      <c r="XZ125" s="69"/>
      <c r="YA125" s="69"/>
      <c r="YB125" s="69"/>
      <c r="YC125" s="69"/>
      <c r="YD125" s="69"/>
      <c r="YE125" s="69"/>
      <c r="YF125" s="69"/>
      <c r="YG125" s="69"/>
      <c r="YH125" s="69"/>
      <c r="YI125" s="69"/>
      <c r="YJ125" s="69"/>
      <c r="YK125" s="69"/>
      <c r="YL125" s="69"/>
      <c r="YM125" s="69"/>
      <c r="YN125" s="69"/>
      <c r="YO125" s="69"/>
      <c r="YP125" s="69"/>
      <c r="YQ125" s="69"/>
      <c r="YR125" s="69"/>
      <c r="YS125" s="69"/>
      <c r="YT125" s="69"/>
      <c r="YU125" s="69"/>
      <c r="YV125" s="69"/>
      <c r="YW125" s="69"/>
      <c r="YX125" s="69"/>
      <c r="YY125" s="69"/>
      <c r="YZ125" s="69"/>
      <c r="ZA125" s="69"/>
      <c r="ZB125" s="69"/>
      <c r="ZC125" s="69"/>
      <c r="ZD125" s="69"/>
      <c r="ZE125" s="69"/>
      <c r="ZF125" s="69"/>
      <c r="ZG125" s="69"/>
      <c r="ZH125" s="69"/>
      <c r="ZI125" s="69"/>
      <c r="ZJ125" s="69"/>
      <c r="ZK125" s="69"/>
      <c r="ZL125" s="69"/>
      <c r="ZM125" s="69"/>
      <c r="ZN125" s="69"/>
      <c r="ZO125" s="69"/>
      <c r="ZP125" s="69"/>
      <c r="ZQ125" s="69"/>
      <c r="ZR125" s="69"/>
      <c r="ZS125" s="69"/>
      <c r="ZT125" s="69"/>
      <c r="ZU125" s="69"/>
      <c r="ZV125" s="69"/>
      <c r="ZW125" s="69"/>
      <c r="ZX125" s="69"/>
      <c r="ZY125" s="69"/>
      <c r="ZZ125" s="69"/>
      <c r="AAA125" s="69"/>
      <c r="AAB125" s="69"/>
      <c r="AAC125" s="69"/>
      <c r="AAD125" s="69"/>
      <c r="AAE125" s="69"/>
      <c r="AAF125" s="69"/>
      <c r="AAG125" s="69"/>
      <c r="AAH125" s="69"/>
      <c r="AAI125" s="69"/>
      <c r="AAJ125" s="69"/>
      <c r="AAK125" s="69"/>
      <c r="AAL125" s="69"/>
      <c r="AAM125" s="69"/>
      <c r="AAN125" s="69"/>
      <c r="AAO125" s="69"/>
      <c r="AAP125" s="69"/>
      <c r="AAQ125" s="69"/>
      <c r="AAR125" s="69"/>
      <c r="AAS125" s="69"/>
      <c r="AAT125" s="69"/>
      <c r="AAU125" s="69"/>
      <c r="AAV125" s="69"/>
      <c r="AAW125" s="69"/>
      <c r="AAX125" s="69"/>
      <c r="AAY125" s="69"/>
      <c r="AAZ125" s="69"/>
      <c r="ABA125" s="69"/>
      <c r="ABB125" s="69"/>
      <c r="ABC125" s="69"/>
      <c r="ABD125" s="69"/>
      <c r="ABE125" s="69"/>
      <c r="ABF125" s="69"/>
      <c r="ABG125" s="69"/>
      <c r="ABH125" s="69"/>
      <c r="ABI125" s="69"/>
      <c r="ABJ125" s="69"/>
      <c r="ABK125" s="69"/>
      <c r="ABL125" s="69"/>
      <c r="ABM125" s="69"/>
      <c r="ABN125" s="69"/>
      <c r="ABO125" s="69"/>
      <c r="ABP125" s="69"/>
      <c r="ABQ125" s="69"/>
      <c r="ABR125" s="69"/>
      <c r="ABS125" s="69"/>
      <c r="ABT125" s="69"/>
      <c r="ABU125" s="69"/>
      <c r="ABV125" s="69"/>
      <c r="ABW125" s="69"/>
      <c r="ABX125" s="69"/>
      <c r="ABY125" s="69"/>
      <c r="ABZ125" s="69"/>
      <c r="ACA125" s="69"/>
      <c r="ACB125" s="69"/>
      <c r="ACC125" s="69"/>
      <c r="ACD125" s="69"/>
      <c r="ACE125" s="69"/>
      <c r="ACF125" s="69"/>
      <c r="ACG125" s="69"/>
      <c r="ACH125" s="69"/>
      <c r="ACI125" s="69"/>
      <c r="ACJ125" s="69"/>
      <c r="ACK125" s="69"/>
      <c r="ACL125" s="69"/>
      <c r="ACM125" s="69"/>
      <c r="ACN125" s="69"/>
      <c r="ACO125" s="69"/>
      <c r="ACP125" s="69"/>
      <c r="ACQ125" s="69"/>
      <c r="ACR125" s="69"/>
      <c r="ACS125" s="69"/>
      <c r="ACT125" s="69"/>
      <c r="ACU125" s="69"/>
      <c r="ACV125" s="69"/>
      <c r="ACW125" s="69"/>
      <c r="ACX125" s="69"/>
      <c r="ACY125" s="69"/>
      <c r="ACZ125" s="69"/>
      <c r="ADA125" s="69"/>
      <c r="ADB125" s="69"/>
      <c r="ADC125" s="69"/>
      <c r="ADD125" s="69"/>
      <c r="ADE125" s="69"/>
      <c r="ADF125" s="69"/>
      <c r="ADG125" s="69"/>
      <c r="ADH125" s="69"/>
      <c r="ADI125" s="69"/>
      <c r="ADJ125" s="69"/>
      <c r="ADK125" s="69"/>
      <c r="ADL125" s="69"/>
      <c r="ADM125" s="69"/>
      <c r="ADN125" s="69"/>
      <c r="ADO125" s="69"/>
      <c r="ADP125" s="69"/>
      <c r="ADQ125" s="69"/>
      <c r="ADR125" s="69"/>
      <c r="ADS125" s="69"/>
      <c r="ADT125" s="69"/>
      <c r="ADU125" s="69"/>
      <c r="ADV125" s="69"/>
      <c r="ADW125" s="69"/>
      <c r="ADX125" s="69"/>
      <c r="ADY125" s="69"/>
      <c r="ADZ125" s="69"/>
      <c r="AEA125" s="69"/>
      <c r="AEB125" s="69"/>
      <c r="AEC125" s="69"/>
      <c r="AED125" s="69"/>
      <c r="AEE125" s="69"/>
      <c r="AEF125" s="69"/>
      <c r="AEG125" s="69"/>
      <c r="AEH125" s="69"/>
      <c r="AEI125" s="69"/>
      <c r="AEJ125" s="69"/>
      <c r="AEK125" s="69"/>
      <c r="AEL125" s="69"/>
      <c r="AEM125" s="69"/>
      <c r="AEN125" s="69"/>
      <c r="AEO125" s="69"/>
      <c r="AEP125" s="69"/>
      <c r="AEQ125" s="69"/>
      <c r="AER125" s="69"/>
      <c r="AES125" s="69"/>
      <c r="AET125" s="69"/>
      <c r="AEU125" s="69"/>
      <c r="AEV125" s="69"/>
      <c r="AEW125" s="69"/>
      <c r="AEX125" s="69"/>
      <c r="AEY125" s="69"/>
      <c r="AEZ125" s="69"/>
      <c r="AFA125" s="69"/>
      <c r="AFB125" s="69"/>
      <c r="AFC125" s="69"/>
      <c r="AFD125" s="69"/>
      <c r="AFE125" s="69"/>
      <c r="AFF125" s="69"/>
      <c r="AFG125" s="69"/>
      <c r="AFH125" s="69"/>
      <c r="AFI125" s="69"/>
      <c r="AFJ125" s="69"/>
      <c r="AFK125" s="69"/>
      <c r="AFL125" s="69"/>
      <c r="AFM125" s="69"/>
      <c r="AFN125" s="69"/>
      <c r="AFO125" s="69"/>
      <c r="AFP125" s="69"/>
      <c r="AFQ125" s="69"/>
      <c r="AFR125" s="69"/>
      <c r="AFS125" s="69"/>
      <c r="AFT125" s="69"/>
      <c r="AFU125" s="69"/>
      <c r="AFV125" s="69"/>
      <c r="AFW125" s="69"/>
      <c r="AFX125" s="69"/>
      <c r="AFY125" s="69"/>
      <c r="AFZ125" s="69"/>
      <c r="AGA125" s="69"/>
      <c r="AGB125" s="69"/>
      <c r="AGC125" s="69"/>
      <c r="AGD125" s="69"/>
      <c r="AGE125" s="69"/>
      <c r="AGF125" s="69"/>
      <c r="AGG125" s="69"/>
      <c r="AGH125" s="69"/>
      <c r="AGI125" s="69"/>
      <c r="AGJ125" s="69"/>
      <c r="AGK125" s="69"/>
      <c r="AGL125" s="69"/>
      <c r="AGM125" s="69"/>
      <c r="AGN125" s="69"/>
      <c r="AGO125" s="69"/>
      <c r="AGP125" s="69"/>
      <c r="AGQ125" s="69"/>
      <c r="AGR125" s="69"/>
      <c r="AGS125" s="69"/>
      <c r="AGT125" s="69"/>
      <c r="AGU125" s="69"/>
      <c r="AGV125" s="69"/>
      <c r="AGW125" s="69"/>
      <c r="AGX125" s="69"/>
      <c r="AGY125" s="69"/>
      <c r="AGZ125" s="69"/>
      <c r="AHA125" s="69"/>
      <c r="AHB125" s="69"/>
      <c r="AHC125" s="69"/>
      <c r="AHD125" s="69"/>
      <c r="AHE125" s="69"/>
      <c r="AHF125" s="69"/>
      <c r="AHG125" s="69"/>
      <c r="AHH125" s="69"/>
      <c r="AHI125" s="69"/>
      <c r="AHJ125" s="69"/>
      <c r="AHK125" s="69"/>
      <c r="AHL125" s="69"/>
      <c r="AHM125" s="69"/>
      <c r="AHN125" s="69"/>
      <c r="AHO125" s="69"/>
      <c r="AHP125" s="69"/>
      <c r="AHQ125" s="69"/>
      <c r="AHR125" s="69"/>
      <c r="AHS125" s="69"/>
      <c r="AHT125" s="69"/>
      <c r="AHU125" s="69"/>
      <c r="AHV125" s="69"/>
      <c r="AHW125" s="69"/>
      <c r="AHX125" s="69"/>
      <c r="AHY125" s="69"/>
      <c r="AHZ125" s="69"/>
      <c r="AIA125" s="69"/>
      <c r="AIB125" s="69"/>
      <c r="AIC125" s="69"/>
      <c r="AID125" s="69"/>
      <c r="AIE125" s="69"/>
      <c r="AIF125" s="69"/>
      <c r="AIG125" s="69"/>
      <c r="AIH125" s="69"/>
      <c r="AII125" s="69"/>
      <c r="AIJ125" s="69"/>
      <c r="AIK125" s="69"/>
      <c r="AIL125" s="69"/>
      <c r="AIM125" s="69"/>
      <c r="AIN125" s="69"/>
      <c r="AIO125" s="69"/>
      <c r="AIP125" s="69"/>
      <c r="AIQ125" s="69"/>
      <c r="AIR125" s="69"/>
      <c r="AIS125" s="69"/>
      <c r="AIT125" s="69"/>
      <c r="AIU125" s="69"/>
      <c r="AIV125" s="69"/>
      <c r="AIW125" s="69"/>
      <c r="AIX125" s="69"/>
      <c r="AIY125" s="69"/>
      <c r="AIZ125" s="69"/>
      <c r="AJA125" s="69"/>
      <c r="AJB125" s="69"/>
      <c r="AJC125" s="69"/>
      <c r="AJD125" s="69"/>
      <c r="AJE125" s="69"/>
      <c r="AJF125" s="69"/>
      <c r="AJG125" s="69"/>
      <c r="AJH125" s="69"/>
      <c r="AJI125" s="69"/>
      <c r="AJJ125" s="69"/>
      <c r="AJK125" s="69"/>
      <c r="AJL125" s="69"/>
      <c r="AJM125" s="69"/>
      <c r="AJN125" s="69"/>
      <c r="AJO125" s="69"/>
      <c r="AJP125" s="69"/>
      <c r="AJQ125" s="69"/>
      <c r="AJR125" s="69"/>
      <c r="AJS125" s="69"/>
      <c r="AJT125" s="69"/>
      <c r="AJU125" s="69"/>
      <c r="AJV125" s="69"/>
      <c r="AJW125" s="69"/>
      <c r="AJX125" s="69"/>
      <c r="AJY125" s="69"/>
      <c r="AJZ125" s="69"/>
      <c r="AKA125" s="69"/>
      <c r="AKB125" s="69"/>
      <c r="AKC125" s="69"/>
      <c r="AKD125" s="69"/>
      <c r="AKE125" s="69"/>
      <c r="AKF125" s="69"/>
      <c r="AKG125" s="69"/>
      <c r="AKH125" s="69"/>
      <c r="AKI125" s="69"/>
      <c r="AKJ125" s="69"/>
      <c r="AKK125" s="69"/>
      <c r="AKL125" s="69"/>
      <c r="AKM125" s="69"/>
      <c r="AKN125" s="69"/>
      <c r="AKO125" s="69"/>
      <c r="AKP125" s="69"/>
      <c r="AKQ125" s="69"/>
      <c r="AKR125" s="69"/>
      <c r="AKS125" s="69"/>
      <c r="AKT125" s="69"/>
      <c r="AKU125" s="69"/>
      <c r="AKV125" s="69"/>
      <c r="AKW125" s="69"/>
      <c r="AKX125" s="69"/>
      <c r="AKY125" s="69"/>
      <c r="AKZ125" s="69"/>
      <c r="ALA125" s="69"/>
      <c r="ALB125" s="69"/>
      <c r="ALC125" s="69"/>
      <c r="ALD125" s="69"/>
      <c r="ALE125" s="69"/>
      <c r="ALF125" s="69"/>
      <c r="ALG125" s="69"/>
      <c r="ALH125" s="69"/>
      <c r="ALI125" s="69"/>
      <c r="ALJ125" s="69"/>
      <c r="ALK125" s="69"/>
      <c r="ALL125" s="69"/>
      <c r="ALM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c r="DT126" s="69"/>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c r="GC126" s="69"/>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c r="ME126" s="69"/>
      <c r="MF126" s="69"/>
      <c r="MG126" s="69"/>
      <c r="MH126" s="69"/>
      <c r="MI126" s="69"/>
      <c r="MJ126" s="69"/>
      <c r="MK126" s="69"/>
      <c r="ML126" s="69"/>
      <c r="MM126" s="69"/>
      <c r="MN126" s="69"/>
      <c r="MO126" s="69"/>
      <c r="MP126" s="69"/>
      <c r="MQ126" s="69"/>
      <c r="MR126" s="69"/>
      <c r="MS126" s="69"/>
      <c r="MT126" s="69"/>
      <c r="MU126" s="69"/>
      <c r="MV126" s="69"/>
      <c r="MW126" s="69"/>
      <c r="MX126" s="69"/>
      <c r="MY126" s="69"/>
      <c r="MZ126" s="69"/>
      <c r="NA126" s="69"/>
      <c r="NB126" s="69"/>
      <c r="NC126" s="69"/>
      <c r="ND126" s="69"/>
      <c r="NE126" s="69"/>
      <c r="NF126" s="69"/>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c r="OG126" s="69"/>
      <c r="OH126" s="69"/>
      <c r="OI126" s="69"/>
      <c r="OJ126" s="69"/>
      <c r="OK126" s="69"/>
      <c r="OL126" s="69"/>
      <c r="OM126" s="69"/>
      <c r="ON126" s="69"/>
      <c r="OO126" s="69"/>
      <c r="OP126" s="69"/>
      <c r="OQ126" s="69"/>
      <c r="OR126" s="69"/>
      <c r="OS126" s="69"/>
      <c r="OT126" s="69"/>
      <c r="OU126" s="69"/>
      <c r="OV126" s="69"/>
      <c r="OW126" s="69"/>
      <c r="OX126" s="69"/>
      <c r="OY126" s="69"/>
      <c r="OZ126" s="69"/>
      <c r="PA126" s="69"/>
      <c r="PB126" s="69"/>
      <c r="PC126" s="69"/>
      <c r="PD126" s="69"/>
      <c r="PE126" s="69"/>
      <c r="PF126" s="69"/>
      <c r="PG126" s="69"/>
      <c r="PH126" s="69"/>
      <c r="PI126" s="69"/>
      <c r="PJ126" s="69"/>
      <c r="PK126" s="69"/>
      <c r="PL126" s="69"/>
      <c r="PM126" s="69"/>
      <c r="PN126" s="69"/>
      <c r="PO126" s="69"/>
      <c r="PP126" s="69"/>
      <c r="PQ126" s="69"/>
      <c r="PR126" s="69"/>
      <c r="PS126" s="69"/>
      <c r="PT126" s="69"/>
      <c r="PU126" s="69"/>
      <c r="PV126" s="69"/>
      <c r="PW126" s="69"/>
      <c r="PX126" s="69"/>
      <c r="PY126" s="69"/>
      <c r="PZ126" s="69"/>
      <c r="QA126" s="69"/>
      <c r="QB126" s="69"/>
      <c r="QC126" s="69"/>
      <c r="QD126" s="69"/>
      <c r="QE126" s="69"/>
      <c r="QF126" s="69"/>
      <c r="QG126" s="69"/>
      <c r="QH126" s="69"/>
      <c r="QI126" s="69"/>
      <c r="QJ126" s="69"/>
      <c r="QK126" s="69"/>
      <c r="QL126" s="69"/>
      <c r="QM126" s="69"/>
      <c r="QN126" s="69"/>
      <c r="QO126" s="69"/>
      <c r="QP126" s="69"/>
      <c r="QQ126" s="69"/>
      <c r="QR126" s="69"/>
      <c r="QS126" s="69"/>
      <c r="QT126" s="69"/>
      <c r="QU126" s="69"/>
      <c r="QV126" s="69"/>
      <c r="QW126" s="69"/>
      <c r="QX126" s="69"/>
      <c r="QY126" s="69"/>
      <c r="QZ126" s="69"/>
      <c r="RA126" s="69"/>
      <c r="RB126" s="69"/>
      <c r="RC126" s="69"/>
      <c r="RD126" s="69"/>
      <c r="RE126" s="69"/>
      <c r="RF126" s="69"/>
      <c r="RG126" s="69"/>
      <c r="RH126" s="69"/>
      <c r="RI126" s="69"/>
      <c r="RJ126" s="69"/>
      <c r="RK126" s="69"/>
      <c r="RL126" s="69"/>
      <c r="RM126" s="69"/>
      <c r="RN126" s="69"/>
      <c r="RO126" s="69"/>
      <c r="RP126" s="69"/>
      <c r="RQ126" s="69"/>
      <c r="RR126" s="69"/>
      <c r="RS126" s="69"/>
      <c r="RT126" s="69"/>
      <c r="RU126" s="69"/>
      <c r="RV126" s="69"/>
      <c r="RW126" s="69"/>
      <c r="RX126" s="69"/>
      <c r="RY126" s="69"/>
      <c r="RZ126" s="69"/>
      <c r="SA126" s="69"/>
      <c r="SB126" s="69"/>
      <c r="SC126" s="69"/>
      <c r="SD126" s="69"/>
      <c r="SE126" s="69"/>
      <c r="SF126" s="69"/>
      <c r="SG126" s="69"/>
      <c r="SH126" s="69"/>
      <c r="SI126" s="69"/>
      <c r="SJ126" s="69"/>
      <c r="SK126" s="69"/>
      <c r="SL126" s="69"/>
      <c r="SM126" s="69"/>
      <c r="SN126" s="69"/>
      <c r="SO126" s="69"/>
      <c r="SP126" s="69"/>
      <c r="SQ126" s="69"/>
      <c r="SR126" s="69"/>
      <c r="SS126" s="69"/>
      <c r="ST126" s="69"/>
      <c r="SU126" s="69"/>
      <c r="SV126" s="69"/>
      <c r="SW126" s="69"/>
      <c r="SX126" s="69"/>
      <c r="SY126" s="69"/>
      <c r="SZ126" s="69"/>
      <c r="TA126" s="69"/>
      <c r="TB126" s="69"/>
      <c r="TC126" s="69"/>
      <c r="TD126" s="69"/>
      <c r="TE126" s="69"/>
      <c r="TF126" s="69"/>
      <c r="TG126" s="69"/>
      <c r="TH126" s="69"/>
      <c r="TI126" s="69"/>
      <c r="TJ126" s="69"/>
      <c r="TK126" s="69"/>
      <c r="TL126" s="69"/>
      <c r="TM126" s="69"/>
      <c r="TN126" s="69"/>
      <c r="TO126" s="69"/>
      <c r="TP126" s="69"/>
      <c r="TQ126" s="69"/>
      <c r="TR126" s="69"/>
      <c r="TS126" s="69"/>
      <c r="TT126" s="69"/>
      <c r="TU126" s="69"/>
      <c r="TV126" s="69"/>
      <c r="TW126" s="69"/>
      <c r="TX126" s="69"/>
      <c r="TY126" s="69"/>
      <c r="TZ126" s="69"/>
      <c r="UA126" s="69"/>
      <c r="UB126" s="69"/>
      <c r="UC126" s="69"/>
      <c r="UD126" s="69"/>
      <c r="UE126" s="69"/>
      <c r="UF126" s="69"/>
      <c r="UG126" s="69"/>
      <c r="UH126" s="69"/>
      <c r="UI126" s="69"/>
      <c r="UJ126" s="69"/>
      <c r="UK126" s="69"/>
      <c r="UL126" s="69"/>
      <c r="UM126" s="69"/>
      <c r="UN126" s="69"/>
      <c r="UO126" s="69"/>
      <c r="UP126" s="69"/>
      <c r="UQ126" s="69"/>
      <c r="UR126" s="69"/>
      <c r="US126" s="69"/>
      <c r="UT126" s="69"/>
      <c r="UU126" s="69"/>
      <c r="UV126" s="69"/>
      <c r="UW126" s="69"/>
      <c r="UX126" s="69"/>
      <c r="UY126" s="69"/>
      <c r="UZ126" s="69"/>
      <c r="VA126" s="69"/>
      <c r="VB126" s="69"/>
      <c r="VC126" s="69"/>
      <c r="VD126" s="69"/>
      <c r="VE126" s="69"/>
      <c r="VF126" s="69"/>
      <c r="VG126" s="69"/>
      <c r="VH126" s="69"/>
      <c r="VI126" s="69"/>
      <c r="VJ126" s="69"/>
      <c r="VK126" s="69"/>
      <c r="VL126" s="69"/>
      <c r="VM126" s="69"/>
      <c r="VN126" s="69"/>
      <c r="VO126" s="69"/>
      <c r="VP126" s="69"/>
      <c r="VQ126" s="69"/>
      <c r="VR126" s="69"/>
      <c r="VS126" s="69"/>
      <c r="VT126" s="69"/>
      <c r="VU126" s="69"/>
      <c r="VV126" s="69"/>
      <c r="VW126" s="69"/>
      <c r="VX126" s="69"/>
      <c r="VY126" s="69"/>
      <c r="VZ126" s="69"/>
      <c r="WA126" s="69"/>
      <c r="WB126" s="69"/>
      <c r="WC126" s="69"/>
      <c r="WD126" s="69"/>
      <c r="WE126" s="69"/>
      <c r="WF126" s="69"/>
      <c r="WG126" s="69"/>
      <c r="WH126" s="69"/>
      <c r="WI126" s="69"/>
      <c r="WJ126" s="69"/>
      <c r="WK126" s="69"/>
      <c r="WL126" s="69"/>
      <c r="WM126" s="69"/>
      <c r="WN126" s="69"/>
      <c r="WO126" s="69"/>
      <c r="WP126" s="69"/>
      <c r="WQ126" s="69"/>
      <c r="WR126" s="69"/>
      <c r="WS126" s="69"/>
      <c r="WT126" s="69"/>
      <c r="WU126" s="69"/>
      <c r="WV126" s="69"/>
      <c r="WW126" s="69"/>
      <c r="WX126" s="69"/>
      <c r="WY126" s="69"/>
      <c r="WZ126" s="69"/>
      <c r="XA126" s="69"/>
      <c r="XB126" s="69"/>
      <c r="XC126" s="69"/>
      <c r="XD126" s="69"/>
      <c r="XE126" s="69"/>
      <c r="XF126" s="69"/>
      <c r="XG126" s="69"/>
      <c r="XH126" s="69"/>
      <c r="XI126" s="69"/>
      <c r="XJ126" s="69"/>
      <c r="XK126" s="69"/>
      <c r="XL126" s="69"/>
      <c r="XM126" s="69"/>
      <c r="XN126" s="69"/>
      <c r="XO126" s="69"/>
      <c r="XP126" s="69"/>
      <c r="XQ126" s="69"/>
      <c r="XR126" s="69"/>
      <c r="XS126" s="69"/>
      <c r="XT126" s="69"/>
      <c r="XU126" s="69"/>
      <c r="XV126" s="69"/>
      <c r="XW126" s="69"/>
      <c r="XX126" s="69"/>
      <c r="XY126" s="69"/>
      <c r="XZ126" s="69"/>
      <c r="YA126" s="69"/>
      <c r="YB126" s="69"/>
      <c r="YC126" s="69"/>
      <c r="YD126" s="69"/>
      <c r="YE126" s="69"/>
      <c r="YF126" s="69"/>
      <c r="YG126" s="69"/>
      <c r="YH126" s="69"/>
      <c r="YI126" s="69"/>
      <c r="YJ126" s="69"/>
      <c r="YK126" s="69"/>
      <c r="YL126" s="69"/>
      <c r="YM126" s="69"/>
      <c r="YN126" s="69"/>
      <c r="YO126" s="69"/>
      <c r="YP126" s="69"/>
      <c r="YQ126" s="69"/>
      <c r="YR126" s="69"/>
      <c r="YS126" s="69"/>
      <c r="YT126" s="69"/>
      <c r="YU126" s="69"/>
      <c r="YV126" s="69"/>
      <c r="YW126" s="69"/>
      <c r="YX126" s="69"/>
      <c r="YY126" s="69"/>
      <c r="YZ126" s="69"/>
      <c r="ZA126" s="69"/>
      <c r="ZB126" s="69"/>
      <c r="ZC126" s="69"/>
      <c r="ZD126" s="69"/>
      <c r="ZE126" s="69"/>
      <c r="ZF126" s="69"/>
      <c r="ZG126" s="69"/>
      <c r="ZH126" s="69"/>
      <c r="ZI126" s="69"/>
      <c r="ZJ126" s="69"/>
      <c r="ZK126" s="69"/>
      <c r="ZL126" s="69"/>
      <c r="ZM126" s="69"/>
      <c r="ZN126" s="69"/>
      <c r="ZO126" s="69"/>
      <c r="ZP126" s="69"/>
      <c r="ZQ126" s="69"/>
      <c r="ZR126" s="69"/>
      <c r="ZS126" s="69"/>
      <c r="ZT126" s="69"/>
      <c r="ZU126" s="69"/>
      <c r="ZV126" s="69"/>
      <c r="ZW126" s="69"/>
      <c r="ZX126" s="69"/>
      <c r="ZY126" s="69"/>
      <c r="ZZ126" s="69"/>
      <c r="AAA126" s="69"/>
      <c r="AAB126" s="69"/>
      <c r="AAC126" s="69"/>
      <c r="AAD126" s="69"/>
      <c r="AAE126" s="69"/>
      <c r="AAF126" s="69"/>
      <c r="AAG126" s="69"/>
      <c r="AAH126" s="69"/>
      <c r="AAI126" s="69"/>
      <c r="AAJ126" s="69"/>
      <c r="AAK126" s="69"/>
      <c r="AAL126" s="69"/>
      <c r="AAM126" s="69"/>
      <c r="AAN126" s="69"/>
      <c r="AAO126" s="69"/>
      <c r="AAP126" s="69"/>
      <c r="AAQ126" s="69"/>
      <c r="AAR126" s="69"/>
      <c r="AAS126" s="69"/>
      <c r="AAT126" s="69"/>
      <c r="AAU126" s="69"/>
      <c r="AAV126" s="69"/>
      <c r="AAW126" s="69"/>
      <c r="AAX126" s="69"/>
      <c r="AAY126" s="69"/>
      <c r="AAZ126" s="69"/>
      <c r="ABA126" s="69"/>
      <c r="ABB126" s="69"/>
      <c r="ABC126" s="69"/>
      <c r="ABD126" s="69"/>
      <c r="ABE126" s="69"/>
      <c r="ABF126" s="69"/>
      <c r="ABG126" s="69"/>
      <c r="ABH126" s="69"/>
      <c r="ABI126" s="69"/>
      <c r="ABJ126" s="69"/>
      <c r="ABK126" s="69"/>
      <c r="ABL126" s="69"/>
      <c r="ABM126" s="69"/>
      <c r="ABN126" s="69"/>
      <c r="ABO126" s="69"/>
      <c r="ABP126" s="69"/>
      <c r="ABQ126" s="69"/>
      <c r="ABR126" s="69"/>
      <c r="ABS126" s="69"/>
      <c r="ABT126" s="69"/>
      <c r="ABU126" s="69"/>
      <c r="ABV126" s="69"/>
      <c r="ABW126" s="69"/>
      <c r="ABX126" s="69"/>
      <c r="ABY126" s="69"/>
      <c r="ABZ126" s="69"/>
      <c r="ACA126" s="69"/>
      <c r="ACB126" s="69"/>
      <c r="ACC126" s="69"/>
      <c r="ACD126" s="69"/>
      <c r="ACE126" s="69"/>
      <c r="ACF126" s="69"/>
      <c r="ACG126" s="69"/>
      <c r="ACH126" s="69"/>
      <c r="ACI126" s="69"/>
      <c r="ACJ126" s="69"/>
      <c r="ACK126" s="69"/>
      <c r="ACL126" s="69"/>
      <c r="ACM126" s="69"/>
      <c r="ACN126" s="69"/>
      <c r="ACO126" s="69"/>
      <c r="ACP126" s="69"/>
      <c r="ACQ126" s="69"/>
      <c r="ACR126" s="69"/>
      <c r="ACS126" s="69"/>
      <c r="ACT126" s="69"/>
      <c r="ACU126" s="69"/>
      <c r="ACV126" s="69"/>
      <c r="ACW126" s="69"/>
      <c r="ACX126" s="69"/>
      <c r="ACY126" s="69"/>
      <c r="ACZ126" s="69"/>
      <c r="ADA126" s="69"/>
      <c r="ADB126" s="69"/>
      <c r="ADC126" s="69"/>
      <c r="ADD126" s="69"/>
      <c r="ADE126" s="69"/>
      <c r="ADF126" s="69"/>
      <c r="ADG126" s="69"/>
      <c r="ADH126" s="69"/>
      <c r="ADI126" s="69"/>
      <c r="ADJ126" s="69"/>
      <c r="ADK126" s="69"/>
      <c r="ADL126" s="69"/>
      <c r="ADM126" s="69"/>
      <c r="ADN126" s="69"/>
      <c r="ADO126" s="69"/>
      <c r="ADP126" s="69"/>
      <c r="ADQ126" s="69"/>
      <c r="ADR126" s="69"/>
      <c r="ADS126" s="69"/>
      <c r="ADT126" s="69"/>
      <c r="ADU126" s="69"/>
      <c r="ADV126" s="69"/>
      <c r="ADW126" s="69"/>
      <c r="ADX126" s="69"/>
      <c r="ADY126" s="69"/>
      <c r="ADZ126" s="69"/>
      <c r="AEA126" s="69"/>
      <c r="AEB126" s="69"/>
      <c r="AEC126" s="69"/>
      <c r="AED126" s="69"/>
      <c r="AEE126" s="69"/>
      <c r="AEF126" s="69"/>
      <c r="AEG126" s="69"/>
      <c r="AEH126" s="69"/>
      <c r="AEI126" s="69"/>
      <c r="AEJ126" s="69"/>
      <c r="AEK126" s="69"/>
      <c r="AEL126" s="69"/>
      <c r="AEM126" s="69"/>
      <c r="AEN126" s="69"/>
      <c r="AEO126" s="69"/>
      <c r="AEP126" s="69"/>
      <c r="AEQ126" s="69"/>
      <c r="AER126" s="69"/>
      <c r="AES126" s="69"/>
      <c r="AET126" s="69"/>
      <c r="AEU126" s="69"/>
      <c r="AEV126" s="69"/>
      <c r="AEW126" s="69"/>
      <c r="AEX126" s="69"/>
      <c r="AEY126" s="69"/>
      <c r="AEZ126" s="69"/>
      <c r="AFA126" s="69"/>
      <c r="AFB126" s="69"/>
      <c r="AFC126" s="69"/>
      <c r="AFD126" s="69"/>
      <c r="AFE126" s="69"/>
      <c r="AFF126" s="69"/>
      <c r="AFG126" s="69"/>
      <c r="AFH126" s="69"/>
      <c r="AFI126" s="69"/>
      <c r="AFJ126" s="69"/>
      <c r="AFK126" s="69"/>
      <c r="AFL126" s="69"/>
      <c r="AFM126" s="69"/>
      <c r="AFN126" s="69"/>
      <c r="AFO126" s="69"/>
      <c r="AFP126" s="69"/>
      <c r="AFQ126" s="69"/>
      <c r="AFR126" s="69"/>
      <c r="AFS126" s="69"/>
      <c r="AFT126" s="69"/>
      <c r="AFU126" s="69"/>
      <c r="AFV126" s="69"/>
      <c r="AFW126" s="69"/>
      <c r="AFX126" s="69"/>
      <c r="AFY126" s="69"/>
      <c r="AFZ126" s="69"/>
      <c r="AGA126" s="69"/>
      <c r="AGB126" s="69"/>
      <c r="AGC126" s="69"/>
      <c r="AGD126" s="69"/>
      <c r="AGE126" s="69"/>
      <c r="AGF126" s="69"/>
      <c r="AGG126" s="69"/>
      <c r="AGH126" s="69"/>
      <c r="AGI126" s="69"/>
      <c r="AGJ126" s="69"/>
      <c r="AGK126" s="69"/>
      <c r="AGL126" s="69"/>
      <c r="AGM126" s="69"/>
      <c r="AGN126" s="69"/>
      <c r="AGO126" s="69"/>
      <c r="AGP126" s="69"/>
      <c r="AGQ126" s="69"/>
      <c r="AGR126" s="69"/>
      <c r="AGS126" s="69"/>
      <c r="AGT126" s="69"/>
      <c r="AGU126" s="69"/>
      <c r="AGV126" s="69"/>
      <c r="AGW126" s="69"/>
      <c r="AGX126" s="69"/>
      <c r="AGY126" s="69"/>
      <c r="AGZ126" s="69"/>
      <c r="AHA126" s="69"/>
      <c r="AHB126" s="69"/>
      <c r="AHC126" s="69"/>
      <c r="AHD126" s="69"/>
      <c r="AHE126" s="69"/>
      <c r="AHF126" s="69"/>
      <c r="AHG126" s="69"/>
      <c r="AHH126" s="69"/>
      <c r="AHI126" s="69"/>
      <c r="AHJ126" s="69"/>
      <c r="AHK126" s="69"/>
      <c r="AHL126" s="69"/>
      <c r="AHM126" s="69"/>
      <c r="AHN126" s="69"/>
      <c r="AHO126" s="69"/>
      <c r="AHP126" s="69"/>
      <c r="AHQ126" s="69"/>
      <c r="AHR126" s="69"/>
      <c r="AHS126" s="69"/>
      <c r="AHT126" s="69"/>
      <c r="AHU126" s="69"/>
      <c r="AHV126" s="69"/>
      <c r="AHW126" s="69"/>
      <c r="AHX126" s="69"/>
      <c r="AHY126" s="69"/>
      <c r="AHZ126" s="69"/>
      <c r="AIA126" s="69"/>
      <c r="AIB126" s="69"/>
      <c r="AIC126" s="69"/>
      <c r="AID126" s="69"/>
      <c r="AIE126" s="69"/>
      <c r="AIF126" s="69"/>
      <c r="AIG126" s="69"/>
      <c r="AIH126" s="69"/>
      <c r="AII126" s="69"/>
      <c r="AIJ126" s="69"/>
      <c r="AIK126" s="69"/>
      <c r="AIL126" s="69"/>
      <c r="AIM126" s="69"/>
      <c r="AIN126" s="69"/>
      <c r="AIO126" s="69"/>
      <c r="AIP126" s="69"/>
      <c r="AIQ126" s="69"/>
      <c r="AIR126" s="69"/>
      <c r="AIS126" s="69"/>
      <c r="AIT126" s="69"/>
      <c r="AIU126" s="69"/>
      <c r="AIV126" s="69"/>
      <c r="AIW126" s="69"/>
      <c r="AIX126" s="69"/>
      <c r="AIY126" s="69"/>
      <c r="AIZ126" s="69"/>
      <c r="AJA126" s="69"/>
      <c r="AJB126" s="69"/>
      <c r="AJC126" s="69"/>
      <c r="AJD126" s="69"/>
      <c r="AJE126" s="69"/>
      <c r="AJF126" s="69"/>
      <c r="AJG126" s="69"/>
      <c r="AJH126" s="69"/>
      <c r="AJI126" s="69"/>
      <c r="AJJ126" s="69"/>
      <c r="AJK126" s="69"/>
      <c r="AJL126" s="69"/>
      <c r="AJM126" s="69"/>
      <c r="AJN126" s="69"/>
      <c r="AJO126" s="69"/>
      <c r="AJP126" s="69"/>
      <c r="AJQ126" s="69"/>
      <c r="AJR126" s="69"/>
      <c r="AJS126" s="69"/>
      <c r="AJT126" s="69"/>
      <c r="AJU126" s="69"/>
      <c r="AJV126" s="69"/>
      <c r="AJW126" s="69"/>
      <c r="AJX126" s="69"/>
      <c r="AJY126" s="69"/>
      <c r="AJZ126" s="69"/>
      <c r="AKA126" s="69"/>
      <c r="AKB126" s="69"/>
      <c r="AKC126" s="69"/>
      <c r="AKD126" s="69"/>
      <c r="AKE126" s="69"/>
      <c r="AKF126" s="69"/>
      <c r="AKG126" s="69"/>
      <c r="AKH126" s="69"/>
      <c r="AKI126" s="69"/>
      <c r="AKJ126" s="69"/>
      <c r="AKK126" s="69"/>
      <c r="AKL126" s="69"/>
      <c r="AKM126" s="69"/>
      <c r="AKN126" s="69"/>
      <c r="AKO126" s="69"/>
      <c r="AKP126" s="69"/>
      <c r="AKQ126" s="69"/>
      <c r="AKR126" s="69"/>
      <c r="AKS126" s="69"/>
      <c r="AKT126" s="69"/>
      <c r="AKU126" s="69"/>
      <c r="AKV126" s="69"/>
      <c r="AKW126" s="69"/>
      <c r="AKX126" s="69"/>
      <c r="AKY126" s="69"/>
      <c r="AKZ126" s="69"/>
      <c r="ALA126" s="69"/>
      <c r="ALB126" s="69"/>
      <c r="ALC126" s="69"/>
      <c r="ALD126" s="69"/>
      <c r="ALE126" s="69"/>
      <c r="ALF126" s="69"/>
      <c r="ALG126" s="69"/>
      <c r="ALH126" s="69"/>
      <c r="ALI126" s="69"/>
      <c r="ALJ126" s="69"/>
      <c r="ALK126" s="69"/>
      <c r="ALL126" s="69"/>
      <c r="ALM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c r="CQ127" s="69"/>
      <c r="CR127" s="69"/>
      <c r="CS127" s="69"/>
      <c r="CT127" s="69"/>
      <c r="CU127" s="69"/>
      <c r="CV127" s="69"/>
      <c r="CW127" s="69"/>
      <c r="CX127" s="69"/>
      <c r="CY127" s="69"/>
      <c r="CZ127" s="69"/>
      <c r="DA127" s="69"/>
      <c r="DB127" s="69"/>
      <c r="DC127" s="69"/>
      <c r="DD127" s="69"/>
      <c r="DE127" s="69"/>
      <c r="DF127" s="69"/>
      <c r="DG127" s="69"/>
      <c r="DH127" s="69"/>
      <c r="DI127" s="69"/>
      <c r="DJ127" s="69"/>
      <c r="DK127" s="69"/>
      <c r="DL127" s="69"/>
      <c r="DM127" s="69"/>
      <c r="DN127" s="69"/>
      <c r="DO127" s="69"/>
      <c r="DP127" s="69"/>
      <c r="DQ127" s="69"/>
      <c r="DR127" s="69"/>
      <c r="DS127" s="69"/>
      <c r="DT127" s="69"/>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c r="EU127" s="69"/>
      <c r="EV127" s="69"/>
      <c r="EW127" s="69"/>
      <c r="EX127" s="69"/>
      <c r="EY127" s="69"/>
      <c r="EZ127" s="69"/>
      <c r="FA127" s="69"/>
      <c r="FB127" s="69"/>
      <c r="FC127" s="69"/>
      <c r="FD127" s="69"/>
      <c r="FE127" s="69"/>
      <c r="FF127" s="69"/>
      <c r="FG127" s="69"/>
      <c r="FH127" s="69"/>
      <c r="FI127" s="69"/>
      <c r="FJ127" s="69"/>
      <c r="FK127" s="69"/>
      <c r="FL127" s="69"/>
      <c r="FM127" s="69"/>
      <c r="FN127" s="69"/>
      <c r="FO127" s="69"/>
      <c r="FP127" s="69"/>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c r="OI127" s="69"/>
      <c r="OJ127" s="69"/>
      <c r="OK127" s="69"/>
      <c r="OL127" s="69"/>
      <c r="OM127" s="69"/>
      <c r="ON127" s="69"/>
      <c r="OO127" s="69"/>
      <c r="OP127" s="69"/>
      <c r="OQ127" s="69"/>
      <c r="OR127" s="69"/>
      <c r="OS127" s="69"/>
      <c r="OT127" s="69"/>
      <c r="OU127" s="69"/>
      <c r="OV127" s="69"/>
      <c r="OW127" s="69"/>
      <c r="OX127" s="69"/>
      <c r="OY127" s="69"/>
      <c r="OZ127" s="69"/>
      <c r="PA127" s="69"/>
      <c r="PB127" s="69"/>
      <c r="PC127" s="69"/>
      <c r="PD127" s="69"/>
      <c r="PE127" s="69"/>
      <c r="PF127" s="69"/>
      <c r="PG127" s="69"/>
      <c r="PH127" s="69"/>
      <c r="PI127" s="69"/>
      <c r="PJ127" s="69"/>
      <c r="PK127" s="69"/>
      <c r="PL127" s="69"/>
      <c r="PM127" s="69"/>
      <c r="PN127" s="69"/>
      <c r="PO127" s="69"/>
      <c r="PP127" s="69"/>
      <c r="PQ127" s="69"/>
      <c r="PR127" s="69"/>
      <c r="PS127" s="69"/>
      <c r="PT127" s="69"/>
      <c r="PU127" s="69"/>
      <c r="PV127" s="69"/>
      <c r="PW127" s="69"/>
      <c r="PX127" s="69"/>
      <c r="PY127" s="69"/>
      <c r="PZ127" s="69"/>
      <c r="QA127" s="69"/>
      <c r="QB127" s="69"/>
      <c r="QC127" s="69"/>
      <c r="QD127" s="69"/>
      <c r="QE127" s="69"/>
      <c r="QF127" s="69"/>
      <c r="QG127" s="69"/>
      <c r="QH127" s="69"/>
      <c r="QI127" s="69"/>
      <c r="QJ127" s="69"/>
      <c r="QK127" s="69"/>
      <c r="QL127" s="69"/>
      <c r="QM127" s="69"/>
      <c r="QN127" s="69"/>
      <c r="QO127" s="69"/>
      <c r="QP127" s="69"/>
      <c r="QQ127" s="69"/>
      <c r="QR127" s="69"/>
      <c r="QS127" s="69"/>
      <c r="QT127" s="69"/>
      <c r="QU127" s="69"/>
      <c r="QV127" s="69"/>
      <c r="QW127" s="69"/>
      <c r="QX127" s="69"/>
      <c r="QY127" s="69"/>
      <c r="QZ127" s="69"/>
      <c r="RA127" s="69"/>
      <c r="RB127" s="69"/>
      <c r="RC127" s="69"/>
      <c r="RD127" s="69"/>
      <c r="RE127" s="69"/>
      <c r="RF127" s="69"/>
      <c r="RG127" s="69"/>
      <c r="RH127" s="69"/>
      <c r="RI127" s="69"/>
      <c r="RJ127" s="69"/>
      <c r="RK127" s="69"/>
      <c r="RL127" s="69"/>
      <c r="RM127" s="69"/>
      <c r="RN127" s="69"/>
      <c r="RO127" s="69"/>
      <c r="RP127" s="69"/>
      <c r="RQ127" s="69"/>
      <c r="RR127" s="69"/>
      <c r="RS127" s="69"/>
      <c r="RT127" s="69"/>
      <c r="RU127" s="69"/>
      <c r="RV127" s="69"/>
      <c r="RW127" s="69"/>
      <c r="RX127" s="69"/>
      <c r="RY127" s="69"/>
      <c r="RZ127" s="69"/>
      <c r="SA127" s="69"/>
      <c r="SB127" s="69"/>
      <c r="SC127" s="69"/>
      <c r="SD127" s="69"/>
      <c r="SE127" s="69"/>
      <c r="SF127" s="69"/>
      <c r="SG127" s="69"/>
      <c r="SH127" s="69"/>
      <c r="SI127" s="69"/>
      <c r="SJ127" s="69"/>
      <c r="SK127" s="69"/>
      <c r="SL127" s="69"/>
      <c r="SM127" s="69"/>
      <c r="SN127" s="69"/>
      <c r="SO127" s="69"/>
      <c r="SP127" s="69"/>
      <c r="SQ127" s="69"/>
      <c r="SR127" s="69"/>
      <c r="SS127" s="69"/>
      <c r="ST127" s="69"/>
      <c r="SU127" s="69"/>
      <c r="SV127" s="69"/>
      <c r="SW127" s="69"/>
      <c r="SX127" s="69"/>
      <c r="SY127" s="69"/>
      <c r="SZ127" s="69"/>
      <c r="TA127" s="69"/>
      <c r="TB127" s="69"/>
      <c r="TC127" s="69"/>
      <c r="TD127" s="69"/>
      <c r="TE127" s="69"/>
      <c r="TF127" s="69"/>
      <c r="TG127" s="69"/>
      <c r="TH127" s="69"/>
      <c r="TI127" s="69"/>
      <c r="TJ127" s="69"/>
      <c r="TK127" s="69"/>
      <c r="TL127" s="69"/>
      <c r="TM127" s="69"/>
      <c r="TN127" s="69"/>
      <c r="TO127" s="69"/>
      <c r="TP127" s="69"/>
      <c r="TQ127" s="69"/>
      <c r="TR127" s="69"/>
      <c r="TS127" s="69"/>
      <c r="TT127" s="69"/>
      <c r="TU127" s="69"/>
      <c r="TV127" s="69"/>
      <c r="TW127" s="69"/>
      <c r="TX127" s="69"/>
      <c r="TY127" s="69"/>
      <c r="TZ127" s="69"/>
      <c r="UA127" s="69"/>
      <c r="UB127" s="69"/>
      <c r="UC127" s="69"/>
      <c r="UD127" s="69"/>
      <c r="UE127" s="69"/>
      <c r="UF127" s="69"/>
      <c r="UG127" s="69"/>
      <c r="UH127" s="69"/>
      <c r="UI127" s="69"/>
      <c r="UJ127" s="69"/>
      <c r="UK127" s="69"/>
      <c r="UL127" s="69"/>
      <c r="UM127" s="69"/>
      <c r="UN127" s="69"/>
      <c r="UO127" s="69"/>
      <c r="UP127" s="69"/>
      <c r="UQ127" s="69"/>
      <c r="UR127" s="69"/>
      <c r="US127" s="69"/>
      <c r="UT127" s="69"/>
      <c r="UU127" s="69"/>
      <c r="UV127" s="69"/>
      <c r="UW127" s="69"/>
      <c r="UX127" s="69"/>
      <c r="UY127" s="69"/>
      <c r="UZ127" s="69"/>
      <c r="VA127" s="69"/>
      <c r="VB127" s="69"/>
      <c r="VC127" s="69"/>
      <c r="VD127" s="69"/>
      <c r="VE127" s="69"/>
      <c r="VF127" s="69"/>
      <c r="VG127" s="69"/>
      <c r="VH127" s="69"/>
      <c r="VI127" s="69"/>
      <c r="VJ127" s="69"/>
      <c r="VK127" s="69"/>
      <c r="VL127" s="69"/>
      <c r="VM127" s="69"/>
      <c r="VN127" s="69"/>
      <c r="VO127" s="69"/>
      <c r="VP127" s="69"/>
      <c r="VQ127" s="69"/>
      <c r="VR127" s="69"/>
      <c r="VS127" s="69"/>
      <c r="VT127" s="69"/>
      <c r="VU127" s="69"/>
      <c r="VV127" s="69"/>
      <c r="VW127" s="69"/>
      <c r="VX127" s="69"/>
      <c r="VY127" s="69"/>
      <c r="VZ127" s="69"/>
      <c r="WA127" s="69"/>
      <c r="WB127" s="69"/>
      <c r="WC127" s="69"/>
      <c r="WD127" s="69"/>
      <c r="WE127" s="69"/>
      <c r="WF127" s="69"/>
      <c r="WG127" s="69"/>
      <c r="WH127" s="69"/>
      <c r="WI127" s="69"/>
      <c r="WJ127" s="69"/>
      <c r="WK127" s="69"/>
      <c r="WL127" s="69"/>
      <c r="WM127" s="69"/>
      <c r="WN127" s="69"/>
      <c r="WO127" s="69"/>
      <c r="WP127" s="69"/>
      <c r="WQ127" s="69"/>
      <c r="WR127" s="69"/>
      <c r="WS127" s="69"/>
      <c r="WT127" s="69"/>
      <c r="WU127" s="69"/>
      <c r="WV127" s="69"/>
      <c r="WW127" s="69"/>
      <c r="WX127" s="69"/>
      <c r="WY127" s="69"/>
      <c r="WZ127" s="69"/>
      <c r="XA127" s="69"/>
      <c r="XB127" s="69"/>
      <c r="XC127" s="69"/>
      <c r="XD127" s="69"/>
      <c r="XE127" s="69"/>
      <c r="XF127" s="69"/>
      <c r="XG127" s="69"/>
      <c r="XH127" s="69"/>
      <c r="XI127" s="69"/>
      <c r="XJ127" s="69"/>
      <c r="XK127" s="69"/>
      <c r="XL127" s="69"/>
      <c r="XM127" s="69"/>
      <c r="XN127" s="69"/>
      <c r="XO127" s="69"/>
      <c r="XP127" s="69"/>
      <c r="XQ127" s="69"/>
      <c r="XR127" s="69"/>
      <c r="XS127" s="69"/>
      <c r="XT127" s="69"/>
      <c r="XU127" s="69"/>
      <c r="XV127" s="69"/>
      <c r="XW127" s="69"/>
      <c r="XX127" s="69"/>
      <c r="XY127" s="69"/>
      <c r="XZ127" s="69"/>
      <c r="YA127" s="69"/>
      <c r="YB127" s="69"/>
      <c r="YC127" s="69"/>
      <c r="YD127" s="69"/>
      <c r="YE127" s="69"/>
      <c r="YF127" s="69"/>
      <c r="YG127" s="69"/>
      <c r="YH127" s="69"/>
      <c r="YI127" s="69"/>
      <c r="YJ127" s="69"/>
      <c r="YK127" s="69"/>
      <c r="YL127" s="69"/>
      <c r="YM127" s="69"/>
      <c r="YN127" s="69"/>
      <c r="YO127" s="69"/>
      <c r="YP127" s="69"/>
      <c r="YQ127" s="69"/>
      <c r="YR127" s="69"/>
      <c r="YS127" s="69"/>
      <c r="YT127" s="69"/>
      <c r="YU127" s="69"/>
      <c r="YV127" s="69"/>
      <c r="YW127" s="69"/>
      <c r="YX127" s="69"/>
      <c r="YY127" s="69"/>
      <c r="YZ127" s="69"/>
      <c r="ZA127" s="69"/>
      <c r="ZB127" s="69"/>
      <c r="ZC127" s="69"/>
      <c r="ZD127" s="69"/>
      <c r="ZE127" s="69"/>
      <c r="ZF127" s="69"/>
      <c r="ZG127" s="69"/>
      <c r="ZH127" s="69"/>
      <c r="ZI127" s="69"/>
      <c r="ZJ127" s="69"/>
      <c r="ZK127" s="69"/>
      <c r="ZL127" s="69"/>
      <c r="ZM127" s="69"/>
      <c r="ZN127" s="69"/>
      <c r="ZO127" s="69"/>
      <c r="ZP127" s="69"/>
      <c r="ZQ127" s="69"/>
      <c r="ZR127" s="69"/>
      <c r="ZS127" s="69"/>
      <c r="ZT127" s="69"/>
      <c r="ZU127" s="69"/>
      <c r="ZV127" s="69"/>
      <c r="ZW127" s="69"/>
      <c r="ZX127" s="69"/>
      <c r="ZY127" s="69"/>
      <c r="ZZ127" s="69"/>
      <c r="AAA127" s="69"/>
      <c r="AAB127" s="69"/>
      <c r="AAC127" s="69"/>
      <c r="AAD127" s="69"/>
      <c r="AAE127" s="69"/>
      <c r="AAF127" s="69"/>
      <c r="AAG127" s="69"/>
      <c r="AAH127" s="69"/>
      <c r="AAI127" s="69"/>
      <c r="AAJ127" s="69"/>
      <c r="AAK127" s="69"/>
      <c r="AAL127" s="69"/>
      <c r="AAM127" s="69"/>
      <c r="AAN127" s="69"/>
      <c r="AAO127" s="69"/>
      <c r="AAP127" s="69"/>
      <c r="AAQ127" s="69"/>
      <c r="AAR127" s="69"/>
      <c r="AAS127" s="69"/>
      <c r="AAT127" s="69"/>
      <c r="AAU127" s="69"/>
      <c r="AAV127" s="69"/>
      <c r="AAW127" s="69"/>
      <c r="AAX127" s="69"/>
      <c r="AAY127" s="69"/>
      <c r="AAZ127" s="69"/>
      <c r="ABA127" s="69"/>
      <c r="ABB127" s="69"/>
      <c r="ABC127" s="69"/>
      <c r="ABD127" s="69"/>
      <c r="ABE127" s="69"/>
      <c r="ABF127" s="69"/>
      <c r="ABG127" s="69"/>
      <c r="ABH127" s="69"/>
      <c r="ABI127" s="69"/>
      <c r="ABJ127" s="69"/>
      <c r="ABK127" s="69"/>
      <c r="ABL127" s="69"/>
      <c r="ABM127" s="69"/>
      <c r="ABN127" s="69"/>
      <c r="ABO127" s="69"/>
      <c r="ABP127" s="69"/>
      <c r="ABQ127" s="69"/>
      <c r="ABR127" s="69"/>
      <c r="ABS127" s="69"/>
      <c r="ABT127" s="69"/>
      <c r="ABU127" s="69"/>
      <c r="ABV127" s="69"/>
      <c r="ABW127" s="69"/>
      <c r="ABX127" s="69"/>
      <c r="ABY127" s="69"/>
      <c r="ABZ127" s="69"/>
      <c r="ACA127" s="69"/>
      <c r="ACB127" s="69"/>
      <c r="ACC127" s="69"/>
      <c r="ACD127" s="69"/>
      <c r="ACE127" s="69"/>
      <c r="ACF127" s="69"/>
      <c r="ACG127" s="69"/>
      <c r="ACH127" s="69"/>
      <c r="ACI127" s="69"/>
      <c r="ACJ127" s="69"/>
      <c r="ACK127" s="69"/>
      <c r="ACL127" s="69"/>
      <c r="ACM127" s="69"/>
      <c r="ACN127" s="69"/>
      <c r="ACO127" s="69"/>
      <c r="ACP127" s="69"/>
      <c r="ACQ127" s="69"/>
      <c r="ACR127" s="69"/>
      <c r="ACS127" s="69"/>
      <c r="ACT127" s="69"/>
      <c r="ACU127" s="69"/>
      <c r="ACV127" s="69"/>
      <c r="ACW127" s="69"/>
      <c r="ACX127" s="69"/>
      <c r="ACY127" s="69"/>
      <c r="ACZ127" s="69"/>
      <c r="ADA127" s="69"/>
      <c r="ADB127" s="69"/>
      <c r="ADC127" s="69"/>
      <c r="ADD127" s="69"/>
      <c r="ADE127" s="69"/>
      <c r="ADF127" s="69"/>
      <c r="ADG127" s="69"/>
      <c r="ADH127" s="69"/>
      <c r="ADI127" s="69"/>
      <c r="ADJ127" s="69"/>
      <c r="ADK127" s="69"/>
      <c r="ADL127" s="69"/>
      <c r="ADM127" s="69"/>
      <c r="ADN127" s="69"/>
      <c r="ADO127" s="69"/>
      <c r="ADP127" s="69"/>
      <c r="ADQ127" s="69"/>
      <c r="ADR127" s="69"/>
      <c r="ADS127" s="69"/>
      <c r="ADT127" s="69"/>
      <c r="ADU127" s="69"/>
      <c r="ADV127" s="69"/>
      <c r="ADW127" s="69"/>
      <c r="ADX127" s="69"/>
      <c r="ADY127" s="69"/>
      <c r="ADZ127" s="69"/>
      <c r="AEA127" s="69"/>
      <c r="AEB127" s="69"/>
      <c r="AEC127" s="69"/>
      <c r="AED127" s="69"/>
      <c r="AEE127" s="69"/>
      <c r="AEF127" s="69"/>
      <c r="AEG127" s="69"/>
      <c r="AEH127" s="69"/>
      <c r="AEI127" s="69"/>
      <c r="AEJ127" s="69"/>
      <c r="AEK127" s="69"/>
      <c r="AEL127" s="69"/>
      <c r="AEM127" s="69"/>
      <c r="AEN127" s="69"/>
      <c r="AEO127" s="69"/>
      <c r="AEP127" s="69"/>
      <c r="AEQ127" s="69"/>
      <c r="AER127" s="69"/>
      <c r="AES127" s="69"/>
      <c r="AET127" s="69"/>
      <c r="AEU127" s="69"/>
      <c r="AEV127" s="69"/>
      <c r="AEW127" s="69"/>
      <c r="AEX127" s="69"/>
      <c r="AEY127" s="69"/>
      <c r="AEZ127" s="69"/>
      <c r="AFA127" s="69"/>
      <c r="AFB127" s="69"/>
      <c r="AFC127" s="69"/>
      <c r="AFD127" s="69"/>
      <c r="AFE127" s="69"/>
      <c r="AFF127" s="69"/>
      <c r="AFG127" s="69"/>
      <c r="AFH127" s="69"/>
      <c r="AFI127" s="69"/>
      <c r="AFJ127" s="69"/>
      <c r="AFK127" s="69"/>
      <c r="AFL127" s="69"/>
      <c r="AFM127" s="69"/>
      <c r="AFN127" s="69"/>
      <c r="AFO127" s="69"/>
      <c r="AFP127" s="69"/>
      <c r="AFQ127" s="69"/>
      <c r="AFR127" s="69"/>
      <c r="AFS127" s="69"/>
      <c r="AFT127" s="69"/>
      <c r="AFU127" s="69"/>
      <c r="AFV127" s="69"/>
      <c r="AFW127" s="69"/>
      <c r="AFX127" s="69"/>
      <c r="AFY127" s="69"/>
      <c r="AFZ127" s="69"/>
      <c r="AGA127" s="69"/>
      <c r="AGB127" s="69"/>
      <c r="AGC127" s="69"/>
      <c r="AGD127" s="69"/>
      <c r="AGE127" s="69"/>
      <c r="AGF127" s="69"/>
      <c r="AGG127" s="69"/>
      <c r="AGH127" s="69"/>
      <c r="AGI127" s="69"/>
      <c r="AGJ127" s="69"/>
      <c r="AGK127" s="69"/>
      <c r="AGL127" s="69"/>
      <c r="AGM127" s="69"/>
      <c r="AGN127" s="69"/>
      <c r="AGO127" s="69"/>
      <c r="AGP127" s="69"/>
      <c r="AGQ127" s="69"/>
      <c r="AGR127" s="69"/>
      <c r="AGS127" s="69"/>
      <c r="AGT127" s="69"/>
      <c r="AGU127" s="69"/>
      <c r="AGV127" s="69"/>
      <c r="AGW127" s="69"/>
      <c r="AGX127" s="69"/>
      <c r="AGY127" s="69"/>
      <c r="AGZ127" s="69"/>
      <c r="AHA127" s="69"/>
      <c r="AHB127" s="69"/>
      <c r="AHC127" s="69"/>
      <c r="AHD127" s="69"/>
      <c r="AHE127" s="69"/>
      <c r="AHF127" s="69"/>
      <c r="AHG127" s="69"/>
      <c r="AHH127" s="69"/>
      <c r="AHI127" s="69"/>
      <c r="AHJ127" s="69"/>
      <c r="AHK127" s="69"/>
      <c r="AHL127" s="69"/>
      <c r="AHM127" s="69"/>
      <c r="AHN127" s="69"/>
      <c r="AHO127" s="69"/>
      <c r="AHP127" s="69"/>
      <c r="AHQ127" s="69"/>
      <c r="AHR127" s="69"/>
      <c r="AHS127" s="69"/>
      <c r="AHT127" s="69"/>
      <c r="AHU127" s="69"/>
      <c r="AHV127" s="69"/>
      <c r="AHW127" s="69"/>
      <c r="AHX127" s="69"/>
      <c r="AHY127" s="69"/>
      <c r="AHZ127" s="69"/>
      <c r="AIA127" s="69"/>
      <c r="AIB127" s="69"/>
      <c r="AIC127" s="69"/>
      <c r="AID127" s="69"/>
      <c r="AIE127" s="69"/>
      <c r="AIF127" s="69"/>
      <c r="AIG127" s="69"/>
      <c r="AIH127" s="69"/>
      <c r="AII127" s="69"/>
      <c r="AIJ127" s="69"/>
      <c r="AIK127" s="69"/>
      <c r="AIL127" s="69"/>
      <c r="AIM127" s="69"/>
      <c r="AIN127" s="69"/>
      <c r="AIO127" s="69"/>
      <c r="AIP127" s="69"/>
      <c r="AIQ127" s="69"/>
      <c r="AIR127" s="69"/>
      <c r="AIS127" s="69"/>
      <c r="AIT127" s="69"/>
      <c r="AIU127" s="69"/>
      <c r="AIV127" s="69"/>
      <c r="AIW127" s="69"/>
      <c r="AIX127" s="69"/>
      <c r="AIY127" s="69"/>
      <c r="AIZ127" s="69"/>
      <c r="AJA127" s="69"/>
      <c r="AJB127" s="69"/>
      <c r="AJC127" s="69"/>
      <c r="AJD127" s="69"/>
      <c r="AJE127" s="69"/>
      <c r="AJF127" s="69"/>
      <c r="AJG127" s="69"/>
      <c r="AJH127" s="69"/>
      <c r="AJI127" s="69"/>
      <c r="AJJ127" s="69"/>
      <c r="AJK127" s="69"/>
      <c r="AJL127" s="69"/>
      <c r="AJM127" s="69"/>
      <c r="AJN127" s="69"/>
      <c r="AJO127" s="69"/>
      <c r="AJP127" s="69"/>
      <c r="AJQ127" s="69"/>
      <c r="AJR127" s="69"/>
      <c r="AJS127" s="69"/>
      <c r="AJT127" s="69"/>
      <c r="AJU127" s="69"/>
      <c r="AJV127" s="69"/>
      <c r="AJW127" s="69"/>
      <c r="AJX127" s="69"/>
      <c r="AJY127" s="69"/>
      <c r="AJZ127" s="69"/>
      <c r="AKA127" s="69"/>
      <c r="AKB127" s="69"/>
      <c r="AKC127" s="69"/>
      <c r="AKD127" s="69"/>
      <c r="AKE127" s="69"/>
      <c r="AKF127" s="69"/>
      <c r="AKG127" s="69"/>
      <c r="AKH127" s="69"/>
      <c r="AKI127" s="69"/>
      <c r="AKJ127" s="69"/>
      <c r="AKK127" s="69"/>
      <c r="AKL127" s="69"/>
      <c r="AKM127" s="69"/>
      <c r="AKN127" s="69"/>
      <c r="AKO127" s="69"/>
      <c r="AKP127" s="69"/>
      <c r="AKQ127" s="69"/>
      <c r="AKR127" s="69"/>
      <c r="AKS127" s="69"/>
      <c r="AKT127" s="69"/>
      <c r="AKU127" s="69"/>
      <c r="AKV127" s="69"/>
      <c r="AKW127" s="69"/>
      <c r="AKX127" s="69"/>
      <c r="AKY127" s="69"/>
      <c r="AKZ127" s="69"/>
      <c r="ALA127" s="69"/>
      <c r="ALB127" s="69"/>
      <c r="ALC127" s="69"/>
      <c r="ALD127" s="69"/>
      <c r="ALE127" s="69"/>
      <c r="ALF127" s="69"/>
      <c r="ALG127" s="69"/>
      <c r="ALH127" s="69"/>
      <c r="ALI127" s="69"/>
      <c r="ALJ127" s="69"/>
      <c r="ALK127" s="69"/>
      <c r="ALL127" s="69"/>
      <c r="ALM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c r="CR128" s="69"/>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c r="DV128" s="69"/>
      <c r="DW128" s="69"/>
      <c r="DX128" s="69"/>
      <c r="DY128" s="69"/>
      <c r="DZ128" s="69"/>
      <c r="EA128" s="69"/>
      <c r="EB128" s="69"/>
      <c r="EC128" s="69"/>
      <c r="ED128" s="69"/>
      <c r="EE128" s="69"/>
      <c r="EF128" s="69"/>
      <c r="EG128" s="69"/>
      <c r="EH128" s="69"/>
      <c r="EI128" s="69"/>
      <c r="EJ128" s="69"/>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c r="JP128" s="69"/>
      <c r="JQ128" s="69"/>
      <c r="JR128" s="69"/>
      <c r="JS128" s="69"/>
      <c r="JT128" s="69"/>
      <c r="JU128" s="69"/>
      <c r="JV128" s="69"/>
      <c r="JW128" s="69"/>
      <c r="JX128" s="69"/>
      <c r="JY128" s="69"/>
      <c r="JZ128" s="69"/>
      <c r="KA128" s="69"/>
      <c r="KB128" s="69"/>
      <c r="KC128" s="69"/>
      <c r="KD128" s="69"/>
      <c r="KE128" s="69"/>
      <c r="KF128" s="69"/>
      <c r="KG128" s="69"/>
      <c r="KH128" s="69"/>
      <c r="KI128" s="69"/>
      <c r="KJ128" s="69"/>
      <c r="KK128" s="69"/>
      <c r="KL128" s="69"/>
      <c r="KM128" s="69"/>
      <c r="KN128" s="69"/>
      <c r="KO128" s="69"/>
      <c r="KP128" s="69"/>
      <c r="KQ128" s="69"/>
      <c r="KR128" s="69"/>
      <c r="KS128" s="69"/>
      <c r="KT128" s="69"/>
      <c r="KU128" s="69"/>
      <c r="KV128" s="69"/>
      <c r="KW128" s="69"/>
      <c r="KX128" s="69"/>
      <c r="KY128" s="69"/>
      <c r="KZ128" s="69"/>
      <c r="LA128" s="69"/>
      <c r="LB128" s="69"/>
      <c r="LC128" s="69"/>
      <c r="LD128" s="69"/>
      <c r="LE128" s="69"/>
      <c r="LF128" s="69"/>
      <c r="LG128" s="69"/>
      <c r="LH128" s="69"/>
      <c r="LI128" s="69"/>
      <c r="LJ128" s="69"/>
      <c r="LK128" s="69"/>
      <c r="LL128" s="69"/>
      <c r="LM128" s="69"/>
      <c r="LN128" s="69"/>
      <c r="LO128" s="69"/>
      <c r="LP128" s="69"/>
      <c r="LQ128" s="69"/>
      <c r="LR128" s="69"/>
      <c r="LS128" s="69"/>
      <c r="LT128" s="69"/>
      <c r="LU128" s="69"/>
      <c r="LV128" s="69"/>
      <c r="LW128" s="69"/>
      <c r="LX128" s="69"/>
      <c r="LY128" s="69"/>
      <c r="LZ128" s="69"/>
      <c r="MA128" s="69"/>
      <c r="MB128" s="69"/>
      <c r="MC128" s="69"/>
      <c r="MD128" s="69"/>
      <c r="ME128" s="69"/>
      <c r="MF128" s="69"/>
      <c r="MG128" s="69"/>
      <c r="MH128" s="69"/>
      <c r="MI128" s="69"/>
      <c r="MJ128" s="69"/>
      <c r="MK128" s="69"/>
      <c r="ML128" s="69"/>
      <c r="MM128" s="69"/>
      <c r="MN128" s="69"/>
      <c r="MO128" s="69"/>
      <c r="MP128" s="69"/>
      <c r="MQ128" s="69"/>
      <c r="MR128" s="69"/>
      <c r="MS128" s="69"/>
      <c r="MT128" s="69"/>
      <c r="MU128" s="69"/>
      <c r="MV128" s="69"/>
      <c r="MW128" s="69"/>
      <c r="MX128" s="69"/>
      <c r="MY128" s="69"/>
      <c r="MZ128" s="69"/>
      <c r="NA128" s="69"/>
      <c r="NB128" s="69"/>
      <c r="NC128" s="69"/>
      <c r="ND128" s="69"/>
      <c r="NE128" s="69"/>
      <c r="NF128" s="69"/>
      <c r="NG128" s="69"/>
      <c r="NH128" s="69"/>
      <c r="NI128" s="69"/>
      <c r="NJ128" s="69"/>
      <c r="NK128" s="69"/>
      <c r="NL128" s="69"/>
      <c r="NM128" s="69"/>
      <c r="NN128" s="69"/>
      <c r="NO128" s="69"/>
      <c r="NP128" s="69"/>
      <c r="NQ128" s="69"/>
      <c r="NR128" s="69"/>
      <c r="NS128" s="69"/>
      <c r="NT128" s="69"/>
      <c r="NU128" s="69"/>
      <c r="NV128" s="69"/>
      <c r="NW128" s="69"/>
      <c r="NX128" s="69"/>
      <c r="NY128" s="69"/>
      <c r="NZ128" s="69"/>
      <c r="OA128" s="69"/>
      <c r="OB128" s="69"/>
      <c r="OC128" s="69"/>
      <c r="OD128" s="69"/>
      <c r="OE128" s="69"/>
      <c r="OF128" s="69"/>
      <c r="OG128" s="69"/>
      <c r="OH128" s="69"/>
      <c r="OI128" s="69"/>
      <c r="OJ128" s="69"/>
      <c r="OK128" s="69"/>
      <c r="OL128" s="69"/>
      <c r="OM128" s="69"/>
      <c r="ON128" s="69"/>
      <c r="OO128" s="69"/>
      <c r="OP128" s="69"/>
      <c r="OQ128" s="69"/>
      <c r="OR128" s="69"/>
      <c r="OS128" s="69"/>
      <c r="OT128" s="69"/>
      <c r="OU128" s="69"/>
      <c r="OV128" s="69"/>
      <c r="OW128" s="69"/>
      <c r="OX128" s="69"/>
      <c r="OY128" s="69"/>
      <c r="OZ128" s="69"/>
      <c r="PA128" s="69"/>
      <c r="PB128" s="69"/>
      <c r="PC128" s="69"/>
      <c r="PD128" s="69"/>
      <c r="PE128" s="69"/>
      <c r="PF128" s="69"/>
      <c r="PG128" s="69"/>
      <c r="PH128" s="69"/>
      <c r="PI128" s="69"/>
      <c r="PJ128" s="69"/>
      <c r="PK128" s="69"/>
      <c r="PL128" s="69"/>
      <c r="PM128" s="69"/>
      <c r="PN128" s="69"/>
      <c r="PO128" s="69"/>
      <c r="PP128" s="69"/>
      <c r="PQ128" s="69"/>
      <c r="PR128" s="69"/>
      <c r="PS128" s="69"/>
      <c r="PT128" s="69"/>
      <c r="PU128" s="69"/>
      <c r="PV128" s="69"/>
      <c r="PW128" s="69"/>
      <c r="PX128" s="69"/>
      <c r="PY128" s="69"/>
      <c r="PZ128" s="69"/>
      <c r="QA128" s="69"/>
      <c r="QB128" s="69"/>
      <c r="QC128" s="69"/>
      <c r="QD128" s="69"/>
      <c r="QE128" s="69"/>
      <c r="QF128" s="69"/>
      <c r="QG128" s="69"/>
      <c r="QH128" s="69"/>
      <c r="QI128" s="69"/>
      <c r="QJ128" s="69"/>
      <c r="QK128" s="69"/>
      <c r="QL128" s="69"/>
      <c r="QM128" s="69"/>
      <c r="QN128" s="69"/>
      <c r="QO128" s="69"/>
      <c r="QP128" s="69"/>
      <c r="QQ128" s="69"/>
      <c r="QR128" s="69"/>
      <c r="QS128" s="69"/>
      <c r="QT128" s="69"/>
      <c r="QU128" s="69"/>
      <c r="QV128" s="69"/>
      <c r="QW128" s="69"/>
      <c r="QX128" s="69"/>
      <c r="QY128" s="69"/>
      <c r="QZ128" s="69"/>
      <c r="RA128" s="69"/>
      <c r="RB128" s="69"/>
      <c r="RC128" s="69"/>
      <c r="RD128" s="69"/>
      <c r="RE128" s="69"/>
      <c r="RF128" s="69"/>
      <c r="RG128" s="69"/>
      <c r="RH128" s="69"/>
      <c r="RI128" s="69"/>
      <c r="RJ128" s="69"/>
      <c r="RK128" s="69"/>
      <c r="RL128" s="69"/>
      <c r="RM128" s="69"/>
      <c r="RN128" s="69"/>
      <c r="RO128" s="69"/>
      <c r="RP128" s="69"/>
      <c r="RQ128" s="69"/>
      <c r="RR128" s="69"/>
      <c r="RS128" s="69"/>
      <c r="RT128" s="69"/>
      <c r="RU128" s="69"/>
      <c r="RV128" s="69"/>
      <c r="RW128" s="69"/>
      <c r="RX128" s="69"/>
      <c r="RY128" s="69"/>
      <c r="RZ128" s="69"/>
      <c r="SA128" s="69"/>
      <c r="SB128" s="69"/>
      <c r="SC128" s="69"/>
      <c r="SD128" s="69"/>
      <c r="SE128" s="69"/>
      <c r="SF128" s="69"/>
      <c r="SG128" s="69"/>
      <c r="SH128" s="69"/>
      <c r="SI128" s="69"/>
      <c r="SJ128" s="69"/>
      <c r="SK128" s="69"/>
      <c r="SL128" s="69"/>
      <c r="SM128" s="69"/>
      <c r="SN128" s="69"/>
      <c r="SO128" s="69"/>
      <c r="SP128" s="69"/>
      <c r="SQ128" s="69"/>
      <c r="SR128" s="69"/>
      <c r="SS128" s="69"/>
      <c r="ST128" s="69"/>
      <c r="SU128" s="69"/>
      <c r="SV128" s="69"/>
      <c r="SW128" s="69"/>
      <c r="SX128" s="69"/>
      <c r="SY128" s="69"/>
      <c r="SZ128" s="69"/>
      <c r="TA128" s="69"/>
      <c r="TB128" s="69"/>
      <c r="TC128" s="69"/>
      <c r="TD128" s="69"/>
      <c r="TE128" s="69"/>
      <c r="TF128" s="69"/>
      <c r="TG128" s="69"/>
      <c r="TH128" s="69"/>
      <c r="TI128" s="69"/>
      <c r="TJ128" s="69"/>
      <c r="TK128" s="69"/>
      <c r="TL128" s="69"/>
      <c r="TM128" s="69"/>
      <c r="TN128" s="69"/>
      <c r="TO128" s="69"/>
      <c r="TP128" s="69"/>
      <c r="TQ128" s="69"/>
      <c r="TR128" s="69"/>
      <c r="TS128" s="69"/>
      <c r="TT128" s="69"/>
      <c r="TU128" s="69"/>
      <c r="TV128" s="69"/>
      <c r="TW128" s="69"/>
      <c r="TX128" s="69"/>
      <c r="TY128" s="69"/>
      <c r="TZ128" s="69"/>
      <c r="UA128" s="69"/>
      <c r="UB128" s="69"/>
      <c r="UC128" s="69"/>
      <c r="UD128" s="69"/>
      <c r="UE128" s="69"/>
      <c r="UF128" s="69"/>
      <c r="UG128" s="69"/>
      <c r="UH128" s="69"/>
      <c r="UI128" s="69"/>
      <c r="UJ128" s="69"/>
      <c r="UK128" s="69"/>
      <c r="UL128" s="69"/>
      <c r="UM128" s="69"/>
      <c r="UN128" s="69"/>
      <c r="UO128" s="69"/>
      <c r="UP128" s="69"/>
      <c r="UQ128" s="69"/>
      <c r="UR128" s="69"/>
      <c r="US128" s="69"/>
      <c r="UT128" s="69"/>
      <c r="UU128" s="69"/>
      <c r="UV128" s="69"/>
      <c r="UW128" s="69"/>
      <c r="UX128" s="69"/>
      <c r="UY128" s="69"/>
      <c r="UZ128" s="69"/>
      <c r="VA128" s="69"/>
      <c r="VB128" s="69"/>
      <c r="VC128" s="69"/>
      <c r="VD128" s="69"/>
      <c r="VE128" s="69"/>
      <c r="VF128" s="69"/>
      <c r="VG128" s="69"/>
      <c r="VH128" s="69"/>
      <c r="VI128" s="69"/>
      <c r="VJ128" s="69"/>
      <c r="VK128" s="69"/>
      <c r="VL128" s="69"/>
      <c r="VM128" s="69"/>
      <c r="VN128" s="69"/>
      <c r="VO128" s="69"/>
      <c r="VP128" s="69"/>
      <c r="VQ128" s="69"/>
      <c r="VR128" s="69"/>
      <c r="VS128" s="69"/>
      <c r="VT128" s="69"/>
      <c r="VU128" s="69"/>
      <c r="VV128" s="69"/>
      <c r="VW128" s="69"/>
      <c r="VX128" s="69"/>
      <c r="VY128" s="69"/>
      <c r="VZ128" s="69"/>
      <c r="WA128" s="69"/>
      <c r="WB128" s="69"/>
      <c r="WC128" s="69"/>
      <c r="WD128" s="69"/>
      <c r="WE128" s="69"/>
      <c r="WF128" s="69"/>
      <c r="WG128" s="69"/>
      <c r="WH128" s="69"/>
      <c r="WI128" s="69"/>
      <c r="WJ128" s="69"/>
      <c r="WK128" s="69"/>
      <c r="WL128" s="69"/>
      <c r="WM128" s="69"/>
      <c r="WN128" s="69"/>
      <c r="WO128" s="69"/>
      <c r="WP128" s="69"/>
      <c r="WQ128" s="69"/>
      <c r="WR128" s="69"/>
      <c r="WS128" s="69"/>
      <c r="WT128" s="69"/>
      <c r="WU128" s="69"/>
      <c r="WV128" s="69"/>
      <c r="WW128" s="69"/>
      <c r="WX128" s="69"/>
      <c r="WY128" s="69"/>
      <c r="WZ128" s="69"/>
      <c r="XA128" s="69"/>
      <c r="XB128" s="69"/>
      <c r="XC128" s="69"/>
      <c r="XD128" s="69"/>
      <c r="XE128" s="69"/>
      <c r="XF128" s="69"/>
      <c r="XG128" s="69"/>
      <c r="XH128" s="69"/>
      <c r="XI128" s="69"/>
      <c r="XJ128" s="69"/>
      <c r="XK128" s="69"/>
      <c r="XL128" s="69"/>
      <c r="XM128" s="69"/>
      <c r="XN128" s="69"/>
      <c r="XO128" s="69"/>
      <c r="XP128" s="69"/>
      <c r="XQ128" s="69"/>
      <c r="XR128" s="69"/>
      <c r="XS128" s="69"/>
      <c r="XT128" s="69"/>
      <c r="XU128" s="69"/>
      <c r="XV128" s="69"/>
      <c r="XW128" s="69"/>
      <c r="XX128" s="69"/>
      <c r="XY128" s="69"/>
      <c r="XZ128" s="69"/>
      <c r="YA128" s="69"/>
      <c r="YB128" s="69"/>
      <c r="YC128" s="69"/>
      <c r="YD128" s="69"/>
      <c r="YE128" s="69"/>
      <c r="YF128" s="69"/>
      <c r="YG128" s="69"/>
      <c r="YH128" s="69"/>
      <c r="YI128" s="69"/>
      <c r="YJ128" s="69"/>
      <c r="YK128" s="69"/>
      <c r="YL128" s="69"/>
      <c r="YM128" s="69"/>
      <c r="YN128" s="69"/>
      <c r="YO128" s="69"/>
      <c r="YP128" s="69"/>
      <c r="YQ128" s="69"/>
      <c r="YR128" s="69"/>
      <c r="YS128" s="69"/>
      <c r="YT128" s="69"/>
      <c r="YU128" s="69"/>
      <c r="YV128" s="69"/>
      <c r="YW128" s="69"/>
      <c r="YX128" s="69"/>
      <c r="YY128" s="69"/>
      <c r="YZ128" s="69"/>
      <c r="ZA128" s="69"/>
      <c r="ZB128" s="69"/>
      <c r="ZC128" s="69"/>
      <c r="ZD128" s="69"/>
      <c r="ZE128" s="69"/>
      <c r="ZF128" s="69"/>
      <c r="ZG128" s="69"/>
      <c r="ZH128" s="69"/>
      <c r="ZI128" s="69"/>
      <c r="ZJ128" s="69"/>
      <c r="ZK128" s="69"/>
      <c r="ZL128" s="69"/>
      <c r="ZM128" s="69"/>
      <c r="ZN128" s="69"/>
      <c r="ZO128" s="69"/>
      <c r="ZP128" s="69"/>
      <c r="ZQ128" s="69"/>
      <c r="ZR128" s="69"/>
      <c r="ZS128" s="69"/>
      <c r="ZT128" s="69"/>
      <c r="ZU128" s="69"/>
      <c r="ZV128" s="69"/>
      <c r="ZW128" s="69"/>
      <c r="ZX128" s="69"/>
      <c r="ZY128" s="69"/>
      <c r="ZZ128" s="69"/>
      <c r="AAA128" s="69"/>
      <c r="AAB128" s="69"/>
      <c r="AAC128" s="69"/>
      <c r="AAD128" s="69"/>
      <c r="AAE128" s="69"/>
      <c r="AAF128" s="69"/>
      <c r="AAG128" s="69"/>
      <c r="AAH128" s="69"/>
      <c r="AAI128" s="69"/>
      <c r="AAJ128" s="69"/>
      <c r="AAK128" s="69"/>
      <c r="AAL128" s="69"/>
      <c r="AAM128" s="69"/>
      <c r="AAN128" s="69"/>
      <c r="AAO128" s="69"/>
      <c r="AAP128" s="69"/>
      <c r="AAQ128" s="69"/>
      <c r="AAR128" s="69"/>
      <c r="AAS128" s="69"/>
      <c r="AAT128" s="69"/>
      <c r="AAU128" s="69"/>
      <c r="AAV128" s="69"/>
      <c r="AAW128" s="69"/>
      <c r="AAX128" s="69"/>
      <c r="AAY128" s="69"/>
      <c r="AAZ128" s="69"/>
      <c r="ABA128" s="69"/>
      <c r="ABB128" s="69"/>
      <c r="ABC128" s="69"/>
      <c r="ABD128" s="69"/>
      <c r="ABE128" s="69"/>
      <c r="ABF128" s="69"/>
      <c r="ABG128" s="69"/>
      <c r="ABH128" s="69"/>
      <c r="ABI128" s="69"/>
      <c r="ABJ128" s="69"/>
      <c r="ABK128" s="69"/>
      <c r="ABL128" s="69"/>
      <c r="ABM128" s="69"/>
      <c r="ABN128" s="69"/>
      <c r="ABO128" s="69"/>
      <c r="ABP128" s="69"/>
      <c r="ABQ128" s="69"/>
      <c r="ABR128" s="69"/>
      <c r="ABS128" s="69"/>
      <c r="ABT128" s="69"/>
      <c r="ABU128" s="69"/>
      <c r="ABV128" s="69"/>
      <c r="ABW128" s="69"/>
      <c r="ABX128" s="69"/>
      <c r="ABY128" s="69"/>
      <c r="ABZ128" s="69"/>
      <c r="ACA128" s="69"/>
      <c r="ACB128" s="69"/>
      <c r="ACC128" s="69"/>
      <c r="ACD128" s="69"/>
      <c r="ACE128" s="69"/>
      <c r="ACF128" s="69"/>
      <c r="ACG128" s="69"/>
      <c r="ACH128" s="69"/>
      <c r="ACI128" s="69"/>
      <c r="ACJ128" s="69"/>
      <c r="ACK128" s="69"/>
      <c r="ACL128" s="69"/>
      <c r="ACM128" s="69"/>
      <c r="ACN128" s="69"/>
      <c r="ACO128" s="69"/>
      <c r="ACP128" s="69"/>
      <c r="ACQ128" s="69"/>
      <c r="ACR128" s="69"/>
      <c r="ACS128" s="69"/>
      <c r="ACT128" s="69"/>
      <c r="ACU128" s="69"/>
      <c r="ACV128" s="69"/>
      <c r="ACW128" s="69"/>
      <c r="ACX128" s="69"/>
      <c r="ACY128" s="69"/>
      <c r="ACZ128" s="69"/>
      <c r="ADA128" s="69"/>
      <c r="ADB128" s="69"/>
      <c r="ADC128" s="69"/>
      <c r="ADD128" s="69"/>
      <c r="ADE128" s="69"/>
      <c r="ADF128" s="69"/>
      <c r="ADG128" s="69"/>
      <c r="ADH128" s="69"/>
      <c r="ADI128" s="69"/>
      <c r="ADJ128" s="69"/>
      <c r="ADK128" s="69"/>
      <c r="ADL128" s="69"/>
      <c r="ADM128" s="69"/>
      <c r="ADN128" s="69"/>
      <c r="ADO128" s="69"/>
      <c r="ADP128" s="69"/>
      <c r="ADQ128" s="69"/>
      <c r="ADR128" s="69"/>
      <c r="ADS128" s="69"/>
      <c r="ADT128" s="69"/>
      <c r="ADU128" s="69"/>
      <c r="ADV128" s="69"/>
      <c r="ADW128" s="69"/>
      <c r="ADX128" s="69"/>
      <c r="ADY128" s="69"/>
      <c r="ADZ128" s="69"/>
      <c r="AEA128" s="69"/>
      <c r="AEB128" s="69"/>
      <c r="AEC128" s="69"/>
      <c r="AED128" s="69"/>
      <c r="AEE128" s="69"/>
      <c r="AEF128" s="69"/>
      <c r="AEG128" s="69"/>
      <c r="AEH128" s="69"/>
      <c r="AEI128" s="69"/>
      <c r="AEJ128" s="69"/>
      <c r="AEK128" s="69"/>
      <c r="AEL128" s="69"/>
      <c r="AEM128" s="69"/>
      <c r="AEN128" s="69"/>
      <c r="AEO128" s="69"/>
      <c r="AEP128" s="69"/>
      <c r="AEQ128" s="69"/>
      <c r="AER128" s="69"/>
      <c r="AES128" s="69"/>
      <c r="AET128" s="69"/>
      <c r="AEU128" s="69"/>
      <c r="AEV128" s="69"/>
      <c r="AEW128" s="69"/>
      <c r="AEX128" s="69"/>
      <c r="AEY128" s="69"/>
      <c r="AEZ128" s="69"/>
      <c r="AFA128" s="69"/>
      <c r="AFB128" s="69"/>
      <c r="AFC128" s="69"/>
      <c r="AFD128" s="69"/>
      <c r="AFE128" s="69"/>
      <c r="AFF128" s="69"/>
      <c r="AFG128" s="69"/>
      <c r="AFH128" s="69"/>
      <c r="AFI128" s="69"/>
      <c r="AFJ128" s="69"/>
      <c r="AFK128" s="69"/>
      <c r="AFL128" s="69"/>
      <c r="AFM128" s="69"/>
      <c r="AFN128" s="69"/>
      <c r="AFO128" s="69"/>
      <c r="AFP128" s="69"/>
      <c r="AFQ128" s="69"/>
      <c r="AFR128" s="69"/>
      <c r="AFS128" s="69"/>
      <c r="AFT128" s="69"/>
      <c r="AFU128" s="69"/>
      <c r="AFV128" s="69"/>
      <c r="AFW128" s="69"/>
      <c r="AFX128" s="69"/>
      <c r="AFY128" s="69"/>
      <c r="AFZ128" s="69"/>
      <c r="AGA128" s="69"/>
      <c r="AGB128" s="69"/>
      <c r="AGC128" s="69"/>
      <c r="AGD128" s="69"/>
      <c r="AGE128" s="69"/>
      <c r="AGF128" s="69"/>
      <c r="AGG128" s="69"/>
      <c r="AGH128" s="69"/>
      <c r="AGI128" s="69"/>
      <c r="AGJ128" s="69"/>
      <c r="AGK128" s="69"/>
      <c r="AGL128" s="69"/>
      <c r="AGM128" s="69"/>
      <c r="AGN128" s="69"/>
      <c r="AGO128" s="69"/>
      <c r="AGP128" s="69"/>
      <c r="AGQ128" s="69"/>
      <c r="AGR128" s="69"/>
      <c r="AGS128" s="69"/>
      <c r="AGT128" s="69"/>
      <c r="AGU128" s="69"/>
      <c r="AGV128" s="69"/>
      <c r="AGW128" s="69"/>
      <c r="AGX128" s="69"/>
      <c r="AGY128" s="69"/>
      <c r="AGZ128" s="69"/>
      <c r="AHA128" s="69"/>
      <c r="AHB128" s="69"/>
      <c r="AHC128" s="69"/>
      <c r="AHD128" s="69"/>
      <c r="AHE128" s="69"/>
      <c r="AHF128" s="69"/>
      <c r="AHG128" s="69"/>
      <c r="AHH128" s="69"/>
      <c r="AHI128" s="69"/>
      <c r="AHJ128" s="69"/>
      <c r="AHK128" s="69"/>
      <c r="AHL128" s="69"/>
      <c r="AHM128" s="69"/>
      <c r="AHN128" s="69"/>
      <c r="AHO128" s="69"/>
      <c r="AHP128" s="69"/>
      <c r="AHQ128" s="69"/>
      <c r="AHR128" s="69"/>
      <c r="AHS128" s="69"/>
      <c r="AHT128" s="69"/>
      <c r="AHU128" s="69"/>
      <c r="AHV128" s="69"/>
      <c r="AHW128" s="69"/>
      <c r="AHX128" s="69"/>
      <c r="AHY128" s="69"/>
      <c r="AHZ128" s="69"/>
      <c r="AIA128" s="69"/>
      <c r="AIB128" s="69"/>
      <c r="AIC128" s="69"/>
      <c r="AID128" s="69"/>
      <c r="AIE128" s="69"/>
      <c r="AIF128" s="69"/>
      <c r="AIG128" s="69"/>
      <c r="AIH128" s="69"/>
      <c r="AII128" s="69"/>
      <c r="AIJ128" s="69"/>
      <c r="AIK128" s="69"/>
      <c r="AIL128" s="69"/>
      <c r="AIM128" s="69"/>
      <c r="AIN128" s="69"/>
      <c r="AIO128" s="69"/>
      <c r="AIP128" s="69"/>
      <c r="AIQ128" s="69"/>
      <c r="AIR128" s="69"/>
      <c r="AIS128" s="69"/>
      <c r="AIT128" s="69"/>
      <c r="AIU128" s="69"/>
      <c r="AIV128" s="69"/>
      <c r="AIW128" s="69"/>
      <c r="AIX128" s="69"/>
      <c r="AIY128" s="69"/>
      <c r="AIZ128" s="69"/>
      <c r="AJA128" s="69"/>
      <c r="AJB128" s="69"/>
      <c r="AJC128" s="69"/>
      <c r="AJD128" s="69"/>
      <c r="AJE128" s="69"/>
      <c r="AJF128" s="69"/>
      <c r="AJG128" s="69"/>
      <c r="AJH128" s="69"/>
      <c r="AJI128" s="69"/>
      <c r="AJJ128" s="69"/>
      <c r="AJK128" s="69"/>
      <c r="AJL128" s="69"/>
      <c r="AJM128" s="69"/>
      <c r="AJN128" s="69"/>
      <c r="AJO128" s="69"/>
      <c r="AJP128" s="69"/>
      <c r="AJQ128" s="69"/>
      <c r="AJR128" s="69"/>
      <c r="AJS128" s="69"/>
      <c r="AJT128" s="69"/>
      <c r="AJU128" s="69"/>
      <c r="AJV128" s="69"/>
      <c r="AJW128" s="69"/>
      <c r="AJX128" s="69"/>
      <c r="AJY128" s="69"/>
      <c r="AJZ128" s="69"/>
      <c r="AKA128" s="69"/>
      <c r="AKB128" s="69"/>
      <c r="AKC128" s="69"/>
      <c r="AKD128" s="69"/>
      <c r="AKE128" s="69"/>
      <c r="AKF128" s="69"/>
      <c r="AKG128" s="69"/>
      <c r="AKH128" s="69"/>
      <c r="AKI128" s="69"/>
      <c r="AKJ128" s="69"/>
      <c r="AKK128" s="69"/>
      <c r="AKL128" s="69"/>
      <c r="AKM128" s="69"/>
      <c r="AKN128" s="69"/>
      <c r="AKO128" s="69"/>
      <c r="AKP128" s="69"/>
      <c r="AKQ128" s="69"/>
      <c r="AKR128" s="69"/>
      <c r="AKS128" s="69"/>
      <c r="AKT128" s="69"/>
      <c r="AKU128" s="69"/>
      <c r="AKV128" s="69"/>
      <c r="AKW128" s="69"/>
      <c r="AKX128" s="69"/>
      <c r="AKY128" s="69"/>
      <c r="AKZ128" s="69"/>
      <c r="ALA128" s="69"/>
      <c r="ALB128" s="69"/>
      <c r="ALC128" s="69"/>
      <c r="ALD128" s="69"/>
      <c r="ALE128" s="69"/>
      <c r="ALF128" s="69"/>
      <c r="ALG128" s="69"/>
      <c r="ALH128" s="69"/>
      <c r="ALI128" s="69"/>
      <c r="ALJ128" s="69"/>
      <c r="ALK128" s="69"/>
      <c r="ALL128" s="69"/>
      <c r="ALM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69"/>
      <c r="BG129" s="69"/>
      <c r="BH129" s="69"/>
      <c r="BI129" s="69"/>
      <c r="BJ129" s="69"/>
      <c r="BK129" s="69"/>
      <c r="BL129" s="69"/>
      <c r="BM129" s="69"/>
      <c r="BN129" s="69"/>
      <c r="BO129" s="69"/>
      <c r="BP129" s="69"/>
      <c r="BQ129" s="69"/>
      <c r="BR129" s="69"/>
      <c r="BS129" s="69"/>
      <c r="BT129" s="69"/>
      <c r="BU129" s="69"/>
      <c r="BV129" s="69"/>
      <c r="BW129" s="69"/>
      <c r="BX129" s="69"/>
      <c r="BY129" s="69"/>
      <c r="BZ129" s="69"/>
      <c r="CA129" s="69"/>
      <c r="CB129" s="69"/>
      <c r="CC129" s="69"/>
      <c r="CD129" s="69"/>
      <c r="CE129" s="69"/>
      <c r="CF129" s="69"/>
      <c r="CG129" s="69"/>
      <c r="CH129" s="69"/>
      <c r="CI129" s="69"/>
      <c r="CJ129" s="69"/>
      <c r="CK129" s="69"/>
      <c r="CL129" s="69"/>
      <c r="CM129" s="69"/>
      <c r="CN129" s="69"/>
      <c r="CO129" s="69"/>
      <c r="CP129" s="69"/>
      <c r="CQ129" s="69"/>
      <c r="CR129" s="69"/>
      <c r="CS129" s="69"/>
      <c r="CT129" s="69"/>
      <c r="CU129" s="69"/>
      <c r="CV129" s="69"/>
      <c r="CW129" s="69"/>
      <c r="CX129" s="69"/>
      <c r="CY129" s="69"/>
      <c r="CZ129" s="69"/>
      <c r="DA129" s="69"/>
      <c r="DB129" s="69"/>
      <c r="DC129" s="69"/>
      <c r="DD129" s="69"/>
      <c r="DE129" s="69"/>
      <c r="DF129" s="69"/>
      <c r="DG129" s="69"/>
      <c r="DH129" s="69"/>
      <c r="DI129" s="69"/>
      <c r="DJ129" s="69"/>
      <c r="DK129" s="69"/>
      <c r="DL129" s="69"/>
      <c r="DM129" s="69"/>
      <c r="DN129" s="69"/>
      <c r="DO129" s="69"/>
      <c r="DP129" s="69"/>
      <c r="DQ129" s="69"/>
      <c r="DR129" s="69"/>
      <c r="DS129" s="69"/>
      <c r="DT129" s="69"/>
      <c r="DU129" s="69"/>
      <c r="DV129" s="69"/>
      <c r="DW129" s="69"/>
      <c r="DX129" s="69"/>
      <c r="DY129" s="69"/>
      <c r="DZ129" s="69"/>
      <c r="EA129" s="69"/>
      <c r="EB129" s="69"/>
      <c r="EC129" s="69"/>
      <c r="ED129" s="69"/>
      <c r="EE129" s="69"/>
      <c r="EF129" s="69"/>
      <c r="EG129" s="69"/>
      <c r="EH129" s="69"/>
      <c r="EI129" s="69"/>
      <c r="EJ129" s="69"/>
      <c r="EK129" s="69"/>
      <c r="EL129" s="69"/>
      <c r="EM129" s="69"/>
      <c r="EN129" s="69"/>
      <c r="EO129" s="69"/>
      <c r="EP129" s="69"/>
      <c r="EQ129" s="69"/>
      <c r="ER129" s="69"/>
      <c r="ES129" s="69"/>
      <c r="ET129" s="69"/>
      <c r="EU129" s="69"/>
      <c r="EV129" s="69"/>
      <c r="EW129" s="69"/>
      <c r="EX129" s="69"/>
      <c r="EY129" s="69"/>
      <c r="EZ129" s="69"/>
      <c r="FA129" s="69"/>
      <c r="FB129" s="69"/>
      <c r="FC129" s="69"/>
      <c r="FD129" s="69"/>
      <c r="FE129" s="69"/>
      <c r="FF129" s="69"/>
      <c r="FG129" s="69"/>
      <c r="FH129" s="69"/>
      <c r="FI129" s="69"/>
      <c r="FJ129" s="69"/>
      <c r="FK129" s="69"/>
      <c r="FL129" s="69"/>
      <c r="FM129" s="69"/>
      <c r="FN129" s="69"/>
      <c r="FO129" s="69"/>
      <c r="FP129" s="69"/>
      <c r="FQ129" s="69"/>
      <c r="FR129" s="69"/>
      <c r="FS129" s="69"/>
      <c r="FT129" s="69"/>
      <c r="FU129" s="69"/>
      <c r="FV129" s="69"/>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c r="HZ129" s="69"/>
      <c r="IA129" s="69"/>
      <c r="IB129" s="69"/>
      <c r="IC129" s="69"/>
      <c r="ID129" s="69"/>
      <c r="IE129" s="69"/>
      <c r="IF129" s="69"/>
      <c r="IG129" s="69"/>
      <c r="IH129" s="69"/>
      <c r="II129" s="69"/>
      <c r="IJ129" s="69"/>
      <c r="IK129" s="69"/>
      <c r="IL129" s="69"/>
      <c r="IM129" s="69"/>
      <c r="IN129" s="69"/>
      <c r="IO129" s="69"/>
      <c r="IP129" s="69"/>
      <c r="IQ129" s="69"/>
      <c r="IR129" s="69"/>
      <c r="IS129" s="69"/>
      <c r="IT129" s="69"/>
      <c r="IU129" s="69"/>
      <c r="IV129" s="69"/>
      <c r="IW129" s="69"/>
      <c r="IX129" s="69"/>
      <c r="IY129" s="69"/>
      <c r="IZ129" s="69"/>
      <c r="JA129" s="69"/>
      <c r="JB129" s="69"/>
      <c r="JC129" s="69"/>
      <c r="JD129" s="69"/>
      <c r="JE129" s="69"/>
      <c r="JF129" s="69"/>
      <c r="JG129" s="69"/>
      <c r="JH129" s="69"/>
      <c r="JI129" s="69"/>
      <c r="JJ129" s="69"/>
      <c r="JK129" s="69"/>
      <c r="JL129" s="69"/>
      <c r="JM129" s="69"/>
      <c r="JN129" s="69"/>
      <c r="JO129" s="69"/>
      <c r="JP129" s="69"/>
      <c r="JQ129" s="69"/>
      <c r="JR129" s="69"/>
      <c r="JS129" s="69"/>
      <c r="JT129" s="69"/>
      <c r="JU129" s="69"/>
      <c r="JV129" s="69"/>
      <c r="JW129" s="69"/>
      <c r="JX129" s="69"/>
      <c r="JY129" s="69"/>
      <c r="JZ129" s="69"/>
      <c r="KA129" s="69"/>
      <c r="KB129" s="69"/>
      <c r="KC129" s="69"/>
      <c r="KD129" s="69"/>
      <c r="KE129" s="69"/>
      <c r="KF129" s="69"/>
      <c r="KG129" s="69"/>
      <c r="KH129" s="69"/>
      <c r="KI129" s="69"/>
      <c r="KJ129" s="69"/>
      <c r="KK129" s="69"/>
      <c r="KL129" s="69"/>
      <c r="KM129" s="69"/>
      <c r="KN129" s="69"/>
      <c r="KO129" s="69"/>
      <c r="KP129" s="69"/>
      <c r="KQ129" s="69"/>
      <c r="KR129" s="69"/>
      <c r="KS129" s="69"/>
      <c r="KT129" s="69"/>
      <c r="KU129" s="69"/>
      <c r="KV129" s="69"/>
      <c r="KW129" s="69"/>
      <c r="KX129" s="69"/>
      <c r="KY129" s="69"/>
      <c r="KZ129" s="69"/>
      <c r="LA129" s="69"/>
      <c r="LB129" s="69"/>
      <c r="LC129" s="69"/>
      <c r="LD129" s="69"/>
      <c r="LE129" s="69"/>
      <c r="LF129" s="69"/>
      <c r="LG129" s="69"/>
      <c r="LH129" s="69"/>
      <c r="LI129" s="69"/>
      <c r="LJ129" s="69"/>
      <c r="LK129" s="69"/>
      <c r="LL129" s="69"/>
      <c r="LM129" s="69"/>
      <c r="LN129" s="69"/>
      <c r="LO129" s="69"/>
      <c r="LP129" s="69"/>
      <c r="LQ129" s="69"/>
      <c r="LR129" s="69"/>
      <c r="LS129" s="69"/>
      <c r="LT129" s="69"/>
      <c r="LU129" s="69"/>
      <c r="LV129" s="69"/>
      <c r="LW129" s="69"/>
      <c r="LX129" s="69"/>
      <c r="LY129" s="69"/>
      <c r="LZ129" s="69"/>
      <c r="MA129" s="69"/>
      <c r="MB129" s="69"/>
      <c r="MC129" s="69"/>
      <c r="MD129" s="69"/>
      <c r="ME129" s="69"/>
      <c r="MF129" s="69"/>
      <c r="MG129" s="69"/>
      <c r="MH129" s="69"/>
      <c r="MI129" s="69"/>
      <c r="MJ129" s="69"/>
      <c r="MK129" s="69"/>
      <c r="ML129" s="69"/>
      <c r="MM129" s="69"/>
      <c r="MN129" s="69"/>
      <c r="MO129" s="69"/>
      <c r="MP129" s="69"/>
      <c r="MQ129" s="69"/>
      <c r="MR129" s="69"/>
      <c r="MS129" s="69"/>
      <c r="MT129" s="69"/>
      <c r="MU129" s="69"/>
      <c r="MV129" s="69"/>
      <c r="MW129" s="69"/>
      <c r="MX129" s="69"/>
      <c r="MY129" s="69"/>
      <c r="MZ129" s="69"/>
      <c r="NA129" s="69"/>
      <c r="NB129" s="69"/>
      <c r="NC129" s="69"/>
      <c r="ND129" s="69"/>
      <c r="NE129" s="69"/>
      <c r="NF129" s="69"/>
      <c r="NG129" s="69"/>
      <c r="NH129" s="69"/>
      <c r="NI129" s="69"/>
      <c r="NJ129" s="69"/>
      <c r="NK129" s="69"/>
      <c r="NL129" s="69"/>
      <c r="NM129" s="69"/>
      <c r="NN129" s="69"/>
      <c r="NO129" s="69"/>
      <c r="NP129" s="69"/>
      <c r="NQ129" s="69"/>
      <c r="NR129" s="69"/>
      <c r="NS129" s="69"/>
      <c r="NT129" s="69"/>
      <c r="NU129" s="69"/>
      <c r="NV129" s="69"/>
      <c r="NW129" s="69"/>
      <c r="NX129" s="69"/>
      <c r="NY129" s="69"/>
      <c r="NZ129" s="69"/>
      <c r="OA129" s="69"/>
      <c r="OB129" s="69"/>
      <c r="OC129" s="69"/>
      <c r="OD129" s="69"/>
      <c r="OE129" s="69"/>
      <c r="OF129" s="69"/>
      <c r="OG129" s="69"/>
      <c r="OH129" s="69"/>
      <c r="OI129" s="69"/>
      <c r="OJ129" s="69"/>
      <c r="OK129" s="69"/>
      <c r="OL129" s="69"/>
      <c r="OM129" s="69"/>
      <c r="ON129" s="69"/>
      <c r="OO129" s="69"/>
      <c r="OP129" s="69"/>
      <c r="OQ129" s="69"/>
      <c r="OR129" s="69"/>
      <c r="OS129" s="69"/>
      <c r="OT129" s="69"/>
      <c r="OU129" s="69"/>
      <c r="OV129" s="69"/>
      <c r="OW129" s="69"/>
      <c r="OX129" s="69"/>
      <c r="OY129" s="69"/>
      <c r="OZ129" s="69"/>
      <c r="PA129" s="69"/>
      <c r="PB129" s="69"/>
      <c r="PC129" s="69"/>
      <c r="PD129" s="69"/>
      <c r="PE129" s="69"/>
      <c r="PF129" s="69"/>
      <c r="PG129" s="69"/>
      <c r="PH129" s="69"/>
      <c r="PI129" s="69"/>
      <c r="PJ129" s="69"/>
      <c r="PK129" s="69"/>
      <c r="PL129" s="69"/>
      <c r="PM129" s="69"/>
      <c r="PN129" s="69"/>
      <c r="PO129" s="69"/>
      <c r="PP129" s="69"/>
      <c r="PQ129" s="69"/>
      <c r="PR129" s="69"/>
      <c r="PS129" s="69"/>
      <c r="PT129" s="69"/>
      <c r="PU129" s="69"/>
      <c r="PV129" s="69"/>
      <c r="PW129" s="69"/>
      <c r="PX129" s="69"/>
      <c r="PY129" s="69"/>
      <c r="PZ129" s="69"/>
      <c r="QA129" s="69"/>
      <c r="QB129" s="69"/>
      <c r="QC129" s="69"/>
      <c r="QD129" s="69"/>
      <c r="QE129" s="69"/>
      <c r="QF129" s="69"/>
      <c r="QG129" s="69"/>
      <c r="QH129" s="69"/>
      <c r="QI129" s="69"/>
      <c r="QJ129" s="69"/>
      <c r="QK129" s="69"/>
      <c r="QL129" s="69"/>
      <c r="QM129" s="69"/>
      <c r="QN129" s="69"/>
      <c r="QO129" s="69"/>
      <c r="QP129" s="69"/>
      <c r="QQ129" s="69"/>
      <c r="QR129" s="69"/>
      <c r="QS129" s="69"/>
      <c r="QT129" s="69"/>
      <c r="QU129" s="69"/>
      <c r="QV129" s="69"/>
      <c r="QW129" s="69"/>
      <c r="QX129" s="69"/>
      <c r="QY129" s="69"/>
      <c r="QZ129" s="69"/>
      <c r="RA129" s="69"/>
      <c r="RB129" s="69"/>
      <c r="RC129" s="69"/>
      <c r="RD129" s="69"/>
      <c r="RE129" s="69"/>
      <c r="RF129" s="69"/>
      <c r="RG129" s="69"/>
      <c r="RH129" s="69"/>
      <c r="RI129" s="69"/>
      <c r="RJ129" s="69"/>
      <c r="RK129" s="69"/>
      <c r="RL129" s="69"/>
      <c r="RM129" s="69"/>
      <c r="RN129" s="69"/>
      <c r="RO129" s="69"/>
      <c r="RP129" s="69"/>
      <c r="RQ129" s="69"/>
      <c r="RR129" s="69"/>
      <c r="RS129" s="69"/>
      <c r="RT129" s="69"/>
      <c r="RU129" s="69"/>
      <c r="RV129" s="69"/>
      <c r="RW129" s="69"/>
      <c r="RX129" s="69"/>
      <c r="RY129" s="69"/>
      <c r="RZ129" s="69"/>
      <c r="SA129" s="69"/>
      <c r="SB129" s="69"/>
      <c r="SC129" s="69"/>
      <c r="SD129" s="69"/>
      <c r="SE129" s="69"/>
      <c r="SF129" s="69"/>
      <c r="SG129" s="69"/>
      <c r="SH129" s="69"/>
      <c r="SI129" s="69"/>
      <c r="SJ129" s="69"/>
      <c r="SK129" s="69"/>
      <c r="SL129" s="69"/>
      <c r="SM129" s="69"/>
      <c r="SN129" s="69"/>
      <c r="SO129" s="69"/>
      <c r="SP129" s="69"/>
      <c r="SQ129" s="69"/>
      <c r="SR129" s="69"/>
      <c r="SS129" s="69"/>
      <c r="ST129" s="69"/>
      <c r="SU129" s="69"/>
      <c r="SV129" s="69"/>
      <c r="SW129" s="69"/>
      <c r="SX129" s="69"/>
      <c r="SY129" s="69"/>
      <c r="SZ129" s="69"/>
      <c r="TA129" s="69"/>
      <c r="TB129" s="69"/>
      <c r="TC129" s="69"/>
      <c r="TD129" s="69"/>
      <c r="TE129" s="69"/>
      <c r="TF129" s="69"/>
      <c r="TG129" s="69"/>
      <c r="TH129" s="69"/>
      <c r="TI129" s="69"/>
      <c r="TJ129" s="69"/>
      <c r="TK129" s="69"/>
      <c r="TL129" s="69"/>
      <c r="TM129" s="69"/>
      <c r="TN129" s="69"/>
      <c r="TO129" s="69"/>
      <c r="TP129" s="69"/>
      <c r="TQ129" s="69"/>
      <c r="TR129" s="69"/>
      <c r="TS129" s="69"/>
      <c r="TT129" s="69"/>
      <c r="TU129" s="69"/>
      <c r="TV129" s="69"/>
      <c r="TW129" s="69"/>
      <c r="TX129" s="69"/>
      <c r="TY129" s="69"/>
      <c r="TZ129" s="69"/>
      <c r="UA129" s="69"/>
      <c r="UB129" s="69"/>
      <c r="UC129" s="69"/>
      <c r="UD129" s="69"/>
      <c r="UE129" s="69"/>
      <c r="UF129" s="69"/>
      <c r="UG129" s="69"/>
      <c r="UH129" s="69"/>
      <c r="UI129" s="69"/>
      <c r="UJ129" s="69"/>
      <c r="UK129" s="69"/>
      <c r="UL129" s="69"/>
      <c r="UM129" s="69"/>
      <c r="UN129" s="69"/>
      <c r="UO129" s="69"/>
      <c r="UP129" s="69"/>
      <c r="UQ129" s="69"/>
      <c r="UR129" s="69"/>
      <c r="US129" s="69"/>
      <c r="UT129" s="69"/>
      <c r="UU129" s="69"/>
      <c r="UV129" s="69"/>
      <c r="UW129" s="69"/>
      <c r="UX129" s="69"/>
      <c r="UY129" s="69"/>
      <c r="UZ129" s="69"/>
      <c r="VA129" s="69"/>
      <c r="VB129" s="69"/>
      <c r="VC129" s="69"/>
      <c r="VD129" s="69"/>
      <c r="VE129" s="69"/>
      <c r="VF129" s="69"/>
      <c r="VG129" s="69"/>
      <c r="VH129" s="69"/>
      <c r="VI129" s="69"/>
      <c r="VJ129" s="69"/>
      <c r="VK129" s="69"/>
      <c r="VL129" s="69"/>
      <c r="VM129" s="69"/>
      <c r="VN129" s="69"/>
      <c r="VO129" s="69"/>
      <c r="VP129" s="69"/>
      <c r="VQ129" s="69"/>
      <c r="VR129" s="69"/>
      <c r="VS129" s="69"/>
      <c r="VT129" s="69"/>
      <c r="VU129" s="69"/>
      <c r="VV129" s="69"/>
      <c r="VW129" s="69"/>
      <c r="VX129" s="69"/>
      <c r="VY129" s="69"/>
      <c r="VZ129" s="69"/>
      <c r="WA129" s="69"/>
      <c r="WB129" s="69"/>
      <c r="WC129" s="69"/>
      <c r="WD129" s="69"/>
      <c r="WE129" s="69"/>
      <c r="WF129" s="69"/>
      <c r="WG129" s="69"/>
      <c r="WH129" s="69"/>
      <c r="WI129" s="69"/>
      <c r="WJ129" s="69"/>
      <c r="WK129" s="69"/>
      <c r="WL129" s="69"/>
      <c r="WM129" s="69"/>
      <c r="WN129" s="69"/>
      <c r="WO129" s="69"/>
      <c r="WP129" s="69"/>
      <c r="WQ129" s="69"/>
      <c r="WR129" s="69"/>
      <c r="WS129" s="69"/>
      <c r="WT129" s="69"/>
      <c r="WU129" s="69"/>
      <c r="WV129" s="69"/>
      <c r="WW129" s="69"/>
      <c r="WX129" s="69"/>
      <c r="WY129" s="69"/>
      <c r="WZ129" s="69"/>
      <c r="XA129" s="69"/>
      <c r="XB129" s="69"/>
      <c r="XC129" s="69"/>
      <c r="XD129" s="69"/>
      <c r="XE129" s="69"/>
      <c r="XF129" s="69"/>
      <c r="XG129" s="69"/>
      <c r="XH129" s="69"/>
      <c r="XI129" s="69"/>
      <c r="XJ129" s="69"/>
      <c r="XK129" s="69"/>
      <c r="XL129" s="69"/>
      <c r="XM129" s="69"/>
      <c r="XN129" s="69"/>
      <c r="XO129" s="69"/>
      <c r="XP129" s="69"/>
      <c r="XQ129" s="69"/>
      <c r="XR129" s="69"/>
      <c r="XS129" s="69"/>
      <c r="XT129" s="69"/>
      <c r="XU129" s="69"/>
      <c r="XV129" s="69"/>
      <c r="XW129" s="69"/>
      <c r="XX129" s="69"/>
      <c r="XY129" s="69"/>
      <c r="XZ129" s="69"/>
      <c r="YA129" s="69"/>
      <c r="YB129" s="69"/>
      <c r="YC129" s="69"/>
      <c r="YD129" s="69"/>
      <c r="YE129" s="69"/>
      <c r="YF129" s="69"/>
      <c r="YG129" s="69"/>
      <c r="YH129" s="69"/>
      <c r="YI129" s="69"/>
      <c r="YJ129" s="69"/>
      <c r="YK129" s="69"/>
      <c r="YL129" s="69"/>
      <c r="YM129" s="69"/>
      <c r="YN129" s="69"/>
      <c r="YO129" s="69"/>
      <c r="YP129" s="69"/>
      <c r="YQ129" s="69"/>
      <c r="YR129" s="69"/>
      <c r="YS129" s="69"/>
      <c r="YT129" s="69"/>
      <c r="YU129" s="69"/>
      <c r="YV129" s="69"/>
      <c r="YW129" s="69"/>
      <c r="YX129" s="69"/>
      <c r="YY129" s="69"/>
      <c r="YZ129" s="69"/>
      <c r="ZA129" s="69"/>
      <c r="ZB129" s="69"/>
      <c r="ZC129" s="69"/>
      <c r="ZD129" s="69"/>
      <c r="ZE129" s="69"/>
      <c r="ZF129" s="69"/>
      <c r="ZG129" s="69"/>
      <c r="ZH129" s="69"/>
      <c r="ZI129" s="69"/>
      <c r="ZJ129" s="69"/>
      <c r="ZK129" s="69"/>
      <c r="ZL129" s="69"/>
      <c r="ZM129" s="69"/>
      <c r="ZN129" s="69"/>
      <c r="ZO129" s="69"/>
      <c r="ZP129" s="69"/>
      <c r="ZQ129" s="69"/>
      <c r="ZR129" s="69"/>
      <c r="ZS129" s="69"/>
      <c r="ZT129" s="69"/>
      <c r="ZU129" s="69"/>
      <c r="ZV129" s="69"/>
      <c r="ZW129" s="69"/>
      <c r="ZX129" s="69"/>
      <c r="ZY129" s="69"/>
      <c r="ZZ129" s="69"/>
      <c r="AAA129" s="69"/>
      <c r="AAB129" s="69"/>
      <c r="AAC129" s="69"/>
      <c r="AAD129" s="69"/>
      <c r="AAE129" s="69"/>
      <c r="AAF129" s="69"/>
      <c r="AAG129" s="69"/>
      <c r="AAH129" s="69"/>
      <c r="AAI129" s="69"/>
      <c r="AAJ129" s="69"/>
      <c r="AAK129" s="69"/>
      <c r="AAL129" s="69"/>
      <c r="AAM129" s="69"/>
      <c r="AAN129" s="69"/>
      <c r="AAO129" s="69"/>
      <c r="AAP129" s="69"/>
      <c r="AAQ129" s="69"/>
      <c r="AAR129" s="69"/>
      <c r="AAS129" s="69"/>
      <c r="AAT129" s="69"/>
      <c r="AAU129" s="69"/>
      <c r="AAV129" s="69"/>
      <c r="AAW129" s="69"/>
      <c r="AAX129" s="69"/>
      <c r="AAY129" s="69"/>
      <c r="AAZ129" s="69"/>
      <c r="ABA129" s="69"/>
      <c r="ABB129" s="69"/>
      <c r="ABC129" s="69"/>
      <c r="ABD129" s="69"/>
      <c r="ABE129" s="69"/>
      <c r="ABF129" s="69"/>
      <c r="ABG129" s="69"/>
      <c r="ABH129" s="69"/>
      <c r="ABI129" s="69"/>
      <c r="ABJ129" s="69"/>
      <c r="ABK129" s="69"/>
      <c r="ABL129" s="69"/>
      <c r="ABM129" s="69"/>
      <c r="ABN129" s="69"/>
      <c r="ABO129" s="69"/>
      <c r="ABP129" s="69"/>
      <c r="ABQ129" s="69"/>
      <c r="ABR129" s="69"/>
      <c r="ABS129" s="69"/>
      <c r="ABT129" s="69"/>
      <c r="ABU129" s="69"/>
      <c r="ABV129" s="69"/>
      <c r="ABW129" s="69"/>
      <c r="ABX129" s="69"/>
      <c r="ABY129" s="69"/>
      <c r="ABZ129" s="69"/>
      <c r="ACA129" s="69"/>
      <c r="ACB129" s="69"/>
      <c r="ACC129" s="69"/>
      <c r="ACD129" s="69"/>
      <c r="ACE129" s="69"/>
      <c r="ACF129" s="69"/>
      <c r="ACG129" s="69"/>
      <c r="ACH129" s="69"/>
      <c r="ACI129" s="69"/>
      <c r="ACJ129" s="69"/>
      <c r="ACK129" s="69"/>
      <c r="ACL129" s="69"/>
      <c r="ACM129" s="69"/>
      <c r="ACN129" s="69"/>
      <c r="ACO129" s="69"/>
      <c r="ACP129" s="69"/>
      <c r="ACQ129" s="69"/>
      <c r="ACR129" s="69"/>
      <c r="ACS129" s="69"/>
      <c r="ACT129" s="69"/>
      <c r="ACU129" s="69"/>
      <c r="ACV129" s="69"/>
      <c r="ACW129" s="69"/>
      <c r="ACX129" s="69"/>
      <c r="ACY129" s="69"/>
      <c r="ACZ129" s="69"/>
      <c r="ADA129" s="69"/>
      <c r="ADB129" s="69"/>
      <c r="ADC129" s="69"/>
      <c r="ADD129" s="69"/>
      <c r="ADE129" s="69"/>
      <c r="ADF129" s="69"/>
      <c r="ADG129" s="69"/>
      <c r="ADH129" s="69"/>
      <c r="ADI129" s="69"/>
      <c r="ADJ129" s="69"/>
      <c r="ADK129" s="69"/>
      <c r="ADL129" s="69"/>
      <c r="ADM129" s="69"/>
      <c r="ADN129" s="69"/>
      <c r="ADO129" s="69"/>
      <c r="ADP129" s="69"/>
      <c r="ADQ129" s="69"/>
      <c r="ADR129" s="69"/>
      <c r="ADS129" s="69"/>
      <c r="ADT129" s="69"/>
      <c r="ADU129" s="69"/>
      <c r="ADV129" s="69"/>
      <c r="ADW129" s="69"/>
      <c r="ADX129" s="69"/>
      <c r="ADY129" s="69"/>
      <c r="ADZ129" s="69"/>
      <c r="AEA129" s="69"/>
      <c r="AEB129" s="69"/>
      <c r="AEC129" s="69"/>
      <c r="AED129" s="69"/>
      <c r="AEE129" s="69"/>
      <c r="AEF129" s="69"/>
      <c r="AEG129" s="69"/>
      <c r="AEH129" s="69"/>
      <c r="AEI129" s="69"/>
      <c r="AEJ129" s="69"/>
      <c r="AEK129" s="69"/>
      <c r="AEL129" s="69"/>
      <c r="AEM129" s="69"/>
      <c r="AEN129" s="69"/>
      <c r="AEO129" s="69"/>
      <c r="AEP129" s="69"/>
      <c r="AEQ129" s="69"/>
      <c r="AER129" s="69"/>
      <c r="AES129" s="69"/>
      <c r="AET129" s="69"/>
      <c r="AEU129" s="69"/>
      <c r="AEV129" s="69"/>
      <c r="AEW129" s="69"/>
      <c r="AEX129" s="69"/>
      <c r="AEY129" s="69"/>
      <c r="AEZ129" s="69"/>
      <c r="AFA129" s="69"/>
      <c r="AFB129" s="69"/>
      <c r="AFC129" s="69"/>
      <c r="AFD129" s="69"/>
      <c r="AFE129" s="69"/>
      <c r="AFF129" s="69"/>
      <c r="AFG129" s="69"/>
      <c r="AFH129" s="69"/>
      <c r="AFI129" s="69"/>
      <c r="AFJ129" s="69"/>
      <c r="AFK129" s="69"/>
      <c r="AFL129" s="69"/>
      <c r="AFM129" s="69"/>
      <c r="AFN129" s="69"/>
      <c r="AFO129" s="69"/>
      <c r="AFP129" s="69"/>
      <c r="AFQ129" s="69"/>
      <c r="AFR129" s="69"/>
      <c r="AFS129" s="69"/>
      <c r="AFT129" s="69"/>
      <c r="AFU129" s="69"/>
      <c r="AFV129" s="69"/>
      <c r="AFW129" s="69"/>
      <c r="AFX129" s="69"/>
      <c r="AFY129" s="69"/>
      <c r="AFZ129" s="69"/>
      <c r="AGA129" s="69"/>
      <c r="AGB129" s="69"/>
      <c r="AGC129" s="69"/>
      <c r="AGD129" s="69"/>
      <c r="AGE129" s="69"/>
      <c r="AGF129" s="69"/>
      <c r="AGG129" s="69"/>
      <c r="AGH129" s="69"/>
      <c r="AGI129" s="69"/>
      <c r="AGJ129" s="69"/>
      <c r="AGK129" s="69"/>
      <c r="AGL129" s="69"/>
      <c r="AGM129" s="69"/>
      <c r="AGN129" s="69"/>
      <c r="AGO129" s="69"/>
      <c r="AGP129" s="69"/>
      <c r="AGQ129" s="69"/>
      <c r="AGR129" s="69"/>
      <c r="AGS129" s="69"/>
      <c r="AGT129" s="69"/>
      <c r="AGU129" s="69"/>
      <c r="AGV129" s="69"/>
      <c r="AGW129" s="69"/>
      <c r="AGX129" s="69"/>
      <c r="AGY129" s="69"/>
      <c r="AGZ129" s="69"/>
      <c r="AHA129" s="69"/>
      <c r="AHB129" s="69"/>
      <c r="AHC129" s="69"/>
      <c r="AHD129" s="69"/>
      <c r="AHE129" s="69"/>
      <c r="AHF129" s="69"/>
      <c r="AHG129" s="69"/>
      <c r="AHH129" s="69"/>
      <c r="AHI129" s="69"/>
      <c r="AHJ129" s="69"/>
      <c r="AHK129" s="69"/>
      <c r="AHL129" s="69"/>
      <c r="AHM129" s="69"/>
      <c r="AHN129" s="69"/>
      <c r="AHO129" s="69"/>
      <c r="AHP129" s="69"/>
      <c r="AHQ129" s="69"/>
      <c r="AHR129" s="69"/>
      <c r="AHS129" s="69"/>
      <c r="AHT129" s="69"/>
      <c r="AHU129" s="69"/>
      <c r="AHV129" s="69"/>
      <c r="AHW129" s="69"/>
      <c r="AHX129" s="69"/>
      <c r="AHY129" s="69"/>
      <c r="AHZ129" s="69"/>
      <c r="AIA129" s="69"/>
      <c r="AIB129" s="69"/>
      <c r="AIC129" s="69"/>
      <c r="AID129" s="69"/>
      <c r="AIE129" s="69"/>
      <c r="AIF129" s="69"/>
      <c r="AIG129" s="69"/>
      <c r="AIH129" s="69"/>
      <c r="AII129" s="69"/>
      <c r="AIJ129" s="69"/>
      <c r="AIK129" s="69"/>
      <c r="AIL129" s="69"/>
      <c r="AIM129" s="69"/>
      <c r="AIN129" s="69"/>
      <c r="AIO129" s="69"/>
      <c r="AIP129" s="69"/>
      <c r="AIQ129" s="69"/>
      <c r="AIR129" s="69"/>
      <c r="AIS129" s="69"/>
      <c r="AIT129" s="69"/>
      <c r="AIU129" s="69"/>
      <c r="AIV129" s="69"/>
      <c r="AIW129" s="69"/>
      <c r="AIX129" s="69"/>
      <c r="AIY129" s="69"/>
      <c r="AIZ129" s="69"/>
      <c r="AJA129" s="69"/>
      <c r="AJB129" s="69"/>
      <c r="AJC129" s="69"/>
      <c r="AJD129" s="69"/>
      <c r="AJE129" s="69"/>
      <c r="AJF129" s="69"/>
      <c r="AJG129" s="69"/>
      <c r="AJH129" s="69"/>
      <c r="AJI129" s="69"/>
      <c r="AJJ129" s="69"/>
      <c r="AJK129" s="69"/>
      <c r="AJL129" s="69"/>
      <c r="AJM129" s="69"/>
      <c r="AJN129" s="69"/>
      <c r="AJO129" s="69"/>
      <c r="AJP129" s="69"/>
      <c r="AJQ129" s="69"/>
      <c r="AJR129" s="69"/>
      <c r="AJS129" s="69"/>
      <c r="AJT129" s="69"/>
      <c r="AJU129" s="69"/>
      <c r="AJV129" s="69"/>
      <c r="AJW129" s="69"/>
      <c r="AJX129" s="69"/>
      <c r="AJY129" s="69"/>
      <c r="AJZ129" s="69"/>
      <c r="AKA129" s="69"/>
      <c r="AKB129" s="69"/>
      <c r="AKC129" s="69"/>
      <c r="AKD129" s="69"/>
      <c r="AKE129" s="69"/>
      <c r="AKF129" s="69"/>
      <c r="AKG129" s="69"/>
      <c r="AKH129" s="69"/>
      <c r="AKI129" s="69"/>
      <c r="AKJ129" s="69"/>
      <c r="AKK129" s="69"/>
      <c r="AKL129" s="69"/>
      <c r="AKM129" s="69"/>
      <c r="AKN129" s="69"/>
      <c r="AKO129" s="69"/>
      <c r="AKP129" s="69"/>
      <c r="AKQ129" s="69"/>
      <c r="AKR129" s="69"/>
      <c r="AKS129" s="69"/>
      <c r="AKT129" s="69"/>
      <c r="AKU129" s="69"/>
      <c r="AKV129" s="69"/>
      <c r="AKW129" s="69"/>
      <c r="AKX129" s="69"/>
      <c r="AKY129" s="69"/>
      <c r="AKZ129" s="69"/>
      <c r="ALA129" s="69"/>
      <c r="ALB129" s="69"/>
      <c r="ALC129" s="69"/>
      <c r="ALD129" s="69"/>
      <c r="ALE129" s="69"/>
      <c r="ALF129" s="69"/>
      <c r="ALG129" s="69"/>
      <c r="ALH129" s="69"/>
      <c r="ALI129" s="69"/>
      <c r="ALJ129" s="69"/>
      <c r="ALK129" s="69"/>
      <c r="ALL129" s="69"/>
      <c r="ALM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c r="DU130" s="69"/>
      <c r="DV130" s="69"/>
      <c r="DW130" s="69"/>
      <c r="DX130" s="69"/>
      <c r="DY130" s="69"/>
      <c r="DZ130" s="69"/>
      <c r="EA130" s="69"/>
      <c r="EB130" s="69"/>
      <c r="EC130" s="69"/>
      <c r="ED130" s="69"/>
      <c r="EE130" s="69"/>
      <c r="EF130" s="69"/>
      <c r="EG130" s="69"/>
      <c r="EH130" s="69"/>
      <c r="EI130" s="69"/>
      <c r="EJ130" s="69"/>
      <c r="EK130" s="69"/>
      <c r="EL130" s="69"/>
      <c r="EM130" s="69"/>
      <c r="EN130" s="69"/>
      <c r="EO130" s="69"/>
      <c r="EP130" s="69"/>
      <c r="EQ130" s="69"/>
      <c r="ER130" s="69"/>
      <c r="ES130" s="69"/>
      <c r="ET130" s="69"/>
      <c r="EU130" s="69"/>
      <c r="EV130" s="69"/>
      <c r="EW130" s="69"/>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c r="IN130" s="69"/>
      <c r="IO130" s="69"/>
      <c r="IP130" s="69"/>
      <c r="IQ130" s="69"/>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c r="JS130" s="69"/>
      <c r="JT130" s="69"/>
      <c r="JU130" s="69"/>
      <c r="JV130" s="69"/>
      <c r="JW130" s="69"/>
      <c r="JX130" s="69"/>
      <c r="JY130" s="69"/>
      <c r="JZ130" s="69"/>
      <c r="KA130" s="69"/>
      <c r="KB130" s="69"/>
      <c r="KC130" s="69"/>
      <c r="KD130" s="69"/>
      <c r="KE130" s="69"/>
      <c r="KF130" s="69"/>
      <c r="KG130" s="69"/>
      <c r="KH130" s="69"/>
      <c r="KI130" s="69"/>
      <c r="KJ130" s="69"/>
      <c r="KK130" s="69"/>
      <c r="KL130" s="69"/>
      <c r="KM130" s="69"/>
      <c r="KN130" s="69"/>
      <c r="KO130" s="69"/>
      <c r="KP130" s="69"/>
      <c r="KQ130" s="69"/>
      <c r="KR130" s="69"/>
      <c r="KS130" s="69"/>
      <c r="KT130" s="69"/>
      <c r="KU130" s="69"/>
      <c r="KV130" s="69"/>
      <c r="KW130" s="69"/>
      <c r="KX130" s="69"/>
      <c r="KY130" s="69"/>
      <c r="KZ130" s="69"/>
      <c r="LA130" s="69"/>
      <c r="LB130" s="69"/>
      <c r="LC130" s="69"/>
      <c r="LD130" s="69"/>
      <c r="LE130" s="69"/>
      <c r="LF130" s="69"/>
      <c r="LG130" s="69"/>
      <c r="LH130" s="69"/>
      <c r="LI130" s="69"/>
      <c r="LJ130" s="69"/>
      <c r="LK130" s="69"/>
      <c r="LL130" s="69"/>
      <c r="LM130" s="69"/>
      <c r="LN130" s="69"/>
      <c r="LO130" s="69"/>
      <c r="LP130" s="69"/>
      <c r="LQ130" s="69"/>
      <c r="LR130" s="69"/>
      <c r="LS130" s="69"/>
      <c r="LT130" s="69"/>
      <c r="LU130" s="69"/>
      <c r="LV130" s="69"/>
      <c r="LW130" s="69"/>
      <c r="LX130" s="69"/>
      <c r="LY130" s="69"/>
      <c r="LZ130" s="69"/>
      <c r="MA130" s="69"/>
      <c r="MB130" s="69"/>
      <c r="MC130" s="69"/>
      <c r="MD130" s="69"/>
      <c r="ME130" s="69"/>
      <c r="MF130" s="69"/>
      <c r="MG130" s="69"/>
      <c r="MH130" s="69"/>
      <c r="MI130" s="69"/>
      <c r="MJ130" s="69"/>
      <c r="MK130" s="69"/>
      <c r="ML130" s="69"/>
      <c r="MM130" s="69"/>
      <c r="MN130" s="69"/>
      <c r="MO130" s="69"/>
      <c r="MP130" s="69"/>
      <c r="MQ130" s="69"/>
      <c r="MR130" s="69"/>
      <c r="MS130" s="69"/>
      <c r="MT130" s="69"/>
      <c r="MU130" s="69"/>
      <c r="MV130" s="69"/>
      <c r="MW130" s="69"/>
      <c r="MX130" s="69"/>
      <c r="MY130" s="69"/>
      <c r="MZ130" s="69"/>
      <c r="NA130" s="69"/>
      <c r="NB130" s="69"/>
      <c r="NC130" s="69"/>
      <c r="ND130" s="69"/>
      <c r="NE130" s="69"/>
      <c r="NF130" s="69"/>
      <c r="NG130" s="69"/>
      <c r="NH130" s="69"/>
      <c r="NI130" s="69"/>
      <c r="NJ130" s="69"/>
      <c r="NK130" s="69"/>
      <c r="NL130" s="69"/>
      <c r="NM130" s="69"/>
      <c r="NN130" s="69"/>
      <c r="NO130" s="69"/>
      <c r="NP130" s="69"/>
      <c r="NQ130" s="69"/>
      <c r="NR130" s="69"/>
      <c r="NS130" s="69"/>
      <c r="NT130" s="69"/>
      <c r="NU130" s="69"/>
      <c r="NV130" s="69"/>
      <c r="NW130" s="69"/>
      <c r="NX130" s="69"/>
      <c r="NY130" s="69"/>
      <c r="NZ130" s="69"/>
      <c r="OA130" s="69"/>
      <c r="OB130" s="69"/>
      <c r="OC130" s="69"/>
      <c r="OD130" s="69"/>
      <c r="OE130" s="69"/>
      <c r="OF130" s="69"/>
      <c r="OG130" s="69"/>
      <c r="OH130" s="69"/>
      <c r="OI130" s="69"/>
      <c r="OJ130" s="69"/>
      <c r="OK130" s="69"/>
      <c r="OL130" s="69"/>
      <c r="OM130" s="69"/>
      <c r="ON130" s="69"/>
      <c r="OO130" s="69"/>
      <c r="OP130" s="69"/>
      <c r="OQ130" s="69"/>
      <c r="OR130" s="69"/>
      <c r="OS130" s="69"/>
      <c r="OT130" s="69"/>
      <c r="OU130" s="69"/>
      <c r="OV130" s="69"/>
      <c r="OW130" s="69"/>
      <c r="OX130" s="69"/>
      <c r="OY130" s="69"/>
      <c r="OZ130" s="69"/>
      <c r="PA130" s="69"/>
      <c r="PB130" s="69"/>
      <c r="PC130" s="69"/>
      <c r="PD130" s="69"/>
      <c r="PE130" s="69"/>
      <c r="PF130" s="69"/>
      <c r="PG130" s="69"/>
      <c r="PH130" s="69"/>
      <c r="PI130" s="69"/>
      <c r="PJ130" s="69"/>
      <c r="PK130" s="69"/>
      <c r="PL130" s="69"/>
      <c r="PM130" s="69"/>
      <c r="PN130" s="69"/>
      <c r="PO130" s="69"/>
      <c r="PP130" s="69"/>
      <c r="PQ130" s="69"/>
      <c r="PR130" s="69"/>
      <c r="PS130" s="69"/>
      <c r="PT130" s="69"/>
      <c r="PU130" s="69"/>
      <c r="PV130" s="69"/>
      <c r="PW130" s="69"/>
      <c r="PX130" s="69"/>
      <c r="PY130" s="69"/>
      <c r="PZ130" s="69"/>
      <c r="QA130" s="69"/>
      <c r="QB130" s="69"/>
      <c r="QC130" s="69"/>
      <c r="QD130" s="69"/>
      <c r="QE130" s="69"/>
      <c r="QF130" s="69"/>
      <c r="QG130" s="69"/>
      <c r="QH130" s="69"/>
      <c r="QI130" s="69"/>
      <c r="QJ130" s="69"/>
      <c r="QK130" s="69"/>
      <c r="QL130" s="69"/>
      <c r="QM130" s="69"/>
      <c r="QN130" s="69"/>
      <c r="QO130" s="69"/>
      <c r="QP130" s="69"/>
      <c r="QQ130" s="69"/>
      <c r="QR130" s="69"/>
      <c r="QS130" s="69"/>
      <c r="QT130" s="69"/>
      <c r="QU130" s="69"/>
      <c r="QV130" s="69"/>
      <c r="QW130" s="69"/>
      <c r="QX130" s="69"/>
      <c r="QY130" s="69"/>
      <c r="QZ130" s="69"/>
      <c r="RA130" s="69"/>
      <c r="RB130" s="69"/>
      <c r="RC130" s="69"/>
      <c r="RD130" s="69"/>
      <c r="RE130" s="69"/>
      <c r="RF130" s="69"/>
      <c r="RG130" s="69"/>
      <c r="RH130" s="69"/>
      <c r="RI130" s="69"/>
      <c r="RJ130" s="69"/>
      <c r="RK130" s="69"/>
      <c r="RL130" s="69"/>
      <c r="RM130" s="69"/>
      <c r="RN130" s="69"/>
      <c r="RO130" s="69"/>
      <c r="RP130" s="69"/>
      <c r="RQ130" s="69"/>
      <c r="RR130" s="69"/>
      <c r="RS130" s="69"/>
      <c r="RT130" s="69"/>
      <c r="RU130" s="69"/>
      <c r="RV130" s="69"/>
      <c r="RW130" s="69"/>
      <c r="RX130" s="69"/>
      <c r="RY130" s="69"/>
      <c r="RZ130" s="69"/>
      <c r="SA130" s="69"/>
      <c r="SB130" s="69"/>
      <c r="SC130" s="69"/>
      <c r="SD130" s="69"/>
      <c r="SE130" s="69"/>
      <c r="SF130" s="69"/>
      <c r="SG130" s="69"/>
      <c r="SH130" s="69"/>
      <c r="SI130" s="69"/>
      <c r="SJ130" s="69"/>
      <c r="SK130" s="69"/>
      <c r="SL130" s="69"/>
      <c r="SM130" s="69"/>
      <c r="SN130" s="69"/>
      <c r="SO130" s="69"/>
      <c r="SP130" s="69"/>
      <c r="SQ130" s="69"/>
      <c r="SR130" s="69"/>
      <c r="SS130" s="69"/>
      <c r="ST130" s="69"/>
      <c r="SU130" s="69"/>
      <c r="SV130" s="69"/>
      <c r="SW130" s="69"/>
      <c r="SX130" s="69"/>
      <c r="SY130" s="69"/>
      <c r="SZ130" s="69"/>
      <c r="TA130" s="69"/>
      <c r="TB130" s="69"/>
      <c r="TC130" s="69"/>
      <c r="TD130" s="69"/>
      <c r="TE130" s="69"/>
      <c r="TF130" s="69"/>
      <c r="TG130" s="69"/>
      <c r="TH130" s="69"/>
      <c r="TI130" s="69"/>
      <c r="TJ130" s="69"/>
      <c r="TK130" s="69"/>
      <c r="TL130" s="69"/>
      <c r="TM130" s="69"/>
      <c r="TN130" s="69"/>
      <c r="TO130" s="69"/>
      <c r="TP130" s="69"/>
      <c r="TQ130" s="69"/>
      <c r="TR130" s="69"/>
      <c r="TS130" s="69"/>
      <c r="TT130" s="69"/>
      <c r="TU130" s="69"/>
      <c r="TV130" s="69"/>
      <c r="TW130" s="69"/>
      <c r="TX130" s="69"/>
      <c r="TY130" s="69"/>
      <c r="TZ130" s="69"/>
      <c r="UA130" s="69"/>
      <c r="UB130" s="69"/>
      <c r="UC130" s="69"/>
      <c r="UD130" s="69"/>
      <c r="UE130" s="69"/>
      <c r="UF130" s="69"/>
      <c r="UG130" s="69"/>
      <c r="UH130" s="69"/>
      <c r="UI130" s="69"/>
      <c r="UJ130" s="69"/>
      <c r="UK130" s="69"/>
      <c r="UL130" s="69"/>
      <c r="UM130" s="69"/>
      <c r="UN130" s="69"/>
      <c r="UO130" s="69"/>
      <c r="UP130" s="69"/>
      <c r="UQ130" s="69"/>
      <c r="UR130" s="69"/>
      <c r="US130" s="69"/>
      <c r="UT130" s="69"/>
      <c r="UU130" s="69"/>
      <c r="UV130" s="69"/>
      <c r="UW130" s="69"/>
      <c r="UX130" s="69"/>
      <c r="UY130" s="69"/>
      <c r="UZ130" s="69"/>
      <c r="VA130" s="69"/>
      <c r="VB130" s="69"/>
      <c r="VC130" s="69"/>
      <c r="VD130" s="69"/>
      <c r="VE130" s="69"/>
      <c r="VF130" s="69"/>
      <c r="VG130" s="69"/>
      <c r="VH130" s="69"/>
      <c r="VI130" s="69"/>
      <c r="VJ130" s="69"/>
      <c r="VK130" s="69"/>
      <c r="VL130" s="69"/>
      <c r="VM130" s="69"/>
      <c r="VN130" s="69"/>
      <c r="VO130" s="69"/>
      <c r="VP130" s="69"/>
      <c r="VQ130" s="69"/>
      <c r="VR130" s="69"/>
      <c r="VS130" s="69"/>
      <c r="VT130" s="69"/>
      <c r="VU130" s="69"/>
      <c r="VV130" s="69"/>
      <c r="VW130" s="69"/>
      <c r="VX130" s="69"/>
      <c r="VY130" s="69"/>
      <c r="VZ130" s="69"/>
      <c r="WA130" s="69"/>
      <c r="WB130" s="69"/>
      <c r="WC130" s="69"/>
      <c r="WD130" s="69"/>
      <c r="WE130" s="69"/>
      <c r="WF130" s="69"/>
      <c r="WG130" s="69"/>
      <c r="WH130" s="69"/>
      <c r="WI130" s="69"/>
      <c r="WJ130" s="69"/>
      <c r="WK130" s="69"/>
      <c r="WL130" s="69"/>
      <c r="WM130" s="69"/>
      <c r="WN130" s="69"/>
      <c r="WO130" s="69"/>
      <c r="WP130" s="69"/>
      <c r="WQ130" s="69"/>
      <c r="WR130" s="69"/>
      <c r="WS130" s="69"/>
      <c r="WT130" s="69"/>
      <c r="WU130" s="69"/>
      <c r="WV130" s="69"/>
      <c r="WW130" s="69"/>
      <c r="WX130" s="69"/>
      <c r="WY130" s="69"/>
      <c r="WZ130" s="69"/>
      <c r="XA130" s="69"/>
      <c r="XB130" s="69"/>
      <c r="XC130" s="69"/>
      <c r="XD130" s="69"/>
      <c r="XE130" s="69"/>
      <c r="XF130" s="69"/>
      <c r="XG130" s="69"/>
      <c r="XH130" s="69"/>
      <c r="XI130" s="69"/>
      <c r="XJ130" s="69"/>
      <c r="XK130" s="69"/>
      <c r="XL130" s="69"/>
      <c r="XM130" s="69"/>
      <c r="XN130" s="69"/>
      <c r="XO130" s="69"/>
      <c r="XP130" s="69"/>
      <c r="XQ130" s="69"/>
      <c r="XR130" s="69"/>
      <c r="XS130" s="69"/>
      <c r="XT130" s="69"/>
      <c r="XU130" s="69"/>
      <c r="XV130" s="69"/>
      <c r="XW130" s="69"/>
      <c r="XX130" s="69"/>
      <c r="XY130" s="69"/>
      <c r="XZ130" s="69"/>
      <c r="YA130" s="69"/>
      <c r="YB130" s="69"/>
      <c r="YC130" s="69"/>
      <c r="YD130" s="69"/>
      <c r="YE130" s="69"/>
      <c r="YF130" s="69"/>
      <c r="YG130" s="69"/>
      <c r="YH130" s="69"/>
      <c r="YI130" s="69"/>
      <c r="YJ130" s="69"/>
      <c r="YK130" s="69"/>
      <c r="YL130" s="69"/>
      <c r="YM130" s="69"/>
      <c r="YN130" s="69"/>
      <c r="YO130" s="69"/>
      <c r="YP130" s="69"/>
      <c r="YQ130" s="69"/>
      <c r="YR130" s="69"/>
      <c r="YS130" s="69"/>
      <c r="YT130" s="69"/>
      <c r="YU130" s="69"/>
      <c r="YV130" s="69"/>
      <c r="YW130" s="69"/>
      <c r="YX130" s="69"/>
      <c r="YY130" s="69"/>
      <c r="YZ130" s="69"/>
      <c r="ZA130" s="69"/>
      <c r="ZB130" s="69"/>
      <c r="ZC130" s="69"/>
      <c r="ZD130" s="69"/>
      <c r="ZE130" s="69"/>
      <c r="ZF130" s="69"/>
      <c r="ZG130" s="69"/>
      <c r="ZH130" s="69"/>
      <c r="ZI130" s="69"/>
      <c r="ZJ130" s="69"/>
      <c r="ZK130" s="69"/>
      <c r="ZL130" s="69"/>
      <c r="ZM130" s="69"/>
      <c r="ZN130" s="69"/>
      <c r="ZO130" s="69"/>
      <c r="ZP130" s="69"/>
      <c r="ZQ130" s="69"/>
      <c r="ZR130" s="69"/>
      <c r="ZS130" s="69"/>
      <c r="ZT130" s="69"/>
      <c r="ZU130" s="69"/>
      <c r="ZV130" s="69"/>
      <c r="ZW130" s="69"/>
      <c r="ZX130" s="69"/>
      <c r="ZY130" s="69"/>
      <c r="ZZ130" s="69"/>
      <c r="AAA130" s="69"/>
      <c r="AAB130" s="69"/>
      <c r="AAC130" s="69"/>
      <c r="AAD130" s="69"/>
      <c r="AAE130" s="69"/>
      <c r="AAF130" s="69"/>
      <c r="AAG130" s="69"/>
      <c r="AAH130" s="69"/>
      <c r="AAI130" s="69"/>
      <c r="AAJ130" s="69"/>
      <c r="AAK130" s="69"/>
      <c r="AAL130" s="69"/>
      <c r="AAM130" s="69"/>
      <c r="AAN130" s="69"/>
      <c r="AAO130" s="69"/>
      <c r="AAP130" s="69"/>
      <c r="AAQ130" s="69"/>
      <c r="AAR130" s="69"/>
      <c r="AAS130" s="69"/>
      <c r="AAT130" s="69"/>
      <c r="AAU130" s="69"/>
      <c r="AAV130" s="69"/>
      <c r="AAW130" s="69"/>
      <c r="AAX130" s="69"/>
      <c r="AAY130" s="69"/>
      <c r="AAZ130" s="69"/>
      <c r="ABA130" s="69"/>
      <c r="ABB130" s="69"/>
      <c r="ABC130" s="69"/>
      <c r="ABD130" s="69"/>
      <c r="ABE130" s="69"/>
      <c r="ABF130" s="69"/>
      <c r="ABG130" s="69"/>
      <c r="ABH130" s="69"/>
      <c r="ABI130" s="69"/>
      <c r="ABJ130" s="69"/>
      <c r="ABK130" s="69"/>
      <c r="ABL130" s="69"/>
      <c r="ABM130" s="69"/>
      <c r="ABN130" s="69"/>
      <c r="ABO130" s="69"/>
      <c r="ABP130" s="69"/>
      <c r="ABQ130" s="69"/>
      <c r="ABR130" s="69"/>
      <c r="ABS130" s="69"/>
      <c r="ABT130" s="69"/>
      <c r="ABU130" s="69"/>
      <c r="ABV130" s="69"/>
      <c r="ABW130" s="69"/>
      <c r="ABX130" s="69"/>
      <c r="ABY130" s="69"/>
      <c r="ABZ130" s="69"/>
      <c r="ACA130" s="69"/>
      <c r="ACB130" s="69"/>
      <c r="ACC130" s="69"/>
      <c r="ACD130" s="69"/>
      <c r="ACE130" s="69"/>
      <c r="ACF130" s="69"/>
      <c r="ACG130" s="69"/>
      <c r="ACH130" s="69"/>
      <c r="ACI130" s="69"/>
      <c r="ACJ130" s="69"/>
      <c r="ACK130" s="69"/>
      <c r="ACL130" s="69"/>
      <c r="ACM130" s="69"/>
      <c r="ACN130" s="69"/>
      <c r="ACO130" s="69"/>
      <c r="ACP130" s="69"/>
      <c r="ACQ130" s="69"/>
      <c r="ACR130" s="69"/>
      <c r="ACS130" s="69"/>
      <c r="ACT130" s="69"/>
      <c r="ACU130" s="69"/>
      <c r="ACV130" s="69"/>
      <c r="ACW130" s="69"/>
      <c r="ACX130" s="69"/>
      <c r="ACY130" s="69"/>
      <c r="ACZ130" s="69"/>
      <c r="ADA130" s="69"/>
      <c r="ADB130" s="69"/>
      <c r="ADC130" s="69"/>
      <c r="ADD130" s="69"/>
      <c r="ADE130" s="69"/>
      <c r="ADF130" s="69"/>
      <c r="ADG130" s="69"/>
      <c r="ADH130" s="69"/>
      <c r="ADI130" s="69"/>
      <c r="ADJ130" s="69"/>
      <c r="ADK130" s="69"/>
      <c r="ADL130" s="69"/>
      <c r="ADM130" s="69"/>
      <c r="ADN130" s="69"/>
      <c r="ADO130" s="69"/>
      <c r="ADP130" s="69"/>
      <c r="ADQ130" s="69"/>
      <c r="ADR130" s="69"/>
      <c r="ADS130" s="69"/>
      <c r="ADT130" s="69"/>
      <c r="ADU130" s="69"/>
      <c r="ADV130" s="69"/>
      <c r="ADW130" s="69"/>
      <c r="ADX130" s="69"/>
      <c r="ADY130" s="69"/>
      <c r="ADZ130" s="69"/>
      <c r="AEA130" s="69"/>
      <c r="AEB130" s="69"/>
      <c r="AEC130" s="69"/>
      <c r="AED130" s="69"/>
      <c r="AEE130" s="69"/>
      <c r="AEF130" s="69"/>
      <c r="AEG130" s="69"/>
      <c r="AEH130" s="69"/>
      <c r="AEI130" s="69"/>
      <c r="AEJ130" s="69"/>
      <c r="AEK130" s="69"/>
      <c r="AEL130" s="69"/>
      <c r="AEM130" s="69"/>
      <c r="AEN130" s="69"/>
      <c r="AEO130" s="69"/>
      <c r="AEP130" s="69"/>
      <c r="AEQ130" s="69"/>
      <c r="AER130" s="69"/>
      <c r="AES130" s="69"/>
      <c r="AET130" s="69"/>
      <c r="AEU130" s="69"/>
      <c r="AEV130" s="69"/>
      <c r="AEW130" s="69"/>
      <c r="AEX130" s="69"/>
      <c r="AEY130" s="69"/>
      <c r="AEZ130" s="69"/>
      <c r="AFA130" s="69"/>
      <c r="AFB130" s="69"/>
      <c r="AFC130" s="69"/>
      <c r="AFD130" s="69"/>
      <c r="AFE130" s="69"/>
      <c r="AFF130" s="69"/>
      <c r="AFG130" s="69"/>
      <c r="AFH130" s="69"/>
      <c r="AFI130" s="69"/>
      <c r="AFJ130" s="69"/>
      <c r="AFK130" s="69"/>
      <c r="AFL130" s="69"/>
      <c r="AFM130" s="69"/>
      <c r="AFN130" s="69"/>
      <c r="AFO130" s="69"/>
      <c r="AFP130" s="69"/>
      <c r="AFQ130" s="69"/>
      <c r="AFR130" s="69"/>
      <c r="AFS130" s="69"/>
      <c r="AFT130" s="69"/>
      <c r="AFU130" s="69"/>
      <c r="AFV130" s="69"/>
      <c r="AFW130" s="69"/>
      <c r="AFX130" s="69"/>
      <c r="AFY130" s="69"/>
      <c r="AFZ130" s="69"/>
      <c r="AGA130" s="69"/>
      <c r="AGB130" s="69"/>
      <c r="AGC130" s="69"/>
      <c r="AGD130" s="69"/>
      <c r="AGE130" s="69"/>
      <c r="AGF130" s="69"/>
      <c r="AGG130" s="69"/>
      <c r="AGH130" s="69"/>
      <c r="AGI130" s="69"/>
      <c r="AGJ130" s="69"/>
      <c r="AGK130" s="69"/>
      <c r="AGL130" s="69"/>
      <c r="AGM130" s="69"/>
      <c r="AGN130" s="69"/>
      <c r="AGO130" s="69"/>
      <c r="AGP130" s="69"/>
      <c r="AGQ130" s="69"/>
      <c r="AGR130" s="69"/>
      <c r="AGS130" s="69"/>
      <c r="AGT130" s="69"/>
      <c r="AGU130" s="69"/>
      <c r="AGV130" s="69"/>
      <c r="AGW130" s="69"/>
      <c r="AGX130" s="69"/>
      <c r="AGY130" s="69"/>
      <c r="AGZ130" s="69"/>
      <c r="AHA130" s="69"/>
      <c r="AHB130" s="69"/>
      <c r="AHC130" s="69"/>
      <c r="AHD130" s="69"/>
      <c r="AHE130" s="69"/>
      <c r="AHF130" s="69"/>
      <c r="AHG130" s="69"/>
      <c r="AHH130" s="69"/>
      <c r="AHI130" s="69"/>
      <c r="AHJ130" s="69"/>
      <c r="AHK130" s="69"/>
      <c r="AHL130" s="69"/>
      <c r="AHM130" s="69"/>
      <c r="AHN130" s="69"/>
      <c r="AHO130" s="69"/>
      <c r="AHP130" s="69"/>
      <c r="AHQ130" s="69"/>
      <c r="AHR130" s="69"/>
      <c r="AHS130" s="69"/>
      <c r="AHT130" s="69"/>
      <c r="AHU130" s="69"/>
      <c r="AHV130" s="69"/>
      <c r="AHW130" s="69"/>
      <c r="AHX130" s="69"/>
      <c r="AHY130" s="69"/>
      <c r="AHZ130" s="69"/>
      <c r="AIA130" s="69"/>
      <c r="AIB130" s="69"/>
      <c r="AIC130" s="69"/>
      <c r="AID130" s="69"/>
      <c r="AIE130" s="69"/>
      <c r="AIF130" s="69"/>
      <c r="AIG130" s="69"/>
      <c r="AIH130" s="69"/>
      <c r="AII130" s="69"/>
      <c r="AIJ130" s="69"/>
      <c r="AIK130" s="69"/>
      <c r="AIL130" s="69"/>
      <c r="AIM130" s="69"/>
      <c r="AIN130" s="69"/>
      <c r="AIO130" s="69"/>
      <c r="AIP130" s="69"/>
      <c r="AIQ130" s="69"/>
      <c r="AIR130" s="69"/>
      <c r="AIS130" s="69"/>
      <c r="AIT130" s="69"/>
      <c r="AIU130" s="69"/>
      <c r="AIV130" s="69"/>
      <c r="AIW130" s="69"/>
      <c r="AIX130" s="69"/>
      <c r="AIY130" s="69"/>
      <c r="AIZ130" s="69"/>
      <c r="AJA130" s="69"/>
      <c r="AJB130" s="69"/>
      <c r="AJC130" s="69"/>
      <c r="AJD130" s="69"/>
      <c r="AJE130" s="69"/>
      <c r="AJF130" s="69"/>
      <c r="AJG130" s="69"/>
      <c r="AJH130" s="69"/>
      <c r="AJI130" s="69"/>
      <c r="AJJ130" s="69"/>
      <c r="AJK130" s="69"/>
      <c r="AJL130" s="69"/>
      <c r="AJM130" s="69"/>
      <c r="AJN130" s="69"/>
      <c r="AJO130" s="69"/>
      <c r="AJP130" s="69"/>
      <c r="AJQ130" s="69"/>
      <c r="AJR130" s="69"/>
      <c r="AJS130" s="69"/>
      <c r="AJT130" s="69"/>
      <c r="AJU130" s="69"/>
      <c r="AJV130" s="69"/>
      <c r="AJW130" s="69"/>
      <c r="AJX130" s="69"/>
      <c r="AJY130" s="69"/>
      <c r="AJZ130" s="69"/>
      <c r="AKA130" s="69"/>
      <c r="AKB130" s="69"/>
      <c r="AKC130" s="69"/>
      <c r="AKD130" s="69"/>
      <c r="AKE130" s="69"/>
      <c r="AKF130" s="69"/>
      <c r="AKG130" s="69"/>
      <c r="AKH130" s="69"/>
      <c r="AKI130" s="69"/>
      <c r="AKJ130" s="69"/>
      <c r="AKK130" s="69"/>
      <c r="AKL130" s="69"/>
      <c r="AKM130" s="69"/>
      <c r="AKN130" s="69"/>
      <c r="AKO130" s="69"/>
      <c r="AKP130" s="69"/>
      <c r="AKQ130" s="69"/>
      <c r="AKR130" s="69"/>
      <c r="AKS130" s="69"/>
      <c r="AKT130" s="69"/>
      <c r="AKU130" s="69"/>
      <c r="AKV130" s="69"/>
      <c r="AKW130" s="69"/>
      <c r="AKX130" s="69"/>
      <c r="AKY130" s="69"/>
      <c r="AKZ130" s="69"/>
      <c r="ALA130" s="69"/>
      <c r="ALB130" s="69"/>
      <c r="ALC130" s="69"/>
      <c r="ALD130" s="69"/>
      <c r="ALE130" s="69"/>
      <c r="ALF130" s="69"/>
      <c r="ALG130" s="69"/>
      <c r="ALH130" s="69"/>
      <c r="ALI130" s="69"/>
      <c r="ALJ130" s="69"/>
      <c r="ALK130" s="69"/>
      <c r="ALL130" s="69"/>
      <c r="ALM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c r="CO131" s="69"/>
      <c r="CP131" s="69"/>
      <c r="CQ131" s="69"/>
      <c r="CR131" s="69"/>
      <c r="CS131" s="69"/>
      <c r="CT131" s="69"/>
      <c r="CU131" s="69"/>
      <c r="CV131" s="69"/>
      <c r="CW131" s="69"/>
      <c r="CX131" s="69"/>
      <c r="CY131" s="69"/>
      <c r="CZ131" s="69"/>
      <c r="DA131" s="69"/>
      <c r="DB131" s="69"/>
      <c r="DC131" s="69"/>
      <c r="DD131" s="69"/>
      <c r="DE131" s="69"/>
      <c r="DF131" s="69"/>
      <c r="DG131" s="69"/>
      <c r="DH131" s="69"/>
      <c r="DI131" s="69"/>
      <c r="DJ131" s="69"/>
      <c r="DK131" s="69"/>
      <c r="DL131" s="69"/>
      <c r="DM131" s="69"/>
      <c r="DN131" s="69"/>
      <c r="DO131" s="69"/>
      <c r="DP131" s="69"/>
      <c r="DQ131" s="69"/>
      <c r="DR131" s="69"/>
      <c r="DS131" s="69"/>
      <c r="DT131" s="69"/>
      <c r="DU131" s="69"/>
      <c r="DV131" s="69"/>
      <c r="DW131" s="69"/>
      <c r="DX131" s="69"/>
      <c r="DY131" s="69"/>
      <c r="DZ131" s="69"/>
      <c r="EA131" s="69"/>
      <c r="EB131" s="69"/>
      <c r="EC131" s="69"/>
      <c r="ED131" s="69"/>
      <c r="EE131" s="69"/>
      <c r="EF131" s="69"/>
      <c r="EG131" s="69"/>
      <c r="EH131" s="69"/>
      <c r="EI131" s="69"/>
      <c r="EJ131" s="69"/>
      <c r="EK131" s="69"/>
      <c r="EL131" s="69"/>
      <c r="EM131" s="69"/>
      <c r="EN131" s="69"/>
      <c r="EO131" s="69"/>
      <c r="EP131" s="69"/>
      <c r="EQ131" s="69"/>
      <c r="ER131" s="69"/>
      <c r="ES131" s="69"/>
      <c r="ET131" s="69"/>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69"/>
      <c r="OS131" s="69"/>
      <c r="OT131" s="69"/>
      <c r="OU131" s="69"/>
      <c r="OV131" s="69"/>
      <c r="OW131" s="69"/>
      <c r="OX131" s="69"/>
      <c r="OY131" s="69"/>
      <c r="OZ131" s="69"/>
      <c r="PA131" s="69"/>
      <c r="PB131" s="69"/>
      <c r="PC131" s="69"/>
      <c r="PD131" s="69"/>
      <c r="PE131" s="69"/>
      <c r="PF131" s="69"/>
      <c r="PG131" s="69"/>
      <c r="PH131" s="69"/>
      <c r="PI131" s="69"/>
      <c r="PJ131" s="69"/>
      <c r="PK131" s="69"/>
      <c r="PL131" s="69"/>
      <c r="PM131" s="69"/>
      <c r="PN131" s="69"/>
      <c r="PO131" s="69"/>
      <c r="PP131" s="69"/>
      <c r="PQ131" s="69"/>
      <c r="PR131" s="69"/>
      <c r="PS131" s="69"/>
      <c r="PT131" s="69"/>
      <c r="PU131" s="69"/>
      <c r="PV131" s="69"/>
      <c r="PW131" s="69"/>
      <c r="PX131" s="69"/>
      <c r="PY131" s="69"/>
      <c r="PZ131" s="69"/>
      <c r="QA131" s="69"/>
      <c r="QB131" s="69"/>
      <c r="QC131" s="69"/>
      <c r="QD131" s="69"/>
      <c r="QE131" s="69"/>
      <c r="QF131" s="69"/>
      <c r="QG131" s="69"/>
      <c r="QH131" s="69"/>
      <c r="QI131" s="69"/>
      <c r="QJ131" s="69"/>
      <c r="QK131" s="69"/>
      <c r="QL131" s="69"/>
      <c r="QM131" s="69"/>
      <c r="QN131" s="69"/>
      <c r="QO131" s="69"/>
      <c r="QP131" s="69"/>
      <c r="QQ131" s="69"/>
      <c r="QR131" s="69"/>
      <c r="QS131" s="69"/>
      <c r="QT131" s="69"/>
      <c r="QU131" s="69"/>
      <c r="QV131" s="69"/>
      <c r="QW131" s="69"/>
      <c r="QX131" s="69"/>
      <c r="QY131" s="69"/>
      <c r="QZ131" s="69"/>
      <c r="RA131" s="69"/>
      <c r="RB131" s="69"/>
      <c r="RC131" s="69"/>
      <c r="RD131" s="69"/>
      <c r="RE131" s="69"/>
      <c r="RF131" s="69"/>
      <c r="RG131" s="69"/>
      <c r="RH131" s="69"/>
      <c r="RI131" s="69"/>
      <c r="RJ131" s="69"/>
      <c r="RK131" s="69"/>
      <c r="RL131" s="69"/>
      <c r="RM131" s="69"/>
      <c r="RN131" s="69"/>
      <c r="RO131" s="69"/>
      <c r="RP131" s="69"/>
      <c r="RQ131" s="69"/>
      <c r="RR131" s="69"/>
      <c r="RS131" s="69"/>
      <c r="RT131" s="69"/>
      <c r="RU131" s="69"/>
      <c r="RV131" s="69"/>
      <c r="RW131" s="69"/>
      <c r="RX131" s="69"/>
      <c r="RY131" s="69"/>
      <c r="RZ131" s="69"/>
      <c r="SA131" s="69"/>
      <c r="SB131" s="69"/>
      <c r="SC131" s="69"/>
      <c r="SD131" s="69"/>
      <c r="SE131" s="69"/>
      <c r="SF131" s="69"/>
      <c r="SG131" s="69"/>
      <c r="SH131" s="69"/>
      <c r="SI131" s="69"/>
      <c r="SJ131" s="69"/>
      <c r="SK131" s="69"/>
      <c r="SL131" s="69"/>
      <c r="SM131" s="69"/>
      <c r="SN131" s="69"/>
      <c r="SO131" s="69"/>
      <c r="SP131" s="69"/>
      <c r="SQ131" s="69"/>
      <c r="SR131" s="69"/>
      <c r="SS131" s="69"/>
      <c r="ST131" s="69"/>
      <c r="SU131" s="69"/>
      <c r="SV131" s="69"/>
      <c r="SW131" s="69"/>
      <c r="SX131" s="69"/>
      <c r="SY131" s="69"/>
      <c r="SZ131" s="69"/>
      <c r="TA131" s="69"/>
      <c r="TB131" s="69"/>
      <c r="TC131" s="69"/>
      <c r="TD131" s="69"/>
      <c r="TE131" s="69"/>
      <c r="TF131" s="69"/>
      <c r="TG131" s="69"/>
      <c r="TH131" s="69"/>
      <c r="TI131" s="69"/>
      <c r="TJ131" s="69"/>
      <c r="TK131" s="69"/>
      <c r="TL131" s="69"/>
      <c r="TM131" s="69"/>
      <c r="TN131" s="69"/>
      <c r="TO131" s="69"/>
      <c r="TP131" s="69"/>
      <c r="TQ131" s="69"/>
      <c r="TR131" s="69"/>
      <c r="TS131" s="69"/>
      <c r="TT131" s="69"/>
      <c r="TU131" s="69"/>
      <c r="TV131" s="69"/>
      <c r="TW131" s="69"/>
      <c r="TX131" s="69"/>
      <c r="TY131" s="69"/>
      <c r="TZ131" s="69"/>
      <c r="UA131" s="69"/>
      <c r="UB131" s="69"/>
      <c r="UC131" s="69"/>
      <c r="UD131" s="69"/>
      <c r="UE131" s="69"/>
      <c r="UF131" s="69"/>
      <c r="UG131" s="69"/>
      <c r="UH131" s="69"/>
      <c r="UI131" s="69"/>
      <c r="UJ131" s="69"/>
      <c r="UK131" s="69"/>
      <c r="UL131" s="69"/>
      <c r="UM131" s="69"/>
      <c r="UN131" s="69"/>
      <c r="UO131" s="69"/>
      <c r="UP131" s="69"/>
      <c r="UQ131" s="69"/>
      <c r="UR131" s="69"/>
      <c r="US131" s="69"/>
      <c r="UT131" s="69"/>
      <c r="UU131" s="69"/>
      <c r="UV131" s="69"/>
      <c r="UW131" s="69"/>
      <c r="UX131" s="69"/>
      <c r="UY131" s="69"/>
      <c r="UZ131" s="69"/>
      <c r="VA131" s="69"/>
      <c r="VB131" s="69"/>
      <c r="VC131" s="69"/>
      <c r="VD131" s="69"/>
      <c r="VE131" s="69"/>
      <c r="VF131" s="69"/>
      <c r="VG131" s="69"/>
      <c r="VH131" s="69"/>
      <c r="VI131" s="69"/>
      <c r="VJ131" s="69"/>
      <c r="VK131" s="69"/>
      <c r="VL131" s="69"/>
      <c r="VM131" s="69"/>
      <c r="VN131" s="69"/>
      <c r="VO131" s="69"/>
      <c r="VP131" s="69"/>
      <c r="VQ131" s="69"/>
      <c r="VR131" s="69"/>
      <c r="VS131" s="69"/>
      <c r="VT131" s="69"/>
      <c r="VU131" s="69"/>
      <c r="VV131" s="69"/>
      <c r="VW131" s="69"/>
      <c r="VX131" s="69"/>
      <c r="VY131" s="69"/>
      <c r="VZ131" s="69"/>
      <c r="WA131" s="69"/>
      <c r="WB131" s="69"/>
      <c r="WC131" s="69"/>
      <c r="WD131" s="69"/>
      <c r="WE131" s="69"/>
      <c r="WF131" s="69"/>
      <c r="WG131" s="69"/>
      <c r="WH131" s="69"/>
      <c r="WI131" s="69"/>
      <c r="WJ131" s="69"/>
      <c r="WK131" s="69"/>
      <c r="WL131" s="69"/>
      <c r="WM131" s="69"/>
      <c r="WN131" s="69"/>
      <c r="WO131" s="69"/>
      <c r="WP131" s="69"/>
      <c r="WQ131" s="69"/>
      <c r="WR131" s="69"/>
      <c r="WS131" s="69"/>
      <c r="WT131" s="69"/>
      <c r="WU131" s="69"/>
      <c r="WV131" s="69"/>
      <c r="WW131" s="69"/>
      <c r="WX131" s="69"/>
      <c r="WY131" s="69"/>
      <c r="WZ131" s="69"/>
      <c r="XA131" s="69"/>
      <c r="XB131" s="69"/>
      <c r="XC131" s="69"/>
      <c r="XD131" s="69"/>
      <c r="XE131" s="69"/>
      <c r="XF131" s="69"/>
      <c r="XG131" s="69"/>
      <c r="XH131" s="69"/>
      <c r="XI131" s="69"/>
      <c r="XJ131" s="69"/>
      <c r="XK131" s="69"/>
      <c r="XL131" s="69"/>
      <c r="XM131" s="69"/>
      <c r="XN131" s="69"/>
      <c r="XO131" s="69"/>
      <c r="XP131" s="69"/>
      <c r="XQ131" s="69"/>
      <c r="XR131" s="69"/>
      <c r="XS131" s="69"/>
      <c r="XT131" s="69"/>
      <c r="XU131" s="69"/>
      <c r="XV131" s="69"/>
      <c r="XW131" s="69"/>
      <c r="XX131" s="69"/>
      <c r="XY131" s="69"/>
      <c r="XZ131" s="69"/>
      <c r="YA131" s="69"/>
      <c r="YB131" s="69"/>
      <c r="YC131" s="69"/>
      <c r="YD131" s="69"/>
      <c r="YE131" s="69"/>
      <c r="YF131" s="69"/>
      <c r="YG131" s="69"/>
      <c r="YH131" s="69"/>
      <c r="YI131" s="69"/>
      <c r="YJ131" s="69"/>
      <c r="YK131" s="69"/>
      <c r="YL131" s="69"/>
      <c r="YM131" s="69"/>
      <c r="YN131" s="69"/>
      <c r="YO131" s="69"/>
      <c r="YP131" s="69"/>
      <c r="YQ131" s="69"/>
      <c r="YR131" s="69"/>
      <c r="YS131" s="69"/>
      <c r="YT131" s="69"/>
      <c r="YU131" s="69"/>
      <c r="YV131" s="69"/>
      <c r="YW131" s="69"/>
      <c r="YX131" s="69"/>
      <c r="YY131" s="69"/>
      <c r="YZ131" s="69"/>
      <c r="ZA131" s="69"/>
      <c r="ZB131" s="69"/>
      <c r="ZC131" s="69"/>
      <c r="ZD131" s="69"/>
      <c r="ZE131" s="69"/>
      <c r="ZF131" s="69"/>
      <c r="ZG131" s="69"/>
      <c r="ZH131" s="69"/>
      <c r="ZI131" s="69"/>
      <c r="ZJ131" s="69"/>
      <c r="ZK131" s="69"/>
      <c r="ZL131" s="69"/>
      <c r="ZM131" s="69"/>
      <c r="ZN131" s="69"/>
      <c r="ZO131" s="69"/>
      <c r="ZP131" s="69"/>
      <c r="ZQ131" s="69"/>
      <c r="ZR131" s="69"/>
      <c r="ZS131" s="69"/>
      <c r="ZT131" s="69"/>
      <c r="ZU131" s="69"/>
      <c r="ZV131" s="69"/>
      <c r="ZW131" s="69"/>
      <c r="ZX131" s="69"/>
      <c r="ZY131" s="69"/>
      <c r="ZZ131" s="69"/>
      <c r="AAA131" s="69"/>
      <c r="AAB131" s="69"/>
      <c r="AAC131" s="69"/>
      <c r="AAD131" s="69"/>
      <c r="AAE131" s="69"/>
      <c r="AAF131" s="69"/>
      <c r="AAG131" s="69"/>
      <c r="AAH131" s="69"/>
      <c r="AAI131" s="69"/>
      <c r="AAJ131" s="69"/>
      <c r="AAK131" s="69"/>
      <c r="AAL131" s="69"/>
      <c r="AAM131" s="69"/>
      <c r="AAN131" s="69"/>
      <c r="AAO131" s="69"/>
      <c r="AAP131" s="69"/>
      <c r="AAQ131" s="69"/>
      <c r="AAR131" s="69"/>
      <c r="AAS131" s="69"/>
      <c r="AAT131" s="69"/>
      <c r="AAU131" s="69"/>
      <c r="AAV131" s="69"/>
      <c r="AAW131" s="69"/>
      <c r="AAX131" s="69"/>
      <c r="AAY131" s="69"/>
      <c r="AAZ131" s="69"/>
      <c r="ABA131" s="69"/>
      <c r="ABB131" s="69"/>
      <c r="ABC131" s="69"/>
      <c r="ABD131" s="69"/>
      <c r="ABE131" s="69"/>
      <c r="ABF131" s="69"/>
      <c r="ABG131" s="69"/>
      <c r="ABH131" s="69"/>
      <c r="ABI131" s="69"/>
      <c r="ABJ131" s="69"/>
      <c r="ABK131" s="69"/>
      <c r="ABL131" s="69"/>
      <c r="ABM131" s="69"/>
      <c r="ABN131" s="69"/>
      <c r="ABO131" s="69"/>
      <c r="ABP131" s="69"/>
      <c r="ABQ131" s="69"/>
      <c r="ABR131" s="69"/>
      <c r="ABS131" s="69"/>
      <c r="ABT131" s="69"/>
      <c r="ABU131" s="69"/>
      <c r="ABV131" s="69"/>
      <c r="ABW131" s="69"/>
      <c r="ABX131" s="69"/>
      <c r="ABY131" s="69"/>
      <c r="ABZ131" s="69"/>
      <c r="ACA131" s="69"/>
      <c r="ACB131" s="69"/>
      <c r="ACC131" s="69"/>
      <c r="ACD131" s="69"/>
      <c r="ACE131" s="69"/>
      <c r="ACF131" s="69"/>
      <c r="ACG131" s="69"/>
      <c r="ACH131" s="69"/>
      <c r="ACI131" s="69"/>
      <c r="ACJ131" s="69"/>
      <c r="ACK131" s="69"/>
      <c r="ACL131" s="69"/>
      <c r="ACM131" s="69"/>
      <c r="ACN131" s="69"/>
      <c r="ACO131" s="69"/>
      <c r="ACP131" s="69"/>
      <c r="ACQ131" s="69"/>
      <c r="ACR131" s="69"/>
      <c r="ACS131" s="69"/>
      <c r="ACT131" s="69"/>
      <c r="ACU131" s="69"/>
      <c r="ACV131" s="69"/>
      <c r="ACW131" s="69"/>
      <c r="ACX131" s="69"/>
      <c r="ACY131" s="69"/>
      <c r="ACZ131" s="69"/>
      <c r="ADA131" s="69"/>
      <c r="ADB131" s="69"/>
      <c r="ADC131" s="69"/>
      <c r="ADD131" s="69"/>
      <c r="ADE131" s="69"/>
      <c r="ADF131" s="69"/>
      <c r="ADG131" s="69"/>
      <c r="ADH131" s="69"/>
      <c r="ADI131" s="69"/>
      <c r="ADJ131" s="69"/>
      <c r="ADK131" s="69"/>
      <c r="ADL131" s="69"/>
      <c r="ADM131" s="69"/>
      <c r="ADN131" s="69"/>
      <c r="ADO131" s="69"/>
      <c r="ADP131" s="69"/>
      <c r="ADQ131" s="69"/>
      <c r="ADR131" s="69"/>
      <c r="ADS131" s="69"/>
      <c r="ADT131" s="69"/>
      <c r="ADU131" s="69"/>
      <c r="ADV131" s="69"/>
      <c r="ADW131" s="69"/>
      <c r="ADX131" s="69"/>
      <c r="ADY131" s="69"/>
      <c r="ADZ131" s="69"/>
      <c r="AEA131" s="69"/>
      <c r="AEB131" s="69"/>
      <c r="AEC131" s="69"/>
      <c r="AED131" s="69"/>
      <c r="AEE131" s="69"/>
      <c r="AEF131" s="69"/>
      <c r="AEG131" s="69"/>
      <c r="AEH131" s="69"/>
      <c r="AEI131" s="69"/>
      <c r="AEJ131" s="69"/>
      <c r="AEK131" s="69"/>
      <c r="AEL131" s="69"/>
      <c r="AEM131" s="69"/>
      <c r="AEN131" s="69"/>
      <c r="AEO131" s="69"/>
      <c r="AEP131" s="69"/>
      <c r="AEQ131" s="69"/>
      <c r="AER131" s="69"/>
      <c r="AES131" s="69"/>
      <c r="AET131" s="69"/>
      <c r="AEU131" s="69"/>
      <c r="AEV131" s="69"/>
      <c r="AEW131" s="69"/>
      <c r="AEX131" s="69"/>
      <c r="AEY131" s="69"/>
      <c r="AEZ131" s="69"/>
      <c r="AFA131" s="69"/>
      <c r="AFB131" s="69"/>
      <c r="AFC131" s="69"/>
      <c r="AFD131" s="69"/>
      <c r="AFE131" s="69"/>
      <c r="AFF131" s="69"/>
      <c r="AFG131" s="69"/>
      <c r="AFH131" s="69"/>
      <c r="AFI131" s="69"/>
      <c r="AFJ131" s="69"/>
      <c r="AFK131" s="69"/>
      <c r="AFL131" s="69"/>
      <c r="AFM131" s="69"/>
      <c r="AFN131" s="69"/>
      <c r="AFO131" s="69"/>
      <c r="AFP131" s="69"/>
      <c r="AFQ131" s="69"/>
      <c r="AFR131" s="69"/>
      <c r="AFS131" s="69"/>
      <c r="AFT131" s="69"/>
      <c r="AFU131" s="69"/>
      <c r="AFV131" s="69"/>
      <c r="AFW131" s="69"/>
      <c r="AFX131" s="69"/>
      <c r="AFY131" s="69"/>
      <c r="AFZ131" s="69"/>
      <c r="AGA131" s="69"/>
      <c r="AGB131" s="69"/>
      <c r="AGC131" s="69"/>
      <c r="AGD131" s="69"/>
      <c r="AGE131" s="69"/>
      <c r="AGF131" s="69"/>
      <c r="AGG131" s="69"/>
      <c r="AGH131" s="69"/>
      <c r="AGI131" s="69"/>
      <c r="AGJ131" s="69"/>
      <c r="AGK131" s="69"/>
      <c r="AGL131" s="69"/>
      <c r="AGM131" s="69"/>
      <c r="AGN131" s="69"/>
      <c r="AGO131" s="69"/>
      <c r="AGP131" s="69"/>
      <c r="AGQ131" s="69"/>
      <c r="AGR131" s="69"/>
      <c r="AGS131" s="69"/>
      <c r="AGT131" s="69"/>
      <c r="AGU131" s="69"/>
      <c r="AGV131" s="69"/>
      <c r="AGW131" s="69"/>
      <c r="AGX131" s="69"/>
      <c r="AGY131" s="69"/>
      <c r="AGZ131" s="69"/>
      <c r="AHA131" s="69"/>
      <c r="AHB131" s="69"/>
      <c r="AHC131" s="69"/>
      <c r="AHD131" s="69"/>
      <c r="AHE131" s="69"/>
      <c r="AHF131" s="69"/>
      <c r="AHG131" s="69"/>
      <c r="AHH131" s="69"/>
      <c r="AHI131" s="69"/>
      <c r="AHJ131" s="69"/>
      <c r="AHK131" s="69"/>
      <c r="AHL131" s="69"/>
      <c r="AHM131" s="69"/>
      <c r="AHN131" s="69"/>
      <c r="AHO131" s="69"/>
      <c r="AHP131" s="69"/>
      <c r="AHQ131" s="69"/>
      <c r="AHR131" s="69"/>
      <c r="AHS131" s="69"/>
      <c r="AHT131" s="69"/>
      <c r="AHU131" s="69"/>
      <c r="AHV131" s="69"/>
      <c r="AHW131" s="69"/>
      <c r="AHX131" s="69"/>
      <c r="AHY131" s="69"/>
      <c r="AHZ131" s="69"/>
      <c r="AIA131" s="69"/>
      <c r="AIB131" s="69"/>
      <c r="AIC131" s="69"/>
      <c r="AID131" s="69"/>
      <c r="AIE131" s="69"/>
      <c r="AIF131" s="69"/>
      <c r="AIG131" s="69"/>
      <c r="AIH131" s="69"/>
      <c r="AII131" s="69"/>
      <c r="AIJ131" s="69"/>
      <c r="AIK131" s="69"/>
      <c r="AIL131" s="69"/>
      <c r="AIM131" s="69"/>
      <c r="AIN131" s="69"/>
      <c r="AIO131" s="69"/>
      <c r="AIP131" s="69"/>
      <c r="AIQ131" s="69"/>
      <c r="AIR131" s="69"/>
      <c r="AIS131" s="69"/>
      <c r="AIT131" s="69"/>
      <c r="AIU131" s="69"/>
      <c r="AIV131" s="69"/>
      <c r="AIW131" s="69"/>
      <c r="AIX131" s="69"/>
      <c r="AIY131" s="69"/>
      <c r="AIZ131" s="69"/>
      <c r="AJA131" s="69"/>
      <c r="AJB131" s="69"/>
      <c r="AJC131" s="69"/>
      <c r="AJD131" s="69"/>
      <c r="AJE131" s="69"/>
      <c r="AJF131" s="69"/>
      <c r="AJG131" s="69"/>
      <c r="AJH131" s="69"/>
      <c r="AJI131" s="69"/>
      <c r="AJJ131" s="69"/>
      <c r="AJK131" s="69"/>
      <c r="AJL131" s="69"/>
      <c r="AJM131" s="69"/>
      <c r="AJN131" s="69"/>
      <c r="AJO131" s="69"/>
      <c r="AJP131" s="69"/>
      <c r="AJQ131" s="69"/>
      <c r="AJR131" s="69"/>
      <c r="AJS131" s="69"/>
      <c r="AJT131" s="69"/>
      <c r="AJU131" s="69"/>
      <c r="AJV131" s="69"/>
      <c r="AJW131" s="69"/>
      <c r="AJX131" s="69"/>
      <c r="AJY131" s="69"/>
      <c r="AJZ131" s="69"/>
      <c r="AKA131" s="69"/>
      <c r="AKB131" s="69"/>
      <c r="AKC131" s="69"/>
      <c r="AKD131" s="69"/>
      <c r="AKE131" s="69"/>
      <c r="AKF131" s="69"/>
      <c r="AKG131" s="69"/>
      <c r="AKH131" s="69"/>
      <c r="AKI131" s="69"/>
      <c r="AKJ131" s="69"/>
      <c r="AKK131" s="69"/>
      <c r="AKL131" s="69"/>
      <c r="AKM131" s="69"/>
      <c r="AKN131" s="69"/>
      <c r="AKO131" s="69"/>
      <c r="AKP131" s="69"/>
      <c r="AKQ131" s="69"/>
      <c r="AKR131" s="69"/>
      <c r="AKS131" s="69"/>
      <c r="AKT131" s="69"/>
      <c r="AKU131" s="69"/>
      <c r="AKV131" s="69"/>
      <c r="AKW131" s="69"/>
      <c r="AKX131" s="69"/>
      <c r="AKY131" s="69"/>
      <c r="AKZ131" s="69"/>
      <c r="ALA131" s="69"/>
      <c r="ALB131" s="69"/>
      <c r="ALC131" s="69"/>
      <c r="ALD131" s="69"/>
      <c r="ALE131" s="69"/>
      <c r="ALF131" s="69"/>
      <c r="ALG131" s="69"/>
      <c r="ALH131" s="69"/>
      <c r="ALI131" s="69"/>
      <c r="ALJ131" s="69"/>
      <c r="ALK131" s="69"/>
      <c r="ALL131" s="69"/>
      <c r="ALM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c r="DU132" s="69"/>
      <c r="DV132" s="69"/>
      <c r="DW132" s="69"/>
      <c r="DX132" s="69"/>
      <c r="DY132" s="69"/>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c r="LE132" s="69"/>
      <c r="LF132" s="69"/>
      <c r="LG132" s="69"/>
      <c r="LH132" s="69"/>
      <c r="LI132" s="69"/>
      <c r="LJ132" s="69"/>
      <c r="LK132" s="69"/>
      <c r="LL132" s="69"/>
      <c r="LM132" s="69"/>
      <c r="LN132" s="69"/>
      <c r="LO132" s="69"/>
      <c r="LP132" s="69"/>
      <c r="LQ132" s="69"/>
      <c r="LR132" s="69"/>
      <c r="LS132" s="69"/>
      <c r="LT132" s="69"/>
      <c r="LU132" s="69"/>
      <c r="LV132" s="69"/>
      <c r="LW132" s="69"/>
      <c r="LX132" s="69"/>
      <c r="LY132" s="69"/>
      <c r="LZ132" s="69"/>
      <c r="MA132" s="69"/>
      <c r="MB132" s="69"/>
      <c r="MC132" s="69"/>
      <c r="MD132" s="69"/>
      <c r="ME132" s="69"/>
      <c r="MF132" s="69"/>
      <c r="MG132" s="69"/>
      <c r="MH132" s="69"/>
      <c r="MI132" s="69"/>
      <c r="MJ132" s="69"/>
      <c r="MK132" s="69"/>
      <c r="ML132" s="69"/>
      <c r="MM132" s="69"/>
      <c r="MN132" s="69"/>
      <c r="MO132" s="69"/>
      <c r="MP132" s="69"/>
      <c r="MQ132" s="69"/>
      <c r="MR132" s="69"/>
      <c r="MS132" s="69"/>
      <c r="MT132" s="69"/>
      <c r="MU132" s="69"/>
      <c r="MV132" s="69"/>
      <c r="MW132" s="69"/>
      <c r="MX132" s="69"/>
      <c r="MY132" s="69"/>
      <c r="MZ132" s="69"/>
      <c r="NA132" s="69"/>
      <c r="NB132" s="69"/>
      <c r="NC132" s="69"/>
      <c r="ND132" s="69"/>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69"/>
      <c r="OS132" s="69"/>
      <c r="OT132" s="69"/>
      <c r="OU132" s="69"/>
      <c r="OV132" s="69"/>
      <c r="OW132" s="69"/>
      <c r="OX132" s="69"/>
      <c r="OY132" s="69"/>
      <c r="OZ132" s="69"/>
      <c r="PA132" s="69"/>
      <c r="PB132" s="69"/>
      <c r="PC132" s="69"/>
      <c r="PD132" s="69"/>
      <c r="PE132" s="69"/>
      <c r="PF132" s="69"/>
      <c r="PG132" s="69"/>
      <c r="PH132" s="69"/>
      <c r="PI132" s="69"/>
      <c r="PJ132" s="69"/>
      <c r="PK132" s="69"/>
      <c r="PL132" s="69"/>
      <c r="PM132" s="69"/>
      <c r="PN132" s="69"/>
      <c r="PO132" s="69"/>
      <c r="PP132" s="69"/>
      <c r="PQ132" s="69"/>
      <c r="PR132" s="69"/>
      <c r="PS132" s="69"/>
      <c r="PT132" s="69"/>
      <c r="PU132" s="69"/>
      <c r="PV132" s="69"/>
      <c r="PW132" s="69"/>
      <c r="PX132" s="69"/>
      <c r="PY132" s="69"/>
      <c r="PZ132" s="69"/>
      <c r="QA132" s="69"/>
      <c r="QB132" s="69"/>
      <c r="QC132" s="69"/>
      <c r="QD132" s="69"/>
      <c r="QE132" s="69"/>
      <c r="QF132" s="69"/>
      <c r="QG132" s="69"/>
      <c r="QH132" s="69"/>
      <c r="QI132" s="69"/>
      <c r="QJ132" s="69"/>
      <c r="QK132" s="69"/>
      <c r="QL132" s="69"/>
      <c r="QM132" s="69"/>
      <c r="QN132" s="69"/>
      <c r="QO132" s="69"/>
      <c r="QP132" s="69"/>
      <c r="QQ132" s="69"/>
      <c r="QR132" s="69"/>
      <c r="QS132" s="69"/>
      <c r="QT132" s="69"/>
      <c r="QU132" s="69"/>
      <c r="QV132" s="69"/>
      <c r="QW132" s="69"/>
      <c r="QX132" s="69"/>
      <c r="QY132" s="69"/>
      <c r="QZ132" s="69"/>
      <c r="RA132" s="69"/>
      <c r="RB132" s="69"/>
      <c r="RC132" s="69"/>
      <c r="RD132" s="69"/>
      <c r="RE132" s="69"/>
      <c r="RF132" s="69"/>
      <c r="RG132" s="69"/>
      <c r="RH132" s="69"/>
      <c r="RI132" s="69"/>
      <c r="RJ132" s="69"/>
      <c r="RK132" s="69"/>
      <c r="RL132" s="69"/>
      <c r="RM132" s="69"/>
      <c r="RN132" s="69"/>
      <c r="RO132" s="69"/>
      <c r="RP132" s="69"/>
      <c r="RQ132" s="69"/>
      <c r="RR132" s="69"/>
      <c r="RS132" s="69"/>
      <c r="RT132" s="69"/>
      <c r="RU132" s="69"/>
      <c r="RV132" s="69"/>
      <c r="RW132" s="69"/>
      <c r="RX132" s="69"/>
      <c r="RY132" s="69"/>
      <c r="RZ132" s="69"/>
      <c r="SA132" s="69"/>
      <c r="SB132" s="69"/>
      <c r="SC132" s="69"/>
      <c r="SD132" s="69"/>
      <c r="SE132" s="69"/>
      <c r="SF132" s="69"/>
      <c r="SG132" s="69"/>
      <c r="SH132" s="69"/>
      <c r="SI132" s="69"/>
      <c r="SJ132" s="69"/>
      <c r="SK132" s="69"/>
      <c r="SL132" s="69"/>
      <c r="SM132" s="69"/>
      <c r="SN132" s="69"/>
      <c r="SO132" s="69"/>
      <c r="SP132" s="69"/>
      <c r="SQ132" s="69"/>
      <c r="SR132" s="69"/>
      <c r="SS132" s="69"/>
      <c r="ST132" s="69"/>
      <c r="SU132" s="69"/>
      <c r="SV132" s="69"/>
      <c r="SW132" s="69"/>
      <c r="SX132" s="69"/>
      <c r="SY132" s="69"/>
      <c r="SZ132" s="69"/>
      <c r="TA132" s="69"/>
      <c r="TB132" s="69"/>
      <c r="TC132" s="69"/>
      <c r="TD132" s="69"/>
      <c r="TE132" s="69"/>
      <c r="TF132" s="69"/>
      <c r="TG132" s="69"/>
      <c r="TH132" s="69"/>
      <c r="TI132" s="69"/>
      <c r="TJ132" s="69"/>
      <c r="TK132" s="69"/>
      <c r="TL132" s="69"/>
      <c r="TM132" s="69"/>
      <c r="TN132" s="69"/>
      <c r="TO132" s="69"/>
      <c r="TP132" s="69"/>
      <c r="TQ132" s="69"/>
      <c r="TR132" s="69"/>
      <c r="TS132" s="69"/>
      <c r="TT132" s="69"/>
      <c r="TU132" s="69"/>
      <c r="TV132" s="69"/>
      <c r="TW132" s="69"/>
      <c r="TX132" s="69"/>
      <c r="TY132" s="69"/>
      <c r="TZ132" s="69"/>
      <c r="UA132" s="69"/>
      <c r="UB132" s="69"/>
      <c r="UC132" s="69"/>
      <c r="UD132" s="69"/>
      <c r="UE132" s="69"/>
      <c r="UF132" s="69"/>
      <c r="UG132" s="69"/>
      <c r="UH132" s="69"/>
      <c r="UI132" s="69"/>
      <c r="UJ132" s="69"/>
      <c r="UK132" s="69"/>
      <c r="UL132" s="69"/>
      <c r="UM132" s="69"/>
      <c r="UN132" s="69"/>
      <c r="UO132" s="69"/>
      <c r="UP132" s="69"/>
      <c r="UQ132" s="69"/>
      <c r="UR132" s="69"/>
      <c r="US132" s="69"/>
      <c r="UT132" s="69"/>
      <c r="UU132" s="69"/>
      <c r="UV132" s="69"/>
      <c r="UW132" s="69"/>
      <c r="UX132" s="69"/>
      <c r="UY132" s="69"/>
      <c r="UZ132" s="69"/>
      <c r="VA132" s="69"/>
      <c r="VB132" s="69"/>
      <c r="VC132" s="69"/>
      <c r="VD132" s="69"/>
      <c r="VE132" s="69"/>
      <c r="VF132" s="69"/>
      <c r="VG132" s="69"/>
      <c r="VH132" s="69"/>
      <c r="VI132" s="69"/>
      <c r="VJ132" s="69"/>
      <c r="VK132" s="69"/>
      <c r="VL132" s="69"/>
      <c r="VM132" s="69"/>
      <c r="VN132" s="69"/>
      <c r="VO132" s="69"/>
      <c r="VP132" s="69"/>
      <c r="VQ132" s="69"/>
      <c r="VR132" s="69"/>
      <c r="VS132" s="69"/>
      <c r="VT132" s="69"/>
      <c r="VU132" s="69"/>
      <c r="VV132" s="69"/>
      <c r="VW132" s="69"/>
      <c r="VX132" s="69"/>
      <c r="VY132" s="69"/>
      <c r="VZ132" s="69"/>
      <c r="WA132" s="69"/>
      <c r="WB132" s="69"/>
      <c r="WC132" s="69"/>
      <c r="WD132" s="69"/>
      <c r="WE132" s="69"/>
      <c r="WF132" s="69"/>
      <c r="WG132" s="69"/>
      <c r="WH132" s="69"/>
      <c r="WI132" s="69"/>
      <c r="WJ132" s="69"/>
      <c r="WK132" s="69"/>
      <c r="WL132" s="69"/>
      <c r="WM132" s="69"/>
      <c r="WN132" s="69"/>
      <c r="WO132" s="69"/>
      <c r="WP132" s="69"/>
      <c r="WQ132" s="69"/>
      <c r="WR132" s="69"/>
      <c r="WS132" s="69"/>
      <c r="WT132" s="69"/>
      <c r="WU132" s="69"/>
      <c r="WV132" s="69"/>
      <c r="WW132" s="69"/>
      <c r="WX132" s="69"/>
      <c r="WY132" s="69"/>
      <c r="WZ132" s="69"/>
      <c r="XA132" s="69"/>
      <c r="XB132" s="69"/>
      <c r="XC132" s="69"/>
      <c r="XD132" s="69"/>
      <c r="XE132" s="69"/>
      <c r="XF132" s="69"/>
      <c r="XG132" s="69"/>
      <c r="XH132" s="69"/>
      <c r="XI132" s="69"/>
      <c r="XJ132" s="69"/>
      <c r="XK132" s="69"/>
      <c r="XL132" s="69"/>
      <c r="XM132" s="69"/>
      <c r="XN132" s="69"/>
      <c r="XO132" s="69"/>
      <c r="XP132" s="69"/>
      <c r="XQ132" s="69"/>
      <c r="XR132" s="69"/>
      <c r="XS132" s="69"/>
      <c r="XT132" s="69"/>
      <c r="XU132" s="69"/>
      <c r="XV132" s="69"/>
      <c r="XW132" s="69"/>
      <c r="XX132" s="69"/>
      <c r="XY132" s="69"/>
      <c r="XZ132" s="69"/>
      <c r="YA132" s="69"/>
      <c r="YB132" s="69"/>
      <c r="YC132" s="69"/>
      <c r="YD132" s="69"/>
      <c r="YE132" s="69"/>
      <c r="YF132" s="69"/>
      <c r="YG132" s="69"/>
      <c r="YH132" s="69"/>
      <c r="YI132" s="69"/>
      <c r="YJ132" s="69"/>
      <c r="YK132" s="69"/>
      <c r="YL132" s="69"/>
      <c r="YM132" s="69"/>
      <c r="YN132" s="69"/>
      <c r="YO132" s="69"/>
      <c r="YP132" s="69"/>
      <c r="YQ132" s="69"/>
      <c r="YR132" s="69"/>
      <c r="YS132" s="69"/>
      <c r="YT132" s="69"/>
      <c r="YU132" s="69"/>
      <c r="YV132" s="69"/>
      <c r="YW132" s="69"/>
      <c r="YX132" s="69"/>
      <c r="YY132" s="69"/>
      <c r="YZ132" s="69"/>
      <c r="ZA132" s="69"/>
      <c r="ZB132" s="69"/>
      <c r="ZC132" s="69"/>
      <c r="ZD132" s="69"/>
      <c r="ZE132" s="69"/>
      <c r="ZF132" s="69"/>
      <c r="ZG132" s="69"/>
      <c r="ZH132" s="69"/>
      <c r="ZI132" s="69"/>
      <c r="ZJ132" s="69"/>
      <c r="ZK132" s="69"/>
      <c r="ZL132" s="69"/>
      <c r="ZM132" s="69"/>
      <c r="ZN132" s="69"/>
      <c r="ZO132" s="69"/>
      <c r="ZP132" s="69"/>
      <c r="ZQ132" s="69"/>
      <c r="ZR132" s="69"/>
      <c r="ZS132" s="69"/>
      <c r="ZT132" s="69"/>
      <c r="ZU132" s="69"/>
      <c r="ZV132" s="69"/>
      <c r="ZW132" s="69"/>
      <c r="ZX132" s="69"/>
      <c r="ZY132" s="69"/>
      <c r="ZZ132" s="69"/>
      <c r="AAA132" s="69"/>
      <c r="AAB132" s="69"/>
      <c r="AAC132" s="69"/>
      <c r="AAD132" s="69"/>
      <c r="AAE132" s="69"/>
      <c r="AAF132" s="69"/>
      <c r="AAG132" s="69"/>
      <c r="AAH132" s="69"/>
      <c r="AAI132" s="69"/>
      <c r="AAJ132" s="69"/>
      <c r="AAK132" s="69"/>
      <c r="AAL132" s="69"/>
      <c r="AAM132" s="69"/>
      <c r="AAN132" s="69"/>
      <c r="AAO132" s="69"/>
      <c r="AAP132" s="69"/>
      <c r="AAQ132" s="69"/>
      <c r="AAR132" s="69"/>
      <c r="AAS132" s="69"/>
      <c r="AAT132" s="69"/>
      <c r="AAU132" s="69"/>
      <c r="AAV132" s="69"/>
      <c r="AAW132" s="69"/>
      <c r="AAX132" s="69"/>
      <c r="AAY132" s="69"/>
      <c r="AAZ132" s="69"/>
      <c r="ABA132" s="69"/>
      <c r="ABB132" s="69"/>
      <c r="ABC132" s="69"/>
      <c r="ABD132" s="69"/>
      <c r="ABE132" s="69"/>
      <c r="ABF132" s="69"/>
      <c r="ABG132" s="69"/>
      <c r="ABH132" s="69"/>
      <c r="ABI132" s="69"/>
      <c r="ABJ132" s="69"/>
      <c r="ABK132" s="69"/>
      <c r="ABL132" s="69"/>
      <c r="ABM132" s="69"/>
      <c r="ABN132" s="69"/>
      <c r="ABO132" s="69"/>
      <c r="ABP132" s="69"/>
      <c r="ABQ132" s="69"/>
      <c r="ABR132" s="69"/>
      <c r="ABS132" s="69"/>
      <c r="ABT132" s="69"/>
      <c r="ABU132" s="69"/>
      <c r="ABV132" s="69"/>
      <c r="ABW132" s="69"/>
      <c r="ABX132" s="69"/>
      <c r="ABY132" s="69"/>
      <c r="ABZ132" s="69"/>
      <c r="ACA132" s="69"/>
      <c r="ACB132" s="69"/>
      <c r="ACC132" s="69"/>
      <c r="ACD132" s="69"/>
      <c r="ACE132" s="69"/>
      <c r="ACF132" s="69"/>
      <c r="ACG132" s="69"/>
      <c r="ACH132" s="69"/>
      <c r="ACI132" s="69"/>
      <c r="ACJ132" s="69"/>
      <c r="ACK132" s="69"/>
      <c r="ACL132" s="69"/>
      <c r="ACM132" s="69"/>
      <c r="ACN132" s="69"/>
      <c r="ACO132" s="69"/>
      <c r="ACP132" s="69"/>
      <c r="ACQ132" s="69"/>
      <c r="ACR132" s="69"/>
      <c r="ACS132" s="69"/>
      <c r="ACT132" s="69"/>
      <c r="ACU132" s="69"/>
      <c r="ACV132" s="69"/>
      <c r="ACW132" s="69"/>
      <c r="ACX132" s="69"/>
      <c r="ACY132" s="69"/>
      <c r="ACZ132" s="69"/>
      <c r="ADA132" s="69"/>
      <c r="ADB132" s="69"/>
      <c r="ADC132" s="69"/>
      <c r="ADD132" s="69"/>
      <c r="ADE132" s="69"/>
      <c r="ADF132" s="69"/>
      <c r="ADG132" s="69"/>
      <c r="ADH132" s="69"/>
      <c r="ADI132" s="69"/>
      <c r="ADJ132" s="69"/>
      <c r="ADK132" s="69"/>
      <c r="ADL132" s="69"/>
      <c r="ADM132" s="69"/>
      <c r="ADN132" s="69"/>
      <c r="ADO132" s="69"/>
      <c r="ADP132" s="69"/>
      <c r="ADQ132" s="69"/>
      <c r="ADR132" s="69"/>
      <c r="ADS132" s="69"/>
      <c r="ADT132" s="69"/>
      <c r="ADU132" s="69"/>
      <c r="ADV132" s="69"/>
      <c r="ADW132" s="69"/>
      <c r="ADX132" s="69"/>
      <c r="ADY132" s="69"/>
      <c r="ADZ132" s="69"/>
      <c r="AEA132" s="69"/>
      <c r="AEB132" s="69"/>
      <c r="AEC132" s="69"/>
      <c r="AED132" s="69"/>
      <c r="AEE132" s="69"/>
      <c r="AEF132" s="69"/>
      <c r="AEG132" s="69"/>
      <c r="AEH132" s="69"/>
      <c r="AEI132" s="69"/>
      <c r="AEJ132" s="69"/>
      <c r="AEK132" s="69"/>
      <c r="AEL132" s="69"/>
      <c r="AEM132" s="69"/>
      <c r="AEN132" s="69"/>
      <c r="AEO132" s="69"/>
      <c r="AEP132" s="69"/>
      <c r="AEQ132" s="69"/>
      <c r="AER132" s="69"/>
      <c r="AES132" s="69"/>
      <c r="AET132" s="69"/>
      <c r="AEU132" s="69"/>
      <c r="AEV132" s="69"/>
      <c r="AEW132" s="69"/>
      <c r="AEX132" s="69"/>
      <c r="AEY132" s="69"/>
      <c r="AEZ132" s="69"/>
      <c r="AFA132" s="69"/>
      <c r="AFB132" s="69"/>
      <c r="AFC132" s="69"/>
      <c r="AFD132" s="69"/>
      <c r="AFE132" s="69"/>
      <c r="AFF132" s="69"/>
      <c r="AFG132" s="69"/>
      <c r="AFH132" s="69"/>
      <c r="AFI132" s="69"/>
      <c r="AFJ132" s="69"/>
      <c r="AFK132" s="69"/>
      <c r="AFL132" s="69"/>
      <c r="AFM132" s="69"/>
      <c r="AFN132" s="69"/>
      <c r="AFO132" s="69"/>
      <c r="AFP132" s="69"/>
      <c r="AFQ132" s="69"/>
      <c r="AFR132" s="69"/>
      <c r="AFS132" s="69"/>
      <c r="AFT132" s="69"/>
      <c r="AFU132" s="69"/>
      <c r="AFV132" s="69"/>
      <c r="AFW132" s="69"/>
      <c r="AFX132" s="69"/>
      <c r="AFY132" s="69"/>
      <c r="AFZ132" s="69"/>
      <c r="AGA132" s="69"/>
      <c r="AGB132" s="69"/>
      <c r="AGC132" s="69"/>
      <c r="AGD132" s="69"/>
      <c r="AGE132" s="69"/>
      <c r="AGF132" s="69"/>
      <c r="AGG132" s="69"/>
      <c r="AGH132" s="69"/>
      <c r="AGI132" s="69"/>
      <c r="AGJ132" s="69"/>
      <c r="AGK132" s="69"/>
      <c r="AGL132" s="69"/>
      <c r="AGM132" s="69"/>
      <c r="AGN132" s="69"/>
      <c r="AGO132" s="69"/>
      <c r="AGP132" s="69"/>
      <c r="AGQ132" s="69"/>
      <c r="AGR132" s="69"/>
      <c r="AGS132" s="69"/>
      <c r="AGT132" s="69"/>
      <c r="AGU132" s="69"/>
      <c r="AGV132" s="69"/>
      <c r="AGW132" s="69"/>
      <c r="AGX132" s="69"/>
      <c r="AGY132" s="69"/>
      <c r="AGZ132" s="69"/>
      <c r="AHA132" s="69"/>
      <c r="AHB132" s="69"/>
      <c r="AHC132" s="69"/>
      <c r="AHD132" s="69"/>
      <c r="AHE132" s="69"/>
      <c r="AHF132" s="69"/>
      <c r="AHG132" s="69"/>
      <c r="AHH132" s="69"/>
      <c r="AHI132" s="69"/>
      <c r="AHJ132" s="69"/>
      <c r="AHK132" s="69"/>
      <c r="AHL132" s="69"/>
      <c r="AHM132" s="69"/>
      <c r="AHN132" s="69"/>
      <c r="AHO132" s="69"/>
      <c r="AHP132" s="69"/>
      <c r="AHQ132" s="69"/>
      <c r="AHR132" s="69"/>
      <c r="AHS132" s="69"/>
      <c r="AHT132" s="69"/>
      <c r="AHU132" s="69"/>
      <c r="AHV132" s="69"/>
      <c r="AHW132" s="69"/>
      <c r="AHX132" s="69"/>
      <c r="AHY132" s="69"/>
      <c r="AHZ132" s="69"/>
      <c r="AIA132" s="69"/>
      <c r="AIB132" s="69"/>
      <c r="AIC132" s="69"/>
      <c r="AID132" s="69"/>
      <c r="AIE132" s="69"/>
      <c r="AIF132" s="69"/>
      <c r="AIG132" s="69"/>
      <c r="AIH132" s="69"/>
      <c r="AII132" s="69"/>
      <c r="AIJ132" s="69"/>
      <c r="AIK132" s="69"/>
      <c r="AIL132" s="69"/>
      <c r="AIM132" s="69"/>
      <c r="AIN132" s="69"/>
      <c r="AIO132" s="69"/>
      <c r="AIP132" s="69"/>
      <c r="AIQ132" s="69"/>
      <c r="AIR132" s="69"/>
      <c r="AIS132" s="69"/>
      <c r="AIT132" s="69"/>
      <c r="AIU132" s="69"/>
      <c r="AIV132" s="69"/>
      <c r="AIW132" s="69"/>
      <c r="AIX132" s="69"/>
      <c r="AIY132" s="69"/>
      <c r="AIZ132" s="69"/>
      <c r="AJA132" s="69"/>
      <c r="AJB132" s="69"/>
      <c r="AJC132" s="69"/>
      <c r="AJD132" s="69"/>
      <c r="AJE132" s="69"/>
      <c r="AJF132" s="69"/>
      <c r="AJG132" s="69"/>
      <c r="AJH132" s="69"/>
      <c r="AJI132" s="69"/>
      <c r="AJJ132" s="69"/>
      <c r="AJK132" s="69"/>
      <c r="AJL132" s="69"/>
      <c r="AJM132" s="69"/>
      <c r="AJN132" s="69"/>
      <c r="AJO132" s="69"/>
      <c r="AJP132" s="69"/>
      <c r="AJQ132" s="69"/>
      <c r="AJR132" s="69"/>
      <c r="AJS132" s="69"/>
      <c r="AJT132" s="69"/>
      <c r="AJU132" s="69"/>
      <c r="AJV132" s="69"/>
      <c r="AJW132" s="69"/>
      <c r="AJX132" s="69"/>
      <c r="AJY132" s="69"/>
      <c r="AJZ132" s="69"/>
      <c r="AKA132" s="69"/>
      <c r="AKB132" s="69"/>
      <c r="AKC132" s="69"/>
      <c r="AKD132" s="69"/>
      <c r="AKE132" s="69"/>
      <c r="AKF132" s="69"/>
      <c r="AKG132" s="69"/>
      <c r="AKH132" s="69"/>
      <c r="AKI132" s="69"/>
      <c r="AKJ132" s="69"/>
      <c r="AKK132" s="69"/>
      <c r="AKL132" s="69"/>
      <c r="AKM132" s="69"/>
      <c r="AKN132" s="69"/>
      <c r="AKO132" s="69"/>
      <c r="AKP132" s="69"/>
      <c r="AKQ132" s="69"/>
      <c r="AKR132" s="69"/>
      <c r="AKS132" s="69"/>
      <c r="AKT132" s="69"/>
      <c r="AKU132" s="69"/>
      <c r="AKV132" s="69"/>
      <c r="AKW132" s="69"/>
      <c r="AKX132" s="69"/>
      <c r="AKY132" s="69"/>
      <c r="AKZ132" s="69"/>
      <c r="ALA132" s="69"/>
      <c r="ALB132" s="69"/>
      <c r="ALC132" s="69"/>
      <c r="ALD132" s="69"/>
      <c r="ALE132" s="69"/>
      <c r="ALF132" s="69"/>
      <c r="ALG132" s="69"/>
      <c r="ALH132" s="69"/>
      <c r="ALI132" s="69"/>
      <c r="ALJ132" s="69"/>
      <c r="ALK132" s="69"/>
      <c r="ALL132" s="69"/>
      <c r="ALM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c r="DU133" s="69"/>
      <c r="DV133" s="69"/>
      <c r="DW133" s="69"/>
      <c r="DX133" s="69"/>
      <c r="DY133" s="69"/>
      <c r="DZ133" s="69"/>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c r="LT133" s="69"/>
      <c r="LU133" s="69"/>
      <c r="LV133" s="69"/>
      <c r="LW133" s="69"/>
      <c r="LX133" s="69"/>
      <c r="LY133" s="69"/>
      <c r="LZ133" s="69"/>
      <c r="MA133" s="69"/>
      <c r="MB133" s="69"/>
      <c r="MC133" s="69"/>
      <c r="MD133" s="69"/>
      <c r="ME133" s="69"/>
      <c r="MF133" s="69"/>
      <c r="MG133" s="69"/>
      <c r="MH133" s="69"/>
      <c r="MI133" s="69"/>
      <c r="MJ133" s="69"/>
      <c r="MK133" s="69"/>
      <c r="ML133" s="69"/>
      <c r="MM133" s="69"/>
      <c r="MN133" s="69"/>
      <c r="MO133" s="69"/>
      <c r="MP133" s="69"/>
      <c r="MQ133" s="69"/>
      <c r="MR133" s="69"/>
      <c r="MS133" s="69"/>
      <c r="MT133" s="69"/>
      <c r="MU133" s="69"/>
      <c r="MV133" s="69"/>
      <c r="MW133" s="69"/>
      <c r="MX133" s="69"/>
      <c r="MY133" s="69"/>
      <c r="MZ133" s="69"/>
      <c r="NA133" s="69"/>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69"/>
      <c r="OS133" s="69"/>
      <c r="OT133" s="69"/>
      <c r="OU133" s="69"/>
      <c r="OV133" s="69"/>
      <c r="OW133" s="69"/>
      <c r="OX133" s="69"/>
      <c r="OY133" s="69"/>
      <c r="OZ133" s="69"/>
      <c r="PA133" s="69"/>
      <c r="PB133" s="69"/>
      <c r="PC133" s="69"/>
      <c r="PD133" s="69"/>
      <c r="PE133" s="69"/>
      <c r="PF133" s="69"/>
      <c r="PG133" s="69"/>
      <c r="PH133" s="69"/>
      <c r="PI133" s="69"/>
      <c r="PJ133" s="69"/>
      <c r="PK133" s="69"/>
      <c r="PL133" s="69"/>
      <c r="PM133" s="69"/>
      <c r="PN133" s="69"/>
      <c r="PO133" s="69"/>
      <c r="PP133" s="69"/>
      <c r="PQ133" s="69"/>
      <c r="PR133" s="69"/>
      <c r="PS133" s="69"/>
      <c r="PT133" s="69"/>
      <c r="PU133" s="69"/>
      <c r="PV133" s="69"/>
      <c r="PW133" s="69"/>
      <c r="PX133" s="69"/>
      <c r="PY133" s="69"/>
      <c r="PZ133" s="69"/>
      <c r="QA133" s="69"/>
      <c r="QB133" s="69"/>
      <c r="QC133" s="69"/>
      <c r="QD133" s="69"/>
      <c r="QE133" s="69"/>
      <c r="QF133" s="69"/>
      <c r="QG133" s="69"/>
      <c r="QH133" s="69"/>
      <c r="QI133" s="69"/>
      <c r="QJ133" s="69"/>
      <c r="QK133" s="69"/>
      <c r="QL133" s="69"/>
      <c r="QM133" s="69"/>
      <c r="QN133" s="69"/>
      <c r="QO133" s="69"/>
      <c r="QP133" s="69"/>
      <c r="QQ133" s="69"/>
      <c r="QR133" s="69"/>
      <c r="QS133" s="69"/>
      <c r="QT133" s="69"/>
      <c r="QU133" s="69"/>
      <c r="QV133" s="69"/>
      <c r="QW133" s="69"/>
      <c r="QX133" s="69"/>
      <c r="QY133" s="69"/>
      <c r="QZ133" s="69"/>
      <c r="RA133" s="69"/>
      <c r="RB133" s="69"/>
      <c r="RC133" s="69"/>
      <c r="RD133" s="69"/>
      <c r="RE133" s="69"/>
      <c r="RF133" s="69"/>
      <c r="RG133" s="69"/>
      <c r="RH133" s="69"/>
      <c r="RI133" s="69"/>
      <c r="RJ133" s="69"/>
      <c r="RK133" s="69"/>
      <c r="RL133" s="69"/>
      <c r="RM133" s="69"/>
      <c r="RN133" s="69"/>
      <c r="RO133" s="69"/>
      <c r="RP133" s="69"/>
      <c r="RQ133" s="69"/>
      <c r="RR133" s="69"/>
      <c r="RS133" s="69"/>
      <c r="RT133" s="69"/>
      <c r="RU133" s="69"/>
      <c r="RV133" s="69"/>
      <c r="RW133" s="69"/>
      <c r="RX133" s="69"/>
      <c r="RY133" s="69"/>
      <c r="RZ133" s="69"/>
      <c r="SA133" s="69"/>
      <c r="SB133" s="69"/>
      <c r="SC133" s="69"/>
      <c r="SD133" s="69"/>
      <c r="SE133" s="69"/>
      <c r="SF133" s="69"/>
      <c r="SG133" s="69"/>
      <c r="SH133" s="69"/>
      <c r="SI133" s="69"/>
      <c r="SJ133" s="69"/>
      <c r="SK133" s="69"/>
      <c r="SL133" s="69"/>
      <c r="SM133" s="69"/>
      <c r="SN133" s="69"/>
      <c r="SO133" s="69"/>
      <c r="SP133" s="69"/>
      <c r="SQ133" s="69"/>
      <c r="SR133" s="69"/>
      <c r="SS133" s="69"/>
      <c r="ST133" s="69"/>
      <c r="SU133" s="69"/>
      <c r="SV133" s="69"/>
      <c r="SW133" s="69"/>
      <c r="SX133" s="69"/>
      <c r="SY133" s="69"/>
      <c r="SZ133" s="69"/>
      <c r="TA133" s="69"/>
      <c r="TB133" s="69"/>
      <c r="TC133" s="69"/>
      <c r="TD133" s="69"/>
      <c r="TE133" s="69"/>
      <c r="TF133" s="69"/>
      <c r="TG133" s="69"/>
      <c r="TH133" s="69"/>
      <c r="TI133" s="69"/>
      <c r="TJ133" s="69"/>
      <c r="TK133" s="69"/>
      <c r="TL133" s="69"/>
      <c r="TM133" s="69"/>
      <c r="TN133" s="69"/>
      <c r="TO133" s="69"/>
      <c r="TP133" s="69"/>
      <c r="TQ133" s="69"/>
      <c r="TR133" s="69"/>
      <c r="TS133" s="69"/>
      <c r="TT133" s="69"/>
      <c r="TU133" s="69"/>
      <c r="TV133" s="69"/>
      <c r="TW133" s="69"/>
      <c r="TX133" s="69"/>
      <c r="TY133" s="69"/>
      <c r="TZ133" s="69"/>
      <c r="UA133" s="69"/>
      <c r="UB133" s="69"/>
      <c r="UC133" s="69"/>
      <c r="UD133" s="69"/>
      <c r="UE133" s="69"/>
      <c r="UF133" s="69"/>
      <c r="UG133" s="69"/>
      <c r="UH133" s="69"/>
      <c r="UI133" s="69"/>
      <c r="UJ133" s="69"/>
      <c r="UK133" s="69"/>
      <c r="UL133" s="69"/>
      <c r="UM133" s="69"/>
      <c r="UN133" s="69"/>
      <c r="UO133" s="69"/>
      <c r="UP133" s="69"/>
      <c r="UQ133" s="69"/>
      <c r="UR133" s="69"/>
      <c r="US133" s="69"/>
      <c r="UT133" s="69"/>
      <c r="UU133" s="69"/>
      <c r="UV133" s="69"/>
      <c r="UW133" s="69"/>
      <c r="UX133" s="69"/>
      <c r="UY133" s="69"/>
      <c r="UZ133" s="69"/>
      <c r="VA133" s="69"/>
      <c r="VB133" s="69"/>
      <c r="VC133" s="69"/>
      <c r="VD133" s="69"/>
      <c r="VE133" s="69"/>
      <c r="VF133" s="69"/>
      <c r="VG133" s="69"/>
      <c r="VH133" s="69"/>
      <c r="VI133" s="69"/>
      <c r="VJ133" s="69"/>
      <c r="VK133" s="69"/>
      <c r="VL133" s="69"/>
      <c r="VM133" s="69"/>
      <c r="VN133" s="69"/>
      <c r="VO133" s="69"/>
      <c r="VP133" s="69"/>
      <c r="VQ133" s="69"/>
      <c r="VR133" s="69"/>
      <c r="VS133" s="69"/>
      <c r="VT133" s="69"/>
      <c r="VU133" s="69"/>
      <c r="VV133" s="69"/>
      <c r="VW133" s="69"/>
      <c r="VX133" s="69"/>
      <c r="VY133" s="69"/>
      <c r="VZ133" s="69"/>
      <c r="WA133" s="69"/>
      <c r="WB133" s="69"/>
      <c r="WC133" s="69"/>
      <c r="WD133" s="69"/>
      <c r="WE133" s="69"/>
      <c r="WF133" s="69"/>
      <c r="WG133" s="69"/>
      <c r="WH133" s="69"/>
      <c r="WI133" s="69"/>
      <c r="WJ133" s="69"/>
      <c r="WK133" s="69"/>
      <c r="WL133" s="69"/>
      <c r="WM133" s="69"/>
      <c r="WN133" s="69"/>
      <c r="WO133" s="69"/>
      <c r="WP133" s="69"/>
      <c r="WQ133" s="69"/>
      <c r="WR133" s="69"/>
      <c r="WS133" s="69"/>
      <c r="WT133" s="69"/>
      <c r="WU133" s="69"/>
      <c r="WV133" s="69"/>
      <c r="WW133" s="69"/>
      <c r="WX133" s="69"/>
      <c r="WY133" s="69"/>
      <c r="WZ133" s="69"/>
      <c r="XA133" s="69"/>
      <c r="XB133" s="69"/>
      <c r="XC133" s="69"/>
      <c r="XD133" s="69"/>
      <c r="XE133" s="69"/>
      <c r="XF133" s="69"/>
      <c r="XG133" s="69"/>
      <c r="XH133" s="69"/>
      <c r="XI133" s="69"/>
      <c r="XJ133" s="69"/>
      <c r="XK133" s="69"/>
      <c r="XL133" s="69"/>
      <c r="XM133" s="69"/>
      <c r="XN133" s="69"/>
      <c r="XO133" s="69"/>
      <c r="XP133" s="69"/>
      <c r="XQ133" s="69"/>
      <c r="XR133" s="69"/>
      <c r="XS133" s="69"/>
      <c r="XT133" s="69"/>
      <c r="XU133" s="69"/>
      <c r="XV133" s="69"/>
      <c r="XW133" s="69"/>
      <c r="XX133" s="69"/>
      <c r="XY133" s="69"/>
      <c r="XZ133" s="69"/>
      <c r="YA133" s="69"/>
      <c r="YB133" s="69"/>
      <c r="YC133" s="69"/>
      <c r="YD133" s="69"/>
      <c r="YE133" s="69"/>
      <c r="YF133" s="69"/>
      <c r="YG133" s="69"/>
      <c r="YH133" s="69"/>
      <c r="YI133" s="69"/>
      <c r="YJ133" s="69"/>
      <c r="YK133" s="69"/>
      <c r="YL133" s="69"/>
      <c r="YM133" s="69"/>
      <c r="YN133" s="69"/>
      <c r="YO133" s="69"/>
      <c r="YP133" s="69"/>
      <c r="YQ133" s="69"/>
      <c r="YR133" s="69"/>
      <c r="YS133" s="69"/>
      <c r="YT133" s="69"/>
      <c r="YU133" s="69"/>
      <c r="YV133" s="69"/>
      <c r="YW133" s="69"/>
      <c r="YX133" s="69"/>
      <c r="YY133" s="69"/>
      <c r="YZ133" s="69"/>
      <c r="ZA133" s="69"/>
      <c r="ZB133" s="69"/>
      <c r="ZC133" s="69"/>
      <c r="ZD133" s="69"/>
      <c r="ZE133" s="69"/>
      <c r="ZF133" s="69"/>
      <c r="ZG133" s="69"/>
      <c r="ZH133" s="69"/>
      <c r="ZI133" s="69"/>
      <c r="ZJ133" s="69"/>
      <c r="ZK133" s="69"/>
      <c r="ZL133" s="69"/>
      <c r="ZM133" s="69"/>
      <c r="ZN133" s="69"/>
      <c r="ZO133" s="69"/>
      <c r="ZP133" s="69"/>
      <c r="ZQ133" s="69"/>
      <c r="ZR133" s="69"/>
      <c r="ZS133" s="69"/>
      <c r="ZT133" s="69"/>
      <c r="ZU133" s="69"/>
      <c r="ZV133" s="69"/>
      <c r="ZW133" s="69"/>
      <c r="ZX133" s="69"/>
      <c r="ZY133" s="69"/>
      <c r="ZZ133" s="69"/>
      <c r="AAA133" s="69"/>
      <c r="AAB133" s="69"/>
      <c r="AAC133" s="69"/>
      <c r="AAD133" s="69"/>
      <c r="AAE133" s="69"/>
      <c r="AAF133" s="69"/>
      <c r="AAG133" s="69"/>
      <c r="AAH133" s="69"/>
      <c r="AAI133" s="69"/>
      <c r="AAJ133" s="69"/>
      <c r="AAK133" s="69"/>
      <c r="AAL133" s="69"/>
      <c r="AAM133" s="69"/>
      <c r="AAN133" s="69"/>
      <c r="AAO133" s="69"/>
      <c r="AAP133" s="69"/>
      <c r="AAQ133" s="69"/>
      <c r="AAR133" s="69"/>
      <c r="AAS133" s="69"/>
      <c r="AAT133" s="69"/>
      <c r="AAU133" s="69"/>
      <c r="AAV133" s="69"/>
      <c r="AAW133" s="69"/>
      <c r="AAX133" s="69"/>
      <c r="AAY133" s="69"/>
      <c r="AAZ133" s="69"/>
      <c r="ABA133" s="69"/>
      <c r="ABB133" s="69"/>
      <c r="ABC133" s="69"/>
      <c r="ABD133" s="69"/>
      <c r="ABE133" s="69"/>
      <c r="ABF133" s="69"/>
      <c r="ABG133" s="69"/>
      <c r="ABH133" s="69"/>
      <c r="ABI133" s="69"/>
      <c r="ABJ133" s="69"/>
      <c r="ABK133" s="69"/>
      <c r="ABL133" s="69"/>
      <c r="ABM133" s="69"/>
      <c r="ABN133" s="69"/>
      <c r="ABO133" s="69"/>
      <c r="ABP133" s="69"/>
      <c r="ABQ133" s="69"/>
      <c r="ABR133" s="69"/>
      <c r="ABS133" s="69"/>
      <c r="ABT133" s="69"/>
      <c r="ABU133" s="69"/>
      <c r="ABV133" s="69"/>
      <c r="ABW133" s="69"/>
      <c r="ABX133" s="69"/>
      <c r="ABY133" s="69"/>
      <c r="ABZ133" s="69"/>
      <c r="ACA133" s="69"/>
      <c r="ACB133" s="69"/>
      <c r="ACC133" s="69"/>
      <c r="ACD133" s="69"/>
      <c r="ACE133" s="69"/>
      <c r="ACF133" s="69"/>
      <c r="ACG133" s="69"/>
      <c r="ACH133" s="69"/>
      <c r="ACI133" s="69"/>
      <c r="ACJ133" s="69"/>
      <c r="ACK133" s="69"/>
      <c r="ACL133" s="69"/>
      <c r="ACM133" s="69"/>
      <c r="ACN133" s="69"/>
      <c r="ACO133" s="69"/>
      <c r="ACP133" s="69"/>
      <c r="ACQ133" s="69"/>
      <c r="ACR133" s="69"/>
      <c r="ACS133" s="69"/>
      <c r="ACT133" s="69"/>
      <c r="ACU133" s="69"/>
      <c r="ACV133" s="69"/>
      <c r="ACW133" s="69"/>
      <c r="ACX133" s="69"/>
      <c r="ACY133" s="69"/>
      <c r="ACZ133" s="69"/>
      <c r="ADA133" s="69"/>
      <c r="ADB133" s="69"/>
      <c r="ADC133" s="69"/>
      <c r="ADD133" s="69"/>
      <c r="ADE133" s="69"/>
      <c r="ADF133" s="69"/>
      <c r="ADG133" s="69"/>
      <c r="ADH133" s="69"/>
      <c r="ADI133" s="69"/>
      <c r="ADJ133" s="69"/>
      <c r="ADK133" s="69"/>
      <c r="ADL133" s="69"/>
      <c r="ADM133" s="69"/>
      <c r="ADN133" s="69"/>
      <c r="ADO133" s="69"/>
      <c r="ADP133" s="69"/>
      <c r="ADQ133" s="69"/>
      <c r="ADR133" s="69"/>
      <c r="ADS133" s="69"/>
      <c r="ADT133" s="69"/>
      <c r="ADU133" s="69"/>
      <c r="ADV133" s="69"/>
      <c r="ADW133" s="69"/>
      <c r="ADX133" s="69"/>
      <c r="ADY133" s="69"/>
      <c r="ADZ133" s="69"/>
      <c r="AEA133" s="69"/>
      <c r="AEB133" s="69"/>
      <c r="AEC133" s="69"/>
      <c r="AED133" s="69"/>
      <c r="AEE133" s="69"/>
      <c r="AEF133" s="69"/>
      <c r="AEG133" s="69"/>
      <c r="AEH133" s="69"/>
      <c r="AEI133" s="69"/>
      <c r="AEJ133" s="69"/>
      <c r="AEK133" s="69"/>
      <c r="AEL133" s="69"/>
      <c r="AEM133" s="69"/>
      <c r="AEN133" s="69"/>
      <c r="AEO133" s="69"/>
      <c r="AEP133" s="69"/>
      <c r="AEQ133" s="69"/>
      <c r="AER133" s="69"/>
      <c r="AES133" s="69"/>
      <c r="AET133" s="69"/>
      <c r="AEU133" s="69"/>
      <c r="AEV133" s="69"/>
      <c r="AEW133" s="69"/>
      <c r="AEX133" s="69"/>
      <c r="AEY133" s="69"/>
      <c r="AEZ133" s="69"/>
      <c r="AFA133" s="69"/>
      <c r="AFB133" s="69"/>
      <c r="AFC133" s="69"/>
      <c r="AFD133" s="69"/>
      <c r="AFE133" s="69"/>
      <c r="AFF133" s="69"/>
      <c r="AFG133" s="69"/>
      <c r="AFH133" s="69"/>
      <c r="AFI133" s="69"/>
      <c r="AFJ133" s="69"/>
      <c r="AFK133" s="69"/>
      <c r="AFL133" s="69"/>
      <c r="AFM133" s="69"/>
      <c r="AFN133" s="69"/>
      <c r="AFO133" s="69"/>
      <c r="AFP133" s="69"/>
      <c r="AFQ133" s="69"/>
      <c r="AFR133" s="69"/>
      <c r="AFS133" s="69"/>
      <c r="AFT133" s="69"/>
      <c r="AFU133" s="69"/>
      <c r="AFV133" s="69"/>
      <c r="AFW133" s="69"/>
      <c r="AFX133" s="69"/>
      <c r="AFY133" s="69"/>
      <c r="AFZ133" s="69"/>
      <c r="AGA133" s="69"/>
      <c r="AGB133" s="69"/>
      <c r="AGC133" s="69"/>
      <c r="AGD133" s="69"/>
      <c r="AGE133" s="69"/>
      <c r="AGF133" s="69"/>
      <c r="AGG133" s="69"/>
      <c r="AGH133" s="69"/>
      <c r="AGI133" s="69"/>
      <c r="AGJ133" s="69"/>
      <c r="AGK133" s="69"/>
      <c r="AGL133" s="69"/>
      <c r="AGM133" s="69"/>
      <c r="AGN133" s="69"/>
      <c r="AGO133" s="69"/>
      <c r="AGP133" s="69"/>
      <c r="AGQ133" s="69"/>
      <c r="AGR133" s="69"/>
      <c r="AGS133" s="69"/>
      <c r="AGT133" s="69"/>
      <c r="AGU133" s="69"/>
      <c r="AGV133" s="69"/>
      <c r="AGW133" s="69"/>
      <c r="AGX133" s="69"/>
      <c r="AGY133" s="69"/>
      <c r="AGZ133" s="69"/>
      <c r="AHA133" s="69"/>
      <c r="AHB133" s="69"/>
      <c r="AHC133" s="69"/>
      <c r="AHD133" s="69"/>
      <c r="AHE133" s="69"/>
      <c r="AHF133" s="69"/>
      <c r="AHG133" s="69"/>
      <c r="AHH133" s="69"/>
      <c r="AHI133" s="69"/>
      <c r="AHJ133" s="69"/>
      <c r="AHK133" s="69"/>
      <c r="AHL133" s="69"/>
      <c r="AHM133" s="69"/>
      <c r="AHN133" s="69"/>
      <c r="AHO133" s="69"/>
      <c r="AHP133" s="69"/>
      <c r="AHQ133" s="69"/>
      <c r="AHR133" s="69"/>
      <c r="AHS133" s="69"/>
      <c r="AHT133" s="69"/>
      <c r="AHU133" s="69"/>
      <c r="AHV133" s="69"/>
      <c r="AHW133" s="69"/>
      <c r="AHX133" s="69"/>
      <c r="AHY133" s="69"/>
      <c r="AHZ133" s="69"/>
      <c r="AIA133" s="69"/>
      <c r="AIB133" s="69"/>
      <c r="AIC133" s="69"/>
      <c r="AID133" s="69"/>
      <c r="AIE133" s="69"/>
      <c r="AIF133" s="69"/>
      <c r="AIG133" s="69"/>
      <c r="AIH133" s="69"/>
      <c r="AII133" s="69"/>
      <c r="AIJ133" s="69"/>
      <c r="AIK133" s="69"/>
      <c r="AIL133" s="69"/>
      <c r="AIM133" s="69"/>
      <c r="AIN133" s="69"/>
      <c r="AIO133" s="69"/>
      <c r="AIP133" s="69"/>
      <c r="AIQ133" s="69"/>
      <c r="AIR133" s="69"/>
      <c r="AIS133" s="69"/>
      <c r="AIT133" s="69"/>
      <c r="AIU133" s="69"/>
      <c r="AIV133" s="69"/>
      <c r="AIW133" s="69"/>
      <c r="AIX133" s="69"/>
      <c r="AIY133" s="69"/>
      <c r="AIZ133" s="69"/>
      <c r="AJA133" s="69"/>
      <c r="AJB133" s="69"/>
      <c r="AJC133" s="69"/>
      <c r="AJD133" s="69"/>
      <c r="AJE133" s="69"/>
      <c r="AJF133" s="69"/>
      <c r="AJG133" s="69"/>
      <c r="AJH133" s="69"/>
      <c r="AJI133" s="69"/>
      <c r="AJJ133" s="69"/>
      <c r="AJK133" s="69"/>
      <c r="AJL133" s="69"/>
      <c r="AJM133" s="69"/>
      <c r="AJN133" s="69"/>
      <c r="AJO133" s="69"/>
      <c r="AJP133" s="69"/>
      <c r="AJQ133" s="69"/>
      <c r="AJR133" s="69"/>
      <c r="AJS133" s="69"/>
      <c r="AJT133" s="69"/>
      <c r="AJU133" s="69"/>
      <c r="AJV133" s="69"/>
      <c r="AJW133" s="69"/>
      <c r="AJX133" s="69"/>
      <c r="AJY133" s="69"/>
      <c r="AJZ133" s="69"/>
      <c r="AKA133" s="69"/>
      <c r="AKB133" s="69"/>
      <c r="AKC133" s="69"/>
      <c r="AKD133" s="69"/>
      <c r="AKE133" s="69"/>
      <c r="AKF133" s="69"/>
      <c r="AKG133" s="69"/>
      <c r="AKH133" s="69"/>
      <c r="AKI133" s="69"/>
      <c r="AKJ133" s="69"/>
      <c r="AKK133" s="69"/>
      <c r="AKL133" s="69"/>
      <c r="AKM133" s="69"/>
      <c r="AKN133" s="69"/>
      <c r="AKO133" s="69"/>
      <c r="AKP133" s="69"/>
      <c r="AKQ133" s="69"/>
      <c r="AKR133" s="69"/>
      <c r="AKS133" s="69"/>
      <c r="AKT133" s="69"/>
      <c r="AKU133" s="69"/>
      <c r="AKV133" s="69"/>
      <c r="AKW133" s="69"/>
      <c r="AKX133" s="69"/>
      <c r="AKY133" s="69"/>
      <c r="AKZ133" s="69"/>
      <c r="ALA133" s="69"/>
      <c r="ALB133" s="69"/>
      <c r="ALC133" s="69"/>
      <c r="ALD133" s="69"/>
      <c r="ALE133" s="69"/>
      <c r="ALF133" s="69"/>
      <c r="ALG133" s="69"/>
      <c r="ALH133" s="69"/>
      <c r="ALI133" s="69"/>
      <c r="ALJ133" s="69"/>
      <c r="ALK133" s="69"/>
      <c r="ALL133" s="69"/>
      <c r="ALM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c r="DU134" s="69"/>
      <c r="DV134" s="69"/>
      <c r="DW134" s="69"/>
      <c r="DX134" s="69"/>
      <c r="DY134" s="69"/>
      <c r="DZ134" s="69"/>
      <c r="EA134" s="69"/>
      <c r="EB134" s="69"/>
      <c r="EC134" s="69"/>
      <c r="ED134" s="69"/>
      <c r="EE134" s="69"/>
      <c r="EF134" s="69"/>
      <c r="EG134" s="69"/>
      <c r="EH134" s="69"/>
      <c r="EI134" s="69"/>
      <c r="EJ134" s="69"/>
      <c r="EK134" s="69"/>
      <c r="EL134" s="69"/>
      <c r="EM134" s="69"/>
      <c r="EN134" s="69"/>
      <c r="EO134" s="69"/>
      <c r="EP134" s="69"/>
      <c r="EQ134" s="69"/>
      <c r="ER134" s="69"/>
      <c r="ES134" s="69"/>
      <c r="ET134" s="69"/>
      <c r="EU134" s="69"/>
      <c r="EV134" s="69"/>
      <c r="EW134" s="69"/>
      <c r="EX134" s="69"/>
      <c r="EY134" s="69"/>
      <c r="EZ134" s="69"/>
      <c r="FA134" s="69"/>
      <c r="FB134" s="69"/>
      <c r="FC134" s="69"/>
      <c r="FD134" s="69"/>
      <c r="FE134" s="69"/>
      <c r="FF134" s="69"/>
      <c r="FG134" s="69"/>
      <c r="FH134" s="69"/>
      <c r="FI134" s="69"/>
      <c r="FJ134" s="69"/>
      <c r="FK134" s="69"/>
      <c r="FL134" s="69"/>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c r="HP134" s="69"/>
      <c r="HQ134" s="69"/>
      <c r="HR134" s="69"/>
      <c r="HS134" s="69"/>
      <c r="HT134" s="69"/>
      <c r="HU134" s="69"/>
      <c r="HV134" s="69"/>
      <c r="HW134" s="69"/>
      <c r="HX134" s="69"/>
      <c r="HY134" s="69"/>
      <c r="HZ134" s="69"/>
      <c r="IA134" s="69"/>
      <c r="IB134" s="69"/>
      <c r="IC134" s="69"/>
      <c r="ID134" s="69"/>
      <c r="IE134" s="69"/>
      <c r="IF134" s="69"/>
      <c r="IG134" s="69"/>
      <c r="IH134" s="69"/>
      <c r="II134" s="69"/>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c r="JP134" s="69"/>
      <c r="JQ134" s="69"/>
      <c r="JR134" s="69"/>
      <c r="JS134" s="69"/>
      <c r="JT134" s="69"/>
      <c r="JU134" s="69"/>
      <c r="JV134" s="69"/>
      <c r="JW134" s="69"/>
      <c r="JX134" s="69"/>
      <c r="JY134" s="69"/>
      <c r="JZ134" s="69"/>
      <c r="KA134" s="69"/>
      <c r="KB134" s="69"/>
      <c r="KC134" s="69"/>
      <c r="KD134" s="69"/>
      <c r="KE134" s="69"/>
      <c r="KF134" s="69"/>
      <c r="KG134" s="69"/>
      <c r="KH134" s="69"/>
      <c r="KI134" s="69"/>
      <c r="KJ134" s="69"/>
      <c r="KK134" s="69"/>
      <c r="KL134" s="69"/>
      <c r="KM134" s="69"/>
      <c r="KN134" s="69"/>
      <c r="KO134" s="69"/>
      <c r="KP134" s="69"/>
      <c r="KQ134" s="69"/>
      <c r="KR134" s="69"/>
      <c r="KS134" s="69"/>
      <c r="KT134" s="69"/>
      <c r="KU134" s="69"/>
      <c r="KV134" s="69"/>
      <c r="KW134" s="69"/>
      <c r="KX134" s="69"/>
      <c r="KY134" s="69"/>
      <c r="KZ134" s="69"/>
      <c r="LA134" s="69"/>
      <c r="LB134" s="69"/>
      <c r="LC134" s="69"/>
      <c r="LD134" s="69"/>
      <c r="LE134" s="69"/>
      <c r="LF134" s="69"/>
      <c r="LG134" s="69"/>
      <c r="LH134" s="69"/>
      <c r="LI134" s="69"/>
      <c r="LJ134" s="69"/>
      <c r="LK134" s="69"/>
      <c r="LL134" s="69"/>
      <c r="LM134" s="69"/>
      <c r="LN134" s="69"/>
      <c r="LO134" s="69"/>
      <c r="LP134" s="69"/>
      <c r="LQ134" s="69"/>
      <c r="LR134" s="69"/>
      <c r="LS134" s="69"/>
      <c r="LT134" s="69"/>
      <c r="LU134" s="69"/>
      <c r="LV134" s="69"/>
      <c r="LW134" s="69"/>
      <c r="LX134" s="69"/>
      <c r="LY134" s="69"/>
      <c r="LZ134" s="69"/>
      <c r="MA134" s="69"/>
      <c r="MB134" s="69"/>
      <c r="MC134" s="69"/>
      <c r="MD134" s="69"/>
      <c r="ME134" s="69"/>
      <c r="MF134" s="69"/>
      <c r="MG134" s="69"/>
      <c r="MH134" s="69"/>
      <c r="MI134" s="69"/>
      <c r="MJ134" s="69"/>
      <c r="MK134" s="69"/>
      <c r="ML134" s="69"/>
      <c r="MM134" s="69"/>
      <c r="MN134" s="69"/>
      <c r="MO134" s="69"/>
      <c r="MP134" s="69"/>
      <c r="MQ134" s="69"/>
      <c r="MR134" s="69"/>
      <c r="MS134" s="69"/>
      <c r="MT134" s="69"/>
      <c r="MU134" s="69"/>
      <c r="MV134" s="69"/>
      <c r="MW134" s="69"/>
      <c r="MX134" s="69"/>
      <c r="MY134" s="69"/>
      <c r="MZ134" s="69"/>
      <c r="NA134" s="69"/>
      <c r="NB134" s="69"/>
      <c r="NC134" s="69"/>
      <c r="ND134" s="69"/>
      <c r="NE134" s="69"/>
      <c r="NF134" s="69"/>
      <c r="NG134" s="69"/>
      <c r="NH134" s="69"/>
      <c r="NI134" s="69"/>
      <c r="NJ134" s="69"/>
      <c r="NK134" s="69"/>
      <c r="NL134" s="69"/>
      <c r="NM134" s="69"/>
      <c r="NN134" s="69"/>
      <c r="NO134" s="69"/>
      <c r="NP134" s="69"/>
      <c r="NQ134" s="69"/>
      <c r="NR134" s="69"/>
      <c r="NS134" s="69"/>
      <c r="NT134" s="69"/>
      <c r="NU134" s="69"/>
      <c r="NV134" s="69"/>
      <c r="NW134" s="69"/>
      <c r="NX134" s="69"/>
      <c r="NY134" s="69"/>
      <c r="NZ134" s="69"/>
      <c r="OA134" s="69"/>
      <c r="OB134" s="69"/>
      <c r="OC134" s="69"/>
      <c r="OD134" s="69"/>
      <c r="OE134" s="69"/>
      <c r="OF134" s="69"/>
      <c r="OG134" s="69"/>
      <c r="OH134" s="69"/>
      <c r="OI134" s="69"/>
      <c r="OJ134" s="69"/>
      <c r="OK134" s="69"/>
      <c r="OL134" s="69"/>
      <c r="OM134" s="69"/>
      <c r="ON134" s="69"/>
      <c r="OO134" s="69"/>
      <c r="OP134" s="69"/>
      <c r="OQ134" s="69"/>
      <c r="OR134" s="69"/>
      <c r="OS134" s="69"/>
      <c r="OT134" s="69"/>
      <c r="OU134" s="69"/>
      <c r="OV134" s="69"/>
      <c r="OW134" s="69"/>
      <c r="OX134" s="69"/>
      <c r="OY134" s="69"/>
      <c r="OZ134" s="69"/>
      <c r="PA134" s="69"/>
      <c r="PB134" s="69"/>
      <c r="PC134" s="69"/>
      <c r="PD134" s="69"/>
      <c r="PE134" s="69"/>
      <c r="PF134" s="69"/>
      <c r="PG134" s="69"/>
      <c r="PH134" s="69"/>
      <c r="PI134" s="69"/>
      <c r="PJ134" s="69"/>
      <c r="PK134" s="69"/>
      <c r="PL134" s="69"/>
      <c r="PM134" s="69"/>
      <c r="PN134" s="69"/>
      <c r="PO134" s="69"/>
      <c r="PP134" s="69"/>
      <c r="PQ134" s="69"/>
      <c r="PR134" s="69"/>
      <c r="PS134" s="69"/>
      <c r="PT134" s="69"/>
      <c r="PU134" s="69"/>
      <c r="PV134" s="69"/>
      <c r="PW134" s="69"/>
      <c r="PX134" s="69"/>
      <c r="PY134" s="69"/>
      <c r="PZ134" s="69"/>
      <c r="QA134" s="69"/>
      <c r="QB134" s="69"/>
      <c r="QC134" s="69"/>
      <c r="QD134" s="69"/>
      <c r="QE134" s="69"/>
      <c r="QF134" s="69"/>
      <c r="QG134" s="69"/>
      <c r="QH134" s="69"/>
      <c r="QI134" s="69"/>
      <c r="QJ134" s="69"/>
      <c r="QK134" s="69"/>
      <c r="QL134" s="69"/>
      <c r="QM134" s="69"/>
      <c r="QN134" s="69"/>
      <c r="QO134" s="69"/>
      <c r="QP134" s="69"/>
      <c r="QQ134" s="69"/>
      <c r="QR134" s="69"/>
      <c r="QS134" s="69"/>
      <c r="QT134" s="69"/>
      <c r="QU134" s="69"/>
      <c r="QV134" s="69"/>
      <c r="QW134" s="69"/>
      <c r="QX134" s="69"/>
      <c r="QY134" s="69"/>
      <c r="QZ134" s="69"/>
      <c r="RA134" s="69"/>
      <c r="RB134" s="69"/>
      <c r="RC134" s="69"/>
      <c r="RD134" s="69"/>
      <c r="RE134" s="69"/>
      <c r="RF134" s="69"/>
      <c r="RG134" s="69"/>
      <c r="RH134" s="69"/>
      <c r="RI134" s="69"/>
      <c r="RJ134" s="69"/>
      <c r="RK134" s="69"/>
      <c r="RL134" s="69"/>
      <c r="RM134" s="69"/>
      <c r="RN134" s="69"/>
      <c r="RO134" s="69"/>
      <c r="RP134" s="69"/>
      <c r="RQ134" s="69"/>
      <c r="RR134" s="69"/>
      <c r="RS134" s="69"/>
      <c r="RT134" s="69"/>
      <c r="RU134" s="69"/>
      <c r="RV134" s="69"/>
      <c r="RW134" s="69"/>
      <c r="RX134" s="69"/>
      <c r="RY134" s="69"/>
      <c r="RZ134" s="69"/>
      <c r="SA134" s="69"/>
      <c r="SB134" s="69"/>
      <c r="SC134" s="69"/>
      <c r="SD134" s="69"/>
      <c r="SE134" s="69"/>
      <c r="SF134" s="69"/>
      <c r="SG134" s="69"/>
      <c r="SH134" s="69"/>
      <c r="SI134" s="69"/>
      <c r="SJ134" s="69"/>
      <c r="SK134" s="69"/>
      <c r="SL134" s="69"/>
      <c r="SM134" s="69"/>
      <c r="SN134" s="69"/>
      <c r="SO134" s="69"/>
      <c r="SP134" s="69"/>
      <c r="SQ134" s="69"/>
      <c r="SR134" s="69"/>
      <c r="SS134" s="69"/>
      <c r="ST134" s="69"/>
      <c r="SU134" s="69"/>
      <c r="SV134" s="69"/>
      <c r="SW134" s="69"/>
      <c r="SX134" s="69"/>
      <c r="SY134" s="69"/>
      <c r="SZ134" s="69"/>
      <c r="TA134" s="69"/>
      <c r="TB134" s="69"/>
      <c r="TC134" s="69"/>
      <c r="TD134" s="69"/>
      <c r="TE134" s="69"/>
      <c r="TF134" s="69"/>
      <c r="TG134" s="69"/>
      <c r="TH134" s="69"/>
      <c r="TI134" s="69"/>
      <c r="TJ134" s="69"/>
      <c r="TK134" s="69"/>
      <c r="TL134" s="69"/>
      <c r="TM134" s="69"/>
      <c r="TN134" s="69"/>
      <c r="TO134" s="69"/>
      <c r="TP134" s="69"/>
      <c r="TQ134" s="69"/>
      <c r="TR134" s="69"/>
      <c r="TS134" s="69"/>
      <c r="TT134" s="69"/>
      <c r="TU134" s="69"/>
      <c r="TV134" s="69"/>
      <c r="TW134" s="69"/>
      <c r="TX134" s="69"/>
      <c r="TY134" s="69"/>
      <c r="TZ134" s="69"/>
      <c r="UA134" s="69"/>
      <c r="UB134" s="69"/>
      <c r="UC134" s="69"/>
      <c r="UD134" s="69"/>
      <c r="UE134" s="69"/>
      <c r="UF134" s="69"/>
      <c r="UG134" s="69"/>
      <c r="UH134" s="69"/>
      <c r="UI134" s="69"/>
      <c r="UJ134" s="69"/>
      <c r="UK134" s="69"/>
      <c r="UL134" s="69"/>
      <c r="UM134" s="69"/>
      <c r="UN134" s="69"/>
      <c r="UO134" s="69"/>
      <c r="UP134" s="69"/>
      <c r="UQ134" s="69"/>
      <c r="UR134" s="69"/>
      <c r="US134" s="69"/>
      <c r="UT134" s="69"/>
      <c r="UU134" s="69"/>
      <c r="UV134" s="69"/>
      <c r="UW134" s="69"/>
      <c r="UX134" s="69"/>
      <c r="UY134" s="69"/>
      <c r="UZ134" s="69"/>
      <c r="VA134" s="69"/>
      <c r="VB134" s="69"/>
      <c r="VC134" s="69"/>
      <c r="VD134" s="69"/>
      <c r="VE134" s="69"/>
      <c r="VF134" s="69"/>
      <c r="VG134" s="69"/>
      <c r="VH134" s="69"/>
      <c r="VI134" s="69"/>
      <c r="VJ134" s="69"/>
      <c r="VK134" s="69"/>
      <c r="VL134" s="69"/>
      <c r="VM134" s="69"/>
      <c r="VN134" s="69"/>
      <c r="VO134" s="69"/>
      <c r="VP134" s="69"/>
      <c r="VQ134" s="69"/>
      <c r="VR134" s="69"/>
      <c r="VS134" s="69"/>
      <c r="VT134" s="69"/>
      <c r="VU134" s="69"/>
      <c r="VV134" s="69"/>
      <c r="VW134" s="69"/>
      <c r="VX134" s="69"/>
      <c r="VY134" s="69"/>
      <c r="VZ134" s="69"/>
      <c r="WA134" s="69"/>
      <c r="WB134" s="69"/>
      <c r="WC134" s="69"/>
      <c r="WD134" s="69"/>
      <c r="WE134" s="69"/>
      <c r="WF134" s="69"/>
      <c r="WG134" s="69"/>
      <c r="WH134" s="69"/>
      <c r="WI134" s="69"/>
      <c r="WJ134" s="69"/>
      <c r="WK134" s="69"/>
      <c r="WL134" s="69"/>
      <c r="WM134" s="69"/>
      <c r="WN134" s="69"/>
      <c r="WO134" s="69"/>
      <c r="WP134" s="69"/>
      <c r="WQ134" s="69"/>
      <c r="WR134" s="69"/>
      <c r="WS134" s="69"/>
      <c r="WT134" s="69"/>
      <c r="WU134" s="69"/>
      <c r="WV134" s="69"/>
      <c r="WW134" s="69"/>
      <c r="WX134" s="69"/>
      <c r="WY134" s="69"/>
      <c r="WZ134" s="69"/>
      <c r="XA134" s="69"/>
      <c r="XB134" s="69"/>
      <c r="XC134" s="69"/>
      <c r="XD134" s="69"/>
      <c r="XE134" s="69"/>
      <c r="XF134" s="69"/>
      <c r="XG134" s="69"/>
      <c r="XH134" s="69"/>
      <c r="XI134" s="69"/>
      <c r="XJ134" s="69"/>
      <c r="XK134" s="69"/>
      <c r="XL134" s="69"/>
      <c r="XM134" s="69"/>
      <c r="XN134" s="69"/>
      <c r="XO134" s="69"/>
      <c r="XP134" s="69"/>
      <c r="XQ134" s="69"/>
      <c r="XR134" s="69"/>
      <c r="XS134" s="69"/>
      <c r="XT134" s="69"/>
      <c r="XU134" s="69"/>
      <c r="XV134" s="69"/>
      <c r="XW134" s="69"/>
      <c r="XX134" s="69"/>
      <c r="XY134" s="69"/>
      <c r="XZ134" s="69"/>
      <c r="YA134" s="69"/>
      <c r="YB134" s="69"/>
      <c r="YC134" s="69"/>
      <c r="YD134" s="69"/>
      <c r="YE134" s="69"/>
      <c r="YF134" s="69"/>
      <c r="YG134" s="69"/>
      <c r="YH134" s="69"/>
      <c r="YI134" s="69"/>
      <c r="YJ134" s="69"/>
      <c r="YK134" s="69"/>
      <c r="YL134" s="69"/>
      <c r="YM134" s="69"/>
      <c r="YN134" s="69"/>
      <c r="YO134" s="69"/>
      <c r="YP134" s="69"/>
      <c r="YQ134" s="69"/>
      <c r="YR134" s="69"/>
      <c r="YS134" s="69"/>
      <c r="YT134" s="69"/>
      <c r="YU134" s="69"/>
      <c r="YV134" s="69"/>
      <c r="YW134" s="69"/>
      <c r="YX134" s="69"/>
      <c r="YY134" s="69"/>
      <c r="YZ134" s="69"/>
      <c r="ZA134" s="69"/>
      <c r="ZB134" s="69"/>
      <c r="ZC134" s="69"/>
      <c r="ZD134" s="69"/>
      <c r="ZE134" s="69"/>
      <c r="ZF134" s="69"/>
      <c r="ZG134" s="69"/>
      <c r="ZH134" s="69"/>
      <c r="ZI134" s="69"/>
      <c r="ZJ134" s="69"/>
      <c r="ZK134" s="69"/>
      <c r="ZL134" s="69"/>
      <c r="ZM134" s="69"/>
      <c r="ZN134" s="69"/>
      <c r="ZO134" s="69"/>
      <c r="ZP134" s="69"/>
      <c r="ZQ134" s="69"/>
      <c r="ZR134" s="69"/>
      <c r="ZS134" s="69"/>
      <c r="ZT134" s="69"/>
      <c r="ZU134" s="69"/>
      <c r="ZV134" s="69"/>
      <c r="ZW134" s="69"/>
      <c r="ZX134" s="69"/>
      <c r="ZY134" s="69"/>
      <c r="ZZ134" s="69"/>
      <c r="AAA134" s="69"/>
      <c r="AAB134" s="69"/>
      <c r="AAC134" s="69"/>
      <c r="AAD134" s="69"/>
      <c r="AAE134" s="69"/>
      <c r="AAF134" s="69"/>
      <c r="AAG134" s="69"/>
      <c r="AAH134" s="69"/>
      <c r="AAI134" s="69"/>
      <c r="AAJ134" s="69"/>
      <c r="AAK134" s="69"/>
      <c r="AAL134" s="69"/>
      <c r="AAM134" s="69"/>
      <c r="AAN134" s="69"/>
      <c r="AAO134" s="69"/>
      <c r="AAP134" s="69"/>
      <c r="AAQ134" s="69"/>
      <c r="AAR134" s="69"/>
      <c r="AAS134" s="69"/>
      <c r="AAT134" s="69"/>
      <c r="AAU134" s="69"/>
      <c r="AAV134" s="69"/>
      <c r="AAW134" s="69"/>
      <c r="AAX134" s="69"/>
      <c r="AAY134" s="69"/>
      <c r="AAZ134" s="69"/>
      <c r="ABA134" s="69"/>
      <c r="ABB134" s="69"/>
      <c r="ABC134" s="69"/>
      <c r="ABD134" s="69"/>
      <c r="ABE134" s="69"/>
      <c r="ABF134" s="69"/>
      <c r="ABG134" s="69"/>
      <c r="ABH134" s="69"/>
      <c r="ABI134" s="69"/>
      <c r="ABJ134" s="69"/>
      <c r="ABK134" s="69"/>
      <c r="ABL134" s="69"/>
      <c r="ABM134" s="69"/>
      <c r="ABN134" s="69"/>
      <c r="ABO134" s="69"/>
      <c r="ABP134" s="69"/>
      <c r="ABQ134" s="69"/>
      <c r="ABR134" s="69"/>
      <c r="ABS134" s="69"/>
      <c r="ABT134" s="69"/>
      <c r="ABU134" s="69"/>
      <c r="ABV134" s="69"/>
      <c r="ABW134" s="69"/>
      <c r="ABX134" s="69"/>
      <c r="ABY134" s="69"/>
      <c r="ABZ134" s="69"/>
      <c r="ACA134" s="69"/>
      <c r="ACB134" s="69"/>
      <c r="ACC134" s="69"/>
      <c r="ACD134" s="69"/>
      <c r="ACE134" s="69"/>
      <c r="ACF134" s="69"/>
      <c r="ACG134" s="69"/>
      <c r="ACH134" s="69"/>
      <c r="ACI134" s="69"/>
      <c r="ACJ134" s="69"/>
      <c r="ACK134" s="69"/>
      <c r="ACL134" s="69"/>
      <c r="ACM134" s="69"/>
      <c r="ACN134" s="69"/>
      <c r="ACO134" s="69"/>
      <c r="ACP134" s="69"/>
      <c r="ACQ134" s="69"/>
      <c r="ACR134" s="69"/>
      <c r="ACS134" s="69"/>
      <c r="ACT134" s="69"/>
      <c r="ACU134" s="69"/>
      <c r="ACV134" s="69"/>
      <c r="ACW134" s="69"/>
      <c r="ACX134" s="69"/>
      <c r="ACY134" s="69"/>
      <c r="ACZ134" s="69"/>
      <c r="ADA134" s="69"/>
      <c r="ADB134" s="69"/>
      <c r="ADC134" s="69"/>
      <c r="ADD134" s="69"/>
      <c r="ADE134" s="69"/>
      <c r="ADF134" s="69"/>
      <c r="ADG134" s="69"/>
      <c r="ADH134" s="69"/>
      <c r="ADI134" s="69"/>
      <c r="ADJ134" s="69"/>
      <c r="ADK134" s="69"/>
      <c r="ADL134" s="69"/>
      <c r="ADM134" s="69"/>
      <c r="ADN134" s="69"/>
      <c r="ADO134" s="69"/>
      <c r="ADP134" s="69"/>
      <c r="ADQ134" s="69"/>
      <c r="ADR134" s="69"/>
      <c r="ADS134" s="69"/>
      <c r="ADT134" s="69"/>
      <c r="ADU134" s="69"/>
      <c r="ADV134" s="69"/>
      <c r="ADW134" s="69"/>
      <c r="ADX134" s="69"/>
      <c r="ADY134" s="69"/>
      <c r="ADZ134" s="69"/>
      <c r="AEA134" s="69"/>
      <c r="AEB134" s="69"/>
      <c r="AEC134" s="69"/>
      <c r="AED134" s="69"/>
      <c r="AEE134" s="69"/>
      <c r="AEF134" s="69"/>
      <c r="AEG134" s="69"/>
      <c r="AEH134" s="69"/>
      <c r="AEI134" s="69"/>
      <c r="AEJ134" s="69"/>
      <c r="AEK134" s="69"/>
      <c r="AEL134" s="69"/>
      <c r="AEM134" s="69"/>
      <c r="AEN134" s="69"/>
      <c r="AEO134" s="69"/>
      <c r="AEP134" s="69"/>
      <c r="AEQ134" s="69"/>
      <c r="AER134" s="69"/>
      <c r="AES134" s="69"/>
      <c r="AET134" s="69"/>
      <c r="AEU134" s="69"/>
      <c r="AEV134" s="69"/>
      <c r="AEW134" s="69"/>
      <c r="AEX134" s="69"/>
      <c r="AEY134" s="69"/>
      <c r="AEZ134" s="69"/>
      <c r="AFA134" s="69"/>
      <c r="AFB134" s="69"/>
      <c r="AFC134" s="69"/>
      <c r="AFD134" s="69"/>
      <c r="AFE134" s="69"/>
      <c r="AFF134" s="69"/>
      <c r="AFG134" s="69"/>
      <c r="AFH134" s="69"/>
      <c r="AFI134" s="69"/>
      <c r="AFJ134" s="69"/>
      <c r="AFK134" s="69"/>
      <c r="AFL134" s="69"/>
      <c r="AFM134" s="69"/>
      <c r="AFN134" s="69"/>
      <c r="AFO134" s="69"/>
      <c r="AFP134" s="69"/>
      <c r="AFQ134" s="69"/>
      <c r="AFR134" s="69"/>
      <c r="AFS134" s="69"/>
      <c r="AFT134" s="69"/>
      <c r="AFU134" s="69"/>
      <c r="AFV134" s="69"/>
      <c r="AFW134" s="69"/>
      <c r="AFX134" s="69"/>
      <c r="AFY134" s="69"/>
      <c r="AFZ134" s="69"/>
      <c r="AGA134" s="69"/>
      <c r="AGB134" s="69"/>
      <c r="AGC134" s="69"/>
      <c r="AGD134" s="69"/>
      <c r="AGE134" s="69"/>
      <c r="AGF134" s="69"/>
      <c r="AGG134" s="69"/>
      <c r="AGH134" s="69"/>
      <c r="AGI134" s="69"/>
      <c r="AGJ134" s="69"/>
      <c r="AGK134" s="69"/>
      <c r="AGL134" s="69"/>
      <c r="AGM134" s="69"/>
      <c r="AGN134" s="69"/>
      <c r="AGO134" s="69"/>
      <c r="AGP134" s="69"/>
      <c r="AGQ134" s="69"/>
      <c r="AGR134" s="69"/>
      <c r="AGS134" s="69"/>
      <c r="AGT134" s="69"/>
      <c r="AGU134" s="69"/>
      <c r="AGV134" s="69"/>
      <c r="AGW134" s="69"/>
      <c r="AGX134" s="69"/>
      <c r="AGY134" s="69"/>
      <c r="AGZ134" s="69"/>
      <c r="AHA134" s="69"/>
      <c r="AHB134" s="69"/>
      <c r="AHC134" s="69"/>
      <c r="AHD134" s="69"/>
      <c r="AHE134" s="69"/>
      <c r="AHF134" s="69"/>
      <c r="AHG134" s="69"/>
      <c r="AHH134" s="69"/>
      <c r="AHI134" s="69"/>
      <c r="AHJ134" s="69"/>
      <c r="AHK134" s="69"/>
      <c r="AHL134" s="69"/>
      <c r="AHM134" s="69"/>
      <c r="AHN134" s="69"/>
      <c r="AHO134" s="69"/>
      <c r="AHP134" s="69"/>
      <c r="AHQ134" s="69"/>
      <c r="AHR134" s="69"/>
      <c r="AHS134" s="69"/>
      <c r="AHT134" s="69"/>
      <c r="AHU134" s="69"/>
      <c r="AHV134" s="69"/>
      <c r="AHW134" s="69"/>
      <c r="AHX134" s="69"/>
      <c r="AHY134" s="69"/>
      <c r="AHZ134" s="69"/>
      <c r="AIA134" s="69"/>
      <c r="AIB134" s="69"/>
      <c r="AIC134" s="69"/>
      <c r="AID134" s="69"/>
      <c r="AIE134" s="69"/>
      <c r="AIF134" s="69"/>
      <c r="AIG134" s="69"/>
      <c r="AIH134" s="69"/>
      <c r="AII134" s="69"/>
      <c r="AIJ134" s="69"/>
      <c r="AIK134" s="69"/>
      <c r="AIL134" s="69"/>
      <c r="AIM134" s="69"/>
      <c r="AIN134" s="69"/>
      <c r="AIO134" s="69"/>
      <c r="AIP134" s="69"/>
      <c r="AIQ134" s="69"/>
      <c r="AIR134" s="69"/>
      <c r="AIS134" s="69"/>
      <c r="AIT134" s="69"/>
      <c r="AIU134" s="69"/>
      <c r="AIV134" s="69"/>
      <c r="AIW134" s="69"/>
      <c r="AIX134" s="69"/>
      <c r="AIY134" s="69"/>
      <c r="AIZ134" s="69"/>
      <c r="AJA134" s="69"/>
      <c r="AJB134" s="69"/>
      <c r="AJC134" s="69"/>
      <c r="AJD134" s="69"/>
      <c r="AJE134" s="69"/>
      <c r="AJF134" s="69"/>
      <c r="AJG134" s="69"/>
      <c r="AJH134" s="69"/>
      <c r="AJI134" s="69"/>
      <c r="AJJ134" s="69"/>
      <c r="AJK134" s="69"/>
      <c r="AJL134" s="69"/>
      <c r="AJM134" s="69"/>
      <c r="AJN134" s="69"/>
      <c r="AJO134" s="69"/>
      <c r="AJP134" s="69"/>
      <c r="AJQ134" s="69"/>
      <c r="AJR134" s="69"/>
      <c r="AJS134" s="69"/>
      <c r="AJT134" s="69"/>
      <c r="AJU134" s="69"/>
      <c r="AJV134" s="69"/>
      <c r="AJW134" s="69"/>
      <c r="AJX134" s="69"/>
      <c r="AJY134" s="69"/>
      <c r="AJZ134" s="69"/>
      <c r="AKA134" s="69"/>
      <c r="AKB134" s="69"/>
      <c r="AKC134" s="69"/>
      <c r="AKD134" s="69"/>
      <c r="AKE134" s="69"/>
      <c r="AKF134" s="69"/>
      <c r="AKG134" s="69"/>
      <c r="AKH134" s="69"/>
      <c r="AKI134" s="69"/>
      <c r="AKJ134" s="69"/>
      <c r="AKK134" s="69"/>
      <c r="AKL134" s="69"/>
      <c r="AKM134" s="69"/>
      <c r="AKN134" s="69"/>
      <c r="AKO134" s="69"/>
      <c r="AKP134" s="69"/>
      <c r="AKQ134" s="69"/>
      <c r="AKR134" s="69"/>
      <c r="AKS134" s="69"/>
      <c r="AKT134" s="69"/>
      <c r="AKU134" s="69"/>
      <c r="AKV134" s="69"/>
      <c r="AKW134" s="69"/>
      <c r="AKX134" s="69"/>
      <c r="AKY134" s="69"/>
      <c r="AKZ134" s="69"/>
      <c r="ALA134" s="69"/>
      <c r="ALB134" s="69"/>
      <c r="ALC134" s="69"/>
      <c r="ALD134" s="69"/>
      <c r="ALE134" s="69"/>
      <c r="ALF134" s="69"/>
      <c r="ALG134" s="69"/>
      <c r="ALH134" s="69"/>
      <c r="ALI134" s="69"/>
      <c r="ALJ134" s="69"/>
      <c r="ALK134" s="69"/>
      <c r="ALL134" s="69"/>
      <c r="ALM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c r="CQ135" s="69"/>
      <c r="CR135" s="69"/>
      <c r="CS135" s="69"/>
      <c r="CT135" s="69"/>
      <c r="CU135" s="69"/>
      <c r="CV135" s="69"/>
      <c r="CW135" s="69"/>
      <c r="CX135" s="69"/>
      <c r="CY135" s="69"/>
      <c r="CZ135" s="69"/>
      <c r="DA135" s="69"/>
      <c r="DB135" s="69"/>
      <c r="DC135" s="69"/>
      <c r="DD135" s="69"/>
      <c r="DE135" s="69"/>
      <c r="DF135" s="69"/>
      <c r="DG135" s="69"/>
      <c r="DH135" s="69"/>
      <c r="DI135" s="69"/>
      <c r="DJ135" s="69"/>
      <c r="DK135" s="69"/>
      <c r="DL135" s="69"/>
      <c r="DM135" s="69"/>
      <c r="DN135" s="69"/>
      <c r="DO135" s="69"/>
      <c r="DP135" s="69"/>
      <c r="DQ135" s="69"/>
      <c r="DR135" s="69"/>
      <c r="DS135" s="69"/>
      <c r="DT135" s="69"/>
      <c r="DU135" s="69"/>
      <c r="DV135" s="69"/>
      <c r="DW135" s="69"/>
      <c r="DX135" s="69"/>
      <c r="DY135" s="69"/>
      <c r="DZ135" s="69"/>
      <c r="EA135" s="69"/>
      <c r="EB135" s="69"/>
      <c r="EC135" s="69"/>
      <c r="ED135" s="69"/>
      <c r="EE135" s="69"/>
      <c r="EF135" s="69"/>
      <c r="EG135" s="69"/>
      <c r="EH135" s="69"/>
      <c r="EI135" s="69"/>
      <c r="EJ135" s="69"/>
      <c r="EK135" s="69"/>
      <c r="EL135" s="69"/>
      <c r="EM135" s="69"/>
      <c r="EN135" s="69"/>
      <c r="EO135" s="69"/>
      <c r="EP135" s="69"/>
      <c r="EQ135" s="69"/>
      <c r="ER135" s="69"/>
      <c r="ES135" s="69"/>
      <c r="ET135" s="69"/>
      <c r="EU135" s="69"/>
      <c r="EV135" s="69"/>
      <c r="EW135" s="69"/>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c r="FV135" s="69"/>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c r="JP135" s="69"/>
      <c r="JQ135" s="69"/>
      <c r="JR135" s="69"/>
      <c r="JS135" s="69"/>
      <c r="JT135" s="69"/>
      <c r="JU135" s="69"/>
      <c r="JV135" s="69"/>
      <c r="JW135" s="69"/>
      <c r="JX135" s="69"/>
      <c r="JY135" s="69"/>
      <c r="JZ135" s="69"/>
      <c r="KA135" s="69"/>
      <c r="KB135" s="69"/>
      <c r="KC135" s="69"/>
      <c r="KD135" s="69"/>
      <c r="KE135" s="69"/>
      <c r="KF135" s="69"/>
      <c r="KG135" s="69"/>
      <c r="KH135" s="69"/>
      <c r="KI135" s="69"/>
      <c r="KJ135" s="69"/>
      <c r="KK135" s="69"/>
      <c r="KL135" s="69"/>
      <c r="KM135" s="69"/>
      <c r="KN135" s="69"/>
      <c r="KO135" s="69"/>
      <c r="KP135" s="69"/>
      <c r="KQ135" s="69"/>
      <c r="KR135" s="69"/>
      <c r="KS135" s="69"/>
      <c r="KT135" s="69"/>
      <c r="KU135" s="69"/>
      <c r="KV135" s="69"/>
      <c r="KW135" s="69"/>
      <c r="KX135" s="69"/>
      <c r="KY135" s="69"/>
      <c r="KZ135" s="69"/>
      <c r="LA135" s="69"/>
      <c r="LB135" s="69"/>
      <c r="LC135" s="69"/>
      <c r="LD135" s="69"/>
      <c r="LE135" s="69"/>
      <c r="LF135" s="69"/>
      <c r="LG135" s="69"/>
      <c r="LH135" s="69"/>
      <c r="LI135" s="69"/>
      <c r="LJ135" s="69"/>
      <c r="LK135" s="69"/>
      <c r="LL135" s="69"/>
      <c r="LM135" s="69"/>
      <c r="LN135" s="69"/>
      <c r="LO135" s="69"/>
      <c r="LP135" s="69"/>
      <c r="LQ135" s="69"/>
      <c r="LR135" s="69"/>
      <c r="LS135" s="69"/>
      <c r="LT135" s="69"/>
      <c r="LU135" s="69"/>
      <c r="LV135" s="69"/>
      <c r="LW135" s="69"/>
      <c r="LX135" s="69"/>
      <c r="LY135" s="69"/>
      <c r="LZ135" s="69"/>
      <c r="MA135" s="69"/>
      <c r="MB135" s="69"/>
      <c r="MC135" s="69"/>
      <c r="MD135" s="69"/>
      <c r="ME135" s="69"/>
      <c r="MF135" s="69"/>
      <c r="MG135" s="69"/>
      <c r="MH135" s="69"/>
      <c r="MI135" s="69"/>
      <c r="MJ135" s="69"/>
      <c r="MK135" s="69"/>
      <c r="ML135" s="69"/>
      <c r="MM135" s="69"/>
      <c r="MN135" s="69"/>
      <c r="MO135" s="69"/>
      <c r="MP135" s="69"/>
      <c r="MQ135" s="69"/>
      <c r="MR135" s="69"/>
      <c r="MS135" s="69"/>
      <c r="MT135" s="69"/>
      <c r="MU135" s="69"/>
      <c r="MV135" s="69"/>
      <c r="MW135" s="69"/>
      <c r="MX135" s="69"/>
      <c r="MY135" s="69"/>
      <c r="MZ135" s="69"/>
      <c r="NA135" s="69"/>
      <c r="NB135" s="69"/>
      <c r="NC135" s="69"/>
      <c r="ND135" s="69"/>
      <c r="NE135" s="69"/>
      <c r="NF135" s="69"/>
      <c r="NG135" s="69"/>
      <c r="NH135" s="69"/>
      <c r="NI135" s="69"/>
      <c r="NJ135" s="69"/>
      <c r="NK135" s="69"/>
      <c r="NL135" s="69"/>
      <c r="NM135" s="69"/>
      <c r="NN135" s="69"/>
      <c r="NO135" s="69"/>
      <c r="NP135" s="69"/>
      <c r="NQ135" s="69"/>
      <c r="NR135" s="69"/>
      <c r="NS135" s="69"/>
      <c r="NT135" s="69"/>
      <c r="NU135" s="69"/>
      <c r="NV135" s="69"/>
      <c r="NW135" s="69"/>
      <c r="NX135" s="69"/>
      <c r="NY135" s="69"/>
      <c r="NZ135" s="69"/>
      <c r="OA135" s="69"/>
      <c r="OB135" s="69"/>
      <c r="OC135" s="69"/>
      <c r="OD135" s="69"/>
      <c r="OE135" s="69"/>
      <c r="OF135" s="69"/>
      <c r="OG135" s="69"/>
      <c r="OH135" s="69"/>
      <c r="OI135" s="69"/>
      <c r="OJ135" s="69"/>
      <c r="OK135" s="69"/>
      <c r="OL135" s="69"/>
      <c r="OM135" s="69"/>
      <c r="ON135" s="69"/>
      <c r="OO135" s="69"/>
      <c r="OP135" s="69"/>
      <c r="OQ135" s="69"/>
      <c r="OR135" s="69"/>
      <c r="OS135" s="69"/>
      <c r="OT135" s="69"/>
      <c r="OU135" s="69"/>
      <c r="OV135" s="69"/>
      <c r="OW135" s="69"/>
      <c r="OX135" s="69"/>
      <c r="OY135" s="69"/>
      <c r="OZ135" s="69"/>
      <c r="PA135" s="69"/>
      <c r="PB135" s="69"/>
      <c r="PC135" s="69"/>
      <c r="PD135" s="69"/>
      <c r="PE135" s="69"/>
      <c r="PF135" s="69"/>
      <c r="PG135" s="69"/>
      <c r="PH135" s="69"/>
      <c r="PI135" s="69"/>
      <c r="PJ135" s="69"/>
      <c r="PK135" s="69"/>
      <c r="PL135" s="69"/>
      <c r="PM135" s="69"/>
      <c r="PN135" s="69"/>
      <c r="PO135" s="69"/>
      <c r="PP135" s="69"/>
      <c r="PQ135" s="69"/>
      <c r="PR135" s="69"/>
      <c r="PS135" s="69"/>
      <c r="PT135" s="69"/>
      <c r="PU135" s="69"/>
      <c r="PV135" s="69"/>
      <c r="PW135" s="69"/>
      <c r="PX135" s="69"/>
      <c r="PY135" s="69"/>
      <c r="PZ135" s="69"/>
      <c r="QA135" s="69"/>
      <c r="QB135" s="69"/>
      <c r="QC135" s="69"/>
      <c r="QD135" s="69"/>
      <c r="QE135" s="69"/>
      <c r="QF135" s="69"/>
      <c r="QG135" s="69"/>
      <c r="QH135" s="69"/>
      <c r="QI135" s="69"/>
      <c r="QJ135" s="69"/>
      <c r="QK135" s="69"/>
      <c r="QL135" s="69"/>
      <c r="QM135" s="69"/>
      <c r="QN135" s="69"/>
      <c r="QO135" s="69"/>
      <c r="QP135" s="69"/>
      <c r="QQ135" s="69"/>
      <c r="QR135" s="69"/>
      <c r="QS135" s="69"/>
      <c r="QT135" s="69"/>
      <c r="QU135" s="69"/>
      <c r="QV135" s="69"/>
      <c r="QW135" s="69"/>
      <c r="QX135" s="69"/>
      <c r="QY135" s="69"/>
      <c r="QZ135" s="69"/>
      <c r="RA135" s="69"/>
      <c r="RB135" s="69"/>
      <c r="RC135" s="69"/>
      <c r="RD135" s="69"/>
      <c r="RE135" s="69"/>
      <c r="RF135" s="69"/>
      <c r="RG135" s="69"/>
      <c r="RH135" s="69"/>
      <c r="RI135" s="69"/>
      <c r="RJ135" s="69"/>
      <c r="RK135" s="69"/>
      <c r="RL135" s="69"/>
      <c r="RM135" s="69"/>
      <c r="RN135" s="69"/>
      <c r="RO135" s="69"/>
      <c r="RP135" s="69"/>
      <c r="RQ135" s="69"/>
      <c r="RR135" s="69"/>
      <c r="RS135" s="69"/>
      <c r="RT135" s="69"/>
      <c r="RU135" s="69"/>
      <c r="RV135" s="69"/>
      <c r="RW135" s="69"/>
      <c r="RX135" s="69"/>
      <c r="RY135" s="69"/>
      <c r="RZ135" s="69"/>
      <c r="SA135" s="69"/>
      <c r="SB135" s="69"/>
      <c r="SC135" s="69"/>
      <c r="SD135" s="69"/>
      <c r="SE135" s="69"/>
      <c r="SF135" s="69"/>
      <c r="SG135" s="69"/>
      <c r="SH135" s="69"/>
      <c r="SI135" s="69"/>
      <c r="SJ135" s="69"/>
      <c r="SK135" s="69"/>
      <c r="SL135" s="69"/>
      <c r="SM135" s="69"/>
      <c r="SN135" s="69"/>
      <c r="SO135" s="69"/>
      <c r="SP135" s="69"/>
      <c r="SQ135" s="69"/>
      <c r="SR135" s="69"/>
      <c r="SS135" s="69"/>
      <c r="ST135" s="69"/>
      <c r="SU135" s="69"/>
      <c r="SV135" s="69"/>
      <c r="SW135" s="69"/>
      <c r="SX135" s="69"/>
      <c r="SY135" s="69"/>
      <c r="SZ135" s="69"/>
      <c r="TA135" s="69"/>
      <c r="TB135" s="69"/>
      <c r="TC135" s="69"/>
      <c r="TD135" s="69"/>
      <c r="TE135" s="69"/>
      <c r="TF135" s="69"/>
      <c r="TG135" s="69"/>
      <c r="TH135" s="69"/>
      <c r="TI135" s="69"/>
      <c r="TJ135" s="69"/>
      <c r="TK135" s="69"/>
      <c r="TL135" s="69"/>
      <c r="TM135" s="69"/>
      <c r="TN135" s="69"/>
      <c r="TO135" s="69"/>
      <c r="TP135" s="69"/>
      <c r="TQ135" s="69"/>
      <c r="TR135" s="69"/>
      <c r="TS135" s="69"/>
      <c r="TT135" s="69"/>
      <c r="TU135" s="69"/>
      <c r="TV135" s="69"/>
      <c r="TW135" s="69"/>
      <c r="TX135" s="69"/>
      <c r="TY135" s="69"/>
      <c r="TZ135" s="69"/>
      <c r="UA135" s="69"/>
      <c r="UB135" s="69"/>
      <c r="UC135" s="69"/>
      <c r="UD135" s="69"/>
      <c r="UE135" s="69"/>
      <c r="UF135" s="69"/>
      <c r="UG135" s="69"/>
      <c r="UH135" s="69"/>
      <c r="UI135" s="69"/>
      <c r="UJ135" s="69"/>
      <c r="UK135" s="69"/>
      <c r="UL135" s="69"/>
      <c r="UM135" s="69"/>
      <c r="UN135" s="69"/>
      <c r="UO135" s="69"/>
      <c r="UP135" s="69"/>
      <c r="UQ135" s="69"/>
      <c r="UR135" s="69"/>
      <c r="US135" s="69"/>
      <c r="UT135" s="69"/>
      <c r="UU135" s="69"/>
      <c r="UV135" s="69"/>
      <c r="UW135" s="69"/>
      <c r="UX135" s="69"/>
      <c r="UY135" s="69"/>
      <c r="UZ135" s="69"/>
      <c r="VA135" s="69"/>
      <c r="VB135" s="69"/>
      <c r="VC135" s="69"/>
      <c r="VD135" s="69"/>
      <c r="VE135" s="69"/>
      <c r="VF135" s="69"/>
      <c r="VG135" s="69"/>
      <c r="VH135" s="69"/>
      <c r="VI135" s="69"/>
      <c r="VJ135" s="69"/>
      <c r="VK135" s="69"/>
      <c r="VL135" s="69"/>
      <c r="VM135" s="69"/>
      <c r="VN135" s="69"/>
      <c r="VO135" s="69"/>
      <c r="VP135" s="69"/>
      <c r="VQ135" s="69"/>
      <c r="VR135" s="69"/>
      <c r="VS135" s="69"/>
      <c r="VT135" s="69"/>
      <c r="VU135" s="69"/>
      <c r="VV135" s="69"/>
      <c r="VW135" s="69"/>
      <c r="VX135" s="69"/>
      <c r="VY135" s="69"/>
      <c r="VZ135" s="69"/>
      <c r="WA135" s="69"/>
      <c r="WB135" s="69"/>
      <c r="WC135" s="69"/>
      <c r="WD135" s="69"/>
      <c r="WE135" s="69"/>
      <c r="WF135" s="69"/>
      <c r="WG135" s="69"/>
      <c r="WH135" s="69"/>
      <c r="WI135" s="69"/>
      <c r="WJ135" s="69"/>
      <c r="WK135" s="69"/>
      <c r="WL135" s="69"/>
      <c r="WM135" s="69"/>
      <c r="WN135" s="69"/>
      <c r="WO135" s="69"/>
      <c r="WP135" s="69"/>
      <c r="WQ135" s="69"/>
      <c r="WR135" s="69"/>
      <c r="WS135" s="69"/>
      <c r="WT135" s="69"/>
      <c r="WU135" s="69"/>
      <c r="WV135" s="69"/>
      <c r="WW135" s="69"/>
      <c r="WX135" s="69"/>
      <c r="WY135" s="69"/>
      <c r="WZ135" s="69"/>
      <c r="XA135" s="69"/>
      <c r="XB135" s="69"/>
      <c r="XC135" s="69"/>
      <c r="XD135" s="69"/>
      <c r="XE135" s="69"/>
      <c r="XF135" s="69"/>
      <c r="XG135" s="69"/>
      <c r="XH135" s="69"/>
      <c r="XI135" s="69"/>
      <c r="XJ135" s="69"/>
      <c r="XK135" s="69"/>
      <c r="XL135" s="69"/>
      <c r="XM135" s="69"/>
      <c r="XN135" s="69"/>
      <c r="XO135" s="69"/>
      <c r="XP135" s="69"/>
      <c r="XQ135" s="69"/>
      <c r="XR135" s="69"/>
      <c r="XS135" s="69"/>
      <c r="XT135" s="69"/>
      <c r="XU135" s="69"/>
      <c r="XV135" s="69"/>
      <c r="XW135" s="69"/>
      <c r="XX135" s="69"/>
      <c r="XY135" s="69"/>
      <c r="XZ135" s="69"/>
      <c r="YA135" s="69"/>
      <c r="YB135" s="69"/>
      <c r="YC135" s="69"/>
      <c r="YD135" s="69"/>
      <c r="YE135" s="69"/>
      <c r="YF135" s="69"/>
      <c r="YG135" s="69"/>
      <c r="YH135" s="69"/>
      <c r="YI135" s="69"/>
      <c r="YJ135" s="69"/>
      <c r="YK135" s="69"/>
      <c r="YL135" s="69"/>
      <c r="YM135" s="69"/>
      <c r="YN135" s="69"/>
      <c r="YO135" s="69"/>
      <c r="YP135" s="69"/>
      <c r="YQ135" s="69"/>
      <c r="YR135" s="69"/>
      <c r="YS135" s="69"/>
      <c r="YT135" s="69"/>
      <c r="YU135" s="69"/>
      <c r="YV135" s="69"/>
      <c r="YW135" s="69"/>
      <c r="YX135" s="69"/>
      <c r="YY135" s="69"/>
      <c r="YZ135" s="69"/>
      <c r="ZA135" s="69"/>
      <c r="ZB135" s="69"/>
      <c r="ZC135" s="69"/>
      <c r="ZD135" s="69"/>
      <c r="ZE135" s="69"/>
      <c r="ZF135" s="69"/>
      <c r="ZG135" s="69"/>
      <c r="ZH135" s="69"/>
      <c r="ZI135" s="69"/>
      <c r="ZJ135" s="69"/>
      <c r="ZK135" s="69"/>
      <c r="ZL135" s="69"/>
      <c r="ZM135" s="69"/>
      <c r="ZN135" s="69"/>
      <c r="ZO135" s="69"/>
      <c r="ZP135" s="69"/>
      <c r="ZQ135" s="69"/>
      <c r="ZR135" s="69"/>
      <c r="ZS135" s="69"/>
      <c r="ZT135" s="69"/>
      <c r="ZU135" s="69"/>
      <c r="ZV135" s="69"/>
      <c r="ZW135" s="69"/>
      <c r="ZX135" s="69"/>
      <c r="ZY135" s="69"/>
      <c r="ZZ135" s="69"/>
      <c r="AAA135" s="69"/>
      <c r="AAB135" s="69"/>
      <c r="AAC135" s="69"/>
      <c r="AAD135" s="69"/>
      <c r="AAE135" s="69"/>
      <c r="AAF135" s="69"/>
      <c r="AAG135" s="69"/>
      <c r="AAH135" s="69"/>
      <c r="AAI135" s="69"/>
      <c r="AAJ135" s="69"/>
      <c r="AAK135" s="69"/>
      <c r="AAL135" s="69"/>
      <c r="AAM135" s="69"/>
      <c r="AAN135" s="69"/>
      <c r="AAO135" s="69"/>
      <c r="AAP135" s="69"/>
      <c r="AAQ135" s="69"/>
      <c r="AAR135" s="69"/>
      <c r="AAS135" s="69"/>
      <c r="AAT135" s="69"/>
      <c r="AAU135" s="69"/>
      <c r="AAV135" s="69"/>
      <c r="AAW135" s="69"/>
      <c r="AAX135" s="69"/>
      <c r="AAY135" s="69"/>
      <c r="AAZ135" s="69"/>
      <c r="ABA135" s="69"/>
      <c r="ABB135" s="69"/>
      <c r="ABC135" s="69"/>
      <c r="ABD135" s="69"/>
      <c r="ABE135" s="69"/>
      <c r="ABF135" s="69"/>
      <c r="ABG135" s="69"/>
      <c r="ABH135" s="69"/>
      <c r="ABI135" s="69"/>
      <c r="ABJ135" s="69"/>
      <c r="ABK135" s="69"/>
      <c r="ABL135" s="69"/>
      <c r="ABM135" s="69"/>
      <c r="ABN135" s="69"/>
      <c r="ABO135" s="69"/>
      <c r="ABP135" s="69"/>
      <c r="ABQ135" s="69"/>
      <c r="ABR135" s="69"/>
      <c r="ABS135" s="69"/>
      <c r="ABT135" s="69"/>
      <c r="ABU135" s="69"/>
      <c r="ABV135" s="69"/>
      <c r="ABW135" s="69"/>
      <c r="ABX135" s="69"/>
      <c r="ABY135" s="69"/>
      <c r="ABZ135" s="69"/>
      <c r="ACA135" s="69"/>
      <c r="ACB135" s="69"/>
      <c r="ACC135" s="69"/>
      <c r="ACD135" s="69"/>
      <c r="ACE135" s="69"/>
      <c r="ACF135" s="69"/>
      <c r="ACG135" s="69"/>
      <c r="ACH135" s="69"/>
      <c r="ACI135" s="69"/>
      <c r="ACJ135" s="69"/>
      <c r="ACK135" s="69"/>
      <c r="ACL135" s="69"/>
      <c r="ACM135" s="69"/>
      <c r="ACN135" s="69"/>
      <c r="ACO135" s="69"/>
      <c r="ACP135" s="69"/>
      <c r="ACQ135" s="69"/>
      <c r="ACR135" s="69"/>
      <c r="ACS135" s="69"/>
      <c r="ACT135" s="69"/>
      <c r="ACU135" s="69"/>
      <c r="ACV135" s="69"/>
      <c r="ACW135" s="69"/>
      <c r="ACX135" s="69"/>
      <c r="ACY135" s="69"/>
      <c r="ACZ135" s="69"/>
      <c r="ADA135" s="69"/>
      <c r="ADB135" s="69"/>
      <c r="ADC135" s="69"/>
      <c r="ADD135" s="69"/>
      <c r="ADE135" s="69"/>
      <c r="ADF135" s="69"/>
      <c r="ADG135" s="69"/>
      <c r="ADH135" s="69"/>
      <c r="ADI135" s="69"/>
      <c r="ADJ135" s="69"/>
      <c r="ADK135" s="69"/>
      <c r="ADL135" s="69"/>
      <c r="ADM135" s="69"/>
      <c r="ADN135" s="69"/>
      <c r="ADO135" s="69"/>
      <c r="ADP135" s="69"/>
      <c r="ADQ135" s="69"/>
      <c r="ADR135" s="69"/>
      <c r="ADS135" s="69"/>
      <c r="ADT135" s="69"/>
      <c r="ADU135" s="69"/>
      <c r="ADV135" s="69"/>
      <c r="ADW135" s="69"/>
      <c r="ADX135" s="69"/>
      <c r="ADY135" s="69"/>
      <c r="ADZ135" s="69"/>
      <c r="AEA135" s="69"/>
      <c r="AEB135" s="69"/>
      <c r="AEC135" s="69"/>
      <c r="AED135" s="69"/>
      <c r="AEE135" s="69"/>
      <c r="AEF135" s="69"/>
      <c r="AEG135" s="69"/>
      <c r="AEH135" s="69"/>
      <c r="AEI135" s="69"/>
      <c r="AEJ135" s="69"/>
      <c r="AEK135" s="69"/>
      <c r="AEL135" s="69"/>
      <c r="AEM135" s="69"/>
      <c r="AEN135" s="69"/>
      <c r="AEO135" s="69"/>
      <c r="AEP135" s="69"/>
      <c r="AEQ135" s="69"/>
      <c r="AER135" s="69"/>
      <c r="AES135" s="69"/>
      <c r="AET135" s="69"/>
      <c r="AEU135" s="69"/>
      <c r="AEV135" s="69"/>
      <c r="AEW135" s="69"/>
      <c r="AEX135" s="69"/>
      <c r="AEY135" s="69"/>
      <c r="AEZ135" s="69"/>
      <c r="AFA135" s="69"/>
      <c r="AFB135" s="69"/>
      <c r="AFC135" s="69"/>
      <c r="AFD135" s="69"/>
      <c r="AFE135" s="69"/>
      <c r="AFF135" s="69"/>
      <c r="AFG135" s="69"/>
      <c r="AFH135" s="69"/>
      <c r="AFI135" s="69"/>
      <c r="AFJ135" s="69"/>
      <c r="AFK135" s="69"/>
      <c r="AFL135" s="69"/>
      <c r="AFM135" s="69"/>
      <c r="AFN135" s="69"/>
      <c r="AFO135" s="69"/>
      <c r="AFP135" s="69"/>
      <c r="AFQ135" s="69"/>
      <c r="AFR135" s="69"/>
      <c r="AFS135" s="69"/>
      <c r="AFT135" s="69"/>
      <c r="AFU135" s="69"/>
      <c r="AFV135" s="69"/>
      <c r="AFW135" s="69"/>
      <c r="AFX135" s="69"/>
      <c r="AFY135" s="69"/>
      <c r="AFZ135" s="69"/>
      <c r="AGA135" s="69"/>
      <c r="AGB135" s="69"/>
      <c r="AGC135" s="69"/>
      <c r="AGD135" s="69"/>
      <c r="AGE135" s="69"/>
      <c r="AGF135" s="69"/>
      <c r="AGG135" s="69"/>
      <c r="AGH135" s="69"/>
      <c r="AGI135" s="69"/>
      <c r="AGJ135" s="69"/>
      <c r="AGK135" s="69"/>
      <c r="AGL135" s="69"/>
      <c r="AGM135" s="69"/>
      <c r="AGN135" s="69"/>
      <c r="AGO135" s="69"/>
      <c r="AGP135" s="69"/>
      <c r="AGQ135" s="69"/>
      <c r="AGR135" s="69"/>
      <c r="AGS135" s="69"/>
      <c r="AGT135" s="69"/>
      <c r="AGU135" s="69"/>
      <c r="AGV135" s="69"/>
      <c r="AGW135" s="69"/>
      <c r="AGX135" s="69"/>
      <c r="AGY135" s="69"/>
      <c r="AGZ135" s="69"/>
      <c r="AHA135" s="69"/>
      <c r="AHB135" s="69"/>
      <c r="AHC135" s="69"/>
      <c r="AHD135" s="69"/>
      <c r="AHE135" s="69"/>
      <c r="AHF135" s="69"/>
      <c r="AHG135" s="69"/>
      <c r="AHH135" s="69"/>
      <c r="AHI135" s="69"/>
      <c r="AHJ135" s="69"/>
      <c r="AHK135" s="69"/>
      <c r="AHL135" s="69"/>
      <c r="AHM135" s="69"/>
      <c r="AHN135" s="69"/>
      <c r="AHO135" s="69"/>
      <c r="AHP135" s="69"/>
      <c r="AHQ135" s="69"/>
      <c r="AHR135" s="69"/>
      <c r="AHS135" s="69"/>
      <c r="AHT135" s="69"/>
      <c r="AHU135" s="69"/>
      <c r="AHV135" s="69"/>
      <c r="AHW135" s="69"/>
      <c r="AHX135" s="69"/>
      <c r="AHY135" s="69"/>
      <c r="AHZ135" s="69"/>
      <c r="AIA135" s="69"/>
      <c r="AIB135" s="69"/>
      <c r="AIC135" s="69"/>
      <c r="AID135" s="69"/>
      <c r="AIE135" s="69"/>
      <c r="AIF135" s="69"/>
      <c r="AIG135" s="69"/>
      <c r="AIH135" s="69"/>
      <c r="AII135" s="69"/>
      <c r="AIJ135" s="69"/>
      <c r="AIK135" s="69"/>
      <c r="AIL135" s="69"/>
      <c r="AIM135" s="69"/>
      <c r="AIN135" s="69"/>
      <c r="AIO135" s="69"/>
      <c r="AIP135" s="69"/>
      <c r="AIQ135" s="69"/>
      <c r="AIR135" s="69"/>
      <c r="AIS135" s="69"/>
      <c r="AIT135" s="69"/>
      <c r="AIU135" s="69"/>
      <c r="AIV135" s="69"/>
      <c r="AIW135" s="69"/>
      <c r="AIX135" s="69"/>
      <c r="AIY135" s="69"/>
      <c r="AIZ135" s="69"/>
      <c r="AJA135" s="69"/>
      <c r="AJB135" s="69"/>
      <c r="AJC135" s="69"/>
      <c r="AJD135" s="69"/>
      <c r="AJE135" s="69"/>
      <c r="AJF135" s="69"/>
      <c r="AJG135" s="69"/>
      <c r="AJH135" s="69"/>
      <c r="AJI135" s="69"/>
      <c r="AJJ135" s="69"/>
      <c r="AJK135" s="69"/>
      <c r="AJL135" s="69"/>
      <c r="AJM135" s="69"/>
      <c r="AJN135" s="69"/>
      <c r="AJO135" s="69"/>
      <c r="AJP135" s="69"/>
      <c r="AJQ135" s="69"/>
      <c r="AJR135" s="69"/>
      <c r="AJS135" s="69"/>
      <c r="AJT135" s="69"/>
      <c r="AJU135" s="69"/>
      <c r="AJV135" s="69"/>
      <c r="AJW135" s="69"/>
      <c r="AJX135" s="69"/>
      <c r="AJY135" s="69"/>
      <c r="AJZ135" s="69"/>
      <c r="AKA135" s="69"/>
      <c r="AKB135" s="69"/>
      <c r="AKC135" s="69"/>
      <c r="AKD135" s="69"/>
      <c r="AKE135" s="69"/>
      <c r="AKF135" s="69"/>
      <c r="AKG135" s="69"/>
      <c r="AKH135" s="69"/>
      <c r="AKI135" s="69"/>
      <c r="AKJ135" s="69"/>
      <c r="AKK135" s="69"/>
      <c r="AKL135" s="69"/>
      <c r="AKM135" s="69"/>
      <c r="AKN135" s="69"/>
      <c r="AKO135" s="69"/>
      <c r="AKP135" s="69"/>
      <c r="AKQ135" s="69"/>
      <c r="AKR135" s="69"/>
      <c r="AKS135" s="69"/>
      <c r="AKT135" s="69"/>
      <c r="AKU135" s="69"/>
      <c r="AKV135" s="69"/>
      <c r="AKW135" s="69"/>
      <c r="AKX135" s="69"/>
      <c r="AKY135" s="69"/>
      <c r="AKZ135" s="69"/>
      <c r="ALA135" s="69"/>
      <c r="ALB135" s="69"/>
      <c r="ALC135" s="69"/>
      <c r="ALD135" s="69"/>
      <c r="ALE135" s="69"/>
      <c r="ALF135" s="69"/>
      <c r="ALG135" s="69"/>
      <c r="ALH135" s="69"/>
      <c r="ALI135" s="69"/>
      <c r="ALJ135" s="69"/>
      <c r="ALK135" s="69"/>
      <c r="ALL135" s="69"/>
      <c r="ALM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c r="CQ136" s="69"/>
      <c r="CR136" s="69"/>
      <c r="CS136" s="69"/>
      <c r="CT136" s="69"/>
      <c r="CU136" s="69"/>
      <c r="CV136" s="69"/>
      <c r="CW136" s="69"/>
      <c r="CX136" s="69"/>
      <c r="CY136" s="69"/>
      <c r="CZ136" s="69"/>
      <c r="DA136" s="69"/>
      <c r="DB136" s="69"/>
      <c r="DC136" s="69"/>
      <c r="DD136" s="69"/>
      <c r="DE136" s="69"/>
      <c r="DF136" s="69"/>
      <c r="DG136" s="69"/>
      <c r="DH136" s="69"/>
      <c r="DI136" s="69"/>
      <c r="DJ136" s="69"/>
      <c r="DK136" s="69"/>
      <c r="DL136" s="69"/>
      <c r="DM136" s="69"/>
      <c r="DN136" s="69"/>
      <c r="DO136" s="69"/>
      <c r="DP136" s="69"/>
      <c r="DQ136" s="69"/>
      <c r="DR136" s="69"/>
      <c r="DS136" s="69"/>
      <c r="DT136" s="69"/>
      <c r="DU136" s="69"/>
      <c r="DV136" s="69"/>
      <c r="DW136" s="69"/>
      <c r="DX136" s="69"/>
      <c r="DY136" s="69"/>
      <c r="DZ136" s="69"/>
      <c r="EA136" s="69"/>
      <c r="EB136" s="69"/>
      <c r="EC136" s="69"/>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c r="HP136" s="69"/>
      <c r="HQ136" s="69"/>
      <c r="HR136" s="69"/>
      <c r="HS136" s="69"/>
      <c r="HT136" s="69"/>
      <c r="HU136" s="69"/>
      <c r="HV136" s="69"/>
      <c r="HW136" s="69"/>
      <c r="HX136" s="69"/>
      <c r="HY136" s="69"/>
      <c r="HZ136" s="69"/>
      <c r="IA136" s="69"/>
      <c r="IB136" s="69"/>
      <c r="IC136" s="69"/>
      <c r="ID136" s="69"/>
      <c r="IE136" s="69"/>
      <c r="IF136" s="69"/>
      <c r="IG136" s="69"/>
      <c r="IH136" s="69"/>
      <c r="II136" s="69"/>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c r="JP136" s="69"/>
      <c r="JQ136" s="69"/>
      <c r="JR136" s="69"/>
      <c r="JS136" s="69"/>
      <c r="JT136" s="69"/>
      <c r="JU136" s="69"/>
      <c r="JV136" s="69"/>
      <c r="JW136" s="69"/>
      <c r="JX136" s="69"/>
      <c r="JY136" s="69"/>
      <c r="JZ136" s="69"/>
      <c r="KA136" s="69"/>
      <c r="KB136" s="69"/>
      <c r="KC136" s="69"/>
      <c r="KD136" s="69"/>
      <c r="KE136" s="69"/>
      <c r="KF136" s="69"/>
      <c r="KG136" s="69"/>
      <c r="KH136" s="69"/>
      <c r="KI136" s="69"/>
      <c r="KJ136" s="69"/>
      <c r="KK136" s="69"/>
      <c r="KL136" s="69"/>
      <c r="KM136" s="69"/>
      <c r="KN136" s="69"/>
      <c r="KO136" s="69"/>
      <c r="KP136" s="69"/>
      <c r="KQ136" s="69"/>
      <c r="KR136" s="69"/>
      <c r="KS136" s="69"/>
      <c r="KT136" s="69"/>
      <c r="KU136" s="69"/>
      <c r="KV136" s="69"/>
      <c r="KW136" s="69"/>
      <c r="KX136" s="69"/>
      <c r="KY136" s="69"/>
      <c r="KZ136" s="69"/>
      <c r="LA136" s="69"/>
      <c r="LB136" s="69"/>
      <c r="LC136" s="69"/>
      <c r="LD136" s="69"/>
      <c r="LE136" s="69"/>
      <c r="LF136" s="69"/>
      <c r="LG136" s="69"/>
      <c r="LH136" s="69"/>
      <c r="LI136" s="69"/>
      <c r="LJ136" s="69"/>
      <c r="LK136" s="69"/>
      <c r="LL136" s="69"/>
      <c r="LM136" s="69"/>
      <c r="LN136" s="69"/>
      <c r="LO136" s="69"/>
      <c r="LP136" s="69"/>
      <c r="LQ136" s="69"/>
      <c r="LR136" s="69"/>
      <c r="LS136" s="69"/>
      <c r="LT136" s="69"/>
      <c r="LU136" s="69"/>
      <c r="LV136" s="69"/>
      <c r="LW136" s="69"/>
      <c r="LX136" s="69"/>
      <c r="LY136" s="69"/>
      <c r="LZ136" s="69"/>
      <c r="MA136" s="69"/>
      <c r="MB136" s="69"/>
      <c r="MC136" s="69"/>
      <c r="MD136" s="69"/>
      <c r="ME136" s="69"/>
      <c r="MF136" s="69"/>
      <c r="MG136" s="69"/>
      <c r="MH136" s="69"/>
      <c r="MI136" s="69"/>
      <c r="MJ136" s="69"/>
      <c r="MK136" s="69"/>
      <c r="ML136" s="69"/>
      <c r="MM136" s="69"/>
      <c r="MN136" s="69"/>
      <c r="MO136" s="69"/>
      <c r="MP136" s="69"/>
      <c r="MQ136" s="69"/>
      <c r="MR136" s="69"/>
      <c r="MS136" s="69"/>
      <c r="MT136" s="69"/>
      <c r="MU136" s="69"/>
      <c r="MV136" s="69"/>
      <c r="MW136" s="69"/>
      <c r="MX136" s="69"/>
      <c r="MY136" s="69"/>
      <c r="MZ136" s="69"/>
      <c r="NA136" s="69"/>
      <c r="NB136" s="69"/>
      <c r="NC136" s="69"/>
      <c r="ND136" s="69"/>
      <c r="NE136" s="69"/>
      <c r="NF136" s="69"/>
      <c r="NG136" s="69"/>
      <c r="NH136" s="69"/>
      <c r="NI136" s="69"/>
      <c r="NJ136" s="69"/>
      <c r="NK136" s="69"/>
      <c r="NL136" s="69"/>
      <c r="NM136" s="69"/>
      <c r="NN136" s="69"/>
      <c r="NO136" s="69"/>
      <c r="NP136" s="69"/>
      <c r="NQ136" s="69"/>
      <c r="NR136" s="69"/>
      <c r="NS136" s="69"/>
      <c r="NT136" s="69"/>
      <c r="NU136" s="69"/>
      <c r="NV136" s="69"/>
      <c r="NW136" s="69"/>
      <c r="NX136" s="69"/>
      <c r="NY136" s="69"/>
      <c r="NZ136" s="69"/>
      <c r="OA136" s="69"/>
      <c r="OB136" s="69"/>
      <c r="OC136" s="69"/>
      <c r="OD136" s="69"/>
      <c r="OE136" s="69"/>
      <c r="OF136" s="69"/>
      <c r="OG136" s="69"/>
      <c r="OH136" s="69"/>
      <c r="OI136" s="69"/>
      <c r="OJ136" s="69"/>
      <c r="OK136" s="69"/>
      <c r="OL136" s="69"/>
      <c r="OM136" s="69"/>
      <c r="ON136" s="69"/>
      <c r="OO136" s="69"/>
      <c r="OP136" s="69"/>
      <c r="OQ136" s="69"/>
      <c r="OR136" s="69"/>
      <c r="OS136" s="69"/>
      <c r="OT136" s="69"/>
      <c r="OU136" s="69"/>
      <c r="OV136" s="69"/>
      <c r="OW136" s="69"/>
      <c r="OX136" s="69"/>
      <c r="OY136" s="69"/>
      <c r="OZ136" s="69"/>
      <c r="PA136" s="69"/>
      <c r="PB136" s="69"/>
      <c r="PC136" s="69"/>
      <c r="PD136" s="69"/>
      <c r="PE136" s="69"/>
      <c r="PF136" s="69"/>
      <c r="PG136" s="69"/>
      <c r="PH136" s="69"/>
      <c r="PI136" s="69"/>
      <c r="PJ136" s="69"/>
      <c r="PK136" s="69"/>
      <c r="PL136" s="69"/>
      <c r="PM136" s="69"/>
      <c r="PN136" s="69"/>
      <c r="PO136" s="69"/>
      <c r="PP136" s="69"/>
      <c r="PQ136" s="69"/>
      <c r="PR136" s="69"/>
      <c r="PS136" s="69"/>
      <c r="PT136" s="69"/>
      <c r="PU136" s="69"/>
      <c r="PV136" s="69"/>
      <c r="PW136" s="69"/>
      <c r="PX136" s="69"/>
      <c r="PY136" s="69"/>
      <c r="PZ136" s="69"/>
      <c r="QA136" s="69"/>
      <c r="QB136" s="69"/>
      <c r="QC136" s="69"/>
      <c r="QD136" s="69"/>
      <c r="QE136" s="69"/>
      <c r="QF136" s="69"/>
      <c r="QG136" s="69"/>
      <c r="QH136" s="69"/>
      <c r="QI136" s="69"/>
      <c r="QJ136" s="69"/>
      <c r="QK136" s="69"/>
      <c r="QL136" s="69"/>
      <c r="QM136" s="69"/>
      <c r="QN136" s="69"/>
      <c r="QO136" s="69"/>
      <c r="QP136" s="69"/>
      <c r="QQ136" s="69"/>
      <c r="QR136" s="69"/>
      <c r="QS136" s="69"/>
      <c r="QT136" s="69"/>
      <c r="QU136" s="69"/>
      <c r="QV136" s="69"/>
      <c r="QW136" s="69"/>
      <c r="QX136" s="69"/>
      <c r="QY136" s="69"/>
      <c r="QZ136" s="69"/>
      <c r="RA136" s="69"/>
      <c r="RB136" s="69"/>
      <c r="RC136" s="69"/>
      <c r="RD136" s="69"/>
      <c r="RE136" s="69"/>
      <c r="RF136" s="69"/>
      <c r="RG136" s="69"/>
      <c r="RH136" s="69"/>
      <c r="RI136" s="69"/>
      <c r="RJ136" s="69"/>
      <c r="RK136" s="69"/>
      <c r="RL136" s="69"/>
      <c r="RM136" s="69"/>
      <c r="RN136" s="69"/>
      <c r="RO136" s="69"/>
      <c r="RP136" s="69"/>
      <c r="RQ136" s="69"/>
      <c r="RR136" s="69"/>
      <c r="RS136" s="69"/>
      <c r="RT136" s="69"/>
      <c r="RU136" s="69"/>
      <c r="RV136" s="69"/>
      <c r="RW136" s="69"/>
      <c r="RX136" s="69"/>
      <c r="RY136" s="69"/>
      <c r="RZ136" s="69"/>
      <c r="SA136" s="69"/>
      <c r="SB136" s="69"/>
      <c r="SC136" s="69"/>
      <c r="SD136" s="69"/>
      <c r="SE136" s="69"/>
      <c r="SF136" s="69"/>
      <c r="SG136" s="69"/>
      <c r="SH136" s="69"/>
      <c r="SI136" s="69"/>
      <c r="SJ136" s="69"/>
      <c r="SK136" s="69"/>
      <c r="SL136" s="69"/>
      <c r="SM136" s="69"/>
      <c r="SN136" s="69"/>
      <c r="SO136" s="69"/>
      <c r="SP136" s="69"/>
      <c r="SQ136" s="69"/>
      <c r="SR136" s="69"/>
      <c r="SS136" s="69"/>
      <c r="ST136" s="69"/>
      <c r="SU136" s="69"/>
      <c r="SV136" s="69"/>
      <c r="SW136" s="69"/>
      <c r="SX136" s="69"/>
      <c r="SY136" s="69"/>
      <c r="SZ136" s="69"/>
      <c r="TA136" s="69"/>
      <c r="TB136" s="69"/>
      <c r="TC136" s="69"/>
      <c r="TD136" s="69"/>
      <c r="TE136" s="69"/>
      <c r="TF136" s="69"/>
      <c r="TG136" s="69"/>
      <c r="TH136" s="69"/>
      <c r="TI136" s="69"/>
      <c r="TJ136" s="69"/>
      <c r="TK136" s="69"/>
      <c r="TL136" s="69"/>
      <c r="TM136" s="69"/>
      <c r="TN136" s="69"/>
      <c r="TO136" s="69"/>
      <c r="TP136" s="69"/>
      <c r="TQ136" s="69"/>
      <c r="TR136" s="69"/>
      <c r="TS136" s="69"/>
      <c r="TT136" s="69"/>
      <c r="TU136" s="69"/>
      <c r="TV136" s="69"/>
      <c r="TW136" s="69"/>
      <c r="TX136" s="69"/>
      <c r="TY136" s="69"/>
      <c r="TZ136" s="69"/>
      <c r="UA136" s="69"/>
      <c r="UB136" s="69"/>
      <c r="UC136" s="69"/>
      <c r="UD136" s="69"/>
      <c r="UE136" s="69"/>
      <c r="UF136" s="69"/>
      <c r="UG136" s="69"/>
      <c r="UH136" s="69"/>
      <c r="UI136" s="69"/>
      <c r="UJ136" s="69"/>
      <c r="UK136" s="69"/>
      <c r="UL136" s="69"/>
      <c r="UM136" s="69"/>
      <c r="UN136" s="69"/>
      <c r="UO136" s="69"/>
      <c r="UP136" s="69"/>
      <c r="UQ136" s="69"/>
      <c r="UR136" s="69"/>
      <c r="US136" s="69"/>
      <c r="UT136" s="69"/>
      <c r="UU136" s="69"/>
      <c r="UV136" s="69"/>
      <c r="UW136" s="69"/>
      <c r="UX136" s="69"/>
      <c r="UY136" s="69"/>
      <c r="UZ136" s="69"/>
      <c r="VA136" s="69"/>
      <c r="VB136" s="69"/>
      <c r="VC136" s="69"/>
      <c r="VD136" s="69"/>
      <c r="VE136" s="69"/>
      <c r="VF136" s="69"/>
      <c r="VG136" s="69"/>
      <c r="VH136" s="69"/>
      <c r="VI136" s="69"/>
      <c r="VJ136" s="69"/>
      <c r="VK136" s="69"/>
      <c r="VL136" s="69"/>
      <c r="VM136" s="69"/>
      <c r="VN136" s="69"/>
      <c r="VO136" s="69"/>
      <c r="VP136" s="69"/>
      <c r="VQ136" s="69"/>
      <c r="VR136" s="69"/>
      <c r="VS136" s="69"/>
      <c r="VT136" s="69"/>
      <c r="VU136" s="69"/>
      <c r="VV136" s="69"/>
      <c r="VW136" s="69"/>
      <c r="VX136" s="69"/>
      <c r="VY136" s="69"/>
      <c r="VZ136" s="69"/>
      <c r="WA136" s="69"/>
      <c r="WB136" s="69"/>
      <c r="WC136" s="69"/>
      <c r="WD136" s="69"/>
      <c r="WE136" s="69"/>
      <c r="WF136" s="69"/>
      <c r="WG136" s="69"/>
      <c r="WH136" s="69"/>
      <c r="WI136" s="69"/>
      <c r="WJ136" s="69"/>
      <c r="WK136" s="69"/>
      <c r="WL136" s="69"/>
      <c r="WM136" s="69"/>
      <c r="WN136" s="69"/>
      <c r="WO136" s="69"/>
      <c r="WP136" s="69"/>
      <c r="WQ136" s="69"/>
      <c r="WR136" s="69"/>
      <c r="WS136" s="69"/>
      <c r="WT136" s="69"/>
      <c r="WU136" s="69"/>
      <c r="WV136" s="69"/>
      <c r="WW136" s="69"/>
      <c r="WX136" s="69"/>
      <c r="WY136" s="69"/>
      <c r="WZ136" s="69"/>
      <c r="XA136" s="69"/>
      <c r="XB136" s="69"/>
      <c r="XC136" s="69"/>
      <c r="XD136" s="69"/>
      <c r="XE136" s="69"/>
      <c r="XF136" s="69"/>
      <c r="XG136" s="69"/>
      <c r="XH136" s="69"/>
      <c r="XI136" s="69"/>
      <c r="XJ136" s="69"/>
      <c r="XK136" s="69"/>
      <c r="XL136" s="69"/>
      <c r="XM136" s="69"/>
      <c r="XN136" s="69"/>
      <c r="XO136" s="69"/>
      <c r="XP136" s="69"/>
      <c r="XQ136" s="69"/>
      <c r="XR136" s="69"/>
      <c r="XS136" s="69"/>
      <c r="XT136" s="69"/>
      <c r="XU136" s="69"/>
      <c r="XV136" s="69"/>
      <c r="XW136" s="69"/>
      <c r="XX136" s="69"/>
      <c r="XY136" s="69"/>
      <c r="XZ136" s="69"/>
      <c r="YA136" s="69"/>
      <c r="YB136" s="69"/>
      <c r="YC136" s="69"/>
      <c r="YD136" s="69"/>
      <c r="YE136" s="69"/>
      <c r="YF136" s="69"/>
      <c r="YG136" s="69"/>
      <c r="YH136" s="69"/>
      <c r="YI136" s="69"/>
      <c r="YJ136" s="69"/>
      <c r="YK136" s="69"/>
      <c r="YL136" s="69"/>
      <c r="YM136" s="69"/>
      <c r="YN136" s="69"/>
      <c r="YO136" s="69"/>
      <c r="YP136" s="69"/>
      <c r="YQ136" s="69"/>
      <c r="YR136" s="69"/>
      <c r="YS136" s="69"/>
      <c r="YT136" s="69"/>
      <c r="YU136" s="69"/>
      <c r="YV136" s="69"/>
      <c r="YW136" s="69"/>
      <c r="YX136" s="69"/>
      <c r="YY136" s="69"/>
      <c r="YZ136" s="69"/>
      <c r="ZA136" s="69"/>
      <c r="ZB136" s="69"/>
      <c r="ZC136" s="69"/>
      <c r="ZD136" s="69"/>
      <c r="ZE136" s="69"/>
      <c r="ZF136" s="69"/>
      <c r="ZG136" s="69"/>
      <c r="ZH136" s="69"/>
      <c r="ZI136" s="69"/>
      <c r="ZJ136" s="69"/>
      <c r="ZK136" s="69"/>
      <c r="ZL136" s="69"/>
      <c r="ZM136" s="69"/>
      <c r="ZN136" s="69"/>
      <c r="ZO136" s="69"/>
      <c r="ZP136" s="69"/>
      <c r="ZQ136" s="69"/>
      <c r="ZR136" s="69"/>
      <c r="ZS136" s="69"/>
      <c r="ZT136" s="69"/>
      <c r="ZU136" s="69"/>
      <c r="ZV136" s="69"/>
      <c r="ZW136" s="69"/>
      <c r="ZX136" s="69"/>
      <c r="ZY136" s="69"/>
      <c r="ZZ136" s="69"/>
      <c r="AAA136" s="69"/>
      <c r="AAB136" s="69"/>
      <c r="AAC136" s="69"/>
      <c r="AAD136" s="69"/>
      <c r="AAE136" s="69"/>
      <c r="AAF136" s="69"/>
      <c r="AAG136" s="69"/>
      <c r="AAH136" s="69"/>
      <c r="AAI136" s="69"/>
      <c r="AAJ136" s="69"/>
      <c r="AAK136" s="69"/>
      <c r="AAL136" s="69"/>
      <c r="AAM136" s="69"/>
      <c r="AAN136" s="69"/>
      <c r="AAO136" s="69"/>
      <c r="AAP136" s="69"/>
      <c r="AAQ136" s="69"/>
      <c r="AAR136" s="69"/>
      <c r="AAS136" s="69"/>
      <c r="AAT136" s="69"/>
      <c r="AAU136" s="69"/>
      <c r="AAV136" s="69"/>
      <c r="AAW136" s="69"/>
      <c r="AAX136" s="69"/>
      <c r="AAY136" s="69"/>
      <c r="AAZ136" s="69"/>
      <c r="ABA136" s="69"/>
      <c r="ABB136" s="69"/>
      <c r="ABC136" s="69"/>
      <c r="ABD136" s="69"/>
      <c r="ABE136" s="69"/>
      <c r="ABF136" s="69"/>
      <c r="ABG136" s="69"/>
      <c r="ABH136" s="69"/>
      <c r="ABI136" s="69"/>
      <c r="ABJ136" s="69"/>
      <c r="ABK136" s="69"/>
      <c r="ABL136" s="69"/>
      <c r="ABM136" s="69"/>
      <c r="ABN136" s="69"/>
      <c r="ABO136" s="69"/>
      <c r="ABP136" s="69"/>
      <c r="ABQ136" s="69"/>
      <c r="ABR136" s="69"/>
      <c r="ABS136" s="69"/>
      <c r="ABT136" s="69"/>
      <c r="ABU136" s="69"/>
      <c r="ABV136" s="69"/>
      <c r="ABW136" s="69"/>
      <c r="ABX136" s="69"/>
      <c r="ABY136" s="69"/>
      <c r="ABZ136" s="69"/>
      <c r="ACA136" s="69"/>
      <c r="ACB136" s="69"/>
      <c r="ACC136" s="69"/>
      <c r="ACD136" s="69"/>
      <c r="ACE136" s="69"/>
      <c r="ACF136" s="69"/>
      <c r="ACG136" s="69"/>
      <c r="ACH136" s="69"/>
      <c r="ACI136" s="69"/>
      <c r="ACJ136" s="69"/>
      <c r="ACK136" s="69"/>
      <c r="ACL136" s="69"/>
      <c r="ACM136" s="69"/>
      <c r="ACN136" s="69"/>
      <c r="ACO136" s="69"/>
      <c r="ACP136" s="69"/>
      <c r="ACQ136" s="69"/>
      <c r="ACR136" s="69"/>
      <c r="ACS136" s="69"/>
      <c r="ACT136" s="69"/>
      <c r="ACU136" s="69"/>
      <c r="ACV136" s="69"/>
      <c r="ACW136" s="69"/>
      <c r="ACX136" s="69"/>
      <c r="ACY136" s="69"/>
      <c r="ACZ136" s="69"/>
      <c r="ADA136" s="69"/>
      <c r="ADB136" s="69"/>
      <c r="ADC136" s="69"/>
      <c r="ADD136" s="69"/>
      <c r="ADE136" s="69"/>
      <c r="ADF136" s="69"/>
      <c r="ADG136" s="69"/>
      <c r="ADH136" s="69"/>
      <c r="ADI136" s="69"/>
      <c r="ADJ136" s="69"/>
      <c r="ADK136" s="69"/>
      <c r="ADL136" s="69"/>
      <c r="ADM136" s="69"/>
      <c r="ADN136" s="69"/>
      <c r="ADO136" s="69"/>
      <c r="ADP136" s="69"/>
      <c r="ADQ136" s="69"/>
      <c r="ADR136" s="69"/>
      <c r="ADS136" s="69"/>
      <c r="ADT136" s="69"/>
      <c r="ADU136" s="69"/>
      <c r="ADV136" s="69"/>
      <c r="ADW136" s="69"/>
      <c r="ADX136" s="69"/>
      <c r="ADY136" s="69"/>
      <c r="ADZ136" s="69"/>
      <c r="AEA136" s="69"/>
      <c r="AEB136" s="69"/>
      <c r="AEC136" s="69"/>
      <c r="AED136" s="69"/>
      <c r="AEE136" s="69"/>
      <c r="AEF136" s="69"/>
      <c r="AEG136" s="69"/>
      <c r="AEH136" s="69"/>
      <c r="AEI136" s="69"/>
      <c r="AEJ136" s="69"/>
      <c r="AEK136" s="69"/>
      <c r="AEL136" s="69"/>
      <c r="AEM136" s="69"/>
      <c r="AEN136" s="69"/>
      <c r="AEO136" s="69"/>
      <c r="AEP136" s="69"/>
      <c r="AEQ136" s="69"/>
      <c r="AER136" s="69"/>
      <c r="AES136" s="69"/>
      <c r="AET136" s="69"/>
      <c r="AEU136" s="69"/>
      <c r="AEV136" s="69"/>
      <c r="AEW136" s="69"/>
      <c r="AEX136" s="69"/>
      <c r="AEY136" s="69"/>
      <c r="AEZ136" s="69"/>
      <c r="AFA136" s="69"/>
      <c r="AFB136" s="69"/>
      <c r="AFC136" s="69"/>
      <c r="AFD136" s="69"/>
      <c r="AFE136" s="69"/>
      <c r="AFF136" s="69"/>
      <c r="AFG136" s="69"/>
      <c r="AFH136" s="69"/>
      <c r="AFI136" s="69"/>
      <c r="AFJ136" s="69"/>
      <c r="AFK136" s="69"/>
      <c r="AFL136" s="69"/>
      <c r="AFM136" s="69"/>
      <c r="AFN136" s="69"/>
      <c r="AFO136" s="69"/>
      <c r="AFP136" s="69"/>
      <c r="AFQ136" s="69"/>
      <c r="AFR136" s="69"/>
      <c r="AFS136" s="69"/>
      <c r="AFT136" s="69"/>
      <c r="AFU136" s="69"/>
      <c r="AFV136" s="69"/>
      <c r="AFW136" s="69"/>
      <c r="AFX136" s="69"/>
      <c r="AFY136" s="69"/>
      <c r="AFZ136" s="69"/>
      <c r="AGA136" s="69"/>
      <c r="AGB136" s="69"/>
      <c r="AGC136" s="69"/>
      <c r="AGD136" s="69"/>
      <c r="AGE136" s="69"/>
      <c r="AGF136" s="69"/>
      <c r="AGG136" s="69"/>
      <c r="AGH136" s="69"/>
      <c r="AGI136" s="69"/>
      <c r="AGJ136" s="69"/>
      <c r="AGK136" s="69"/>
      <c r="AGL136" s="69"/>
      <c r="AGM136" s="69"/>
      <c r="AGN136" s="69"/>
      <c r="AGO136" s="69"/>
      <c r="AGP136" s="69"/>
      <c r="AGQ136" s="69"/>
      <c r="AGR136" s="69"/>
      <c r="AGS136" s="69"/>
      <c r="AGT136" s="69"/>
      <c r="AGU136" s="69"/>
      <c r="AGV136" s="69"/>
      <c r="AGW136" s="69"/>
      <c r="AGX136" s="69"/>
      <c r="AGY136" s="69"/>
      <c r="AGZ136" s="69"/>
      <c r="AHA136" s="69"/>
      <c r="AHB136" s="69"/>
      <c r="AHC136" s="69"/>
      <c r="AHD136" s="69"/>
      <c r="AHE136" s="69"/>
      <c r="AHF136" s="69"/>
      <c r="AHG136" s="69"/>
      <c r="AHH136" s="69"/>
      <c r="AHI136" s="69"/>
      <c r="AHJ136" s="69"/>
      <c r="AHK136" s="69"/>
      <c r="AHL136" s="69"/>
      <c r="AHM136" s="69"/>
      <c r="AHN136" s="69"/>
      <c r="AHO136" s="69"/>
      <c r="AHP136" s="69"/>
      <c r="AHQ136" s="69"/>
      <c r="AHR136" s="69"/>
      <c r="AHS136" s="69"/>
      <c r="AHT136" s="69"/>
      <c r="AHU136" s="69"/>
      <c r="AHV136" s="69"/>
      <c r="AHW136" s="69"/>
      <c r="AHX136" s="69"/>
      <c r="AHY136" s="69"/>
      <c r="AHZ136" s="69"/>
      <c r="AIA136" s="69"/>
      <c r="AIB136" s="69"/>
      <c r="AIC136" s="69"/>
      <c r="AID136" s="69"/>
      <c r="AIE136" s="69"/>
      <c r="AIF136" s="69"/>
      <c r="AIG136" s="69"/>
      <c r="AIH136" s="69"/>
      <c r="AII136" s="69"/>
      <c r="AIJ136" s="69"/>
      <c r="AIK136" s="69"/>
      <c r="AIL136" s="69"/>
      <c r="AIM136" s="69"/>
      <c r="AIN136" s="69"/>
      <c r="AIO136" s="69"/>
      <c r="AIP136" s="69"/>
      <c r="AIQ136" s="69"/>
      <c r="AIR136" s="69"/>
      <c r="AIS136" s="69"/>
      <c r="AIT136" s="69"/>
      <c r="AIU136" s="69"/>
      <c r="AIV136" s="69"/>
      <c r="AIW136" s="69"/>
      <c r="AIX136" s="69"/>
      <c r="AIY136" s="69"/>
      <c r="AIZ136" s="69"/>
      <c r="AJA136" s="69"/>
      <c r="AJB136" s="69"/>
      <c r="AJC136" s="69"/>
      <c r="AJD136" s="69"/>
      <c r="AJE136" s="69"/>
      <c r="AJF136" s="69"/>
      <c r="AJG136" s="69"/>
      <c r="AJH136" s="69"/>
      <c r="AJI136" s="69"/>
      <c r="AJJ136" s="69"/>
      <c r="AJK136" s="69"/>
      <c r="AJL136" s="69"/>
      <c r="AJM136" s="69"/>
      <c r="AJN136" s="69"/>
      <c r="AJO136" s="69"/>
      <c r="AJP136" s="69"/>
      <c r="AJQ136" s="69"/>
      <c r="AJR136" s="69"/>
      <c r="AJS136" s="69"/>
      <c r="AJT136" s="69"/>
      <c r="AJU136" s="69"/>
      <c r="AJV136" s="69"/>
      <c r="AJW136" s="69"/>
      <c r="AJX136" s="69"/>
      <c r="AJY136" s="69"/>
      <c r="AJZ136" s="69"/>
      <c r="AKA136" s="69"/>
      <c r="AKB136" s="69"/>
      <c r="AKC136" s="69"/>
      <c r="AKD136" s="69"/>
      <c r="AKE136" s="69"/>
      <c r="AKF136" s="69"/>
      <c r="AKG136" s="69"/>
      <c r="AKH136" s="69"/>
      <c r="AKI136" s="69"/>
      <c r="AKJ136" s="69"/>
      <c r="AKK136" s="69"/>
      <c r="AKL136" s="69"/>
      <c r="AKM136" s="69"/>
      <c r="AKN136" s="69"/>
      <c r="AKO136" s="69"/>
      <c r="AKP136" s="69"/>
      <c r="AKQ136" s="69"/>
      <c r="AKR136" s="69"/>
      <c r="AKS136" s="69"/>
      <c r="AKT136" s="69"/>
      <c r="AKU136" s="69"/>
      <c r="AKV136" s="69"/>
      <c r="AKW136" s="69"/>
      <c r="AKX136" s="69"/>
      <c r="AKY136" s="69"/>
      <c r="AKZ136" s="69"/>
      <c r="ALA136" s="69"/>
      <c r="ALB136" s="69"/>
      <c r="ALC136" s="69"/>
      <c r="ALD136" s="69"/>
      <c r="ALE136" s="69"/>
      <c r="ALF136" s="69"/>
      <c r="ALG136" s="69"/>
      <c r="ALH136" s="69"/>
      <c r="ALI136" s="69"/>
      <c r="ALJ136" s="69"/>
      <c r="ALK136" s="69"/>
      <c r="ALL136" s="69"/>
      <c r="ALM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69"/>
      <c r="CE137" s="69"/>
      <c r="CF137" s="69"/>
      <c r="CG137" s="69"/>
      <c r="CH137" s="69"/>
      <c r="CI137" s="69"/>
      <c r="CJ137" s="69"/>
      <c r="CK137" s="69"/>
      <c r="CL137" s="69"/>
      <c r="CM137" s="69"/>
      <c r="CN137" s="69"/>
      <c r="CO137" s="69"/>
      <c r="CP137" s="69"/>
      <c r="CQ137" s="69"/>
      <c r="CR137" s="69"/>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c r="DR137" s="69"/>
      <c r="DS137" s="69"/>
      <c r="DT137" s="69"/>
      <c r="DU137" s="69"/>
      <c r="DV137" s="69"/>
      <c r="DW137" s="69"/>
      <c r="DX137" s="69"/>
      <c r="DY137" s="69"/>
      <c r="DZ137" s="69"/>
      <c r="EA137" s="69"/>
      <c r="EB137" s="69"/>
      <c r="EC137" s="69"/>
      <c r="ED137" s="69"/>
      <c r="EE137" s="69"/>
      <c r="EF137" s="69"/>
      <c r="EG137" s="69"/>
      <c r="EH137" s="69"/>
      <c r="EI137" s="69"/>
      <c r="EJ137" s="69"/>
      <c r="EK137" s="69"/>
      <c r="EL137" s="69"/>
      <c r="EM137" s="69"/>
      <c r="EN137" s="69"/>
      <c r="EO137" s="69"/>
      <c r="EP137" s="69"/>
      <c r="EQ137" s="69"/>
      <c r="ER137" s="69"/>
      <c r="ES137" s="69"/>
      <c r="ET137" s="69"/>
      <c r="EU137" s="69"/>
      <c r="EV137" s="69"/>
      <c r="EW137" s="69"/>
      <c r="EX137" s="69"/>
      <c r="EY137" s="69"/>
      <c r="EZ137" s="69"/>
      <c r="FA137" s="69"/>
      <c r="FB137" s="69"/>
      <c r="FC137" s="69"/>
      <c r="FD137" s="69"/>
      <c r="FE137" s="69"/>
      <c r="FF137" s="69"/>
      <c r="FG137" s="69"/>
      <c r="FH137" s="69"/>
      <c r="FI137" s="69"/>
      <c r="FJ137" s="69"/>
      <c r="FK137" s="69"/>
      <c r="FL137" s="69"/>
      <c r="FM137" s="69"/>
      <c r="FN137" s="69"/>
      <c r="FO137" s="69"/>
      <c r="FP137" s="69"/>
      <c r="FQ137" s="69"/>
      <c r="FR137" s="69"/>
      <c r="FS137" s="69"/>
      <c r="FT137" s="69"/>
      <c r="FU137" s="69"/>
      <c r="FV137" s="69"/>
      <c r="FW137" s="69"/>
      <c r="FX137" s="69"/>
      <c r="FY137" s="69"/>
      <c r="FZ137" s="69"/>
      <c r="GA137" s="69"/>
      <c r="GB137" s="69"/>
      <c r="GC137" s="69"/>
      <c r="GD137" s="69"/>
      <c r="GE137" s="69"/>
      <c r="GF137" s="69"/>
      <c r="GG137" s="69"/>
      <c r="GH137" s="69"/>
      <c r="GI137" s="69"/>
      <c r="GJ137" s="69"/>
      <c r="GK137" s="69"/>
      <c r="GL137" s="69"/>
      <c r="GM137" s="69"/>
      <c r="GN137" s="69"/>
      <c r="GO137" s="69"/>
      <c r="GP137" s="69"/>
      <c r="GQ137" s="69"/>
      <c r="GR137" s="69"/>
      <c r="GS137" s="69"/>
      <c r="GT137" s="69"/>
      <c r="GU137" s="69"/>
      <c r="GV137" s="69"/>
      <c r="GW137" s="69"/>
      <c r="GX137" s="69"/>
      <c r="GY137" s="69"/>
      <c r="GZ137" s="69"/>
      <c r="HA137" s="69"/>
      <c r="HB137" s="69"/>
      <c r="HC137" s="69"/>
      <c r="HD137" s="69"/>
      <c r="HE137" s="69"/>
      <c r="HF137" s="69"/>
      <c r="HG137" s="69"/>
      <c r="HH137" s="69"/>
      <c r="HI137" s="69"/>
      <c r="HJ137" s="69"/>
      <c r="HK137" s="69"/>
      <c r="HL137" s="69"/>
      <c r="HM137" s="69"/>
      <c r="HN137" s="69"/>
      <c r="HO137" s="69"/>
      <c r="HP137" s="69"/>
      <c r="HQ137" s="69"/>
      <c r="HR137" s="69"/>
      <c r="HS137" s="69"/>
      <c r="HT137" s="69"/>
      <c r="HU137" s="69"/>
      <c r="HV137" s="69"/>
      <c r="HW137" s="69"/>
      <c r="HX137" s="69"/>
      <c r="HY137" s="69"/>
      <c r="HZ137" s="69"/>
      <c r="IA137" s="69"/>
      <c r="IB137" s="69"/>
      <c r="IC137" s="69"/>
      <c r="ID137" s="69"/>
      <c r="IE137" s="69"/>
      <c r="IF137" s="69"/>
      <c r="IG137" s="69"/>
      <c r="IH137" s="69"/>
      <c r="II137" s="69"/>
      <c r="IJ137" s="69"/>
      <c r="IK137" s="69"/>
      <c r="IL137" s="69"/>
      <c r="IM137" s="69"/>
      <c r="IN137" s="69"/>
      <c r="IO137" s="69"/>
      <c r="IP137" s="69"/>
      <c r="IQ137" s="69"/>
      <c r="IR137" s="69"/>
      <c r="IS137" s="69"/>
      <c r="IT137" s="69"/>
      <c r="IU137" s="69"/>
      <c r="IV137" s="69"/>
      <c r="IW137" s="69"/>
      <c r="IX137" s="69"/>
      <c r="IY137" s="69"/>
      <c r="IZ137" s="69"/>
      <c r="JA137" s="69"/>
      <c r="JB137" s="69"/>
      <c r="JC137" s="69"/>
      <c r="JD137" s="69"/>
      <c r="JE137" s="69"/>
      <c r="JF137" s="69"/>
      <c r="JG137" s="69"/>
      <c r="JH137" s="69"/>
      <c r="JI137" s="69"/>
      <c r="JJ137" s="69"/>
      <c r="JK137" s="69"/>
      <c r="JL137" s="69"/>
      <c r="JM137" s="69"/>
      <c r="JN137" s="69"/>
      <c r="JO137" s="69"/>
      <c r="JP137" s="69"/>
      <c r="JQ137" s="69"/>
      <c r="JR137" s="69"/>
      <c r="JS137" s="69"/>
      <c r="JT137" s="69"/>
      <c r="JU137" s="69"/>
      <c r="JV137" s="69"/>
      <c r="JW137" s="69"/>
      <c r="JX137" s="69"/>
      <c r="JY137" s="69"/>
      <c r="JZ137" s="69"/>
      <c r="KA137" s="69"/>
      <c r="KB137" s="69"/>
      <c r="KC137" s="69"/>
      <c r="KD137" s="69"/>
      <c r="KE137" s="69"/>
      <c r="KF137" s="69"/>
      <c r="KG137" s="69"/>
      <c r="KH137" s="69"/>
      <c r="KI137" s="69"/>
      <c r="KJ137" s="69"/>
      <c r="KK137" s="69"/>
      <c r="KL137" s="69"/>
      <c r="KM137" s="69"/>
      <c r="KN137" s="69"/>
      <c r="KO137" s="69"/>
      <c r="KP137" s="69"/>
      <c r="KQ137" s="69"/>
      <c r="KR137" s="69"/>
      <c r="KS137" s="69"/>
      <c r="KT137" s="69"/>
      <c r="KU137" s="69"/>
      <c r="KV137" s="69"/>
      <c r="KW137" s="69"/>
      <c r="KX137" s="69"/>
      <c r="KY137" s="69"/>
      <c r="KZ137" s="69"/>
      <c r="LA137" s="69"/>
      <c r="LB137" s="69"/>
      <c r="LC137" s="69"/>
      <c r="LD137" s="69"/>
      <c r="LE137" s="69"/>
      <c r="LF137" s="69"/>
      <c r="LG137" s="69"/>
      <c r="LH137" s="69"/>
      <c r="LI137" s="69"/>
      <c r="LJ137" s="69"/>
      <c r="LK137" s="69"/>
      <c r="LL137" s="69"/>
      <c r="LM137" s="69"/>
      <c r="LN137" s="69"/>
      <c r="LO137" s="69"/>
      <c r="LP137" s="69"/>
      <c r="LQ137" s="69"/>
      <c r="LR137" s="69"/>
      <c r="LS137" s="69"/>
      <c r="LT137" s="69"/>
      <c r="LU137" s="69"/>
      <c r="LV137" s="69"/>
      <c r="LW137" s="69"/>
      <c r="LX137" s="69"/>
      <c r="LY137" s="69"/>
      <c r="LZ137" s="69"/>
      <c r="MA137" s="69"/>
      <c r="MB137" s="69"/>
      <c r="MC137" s="69"/>
      <c r="MD137" s="69"/>
      <c r="ME137" s="69"/>
      <c r="MF137" s="69"/>
      <c r="MG137" s="69"/>
      <c r="MH137" s="69"/>
      <c r="MI137" s="69"/>
      <c r="MJ137" s="69"/>
      <c r="MK137" s="69"/>
      <c r="ML137" s="69"/>
      <c r="MM137" s="69"/>
      <c r="MN137" s="69"/>
      <c r="MO137" s="69"/>
      <c r="MP137" s="69"/>
      <c r="MQ137" s="69"/>
      <c r="MR137" s="69"/>
      <c r="MS137" s="69"/>
      <c r="MT137" s="69"/>
      <c r="MU137" s="69"/>
      <c r="MV137" s="69"/>
      <c r="MW137" s="69"/>
      <c r="MX137" s="69"/>
      <c r="MY137" s="69"/>
      <c r="MZ137" s="69"/>
      <c r="NA137" s="69"/>
      <c r="NB137" s="69"/>
      <c r="NC137" s="69"/>
      <c r="ND137" s="69"/>
      <c r="NE137" s="69"/>
      <c r="NF137" s="69"/>
      <c r="NG137" s="69"/>
      <c r="NH137" s="69"/>
      <c r="NI137" s="69"/>
      <c r="NJ137" s="69"/>
      <c r="NK137" s="69"/>
      <c r="NL137" s="69"/>
      <c r="NM137" s="69"/>
      <c r="NN137" s="69"/>
      <c r="NO137" s="69"/>
      <c r="NP137" s="69"/>
      <c r="NQ137" s="69"/>
      <c r="NR137" s="69"/>
      <c r="NS137" s="69"/>
      <c r="NT137" s="69"/>
      <c r="NU137" s="69"/>
      <c r="NV137" s="69"/>
      <c r="NW137" s="69"/>
      <c r="NX137" s="69"/>
      <c r="NY137" s="69"/>
      <c r="NZ137" s="69"/>
      <c r="OA137" s="69"/>
      <c r="OB137" s="69"/>
      <c r="OC137" s="69"/>
      <c r="OD137" s="69"/>
      <c r="OE137" s="69"/>
      <c r="OF137" s="69"/>
      <c r="OG137" s="69"/>
      <c r="OH137" s="69"/>
      <c r="OI137" s="69"/>
      <c r="OJ137" s="69"/>
      <c r="OK137" s="69"/>
      <c r="OL137" s="69"/>
      <c r="OM137" s="69"/>
      <c r="ON137" s="69"/>
      <c r="OO137" s="69"/>
      <c r="OP137" s="69"/>
      <c r="OQ137" s="69"/>
      <c r="OR137" s="69"/>
      <c r="OS137" s="69"/>
      <c r="OT137" s="69"/>
      <c r="OU137" s="69"/>
      <c r="OV137" s="69"/>
      <c r="OW137" s="69"/>
      <c r="OX137" s="69"/>
      <c r="OY137" s="69"/>
      <c r="OZ137" s="69"/>
      <c r="PA137" s="69"/>
      <c r="PB137" s="69"/>
      <c r="PC137" s="69"/>
      <c r="PD137" s="69"/>
      <c r="PE137" s="69"/>
      <c r="PF137" s="69"/>
      <c r="PG137" s="69"/>
      <c r="PH137" s="69"/>
      <c r="PI137" s="69"/>
      <c r="PJ137" s="69"/>
      <c r="PK137" s="69"/>
      <c r="PL137" s="69"/>
      <c r="PM137" s="69"/>
      <c r="PN137" s="69"/>
      <c r="PO137" s="69"/>
      <c r="PP137" s="69"/>
      <c r="PQ137" s="69"/>
      <c r="PR137" s="69"/>
      <c r="PS137" s="69"/>
      <c r="PT137" s="69"/>
      <c r="PU137" s="69"/>
      <c r="PV137" s="69"/>
      <c r="PW137" s="69"/>
      <c r="PX137" s="69"/>
      <c r="PY137" s="69"/>
      <c r="PZ137" s="69"/>
      <c r="QA137" s="69"/>
      <c r="QB137" s="69"/>
      <c r="QC137" s="69"/>
      <c r="QD137" s="69"/>
      <c r="QE137" s="69"/>
      <c r="QF137" s="69"/>
      <c r="QG137" s="69"/>
      <c r="QH137" s="69"/>
      <c r="QI137" s="69"/>
      <c r="QJ137" s="69"/>
      <c r="QK137" s="69"/>
      <c r="QL137" s="69"/>
      <c r="QM137" s="69"/>
      <c r="QN137" s="69"/>
      <c r="QO137" s="69"/>
      <c r="QP137" s="69"/>
      <c r="QQ137" s="69"/>
      <c r="QR137" s="69"/>
      <c r="QS137" s="69"/>
      <c r="QT137" s="69"/>
      <c r="QU137" s="69"/>
      <c r="QV137" s="69"/>
      <c r="QW137" s="69"/>
      <c r="QX137" s="69"/>
      <c r="QY137" s="69"/>
      <c r="QZ137" s="69"/>
      <c r="RA137" s="69"/>
      <c r="RB137" s="69"/>
      <c r="RC137" s="69"/>
      <c r="RD137" s="69"/>
      <c r="RE137" s="69"/>
      <c r="RF137" s="69"/>
      <c r="RG137" s="69"/>
      <c r="RH137" s="69"/>
      <c r="RI137" s="69"/>
      <c r="RJ137" s="69"/>
      <c r="RK137" s="69"/>
      <c r="RL137" s="69"/>
      <c r="RM137" s="69"/>
      <c r="RN137" s="69"/>
      <c r="RO137" s="69"/>
      <c r="RP137" s="69"/>
      <c r="RQ137" s="69"/>
      <c r="RR137" s="69"/>
      <c r="RS137" s="69"/>
      <c r="RT137" s="69"/>
      <c r="RU137" s="69"/>
      <c r="RV137" s="69"/>
      <c r="RW137" s="69"/>
      <c r="RX137" s="69"/>
      <c r="RY137" s="69"/>
      <c r="RZ137" s="69"/>
      <c r="SA137" s="69"/>
      <c r="SB137" s="69"/>
      <c r="SC137" s="69"/>
      <c r="SD137" s="69"/>
      <c r="SE137" s="69"/>
      <c r="SF137" s="69"/>
      <c r="SG137" s="69"/>
      <c r="SH137" s="69"/>
      <c r="SI137" s="69"/>
      <c r="SJ137" s="69"/>
      <c r="SK137" s="69"/>
      <c r="SL137" s="69"/>
      <c r="SM137" s="69"/>
      <c r="SN137" s="69"/>
      <c r="SO137" s="69"/>
      <c r="SP137" s="69"/>
      <c r="SQ137" s="69"/>
      <c r="SR137" s="69"/>
      <c r="SS137" s="69"/>
      <c r="ST137" s="69"/>
      <c r="SU137" s="69"/>
      <c r="SV137" s="69"/>
      <c r="SW137" s="69"/>
      <c r="SX137" s="69"/>
      <c r="SY137" s="69"/>
      <c r="SZ137" s="69"/>
      <c r="TA137" s="69"/>
      <c r="TB137" s="69"/>
      <c r="TC137" s="69"/>
      <c r="TD137" s="69"/>
      <c r="TE137" s="69"/>
      <c r="TF137" s="69"/>
      <c r="TG137" s="69"/>
      <c r="TH137" s="69"/>
      <c r="TI137" s="69"/>
      <c r="TJ137" s="69"/>
      <c r="TK137" s="69"/>
      <c r="TL137" s="69"/>
      <c r="TM137" s="69"/>
      <c r="TN137" s="69"/>
      <c r="TO137" s="69"/>
      <c r="TP137" s="69"/>
      <c r="TQ137" s="69"/>
      <c r="TR137" s="69"/>
      <c r="TS137" s="69"/>
      <c r="TT137" s="69"/>
      <c r="TU137" s="69"/>
      <c r="TV137" s="69"/>
      <c r="TW137" s="69"/>
      <c r="TX137" s="69"/>
      <c r="TY137" s="69"/>
      <c r="TZ137" s="69"/>
      <c r="UA137" s="69"/>
      <c r="UB137" s="69"/>
      <c r="UC137" s="69"/>
      <c r="UD137" s="69"/>
      <c r="UE137" s="69"/>
      <c r="UF137" s="69"/>
      <c r="UG137" s="69"/>
      <c r="UH137" s="69"/>
      <c r="UI137" s="69"/>
      <c r="UJ137" s="69"/>
      <c r="UK137" s="69"/>
      <c r="UL137" s="69"/>
      <c r="UM137" s="69"/>
      <c r="UN137" s="69"/>
      <c r="UO137" s="69"/>
      <c r="UP137" s="69"/>
      <c r="UQ137" s="69"/>
      <c r="UR137" s="69"/>
      <c r="US137" s="69"/>
      <c r="UT137" s="69"/>
      <c r="UU137" s="69"/>
      <c r="UV137" s="69"/>
      <c r="UW137" s="69"/>
      <c r="UX137" s="69"/>
      <c r="UY137" s="69"/>
      <c r="UZ137" s="69"/>
      <c r="VA137" s="69"/>
      <c r="VB137" s="69"/>
      <c r="VC137" s="69"/>
      <c r="VD137" s="69"/>
      <c r="VE137" s="69"/>
      <c r="VF137" s="69"/>
      <c r="VG137" s="69"/>
      <c r="VH137" s="69"/>
      <c r="VI137" s="69"/>
      <c r="VJ137" s="69"/>
      <c r="VK137" s="69"/>
      <c r="VL137" s="69"/>
      <c r="VM137" s="69"/>
      <c r="VN137" s="69"/>
      <c r="VO137" s="69"/>
      <c r="VP137" s="69"/>
      <c r="VQ137" s="69"/>
      <c r="VR137" s="69"/>
      <c r="VS137" s="69"/>
      <c r="VT137" s="69"/>
      <c r="VU137" s="69"/>
      <c r="VV137" s="69"/>
      <c r="VW137" s="69"/>
      <c r="VX137" s="69"/>
      <c r="VY137" s="69"/>
      <c r="VZ137" s="69"/>
      <c r="WA137" s="69"/>
      <c r="WB137" s="69"/>
      <c r="WC137" s="69"/>
      <c r="WD137" s="69"/>
      <c r="WE137" s="69"/>
      <c r="WF137" s="69"/>
      <c r="WG137" s="69"/>
      <c r="WH137" s="69"/>
      <c r="WI137" s="69"/>
      <c r="WJ137" s="69"/>
      <c r="WK137" s="69"/>
      <c r="WL137" s="69"/>
      <c r="WM137" s="69"/>
      <c r="WN137" s="69"/>
      <c r="WO137" s="69"/>
      <c r="WP137" s="69"/>
      <c r="WQ137" s="69"/>
      <c r="WR137" s="69"/>
      <c r="WS137" s="69"/>
      <c r="WT137" s="69"/>
      <c r="WU137" s="69"/>
      <c r="WV137" s="69"/>
      <c r="WW137" s="69"/>
      <c r="WX137" s="69"/>
      <c r="WY137" s="69"/>
      <c r="WZ137" s="69"/>
      <c r="XA137" s="69"/>
      <c r="XB137" s="69"/>
      <c r="XC137" s="69"/>
      <c r="XD137" s="69"/>
      <c r="XE137" s="69"/>
      <c r="XF137" s="69"/>
      <c r="XG137" s="69"/>
      <c r="XH137" s="69"/>
      <c r="XI137" s="69"/>
      <c r="XJ137" s="69"/>
      <c r="XK137" s="69"/>
      <c r="XL137" s="69"/>
      <c r="XM137" s="69"/>
      <c r="XN137" s="69"/>
      <c r="XO137" s="69"/>
      <c r="XP137" s="69"/>
      <c r="XQ137" s="69"/>
      <c r="XR137" s="69"/>
      <c r="XS137" s="69"/>
      <c r="XT137" s="69"/>
      <c r="XU137" s="69"/>
      <c r="XV137" s="69"/>
      <c r="XW137" s="69"/>
      <c r="XX137" s="69"/>
      <c r="XY137" s="69"/>
      <c r="XZ137" s="69"/>
      <c r="YA137" s="69"/>
      <c r="YB137" s="69"/>
      <c r="YC137" s="69"/>
      <c r="YD137" s="69"/>
      <c r="YE137" s="69"/>
      <c r="YF137" s="69"/>
      <c r="YG137" s="69"/>
      <c r="YH137" s="69"/>
      <c r="YI137" s="69"/>
      <c r="YJ137" s="69"/>
      <c r="YK137" s="69"/>
      <c r="YL137" s="69"/>
      <c r="YM137" s="69"/>
      <c r="YN137" s="69"/>
      <c r="YO137" s="69"/>
      <c r="YP137" s="69"/>
      <c r="YQ137" s="69"/>
      <c r="YR137" s="69"/>
      <c r="YS137" s="69"/>
      <c r="YT137" s="69"/>
      <c r="YU137" s="69"/>
      <c r="YV137" s="69"/>
      <c r="YW137" s="69"/>
      <c r="YX137" s="69"/>
      <c r="YY137" s="69"/>
      <c r="YZ137" s="69"/>
      <c r="ZA137" s="69"/>
      <c r="ZB137" s="69"/>
      <c r="ZC137" s="69"/>
      <c r="ZD137" s="69"/>
      <c r="ZE137" s="69"/>
      <c r="ZF137" s="69"/>
      <c r="ZG137" s="69"/>
      <c r="ZH137" s="69"/>
      <c r="ZI137" s="69"/>
      <c r="ZJ137" s="69"/>
      <c r="ZK137" s="69"/>
      <c r="ZL137" s="69"/>
      <c r="ZM137" s="69"/>
      <c r="ZN137" s="69"/>
      <c r="ZO137" s="69"/>
      <c r="ZP137" s="69"/>
      <c r="ZQ137" s="69"/>
      <c r="ZR137" s="69"/>
      <c r="ZS137" s="69"/>
      <c r="ZT137" s="69"/>
      <c r="ZU137" s="69"/>
      <c r="ZV137" s="69"/>
      <c r="ZW137" s="69"/>
      <c r="ZX137" s="69"/>
      <c r="ZY137" s="69"/>
      <c r="ZZ137" s="69"/>
      <c r="AAA137" s="69"/>
      <c r="AAB137" s="69"/>
      <c r="AAC137" s="69"/>
      <c r="AAD137" s="69"/>
      <c r="AAE137" s="69"/>
      <c r="AAF137" s="69"/>
      <c r="AAG137" s="69"/>
      <c r="AAH137" s="69"/>
      <c r="AAI137" s="69"/>
      <c r="AAJ137" s="69"/>
      <c r="AAK137" s="69"/>
      <c r="AAL137" s="69"/>
      <c r="AAM137" s="69"/>
      <c r="AAN137" s="69"/>
      <c r="AAO137" s="69"/>
      <c r="AAP137" s="69"/>
      <c r="AAQ137" s="69"/>
      <c r="AAR137" s="69"/>
      <c r="AAS137" s="69"/>
      <c r="AAT137" s="69"/>
      <c r="AAU137" s="69"/>
      <c r="AAV137" s="69"/>
      <c r="AAW137" s="69"/>
      <c r="AAX137" s="69"/>
      <c r="AAY137" s="69"/>
      <c r="AAZ137" s="69"/>
      <c r="ABA137" s="69"/>
      <c r="ABB137" s="69"/>
      <c r="ABC137" s="69"/>
      <c r="ABD137" s="69"/>
      <c r="ABE137" s="69"/>
      <c r="ABF137" s="69"/>
      <c r="ABG137" s="69"/>
      <c r="ABH137" s="69"/>
      <c r="ABI137" s="69"/>
      <c r="ABJ137" s="69"/>
      <c r="ABK137" s="69"/>
      <c r="ABL137" s="69"/>
      <c r="ABM137" s="69"/>
      <c r="ABN137" s="69"/>
      <c r="ABO137" s="69"/>
      <c r="ABP137" s="69"/>
      <c r="ABQ137" s="69"/>
      <c r="ABR137" s="69"/>
      <c r="ABS137" s="69"/>
      <c r="ABT137" s="69"/>
      <c r="ABU137" s="69"/>
      <c r="ABV137" s="69"/>
      <c r="ABW137" s="69"/>
      <c r="ABX137" s="69"/>
      <c r="ABY137" s="69"/>
      <c r="ABZ137" s="69"/>
      <c r="ACA137" s="69"/>
      <c r="ACB137" s="69"/>
      <c r="ACC137" s="69"/>
      <c r="ACD137" s="69"/>
      <c r="ACE137" s="69"/>
      <c r="ACF137" s="69"/>
      <c r="ACG137" s="69"/>
      <c r="ACH137" s="69"/>
      <c r="ACI137" s="69"/>
      <c r="ACJ137" s="69"/>
      <c r="ACK137" s="69"/>
      <c r="ACL137" s="69"/>
      <c r="ACM137" s="69"/>
      <c r="ACN137" s="69"/>
      <c r="ACO137" s="69"/>
      <c r="ACP137" s="69"/>
      <c r="ACQ137" s="69"/>
      <c r="ACR137" s="69"/>
      <c r="ACS137" s="69"/>
      <c r="ACT137" s="69"/>
      <c r="ACU137" s="69"/>
      <c r="ACV137" s="69"/>
      <c r="ACW137" s="69"/>
      <c r="ACX137" s="69"/>
      <c r="ACY137" s="69"/>
      <c r="ACZ137" s="69"/>
      <c r="ADA137" s="69"/>
      <c r="ADB137" s="69"/>
      <c r="ADC137" s="69"/>
      <c r="ADD137" s="69"/>
      <c r="ADE137" s="69"/>
      <c r="ADF137" s="69"/>
      <c r="ADG137" s="69"/>
      <c r="ADH137" s="69"/>
      <c r="ADI137" s="69"/>
      <c r="ADJ137" s="69"/>
      <c r="ADK137" s="69"/>
      <c r="ADL137" s="69"/>
      <c r="ADM137" s="69"/>
      <c r="ADN137" s="69"/>
      <c r="ADO137" s="69"/>
      <c r="ADP137" s="69"/>
      <c r="ADQ137" s="69"/>
      <c r="ADR137" s="69"/>
      <c r="ADS137" s="69"/>
      <c r="ADT137" s="69"/>
      <c r="ADU137" s="69"/>
      <c r="ADV137" s="69"/>
      <c r="ADW137" s="69"/>
      <c r="ADX137" s="69"/>
      <c r="ADY137" s="69"/>
      <c r="ADZ137" s="69"/>
      <c r="AEA137" s="69"/>
      <c r="AEB137" s="69"/>
      <c r="AEC137" s="69"/>
      <c r="AED137" s="69"/>
      <c r="AEE137" s="69"/>
      <c r="AEF137" s="69"/>
      <c r="AEG137" s="69"/>
      <c r="AEH137" s="69"/>
      <c r="AEI137" s="69"/>
      <c r="AEJ137" s="69"/>
      <c r="AEK137" s="69"/>
      <c r="AEL137" s="69"/>
      <c r="AEM137" s="69"/>
      <c r="AEN137" s="69"/>
      <c r="AEO137" s="69"/>
      <c r="AEP137" s="69"/>
      <c r="AEQ137" s="69"/>
      <c r="AER137" s="69"/>
      <c r="AES137" s="69"/>
      <c r="AET137" s="69"/>
      <c r="AEU137" s="69"/>
      <c r="AEV137" s="69"/>
      <c r="AEW137" s="69"/>
      <c r="AEX137" s="69"/>
      <c r="AEY137" s="69"/>
      <c r="AEZ137" s="69"/>
      <c r="AFA137" s="69"/>
      <c r="AFB137" s="69"/>
      <c r="AFC137" s="69"/>
      <c r="AFD137" s="69"/>
      <c r="AFE137" s="69"/>
      <c r="AFF137" s="69"/>
      <c r="AFG137" s="69"/>
      <c r="AFH137" s="69"/>
      <c r="AFI137" s="69"/>
      <c r="AFJ137" s="69"/>
      <c r="AFK137" s="69"/>
      <c r="AFL137" s="69"/>
      <c r="AFM137" s="69"/>
      <c r="AFN137" s="69"/>
      <c r="AFO137" s="69"/>
      <c r="AFP137" s="69"/>
      <c r="AFQ137" s="69"/>
      <c r="AFR137" s="69"/>
      <c r="AFS137" s="69"/>
      <c r="AFT137" s="69"/>
      <c r="AFU137" s="69"/>
      <c r="AFV137" s="69"/>
      <c r="AFW137" s="69"/>
      <c r="AFX137" s="69"/>
      <c r="AFY137" s="69"/>
      <c r="AFZ137" s="69"/>
      <c r="AGA137" s="69"/>
      <c r="AGB137" s="69"/>
      <c r="AGC137" s="69"/>
      <c r="AGD137" s="69"/>
      <c r="AGE137" s="69"/>
      <c r="AGF137" s="69"/>
      <c r="AGG137" s="69"/>
      <c r="AGH137" s="69"/>
      <c r="AGI137" s="69"/>
      <c r="AGJ137" s="69"/>
      <c r="AGK137" s="69"/>
      <c r="AGL137" s="69"/>
      <c r="AGM137" s="69"/>
      <c r="AGN137" s="69"/>
      <c r="AGO137" s="69"/>
      <c r="AGP137" s="69"/>
      <c r="AGQ137" s="69"/>
      <c r="AGR137" s="69"/>
      <c r="AGS137" s="69"/>
      <c r="AGT137" s="69"/>
      <c r="AGU137" s="69"/>
      <c r="AGV137" s="69"/>
      <c r="AGW137" s="69"/>
      <c r="AGX137" s="69"/>
      <c r="AGY137" s="69"/>
      <c r="AGZ137" s="69"/>
      <c r="AHA137" s="69"/>
      <c r="AHB137" s="69"/>
      <c r="AHC137" s="69"/>
      <c r="AHD137" s="69"/>
      <c r="AHE137" s="69"/>
      <c r="AHF137" s="69"/>
      <c r="AHG137" s="69"/>
      <c r="AHH137" s="69"/>
      <c r="AHI137" s="69"/>
      <c r="AHJ137" s="69"/>
      <c r="AHK137" s="69"/>
      <c r="AHL137" s="69"/>
      <c r="AHM137" s="69"/>
      <c r="AHN137" s="69"/>
      <c r="AHO137" s="69"/>
      <c r="AHP137" s="69"/>
      <c r="AHQ137" s="69"/>
      <c r="AHR137" s="69"/>
      <c r="AHS137" s="69"/>
      <c r="AHT137" s="69"/>
      <c r="AHU137" s="69"/>
      <c r="AHV137" s="69"/>
      <c r="AHW137" s="69"/>
      <c r="AHX137" s="69"/>
      <c r="AHY137" s="69"/>
      <c r="AHZ137" s="69"/>
      <c r="AIA137" s="69"/>
      <c r="AIB137" s="69"/>
      <c r="AIC137" s="69"/>
      <c r="AID137" s="69"/>
      <c r="AIE137" s="69"/>
      <c r="AIF137" s="69"/>
      <c r="AIG137" s="69"/>
      <c r="AIH137" s="69"/>
      <c r="AII137" s="69"/>
      <c r="AIJ137" s="69"/>
      <c r="AIK137" s="69"/>
      <c r="AIL137" s="69"/>
      <c r="AIM137" s="69"/>
      <c r="AIN137" s="69"/>
      <c r="AIO137" s="69"/>
      <c r="AIP137" s="69"/>
      <c r="AIQ137" s="69"/>
      <c r="AIR137" s="69"/>
      <c r="AIS137" s="69"/>
      <c r="AIT137" s="69"/>
      <c r="AIU137" s="69"/>
      <c r="AIV137" s="69"/>
      <c r="AIW137" s="69"/>
      <c r="AIX137" s="69"/>
      <c r="AIY137" s="69"/>
      <c r="AIZ137" s="69"/>
      <c r="AJA137" s="69"/>
      <c r="AJB137" s="69"/>
      <c r="AJC137" s="69"/>
      <c r="AJD137" s="69"/>
      <c r="AJE137" s="69"/>
      <c r="AJF137" s="69"/>
      <c r="AJG137" s="69"/>
      <c r="AJH137" s="69"/>
      <c r="AJI137" s="69"/>
      <c r="AJJ137" s="69"/>
      <c r="AJK137" s="69"/>
      <c r="AJL137" s="69"/>
      <c r="AJM137" s="69"/>
      <c r="AJN137" s="69"/>
      <c r="AJO137" s="69"/>
      <c r="AJP137" s="69"/>
      <c r="AJQ137" s="69"/>
      <c r="AJR137" s="69"/>
      <c r="AJS137" s="69"/>
      <c r="AJT137" s="69"/>
      <c r="AJU137" s="69"/>
      <c r="AJV137" s="69"/>
      <c r="AJW137" s="69"/>
      <c r="AJX137" s="69"/>
      <c r="AJY137" s="69"/>
      <c r="AJZ137" s="69"/>
      <c r="AKA137" s="69"/>
      <c r="AKB137" s="69"/>
      <c r="AKC137" s="69"/>
      <c r="AKD137" s="69"/>
      <c r="AKE137" s="69"/>
      <c r="AKF137" s="69"/>
      <c r="AKG137" s="69"/>
      <c r="AKH137" s="69"/>
      <c r="AKI137" s="69"/>
      <c r="AKJ137" s="69"/>
      <c r="AKK137" s="69"/>
      <c r="AKL137" s="69"/>
      <c r="AKM137" s="69"/>
      <c r="AKN137" s="69"/>
      <c r="AKO137" s="69"/>
      <c r="AKP137" s="69"/>
      <c r="AKQ137" s="69"/>
      <c r="AKR137" s="69"/>
      <c r="AKS137" s="69"/>
      <c r="AKT137" s="69"/>
      <c r="AKU137" s="69"/>
      <c r="AKV137" s="69"/>
      <c r="AKW137" s="69"/>
      <c r="AKX137" s="69"/>
      <c r="AKY137" s="69"/>
      <c r="AKZ137" s="69"/>
      <c r="ALA137" s="69"/>
      <c r="ALB137" s="69"/>
      <c r="ALC137" s="69"/>
      <c r="ALD137" s="69"/>
      <c r="ALE137" s="69"/>
      <c r="ALF137" s="69"/>
      <c r="ALG137" s="69"/>
      <c r="ALH137" s="69"/>
      <c r="ALI137" s="69"/>
      <c r="ALJ137" s="69"/>
      <c r="ALK137" s="69"/>
      <c r="ALL137" s="69"/>
      <c r="ALM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c r="CP138" s="69"/>
      <c r="CQ138" s="69"/>
      <c r="CR138" s="69"/>
      <c r="CS138" s="69"/>
      <c r="CT138" s="69"/>
      <c r="CU138" s="69"/>
      <c r="CV138" s="69"/>
      <c r="CW138" s="69"/>
      <c r="CX138" s="69"/>
      <c r="CY138" s="69"/>
      <c r="CZ138" s="69"/>
      <c r="DA138" s="69"/>
      <c r="DB138" s="69"/>
      <c r="DC138" s="69"/>
      <c r="DD138" s="69"/>
      <c r="DE138" s="69"/>
      <c r="DF138" s="69"/>
      <c r="DG138" s="69"/>
      <c r="DH138" s="69"/>
      <c r="DI138" s="69"/>
      <c r="DJ138" s="69"/>
      <c r="DK138" s="69"/>
      <c r="DL138" s="69"/>
      <c r="DM138" s="69"/>
      <c r="DN138" s="69"/>
      <c r="DO138" s="69"/>
      <c r="DP138" s="69"/>
      <c r="DQ138" s="69"/>
      <c r="DR138" s="69"/>
      <c r="DS138" s="69"/>
      <c r="DT138" s="69"/>
      <c r="DU138" s="69"/>
      <c r="DV138" s="69"/>
      <c r="DW138" s="69"/>
      <c r="DX138" s="69"/>
      <c r="DY138" s="69"/>
      <c r="DZ138" s="69"/>
      <c r="EA138" s="69"/>
      <c r="EB138" s="69"/>
      <c r="EC138" s="69"/>
      <c r="ED138" s="69"/>
      <c r="EE138" s="69"/>
      <c r="EF138" s="69"/>
      <c r="EG138" s="69"/>
      <c r="EH138" s="69"/>
      <c r="EI138" s="69"/>
      <c r="EJ138" s="69"/>
      <c r="EK138" s="69"/>
      <c r="EL138" s="69"/>
      <c r="EM138" s="69"/>
      <c r="EN138" s="69"/>
      <c r="EO138" s="69"/>
      <c r="EP138" s="69"/>
      <c r="EQ138" s="69"/>
      <c r="ER138" s="69"/>
      <c r="ES138" s="69"/>
      <c r="ET138" s="69"/>
      <c r="EU138" s="69"/>
      <c r="EV138" s="69"/>
      <c r="EW138" s="69"/>
      <c r="EX138" s="69"/>
      <c r="EY138" s="69"/>
      <c r="EZ138" s="69"/>
      <c r="FA138" s="69"/>
      <c r="FB138" s="69"/>
      <c r="FC138" s="69"/>
      <c r="FD138" s="69"/>
      <c r="FE138" s="69"/>
      <c r="FF138" s="69"/>
      <c r="FG138" s="69"/>
      <c r="FH138" s="69"/>
      <c r="FI138" s="69"/>
      <c r="FJ138" s="69"/>
      <c r="FK138" s="69"/>
      <c r="FL138" s="69"/>
      <c r="FM138" s="69"/>
      <c r="FN138" s="69"/>
      <c r="FO138" s="69"/>
      <c r="FP138" s="69"/>
      <c r="FQ138" s="69"/>
      <c r="FR138" s="69"/>
      <c r="FS138" s="69"/>
      <c r="FT138" s="69"/>
      <c r="FU138" s="69"/>
      <c r="FV138" s="69"/>
      <c r="FW138" s="69"/>
      <c r="FX138" s="69"/>
      <c r="FY138" s="69"/>
      <c r="FZ138" s="69"/>
      <c r="GA138" s="69"/>
      <c r="GB138" s="69"/>
      <c r="GC138" s="69"/>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c r="HP138" s="69"/>
      <c r="HQ138" s="69"/>
      <c r="HR138" s="69"/>
      <c r="HS138" s="69"/>
      <c r="HT138" s="69"/>
      <c r="HU138" s="69"/>
      <c r="HV138" s="69"/>
      <c r="HW138" s="69"/>
      <c r="HX138" s="69"/>
      <c r="HY138" s="69"/>
      <c r="HZ138" s="69"/>
      <c r="IA138" s="69"/>
      <c r="IB138" s="69"/>
      <c r="IC138" s="69"/>
      <c r="ID138" s="69"/>
      <c r="IE138" s="69"/>
      <c r="IF138" s="69"/>
      <c r="IG138" s="69"/>
      <c r="IH138" s="69"/>
      <c r="II138" s="69"/>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c r="JG138" s="69"/>
      <c r="JH138" s="69"/>
      <c r="JI138" s="69"/>
      <c r="JJ138" s="69"/>
      <c r="JK138" s="69"/>
      <c r="JL138" s="69"/>
      <c r="JM138" s="69"/>
      <c r="JN138" s="69"/>
      <c r="JO138" s="69"/>
      <c r="JP138" s="69"/>
      <c r="JQ138" s="69"/>
      <c r="JR138" s="69"/>
      <c r="JS138" s="69"/>
      <c r="JT138" s="69"/>
      <c r="JU138" s="69"/>
      <c r="JV138" s="69"/>
      <c r="JW138" s="69"/>
      <c r="JX138" s="69"/>
      <c r="JY138" s="69"/>
      <c r="JZ138" s="69"/>
      <c r="KA138" s="69"/>
      <c r="KB138" s="69"/>
      <c r="KC138" s="69"/>
      <c r="KD138" s="69"/>
      <c r="KE138" s="69"/>
      <c r="KF138" s="69"/>
      <c r="KG138" s="69"/>
      <c r="KH138" s="69"/>
      <c r="KI138" s="69"/>
      <c r="KJ138" s="69"/>
      <c r="KK138" s="69"/>
      <c r="KL138" s="69"/>
      <c r="KM138" s="69"/>
      <c r="KN138" s="69"/>
      <c r="KO138" s="69"/>
      <c r="KP138" s="69"/>
      <c r="KQ138" s="69"/>
      <c r="KR138" s="69"/>
      <c r="KS138" s="69"/>
      <c r="KT138" s="69"/>
      <c r="KU138" s="69"/>
      <c r="KV138" s="69"/>
      <c r="KW138" s="69"/>
      <c r="KX138" s="69"/>
      <c r="KY138" s="69"/>
      <c r="KZ138" s="69"/>
      <c r="LA138" s="69"/>
      <c r="LB138" s="69"/>
      <c r="LC138" s="69"/>
      <c r="LD138" s="69"/>
      <c r="LE138" s="69"/>
      <c r="LF138" s="69"/>
      <c r="LG138" s="69"/>
      <c r="LH138" s="69"/>
      <c r="LI138" s="69"/>
      <c r="LJ138" s="69"/>
      <c r="LK138" s="69"/>
      <c r="LL138" s="69"/>
      <c r="LM138" s="69"/>
      <c r="LN138" s="69"/>
      <c r="LO138" s="69"/>
      <c r="LP138" s="69"/>
      <c r="LQ138" s="69"/>
      <c r="LR138" s="69"/>
      <c r="LS138" s="69"/>
      <c r="LT138" s="69"/>
      <c r="LU138" s="69"/>
      <c r="LV138" s="69"/>
      <c r="LW138" s="69"/>
      <c r="LX138" s="69"/>
      <c r="LY138" s="69"/>
      <c r="LZ138" s="69"/>
      <c r="MA138" s="69"/>
      <c r="MB138" s="69"/>
      <c r="MC138" s="69"/>
      <c r="MD138" s="69"/>
      <c r="ME138" s="69"/>
      <c r="MF138" s="69"/>
      <c r="MG138" s="69"/>
      <c r="MH138" s="69"/>
      <c r="MI138" s="69"/>
      <c r="MJ138" s="69"/>
      <c r="MK138" s="69"/>
      <c r="ML138" s="69"/>
      <c r="MM138" s="69"/>
      <c r="MN138" s="69"/>
      <c r="MO138" s="69"/>
      <c r="MP138" s="69"/>
      <c r="MQ138" s="69"/>
      <c r="MR138" s="69"/>
      <c r="MS138" s="69"/>
      <c r="MT138" s="69"/>
      <c r="MU138" s="69"/>
      <c r="MV138" s="69"/>
      <c r="MW138" s="69"/>
      <c r="MX138" s="69"/>
      <c r="MY138" s="69"/>
      <c r="MZ138" s="69"/>
      <c r="NA138" s="69"/>
      <c r="NB138" s="69"/>
      <c r="NC138" s="69"/>
      <c r="ND138" s="69"/>
      <c r="NE138" s="69"/>
      <c r="NF138" s="69"/>
      <c r="NG138" s="69"/>
      <c r="NH138" s="69"/>
      <c r="NI138" s="69"/>
      <c r="NJ138" s="69"/>
      <c r="NK138" s="69"/>
      <c r="NL138" s="69"/>
      <c r="NM138" s="69"/>
      <c r="NN138" s="69"/>
      <c r="NO138" s="69"/>
      <c r="NP138" s="69"/>
      <c r="NQ138" s="69"/>
      <c r="NR138" s="69"/>
      <c r="NS138" s="69"/>
      <c r="NT138" s="69"/>
      <c r="NU138" s="69"/>
      <c r="NV138" s="69"/>
      <c r="NW138" s="69"/>
      <c r="NX138" s="69"/>
      <c r="NY138" s="69"/>
      <c r="NZ138" s="69"/>
      <c r="OA138" s="69"/>
      <c r="OB138" s="69"/>
      <c r="OC138" s="69"/>
      <c r="OD138" s="69"/>
      <c r="OE138" s="69"/>
      <c r="OF138" s="69"/>
      <c r="OG138" s="69"/>
      <c r="OH138" s="69"/>
      <c r="OI138" s="69"/>
      <c r="OJ138" s="69"/>
      <c r="OK138" s="69"/>
      <c r="OL138" s="69"/>
      <c r="OM138" s="69"/>
      <c r="ON138" s="69"/>
      <c r="OO138" s="69"/>
      <c r="OP138" s="69"/>
      <c r="OQ138" s="69"/>
      <c r="OR138" s="69"/>
      <c r="OS138" s="69"/>
      <c r="OT138" s="69"/>
      <c r="OU138" s="69"/>
      <c r="OV138" s="69"/>
      <c r="OW138" s="69"/>
      <c r="OX138" s="69"/>
      <c r="OY138" s="69"/>
      <c r="OZ138" s="69"/>
      <c r="PA138" s="69"/>
      <c r="PB138" s="69"/>
      <c r="PC138" s="69"/>
      <c r="PD138" s="69"/>
      <c r="PE138" s="69"/>
      <c r="PF138" s="69"/>
      <c r="PG138" s="69"/>
      <c r="PH138" s="69"/>
      <c r="PI138" s="69"/>
      <c r="PJ138" s="69"/>
      <c r="PK138" s="69"/>
      <c r="PL138" s="69"/>
      <c r="PM138" s="69"/>
      <c r="PN138" s="69"/>
      <c r="PO138" s="69"/>
      <c r="PP138" s="69"/>
      <c r="PQ138" s="69"/>
      <c r="PR138" s="69"/>
      <c r="PS138" s="69"/>
      <c r="PT138" s="69"/>
      <c r="PU138" s="69"/>
      <c r="PV138" s="69"/>
      <c r="PW138" s="69"/>
      <c r="PX138" s="69"/>
      <c r="PY138" s="69"/>
      <c r="PZ138" s="69"/>
      <c r="QA138" s="69"/>
      <c r="QB138" s="69"/>
      <c r="QC138" s="69"/>
      <c r="QD138" s="69"/>
      <c r="QE138" s="69"/>
      <c r="QF138" s="69"/>
      <c r="QG138" s="69"/>
      <c r="QH138" s="69"/>
      <c r="QI138" s="69"/>
      <c r="QJ138" s="69"/>
      <c r="QK138" s="69"/>
      <c r="QL138" s="69"/>
      <c r="QM138" s="69"/>
      <c r="QN138" s="69"/>
      <c r="QO138" s="69"/>
      <c r="QP138" s="69"/>
      <c r="QQ138" s="69"/>
      <c r="QR138" s="69"/>
      <c r="QS138" s="69"/>
      <c r="QT138" s="69"/>
      <c r="QU138" s="69"/>
      <c r="QV138" s="69"/>
      <c r="QW138" s="69"/>
      <c r="QX138" s="69"/>
      <c r="QY138" s="69"/>
      <c r="QZ138" s="69"/>
      <c r="RA138" s="69"/>
      <c r="RB138" s="69"/>
      <c r="RC138" s="69"/>
      <c r="RD138" s="69"/>
      <c r="RE138" s="69"/>
      <c r="RF138" s="69"/>
      <c r="RG138" s="69"/>
      <c r="RH138" s="69"/>
      <c r="RI138" s="69"/>
      <c r="RJ138" s="69"/>
      <c r="RK138" s="69"/>
      <c r="RL138" s="69"/>
      <c r="RM138" s="69"/>
      <c r="RN138" s="69"/>
      <c r="RO138" s="69"/>
      <c r="RP138" s="69"/>
      <c r="RQ138" s="69"/>
      <c r="RR138" s="69"/>
      <c r="RS138" s="69"/>
      <c r="RT138" s="69"/>
      <c r="RU138" s="69"/>
      <c r="RV138" s="69"/>
      <c r="RW138" s="69"/>
      <c r="RX138" s="69"/>
      <c r="RY138" s="69"/>
      <c r="RZ138" s="69"/>
      <c r="SA138" s="69"/>
      <c r="SB138" s="69"/>
      <c r="SC138" s="69"/>
      <c r="SD138" s="69"/>
      <c r="SE138" s="69"/>
      <c r="SF138" s="69"/>
      <c r="SG138" s="69"/>
      <c r="SH138" s="69"/>
      <c r="SI138" s="69"/>
      <c r="SJ138" s="69"/>
      <c r="SK138" s="69"/>
      <c r="SL138" s="69"/>
      <c r="SM138" s="69"/>
      <c r="SN138" s="69"/>
      <c r="SO138" s="69"/>
      <c r="SP138" s="69"/>
      <c r="SQ138" s="69"/>
      <c r="SR138" s="69"/>
      <c r="SS138" s="69"/>
      <c r="ST138" s="69"/>
      <c r="SU138" s="69"/>
      <c r="SV138" s="69"/>
      <c r="SW138" s="69"/>
      <c r="SX138" s="69"/>
      <c r="SY138" s="69"/>
      <c r="SZ138" s="69"/>
      <c r="TA138" s="69"/>
      <c r="TB138" s="69"/>
      <c r="TC138" s="69"/>
      <c r="TD138" s="69"/>
      <c r="TE138" s="69"/>
      <c r="TF138" s="69"/>
      <c r="TG138" s="69"/>
      <c r="TH138" s="69"/>
      <c r="TI138" s="69"/>
      <c r="TJ138" s="69"/>
      <c r="TK138" s="69"/>
      <c r="TL138" s="69"/>
      <c r="TM138" s="69"/>
      <c r="TN138" s="69"/>
      <c r="TO138" s="69"/>
      <c r="TP138" s="69"/>
      <c r="TQ138" s="69"/>
      <c r="TR138" s="69"/>
      <c r="TS138" s="69"/>
      <c r="TT138" s="69"/>
      <c r="TU138" s="69"/>
      <c r="TV138" s="69"/>
      <c r="TW138" s="69"/>
      <c r="TX138" s="69"/>
      <c r="TY138" s="69"/>
      <c r="TZ138" s="69"/>
      <c r="UA138" s="69"/>
      <c r="UB138" s="69"/>
      <c r="UC138" s="69"/>
      <c r="UD138" s="69"/>
      <c r="UE138" s="69"/>
      <c r="UF138" s="69"/>
      <c r="UG138" s="69"/>
      <c r="UH138" s="69"/>
      <c r="UI138" s="69"/>
      <c r="UJ138" s="69"/>
      <c r="UK138" s="69"/>
      <c r="UL138" s="69"/>
      <c r="UM138" s="69"/>
      <c r="UN138" s="69"/>
      <c r="UO138" s="69"/>
      <c r="UP138" s="69"/>
      <c r="UQ138" s="69"/>
      <c r="UR138" s="69"/>
      <c r="US138" s="69"/>
      <c r="UT138" s="69"/>
      <c r="UU138" s="69"/>
      <c r="UV138" s="69"/>
      <c r="UW138" s="69"/>
      <c r="UX138" s="69"/>
      <c r="UY138" s="69"/>
      <c r="UZ138" s="69"/>
      <c r="VA138" s="69"/>
      <c r="VB138" s="69"/>
      <c r="VC138" s="69"/>
      <c r="VD138" s="69"/>
      <c r="VE138" s="69"/>
      <c r="VF138" s="69"/>
      <c r="VG138" s="69"/>
      <c r="VH138" s="69"/>
      <c r="VI138" s="69"/>
      <c r="VJ138" s="69"/>
      <c r="VK138" s="69"/>
      <c r="VL138" s="69"/>
      <c r="VM138" s="69"/>
      <c r="VN138" s="69"/>
      <c r="VO138" s="69"/>
      <c r="VP138" s="69"/>
      <c r="VQ138" s="69"/>
      <c r="VR138" s="69"/>
      <c r="VS138" s="69"/>
      <c r="VT138" s="69"/>
      <c r="VU138" s="69"/>
      <c r="VV138" s="69"/>
      <c r="VW138" s="69"/>
      <c r="VX138" s="69"/>
      <c r="VY138" s="69"/>
      <c r="VZ138" s="69"/>
      <c r="WA138" s="69"/>
      <c r="WB138" s="69"/>
      <c r="WC138" s="69"/>
      <c r="WD138" s="69"/>
      <c r="WE138" s="69"/>
      <c r="WF138" s="69"/>
      <c r="WG138" s="69"/>
      <c r="WH138" s="69"/>
      <c r="WI138" s="69"/>
      <c r="WJ138" s="69"/>
      <c r="WK138" s="69"/>
      <c r="WL138" s="69"/>
      <c r="WM138" s="69"/>
      <c r="WN138" s="69"/>
      <c r="WO138" s="69"/>
      <c r="WP138" s="69"/>
      <c r="WQ138" s="69"/>
      <c r="WR138" s="69"/>
      <c r="WS138" s="69"/>
      <c r="WT138" s="69"/>
      <c r="WU138" s="69"/>
      <c r="WV138" s="69"/>
      <c r="WW138" s="69"/>
      <c r="WX138" s="69"/>
      <c r="WY138" s="69"/>
      <c r="WZ138" s="69"/>
      <c r="XA138" s="69"/>
      <c r="XB138" s="69"/>
      <c r="XC138" s="69"/>
      <c r="XD138" s="69"/>
      <c r="XE138" s="69"/>
      <c r="XF138" s="69"/>
      <c r="XG138" s="69"/>
      <c r="XH138" s="69"/>
      <c r="XI138" s="69"/>
      <c r="XJ138" s="69"/>
      <c r="XK138" s="69"/>
      <c r="XL138" s="69"/>
      <c r="XM138" s="69"/>
      <c r="XN138" s="69"/>
      <c r="XO138" s="69"/>
      <c r="XP138" s="69"/>
      <c r="XQ138" s="69"/>
      <c r="XR138" s="69"/>
      <c r="XS138" s="69"/>
      <c r="XT138" s="69"/>
      <c r="XU138" s="69"/>
      <c r="XV138" s="69"/>
      <c r="XW138" s="69"/>
      <c r="XX138" s="69"/>
      <c r="XY138" s="69"/>
      <c r="XZ138" s="69"/>
      <c r="YA138" s="69"/>
      <c r="YB138" s="69"/>
      <c r="YC138" s="69"/>
      <c r="YD138" s="69"/>
      <c r="YE138" s="69"/>
      <c r="YF138" s="69"/>
      <c r="YG138" s="69"/>
      <c r="YH138" s="69"/>
      <c r="YI138" s="69"/>
      <c r="YJ138" s="69"/>
      <c r="YK138" s="69"/>
      <c r="YL138" s="69"/>
      <c r="YM138" s="69"/>
      <c r="YN138" s="69"/>
      <c r="YO138" s="69"/>
      <c r="YP138" s="69"/>
      <c r="YQ138" s="69"/>
      <c r="YR138" s="69"/>
      <c r="YS138" s="69"/>
      <c r="YT138" s="69"/>
      <c r="YU138" s="69"/>
      <c r="YV138" s="69"/>
      <c r="YW138" s="69"/>
      <c r="YX138" s="69"/>
      <c r="YY138" s="69"/>
      <c r="YZ138" s="69"/>
      <c r="ZA138" s="69"/>
      <c r="ZB138" s="69"/>
      <c r="ZC138" s="69"/>
      <c r="ZD138" s="69"/>
      <c r="ZE138" s="69"/>
      <c r="ZF138" s="69"/>
      <c r="ZG138" s="69"/>
      <c r="ZH138" s="69"/>
      <c r="ZI138" s="69"/>
      <c r="ZJ138" s="69"/>
      <c r="ZK138" s="69"/>
      <c r="ZL138" s="69"/>
      <c r="ZM138" s="69"/>
      <c r="ZN138" s="69"/>
      <c r="ZO138" s="69"/>
      <c r="ZP138" s="69"/>
      <c r="ZQ138" s="69"/>
      <c r="ZR138" s="69"/>
      <c r="ZS138" s="69"/>
      <c r="ZT138" s="69"/>
      <c r="ZU138" s="69"/>
      <c r="ZV138" s="69"/>
      <c r="ZW138" s="69"/>
      <c r="ZX138" s="69"/>
      <c r="ZY138" s="69"/>
      <c r="ZZ138" s="69"/>
      <c r="AAA138" s="69"/>
      <c r="AAB138" s="69"/>
      <c r="AAC138" s="69"/>
      <c r="AAD138" s="69"/>
      <c r="AAE138" s="69"/>
      <c r="AAF138" s="69"/>
      <c r="AAG138" s="69"/>
      <c r="AAH138" s="69"/>
      <c r="AAI138" s="69"/>
      <c r="AAJ138" s="69"/>
      <c r="AAK138" s="69"/>
      <c r="AAL138" s="69"/>
      <c r="AAM138" s="69"/>
      <c r="AAN138" s="69"/>
      <c r="AAO138" s="69"/>
      <c r="AAP138" s="69"/>
      <c r="AAQ138" s="69"/>
      <c r="AAR138" s="69"/>
      <c r="AAS138" s="69"/>
      <c r="AAT138" s="69"/>
      <c r="AAU138" s="69"/>
      <c r="AAV138" s="69"/>
      <c r="AAW138" s="69"/>
      <c r="AAX138" s="69"/>
      <c r="AAY138" s="69"/>
      <c r="AAZ138" s="69"/>
      <c r="ABA138" s="69"/>
      <c r="ABB138" s="69"/>
      <c r="ABC138" s="69"/>
      <c r="ABD138" s="69"/>
      <c r="ABE138" s="69"/>
      <c r="ABF138" s="69"/>
      <c r="ABG138" s="69"/>
      <c r="ABH138" s="69"/>
      <c r="ABI138" s="69"/>
      <c r="ABJ138" s="69"/>
      <c r="ABK138" s="69"/>
      <c r="ABL138" s="69"/>
      <c r="ABM138" s="69"/>
      <c r="ABN138" s="69"/>
      <c r="ABO138" s="69"/>
      <c r="ABP138" s="69"/>
      <c r="ABQ138" s="69"/>
      <c r="ABR138" s="69"/>
      <c r="ABS138" s="69"/>
      <c r="ABT138" s="69"/>
      <c r="ABU138" s="69"/>
      <c r="ABV138" s="69"/>
      <c r="ABW138" s="69"/>
      <c r="ABX138" s="69"/>
      <c r="ABY138" s="69"/>
      <c r="ABZ138" s="69"/>
      <c r="ACA138" s="69"/>
      <c r="ACB138" s="69"/>
      <c r="ACC138" s="69"/>
      <c r="ACD138" s="69"/>
      <c r="ACE138" s="69"/>
      <c r="ACF138" s="69"/>
      <c r="ACG138" s="69"/>
      <c r="ACH138" s="69"/>
      <c r="ACI138" s="69"/>
      <c r="ACJ138" s="69"/>
      <c r="ACK138" s="69"/>
      <c r="ACL138" s="69"/>
      <c r="ACM138" s="69"/>
      <c r="ACN138" s="69"/>
      <c r="ACO138" s="69"/>
      <c r="ACP138" s="69"/>
      <c r="ACQ138" s="69"/>
      <c r="ACR138" s="69"/>
      <c r="ACS138" s="69"/>
      <c r="ACT138" s="69"/>
      <c r="ACU138" s="69"/>
      <c r="ACV138" s="69"/>
      <c r="ACW138" s="69"/>
      <c r="ACX138" s="69"/>
      <c r="ACY138" s="69"/>
      <c r="ACZ138" s="69"/>
      <c r="ADA138" s="69"/>
      <c r="ADB138" s="69"/>
      <c r="ADC138" s="69"/>
      <c r="ADD138" s="69"/>
      <c r="ADE138" s="69"/>
      <c r="ADF138" s="69"/>
      <c r="ADG138" s="69"/>
      <c r="ADH138" s="69"/>
      <c r="ADI138" s="69"/>
      <c r="ADJ138" s="69"/>
      <c r="ADK138" s="69"/>
      <c r="ADL138" s="69"/>
      <c r="ADM138" s="69"/>
      <c r="ADN138" s="69"/>
      <c r="ADO138" s="69"/>
      <c r="ADP138" s="69"/>
      <c r="ADQ138" s="69"/>
      <c r="ADR138" s="69"/>
      <c r="ADS138" s="69"/>
      <c r="ADT138" s="69"/>
      <c r="ADU138" s="69"/>
      <c r="ADV138" s="69"/>
      <c r="ADW138" s="69"/>
      <c r="ADX138" s="69"/>
      <c r="ADY138" s="69"/>
      <c r="ADZ138" s="69"/>
      <c r="AEA138" s="69"/>
      <c r="AEB138" s="69"/>
      <c r="AEC138" s="69"/>
      <c r="AED138" s="69"/>
      <c r="AEE138" s="69"/>
      <c r="AEF138" s="69"/>
      <c r="AEG138" s="69"/>
      <c r="AEH138" s="69"/>
      <c r="AEI138" s="69"/>
      <c r="AEJ138" s="69"/>
      <c r="AEK138" s="69"/>
      <c r="AEL138" s="69"/>
      <c r="AEM138" s="69"/>
      <c r="AEN138" s="69"/>
      <c r="AEO138" s="69"/>
      <c r="AEP138" s="69"/>
      <c r="AEQ138" s="69"/>
      <c r="AER138" s="69"/>
      <c r="AES138" s="69"/>
      <c r="AET138" s="69"/>
      <c r="AEU138" s="69"/>
      <c r="AEV138" s="69"/>
      <c r="AEW138" s="69"/>
      <c r="AEX138" s="69"/>
      <c r="AEY138" s="69"/>
      <c r="AEZ138" s="69"/>
      <c r="AFA138" s="69"/>
      <c r="AFB138" s="69"/>
      <c r="AFC138" s="69"/>
      <c r="AFD138" s="69"/>
      <c r="AFE138" s="69"/>
      <c r="AFF138" s="69"/>
      <c r="AFG138" s="69"/>
      <c r="AFH138" s="69"/>
      <c r="AFI138" s="69"/>
      <c r="AFJ138" s="69"/>
      <c r="AFK138" s="69"/>
      <c r="AFL138" s="69"/>
      <c r="AFM138" s="69"/>
      <c r="AFN138" s="69"/>
      <c r="AFO138" s="69"/>
      <c r="AFP138" s="69"/>
      <c r="AFQ138" s="69"/>
      <c r="AFR138" s="69"/>
      <c r="AFS138" s="69"/>
      <c r="AFT138" s="69"/>
      <c r="AFU138" s="69"/>
      <c r="AFV138" s="69"/>
      <c r="AFW138" s="69"/>
      <c r="AFX138" s="69"/>
      <c r="AFY138" s="69"/>
      <c r="AFZ138" s="69"/>
      <c r="AGA138" s="69"/>
      <c r="AGB138" s="69"/>
      <c r="AGC138" s="69"/>
      <c r="AGD138" s="69"/>
      <c r="AGE138" s="69"/>
      <c r="AGF138" s="69"/>
      <c r="AGG138" s="69"/>
      <c r="AGH138" s="69"/>
      <c r="AGI138" s="69"/>
      <c r="AGJ138" s="69"/>
      <c r="AGK138" s="69"/>
      <c r="AGL138" s="69"/>
      <c r="AGM138" s="69"/>
      <c r="AGN138" s="69"/>
      <c r="AGO138" s="69"/>
      <c r="AGP138" s="69"/>
      <c r="AGQ138" s="69"/>
      <c r="AGR138" s="69"/>
      <c r="AGS138" s="69"/>
      <c r="AGT138" s="69"/>
      <c r="AGU138" s="69"/>
      <c r="AGV138" s="69"/>
      <c r="AGW138" s="69"/>
      <c r="AGX138" s="69"/>
      <c r="AGY138" s="69"/>
      <c r="AGZ138" s="69"/>
      <c r="AHA138" s="69"/>
      <c r="AHB138" s="69"/>
      <c r="AHC138" s="69"/>
      <c r="AHD138" s="69"/>
      <c r="AHE138" s="69"/>
      <c r="AHF138" s="69"/>
      <c r="AHG138" s="69"/>
      <c r="AHH138" s="69"/>
      <c r="AHI138" s="69"/>
      <c r="AHJ138" s="69"/>
      <c r="AHK138" s="69"/>
      <c r="AHL138" s="69"/>
      <c r="AHM138" s="69"/>
      <c r="AHN138" s="69"/>
      <c r="AHO138" s="69"/>
      <c r="AHP138" s="69"/>
      <c r="AHQ138" s="69"/>
      <c r="AHR138" s="69"/>
      <c r="AHS138" s="69"/>
      <c r="AHT138" s="69"/>
      <c r="AHU138" s="69"/>
      <c r="AHV138" s="69"/>
      <c r="AHW138" s="69"/>
      <c r="AHX138" s="69"/>
      <c r="AHY138" s="69"/>
      <c r="AHZ138" s="69"/>
      <c r="AIA138" s="69"/>
      <c r="AIB138" s="69"/>
      <c r="AIC138" s="69"/>
      <c r="AID138" s="69"/>
      <c r="AIE138" s="69"/>
      <c r="AIF138" s="69"/>
      <c r="AIG138" s="69"/>
      <c r="AIH138" s="69"/>
      <c r="AII138" s="69"/>
      <c r="AIJ138" s="69"/>
      <c r="AIK138" s="69"/>
      <c r="AIL138" s="69"/>
      <c r="AIM138" s="69"/>
      <c r="AIN138" s="69"/>
      <c r="AIO138" s="69"/>
      <c r="AIP138" s="69"/>
      <c r="AIQ138" s="69"/>
      <c r="AIR138" s="69"/>
      <c r="AIS138" s="69"/>
      <c r="AIT138" s="69"/>
      <c r="AIU138" s="69"/>
      <c r="AIV138" s="69"/>
      <c r="AIW138" s="69"/>
      <c r="AIX138" s="69"/>
      <c r="AIY138" s="69"/>
      <c r="AIZ138" s="69"/>
      <c r="AJA138" s="69"/>
      <c r="AJB138" s="69"/>
      <c r="AJC138" s="69"/>
      <c r="AJD138" s="69"/>
      <c r="AJE138" s="69"/>
      <c r="AJF138" s="69"/>
      <c r="AJG138" s="69"/>
      <c r="AJH138" s="69"/>
      <c r="AJI138" s="69"/>
      <c r="AJJ138" s="69"/>
      <c r="AJK138" s="69"/>
      <c r="AJL138" s="69"/>
      <c r="AJM138" s="69"/>
      <c r="AJN138" s="69"/>
      <c r="AJO138" s="69"/>
      <c r="AJP138" s="69"/>
      <c r="AJQ138" s="69"/>
      <c r="AJR138" s="69"/>
      <c r="AJS138" s="69"/>
      <c r="AJT138" s="69"/>
      <c r="AJU138" s="69"/>
      <c r="AJV138" s="69"/>
      <c r="AJW138" s="69"/>
      <c r="AJX138" s="69"/>
      <c r="AJY138" s="69"/>
      <c r="AJZ138" s="69"/>
      <c r="AKA138" s="69"/>
      <c r="AKB138" s="69"/>
      <c r="AKC138" s="69"/>
      <c r="AKD138" s="69"/>
      <c r="AKE138" s="69"/>
      <c r="AKF138" s="69"/>
      <c r="AKG138" s="69"/>
      <c r="AKH138" s="69"/>
      <c r="AKI138" s="69"/>
      <c r="AKJ138" s="69"/>
      <c r="AKK138" s="69"/>
      <c r="AKL138" s="69"/>
      <c r="AKM138" s="69"/>
      <c r="AKN138" s="69"/>
      <c r="AKO138" s="69"/>
      <c r="AKP138" s="69"/>
      <c r="AKQ138" s="69"/>
      <c r="AKR138" s="69"/>
      <c r="AKS138" s="69"/>
      <c r="AKT138" s="69"/>
      <c r="AKU138" s="69"/>
      <c r="AKV138" s="69"/>
      <c r="AKW138" s="69"/>
      <c r="AKX138" s="69"/>
      <c r="AKY138" s="69"/>
      <c r="AKZ138" s="69"/>
      <c r="ALA138" s="69"/>
      <c r="ALB138" s="69"/>
      <c r="ALC138" s="69"/>
      <c r="ALD138" s="69"/>
      <c r="ALE138" s="69"/>
      <c r="ALF138" s="69"/>
      <c r="ALG138" s="69"/>
      <c r="ALH138" s="69"/>
      <c r="ALI138" s="69"/>
      <c r="ALJ138" s="69"/>
      <c r="ALK138" s="69"/>
      <c r="ALL138" s="69"/>
      <c r="ALM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c r="JL139" s="69"/>
      <c r="JM139" s="69"/>
      <c r="JN139" s="69"/>
      <c r="JO139" s="69"/>
      <c r="JP139" s="69"/>
      <c r="JQ139" s="69"/>
      <c r="JR139" s="69"/>
      <c r="JS139" s="69"/>
      <c r="JT139" s="69"/>
      <c r="JU139" s="69"/>
      <c r="JV139" s="69"/>
      <c r="JW139" s="69"/>
      <c r="JX139" s="69"/>
      <c r="JY139" s="69"/>
      <c r="JZ139" s="69"/>
      <c r="KA139" s="69"/>
      <c r="KB139" s="69"/>
      <c r="KC139" s="69"/>
      <c r="KD139" s="69"/>
      <c r="KE139" s="69"/>
      <c r="KF139" s="69"/>
      <c r="KG139" s="69"/>
      <c r="KH139" s="69"/>
      <c r="KI139" s="69"/>
      <c r="KJ139" s="69"/>
      <c r="KK139" s="69"/>
      <c r="KL139" s="69"/>
      <c r="KM139" s="69"/>
      <c r="KN139" s="69"/>
      <c r="KO139" s="69"/>
      <c r="KP139" s="69"/>
      <c r="KQ139" s="69"/>
      <c r="KR139" s="69"/>
      <c r="KS139" s="69"/>
      <c r="KT139" s="69"/>
      <c r="KU139" s="69"/>
      <c r="KV139" s="69"/>
      <c r="KW139" s="69"/>
      <c r="KX139" s="69"/>
      <c r="KY139" s="69"/>
      <c r="KZ139" s="69"/>
      <c r="LA139" s="69"/>
      <c r="LB139" s="69"/>
      <c r="LC139" s="69"/>
      <c r="LD139" s="69"/>
      <c r="LE139" s="69"/>
      <c r="LF139" s="69"/>
      <c r="LG139" s="69"/>
      <c r="LH139" s="69"/>
      <c r="LI139" s="69"/>
      <c r="LJ139" s="69"/>
      <c r="LK139" s="69"/>
      <c r="LL139" s="69"/>
      <c r="LM139" s="69"/>
      <c r="LN139" s="69"/>
      <c r="LO139" s="69"/>
      <c r="LP139" s="69"/>
      <c r="LQ139" s="69"/>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c r="MU139" s="69"/>
      <c r="MV139" s="69"/>
      <c r="MW139" s="69"/>
      <c r="MX139" s="69"/>
      <c r="MY139" s="69"/>
      <c r="MZ139" s="69"/>
      <c r="NA139" s="69"/>
      <c r="NB139" s="69"/>
      <c r="NC139" s="69"/>
      <c r="ND139" s="69"/>
      <c r="NE139" s="69"/>
      <c r="NF139" s="69"/>
      <c r="NG139" s="69"/>
      <c r="NH139" s="69"/>
      <c r="NI139" s="69"/>
      <c r="NJ139" s="69"/>
      <c r="NK139" s="69"/>
      <c r="NL139" s="69"/>
      <c r="NM139" s="69"/>
      <c r="NN139" s="69"/>
      <c r="NO139" s="69"/>
      <c r="NP139" s="69"/>
      <c r="NQ139" s="69"/>
      <c r="NR139" s="69"/>
      <c r="NS139" s="69"/>
      <c r="NT139" s="69"/>
      <c r="NU139" s="69"/>
      <c r="NV139" s="69"/>
      <c r="NW139" s="69"/>
      <c r="NX139" s="69"/>
      <c r="NY139" s="69"/>
      <c r="NZ139" s="69"/>
      <c r="OA139" s="69"/>
      <c r="OB139" s="69"/>
      <c r="OC139" s="69"/>
      <c r="OD139" s="69"/>
      <c r="OE139" s="69"/>
      <c r="OF139" s="69"/>
      <c r="OG139" s="69"/>
      <c r="OH139" s="69"/>
      <c r="OI139" s="69"/>
      <c r="OJ139" s="69"/>
      <c r="OK139" s="69"/>
      <c r="OL139" s="69"/>
      <c r="OM139" s="69"/>
      <c r="ON139" s="69"/>
      <c r="OO139" s="69"/>
      <c r="OP139" s="69"/>
      <c r="OQ139" s="69"/>
      <c r="OR139" s="69"/>
      <c r="OS139" s="69"/>
      <c r="OT139" s="69"/>
      <c r="OU139" s="69"/>
      <c r="OV139" s="69"/>
      <c r="OW139" s="69"/>
      <c r="OX139" s="69"/>
      <c r="OY139" s="69"/>
      <c r="OZ139" s="69"/>
      <c r="PA139" s="69"/>
      <c r="PB139" s="69"/>
      <c r="PC139" s="69"/>
      <c r="PD139" s="69"/>
      <c r="PE139" s="69"/>
      <c r="PF139" s="69"/>
      <c r="PG139" s="69"/>
      <c r="PH139" s="69"/>
      <c r="PI139" s="69"/>
      <c r="PJ139" s="69"/>
      <c r="PK139" s="69"/>
      <c r="PL139" s="69"/>
      <c r="PM139" s="69"/>
      <c r="PN139" s="69"/>
      <c r="PO139" s="69"/>
      <c r="PP139" s="69"/>
      <c r="PQ139" s="69"/>
      <c r="PR139" s="69"/>
      <c r="PS139" s="69"/>
      <c r="PT139" s="69"/>
      <c r="PU139" s="69"/>
      <c r="PV139" s="69"/>
      <c r="PW139" s="69"/>
      <c r="PX139" s="69"/>
      <c r="PY139" s="69"/>
      <c r="PZ139" s="69"/>
      <c r="QA139" s="69"/>
      <c r="QB139" s="69"/>
      <c r="QC139" s="69"/>
      <c r="QD139" s="69"/>
      <c r="QE139" s="69"/>
      <c r="QF139" s="69"/>
      <c r="QG139" s="69"/>
      <c r="QH139" s="69"/>
      <c r="QI139" s="69"/>
      <c r="QJ139" s="69"/>
      <c r="QK139" s="69"/>
      <c r="QL139" s="69"/>
      <c r="QM139" s="69"/>
      <c r="QN139" s="69"/>
      <c r="QO139" s="69"/>
      <c r="QP139" s="69"/>
      <c r="QQ139" s="69"/>
      <c r="QR139" s="69"/>
      <c r="QS139" s="69"/>
      <c r="QT139" s="69"/>
      <c r="QU139" s="69"/>
      <c r="QV139" s="69"/>
      <c r="QW139" s="69"/>
      <c r="QX139" s="69"/>
      <c r="QY139" s="69"/>
      <c r="QZ139" s="69"/>
      <c r="RA139" s="69"/>
      <c r="RB139" s="69"/>
      <c r="RC139" s="69"/>
      <c r="RD139" s="69"/>
      <c r="RE139" s="69"/>
      <c r="RF139" s="69"/>
      <c r="RG139" s="69"/>
      <c r="RH139" s="69"/>
      <c r="RI139" s="69"/>
      <c r="RJ139" s="69"/>
      <c r="RK139" s="69"/>
      <c r="RL139" s="69"/>
      <c r="RM139" s="69"/>
      <c r="RN139" s="69"/>
      <c r="RO139" s="69"/>
      <c r="RP139" s="69"/>
      <c r="RQ139" s="69"/>
      <c r="RR139" s="69"/>
      <c r="RS139" s="69"/>
      <c r="RT139" s="69"/>
      <c r="RU139" s="69"/>
      <c r="RV139" s="69"/>
      <c r="RW139" s="69"/>
      <c r="RX139" s="69"/>
      <c r="RY139" s="69"/>
      <c r="RZ139" s="69"/>
      <c r="SA139" s="69"/>
      <c r="SB139" s="69"/>
      <c r="SC139" s="69"/>
      <c r="SD139" s="69"/>
      <c r="SE139" s="69"/>
      <c r="SF139" s="69"/>
      <c r="SG139" s="69"/>
      <c r="SH139" s="69"/>
      <c r="SI139" s="69"/>
      <c r="SJ139" s="69"/>
      <c r="SK139" s="69"/>
      <c r="SL139" s="69"/>
      <c r="SM139" s="69"/>
      <c r="SN139" s="69"/>
      <c r="SO139" s="69"/>
      <c r="SP139" s="69"/>
      <c r="SQ139" s="69"/>
      <c r="SR139" s="69"/>
      <c r="SS139" s="69"/>
      <c r="ST139" s="69"/>
      <c r="SU139" s="69"/>
      <c r="SV139" s="69"/>
      <c r="SW139" s="69"/>
      <c r="SX139" s="69"/>
      <c r="SY139" s="69"/>
      <c r="SZ139" s="69"/>
      <c r="TA139" s="69"/>
      <c r="TB139" s="69"/>
      <c r="TC139" s="69"/>
      <c r="TD139" s="69"/>
      <c r="TE139" s="69"/>
      <c r="TF139" s="69"/>
      <c r="TG139" s="69"/>
      <c r="TH139" s="69"/>
      <c r="TI139" s="69"/>
      <c r="TJ139" s="69"/>
      <c r="TK139" s="69"/>
      <c r="TL139" s="69"/>
      <c r="TM139" s="69"/>
      <c r="TN139" s="69"/>
      <c r="TO139" s="69"/>
      <c r="TP139" s="69"/>
      <c r="TQ139" s="69"/>
      <c r="TR139" s="69"/>
      <c r="TS139" s="69"/>
      <c r="TT139" s="69"/>
      <c r="TU139" s="69"/>
      <c r="TV139" s="69"/>
      <c r="TW139" s="69"/>
      <c r="TX139" s="69"/>
      <c r="TY139" s="69"/>
      <c r="TZ139" s="69"/>
      <c r="UA139" s="69"/>
      <c r="UB139" s="69"/>
      <c r="UC139" s="69"/>
      <c r="UD139" s="69"/>
      <c r="UE139" s="69"/>
      <c r="UF139" s="69"/>
      <c r="UG139" s="69"/>
      <c r="UH139" s="69"/>
      <c r="UI139" s="69"/>
      <c r="UJ139" s="69"/>
      <c r="UK139" s="69"/>
      <c r="UL139" s="69"/>
      <c r="UM139" s="69"/>
      <c r="UN139" s="69"/>
      <c r="UO139" s="69"/>
      <c r="UP139" s="69"/>
      <c r="UQ139" s="69"/>
      <c r="UR139" s="69"/>
      <c r="US139" s="69"/>
      <c r="UT139" s="69"/>
      <c r="UU139" s="69"/>
      <c r="UV139" s="69"/>
      <c r="UW139" s="69"/>
      <c r="UX139" s="69"/>
      <c r="UY139" s="69"/>
      <c r="UZ139" s="69"/>
      <c r="VA139" s="69"/>
      <c r="VB139" s="69"/>
      <c r="VC139" s="69"/>
      <c r="VD139" s="69"/>
      <c r="VE139" s="69"/>
      <c r="VF139" s="69"/>
      <c r="VG139" s="69"/>
      <c r="VH139" s="69"/>
      <c r="VI139" s="69"/>
      <c r="VJ139" s="69"/>
      <c r="VK139" s="69"/>
      <c r="VL139" s="69"/>
      <c r="VM139" s="69"/>
      <c r="VN139" s="69"/>
      <c r="VO139" s="69"/>
      <c r="VP139" s="69"/>
      <c r="VQ139" s="69"/>
      <c r="VR139" s="69"/>
      <c r="VS139" s="69"/>
      <c r="VT139" s="69"/>
      <c r="VU139" s="69"/>
      <c r="VV139" s="69"/>
      <c r="VW139" s="69"/>
      <c r="VX139" s="69"/>
      <c r="VY139" s="69"/>
      <c r="VZ139" s="69"/>
      <c r="WA139" s="69"/>
      <c r="WB139" s="69"/>
      <c r="WC139" s="69"/>
      <c r="WD139" s="69"/>
      <c r="WE139" s="69"/>
      <c r="WF139" s="69"/>
      <c r="WG139" s="69"/>
      <c r="WH139" s="69"/>
      <c r="WI139" s="69"/>
      <c r="WJ139" s="69"/>
      <c r="WK139" s="69"/>
      <c r="WL139" s="69"/>
      <c r="WM139" s="69"/>
      <c r="WN139" s="69"/>
      <c r="WO139" s="69"/>
      <c r="WP139" s="69"/>
      <c r="WQ139" s="69"/>
      <c r="WR139" s="69"/>
      <c r="WS139" s="69"/>
      <c r="WT139" s="69"/>
      <c r="WU139" s="69"/>
      <c r="WV139" s="69"/>
      <c r="WW139" s="69"/>
      <c r="WX139" s="69"/>
      <c r="WY139" s="69"/>
      <c r="WZ139" s="69"/>
      <c r="XA139" s="69"/>
      <c r="XB139" s="69"/>
      <c r="XC139" s="69"/>
      <c r="XD139" s="69"/>
      <c r="XE139" s="69"/>
      <c r="XF139" s="69"/>
      <c r="XG139" s="69"/>
      <c r="XH139" s="69"/>
      <c r="XI139" s="69"/>
      <c r="XJ139" s="69"/>
      <c r="XK139" s="69"/>
      <c r="XL139" s="69"/>
      <c r="XM139" s="69"/>
      <c r="XN139" s="69"/>
      <c r="XO139" s="69"/>
      <c r="XP139" s="69"/>
      <c r="XQ139" s="69"/>
      <c r="XR139" s="69"/>
      <c r="XS139" s="69"/>
      <c r="XT139" s="69"/>
      <c r="XU139" s="69"/>
      <c r="XV139" s="69"/>
      <c r="XW139" s="69"/>
      <c r="XX139" s="69"/>
      <c r="XY139" s="69"/>
      <c r="XZ139" s="69"/>
      <c r="YA139" s="69"/>
      <c r="YB139" s="69"/>
      <c r="YC139" s="69"/>
      <c r="YD139" s="69"/>
      <c r="YE139" s="69"/>
      <c r="YF139" s="69"/>
      <c r="YG139" s="69"/>
      <c r="YH139" s="69"/>
      <c r="YI139" s="69"/>
      <c r="YJ139" s="69"/>
      <c r="YK139" s="69"/>
      <c r="YL139" s="69"/>
      <c r="YM139" s="69"/>
      <c r="YN139" s="69"/>
      <c r="YO139" s="69"/>
      <c r="YP139" s="69"/>
      <c r="YQ139" s="69"/>
      <c r="YR139" s="69"/>
      <c r="YS139" s="69"/>
      <c r="YT139" s="69"/>
      <c r="YU139" s="69"/>
      <c r="YV139" s="69"/>
      <c r="YW139" s="69"/>
      <c r="YX139" s="69"/>
      <c r="YY139" s="69"/>
      <c r="YZ139" s="69"/>
      <c r="ZA139" s="69"/>
      <c r="ZB139" s="69"/>
      <c r="ZC139" s="69"/>
      <c r="ZD139" s="69"/>
      <c r="ZE139" s="69"/>
      <c r="ZF139" s="69"/>
      <c r="ZG139" s="69"/>
      <c r="ZH139" s="69"/>
      <c r="ZI139" s="69"/>
      <c r="ZJ139" s="69"/>
      <c r="ZK139" s="69"/>
      <c r="ZL139" s="69"/>
      <c r="ZM139" s="69"/>
      <c r="ZN139" s="69"/>
      <c r="ZO139" s="69"/>
      <c r="ZP139" s="69"/>
      <c r="ZQ139" s="69"/>
      <c r="ZR139" s="69"/>
      <c r="ZS139" s="69"/>
      <c r="ZT139" s="69"/>
      <c r="ZU139" s="69"/>
      <c r="ZV139" s="69"/>
      <c r="ZW139" s="69"/>
      <c r="ZX139" s="69"/>
      <c r="ZY139" s="69"/>
      <c r="ZZ139" s="69"/>
      <c r="AAA139" s="69"/>
      <c r="AAB139" s="69"/>
      <c r="AAC139" s="69"/>
      <c r="AAD139" s="69"/>
      <c r="AAE139" s="69"/>
      <c r="AAF139" s="69"/>
      <c r="AAG139" s="69"/>
      <c r="AAH139" s="69"/>
      <c r="AAI139" s="69"/>
      <c r="AAJ139" s="69"/>
      <c r="AAK139" s="69"/>
      <c r="AAL139" s="69"/>
      <c r="AAM139" s="69"/>
      <c r="AAN139" s="69"/>
      <c r="AAO139" s="69"/>
      <c r="AAP139" s="69"/>
      <c r="AAQ139" s="69"/>
      <c r="AAR139" s="69"/>
      <c r="AAS139" s="69"/>
      <c r="AAT139" s="69"/>
      <c r="AAU139" s="69"/>
      <c r="AAV139" s="69"/>
      <c r="AAW139" s="69"/>
      <c r="AAX139" s="69"/>
      <c r="AAY139" s="69"/>
      <c r="AAZ139" s="69"/>
      <c r="ABA139" s="69"/>
      <c r="ABB139" s="69"/>
      <c r="ABC139" s="69"/>
      <c r="ABD139" s="69"/>
      <c r="ABE139" s="69"/>
      <c r="ABF139" s="69"/>
      <c r="ABG139" s="69"/>
      <c r="ABH139" s="69"/>
      <c r="ABI139" s="69"/>
      <c r="ABJ139" s="69"/>
      <c r="ABK139" s="69"/>
      <c r="ABL139" s="69"/>
      <c r="ABM139" s="69"/>
      <c r="ABN139" s="69"/>
      <c r="ABO139" s="69"/>
      <c r="ABP139" s="69"/>
      <c r="ABQ139" s="69"/>
      <c r="ABR139" s="69"/>
      <c r="ABS139" s="69"/>
      <c r="ABT139" s="69"/>
      <c r="ABU139" s="69"/>
      <c r="ABV139" s="69"/>
      <c r="ABW139" s="69"/>
      <c r="ABX139" s="69"/>
      <c r="ABY139" s="69"/>
      <c r="ABZ139" s="69"/>
      <c r="ACA139" s="69"/>
      <c r="ACB139" s="69"/>
      <c r="ACC139" s="69"/>
      <c r="ACD139" s="69"/>
      <c r="ACE139" s="69"/>
      <c r="ACF139" s="69"/>
      <c r="ACG139" s="69"/>
      <c r="ACH139" s="69"/>
      <c r="ACI139" s="69"/>
      <c r="ACJ139" s="69"/>
      <c r="ACK139" s="69"/>
      <c r="ACL139" s="69"/>
      <c r="ACM139" s="69"/>
      <c r="ACN139" s="69"/>
      <c r="ACO139" s="69"/>
      <c r="ACP139" s="69"/>
      <c r="ACQ139" s="69"/>
      <c r="ACR139" s="69"/>
      <c r="ACS139" s="69"/>
      <c r="ACT139" s="69"/>
      <c r="ACU139" s="69"/>
      <c r="ACV139" s="69"/>
      <c r="ACW139" s="69"/>
      <c r="ACX139" s="69"/>
      <c r="ACY139" s="69"/>
      <c r="ACZ139" s="69"/>
      <c r="ADA139" s="69"/>
      <c r="ADB139" s="69"/>
      <c r="ADC139" s="69"/>
      <c r="ADD139" s="69"/>
      <c r="ADE139" s="69"/>
      <c r="ADF139" s="69"/>
      <c r="ADG139" s="69"/>
      <c r="ADH139" s="69"/>
      <c r="ADI139" s="69"/>
      <c r="ADJ139" s="69"/>
      <c r="ADK139" s="69"/>
      <c r="ADL139" s="69"/>
      <c r="ADM139" s="69"/>
      <c r="ADN139" s="69"/>
      <c r="ADO139" s="69"/>
      <c r="ADP139" s="69"/>
      <c r="ADQ139" s="69"/>
      <c r="ADR139" s="69"/>
      <c r="ADS139" s="69"/>
      <c r="ADT139" s="69"/>
      <c r="ADU139" s="69"/>
      <c r="ADV139" s="69"/>
      <c r="ADW139" s="69"/>
      <c r="ADX139" s="69"/>
      <c r="ADY139" s="69"/>
      <c r="ADZ139" s="69"/>
      <c r="AEA139" s="69"/>
      <c r="AEB139" s="69"/>
      <c r="AEC139" s="69"/>
      <c r="AED139" s="69"/>
      <c r="AEE139" s="69"/>
      <c r="AEF139" s="69"/>
      <c r="AEG139" s="69"/>
      <c r="AEH139" s="69"/>
      <c r="AEI139" s="69"/>
      <c r="AEJ139" s="69"/>
      <c r="AEK139" s="69"/>
      <c r="AEL139" s="69"/>
      <c r="AEM139" s="69"/>
      <c r="AEN139" s="69"/>
      <c r="AEO139" s="69"/>
      <c r="AEP139" s="69"/>
      <c r="AEQ139" s="69"/>
      <c r="AER139" s="69"/>
      <c r="AES139" s="69"/>
      <c r="AET139" s="69"/>
      <c r="AEU139" s="69"/>
      <c r="AEV139" s="69"/>
      <c r="AEW139" s="69"/>
      <c r="AEX139" s="69"/>
      <c r="AEY139" s="69"/>
      <c r="AEZ139" s="69"/>
      <c r="AFA139" s="69"/>
      <c r="AFB139" s="69"/>
      <c r="AFC139" s="69"/>
      <c r="AFD139" s="69"/>
      <c r="AFE139" s="69"/>
      <c r="AFF139" s="69"/>
      <c r="AFG139" s="69"/>
      <c r="AFH139" s="69"/>
      <c r="AFI139" s="69"/>
      <c r="AFJ139" s="69"/>
      <c r="AFK139" s="69"/>
      <c r="AFL139" s="69"/>
      <c r="AFM139" s="69"/>
      <c r="AFN139" s="69"/>
      <c r="AFO139" s="69"/>
      <c r="AFP139" s="69"/>
      <c r="AFQ139" s="69"/>
      <c r="AFR139" s="69"/>
      <c r="AFS139" s="69"/>
      <c r="AFT139" s="69"/>
      <c r="AFU139" s="69"/>
      <c r="AFV139" s="69"/>
      <c r="AFW139" s="69"/>
      <c r="AFX139" s="69"/>
      <c r="AFY139" s="69"/>
      <c r="AFZ139" s="69"/>
      <c r="AGA139" s="69"/>
      <c r="AGB139" s="69"/>
      <c r="AGC139" s="69"/>
      <c r="AGD139" s="69"/>
      <c r="AGE139" s="69"/>
      <c r="AGF139" s="69"/>
      <c r="AGG139" s="69"/>
      <c r="AGH139" s="69"/>
      <c r="AGI139" s="69"/>
      <c r="AGJ139" s="69"/>
      <c r="AGK139" s="69"/>
      <c r="AGL139" s="69"/>
      <c r="AGM139" s="69"/>
      <c r="AGN139" s="69"/>
      <c r="AGO139" s="69"/>
      <c r="AGP139" s="69"/>
      <c r="AGQ139" s="69"/>
      <c r="AGR139" s="69"/>
      <c r="AGS139" s="69"/>
      <c r="AGT139" s="69"/>
      <c r="AGU139" s="69"/>
      <c r="AGV139" s="69"/>
      <c r="AGW139" s="69"/>
      <c r="AGX139" s="69"/>
      <c r="AGY139" s="69"/>
      <c r="AGZ139" s="69"/>
      <c r="AHA139" s="69"/>
      <c r="AHB139" s="69"/>
      <c r="AHC139" s="69"/>
      <c r="AHD139" s="69"/>
      <c r="AHE139" s="69"/>
      <c r="AHF139" s="69"/>
      <c r="AHG139" s="69"/>
      <c r="AHH139" s="69"/>
      <c r="AHI139" s="69"/>
      <c r="AHJ139" s="69"/>
      <c r="AHK139" s="69"/>
      <c r="AHL139" s="69"/>
      <c r="AHM139" s="69"/>
      <c r="AHN139" s="69"/>
      <c r="AHO139" s="69"/>
      <c r="AHP139" s="69"/>
      <c r="AHQ139" s="69"/>
      <c r="AHR139" s="69"/>
      <c r="AHS139" s="69"/>
      <c r="AHT139" s="69"/>
      <c r="AHU139" s="69"/>
      <c r="AHV139" s="69"/>
      <c r="AHW139" s="69"/>
      <c r="AHX139" s="69"/>
      <c r="AHY139" s="69"/>
      <c r="AHZ139" s="69"/>
      <c r="AIA139" s="69"/>
      <c r="AIB139" s="69"/>
      <c r="AIC139" s="69"/>
      <c r="AID139" s="69"/>
      <c r="AIE139" s="69"/>
      <c r="AIF139" s="69"/>
      <c r="AIG139" s="69"/>
      <c r="AIH139" s="69"/>
      <c r="AII139" s="69"/>
      <c r="AIJ139" s="69"/>
      <c r="AIK139" s="69"/>
      <c r="AIL139" s="69"/>
      <c r="AIM139" s="69"/>
      <c r="AIN139" s="69"/>
      <c r="AIO139" s="69"/>
      <c r="AIP139" s="69"/>
      <c r="AIQ139" s="69"/>
      <c r="AIR139" s="69"/>
      <c r="AIS139" s="69"/>
      <c r="AIT139" s="69"/>
      <c r="AIU139" s="69"/>
      <c r="AIV139" s="69"/>
      <c r="AIW139" s="69"/>
      <c r="AIX139" s="69"/>
      <c r="AIY139" s="69"/>
      <c r="AIZ139" s="69"/>
      <c r="AJA139" s="69"/>
      <c r="AJB139" s="69"/>
      <c r="AJC139" s="69"/>
      <c r="AJD139" s="69"/>
      <c r="AJE139" s="69"/>
      <c r="AJF139" s="69"/>
      <c r="AJG139" s="69"/>
      <c r="AJH139" s="69"/>
      <c r="AJI139" s="69"/>
      <c r="AJJ139" s="69"/>
      <c r="AJK139" s="69"/>
      <c r="AJL139" s="69"/>
      <c r="AJM139" s="69"/>
      <c r="AJN139" s="69"/>
      <c r="AJO139" s="69"/>
      <c r="AJP139" s="69"/>
      <c r="AJQ139" s="69"/>
      <c r="AJR139" s="69"/>
      <c r="AJS139" s="69"/>
      <c r="AJT139" s="69"/>
      <c r="AJU139" s="69"/>
      <c r="AJV139" s="69"/>
      <c r="AJW139" s="69"/>
      <c r="AJX139" s="69"/>
      <c r="AJY139" s="69"/>
      <c r="AJZ139" s="69"/>
      <c r="AKA139" s="69"/>
      <c r="AKB139" s="69"/>
      <c r="AKC139" s="69"/>
      <c r="AKD139" s="69"/>
      <c r="AKE139" s="69"/>
      <c r="AKF139" s="69"/>
      <c r="AKG139" s="69"/>
      <c r="AKH139" s="69"/>
      <c r="AKI139" s="69"/>
      <c r="AKJ139" s="69"/>
      <c r="AKK139" s="69"/>
      <c r="AKL139" s="69"/>
      <c r="AKM139" s="69"/>
      <c r="AKN139" s="69"/>
      <c r="AKO139" s="69"/>
      <c r="AKP139" s="69"/>
      <c r="AKQ139" s="69"/>
      <c r="AKR139" s="69"/>
      <c r="AKS139" s="69"/>
      <c r="AKT139" s="69"/>
      <c r="AKU139" s="69"/>
      <c r="AKV139" s="69"/>
      <c r="AKW139" s="69"/>
      <c r="AKX139" s="69"/>
      <c r="AKY139" s="69"/>
      <c r="AKZ139" s="69"/>
      <c r="ALA139" s="69"/>
      <c r="ALB139" s="69"/>
      <c r="ALC139" s="69"/>
      <c r="ALD139" s="69"/>
      <c r="ALE139" s="69"/>
      <c r="ALF139" s="69"/>
      <c r="ALG139" s="69"/>
      <c r="ALH139" s="69"/>
      <c r="ALI139" s="69"/>
      <c r="ALJ139" s="69"/>
      <c r="ALK139" s="69"/>
      <c r="ALL139" s="69"/>
      <c r="ALM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c r="EH140" s="69"/>
      <c r="EI140" s="69"/>
      <c r="EJ140" s="69"/>
      <c r="EK140" s="69"/>
      <c r="EL140" s="69"/>
      <c r="EM140" s="69"/>
      <c r="EN140" s="69"/>
      <c r="EO140" s="69"/>
      <c r="EP140" s="69"/>
      <c r="EQ140" s="69"/>
      <c r="ER140" s="69"/>
      <c r="ES140" s="69"/>
      <c r="ET140" s="69"/>
      <c r="EU140" s="69"/>
      <c r="EV140" s="69"/>
      <c r="EW140" s="69"/>
      <c r="EX140" s="69"/>
      <c r="EY140" s="69"/>
      <c r="EZ140" s="69"/>
      <c r="FA140" s="69"/>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c r="KA140" s="69"/>
      <c r="KB140" s="69"/>
      <c r="KC140" s="69"/>
      <c r="KD140" s="69"/>
      <c r="KE140" s="69"/>
      <c r="KF140" s="69"/>
      <c r="KG140" s="69"/>
      <c r="KH140" s="69"/>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c r="NZ140" s="69"/>
      <c r="OA140" s="69"/>
      <c r="OB140" s="69"/>
      <c r="OC140" s="69"/>
      <c r="OD140" s="69"/>
      <c r="OE140" s="69"/>
      <c r="OF140" s="69"/>
      <c r="OG140" s="69"/>
      <c r="OH140" s="69"/>
      <c r="OI140" s="69"/>
      <c r="OJ140" s="69"/>
      <c r="OK140" s="69"/>
      <c r="OL140" s="69"/>
      <c r="OM140" s="69"/>
      <c r="ON140" s="69"/>
      <c r="OO140" s="69"/>
      <c r="OP140" s="69"/>
      <c r="OQ140" s="69"/>
      <c r="OR140" s="69"/>
      <c r="OS140" s="69"/>
      <c r="OT140" s="69"/>
      <c r="OU140" s="69"/>
      <c r="OV140" s="69"/>
      <c r="OW140" s="69"/>
      <c r="OX140" s="69"/>
      <c r="OY140" s="69"/>
      <c r="OZ140" s="69"/>
      <c r="PA140" s="69"/>
      <c r="PB140" s="69"/>
      <c r="PC140" s="69"/>
      <c r="PD140" s="69"/>
      <c r="PE140" s="69"/>
      <c r="PF140" s="69"/>
      <c r="PG140" s="69"/>
      <c r="PH140" s="69"/>
      <c r="PI140" s="69"/>
      <c r="PJ140" s="69"/>
      <c r="PK140" s="69"/>
      <c r="PL140" s="69"/>
      <c r="PM140" s="69"/>
      <c r="PN140" s="69"/>
      <c r="PO140" s="69"/>
      <c r="PP140" s="69"/>
      <c r="PQ140" s="69"/>
      <c r="PR140" s="69"/>
      <c r="PS140" s="69"/>
      <c r="PT140" s="69"/>
      <c r="PU140" s="69"/>
      <c r="PV140" s="69"/>
      <c r="PW140" s="69"/>
      <c r="PX140" s="69"/>
      <c r="PY140" s="69"/>
      <c r="PZ140" s="69"/>
      <c r="QA140" s="69"/>
      <c r="QB140" s="69"/>
      <c r="QC140" s="69"/>
      <c r="QD140" s="69"/>
      <c r="QE140" s="69"/>
      <c r="QF140" s="69"/>
      <c r="QG140" s="69"/>
      <c r="QH140" s="69"/>
      <c r="QI140" s="69"/>
      <c r="QJ140" s="69"/>
      <c r="QK140" s="69"/>
      <c r="QL140" s="69"/>
      <c r="QM140" s="69"/>
      <c r="QN140" s="69"/>
      <c r="QO140" s="69"/>
      <c r="QP140" s="69"/>
      <c r="QQ140" s="69"/>
      <c r="QR140" s="69"/>
      <c r="QS140" s="69"/>
      <c r="QT140" s="69"/>
      <c r="QU140" s="69"/>
      <c r="QV140" s="69"/>
      <c r="QW140" s="69"/>
      <c r="QX140" s="69"/>
      <c r="QY140" s="69"/>
      <c r="QZ140" s="69"/>
      <c r="RA140" s="69"/>
      <c r="RB140" s="69"/>
      <c r="RC140" s="69"/>
      <c r="RD140" s="69"/>
      <c r="RE140" s="69"/>
      <c r="RF140" s="69"/>
      <c r="RG140" s="69"/>
      <c r="RH140" s="69"/>
      <c r="RI140" s="69"/>
      <c r="RJ140" s="69"/>
      <c r="RK140" s="69"/>
      <c r="RL140" s="69"/>
      <c r="RM140" s="69"/>
      <c r="RN140" s="69"/>
      <c r="RO140" s="69"/>
      <c r="RP140" s="69"/>
      <c r="RQ140" s="69"/>
      <c r="RR140" s="69"/>
      <c r="RS140" s="69"/>
      <c r="RT140" s="69"/>
      <c r="RU140" s="69"/>
      <c r="RV140" s="69"/>
      <c r="RW140" s="69"/>
      <c r="RX140" s="69"/>
      <c r="RY140" s="69"/>
      <c r="RZ140" s="69"/>
      <c r="SA140" s="69"/>
      <c r="SB140" s="69"/>
      <c r="SC140" s="69"/>
      <c r="SD140" s="69"/>
      <c r="SE140" s="69"/>
      <c r="SF140" s="69"/>
      <c r="SG140" s="69"/>
      <c r="SH140" s="69"/>
      <c r="SI140" s="69"/>
      <c r="SJ140" s="69"/>
      <c r="SK140" s="69"/>
      <c r="SL140" s="69"/>
      <c r="SM140" s="69"/>
      <c r="SN140" s="69"/>
      <c r="SO140" s="69"/>
      <c r="SP140" s="69"/>
      <c r="SQ140" s="69"/>
      <c r="SR140" s="69"/>
      <c r="SS140" s="69"/>
      <c r="ST140" s="69"/>
      <c r="SU140" s="69"/>
      <c r="SV140" s="69"/>
      <c r="SW140" s="69"/>
      <c r="SX140" s="69"/>
      <c r="SY140" s="69"/>
      <c r="SZ140" s="69"/>
      <c r="TA140" s="69"/>
      <c r="TB140" s="69"/>
      <c r="TC140" s="69"/>
      <c r="TD140" s="69"/>
      <c r="TE140" s="69"/>
      <c r="TF140" s="69"/>
      <c r="TG140" s="69"/>
      <c r="TH140" s="69"/>
      <c r="TI140" s="69"/>
      <c r="TJ140" s="69"/>
      <c r="TK140" s="69"/>
      <c r="TL140" s="69"/>
      <c r="TM140" s="69"/>
      <c r="TN140" s="69"/>
      <c r="TO140" s="69"/>
      <c r="TP140" s="69"/>
      <c r="TQ140" s="69"/>
      <c r="TR140" s="69"/>
      <c r="TS140" s="69"/>
      <c r="TT140" s="69"/>
      <c r="TU140" s="69"/>
      <c r="TV140" s="69"/>
      <c r="TW140" s="69"/>
      <c r="TX140" s="69"/>
      <c r="TY140" s="69"/>
      <c r="TZ140" s="69"/>
      <c r="UA140" s="69"/>
      <c r="UB140" s="69"/>
      <c r="UC140" s="69"/>
      <c r="UD140" s="69"/>
      <c r="UE140" s="69"/>
      <c r="UF140" s="69"/>
      <c r="UG140" s="69"/>
      <c r="UH140" s="69"/>
      <c r="UI140" s="69"/>
      <c r="UJ140" s="69"/>
      <c r="UK140" s="69"/>
      <c r="UL140" s="69"/>
      <c r="UM140" s="69"/>
      <c r="UN140" s="69"/>
      <c r="UO140" s="69"/>
      <c r="UP140" s="69"/>
      <c r="UQ140" s="69"/>
      <c r="UR140" s="69"/>
      <c r="US140" s="69"/>
      <c r="UT140" s="69"/>
      <c r="UU140" s="69"/>
      <c r="UV140" s="69"/>
      <c r="UW140" s="69"/>
      <c r="UX140" s="69"/>
      <c r="UY140" s="69"/>
      <c r="UZ140" s="69"/>
      <c r="VA140" s="69"/>
      <c r="VB140" s="69"/>
      <c r="VC140" s="69"/>
      <c r="VD140" s="69"/>
      <c r="VE140" s="69"/>
      <c r="VF140" s="69"/>
      <c r="VG140" s="69"/>
      <c r="VH140" s="69"/>
      <c r="VI140" s="69"/>
      <c r="VJ140" s="69"/>
      <c r="VK140" s="69"/>
      <c r="VL140" s="69"/>
      <c r="VM140" s="69"/>
      <c r="VN140" s="69"/>
      <c r="VO140" s="69"/>
      <c r="VP140" s="69"/>
      <c r="VQ140" s="69"/>
      <c r="VR140" s="69"/>
      <c r="VS140" s="69"/>
      <c r="VT140" s="69"/>
      <c r="VU140" s="69"/>
      <c r="VV140" s="69"/>
      <c r="VW140" s="69"/>
      <c r="VX140" s="69"/>
      <c r="VY140" s="69"/>
      <c r="VZ140" s="69"/>
      <c r="WA140" s="69"/>
      <c r="WB140" s="69"/>
      <c r="WC140" s="69"/>
      <c r="WD140" s="69"/>
      <c r="WE140" s="69"/>
      <c r="WF140" s="69"/>
      <c r="WG140" s="69"/>
      <c r="WH140" s="69"/>
      <c r="WI140" s="69"/>
      <c r="WJ140" s="69"/>
      <c r="WK140" s="69"/>
      <c r="WL140" s="69"/>
      <c r="WM140" s="69"/>
      <c r="WN140" s="69"/>
      <c r="WO140" s="69"/>
      <c r="WP140" s="69"/>
      <c r="WQ140" s="69"/>
      <c r="WR140" s="69"/>
      <c r="WS140" s="69"/>
      <c r="WT140" s="69"/>
      <c r="WU140" s="69"/>
      <c r="WV140" s="69"/>
      <c r="WW140" s="69"/>
      <c r="WX140" s="69"/>
      <c r="WY140" s="69"/>
      <c r="WZ140" s="69"/>
      <c r="XA140" s="69"/>
      <c r="XB140" s="69"/>
      <c r="XC140" s="69"/>
      <c r="XD140" s="69"/>
      <c r="XE140" s="69"/>
      <c r="XF140" s="69"/>
      <c r="XG140" s="69"/>
      <c r="XH140" s="69"/>
      <c r="XI140" s="69"/>
      <c r="XJ140" s="69"/>
      <c r="XK140" s="69"/>
      <c r="XL140" s="69"/>
      <c r="XM140" s="69"/>
      <c r="XN140" s="69"/>
      <c r="XO140" s="69"/>
      <c r="XP140" s="69"/>
      <c r="XQ140" s="69"/>
      <c r="XR140" s="69"/>
      <c r="XS140" s="69"/>
      <c r="XT140" s="69"/>
      <c r="XU140" s="69"/>
      <c r="XV140" s="69"/>
      <c r="XW140" s="69"/>
      <c r="XX140" s="69"/>
      <c r="XY140" s="69"/>
      <c r="XZ140" s="69"/>
      <c r="YA140" s="69"/>
      <c r="YB140" s="69"/>
      <c r="YC140" s="69"/>
      <c r="YD140" s="69"/>
      <c r="YE140" s="69"/>
      <c r="YF140" s="69"/>
      <c r="YG140" s="69"/>
      <c r="YH140" s="69"/>
      <c r="YI140" s="69"/>
      <c r="YJ140" s="69"/>
      <c r="YK140" s="69"/>
      <c r="YL140" s="69"/>
      <c r="YM140" s="69"/>
      <c r="YN140" s="69"/>
      <c r="YO140" s="69"/>
      <c r="YP140" s="69"/>
      <c r="YQ140" s="69"/>
      <c r="YR140" s="69"/>
      <c r="YS140" s="69"/>
      <c r="YT140" s="69"/>
      <c r="YU140" s="69"/>
      <c r="YV140" s="69"/>
      <c r="YW140" s="69"/>
      <c r="YX140" s="69"/>
      <c r="YY140" s="69"/>
      <c r="YZ140" s="69"/>
      <c r="ZA140" s="69"/>
      <c r="ZB140" s="69"/>
      <c r="ZC140" s="69"/>
      <c r="ZD140" s="69"/>
      <c r="ZE140" s="69"/>
      <c r="ZF140" s="69"/>
      <c r="ZG140" s="69"/>
      <c r="ZH140" s="69"/>
      <c r="ZI140" s="69"/>
      <c r="ZJ140" s="69"/>
      <c r="ZK140" s="69"/>
      <c r="ZL140" s="69"/>
      <c r="ZM140" s="69"/>
      <c r="ZN140" s="69"/>
      <c r="ZO140" s="69"/>
      <c r="ZP140" s="69"/>
      <c r="ZQ140" s="69"/>
      <c r="ZR140" s="69"/>
      <c r="ZS140" s="69"/>
      <c r="ZT140" s="69"/>
      <c r="ZU140" s="69"/>
      <c r="ZV140" s="69"/>
      <c r="ZW140" s="69"/>
      <c r="ZX140" s="69"/>
      <c r="ZY140" s="69"/>
      <c r="ZZ140" s="69"/>
      <c r="AAA140" s="69"/>
      <c r="AAB140" s="69"/>
      <c r="AAC140" s="69"/>
      <c r="AAD140" s="69"/>
      <c r="AAE140" s="69"/>
      <c r="AAF140" s="69"/>
      <c r="AAG140" s="69"/>
      <c r="AAH140" s="69"/>
      <c r="AAI140" s="69"/>
      <c r="AAJ140" s="69"/>
      <c r="AAK140" s="69"/>
      <c r="AAL140" s="69"/>
      <c r="AAM140" s="69"/>
      <c r="AAN140" s="69"/>
      <c r="AAO140" s="69"/>
      <c r="AAP140" s="69"/>
      <c r="AAQ140" s="69"/>
      <c r="AAR140" s="69"/>
      <c r="AAS140" s="69"/>
      <c r="AAT140" s="69"/>
      <c r="AAU140" s="69"/>
      <c r="AAV140" s="69"/>
      <c r="AAW140" s="69"/>
      <c r="AAX140" s="69"/>
      <c r="AAY140" s="69"/>
      <c r="AAZ140" s="69"/>
      <c r="ABA140" s="69"/>
      <c r="ABB140" s="69"/>
      <c r="ABC140" s="69"/>
      <c r="ABD140" s="69"/>
      <c r="ABE140" s="69"/>
      <c r="ABF140" s="69"/>
      <c r="ABG140" s="69"/>
      <c r="ABH140" s="69"/>
      <c r="ABI140" s="69"/>
      <c r="ABJ140" s="69"/>
      <c r="ABK140" s="69"/>
      <c r="ABL140" s="69"/>
      <c r="ABM140" s="69"/>
      <c r="ABN140" s="69"/>
      <c r="ABO140" s="69"/>
      <c r="ABP140" s="69"/>
      <c r="ABQ140" s="69"/>
      <c r="ABR140" s="69"/>
      <c r="ABS140" s="69"/>
      <c r="ABT140" s="69"/>
      <c r="ABU140" s="69"/>
      <c r="ABV140" s="69"/>
      <c r="ABW140" s="69"/>
      <c r="ABX140" s="69"/>
      <c r="ABY140" s="69"/>
      <c r="ABZ140" s="69"/>
      <c r="ACA140" s="69"/>
      <c r="ACB140" s="69"/>
      <c r="ACC140" s="69"/>
      <c r="ACD140" s="69"/>
      <c r="ACE140" s="69"/>
      <c r="ACF140" s="69"/>
      <c r="ACG140" s="69"/>
      <c r="ACH140" s="69"/>
      <c r="ACI140" s="69"/>
      <c r="ACJ140" s="69"/>
      <c r="ACK140" s="69"/>
      <c r="ACL140" s="69"/>
      <c r="ACM140" s="69"/>
      <c r="ACN140" s="69"/>
      <c r="ACO140" s="69"/>
      <c r="ACP140" s="69"/>
      <c r="ACQ140" s="69"/>
      <c r="ACR140" s="69"/>
      <c r="ACS140" s="69"/>
      <c r="ACT140" s="69"/>
      <c r="ACU140" s="69"/>
      <c r="ACV140" s="69"/>
      <c r="ACW140" s="69"/>
      <c r="ACX140" s="69"/>
      <c r="ACY140" s="69"/>
      <c r="ACZ140" s="69"/>
      <c r="ADA140" s="69"/>
      <c r="ADB140" s="69"/>
      <c r="ADC140" s="69"/>
      <c r="ADD140" s="69"/>
      <c r="ADE140" s="69"/>
      <c r="ADF140" s="69"/>
      <c r="ADG140" s="69"/>
      <c r="ADH140" s="69"/>
      <c r="ADI140" s="69"/>
      <c r="ADJ140" s="69"/>
      <c r="ADK140" s="69"/>
      <c r="ADL140" s="69"/>
      <c r="ADM140" s="69"/>
      <c r="ADN140" s="69"/>
      <c r="ADO140" s="69"/>
      <c r="ADP140" s="69"/>
      <c r="ADQ140" s="69"/>
      <c r="ADR140" s="69"/>
      <c r="ADS140" s="69"/>
      <c r="ADT140" s="69"/>
      <c r="ADU140" s="69"/>
      <c r="ADV140" s="69"/>
      <c r="ADW140" s="69"/>
      <c r="ADX140" s="69"/>
      <c r="ADY140" s="69"/>
      <c r="ADZ140" s="69"/>
      <c r="AEA140" s="69"/>
      <c r="AEB140" s="69"/>
      <c r="AEC140" s="69"/>
      <c r="AED140" s="69"/>
      <c r="AEE140" s="69"/>
      <c r="AEF140" s="69"/>
      <c r="AEG140" s="69"/>
      <c r="AEH140" s="69"/>
      <c r="AEI140" s="69"/>
      <c r="AEJ140" s="69"/>
      <c r="AEK140" s="69"/>
      <c r="AEL140" s="69"/>
      <c r="AEM140" s="69"/>
      <c r="AEN140" s="69"/>
      <c r="AEO140" s="69"/>
      <c r="AEP140" s="69"/>
      <c r="AEQ140" s="69"/>
      <c r="AER140" s="69"/>
      <c r="AES140" s="69"/>
      <c r="AET140" s="69"/>
      <c r="AEU140" s="69"/>
      <c r="AEV140" s="69"/>
      <c r="AEW140" s="69"/>
      <c r="AEX140" s="69"/>
      <c r="AEY140" s="69"/>
      <c r="AEZ140" s="69"/>
      <c r="AFA140" s="69"/>
      <c r="AFB140" s="69"/>
      <c r="AFC140" s="69"/>
      <c r="AFD140" s="69"/>
      <c r="AFE140" s="69"/>
      <c r="AFF140" s="69"/>
      <c r="AFG140" s="69"/>
      <c r="AFH140" s="69"/>
      <c r="AFI140" s="69"/>
      <c r="AFJ140" s="69"/>
      <c r="AFK140" s="69"/>
      <c r="AFL140" s="69"/>
      <c r="AFM140" s="69"/>
      <c r="AFN140" s="69"/>
      <c r="AFO140" s="69"/>
      <c r="AFP140" s="69"/>
      <c r="AFQ140" s="69"/>
      <c r="AFR140" s="69"/>
      <c r="AFS140" s="69"/>
      <c r="AFT140" s="69"/>
      <c r="AFU140" s="69"/>
      <c r="AFV140" s="69"/>
      <c r="AFW140" s="69"/>
      <c r="AFX140" s="69"/>
      <c r="AFY140" s="69"/>
      <c r="AFZ140" s="69"/>
      <c r="AGA140" s="69"/>
      <c r="AGB140" s="69"/>
      <c r="AGC140" s="69"/>
      <c r="AGD140" s="69"/>
      <c r="AGE140" s="69"/>
      <c r="AGF140" s="69"/>
      <c r="AGG140" s="69"/>
      <c r="AGH140" s="69"/>
      <c r="AGI140" s="69"/>
      <c r="AGJ140" s="69"/>
      <c r="AGK140" s="69"/>
      <c r="AGL140" s="69"/>
      <c r="AGM140" s="69"/>
      <c r="AGN140" s="69"/>
      <c r="AGO140" s="69"/>
      <c r="AGP140" s="69"/>
      <c r="AGQ140" s="69"/>
      <c r="AGR140" s="69"/>
      <c r="AGS140" s="69"/>
      <c r="AGT140" s="69"/>
      <c r="AGU140" s="69"/>
      <c r="AGV140" s="69"/>
      <c r="AGW140" s="69"/>
      <c r="AGX140" s="69"/>
      <c r="AGY140" s="69"/>
      <c r="AGZ140" s="69"/>
      <c r="AHA140" s="69"/>
      <c r="AHB140" s="69"/>
      <c r="AHC140" s="69"/>
      <c r="AHD140" s="69"/>
      <c r="AHE140" s="69"/>
      <c r="AHF140" s="69"/>
      <c r="AHG140" s="69"/>
      <c r="AHH140" s="69"/>
      <c r="AHI140" s="69"/>
      <c r="AHJ140" s="69"/>
      <c r="AHK140" s="69"/>
      <c r="AHL140" s="69"/>
      <c r="AHM140" s="69"/>
      <c r="AHN140" s="69"/>
      <c r="AHO140" s="69"/>
      <c r="AHP140" s="69"/>
      <c r="AHQ140" s="69"/>
      <c r="AHR140" s="69"/>
      <c r="AHS140" s="69"/>
      <c r="AHT140" s="69"/>
      <c r="AHU140" s="69"/>
      <c r="AHV140" s="69"/>
      <c r="AHW140" s="69"/>
      <c r="AHX140" s="69"/>
      <c r="AHY140" s="69"/>
      <c r="AHZ140" s="69"/>
      <c r="AIA140" s="69"/>
      <c r="AIB140" s="69"/>
      <c r="AIC140" s="69"/>
      <c r="AID140" s="69"/>
      <c r="AIE140" s="69"/>
      <c r="AIF140" s="69"/>
      <c r="AIG140" s="69"/>
      <c r="AIH140" s="69"/>
      <c r="AII140" s="69"/>
      <c r="AIJ140" s="69"/>
      <c r="AIK140" s="69"/>
      <c r="AIL140" s="69"/>
      <c r="AIM140" s="69"/>
      <c r="AIN140" s="69"/>
      <c r="AIO140" s="69"/>
      <c r="AIP140" s="69"/>
      <c r="AIQ140" s="69"/>
      <c r="AIR140" s="69"/>
      <c r="AIS140" s="69"/>
      <c r="AIT140" s="69"/>
      <c r="AIU140" s="69"/>
      <c r="AIV140" s="69"/>
      <c r="AIW140" s="69"/>
      <c r="AIX140" s="69"/>
      <c r="AIY140" s="69"/>
      <c r="AIZ140" s="69"/>
      <c r="AJA140" s="69"/>
      <c r="AJB140" s="69"/>
      <c r="AJC140" s="69"/>
      <c r="AJD140" s="69"/>
      <c r="AJE140" s="69"/>
      <c r="AJF140" s="69"/>
      <c r="AJG140" s="69"/>
      <c r="AJH140" s="69"/>
      <c r="AJI140" s="69"/>
      <c r="AJJ140" s="69"/>
      <c r="AJK140" s="69"/>
      <c r="AJL140" s="69"/>
      <c r="AJM140" s="69"/>
      <c r="AJN140" s="69"/>
      <c r="AJO140" s="69"/>
      <c r="AJP140" s="69"/>
      <c r="AJQ140" s="69"/>
      <c r="AJR140" s="69"/>
      <c r="AJS140" s="69"/>
      <c r="AJT140" s="69"/>
      <c r="AJU140" s="69"/>
      <c r="AJV140" s="69"/>
      <c r="AJW140" s="69"/>
      <c r="AJX140" s="69"/>
      <c r="AJY140" s="69"/>
      <c r="AJZ140" s="69"/>
      <c r="AKA140" s="69"/>
      <c r="AKB140" s="69"/>
      <c r="AKC140" s="69"/>
      <c r="AKD140" s="69"/>
      <c r="AKE140" s="69"/>
      <c r="AKF140" s="69"/>
      <c r="AKG140" s="69"/>
      <c r="AKH140" s="69"/>
      <c r="AKI140" s="69"/>
      <c r="AKJ140" s="69"/>
      <c r="AKK140" s="69"/>
      <c r="AKL140" s="69"/>
      <c r="AKM140" s="69"/>
      <c r="AKN140" s="69"/>
      <c r="AKO140" s="69"/>
      <c r="AKP140" s="69"/>
      <c r="AKQ140" s="69"/>
      <c r="AKR140" s="69"/>
      <c r="AKS140" s="69"/>
      <c r="AKT140" s="69"/>
      <c r="AKU140" s="69"/>
      <c r="AKV140" s="69"/>
      <c r="AKW140" s="69"/>
      <c r="AKX140" s="69"/>
      <c r="AKY140" s="69"/>
      <c r="AKZ140" s="69"/>
      <c r="ALA140" s="69"/>
      <c r="ALB140" s="69"/>
      <c r="ALC140" s="69"/>
      <c r="ALD140" s="69"/>
      <c r="ALE140" s="69"/>
      <c r="ALF140" s="69"/>
      <c r="ALG140" s="69"/>
      <c r="ALH140" s="69"/>
      <c r="ALI140" s="69"/>
      <c r="ALJ140" s="69"/>
      <c r="ALK140" s="69"/>
      <c r="ALL140" s="69"/>
      <c r="ALM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c r="EI141" s="69"/>
      <c r="EJ141" s="69"/>
      <c r="EK141" s="69"/>
      <c r="EL141" s="69"/>
      <c r="EM141" s="69"/>
      <c r="EN141" s="69"/>
      <c r="EO141" s="69"/>
      <c r="EP141" s="69"/>
      <c r="EQ141" s="69"/>
      <c r="ER141" s="69"/>
      <c r="ES141" s="69"/>
      <c r="ET141" s="69"/>
      <c r="EU141" s="69"/>
      <c r="EV141" s="69"/>
      <c r="EW141" s="69"/>
      <c r="EX141" s="69"/>
      <c r="EY141" s="69"/>
      <c r="EZ141" s="69"/>
      <c r="FA141" s="69"/>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c r="NZ141" s="69"/>
      <c r="OA141" s="69"/>
      <c r="OB141" s="69"/>
      <c r="OC141" s="69"/>
      <c r="OD141" s="69"/>
      <c r="OE141" s="69"/>
      <c r="OF141" s="69"/>
      <c r="OG141" s="69"/>
      <c r="OH141" s="69"/>
      <c r="OI141" s="69"/>
      <c r="OJ141" s="69"/>
      <c r="OK141" s="69"/>
      <c r="OL141" s="69"/>
      <c r="OM141" s="69"/>
      <c r="ON141" s="69"/>
      <c r="OO141" s="69"/>
      <c r="OP141" s="69"/>
      <c r="OQ141" s="69"/>
      <c r="OR141" s="69"/>
      <c r="OS141" s="69"/>
      <c r="OT141" s="69"/>
      <c r="OU141" s="69"/>
      <c r="OV141" s="69"/>
      <c r="OW141" s="69"/>
      <c r="OX141" s="69"/>
      <c r="OY141" s="69"/>
      <c r="OZ141" s="69"/>
      <c r="PA141" s="69"/>
      <c r="PB141" s="69"/>
      <c r="PC141" s="69"/>
      <c r="PD141" s="69"/>
      <c r="PE141" s="69"/>
      <c r="PF141" s="69"/>
      <c r="PG141" s="69"/>
      <c r="PH141" s="69"/>
      <c r="PI141" s="69"/>
      <c r="PJ141" s="69"/>
      <c r="PK141" s="69"/>
      <c r="PL141" s="69"/>
      <c r="PM141" s="69"/>
      <c r="PN141" s="69"/>
      <c r="PO141" s="69"/>
      <c r="PP141" s="69"/>
      <c r="PQ141" s="69"/>
      <c r="PR141" s="69"/>
      <c r="PS141" s="69"/>
      <c r="PT141" s="69"/>
      <c r="PU141" s="69"/>
      <c r="PV141" s="69"/>
      <c r="PW141" s="69"/>
      <c r="PX141" s="69"/>
      <c r="PY141" s="69"/>
      <c r="PZ141" s="69"/>
      <c r="QA141" s="69"/>
      <c r="QB141" s="69"/>
      <c r="QC141" s="69"/>
      <c r="QD141" s="69"/>
      <c r="QE141" s="69"/>
      <c r="QF141" s="69"/>
      <c r="QG141" s="69"/>
      <c r="QH141" s="69"/>
      <c r="QI141" s="69"/>
      <c r="QJ141" s="69"/>
      <c r="QK141" s="69"/>
      <c r="QL141" s="69"/>
      <c r="QM141" s="69"/>
      <c r="QN141" s="69"/>
      <c r="QO141" s="69"/>
      <c r="QP141" s="69"/>
      <c r="QQ141" s="69"/>
      <c r="QR141" s="69"/>
      <c r="QS141" s="69"/>
      <c r="QT141" s="69"/>
      <c r="QU141" s="69"/>
      <c r="QV141" s="69"/>
      <c r="QW141" s="69"/>
      <c r="QX141" s="69"/>
      <c r="QY141" s="69"/>
      <c r="QZ141" s="69"/>
      <c r="RA141" s="69"/>
      <c r="RB141" s="69"/>
      <c r="RC141" s="69"/>
      <c r="RD141" s="69"/>
      <c r="RE141" s="69"/>
      <c r="RF141" s="69"/>
      <c r="RG141" s="69"/>
      <c r="RH141" s="69"/>
      <c r="RI141" s="69"/>
      <c r="RJ141" s="69"/>
      <c r="RK141" s="69"/>
      <c r="RL141" s="69"/>
      <c r="RM141" s="69"/>
      <c r="RN141" s="69"/>
      <c r="RO141" s="69"/>
      <c r="RP141" s="69"/>
      <c r="RQ141" s="69"/>
      <c r="RR141" s="69"/>
      <c r="RS141" s="69"/>
      <c r="RT141" s="69"/>
      <c r="RU141" s="69"/>
      <c r="RV141" s="69"/>
      <c r="RW141" s="69"/>
      <c r="RX141" s="69"/>
      <c r="RY141" s="69"/>
      <c r="RZ141" s="69"/>
      <c r="SA141" s="69"/>
      <c r="SB141" s="69"/>
      <c r="SC141" s="69"/>
      <c r="SD141" s="69"/>
      <c r="SE141" s="69"/>
      <c r="SF141" s="69"/>
      <c r="SG141" s="69"/>
      <c r="SH141" s="69"/>
      <c r="SI141" s="69"/>
      <c r="SJ141" s="69"/>
      <c r="SK141" s="69"/>
      <c r="SL141" s="69"/>
      <c r="SM141" s="69"/>
      <c r="SN141" s="69"/>
      <c r="SO141" s="69"/>
      <c r="SP141" s="69"/>
      <c r="SQ141" s="69"/>
      <c r="SR141" s="69"/>
      <c r="SS141" s="69"/>
      <c r="ST141" s="69"/>
      <c r="SU141" s="69"/>
      <c r="SV141" s="69"/>
      <c r="SW141" s="69"/>
      <c r="SX141" s="69"/>
      <c r="SY141" s="69"/>
      <c r="SZ141" s="69"/>
      <c r="TA141" s="69"/>
      <c r="TB141" s="69"/>
      <c r="TC141" s="69"/>
      <c r="TD141" s="69"/>
      <c r="TE141" s="69"/>
      <c r="TF141" s="69"/>
      <c r="TG141" s="69"/>
      <c r="TH141" s="69"/>
      <c r="TI141" s="69"/>
      <c r="TJ141" s="69"/>
      <c r="TK141" s="69"/>
      <c r="TL141" s="69"/>
      <c r="TM141" s="69"/>
      <c r="TN141" s="69"/>
      <c r="TO141" s="69"/>
      <c r="TP141" s="69"/>
      <c r="TQ141" s="69"/>
      <c r="TR141" s="69"/>
      <c r="TS141" s="69"/>
      <c r="TT141" s="69"/>
      <c r="TU141" s="69"/>
      <c r="TV141" s="69"/>
      <c r="TW141" s="69"/>
      <c r="TX141" s="69"/>
      <c r="TY141" s="69"/>
      <c r="TZ141" s="69"/>
      <c r="UA141" s="69"/>
      <c r="UB141" s="69"/>
      <c r="UC141" s="69"/>
      <c r="UD141" s="69"/>
      <c r="UE141" s="69"/>
      <c r="UF141" s="69"/>
      <c r="UG141" s="69"/>
      <c r="UH141" s="69"/>
      <c r="UI141" s="69"/>
      <c r="UJ141" s="69"/>
      <c r="UK141" s="69"/>
      <c r="UL141" s="69"/>
      <c r="UM141" s="69"/>
      <c r="UN141" s="69"/>
      <c r="UO141" s="69"/>
      <c r="UP141" s="69"/>
      <c r="UQ141" s="69"/>
      <c r="UR141" s="69"/>
      <c r="US141" s="69"/>
      <c r="UT141" s="69"/>
      <c r="UU141" s="69"/>
      <c r="UV141" s="69"/>
      <c r="UW141" s="69"/>
      <c r="UX141" s="69"/>
      <c r="UY141" s="69"/>
      <c r="UZ141" s="69"/>
      <c r="VA141" s="69"/>
      <c r="VB141" s="69"/>
      <c r="VC141" s="69"/>
      <c r="VD141" s="69"/>
      <c r="VE141" s="69"/>
      <c r="VF141" s="69"/>
      <c r="VG141" s="69"/>
      <c r="VH141" s="69"/>
      <c r="VI141" s="69"/>
      <c r="VJ141" s="69"/>
      <c r="VK141" s="69"/>
      <c r="VL141" s="69"/>
      <c r="VM141" s="69"/>
      <c r="VN141" s="69"/>
      <c r="VO141" s="69"/>
      <c r="VP141" s="69"/>
      <c r="VQ141" s="69"/>
      <c r="VR141" s="69"/>
      <c r="VS141" s="69"/>
      <c r="VT141" s="69"/>
      <c r="VU141" s="69"/>
      <c r="VV141" s="69"/>
      <c r="VW141" s="69"/>
      <c r="VX141" s="69"/>
      <c r="VY141" s="69"/>
      <c r="VZ141" s="69"/>
      <c r="WA141" s="69"/>
      <c r="WB141" s="69"/>
      <c r="WC141" s="69"/>
      <c r="WD141" s="69"/>
      <c r="WE141" s="69"/>
      <c r="WF141" s="69"/>
      <c r="WG141" s="69"/>
      <c r="WH141" s="69"/>
      <c r="WI141" s="69"/>
      <c r="WJ141" s="69"/>
      <c r="WK141" s="69"/>
      <c r="WL141" s="69"/>
      <c r="WM141" s="69"/>
      <c r="WN141" s="69"/>
      <c r="WO141" s="69"/>
      <c r="WP141" s="69"/>
      <c r="WQ141" s="69"/>
      <c r="WR141" s="69"/>
      <c r="WS141" s="69"/>
      <c r="WT141" s="69"/>
      <c r="WU141" s="69"/>
      <c r="WV141" s="69"/>
      <c r="WW141" s="69"/>
      <c r="WX141" s="69"/>
      <c r="WY141" s="69"/>
      <c r="WZ141" s="69"/>
      <c r="XA141" s="69"/>
      <c r="XB141" s="69"/>
      <c r="XC141" s="69"/>
      <c r="XD141" s="69"/>
      <c r="XE141" s="69"/>
      <c r="XF141" s="69"/>
      <c r="XG141" s="69"/>
      <c r="XH141" s="69"/>
      <c r="XI141" s="69"/>
      <c r="XJ141" s="69"/>
      <c r="XK141" s="69"/>
      <c r="XL141" s="69"/>
      <c r="XM141" s="69"/>
      <c r="XN141" s="69"/>
      <c r="XO141" s="69"/>
      <c r="XP141" s="69"/>
      <c r="XQ141" s="69"/>
      <c r="XR141" s="69"/>
      <c r="XS141" s="69"/>
      <c r="XT141" s="69"/>
      <c r="XU141" s="69"/>
      <c r="XV141" s="69"/>
      <c r="XW141" s="69"/>
      <c r="XX141" s="69"/>
      <c r="XY141" s="69"/>
      <c r="XZ141" s="69"/>
      <c r="YA141" s="69"/>
      <c r="YB141" s="69"/>
      <c r="YC141" s="69"/>
      <c r="YD141" s="69"/>
      <c r="YE141" s="69"/>
      <c r="YF141" s="69"/>
      <c r="YG141" s="69"/>
      <c r="YH141" s="69"/>
      <c r="YI141" s="69"/>
      <c r="YJ141" s="69"/>
      <c r="YK141" s="69"/>
      <c r="YL141" s="69"/>
      <c r="YM141" s="69"/>
      <c r="YN141" s="69"/>
      <c r="YO141" s="69"/>
      <c r="YP141" s="69"/>
      <c r="YQ141" s="69"/>
      <c r="YR141" s="69"/>
      <c r="YS141" s="69"/>
      <c r="YT141" s="69"/>
      <c r="YU141" s="69"/>
      <c r="YV141" s="69"/>
      <c r="YW141" s="69"/>
      <c r="YX141" s="69"/>
      <c r="YY141" s="69"/>
      <c r="YZ141" s="69"/>
      <c r="ZA141" s="69"/>
      <c r="ZB141" s="69"/>
      <c r="ZC141" s="69"/>
      <c r="ZD141" s="69"/>
      <c r="ZE141" s="69"/>
      <c r="ZF141" s="69"/>
      <c r="ZG141" s="69"/>
      <c r="ZH141" s="69"/>
      <c r="ZI141" s="69"/>
      <c r="ZJ141" s="69"/>
      <c r="ZK141" s="69"/>
      <c r="ZL141" s="69"/>
      <c r="ZM141" s="69"/>
      <c r="ZN141" s="69"/>
      <c r="ZO141" s="69"/>
      <c r="ZP141" s="69"/>
      <c r="ZQ141" s="69"/>
      <c r="ZR141" s="69"/>
      <c r="ZS141" s="69"/>
      <c r="ZT141" s="69"/>
      <c r="ZU141" s="69"/>
      <c r="ZV141" s="69"/>
      <c r="ZW141" s="69"/>
      <c r="ZX141" s="69"/>
      <c r="ZY141" s="69"/>
      <c r="ZZ141" s="69"/>
      <c r="AAA141" s="69"/>
      <c r="AAB141" s="69"/>
      <c r="AAC141" s="69"/>
      <c r="AAD141" s="69"/>
      <c r="AAE141" s="69"/>
      <c r="AAF141" s="69"/>
      <c r="AAG141" s="69"/>
      <c r="AAH141" s="69"/>
      <c r="AAI141" s="69"/>
      <c r="AAJ141" s="69"/>
      <c r="AAK141" s="69"/>
      <c r="AAL141" s="69"/>
      <c r="AAM141" s="69"/>
      <c r="AAN141" s="69"/>
      <c r="AAO141" s="69"/>
      <c r="AAP141" s="69"/>
      <c r="AAQ141" s="69"/>
      <c r="AAR141" s="69"/>
      <c r="AAS141" s="69"/>
      <c r="AAT141" s="69"/>
      <c r="AAU141" s="69"/>
      <c r="AAV141" s="69"/>
      <c r="AAW141" s="69"/>
      <c r="AAX141" s="69"/>
      <c r="AAY141" s="69"/>
      <c r="AAZ141" s="69"/>
      <c r="ABA141" s="69"/>
      <c r="ABB141" s="69"/>
      <c r="ABC141" s="69"/>
      <c r="ABD141" s="69"/>
      <c r="ABE141" s="69"/>
      <c r="ABF141" s="69"/>
      <c r="ABG141" s="69"/>
      <c r="ABH141" s="69"/>
      <c r="ABI141" s="69"/>
      <c r="ABJ141" s="69"/>
      <c r="ABK141" s="69"/>
      <c r="ABL141" s="69"/>
      <c r="ABM141" s="69"/>
      <c r="ABN141" s="69"/>
      <c r="ABO141" s="69"/>
      <c r="ABP141" s="69"/>
      <c r="ABQ141" s="69"/>
      <c r="ABR141" s="69"/>
      <c r="ABS141" s="69"/>
      <c r="ABT141" s="69"/>
      <c r="ABU141" s="69"/>
      <c r="ABV141" s="69"/>
      <c r="ABW141" s="69"/>
      <c r="ABX141" s="69"/>
      <c r="ABY141" s="69"/>
      <c r="ABZ141" s="69"/>
      <c r="ACA141" s="69"/>
      <c r="ACB141" s="69"/>
      <c r="ACC141" s="69"/>
      <c r="ACD141" s="69"/>
      <c r="ACE141" s="69"/>
      <c r="ACF141" s="69"/>
      <c r="ACG141" s="69"/>
      <c r="ACH141" s="69"/>
      <c r="ACI141" s="69"/>
      <c r="ACJ141" s="69"/>
      <c r="ACK141" s="69"/>
      <c r="ACL141" s="69"/>
      <c r="ACM141" s="69"/>
      <c r="ACN141" s="69"/>
      <c r="ACO141" s="69"/>
      <c r="ACP141" s="69"/>
      <c r="ACQ141" s="69"/>
      <c r="ACR141" s="69"/>
      <c r="ACS141" s="69"/>
      <c r="ACT141" s="69"/>
      <c r="ACU141" s="69"/>
      <c r="ACV141" s="69"/>
      <c r="ACW141" s="69"/>
      <c r="ACX141" s="69"/>
      <c r="ACY141" s="69"/>
      <c r="ACZ141" s="69"/>
      <c r="ADA141" s="69"/>
      <c r="ADB141" s="69"/>
      <c r="ADC141" s="69"/>
      <c r="ADD141" s="69"/>
      <c r="ADE141" s="69"/>
      <c r="ADF141" s="69"/>
      <c r="ADG141" s="69"/>
      <c r="ADH141" s="69"/>
      <c r="ADI141" s="69"/>
      <c r="ADJ141" s="69"/>
      <c r="ADK141" s="69"/>
      <c r="ADL141" s="69"/>
      <c r="ADM141" s="69"/>
      <c r="ADN141" s="69"/>
      <c r="ADO141" s="69"/>
      <c r="ADP141" s="69"/>
      <c r="ADQ141" s="69"/>
      <c r="ADR141" s="69"/>
      <c r="ADS141" s="69"/>
      <c r="ADT141" s="69"/>
      <c r="ADU141" s="69"/>
      <c r="ADV141" s="69"/>
      <c r="ADW141" s="69"/>
      <c r="ADX141" s="69"/>
      <c r="ADY141" s="69"/>
      <c r="ADZ141" s="69"/>
      <c r="AEA141" s="69"/>
      <c r="AEB141" s="69"/>
      <c r="AEC141" s="69"/>
      <c r="AED141" s="69"/>
      <c r="AEE141" s="69"/>
      <c r="AEF141" s="69"/>
      <c r="AEG141" s="69"/>
      <c r="AEH141" s="69"/>
      <c r="AEI141" s="69"/>
      <c r="AEJ141" s="69"/>
      <c r="AEK141" s="69"/>
      <c r="AEL141" s="69"/>
      <c r="AEM141" s="69"/>
      <c r="AEN141" s="69"/>
      <c r="AEO141" s="69"/>
      <c r="AEP141" s="69"/>
      <c r="AEQ141" s="69"/>
      <c r="AER141" s="69"/>
      <c r="AES141" s="69"/>
      <c r="AET141" s="69"/>
      <c r="AEU141" s="69"/>
      <c r="AEV141" s="69"/>
      <c r="AEW141" s="69"/>
      <c r="AEX141" s="69"/>
      <c r="AEY141" s="69"/>
      <c r="AEZ141" s="69"/>
      <c r="AFA141" s="69"/>
      <c r="AFB141" s="69"/>
      <c r="AFC141" s="69"/>
      <c r="AFD141" s="69"/>
      <c r="AFE141" s="69"/>
      <c r="AFF141" s="69"/>
      <c r="AFG141" s="69"/>
      <c r="AFH141" s="69"/>
      <c r="AFI141" s="69"/>
      <c r="AFJ141" s="69"/>
      <c r="AFK141" s="69"/>
      <c r="AFL141" s="69"/>
      <c r="AFM141" s="69"/>
      <c r="AFN141" s="69"/>
      <c r="AFO141" s="69"/>
      <c r="AFP141" s="69"/>
      <c r="AFQ141" s="69"/>
      <c r="AFR141" s="69"/>
      <c r="AFS141" s="69"/>
      <c r="AFT141" s="69"/>
      <c r="AFU141" s="69"/>
      <c r="AFV141" s="69"/>
      <c r="AFW141" s="69"/>
      <c r="AFX141" s="69"/>
      <c r="AFY141" s="69"/>
      <c r="AFZ141" s="69"/>
      <c r="AGA141" s="69"/>
      <c r="AGB141" s="69"/>
      <c r="AGC141" s="69"/>
      <c r="AGD141" s="69"/>
      <c r="AGE141" s="69"/>
      <c r="AGF141" s="69"/>
      <c r="AGG141" s="69"/>
      <c r="AGH141" s="69"/>
      <c r="AGI141" s="69"/>
      <c r="AGJ141" s="69"/>
      <c r="AGK141" s="69"/>
      <c r="AGL141" s="69"/>
      <c r="AGM141" s="69"/>
      <c r="AGN141" s="69"/>
      <c r="AGO141" s="69"/>
      <c r="AGP141" s="69"/>
      <c r="AGQ141" s="69"/>
      <c r="AGR141" s="69"/>
      <c r="AGS141" s="69"/>
      <c r="AGT141" s="69"/>
      <c r="AGU141" s="69"/>
      <c r="AGV141" s="69"/>
      <c r="AGW141" s="69"/>
      <c r="AGX141" s="69"/>
      <c r="AGY141" s="69"/>
      <c r="AGZ141" s="69"/>
      <c r="AHA141" s="69"/>
      <c r="AHB141" s="69"/>
      <c r="AHC141" s="69"/>
      <c r="AHD141" s="69"/>
      <c r="AHE141" s="69"/>
      <c r="AHF141" s="69"/>
      <c r="AHG141" s="69"/>
      <c r="AHH141" s="69"/>
      <c r="AHI141" s="69"/>
      <c r="AHJ141" s="69"/>
      <c r="AHK141" s="69"/>
      <c r="AHL141" s="69"/>
      <c r="AHM141" s="69"/>
      <c r="AHN141" s="69"/>
      <c r="AHO141" s="69"/>
      <c r="AHP141" s="69"/>
      <c r="AHQ141" s="69"/>
      <c r="AHR141" s="69"/>
      <c r="AHS141" s="69"/>
      <c r="AHT141" s="69"/>
      <c r="AHU141" s="69"/>
      <c r="AHV141" s="69"/>
      <c r="AHW141" s="69"/>
      <c r="AHX141" s="69"/>
      <c r="AHY141" s="69"/>
      <c r="AHZ141" s="69"/>
      <c r="AIA141" s="69"/>
      <c r="AIB141" s="69"/>
      <c r="AIC141" s="69"/>
      <c r="AID141" s="69"/>
      <c r="AIE141" s="69"/>
      <c r="AIF141" s="69"/>
      <c r="AIG141" s="69"/>
      <c r="AIH141" s="69"/>
      <c r="AII141" s="69"/>
      <c r="AIJ141" s="69"/>
      <c r="AIK141" s="69"/>
      <c r="AIL141" s="69"/>
      <c r="AIM141" s="69"/>
      <c r="AIN141" s="69"/>
      <c r="AIO141" s="69"/>
      <c r="AIP141" s="69"/>
      <c r="AIQ141" s="69"/>
      <c r="AIR141" s="69"/>
      <c r="AIS141" s="69"/>
      <c r="AIT141" s="69"/>
      <c r="AIU141" s="69"/>
      <c r="AIV141" s="69"/>
      <c r="AIW141" s="69"/>
      <c r="AIX141" s="69"/>
      <c r="AIY141" s="69"/>
      <c r="AIZ141" s="69"/>
      <c r="AJA141" s="69"/>
      <c r="AJB141" s="69"/>
      <c r="AJC141" s="69"/>
      <c r="AJD141" s="69"/>
      <c r="AJE141" s="69"/>
      <c r="AJF141" s="69"/>
      <c r="AJG141" s="69"/>
      <c r="AJH141" s="69"/>
      <c r="AJI141" s="69"/>
      <c r="AJJ141" s="69"/>
      <c r="AJK141" s="69"/>
      <c r="AJL141" s="69"/>
      <c r="AJM141" s="69"/>
      <c r="AJN141" s="69"/>
      <c r="AJO141" s="69"/>
      <c r="AJP141" s="69"/>
      <c r="AJQ141" s="69"/>
      <c r="AJR141" s="69"/>
      <c r="AJS141" s="69"/>
      <c r="AJT141" s="69"/>
      <c r="AJU141" s="69"/>
      <c r="AJV141" s="69"/>
      <c r="AJW141" s="69"/>
      <c r="AJX141" s="69"/>
      <c r="AJY141" s="69"/>
      <c r="AJZ141" s="69"/>
      <c r="AKA141" s="69"/>
      <c r="AKB141" s="69"/>
      <c r="AKC141" s="69"/>
      <c r="AKD141" s="69"/>
      <c r="AKE141" s="69"/>
      <c r="AKF141" s="69"/>
      <c r="AKG141" s="69"/>
      <c r="AKH141" s="69"/>
      <c r="AKI141" s="69"/>
      <c r="AKJ141" s="69"/>
      <c r="AKK141" s="69"/>
      <c r="AKL141" s="69"/>
      <c r="AKM141" s="69"/>
      <c r="AKN141" s="69"/>
      <c r="AKO141" s="69"/>
      <c r="AKP141" s="69"/>
      <c r="AKQ141" s="69"/>
      <c r="AKR141" s="69"/>
      <c r="AKS141" s="69"/>
      <c r="AKT141" s="69"/>
      <c r="AKU141" s="69"/>
      <c r="AKV141" s="69"/>
      <c r="AKW141" s="69"/>
      <c r="AKX141" s="69"/>
      <c r="AKY141" s="69"/>
      <c r="AKZ141" s="69"/>
      <c r="ALA141" s="69"/>
      <c r="ALB141" s="69"/>
      <c r="ALC141" s="69"/>
      <c r="ALD141" s="69"/>
      <c r="ALE141" s="69"/>
      <c r="ALF141" s="69"/>
      <c r="ALG141" s="69"/>
      <c r="ALH141" s="69"/>
      <c r="ALI141" s="69"/>
      <c r="ALJ141" s="69"/>
      <c r="ALK141" s="69"/>
      <c r="ALL141" s="69"/>
      <c r="ALM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c r="OC142" s="69"/>
      <c r="OD142" s="69"/>
      <c r="OE142" s="69"/>
      <c r="OF142" s="69"/>
      <c r="OG142" s="69"/>
      <c r="OH142" s="69"/>
      <c r="OI142" s="69"/>
      <c r="OJ142" s="69"/>
      <c r="OK142" s="69"/>
      <c r="OL142" s="69"/>
      <c r="OM142" s="69"/>
      <c r="ON142" s="69"/>
      <c r="OO142" s="69"/>
      <c r="OP142" s="69"/>
      <c r="OQ142" s="69"/>
      <c r="OR142" s="69"/>
      <c r="OS142" s="69"/>
      <c r="OT142" s="69"/>
      <c r="OU142" s="69"/>
      <c r="OV142" s="69"/>
      <c r="OW142" s="69"/>
      <c r="OX142" s="69"/>
      <c r="OY142" s="69"/>
      <c r="OZ142" s="69"/>
      <c r="PA142" s="69"/>
      <c r="PB142" s="69"/>
      <c r="PC142" s="69"/>
      <c r="PD142" s="69"/>
      <c r="PE142" s="69"/>
      <c r="PF142" s="69"/>
      <c r="PG142" s="69"/>
      <c r="PH142" s="69"/>
      <c r="PI142" s="69"/>
      <c r="PJ142" s="69"/>
      <c r="PK142" s="69"/>
      <c r="PL142" s="69"/>
      <c r="PM142" s="69"/>
      <c r="PN142" s="69"/>
      <c r="PO142" s="69"/>
      <c r="PP142" s="69"/>
      <c r="PQ142" s="69"/>
      <c r="PR142" s="69"/>
      <c r="PS142" s="69"/>
      <c r="PT142" s="69"/>
      <c r="PU142" s="69"/>
      <c r="PV142" s="69"/>
      <c r="PW142" s="69"/>
      <c r="PX142" s="69"/>
      <c r="PY142" s="69"/>
      <c r="PZ142" s="69"/>
      <c r="QA142" s="69"/>
      <c r="QB142" s="69"/>
      <c r="QC142" s="69"/>
      <c r="QD142" s="69"/>
      <c r="QE142" s="69"/>
      <c r="QF142" s="69"/>
      <c r="QG142" s="69"/>
      <c r="QH142" s="69"/>
      <c r="QI142" s="69"/>
      <c r="QJ142" s="69"/>
      <c r="QK142" s="69"/>
      <c r="QL142" s="69"/>
      <c r="QM142" s="69"/>
      <c r="QN142" s="69"/>
      <c r="QO142" s="69"/>
      <c r="QP142" s="69"/>
      <c r="QQ142" s="69"/>
      <c r="QR142" s="69"/>
      <c r="QS142" s="69"/>
      <c r="QT142" s="69"/>
      <c r="QU142" s="69"/>
      <c r="QV142" s="69"/>
      <c r="QW142" s="69"/>
      <c r="QX142" s="69"/>
      <c r="QY142" s="69"/>
      <c r="QZ142" s="69"/>
      <c r="RA142" s="69"/>
      <c r="RB142" s="69"/>
      <c r="RC142" s="69"/>
      <c r="RD142" s="69"/>
      <c r="RE142" s="69"/>
      <c r="RF142" s="69"/>
      <c r="RG142" s="69"/>
      <c r="RH142" s="69"/>
      <c r="RI142" s="69"/>
      <c r="RJ142" s="69"/>
      <c r="RK142" s="69"/>
      <c r="RL142" s="69"/>
      <c r="RM142" s="69"/>
      <c r="RN142" s="69"/>
      <c r="RO142" s="69"/>
      <c r="RP142" s="69"/>
      <c r="RQ142" s="69"/>
      <c r="RR142" s="69"/>
      <c r="RS142" s="69"/>
      <c r="RT142" s="69"/>
      <c r="RU142" s="69"/>
      <c r="RV142" s="69"/>
      <c r="RW142" s="69"/>
      <c r="RX142" s="69"/>
      <c r="RY142" s="69"/>
      <c r="RZ142" s="69"/>
      <c r="SA142" s="69"/>
      <c r="SB142" s="69"/>
      <c r="SC142" s="69"/>
      <c r="SD142" s="69"/>
      <c r="SE142" s="69"/>
      <c r="SF142" s="69"/>
      <c r="SG142" s="69"/>
      <c r="SH142" s="69"/>
      <c r="SI142" s="69"/>
      <c r="SJ142" s="69"/>
      <c r="SK142" s="69"/>
      <c r="SL142" s="69"/>
      <c r="SM142" s="69"/>
      <c r="SN142" s="69"/>
      <c r="SO142" s="69"/>
      <c r="SP142" s="69"/>
      <c r="SQ142" s="69"/>
      <c r="SR142" s="69"/>
      <c r="SS142" s="69"/>
      <c r="ST142" s="69"/>
      <c r="SU142" s="69"/>
      <c r="SV142" s="69"/>
      <c r="SW142" s="69"/>
      <c r="SX142" s="69"/>
      <c r="SY142" s="69"/>
      <c r="SZ142" s="69"/>
      <c r="TA142" s="69"/>
      <c r="TB142" s="69"/>
      <c r="TC142" s="69"/>
      <c r="TD142" s="69"/>
      <c r="TE142" s="69"/>
      <c r="TF142" s="69"/>
      <c r="TG142" s="69"/>
      <c r="TH142" s="69"/>
      <c r="TI142" s="69"/>
      <c r="TJ142" s="69"/>
      <c r="TK142" s="69"/>
      <c r="TL142" s="69"/>
      <c r="TM142" s="69"/>
      <c r="TN142" s="69"/>
      <c r="TO142" s="69"/>
      <c r="TP142" s="69"/>
      <c r="TQ142" s="69"/>
      <c r="TR142" s="69"/>
      <c r="TS142" s="69"/>
      <c r="TT142" s="69"/>
      <c r="TU142" s="69"/>
      <c r="TV142" s="69"/>
      <c r="TW142" s="69"/>
      <c r="TX142" s="69"/>
      <c r="TY142" s="69"/>
      <c r="TZ142" s="69"/>
      <c r="UA142" s="69"/>
      <c r="UB142" s="69"/>
      <c r="UC142" s="69"/>
      <c r="UD142" s="69"/>
      <c r="UE142" s="69"/>
      <c r="UF142" s="69"/>
      <c r="UG142" s="69"/>
      <c r="UH142" s="69"/>
      <c r="UI142" s="69"/>
      <c r="UJ142" s="69"/>
      <c r="UK142" s="69"/>
      <c r="UL142" s="69"/>
      <c r="UM142" s="69"/>
      <c r="UN142" s="69"/>
      <c r="UO142" s="69"/>
      <c r="UP142" s="69"/>
      <c r="UQ142" s="69"/>
      <c r="UR142" s="69"/>
      <c r="US142" s="69"/>
      <c r="UT142" s="69"/>
      <c r="UU142" s="69"/>
      <c r="UV142" s="69"/>
      <c r="UW142" s="69"/>
      <c r="UX142" s="69"/>
      <c r="UY142" s="69"/>
      <c r="UZ142" s="69"/>
      <c r="VA142" s="69"/>
      <c r="VB142" s="69"/>
      <c r="VC142" s="69"/>
      <c r="VD142" s="69"/>
      <c r="VE142" s="69"/>
      <c r="VF142" s="69"/>
      <c r="VG142" s="69"/>
      <c r="VH142" s="69"/>
      <c r="VI142" s="69"/>
      <c r="VJ142" s="69"/>
      <c r="VK142" s="69"/>
      <c r="VL142" s="69"/>
      <c r="VM142" s="69"/>
      <c r="VN142" s="69"/>
      <c r="VO142" s="69"/>
      <c r="VP142" s="69"/>
      <c r="VQ142" s="69"/>
      <c r="VR142" s="69"/>
      <c r="VS142" s="69"/>
      <c r="VT142" s="69"/>
      <c r="VU142" s="69"/>
      <c r="VV142" s="69"/>
      <c r="VW142" s="69"/>
      <c r="VX142" s="69"/>
      <c r="VY142" s="69"/>
      <c r="VZ142" s="69"/>
      <c r="WA142" s="69"/>
      <c r="WB142" s="69"/>
      <c r="WC142" s="69"/>
      <c r="WD142" s="69"/>
      <c r="WE142" s="69"/>
      <c r="WF142" s="69"/>
      <c r="WG142" s="69"/>
      <c r="WH142" s="69"/>
      <c r="WI142" s="69"/>
      <c r="WJ142" s="69"/>
      <c r="WK142" s="69"/>
      <c r="WL142" s="69"/>
      <c r="WM142" s="69"/>
      <c r="WN142" s="69"/>
      <c r="WO142" s="69"/>
      <c r="WP142" s="69"/>
      <c r="WQ142" s="69"/>
      <c r="WR142" s="69"/>
      <c r="WS142" s="69"/>
      <c r="WT142" s="69"/>
      <c r="WU142" s="69"/>
      <c r="WV142" s="69"/>
      <c r="WW142" s="69"/>
      <c r="WX142" s="69"/>
      <c r="WY142" s="69"/>
      <c r="WZ142" s="69"/>
      <c r="XA142" s="69"/>
      <c r="XB142" s="69"/>
      <c r="XC142" s="69"/>
      <c r="XD142" s="69"/>
      <c r="XE142" s="69"/>
      <c r="XF142" s="69"/>
      <c r="XG142" s="69"/>
      <c r="XH142" s="69"/>
      <c r="XI142" s="69"/>
      <c r="XJ142" s="69"/>
      <c r="XK142" s="69"/>
      <c r="XL142" s="69"/>
      <c r="XM142" s="69"/>
      <c r="XN142" s="69"/>
      <c r="XO142" s="69"/>
      <c r="XP142" s="69"/>
      <c r="XQ142" s="69"/>
      <c r="XR142" s="69"/>
      <c r="XS142" s="69"/>
      <c r="XT142" s="69"/>
      <c r="XU142" s="69"/>
      <c r="XV142" s="69"/>
      <c r="XW142" s="69"/>
      <c r="XX142" s="69"/>
      <c r="XY142" s="69"/>
      <c r="XZ142" s="69"/>
      <c r="YA142" s="69"/>
      <c r="YB142" s="69"/>
      <c r="YC142" s="69"/>
      <c r="YD142" s="69"/>
      <c r="YE142" s="69"/>
      <c r="YF142" s="69"/>
      <c r="YG142" s="69"/>
      <c r="YH142" s="69"/>
      <c r="YI142" s="69"/>
      <c r="YJ142" s="69"/>
      <c r="YK142" s="69"/>
      <c r="YL142" s="69"/>
      <c r="YM142" s="69"/>
      <c r="YN142" s="69"/>
      <c r="YO142" s="69"/>
      <c r="YP142" s="69"/>
      <c r="YQ142" s="69"/>
      <c r="YR142" s="69"/>
      <c r="YS142" s="69"/>
      <c r="YT142" s="69"/>
      <c r="YU142" s="69"/>
      <c r="YV142" s="69"/>
      <c r="YW142" s="69"/>
      <c r="YX142" s="69"/>
      <c r="YY142" s="69"/>
      <c r="YZ142" s="69"/>
      <c r="ZA142" s="69"/>
      <c r="ZB142" s="69"/>
      <c r="ZC142" s="69"/>
      <c r="ZD142" s="69"/>
      <c r="ZE142" s="69"/>
      <c r="ZF142" s="69"/>
      <c r="ZG142" s="69"/>
      <c r="ZH142" s="69"/>
      <c r="ZI142" s="69"/>
      <c r="ZJ142" s="69"/>
      <c r="ZK142" s="69"/>
      <c r="ZL142" s="69"/>
      <c r="ZM142" s="69"/>
      <c r="ZN142" s="69"/>
      <c r="ZO142" s="69"/>
      <c r="ZP142" s="69"/>
      <c r="ZQ142" s="69"/>
      <c r="ZR142" s="69"/>
      <c r="ZS142" s="69"/>
      <c r="ZT142" s="69"/>
      <c r="ZU142" s="69"/>
      <c r="ZV142" s="69"/>
      <c r="ZW142" s="69"/>
      <c r="ZX142" s="69"/>
      <c r="ZY142" s="69"/>
      <c r="ZZ142" s="69"/>
      <c r="AAA142" s="69"/>
      <c r="AAB142" s="69"/>
      <c r="AAC142" s="69"/>
      <c r="AAD142" s="69"/>
      <c r="AAE142" s="69"/>
      <c r="AAF142" s="69"/>
      <c r="AAG142" s="69"/>
      <c r="AAH142" s="69"/>
      <c r="AAI142" s="69"/>
      <c r="AAJ142" s="69"/>
      <c r="AAK142" s="69"/>
      <c r="AAL142" s="69"/>
      <c r="AAM142" s="69"/>
      <c r="AAN142" s="69"/>
      <c r="AAO142" s="69"/>
      <c r="AAP142" s="69"/>
      <c r="AAQ142" s="69"/>
      <c r="AAR142" s="69"/>
      <c r="AAS142" s="69"/>
      <c r="AAT142" s="69"/>
      <c r="AAU142" s="69"/>
      <c r="AAV142" s="69"/>
      <c r="AAW142" s="69"/>
      <c r="AAX142" s="69"/>
      <c r="AAY142" s="69"/>
      <c r="AAZ142" s="69"/>
      <c r="ABA142" s="69"/>
      <c r="ABB142" s="69"/>
      <c r="ABC142" s="69"/>
      <c r="ABD142" s="69"/>
      <c r="ABE142" s="69"/>
      <c r="ABF142" s="69"/>
      <c r="ABG142" s="69"/>
      <c r="ABH142" s="69"/>
      <c r="ABI142" s="69"/>
      <c r="ABJ142" s="69"/>
      <c r="ABK142" s="69"/>
      <c r="ABL142" s="69"/>
      <c r="ABM142" s="69"/>
      <c r="ABN142" s="69"/>
      <c r="ABO142" s="69"/>
      <c r="ABP142" s="69"/>
      <c r="ABQ142" s="69"/>
      <c r="ABR142" s="69"/>
      <c r="ABS142" s="69"/>
      <c r="ABT142" s="69"/>
      <c r="ABU142" s="69"/>
      <c r="ABV142" s="69"/>
      <c r="ABW142" s="69"/>
      <c r="ABX142" s="69"/>
      <c r="ABY142" s="69"/>
      <c r="ABZ142" s="69"/>
      <c r="ACA142" s="69"/>
      <c r="ACB142" s="69"/>
      <c r="ACC142" s="69"/>
      <c r="ACD142" s="69"/>
      <c r="ACE142" s="69"/>
      <c r="ACF142" s="69"/>
      <c r="ACG142" s="69"/>
      <c r="ACH142" s="69"/>
      <c r="ACI142" s="69"/>
      <c r="ACJ142" s="69"/>
      <c r="ACK142" s="69"/>
      <c r="ACL142" s="69"/>
      <c r="ACM142" s="69"/>
      <c r="ACN142" s="69"/>
      <c r="ACO142" s="69"/>
      <c r="ACP142" s="69"/>
      <c r="ACQ142" s="69"/>
      <c r="ACR142" s="69"/>
      <c r="ACS142" s="69"/>
      <c r="ACT142" s="69"/>
      <c r="ACU142" s="69"/>
      <c r="ACV142" s="69"/>
      <c r="ACW142" s="69"/>
      <c r="ACX142" s="69"/>
      <c r="ACY142" s="69"/>
      <c r="ACZ142" s="69"/>
      <c r="ADA142" s="69"/>
      <c r="ADB142" s="69"/>
      <c r="ADC142" s="69"/>
      <c r="ADD142" s="69"/>
      <c r="ADE142" s="69"/>
      <c r="ADF142" s="69"/>
      <c r="ADG142" s="69"/>
      <c r="ADH142" s="69"/>
      <c r="ADI142" s="69"/>
      <c r="ADJ142" s="69"/>
      <c r="ADK142" s="69"/>
      <c r="ADL142" s="69"/>
      <c r="ADM142" s="69"/>
      <c r="ADN142" s="69"/>
      <c r="ADO142" s="69"/>
      <c r="ADP142" s="69"/>
      <c r="ADQ142" s="69"/>
      <c r="ADR142" s="69"/>
      <c r="ADS142" s="69"/>
      <c r="ADT142" s="69"/>
      <c r="ADU142" s="69"/>
      <c r="ADV142" s="69"/>
      <c r="ADW142" s="69"/>
      <c r="ADX142" s="69"/>
      <c r="ADY142" s="69"/>
      <c r="ADZ142" s="69"/>
      <c r="AEA142" s="69"/>
      <c r="AEB142" s="69"/>
      <c r="AEC142" s="69"/>
      <c r="AED142" s="69"/>
      <c r="AEE142" s="69"/>
      <c r="AEF142" s="69"/>
      <c r="AEG142" s="69"/>
      <c r="AEH142" s="69"/>
      <c r="AEI142" s="69"/>
      <c r="AEJ142" s="69"/>
      <c r="AEK142" s="69"/>
      <c r="AEL142" s="69"/>
      <c r="AEM142" s="69"/>
      <c r="AEN142" s="69"/>
      <c r="AEO142" s="69"/>
      <c r="AEP142" s="69"/>
      <c r="AEQ142" s="69"/>
      <c r="AER142" s="69"/>
      <c r="AES142" s="69"/>
      <c r="AET142" s="69"/>
      <c r="AEU142" s="69"/>
      <c r="AEV142" s="69"/>
      <c r="AEW142" s="69"/>
      <c r="AEX142" s="69"/>
      <c r="AEY142" s="69"/>
      <c r="AEZ142" s="69"/>
      <c r="AFA142" s="69"/>
      <c r="AFB142" s="69"/>
      <c r="AFC142" s="69"/>
      <c r="AFD142" s="69"/>
      <c r="AFE142" s="69"/>
      <c r="AFF142" s="69"/>
      <c r="AFG142" s="69"/>
      <c r="AFH142" s="69"/>
      <c r="AFI142" s="69"/>
      <c r="AFJ142" s="69"/>
      <c r="AFK142" s="69"/>
      <c r="AFL142" s="69"/>
      <c r="AFM142" s="69"/>
      <c r="AFN142" s="69"/>
      <c r="AFO142" s="69"/>
      <c r="AFP142" s="69"/>
      <c r="AFQ142" s="69"/>
      <c r="AFR142" s="69"/>
      <c r="AFS142" s="69"/>
      <c r="AFT142" s="69"/>
      <c r="AFU142" s="69"/>
      <c r="AFV142" s="69"/>
      <c r="AFW142" s="69"/>
      <c r="AFX142" s="69"/>
      <c r="AFY142" s="69"/>
      <c r="AFZ142" s="69"/>
      <c r="AGA142" s="69"/>
      <c r="AGB142" s="69"/>
      <c r="AGC142" s="69"/>
      <c r="AGD142" s="69"/>
      <c r="AGE142" s="69"/>
      <c r="AGF142" s="69"/>
      <c r="AGG142" s="69"/>
      <c r="AGH142" s="69"/>
      <c r="AGI142" s="69"/>
      <c r="AGJ142" s="69"/>
      <c r="AGK142" s="69"/>
      <c r="AGL142" s="69"/>
      <c r="AGM142" s="69"/>
      <c r="AGN142" s="69"/>
      <c r="AGO142" s="69"/>
      <c r="AGP142" s="69"/>
      <c r="AGQ142" s="69"/>
      <c r="AGR142" s="69"/>
      <c r="AGS142" s="69"/>
      <c r="AGT142" s="69"/>
      <c r="AGU142" s="69"/>
      <c r="AGV142" s="69"/>
      <c r="AGW142" s="69"/>
      <c r="AGX142" s="69"/>
      <c r="AGY142" s="69"/>
      <c r="AGZ142" s="69"/>
      <c r="AHA142" s="69"/>
      <c r="AHB142" s="69"/>
      <c r="AHC142" s="69"/>
      <c r="AHD142" s="69"/>
      <c r="AHE142" s="69"/>
      <c r="AHF142" s="69"/>
      <c r="AHG142" s="69"/>
      <c r="AHH142" s="69"/>
      <c r="AHI142" s="69"/>
      <c r="AHJ142" s="69"/>
      <c r="AHK142" s="69"/>
      <c r="AHL142" s="69"/>
      <c r="AHM142" s="69"/>
      <c r="AHN142" s="69"/>
      <c r="AHO142" s="69"/>
      <c r="AHP142" s="69"/>
      <c r="AHQ142" s="69"/>
      <c r="AHR142" s="69"/>
      <c r="AHS142" s="69"/>
      <c r="AHT142" s="69"/>
      <c r="AHU142" s="69"/>
      <c r="AHV142" s="69"/>
      <c r="AHW142" s="69"/>
      <c r="AHX142" s="69"/>
      <c r="AHY142" s="69"/>
      <c r="AHZ142" s="69"/>
      <c r="AIA142" s="69"/>
      <c r="AIB142" s="69"/>
      <c r="AIC142" s="69"/>
      <c r="AID142" s="69"/>
      <c r="AIE142" s="69"/>
      <c r="AIF142" s="69"/>
      <c r="AIG142" s="69"/>
      <c r="AIH142" s="69"/>
      <c r="AII142" s="69"/>
      <c r="AIJ142" s="69"/>
      <c r="AIK142" s="69"/>
      <c r="AIL142" s="69"/>
      <c r="AIM142" s="69"/>
      <c r="AIN142" s="69"/>
      <c r="AIO142" s="69"/>
      <c r="AIP142" s="69"/>
      <c r="AIQ142" s="69"/>
      <c r="AIR142" s="69"/>
      <c r="AIS142" s="69"/>
      <c r="AIT142" s="69"/>
      <c r="AIU142" s="69"/>
      <c r="AIV142" s="69"/>
      <c r="AIW142" s="69"/>
      <c r="AIX142" s="69"/>
      <c r="AIY142" s="69"/>
      <c r="AIZ142" s="69"/>
      <c r="AJA142" s="69"/>
      <c r="AJB142" s="69"/>
      <c r="AJC142" s="69"/>
      <c r="AJD142" s="69"/>
      <c r="AJE142" s="69"/>
      <c r="AJF142" s="69"/>
      <c r="AJG142" s="69"/>
      <c r="AJH142" s="69"/>
      <c r="AJI142" s="69"/>
      <c r="AJJ142" s="69"/>
      <c r="AJK142" s="69"/>
      <c r="AJL142" s="69"/>
      <c r="AJM142" s="69"/>
      <c r="AJN142" s="69"/>
      <c r="AJO142" s="69"/>
      <c r="AJP142" s="69"/>
      <c r="AJQ142" s="69"/>
      <c r="AJR142" s="69"/>
      <c r="AJS142" s="69"/>
      <c r="AJT142" s="69"/>
      <c r="AJU142" s="69"/>
      <c r="AJV142" s="69"/>
      <c r="AJW142" s="69"/>
      <c r="AJX142" s="69"/>
      <c r="AJY142" s="69"/>
      <c r="AJZ142" s="69"/>
      <c r="AKA142" s="69"/>
      <c r="AKB142" s="69"/>
      <c r="AKC142" s="69"/>
      <c r="AKD142" s="69"/>
      <c r="AKE142" s="69"/>
      <c r="AKF142" s="69"/>
      <c r="AKG142" s="69"/>
      <c r="AKH142" s="69"/>
      <c r="AKI142" s="69"/>
      <c r="AKJ142" s="69"/>
      <c r="AKK142" s="69"/>
      <c r="AKL142" s="69"/>
      <c r="AKM142" s="69"/>
      <c r="AKN142" s="69"/>
      <c r="AKO142" s="69"/>
      <c r="AKP142" s="69"/>
      <c r="AKQ142" s="69"/>
      <c r="AKR142" s="69"/>
      <c r="AKS142" s="69"/>
      <c r="AKT142" s="69"/>
      <c r="AKU142" s="69"/>
      <c r="AKV142" s="69"/>
      <c r="AKW142" s="69"/>
      <c r="AKX142" s="69"/>
      <c r="AKY142" s="69"/>
      <c r="AKZ142" s="69"/>
      <c r="ALA142" s="69"/>
      <c r="ALB142" s="69"/>
      <c r="ALC142" s="69"/>
      <c r="ALD142" s="69"/>
      <c r="ALE142" s="69"/>
      <c r="ALF142" s="69"/>
      <c r="ALG142" s="69"/>
      <c r="ALH142" s="69"/>
      <c r="ALI142" s="69"/>
      <c r="ALJ142" s="69"/>
      <c r="ALK142" s="69"/>
      <c r="ALL142" s="69"/>
      <c r="ALM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c r="EK143" s="69"/>
      <c r="EL143" s="69"/>
      <c r="EM143" s="69"/>
      <c r="EN143" s="69"/>
      <c r="EO143" s="69"/>
      <c r="EP143" s="69"/>
      <c r="EQ143" s="69"/>
      <c r="ER143" s="69"/>
      <c r="ES143" s="69"/>
      <c r="ET143" s="69"/>
      <c r="EU143" s="69"/>
      <c r="EV143" s="69"/>
      <c r="EW143" s="69"/>
      <c r="EX143" s="69"/>
      <c r="EY143" s="69"/>
      <c r="EZ143" s="69"/>
      <c r="FA143" s="69"/>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c r="LP143" s="69"/>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c r="NS143" s="69"/>
      <c r="NT143" s="69"/>
      <c r="NU143" s="69"/>
      <c r="NV143" s="69"/>
      <c r="NW143" s="69"/>
      <c r="NX143" s="69"/>
      <c r="NY143" s="69"/>
      <c r="NZ143" s="69"/>
      <c r="OA143" s="69"/>
      <c r="OB143" s="69"/>
      <c r="OC143" s="69"/>
      <c r="OD143" s="69"/>
      <c r="OE143" s="69"/>
      <c r="OF143" s="69"/>
      <c r="OG143" s="69"/>
      <c r="OH143" s="69"/>
      <c r="OI143" s="69"/>
      <c r="OJ143" s="69"/>
      <c r="OK143" s="69"/>
      <c r="OL143" s="69"/>
      <c r="OM143" s="69"/>
      <c r="ON143" s="69"/>
      <c r="OO143" s="69"/>
      <c r="OP143" s="69"/>
      <c r="OQ143" s="69"/>
      <c r="OR143" s="69"/>
      <c r="OS143" s="69"/>
      <c r="OT143" s="69"/>
      <c r="OU143" s="69"/>
      <c r="OV143" s="69"/>
      <c r="OW143" s="69"/>
      <c r="OX143" s="69"/>
      <c r="OY143" s="69"/>
      <c r="OZ143" s="69"/>
      <c r="PA143" s="69"/>
      <c r="PB143" s="69"/>
      <c r="PC143" s="69"/>
      <c r="PD143" s="69"/>
      <c r="PE143" s="69"/>
      <c r="PF143" s="69"/>
      <c r="PG143" s="69"/>
      <c r="PH143" s="69"/>
      <c r="PI143" s="69"/>
      <c r="PJ143" s="69"/>
      <c r="PK143" s="69"/>
      <c r="PL143" s="69"/>
      <c r="PM143" s="69"/>
      <c r="PN143" s="69"/>
      <c r="PO143" s="69"/>
      <c r="PP143" s="69"/>
      <c r="PQ143" s="69"/>
      <c r="PR143" s="69"/>
      <c r="PS143" s="69"/>
      <c r="PT143" s="69"/>
      <c r="PU143" s="69"/>
      <c r="PV143" s="69"/>
      <c r="PW143" s="69"/>
      <c r="PX143" s="69"/>
      <c r="PY143" s="69"/>
      <c r="PZ143" s="69"/>
      <c r="QA143" s="69"/>
      <c r="QB143" s="69"/>
      <c r="QC143" s="69"/>
      <c r="QD143" s="69"/>
      <c r="QE143" s="69"/>
      <c r="QF143" s="69"/>
      <c r="QG143" s="69"/>
      <c r="QH143" s="69"/>
      <c r="QI143" s="69"/>
      <c r="QJ143" s="69"/>
      <c r="QK143" s="69"/>
      <c r="QL143" s="69"/>
      <c r="QM143" s="69"/>
      <c r="QN143" s="69"/>
      <c r="QO143" s="69"/>
      <c r="QP143" s="69"/>
      <c r="QQ143" s="69"/>
      <c r="QR143" s="69"/>
      <c r="QS143" s="69"/>
      <c r="QT143" s="69"/>
      <c r="QU143" s="69"/>
      <c r="QV143" s="69"/>
      <c r="QW143" s="69"/>
      <c r="QX143" s="69"/>
      <c r="QY143" s="69"/>
      <c r="QZ143" s="69"/>
      <c r="RA143" s="69"/>
      <c r="RB143" s="69"/>
      <c r="RC143" s="69"/>
      <c r="RD143" s="69"/>
      <c r="RE143" s="69"/>
      <c r="RF143" s="69"/>
      <c r="RG143" s="69"/>
      <c r="RH143" s="69"/>
      <c r="RI143" s="69"/>
      <c r="RJ143" s="69"/>
      <c r="RK143" s="69"/>
      <c r="RL143" s="69"/>
      <c r="RM143" s="69"/>
      <c r="RN143" s="69"/>
      <c r="RO143" s="69"/>
      <c r="RP143" s="69"/>
      <c r="RQ143" s="69"/>
      <c r="RR143" s="69"/>
      <c r="RS143" s="69"/>
      <c r="RT143" s="69"/>
      <c r="RU143" s="69"/>
      <c r="RV143" s="69"/>
      <c r="RW143" s="69"/>
      <c r="RX143" s="69"/>
      <c r="RY143" s="69"/>
      <c r="RZ143" s="69"/>
      <c r="SA143" s="69"/>
      <c r="SB143" s="69"/>
      <c r="SC143" s="69"/>
      <c r="SD143" s="69"/>
      <c r="SE143" s="69"/>
      <c r="SF143" s="69"/>
      <c r="SG143" s="69"/>
      <c r="SH143" s="69"/>
      <c r="SI143" s="69"/>
      <c r="SJ143" s="69"/>
      <c r="SK143" s="69"/>
      <c r="SL143" s="69"/>
      <c r="SM143" s="69"/>
      <c r="SN143" s="69"/>
      <c r="SO143" s="69"/>
      <c r="SP143" s="69"/>
      <c r="SQ143" s="69"/>
      <c r="SR143" s="69"/>
      <c r="SS143" s="69"/>
      <c r="ST143" s="69"/>
      <c r="SU143" s="69"/>
      <c r="SV143" s="69"/>
      <c r="SW143" s="69"/>
      <c r="SX143" s="69"/>
      <c r="SY143" s="69"/>
      <c r="SZ143" s="69"/>
      <c r="TA143" s="69"/>
      <c r="TB143" s="69"/>
      <c r="TC143" s="69"/>
      <c r="TD143" s="69"/>
      <c r="TE143" s="69"/>
      <c r="TF143" s="69"/>
      <c r="TG143" s="69"/>
      <c r="TH143" s="69"/>
      <c r="TI143" s="69"/>
      <c r="TJ143" s="69"/>
      <c r="TK143" s="69"/>
      <c r="TL143" s="69"/>
      <c r="TM143" s="69"/>
      <c r="TN143" s="69"/>
      <c r="TO143" s="69"/>
      <c r="TP143" s="69"/>
      <c r="TQ143" s="69"/>
      <c r="TR143" s="69"/>
      <c r="TS143" s="69"/>
      <c r="TT143" s="69"/>
      <c r="TU143" s="69"/>
      <c r="TV143" s="69"/>
      <c r="TW143" s="69"/>
      <c r="TX143" s="69"/>
      <c r="TY143" s="69"/>
      <c r="TZ143" s="69"/>
      <c r="UA143" s="69"/>
      <c r="UB143" s="69"/>
      <c r="UC143" s="69"/>
      <c r="UD143" s="69"/>
      <c r="UE143" s="69"/>
      <c r="UF143" s="69"/>
      <c r="UG143" s="69"/>
      <c r="UH143" s="69"/>
      <c r="UI143" s="69"/>
      <c r="UJ143" s="69"/>
      <c r="UK143" s="69"/>
      <c r="UL143" s="69"/>
      <c r="UM143" s="69"/>
      <c r="UN143" s="69"/>
      <c r="UO143" s="69"/>
      <c r="UP143" s="69"/>
      <c r="UQ143" s="69"/>
      <c r="UR143" s="69"/>
      <c r="US143" s="69"/>
      <c r="UT143" s="69"/>
      <c r="UU143" s="69"/>
      <c r="UV143" s="69"/>
      <c r="UW143" s="69"/>
      <c r="UX143" s="69"/>
      <c r="UY143" s="69"/>
      <c r="UZ143" s="69"/>
      <c r="VA143" s="69"/>
      <c r="VB143" s="69"/>
      <c r="VC143" s="69"/>
      <c r="VD143" s="69"/>
      <c r="VE143" s="69"/>
      <c r="VF143" s="69"/>
      <c r="VG143" s="69"/>
      <c r="VH143" s="69"/>
      <c r="VI143" s="69"/>
      <c r="VJ143" s="69"/>
      <c r="VK143" s="69"/>
      <c r="VL143" s="69"/>
      <c r="VM143" s="69"/>
      <c r="VN143" s="69"/>
      <c r="VO143" s="69"/>
      <c r="VP143" s="69"/>
      <c r="VQ143" s="69"/>
      <c r="VR143" s="69"/>
      <c r="VS143" s="69"/>
      <c r="VT143" s="69"/>
      <c r="VU143" s="69"/>
      <c r="VV143" s="69"/>
      <c r="VW143" s="69"/>
      <c r="VX143" s="69"/>
      <c r="VY143" s="69"/>
      <c r="VZ143" s="69"/>
      <c r="WA143" s="69"/>
      <c r="WB143" s="69"/>
      <c r="WC143" s="69"/>
      <c r="WD143" s="69"/>
      <c r="WE143" s="69"/>
      <c r="WF143" s="69"/>
      <c r="WG143" s="69"/>
      <c r="WH143" s="69"/>
      <c r="WI143" s="69"/>
      <c r="WJ143" s="69"/>
      <c r="WK143" s="69"/>
      <c r="WL143" s="69"/>
      <c r="WM143" s="69"/>
      <c r="WN143" s="69"/>
      <c r="WO143" s="69"/>
      <c r="WP143" s="69"/>
      <c r="WQ143" s="69"/>
      <c r="WR143" s="69"/>
      <c r="WS143" s="69"/>
      <c r="WT143" s="69"/>
      <c r="WU143" s="69"/>
      <c r="WV143" s="69"/>
      <c r="WW143" s="69"/>
      <c r="WX143" s="69"/>
      <c r="WY143" s="69"/>
      <c r="WZ143" s="69"/>
      <c r="XA143" s="69"/>
      <c r="XB143" s="69"/>
      <c r="XC143" s="69"/>
      <c r="XD143" s="69"/>
      <c r="XE143" s="69"/>
      <c r="XF143" s="69"/>
      <c r="XG143" s="69"/>
      <c r="XH143" s="69"/>
      <c r="XI143" s="69"/>
      <c r="XJ143" s="69"/>
      <c r="XK143" s="69"/>
      <c r="XL143" s="69"/>
      <c r="XM143" s="69"/>
      <c r="XN143" s="69"/>
      <c r="XO143" s="69"/>
      <c r="XP143" s="69"/>
      <c r="XQ143" s="69"/>
      <c r="XR143" s="69"/>
      <c r="XS143" s="69"/>
      <c r="XT143" s="69"/>
      <c r="XU143" s="69"/>
      <c r="XV143" s="69"/>
      <c r="XW143" s="69"/>
      <c r="XX143" s="69"/>
      <c r="XY143" s="69"/>
      <c r="XZ143" s="69"/>
      <c r="YA143" s="69"/>
      <c r="YB143" s="69"/>
      <c r="YC143" s="69"/>
      <c r="YD143" s="69"/>
      <c r="YE143" s="69"/>
      <c r="YF143" s="69"/>
      <c r="YG143" s="69"/>
      <c r="YH143" s="69"/>
      <c r="YI143" s="69"/>
      <c r="YJ143" s="69"/>
      <c r="YK143" s="69"/>
      <c r="YL143" s="69"/>
      <c r="YM143" s="69"/>
      <c r="YN143" s="69"/>
      <c r="YO143" s="69"/>
      <c r="YP143" s="69"/>
      <c r="YQ143" s="69"/>
      <c r="YR143" s="69"/>
      <c r="YS143" s="69"/>
      <c r="YT143" s="69"/>
      <c r="YU143" s="69"/>
      <c r="YV143" s="69"/>
      <c r="YW143" s="69"/>
      <c r="YX143" s="69"/>
      <c r="YY143" s="69"/>
      <c r="YZ143" s="69"/>
      <c r="ZA143" s="69"/>
      <c r="ZB143" s="69"/>
      <c r="ZC143" s="69"/>
      <c r="ZD143" s="69"/>
      <c r="ZE143" s="69"/>
      <c r="ZF143" s="69"/>
      <c r="ZG143" s="69"/>
      <c r="ZH143" s="69"/>
      <c r="ZI143" s="69"/>
      <c r="ZJ143" s="69"/>
      <c r="ZK143" s="69"/>
      <c r="ZL143" s="69"/>
      <c r="ZM143" s="69"/>
      <c r="ZN143" s="69"/>
      <c r="ZO143" s="69"/>
      <c r="ZP143" s="69"/>
      <c r="ZQ143" s="69"/>
      <c r="ZR143" s="69"/>
      <c r="ZS143" s="69"/>
      <c r="ZT143" s="69"/>
      <c r="ZU143" s="69"/>
      <c r="ZV143" s="69"/>
      <c r="ZW143" s="69"/>
      <c r="ZX143" s="69"/>
      <c r="ZY143" s="69"/>
      <c r="ZZ143" s="69"/>
      <c r="AAA143" s="69"/>
      <c r="AAB143" s="69"/>
      <c r="AAC143" s="69"/>
      <c r="AAD143" s="69"/>
      <c r="AAE143" s="69"/>
      <c r="AAF143" s="69"/>
      <c r="AAG143" s="69"/>
      <c r="AAH143" s="69"/>
      <c r="AAI143" s="69"/>
      <c r="AAJ143" s="69"/>
      <c r="AAK143" s="69"/>
      <c r="AAL143" s="69"/>
      <c r="AAM143" s="69"/>
      <c r="AAN143" s="69"/>
      <c r="AAO143" s="69"/>
      <c r="AAP143" s="69"/>
      <c r="AAQ143" s="69"/>
      <c r="AAR143" s="69"/>
      <c r="AAS143" s="69"/>
      <c r="AAT143" s="69"/>
      <c r="AAU143" s="69"/>
      <c r="AAV143" s="69"/>
      <c r="AAW143" s="69"/>
      <c r="AAX143" s="69"/>
      <c r="AAY143" s="69"/>
      <c r="AAZ143" s="69"/>
      <c r="ABA143" s="69"/>
      <c r="ABB143" s="69"/>
      <c r="ABC143" s="69"/>
      <c r="ABD143" s="69"/>
      <c r="ABE143" s="69"/>
      <c r="ABF143" s="69"/>
      <c r="ABG143" s="69"/>
      <c r="ABH143" s="69"/>
      <c r="ABI143" s="69"/>
      <c r="ABJ143" s="69"/>
      <c r="ABK143" s="69"/>
      <c r="ABL143" s="69"/>
      <c r="ABM143" s="69"/>
      <c r="ABN143" s="69"/>
      <c r="ABO143" s="69"/>
      <c r="ABP143" s="69"/>
      <c r="ABQ143" s="69"/>
      <c r="ABR143" s="69"/>
      <c r="ABS143" s="69"/>
      <c r="ABT143" s="69"/>
      <c r="ABU143" s="69"/>
      <c r="ABV143" s="69"/>
      <c r="ABW143" s="69"/>
      <c r="ABX143" s="69"/>
      <c r="ABY143" s="69"/>
      <c r="ABZ143" s="69"/>
      <c r="ACA143" s="69"/>
      <c r="ACB143" s="69"/>
      <c r="ACC143" s="69"/>
      <c r="ACD143" s="69"/>
      <c r="ACE143" s="69"/>
      <c r="ACF143" s="69"/>
      <c r="ACG143" s="69"/>
      <c r="ACH143" s="69"/>
      <c r="ACI143" s="69"/>
      <c r="ACJ143" s="69"/>
      <c r="ACK143" s="69"/>
      <c r="ACL143" s="69"/>
      <c r="ACM143" s="69"/>
      <c r="ACN143" s="69"/>
      <c r="ACO143" s="69"/>
      <c r="ACP143" s="69"/>
      <c r="ACQ143" s="69"/>
      <c r="ACR143" s="69"/>
      <c r="ACS143" s="69"/>
      <c r="ACT143" s="69"/>
      <c r="ACU143" s="69"/>
      <c r="ACV143" s="69"/>
      <c r="ACW143" s="69"/>
      <c r="ACX143" s="69"/>
      <c r="ACY143" s="69"/>
      <c r="ACZ143" s="69"/>
      <c r="ADA143" s="69"/>
      <c r="ADB143" s="69"/>
      <c r="ADC143" s="69"/>
      <c r="ADD143" s="69"/>
      <c r="ADE143" s="69"/>
      <c r="ADF143" s="69"/>
      <c r="ADG143" s="69"/>
      <c r="ADH143" s="69"/>
      <c r="ADI143" s="69"/>
      <c r="ADJ143" s="69"/>
      <c r="ADK143" s="69"/>
      <c r="ADL143" s="69"/>
      <c r="ADM143" s="69"/>
      <c r="ADN143" s="69"/>
      <c r="ADO143" s="69"/>
      <c r="ADP143" s="69"/>
      <c r="ADQ143" s="69"/>
      <c r="ADR143" s="69"/>
      <c r="ADS143" s="69"/>
      <c r="ADT143" s="69"/>
      <c r="ADU143" s="69"/>
      <c r="ADV143" s="69"/>
      <c r="ADW143" s="69"/>
      <c r="ADX143" s="69"/>
      <c r="ADY143" s="69"/>
      <c r="ADZ143" s="69"/>
      <c r="AEA143" s="69"/>
      <c r="AEB143" s="69"/>
      <c r="AEC143" s="69"/>
      <c r="AED143" s="69"/>
      <c r="AEE143" s="69"/>
      <c r="AEF143" s="69"/>
      <c r="AEG143" s="69"/>
      <c r="AEH143" s="69"/>
      <c r="AEI143" s="69"/>
      <c r="AEJ143" s="69"/>
      <c r="AEK143" s="69"/>
      <c r="AEL143" s="69"/>
      <c r="AEM143" s="69"/>
      <c r="AEN143" s="69"/>
      <c r="AEO143" s="69"/>
      <c r="AEP143" s="69"/>
      <c r="AEQ143" s="69"/>
      <c r="AER143" s="69"/>
      <c r="AES143" s="69"/>
      <c r="AET143" s="69"/>
      <c r="AEU143" s="69"/>
      <c r="AEV143" s="69"/>
      <c r="AEW143" s="69"/>
      <c r="AEX143" s="69"/>
      <c r="AEY143" s="69"/>
      <c r="AEZ143" s="69"/>
      <c r="AFA143" s="69"/>
      <c r="AFB143" s="69"/>
      <c r="AFC143" s="69"/>
      <c r="AFD143" s="69"/>
      <c r="AFE143" s="69"/>
      <c r="AFF143" s="69"/>
      <c r="AFG143" s="69"/>
      <c r="AFH143" s="69"/>
      <c r="AFI143" s="69"/>
      <c r="AFJ143" s="69"/>
      <c r="AFK143" s="69"/>
      <c r="AFL143" s="69"/>
      <c r="AFM143" s="69"/>
      <c r="AFN143" s="69"/>
      <c r="AFO143" s="69"/>
      <c r="AFP143" s="69"/>
      <c r="AFQ143" s="69"/>
      <c r="AFR143" s="69"/>
      <c r="AFS143" s="69"/>
      <c r="AFT143" s="69"/>
      <c r="AFU143" s="69"/>
      <c r="AFV143" s="69"/>
      <c r="AFW143" s="69"/>
      <c r="AFX143" s="69"/>
      <c r="AFY143" s="69"/>
      <c r="AFZ143" s="69"/>
      <c r="AGA143" s="69"/>
      <c r="AGB143" s="69"/>
      <c r="AGC143" s="69"/>
      <c r="AGD143" s="69"/>
      <c r="AGE143" s="69"/>
      <c r="AGF143" s="69"/>
      <c r="AGG143" s="69"/>
      <c r="AGH143" s="69"/>
      <c r="AGI143" s="69"/>
      <c r="AGJ143" s="69"/>
      <c r="AGK143" s="69"/>
      <c r="AGL143" s="69"/>
      <c r="AGM143" s="69"/>
      <c r="AGN143" s="69"/>
      <c r="AGO143" s="69"/>
      <c r="AGP143" s="69"/>
      <c r="AGQ143" s="69"/>
      <c r="AGR143" s="69"/>
      <c r="AGS143" s="69"/>
      <c r="AGT143" s="69"/>
      <c r="AGU143" s="69"/>
      <c r="AGV143" s="69"/>
      <c r="AGW143" s="69"/>
      <c r="AGX143" s="69"/>
      <c r="AGY143" s="69"/>
      <c r="AGZ143" s="69"/>
      <c r="AHA143" s="69"/>
      <c r="AHB143" s="69"/>
      <c r="AHC143" s="69"/>
      <c r="AHD143" s="69"/>
      <c r="AHE143" s="69"/>
      <c r="AHF143" s="69"/>
      <c r="AHG143" s="69"/>
      <c r="AHH143" s="69"/>
      <c r="AHI143" s="69"/>
      <c r="AHJ143" s="69"/>
      <c r="AHK143" s="69"/>
      <c r="AHL143" s="69"/>
      <c r="AHM143" s="69"/>
      <c r="AHN143" s="69"/>
      <c r="AHO143" s="69"/>
      <c r="AHP143" s="69"/>
      <c r="AHQ143" s="69"/>
      <c r="AHR143" s="69"/>
      <c r="AHS143" s="69"/>
      <c r="AHT143" s="69"/>
      <c r="AHU143" s="69"/>
      <c r="AHV143" s="69"/>
      <c r="AHW143" s="69"/>
      <c r="AHX143" s="69"/>
      <c r="AHY143" s="69"/>
      <c r="AHZ143" s="69"/>
      <c r="AIA143" s="69"/>
      <c r="AIB143" s="69"/>
      <c r="AIC143" s="69"/>
      <c r="AID143" s="69"/>
      <c r="AIE143" s="69"/>
      <c r="AIF143" s="69"/>
      <c r="AIG143" s="69"/>
      <c r="AIH143" s="69"/>
      <c r="AII143" s="69"/>
      <c r="AIJ143" s="69"/>
      <c r="AIK143" s="69"/>
      <c r="AIL143" s="69"/>
      <c r="AIM143" s="69"/>
      <c r="AIN143" s="69"/>
      <c r="AIO143" s="69"/>
      <c r="AIP143" s="69"/>
      <c r="AIQ143" s="69"/>
      <c r="AIR143" s="69"/>
      <c r="AIS143" s="69"/>
      <c r="AIT143" s="69"/>
      <c r="AIU143" s="69"/>
      <c r="AIV143" s="69"/>
      <c r="AIW143" s="69"/>
      <c r="AIX143" s="69"/>
      <c r="AIY143" s="69"/>
      <c r="AIZ143" s="69"/>
      <c r="AJA143" s="69"/>
      <c r="AJB143" s="69"/>
      <c r="AJC143" s="69"/>
      <c r="AJD143" s="69"/>
      <c r="AJE143" s="69"/>
      <c r="AJF143" s="69"/>
      <c r="AJG143" s="69"/>
      <c r="AJH143" s="69"/>
      <c r="AJI143" s="69"/>
      <c r="AJJ143" s="69"/>
      <c r="AJK143" s="69"/>
      <c r="AJL143" s="69"/>
      <c r="AJM143" s="69"/>
      <c r="AJN143" s="69"/>
      <c r="AJO143" s="69"/>
      <c r="AJP143" s="69"/>
      <c r="AJQ143" s="69"/>
      <c r="AJR143" s="69"/>
      <c r="AJS143" s="69"/>
      <c r="AJT143" s="69"/>
      <c r="AJU143" s="69"/>
      <c r="AJV143" s="69"/>
      <c r="AJW143" s="69"/>
      <c r="AJX143" s="69"/>
      <c r="AJY143" s="69"/>
      <c r="AJZ143" s="69"/>
      <c r="AKA143" s="69"/>
      <c r="AKB143" s="69"/>
      <c r="AKC143" s="69"/>
      <c r="AKD143" s="69"/>
      <c r="AKE143" s="69"/>
      <c r="AKF143" s="69"/>
      <c r="AKG143" s="69"/>
      <c r="AKH143" s="69"/>
      <c r="AKI143" s="69"/>
      <c r="AKJ143" s="69"/>
      <c r="AKK143" s="69"/>
      <c r="AKL143" s="69"/>
      <c r="AKM143" s="69"/>
      <c r="AKN143" s="69"/>
      <c r="AKO143" s="69"/>
      <c r="AKP143" s="69"/>
      <c r="AKQ143" s="69"/>
      <c r="AKR143" s="69"/>
      <c r="AKS143" s="69"/>
      <c r="AKT143" s="69"/>
      <c r="AKU143" s="69"/>
      <c r="AKV143" s="69"/>
      <c r="AKW143" s="69"/>
      <c r="AKX143" s="69"/>
      <c r="AKY143" s="69"/>
      <c r="AKZ143" s="69"/>
      <c r="ALA143" s="69"/>
      <c r="ALB143" s="69"/>
      <c r="ALC143" s="69"/>
      <c r="ALD143" s="69"/>
      <c r="ALE143" s="69"/>
      <c r="ALF143" s="69"/>
      <c r="ALG143" s="69"/>
      <c r="ALH143" s="69"/>
      <c r="ALI143" s="69"/>
      <c r="ALJ143" s="69"/>
      <c r="ALK143" s="69"/>
      <c r="ALL143" s="69"/>
      <c r="ALM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69"/>
      <c r="CE144" s="69"/>
      <c r="CF144" s="69"/>
      <c r="CG144" s="69"/>
      <c r="CH144" s="69"/>
      <c r="CI144" s="69"/>
      <c r="CJ144" s="69"/>
      <c r="CK144" s="69"/>
      <c r="CL144" s="69"/>
      <c r="CM144" s="69"/>
      <c r="CN144" s="69"/>
      <c r="CO144" s="69"/>
      <c r="CP144" s="69"/>
      <c r="CQ144" s="69"/>
      <c r="CR144" s="69"/>
      <c r="CS144" s="69"/>
      <c r="CT144" s="69"/>
      <c r="CU144" s="69"/>
      <c r="CV144" s="69"/>
      <c r="CW144" s="69"/>
      <c r="CX144" s="69"/>
      <c r="CY144" s="69"/>
      <c r="CZ144" s="69"/>
      <c r="DA144" s="69"/>
      <c r="DB144" s="69"/>
      <c r="DC144" s="69"/>
      <c r="DD144" s="69"/>
      <c r="DE144" s="69"/>
      <c r="DF144" s="69"/>
      <c r="DG144" s="69"/>
      <c r="DH144" s="69"/>
      <c r="DI144" s="69"/>
      <c r="DJ144" s="69"/>
      <c r="DK144" s="69"/>
      <c r="DL144" s="69"/>
      <c r="DM144" s="69"/>
      <c r="DN144" s="69"/>
      <c r="DO144" s="69"/>
      <c r="DP144" s="69"/>
      <c r="DQ144" s="69"/>
      <c r="DR144" s="69"/>
      <c r="DS144" s="69"/>
      <c r="DT144" s="69"/>
      <c r="DU144" s="69"/>
      <c r="DV144" s="69"/>
      <c r="DW144" s="69"/>
      <c r="DX144" s="69"/>
      <c r="DY144" s="69"/>
      <c r="DZ144" s="69"/>
      <c r="EA144" s="69"/>
      <c r="EB144" s="69"/>
      <c r="EC144" s="69"/>
      <c r="ED144" s="69"/>
      <c r="EE144" s="69"/>
      <c r="EF144" s="69"/>
      <c r="EG144" s="69"/>
      <c r="EH144" s="69"/>
      <c r="EI144" s="69"/>
      <c r="EJ144" s="69"/>
      <c r="EK144" s="69"/>
      <c r="EL144" s="69"/>
      <c r="EM144" s="69"/>
      <c r="EN144" s="69"/>
      <c r="EO144" s="69"/>
      <c r="EP144" s="69"/>
      <c r="EQ144" s="69"/>
      <c r="ER144" s="69"/>
      <c r="ES144" s="69"/>
      <c r="ET144" s="69"/>
      <c r="EU144" s="69"/>
      <c r="EV144" s="69"/>
      <c r="EW144" s="69"/>
      <c r="EX144" s="69"/>
      <c r="EY144" s="69"/>
      <c r="EZ144" s="69"/>
      <c r="FA144" s="69"/>
      <c r="FB144" s="69"/>
      <c r="FC144" s="69"/>
      <c r="FD144" s="69"/>
      <c r="FE144" s="69"/>
      <c r="FF144" s="69"/>
      <c r="FG144" s="69"/>
      <c r="FH144" s="69"/>
      <c r="FI144" s="69"/>
      <c r="FJ144" s="69"/>
      <c r="FK144" s="69"/>
      <c r="FL144" s="69"/>
      <c r="FM144" s="69"/>
      <c r="FN144" s="69"/>
      <c r="FO144" s="69"/>
      <c r="FP144" s="69"/>
      <c r="FQ144" s="69"/>
      <c r="FR144" s="69"/>
      <c r="FS144" s="69"/>
      <c r="FT144" s="69"/>
      <c r="FU144" s="69"/>
      <c r="FV144" s="69"/>
      <c r="FW144" s="69"/>
      <c r="FX144" s="69"/>
      <c r="FY144" s="69"/>
      <c r="FZ144" s="69"/>
      <c r="GA144" s="69"/>
      <c r="GB144" s="69"/>
      <c r="GC144" s="69"/>
      <c r="GD144" s="69"/>
      <c r="GE144" s="69"/>
      <c r="GF144" s="69"/>
      <c r="GG144" s="69"/>
      <c r="GH144" s="69"/>
      <c r="GI144" s="69"/>
      <c r="GJ144" s="69"/>
      <c r="GK144" s="69"/>
      <c r="GL144" s="69"/>
      <c r="GM144" s="69"/>
      <c r="GN144" s="69"/>
      <c r="GO144" s="69"/>
      <c r="GP144" s="69"/>
      <c r="GQ144" s="69"/>
      <c r="GR144" s="69"/>
      <c r="GS144" s="69"/>
      <c r="GT144" s="69"/>
      <c r="GU144" s="69"/>
      <c r="GV144" s="69"/>
      <c r="GW144" s="69"/>
      <c r="GX144" s="69"/>
      <c r="GY144" s="69"/>
      <c r="GZ144" s="69"/>
      <c r="HA144" s="69"/>
      <c r="HB144" s="69"/>
      <c r="HC144" s="69"/>
      <c r="HD144" s="69"/>
      <c r="HE144" s="69"/>
      <c r="HF144" s="69"/>
      <c r="HG144" s="69"/>
      <c r="HH144" s="69"/>
      <c r="HI144" s="69"/>
      <c r="HJ144" s="69"/>
      <c r="HK144" s="69"/>
      <c r="HL144" s="69"/>
      <c r="HM144" s="69"/>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c r="IP144" s="69"/>
      <c r="IQ144" s="69"/>
      <c r="IR144" s="69"/>
      <c r="IS144" s="69"/>
      <c r="IT144" s="69"/>
      <c r="IU144" s="69"/>
      <c r="IV144" s="69"/>
      <c r="IW144" s="69"/>
      <c r="IX144" s="69"/>
      <c r="IY144" s="69"/>
      <c r="IZ144" s="69"/>
      <c r="JA144" s="69"/>
      <c r="JB144" s="69"/>
      <c r="JC144" s="69"/>
      <c r="JD144" s="69"/>
      <c r="JE144" s="69"/>
      <c r="JF144" s="69"/>
      <c r="JG144" s="69"/>
      <c r="JH144" s="69"/>
      <c r="JI144" s="69"/>
      <c r="JJ144" s="69"/>
      <c r="JK144" s="69"/>
      <c r="JL144" s="69"/>
      <c r="JM144" s="69"/>
      <c r="JN144" s="69"/>
      <c r="JO144" s="69"/>
      <c r="JP144" s="69"/>
      <c r="JQ144" s="69"/>
      <c r="JR144" s="69"/>
      <c r="JS144" s="69"/>
      <c r="JT144" s="69"/>
      <c r="JU144" s="69"/>
      <c r="JV144" s="69"/>
      <c r="JW144" s="69"/>
      <c r="JX144" s="69"/>
      <c r="JY144" s="69"/>
      <c r="JZ144" s="69"/>
      <c r="KA144" s="69"/>
      <c r="KB144" s="69"/>
      <c r="KC144" s="69"/>
      <c r="KD144" s="69"/>
      <c r="KE144" s="69"/>
      <c r="KF144" s="69"/>
      <c r="KG144" s="69"/>
      <c r="KH144" s="69"/>
      <c r="KI144" s="69"/>
      <c r="KJ144" s="69"/>
      <c r="KK144" s="69"/>
      <c r="KL144" s="69"/>
      <c r="KM144" s="69"/>
      <c r="KN144" s="69"/>
      <c r="KO144" s="69"/>
      <c r="KP144" s="69"/>
      <c r="KQ144" s="69"/>
      <c r="KR144" s="69"/>
      <c r="KS144" s="69"/>
      <c r="KT144" s="69"/>
      <c r="KU144" s="69"/>
      <c r="KV144" s="69"/>
      <c r="KW144" s="69"/>
      <c r="KX144" s="69"/>
      <c r="KY144" s="69"/>
      <c r="KZ144" s="69"/>
      <c r="LA144" s="69"/>
      <c r="LB144" s="69"/>
      <c r="LC144" s="69"/>
      <c r="LD144" s="69"/>
      <c r="LE144" s="69"/>
      <c r="LF144" s="69"/>
      <c r="LG144" s="69"/>
      <c r="LH144" s="69"/>
      <c r="LI144" s="69"/>
      <c r="LJ144" s="69"/>
      <c r="LK144" s="69"/>
      <c r="LL144" s="69"/>
      <c r="LM144" s="69"/>
      <c r="LN144" s="69"/>
      <c r="LO144" s="69"/>
      <c r="LP144" s="69"/>
      <c r="LQ144" s="69"/>
      <c r="LR144" s="69"/>
      <c r="LS144" s="69"/>
      <c r="LT144" s="69"/>
      <c r="LU144" s="69"/>
      <c r="LV144" s="69"/>
      <c r="LW144" s="69"/>
      <c r="LX144" s="69"/>
      <c r="LY144" s="69"/>
      <c r="LZ144" s="69"/>
      <c r="MA144" s="69"/>
      <c r="MB144" s="69"/>
      <c r="MC144" s="69"/>
      <c r="MD144" s="69"/>
      <c r="ME144" s="69"/>
      <c r="MF144" s="69"/>
      <c r="MG144" s="69"/>
      <c r="MH144" s="69"/>
      <c r="MI144" s="69"/>
      <c r="MJ144" s="69"/>
      <c r="MK144" s="69"/>
      <c r="ML144" s="69"/>
      <c r="MM144" s="69"/>
      <c r="MN144" s="69"/>
      <c r="MO144" s="69"/>
      <c r="MP144" s="69"/>
      <c r="MQ144" s="69"/>
      <c r="MR144" s="69"/>
      <c r="MS144" s="69"/>
      <c r="MT144" s="69"/>
      <c r="MU144" s="69"/>
      <c r="MV144" s="69"/>
      <c r="MW144" s="69"/>
      <c r="MX144" s="69"/>
      <c r="MY144" s="69"/>
      <c r="MZ144" s="69"/>
      <c r="NA144" s="69"/>
      <c r="NB144" s="69"/>
      <c r="NC144" s="69"/>
      <c r="ND144" s="69"/>
      <c r="NE144" s="69"/>
      <c r="NF144" s="69"/>
      <c r="NG144" s="69"/>
      <c r="NH144" s="69"/>
      <c r="NI144" s="69"/>
      <c r="NJ144" s="69"/>
      <c r="NK144" s="69"/>
      <c r="NL144" s="69"/>
      <c r="NM144" s="69"/>
      <c r="NN144" s="69"/>
      <c r="NO144" s="69"/>
      <c r="NP144" s="69"/>
      <c r="NQ144" s="69"/>
      <c r="NR144" s="69"/>
      <c r="NS144" s="69"/>
      <c r="NT144" s="69"/>
      <c r="NU144" s="69"/>
      <c r="NV144" s="69"/>
      <c r="NW144" s="69"/>
      <c r="NX144" s="69"/>
      <c r="NY144" s="69"/>
      <c r="NZ144" s="69"/>
      <c r="OA144" s="69"/>
      <c r="OB144" s="69"/>
      <c r="OC144" s="69"/>
      <c r="OD144" s="69"/>
      <c r="OE144" s="69"/>
      <c r="OF144" s="69"/>
      <c r="OG144" s="69"/>
      <c r="OH144" s="69"/>
      <c r="OI144" s="69"/>
      <c r="OJ144" s="69"/>
      <c r="OK144" s="69"/>
      <c r="OL144" s="69"/>
      <c r="OM144" s="69"/>
      <c r="ON144" s="69"/>
      <c r="OO144" s="69"/>
      <c r="OP144" s="69"/>
      <c r="OQ144" s="69"/>
      <c r="OR144" s="69"/>
      <c r="OS144" s="69"/>
      <c r="OT144" s="69"/>
      <c r="OU144" s="69"/>
      <c r="OV144" s="69"/>
      <c r="OW144" s="69"/>
      <c r="OX144" s="69"/>
      <c r="OY144" s="69"/>
      <c r="OZ144" s="69"/>
      <c r="PA144" s="69"/>
      <c r="PB144" s="69"/>
      <c r="PC144" s="69"/>
      <c r="PD144" s="69"/>
      <c r="PE144" s="69"/>
      <c r="PF144" s="69"/>
      <c r="PG144" s="69"/>
      <c r="PH144" s="69"/>
      <c r="PI144" s="69"/>
      <c r="PJ144" s="69"/>
      <c r="PK144" s="69"/>
      <c r="PL144" s="69"/>
      <c r="PM144" s="69"/>
      <c r="PN144" s="69"/>
      <c r="PO144" s="69"/>
      <c r="PP144" s="69"/>
      <c r="PQ144" s="69"/>
      <c r="PR144" s="69"/>
      <c r="PS144" s="69"/>
      <c r="PT144" s="69"/>
      <c r="PU144" s="69"/>
      <c r="PV144" s="69"/>
      <c r="PW144" s="69"/>
      <c r="PX144" s="69"/>
      <c r="PY144" s="69"/>
      <c r="PZ144" s="69"/>
      <c r="QA144" s="69"/>
      <c r="QB144" s="69"/>
      <c r="QC144" s="69"/>
      <c r="QD144" s="69"/>
      <c r="QE144" s="69"/>
      <c r="QF144" s="69"/>
      <c r="QG144" s="69"/>
      <c r="QH144" s="69"/>
      <c r="QI144" s="69"/>
      <c r="QJ144" s="69"/>
      <c r="QK144" s="69"/>
      <c r="QL144" s="69"/>
      <c r="QM144" s="69"/>
      <c r="QN144" s="69"/>
      <c r="QO144" s="69"/>
      <c r="QP144" s="69"/>
      <c r="QQ144" s="69"/>
      <c r="QR144" s="69"/>
      <c r="QS144" s="69"/>
      <c r="QT144" s="69"/>
      <c r="QU144" s="69"/>
      <c r="QV144" s="69"/>
      <c r="QW144" s="69"/>
      <c r="QX144" s="69"/>
      <c r="QY144" s="69"/>
      <c r="QZ144" s="69"/>
      <c r="RA144" s="69"/>
      <c r="RB144" s="69"/>
      <c r="RC144" s="69"/>
      <c r="RD144" s="69"/>
      <c r="RE144" s="69"/>
      <c r="RF144" s="69"/>
      <c r="RG144" s="69"/>
      <c r="RH144" s="69"/>
      <c r="RI144" s="69"/>
      <c r="RJ144" s="69"/>
      <c r="RK144" s="69"/>
      <c r="RL144" s="69"/>
      <c r="RM144" s="69"/>
      <c r="RN144" s="69"/>
      <c r="RO144" s="69"/>
      <c r="RP144" s="69"/>
      <c r="RQ144" s="69"/>
      <c r="RR144" s="69"/>
      <c r="RS144" s="69"/>
      <c r="RT144" s="69"/>
      <c r="RU144" s="69"/>
      <c r="RV144" s="69"/>
      <c r="RW144" s="69"/>
      <c r="RX144" s="69"/>
      <c r="RY144" s="69"/>
      <c r="RZ144" s="69"/>
      <c r="SA144" s="69"/>
      <c r="SB144" s="69"/>
      <c r="SC144" s="69"/>
      <c r="SD144" s="69"/>
      <c r="SE144" s="69"/>
      <c r="SF144" s="69"/>
      <c r="SG144" s="69"/>
      <c r="SH144" s="69"/>
      <c r="SI144" s="69"/>
      <c r="SJ144" s="69"/>
      <c r="SK144" s="69"/>
      <c r="SL144" s="69"/>
      <c r="SM144" s="69"/>
      <c r="SN144" s="69"/>
      <c r="SO144" s="69"/>
      <c r="SP144" s="69"/>
      <c r="SQ144" s="69"/>
      <c r="SR144" s="69"/>
      <c r="SS144" s="69"/>
      <c r="ST144" s="69"/>
      <c r="SU144" s="69"/>
      <c r="SV144" s="69"/>
      <c r="SW144" s="69"/>
      <c r="SX144" s="69"/>
      <c r="SY144" s="69"/>
      <c r="SZ144" s="69"/>
      <c r="TA144" s="69"/>
      <c r="TB144" s="69"/>
      <c r="TC144" s="69"/>
      <c r="TD144" s="69"/>
      <c r="TE144" s="69"/>
      <c r="TF144" s="69"/>
      <c r="TG144" s="69"/>
      <c r="TH144" s="69"/>
      <c r="TI144" s="69"/>
      <c r="TJ144" s="69"/>
      <c r="TK144" s="69"/>
      <c r="TL144" s="69"/>
      <c r="TM144" s="69"/>
      <c r="TN144" s="69"/>
      <c r="TO144" s="69"/>
      <c r="TP144" s="69"/>
      <c r="TQ144" s="69"/>
      <c r="TR144" s="69"/>
      <c r="TS144" s="69"/>
      <c r="TT144" s="69"/>
      <c r="TU144" s="69"/>
      <c r="TV144" s="69"/>
      <c r="TW144" s="69"/>
      <c r="TX144" s="69"/>
      <c r="TY144" s="69"/>
      <c r="TZ144" s="69"/>
      <c r="UA144" s="69"/>
      <c r="UB144" s="69"/>
      <c r="UC144" s="69"/>
      <c r="UD144" s="69"/>
      <c r="UE144" s="69"/>
      <c r="UF144" s="69"/>
      <c r="UG144" s="69"/>
      <c r="UH144" s="69"/>
      <c r="UI144" s="69"/>
      <c r="UJ144" s="69"/>
      <c r="UK144" s="69"/>
      <c r="UL144" s="69"/>
      <c r="UM144" s="69"/>
      <c r="UN144" s="69"/>
      <c r="UO144" s="69"/>
      <c r="UP144" s="69"/>
      <c r="UQ144" s="69"/>
      <c r="UR144" s="69"/>
      <c r="US144" s="69"/>
      <c r="UT144" s="69"/>
      <c r="UU144" s="69"/>
      <c r="UV144" s="69"/>
      <c r="UW144" s="69"/>
      <c r="UX144" s="69"/>
      <c r="UY144" s="69"/>
      <c r="UZ144" s="69"/>
      <c r="VA144" s="69"/>
      <c r="VB144" s="69"/>
      <c r="VC144" s="69"/>
      <c r="VD144" s="69"/>
      <c r="VE144" s="69"/>
      <c r="VF144" s="69"/>
      <c r="VG144" s="69"/>
      <c r="VH144" s="69"/>
      <c r="VI144" s="69"/>
      <c r="VJ144" s="69"/>
      <c r="VK144" s="69"/>
      <c r="VL144" s="69"/>
      <c r="VM144" s="69"/>
      <c r="VN144" s="69"/>
      <c r="VO144" s="69"/>
      <c r="VP144" s="69"/>
      <c r="VQ144" s="69"/>
      <c r="VR144" s="69"/>
      <c r="VS144" s="69"/>
      <c r="VT144" s="69"/>
      <c r="VU144" s="69"/>
      <c r="VV144" s="69"/>
      <c r="VW144" s="69"/>
      <c r="VX144" s="69"/>
      <c r="VY144" s="69"/>
      <c r="VZ144" s="69"/>
      <c r="WA144" s="69"/>
      <c r="WB144" s="69"/>
      <c r="WC144" s="69"/>
      <c r="WD144" s="69"/>
      <c r="WE144" s="69"/>
      <c r="WF144" s="69"/>
      <c r="WG144" s="69"/>
      <c r="WH144" s="69"/>
      <c r="WI144" s="69"/>
      <c r="WJ144" s="69"/>
      <c r="WK144" s="69"/>
      <c r="WL144" s="69"/>
      <c r="WM144" s="69"/>
      <c r="WN144" s="69"/>
      <c r="WO144" s="69"/>
      <c r="WP144" s="69"/>
      <c r="WQ144" s="69"/>
      <c r="WR144" s="69"/>
      <c r="WS144" s="69"/>
      <c r="WT144" s="69"/>
      <c r="WU144" s="69"/>
      <c r="WV144" s="69"/>
      <c r="WW144" s="69"/>
      <c r="WX144" s="69"/>
      <c r="WY144" s="69"/>
      <c r="WZ144" s="69"/>
      <c r="XA144" s="69"/>
      <c r="XB144" s="69"/>
      <c r="XC144" s="69"/>
      <c r="XD144" s="69"/>
      <c r="XE144" s="69"/>
      <c r="XF144" s="69"/>
      <c r="XG144" s="69"/>
      <c r="XH144" s="69"/>
      <c r="XI144" s="69"/>
      <c r="XJ144" s="69"/>
      <c r="XK144" s="69"/>
      <c r="XL144" s="69"/>
      <c r="XM144" s="69"/>
      <c r="XN144" s="69"/>
      <c r="XO144" s="69"/>
      <c r="XP144" s="69"/>
      <c r="XQ144" s="69"/>
      <c r="XR144" s="69"/>
      <c r="XS144" s="69"/>
      <c r="XT144" s="69"/>
      <c r="XU144" s="69"/>
      <c r="XV144" s="69"/>
      <c r="XW144" s="69"/>
      <c r="XX144" s="69"/>
      <c r="XY144" s="69"/>
      <c r="XZ144" s="69"/>
      <c r="YA144" s="69"/>
      <c r="YB144" s="69"/>
      <c r="YC144" s="69"/>
      <c r="YD144" s="69"/>
      <c r="YE144" s="69"/>
      <c r="YF144" s="69"/>
      <c r="YG144" s="69"/>
      <c r="YH144" s="69"/>
      <c r="YI144" s="69"/>
      <c r="YJ144" s="69"/>
      <c r="YK144" s="69"/>
      <c r="YL144" s="69"/>
      <c r="YM144" s="69"/>
      <c r="YN144" s="69"/>
      <c r="YO144" s="69"/>
      <c r="YP144" s="69"/>
      <c r="YQ144" s="69"/>
      <c r="YR144" s="69"/>
      <c r="YS144" s="69"/>
      <c r="YT144" s="69"/>
      <c r="YU144" s="69"/>
      <c r="YV144" s="69"/>
      <c r="YW144" s="69"/>
      <c r="YX144" s="69"/>
      <c r="YY144" s="69"/>
      <c r="YZ144" s="69"/>
      <c r="ZA144" s="69"/>
      <c r="ZB144" s="69"/>
      <c r="ZC144" s="69"/>
      <c r="ZD144" s="69"/>
      <c r="ZE144" s="69"/>
      <c r="ZF144" s="69"/>
      <c r="ZG144" s="69"/>
      <c r="ZH144" s="69"/>
      <c r="ZI144" s="69"/>
      <c r="ZJ144" s="69"/>
      <c r="ZK144" s="69"/>
      <c r="ZL144" s="69"/>
      <c r="ZM144" s="69"/>
      <c r="ZN144" s="69"/>
      <c r="ZO144" s="69"/>
      <c r="ZP144" s="69"/>
      <c r="ZQ144" s="69"/>
      <c r="ZR144" s="69"/>
      <c r="ZS144" s="69"/>
      <c r="ZT144" s="69"/>
      <c r="ZU144" s="69"/>
      <c r="ZV144" s="69"/>
      <c r="ZW144" s="69"/>
      <c r="ZX144" s="69"/>
      <c r="ZY144" s="69"/>
      <c r="ZZ144" s="69"/>
      <c r="AAA144" s="69"/>
      <c r="AAB144" s="69"/>
      <c r="AAC144" s="69"/>
      <c r="AAD144" s="69"/>
      <c r="AAE144" s="69"/>
      <c r="AAF144" s="69"/>
      <c r="AAG144" s="69"/>
      <c r="AAH144" s="69"/>
      <c r="AAI144" s="69"/>
      <c r="AAJ144" s="69"/>
      <c r="AAK144" s="69"/>
      <c r="AAL144" s="69"/>
      <c r="AAM144" s="69"/>
      <c r="AAN144" s="69"/>
      <c r="AAO144" s="69"/>
      <c r="AAP144" s="69"/>
      <c r="AAQ144" s="69"/>
      <c r="AAR144" s="69"/>
      <c r="AAS144" s="69"/>
      <c r="AAT144" s="69"/>
      <c r="AAU144" s="69"/>
      <c r="AAV144" s="69"/>
      <c r="AAW144" s="69"/>
      <c r="AAX144" s="69"/>
      <c r="AAY144" s="69"/>
      <c r="AAZ144" s="69"/>
      <c r="ABA144" s="69"/>
      <c r="ABB144" s="69"/>
      <c r="ABC144" s="69"/>
      <c r="ABD144" s="69"/>
      <c r="ABE144" s="69"/>
      <c r="ABF144" s="69"/>
      <c r="ABG144" s="69"/>
      <c r="ABH144" s="69"/>
      <c r="ABI144" s="69"/>
      <c r="ABJ144" s="69"/>
      <c r="ABK144" s="69"/>
      <c r="ABL144" s="69"/>
      <c r="ABM144" s="69"/>
      <c r="ABN144" s="69"/>
      <c r="ABO144" s="69"/>
      <c r="ABP144" s="69"/>
      <c r="ABQ144" s="69"/>
      <c r="ABR144" s="69"/>
      <c r="ABS144" s="69"/>
      <c r="ABT144" s="69"/>
      <c r="ABU144" s="69"/>
      <c r="ABV144" s="69"/>
      <c r="ABW144" s="69"/>
      <c r="ABX144" s="69"/>
      <c r="ABY144" s="69"/>
      <c r="ABZ144" s="69"/>
      <c r="ACA144" s="69"/>
      <c r="ACB144" s="69"/>
      <c r="ACC144" s="69"/>
      <c r="ACD144" s="69"/>
      <c r="ACE144" s="69"/>
      <c r="ACF144" s="69"/>
      <c r="ACG144" s="69"/>
      <c r="ACH144" s="69"/>
      <c r="ACI144" s="69"/>
      <c r="ACJ144" s="69"/>
      <c r="ACK144" s="69"/>
      <c r="ACL144" s="69"/>
      <c r="ACM144" s="69"/>
      <c r="ACN144" s="69"/>
      <c r="ACO144" s="69"/>
      <c r="ACP144" s="69"/>
      <c r="ACQ144" s="69"/>
      <c r="ACR144" s="69"/>
      <c r="ACS144" s="69"/>
      <c r="ACT144" s="69"/>
      <c r="ACU144" s="69"/>
      <c r="ACV144" s="69"/>
      <c r="ACW144" s="69"/>
      <c r="ACX144" s="69"/>
      <c r="ACY144" s="69"/>
      <c r="ACZ144" s="69"/>
      <c r="ADA144" s="69"/>
      <c r="ADB144" s="69"/>
      <c r="ADC144" s="69"/>
      <c r="ADD144" s="69"/>
      <c r="ADE144" s="69"/>
      <c r="ADF144" s="69"/>
      <c r="ADG144" s="69"/>
      <c r="ADH144" s="69"/>
      <c r="ADI144" s="69"/>
      <c r="ADJ144" s="69"/>
      <c r="ADK144" s="69"/>
      <c r="ADL144" s="69"/>
      <c r="ADM144" s="69"/>
      <c r="ADN144" s="69"/>
      <c r="ADO144" s="69"/>
      <c r="ADP144" s="69"/>
      <c r="ADQ144" s="69"/>
      <c r="ADR144" s="69"/>
      <c r="ADS144" s="69"/>
      <c r="ADT144" s="69"/>
      <c r="ADU144" s="69"/>
      <c r="ADV144" s="69"/>
      <c r="ADW144" s="69"/>
      <c r="ADX144" s="69"/>
      <c r="ADY144" s="69"/>
      <c r="ADZ144" s="69"/>
      <c r="AEA144" s="69"/>
      <c r="AEB144" s="69"/>
      <c r="AEC144" s="69"/>
      <c r="AED144" s="69"/>
      <c r="AEE144" s="69"/>
      <c r="AEF144" s="69"/>
      <c r="AEG144" s="69"/>
      <c r="AEH144" s="69"/>
      <c r="AEI144" s="69"/>
      <c r="AEJ144" s="69"/>
      <c r="AEK144" s="69"/>
      <c r="AEL144" s="69"/>
      <c r="AEM144" s="69"/>
      <c r="AEN144" s="69"/>
      <c r="AEO144" s="69"/>
      <c r="AEP144" s="69"/>
      <c r="AEQ144" s="69"/>
      <c r="AER144" s="69"/>
      <c r="AES144" s="69"/>
      <c r="AET144" s="69"/>
      <c r="AEU144" s="69"/>
      <c r="AEV144" s="69"/>
      <c r="AEW144" s="69"/>
      <c r="AEX144" s="69"/>
      <c r="AEY144" s="69"/>
      <c r="AEZ144" s="69"/>
      <c r="AFA144" s="69"/>
      <c r="AFB144" s="69"/>
      <c r="AFC144" s="69"/>
      <c r="AFD144" s="69"/>
      <c r="AFE144" s="69"/>
      <c r="AFF144" s="69"/>
      <c r="AFG144" s="69"/>
      <c r="AFH144" s="69"/>
      <c r="AFI144" s="69"/>
      <c r="AFJ144" s="69"/>
      <c r="AFK144" s="69"/>
      <c r="AFL144" s="69"/>
      <c r="AFM144" s="69"/>
      <c r="AFN144" s="69"/>
      <c r="AFO144" s="69"/>
      <c r="AFP144" s="69"/>
      <c r="AFQ144" s="69"/>
      <c r="AFR144" s="69"/>
      <c r="AFS144" s="69"/>
      <c r="AFT144" s="69"/>
      <c r="AFU144" s="69"/>
      <c r="AFV144" s="69"/>
      <c r="AFW144" s="69"/>
      <c r="AFX144" s="69"/>
      <c r="AFY144" s="69"/>
      <c r="AFZ144" s="69"/>
      <c r="AGA144" s="69"/>
      <c r="AGB144" s="69"/>
      <c r="AGC144" s="69"/>
      <c r="AGD144" s="69"/>
      <c r="AGE144" s="69"/>
      <c r="AGF144" s="69"/>
      <c r="AGG144" s="69"/>
      <c r="AGH144" s="69"/>
      <c r="AGI144" s="69"/>
      <c r="AGJ144" s="69"/>
      <c r="AGK144" s="69"/>
      <c r="AGL144" s="69"/>
      <c r="AGM144" s="69"/>
      <c r="AGN144" s="69"/>
      <c r="AGO144" s="69"/>
      <c r="AGP144" s="69"/>
      <c r="AGQ144" s="69"/>
      <c r="AGR144" s="69"/>
      <c r="AGS144" s="69"/>
      <c r="AGT144" s="69"/>
      <c r="AGU144" s="69"/>
      <c r="AGV144" s="69"/>
      <c r="AGW144" s="69"/>
      <c r="AGX144" s="69"/>
      <c r="AGY144" s="69"/>
      <c r="AGZ144" s="69"/>
      <c r="AHA144" s="69"/>
      <c r="AHB144" s="69"/>
      <c r="AHC144" s="69"/>
      <c r="AHD144" s="69"/>
      <c r="AHE144" s="69"/>
      <c r="AHF144" s="69"/>
      <c r="AHG144" s="69"/>
      <c r="AHH144" s="69"/>
      <c r="AHI144" s="69"/>
      <c r="AHJ144" s="69"/>
      <c r="AHK144" s="69"/>
      <c r="AHL144" s="69"/>
      <c r="AHM144" s="69"/>
      <c r="AHN144" s="69"/>
      <c r="AHO144" s="69"/>
      <c r="AHP144" s="69"/>
      <c r="AHQ144" s="69"/>
      <c r="AHR144" s="69"/>
      <c r="AHS144" s="69"/>
      <c r="AHT144" s="69"/>
      <c r="AHU144" s="69"/>
      <c r="AHV144" s="69"/>
      <c r="AHW144" s="69"/>
      <c r="AHX144" s="69"/>
      <c r="AHY144" s="69"/>
      <c r="AHZ144" s="69"/>
      <c r="AIA144" s="69"/>
      <c r="AIB144" s="69"/>
      <c r="AIC144" s="69"/>
      <c r="AID144" s="69"/>
      <c r="AIE144" s="69"/>
      <c r="AIF144" s="69"/>
      <c r="AIG144" s="69"/>
      <c r="AIH144" s="69"/>
      <c r="AII144" s="69"/>
      <c r="AIJ144" s="69"/>
      <c r="AIK144" s="69"/>
      <c r="AIL144" s="69"/>
      <c r="AIM144" s="69"/>
      <c r="AIN144" s="69"/>
      <c r="AIO144" s="69"/>
      <c r="AIP144" s="69"/>
      <c r="AIQ144" s="69"/>
      <c r="AIR144" s="69"/>
      <c r="AIS144" s="69"/>
      <c r="AIT144" s="69"/>
      <c r="AIU144" s="69"/>
      <c r="AIV144" s="69"/>
      <c r="AIW144" s="69"/>
      <c r="AIX144" s="69"/>
      <c r="AIY144" s="69"/>
      <c r="AIZ144" s="69"/>
      <c r="AJA144" s="69"/>
      <c r="AJB144" s="69"/>
      <c r="AJC144" s="69"/>
      <c r="AJD144" s="69"/>
      <c r="AJE144" s="69"/>
      <c r="AJF144" s="69"/>
      <c r="AJG144" s="69"/>
      <c r="AJH144" s="69"/>
      <c r="AJI144" s="69"/>
      <c r="AJJ144" s="69"/>
      <c r="AJK144" s="69"/>
      <c r="AJL144" s="69"/>
      <c r="AJM144" s="69"/>
      <c r="AJN144" s="69"/>
      <c r="AJO144" s="69"/>
      <c r="AJP144" s="69"/>
      <c r="AJQ144" s="69"/>
      <c r="AJR144" s="69"/>
      <c r="AJS144" s="69"/>
      <c r="AJT144" s="69"/>
      <c r="AJU144" s="69"/>
      <c r="AJV144" s="69"/>
      <c r="AJW144" s="69"/>
      <c r="AJX144" s="69"/>
      <c r="AJY144" s="69"/>
      <c r="AJZ144" s="69"/>
      <c r="AKA144" s="69"/>
      <c r="AKB144" s="69"/>
      <c r="AKC144" s="69"/>
      <c r="AKD144" s="69"/>
      <c r="AKE144" s="69"/>
      <c r="AKF144" s="69"/>
      <c r="AKG144" s="69"/>
      <c r="AKH144" s="69"/>
      <c r="AKI144" s="69"/>
      <c r="AKJ144" s="69"/>
      <c r="AKK144" s="69"/>
      <c r="AKL144" s="69"/>
      <c r="AKM144" s="69"/>
      <c r="AKN144" s="69"/>
      <c r="AKO144" s="69"/>
      <c r="AKP144" s="69"/>
      <c r="AKQ144" s="69"/>
      <c r="AKR144" s="69"/>
      <c r="AKS144" s="69"/>
      <c r="AKT144" s="69"/>
      <c r="AKU144" s="69"/>
      <c r="AKV144" s="69"/>
      <c r="AKW144" s="69"/>
      <c r="AKX144" s="69"/>
      <c r="AKY144" s="69"/>
      <c r="AKZ144" s="69"/>
      <c r="ALA144" s="69"/>
      <c r="ALB144" s="69"/>
      <c r="ALC144" s="69"/>
      <c r="ALD144" s="69"/>
      <c r="ALE144" s="69"/>
      <c r="ALF144" s="69"/>
      <c r="ALG144" s="69"/>
      <c r="ALH144" s="69"/>
      <c r="ALI144" s="69"/>
      <c r="ALJ144" s="69"/>
      <c r="ALK144" s="69"/>
      <c r="ALL144" s="69"/>
      <c r="ALM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69"/>
      <c r="CE145" s="69"/>
      <c r="CF145" s="69"/>
      <c r="CG145" s="69"/>
      <c r="CH145" s="69"/>
      <c r="CI145" s="69"/>
      <c r="CJ145" s="69"/>
      <c r="CK145" s="69"/>
      <c r="CL145" s="69"/>
      <c r="CM145" s="69"/>
      <c r="CN145" s="69"/>
      <c r="CO145" s="69"/>
      <c r="CP145" s="69"/>
      <c r="CQ145" s="69"/>
      <c r="CR145" s="69"/>
      <c r="CS145" s="69"/>
      <c r="CT145" s="69"/>
      <c r="CU145" s="69"/>
      <c r="CV145" s="69"/>
      <c r="CW145" s="69"/>
      <c r="CX145" s="69"/>
      <c r="CY145" s="69"/>
      <c r="CZ145" s="69"/>
      <c r="DA145" s="69"/>
      <c r="DB145" s="69"/>
      <c r="DC145" s="69"/>
      <c r="DD145" s="69"/>
      <c r="DE145" s="69"/>
      <c r="DF145" s="69"/>
      <c r="DG145" s="69"/>
      <c r="DH145" s="69"/>
      <c r="DI145" s="69"/>
      <c r="DJ145" s="69"/>
      <c r="DK145" s="69"/>
      <c r="DL145" s="69"/>
      <c r="DM145" s="69"/>
      <c r="DN145" s="69"/>
      <c r="DO145" s="69"/>
      <c r="DP145" s="69"/>
      <c r="DQ145" s="69"/>
      <c r="DR145" s="69"/>
      <c r="DS145" s="69"/>
      <c r="DT145" s="69"/>
      <c r="DU145" s="69"/>
      <c r="DV145" s="69"/>
      <c r="DW145" s="69"/>
      <c r="DX145" s="69"/>
      <c r="DY145" s="69"/>
      <c r="DZ145" s="69"/>
      <c r="EA145" s="69"/>
      <c r="EB145" s="69"/>
      <c r="EC145" s="69"/>
      <c r="ED145" s="69"/>
      <c r="EE145" s="69"/>
      <c r="EF145" s="69"/>
      <c r="EG145" s="69"/>
      <c r="EH145" s="69"/>
      <c r="EI145" s="69"/>
      <c r="EJ145" s="69"/>
      <c r="EK145" s="69"/>
      <c r="EL145" s="69"/>
      <c r="EM145" s="69"/>
      <c r="EN145" s="69"/>
      <c r="EO145" s="69"/>
      <c r="EP145" s="69"/>
      <c r="EQ145" s="69"/>
      <c r="ER145" s="69"/>
      <c r="ES145" s="69"/>
      <c r="ET145" s="69"/>
      <c r="EU145" s="69"/>
      <c r="EV145" s="69"/>
      <c r="EW145" s="69"/>
      <c r="EX145" s="69"/>
      <c r="EY145" s="69"/>
      <c r="EZ145" s="69"/>
      <c r="FA145" s="69"/>
      <c r="FB145" s="69"/>
      <c r="FC145" s="69"/>
      <c r="FD145" s="69"/>
      <c r="FE145" s="69"/>
      <c r="FF145" s="69"/>
      <c r="FG145" s="69"/>
      <c r="FH145" s="69"/>
      <c r="FI145" s="69"/>
      <c r="FJ145" s="69"/>
      <c r="FK145" s="69"/>
      <c r="FL145" s="69"/>
      <c r="FM145" s="69"/>
      <c r="FN145" s="69"/>
      <c r="FO145" s="69"/>
      <c r="FP145" s="69"/>
      <c r="FQ145" s="69"/>
      <c r="FR145" s="69"/>
      <c r="FS145" s="69"/>
      <c r="FT145" s="69"/>
      <c r="FU145" s="69"/>
      <c r="FV145" s="69"/>
      <c r="FW145" s="69"/>
      <c r="FX145" s="69"/>
      <c r="FY145" s="69"/>
      <c r="FZ145" s="69"/>
      <c r="GA145" s="69"/>
      <c r="GB145" s="69"/>
      <c r="GC145" s="69"/>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c r="JQ145" s="69"/>
      <c r="JR145" s="69"/>
      <c r="JS145" s="69"/>
      <c r="JT145" s="69"/>
      <c r="JU145" s="69"/>
      <c r="JV145" s="69"/>
      <c r="JW145" s="69"/>
      <c r="JX145" s="69"/>
      <c r="JY145" s="69"/>
      <c r="JZ145" s="69"/>
      <c r="KA145" s="69"/>
      <c r="KB145" s="69"/>
      <c r="KC145" s="69"/>
      <c r="KD145" s="69"/>
      <c r="KE145" s="69"/>
      <c r="KF145" s="69"/>
      <c r="KG145" s="69"/>
      <c r="KH145" s="69"/>
      <c r="KI145" s="69"/>
      <c r="KJ145" s="69"/>
      <c r="KK145" s="69"/>
      <c r="KL145" s="69"/>
      <c r="KM145" s="69"/>
      <c r="KN145" s="69"/>
      <c r="KO145" s="69"/>
      <c r="KP145" s="69"/>
      <c r="KQ145" s="69"/>
      <c r="KR145" s="69"/>
      <c r="KS145" s="69"/>
      <c r="KT145" s="69"/>
      <c r="KU145" s="69"/>
      <c r="KV145" s="69"/>
      <c r="KW145" s="69"/>
      <c r="KX145" s="69"/>
      <c r="KY145" s="69"/>
      <c r="KZ145" s="69"/>
      <c r="LA145" s="69"/>
      <c r="LB145" s="69"/>
      <c r="LC145" s="69"/>
      <c r="LD145" s="69"/>
      <c r="LE145" s="69"/>
      <c r="LF145" s="69"/>
      <c r="LG145" s="69"/>
      <c r="LH145" s="69"/>
      <c r="LI145" s="69"/>
      <c r="LJ145" s="69"/>
      <c r="LK145" s="69"/>
      <c r="LL145" s="69"/>
      <c r="LM145" s="69"/>
      <c r="LN145" s="69"/>
      <c r="LO145" s="69"/>
      <c r="LP145" s="69"/>
      <c r="LQ145" s="69"/>
      <c r="LR145" s="69"/>
      <c r="LS145" s="69"/>
      <c r="LT145" s="69"/>
      <c r="LU145" s="69"/>
      <c r="LV145" s="69"/>
      <c r="LW145" s="69"/>
      <c r="LX145" s="69"/>
      <c r="LY145" s="69"/>
      <c r="LZ145" s="69"/>
      <c r="MA145" s="69"/>
      <c r="MB145" s="69"/>
      <c r="MC145" s="69"/>
      <c r="MD145" s="69"/>
      <c r="ME145" s="69"/>
      <c r="MF145" s="69"/>
      <c r="MG145" s="69"/>
      <c r="MH145" s="69"/>
      <c r="MI145" s="69"/>
      <c r="MJ145" s="69"/>
      <c r="MK145" s="69"/>
      <c r="ML145" s="69"/>
      <c r="MM145" s="69"/>
      <c r="MN145" s="69"/>
      <c r="MO145" s="69"/>
      <c r="MP145" s="69"/>
      <c r="MQ145" s="69"/>
      <c r="MR145" s="69"/>
      <c r="MS145" s="69"/>
      <c r="MT145" s="69"/>
      <c r="MU145" s="69"/>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c r="NR145" s="69"/>
      <c r="NS145" s="69"/>
      <c r="NT145" s="69"/>
      <c r="NU145" s="69"/>
      <c r="NV145" s="69"/>
      <c r="NW145" s="69"/>
      <c r="NX145" s="69"/>
      <c r="NY145" s="69"/>
      <c r="NZ145" s="69"/>
      <c r="OA145" s="69"/>
      <c r="OB145" s="69"/>
      <c r="OC145" s="69"/>
      <c r="OD145" s="69"/>
      <c r="OE145" s="69"/>
      <c r="OF145" s="69"/>
      <c r="OG145" s="69"/>
      <c r="OH145" s="69"/>
      <c r="OI145" s="69"/>
      <c r="OJ145" s="69"/>
      <c r="OK145" s="69"/>
      <c r="OL145" s="69"/>
      <c r="OM145" s="69"/>
      <c r="ON145" s="69"/>
      <c r="OO145" s="69"/>
      <c r="OP145" s="69"/>
      <c r="OQ145" s="69"/>
      <c r="OR145" s="69"/>
      <c r="OS145" s="69"/>
      <c r="OT145" s="69"/>
      <c r="OU145" s="69"/>
      <c r="OV145" s="69"/>
      <c r="OW145" s="69"/>
      <c r="OX145" s="69"/>
      <c r="OY145" s="69"/>
      <c r="OZ145" s="69"/>
      <c r="PA145" s="69"/>
      <c r="PB145" s="69"/>
      <c r="PC145" s="69"/>
      <c r="PD145" s="69"/>
      <c r="PE145" s="69"/>
      <c r="PF145" s="69"/>
      <c r="PG145" s="69"/>
      <c r="PH145" s="69"/>
      <c r="PI145" s="69"/>
      <c r="PJ145" s="69"/>
      <c r="PK145" s="69"/>
      <c r="PL145" s="69"/>
      <c r="PM145" s="69"/>
      <c r="PN145" s="69"/>
      <c r="PO145" s="69"/>
      <c r="PP145" s="69"/>
      <c r="PQ145" s="69"/>
      <c r="PR145" s="69"/>
      <c r="PS145" s="69"/>
      <c r="PT145" s="69"/>
      <c r="PU145" s="69"/>
      <c r="PV145" s="69"/>
      <c r="PW145" s="69"/>
      <c r="PX145" s="69"/>
      <c r="PY145" s="69"/>
      <c r="PZ145" s="69"/>
      <c r="QA145" s="69"/>
      <c r="QB145" s="69"/>
      <c r="QC145" s="69"/>
      <c r="QD145" s="69"/>
      <c r="QE145" s="69"/>
      <c r="QF145" s="69"/>
      <c r="QG145" s="69"/>
      <c r="QH145" s="69"/>
      <c r="QI145" s="69"/>
      <c r="QJ145" s="69"/>
      <c r="QK145" s="69"/>
      <c r="QL145" s="69"/>
      <c r="QM145" s="69"/>
      <c r="QN145" s="69"/>
      <c r="QO145" s="69"/>
      <c r="QP145" s="69"/>
      <c r="QQ145" s="69"/>
      <c r="QR145" s="69"/>
      <c r="QS145" s="69"/>
      <c r="QT145" s="69"/>
      <c r="QU145" s="69"/>
      <c r="QV145" s="69"/>
      <c r="QW145" s="69"/>
      <c r="QX145" s="69"/>
      <c r="QY145" s="69"/>
      <c r="QZ145" s="69"/>
      <c r="RA145" s="69"/>
      <c r="RB145" s="69"/>
      <c r="RC145" s="69"/>
      <c r="RD145" s="69"/>
      <c r="RE145" s="69"/>
      <c r="RF145" s="69"/>
      <c r="RG145" s="69"/>
      <c r="RH145" s="69"/>
      <c r="RI145" s="69"/>
      <c r="RJ145" s="69"/>
      <c r="RK145" s="69"/>
      <c r="RL145" s="69"/>
      <c r="RM145" s="69"/>
      <c r="RN145" s="69"/>
      <c r="RO145" s="69"/>
      <c r="RP145" s="69"/>
      <c r="RQ145" s="69"/>
      <c r="RR145" s="69"/>
      <c r="RS145" s="69"/>
      <c r="RT145" s="69"/>
      <c r="RU145" s="69"/>
      <c r="RV145" s="69"/>
      <c r="RW145" s="69"/>
      <c r="RX145" s="69"/>
      <c r="RY145" s="69"/>
      <c r="RZ145" s="69"/>
      <c r="SA145" s="69"/>
      <c r="SB145" s="69"/>
      <c r="SC145" s="69"/>
      <c r="SD145" s="69"/>
      <c r="SE145" s="69"/>
      <c r="SF145" s="69"/>
      <c r="SG145" s="69"/>
      <c r="SH145" s="69"/>
      <c r="SI145" s="69"/>
      <c r="SJ145" s="69"/>
      <c r="SK145" s="69"/>
      <c r="SL145" s="69"/>
      <c r="SM145" s="69"/>
      <c r="SN145" s="69"/>
      <c r="SO145" s="69"/>
      <c r="SP145" s="69"/>
      <c r="SQ145" s="69"/>
      <c r="SR145" s="69"/>
      <c r="SS145" s="69"/>
      <c r="ST145" s="69"/>
      <c r="SU145" s="69"/>
      <c r="SV145" s="69"/>
      <c r="SW145" s="69"/>
      <c r="SX145" s="69"/>
      <c r="SY145" s="69"/>
      <c r="SZ145" s="69"/>
      <c r="TA145" s="69"/>
      <c r="TB145" s="69"/>
      <c r="TC145" s="69"/>
      <c r="TD145" s="69"/>
      <c r="TE145" s="69"/>
      <c r="TF145" s="69"/>
      <c r="TG145" s="69"/>
      <c r="TH145" s="69"/>
      <c r="TI145" s="69"/>
      <c r="TJ145" s="69"/>
      <c r="TK145" s="69"/>
      <c r="TL145" s="69"/>
      <c r="TM145" s="69"/>
      <c r="TN145" s="69"/>
      <c r="TO145" s="69"/>
      <c r="TP145" s="69"/>
      <c r="TQ145" s="69"/>
      <c r="TR145" s="69"/>
      <c r="TS145" s="69"/>
      <c r="TT145" s="69"/>
      <c r="TU145" s="69"/>
      <c r="TV145" s="69"/>
      <c r="TW145" s="69"/>
      <c r="TX145" s="69"/>
      <c r="TY145" s="69"/>
      <c r="TZ145" s="69"/>
      <c r="UA145" s="69"/>
      <c r="UB145" s="69"/>
      <c r="UC145" s="69"/>
      <c r="UD145" s="69"/>
      <c r="UE145" s="69"/>
      <c r="UF145" s="69"/>
      <c r="UG145" s="69"/>
      <c r="UH145" s="69"/>
      <c r="UI145" s="69"/>
      <c r="UJ145" s="69"/>
      <c r="UK145" s="69"/>
      <c r="UL145" s="69"/>
      <c r="UM145" s="69"/>
      <c r="UN145" s="69"/>
      <c r="UO145" s="69"/>
      <c r="UP145" s="69"/>
      <c r="UQ145" s="69"/>
      <c r="UR145" s="69"/>
      <c r="US145" s="69"/>
      <c r="UT145" s="69"/>
      <c r="UU145" s="69"/>
      <c r="UV145" s="69"/>
      <c r="UW145" s="69"/>
      <c r="UX145" s="69"/>
      <c r="UY145" s="69"/>
      <c r="UZ145" s="69"/>
      <c r="VA145" s="69"/>
      <c r="VB145" s="69"/>
      <c r="VC145" s="69"/>
      <c r="VD145" s="69"/>
      <c r="VE145" s="69"/>
      <c r="VF145" s="69"/>
      <c r="VG145" s="69"/>
      <c r="VH145" s="69"/>
      <c r="VI145" s="69"/>
      <c r="VJ145" s="69"/>
      <c r="VK145" s="69"/>
      <c r="VL145" s="69"/>
      <c r="VM145" s="69"/>
      <c r="VN145" s="69"/>
      <c r="VO145" s="69"/>
      <c r="VP145" s="69"/>
      <c r="VQ145" s="69"/>
      <c r="VR145" s="69"/>
      <c r="VS145" s="69"/>
      <c r="VT145" s="69"/>
      <c r="VU145" s="69"/>
      <c r="VV145" s="69"/>
      <c r="VW145" s="69"/>
      <c r="VX145" s="69"/>
      <c r="VY145" s="69"/>
      <c r="VZ145" s="69"/>
      <c r="WA145" s="69"/>
      <c r="WB145" s="69"/>
      <c r="WC145" s="69"/>
      <c r="WD145" s="69"/>
      <c r="WE145" s="69"/>
      <c r="WF145" s="69"/>
      <c r="WG145" s="69"/>
      <c r="WH145" s="69"/>
      <c r="WI145" s="69"/>
      <c r="WJ145" s="69"/>
      <c r="WK145" s="69"/>
      <c r="WL145" s="69"/>
      <c r="WM145" s="69"/>
      <c r="WN145" s="69"/>
      <c r="WO145" s="69"/>
      <c r="WP145" s="69"/>
      <c r="WQ145" s="69"/>
      <c r="WR145" s="69"/>
      <c r="WS145" s="69"/>
      <c r="WT145" s="69"/>
      <c r="WU145" s="69"/>
      <c r="WV145" s="69"/>
      <c r="WW145" s="69"/>
      <c r="WX145" s="69"/>
      <c r="WY145" s="69"/>
      <c r="WZ145" s="69"/>
      <c r="XA145" s="69"/>
      <c r="XB145" s="69"/>
      <c r="XC145" s="69"/>
      <c r="XD145" s="69"/>
      <c r="XE145" s="69"/>
      <c r="XF145" s="69"/>
      <c r="XG145" s="69"/>
      <c r="XH145" s="69"/>
      <c r="XI145" s="69"/>
      <c r="XJ145" s="69"/>
      <c r="XK145" s="69"/>
      <c r="XL145" s="69"/>
      <c r="XM145" s="69"/>
      <c r="XN145" s="69"/>
      <c r="XO145" s="69"/>
      <c r="XP145" s="69"/>
      <c r="XQ145" s="69"/>
      <c r="XR145" s="69"/>
      <c r="XS145" s="69"/>
      <c r="XT145" s="69"/>
      <c r="XU145" s="69"/>
      <c r="XV145" s="69"/>
      <c r="XW145" s="69"/>
      <c r="XX145" s="69"/>
      <c r="XY145" s="69"/>
      <c r="XZ145" s="69"/>
      <c r="YA145" s="69"/>
      <c r="YB145" s="69"/>
      <c r="YC145" s="69"/>
      <c r="YD145" s="69"/>
      <c r="YE145" s="69"/>
      <c r="YF145" s="69"/>
      <c r="YG145" s="69"/>
      <c r="YH145" s="69"/>
      <c r="YI145" s="69"/>
      <c r="YJ145" s="69"/>
      <c r="YK145" s="69"/>
      <c r="YL145" s="69"/>
      <c r="YM145" s="69"/>
      <c r="YN145" s="69"/>
      <c r="YO145" s="69"/>
      <c r="YP145" s="69"/>
      <c r="YQ145" s="69"/>
      <c r="YR145" s="69"/>
      <c r="YS145" s="69"/>
      <c r="YT145" s="69"/>
      <c r="YU145" s="69"/>
      <c r="YV145" s="69"/>
      <c r="YW145" s="69"/>
      <c r="YX145" s="69"/>
      <c r="YY145" s="69"/>
      <c r="YZ145" s="69"/>
      <c r="ZA145" s="69"/>
      <c r="ZB145" s="69"/>
      <c r="ZC145" s="69"/>
      <c r="ZD145" s="69"/>
      <c r="ZE145" s="69"/>
      <c r="ZF145" s="69"/>
      <c r="ZG145" s="69"/>
      <c r="ZH145" s="69"/>
      <c r="ZI145" s="69"/>
      <c r="ZJ145" s="69"/>
      <c r="ZK145" s="69"/>
      <c r="ZL145" s="69"/>
      <c r="ZM145" s="69"/>
      <c r="ZN145" s="69"/>
      <c r="ZO145" s="69"/>
      <c r="ZP145" s="69"/>
      <c r="ZQ145" s="69"/>
      <c r="ZR145" s="69"/>
      <c r="ZS145" s="69"/>
      <c r="ZT145" s="69"/>
      <c r="ZU145" s="69"/>
      <c r="ZV145" s="69"/>
      <c r="ZW145" s="69"/>
      <c r="ZX145" s="69"/>
      <c r="ZY145" s="69"/>
      <c r="ZZ145" s="69"/>
      <c r="AAA145" s="69"/>
      <c r="AAB145" s="69"/>
      <c r="AAC145" s="69"/>
      <c r="AAD145" s="69"/>
      <c r="AAE145" s="69"/>
      <c r="AAF145" s="69"/>
      <c r="AAG145" s="69"/>
      <c r="AAH145" s="69"/>
      <c r="AAI145" s="69"/>
      <c r="AAJ145" s="69"/>
      <c r="AAK145" s="69"/>
      <c r="AAL145" s="69"/>
      <c r="AAM145" s="69"/>
      <c r="AAN145" s="69"/>
      <c r="AAO145" s="69"/>
      <c r="AAP145" s="69"/>
      <c r="AAQ145" s="69"/>
      <c r="AAR145" s="69"/>
      <c r="AAS145" s="69"/>
      <c r="AAT145" s="69"/>
      <c r="AAU145" s="69"/>
      <c r="AAV145" s="69"/>
      <c r="AAW145" s="69"/>
      <c r="AAX145" s="69"/>
      <c r="AAY145" s="69"/>
      <c r="AAZ145" s="69"/>
      <c r="ABA145" s="69"/>
      <c r="ABB145" s="69"/>
      <c r="ABC145" s="69"/>
      <c r="ABD145" s="69"/>
      <c r="ABE145" s="69"/>
      <c r="ABF145" s="69"/>
      <c r="ABG145" s="69"/>
      <c r="ABH145" s="69"/>
      <c r="ABI145" s="69"/>
      <c r="ABJ145" s="69"/>
      <c r="ABK145" s="69"/>
      <c r="ABL145" s="69"/>
      <c r="ABM145" s="69"/>
      <c r="ABN145" s="69"/>
      <c r="ABO145" s="69"/>
      <c r="ABP145" s="69"/>
      <c r="ABQ145" s="69"/>
      <c r="ABR145" s="69"/>
      <c r="ABS145" s="69"/>
      <c r="ABT145" s="69"/>
      <c r="ABU145" s="69"/>
      <c r="ABV145" s="69"/>
      <c r="ABW145" s="69"/>
      <c r="ABX145" s="69"/>
      <c r="ABY145" s="69"/>
      <c r="ABZ145" s="69"/>
      <c r="ACA145" s="69"/>
      <c r="ACB145" s="69"/>
      <c r="ACC145" s="69"/>
      <c r="ACD145" s="69"/>
      <c r="ACE145" s="69"/>
      <c r="ACF145" s="69"/>
      <c r="ACG145" s="69"/>
      <c r="ACH145" s="69"/>
      <c r="ACI145" s="69"/>
      <c r="ACJ145" s="69"/>
      <c r="ACK145" s="69"/>
      <c r="ACL145" s="69"/>
      <c r="ACM145" s="69"/>
      <c r="ACN145" s="69"/>
      <c r="ACO145" s="69"/>
      <c r="ACP145" s="69"/>
      <c r="ACQ145" s="69"/>
      <c r="ACR145" s="69"/>
      <c r="ACS145" s="69"/>
      <c r="ACT145" s="69"/>
      <c r="ACU145" s="69"/>
      <c r="ACV145" s="69"/>
      <c r="ACW145" s="69"/>
      <c r="ACX145" s="69"/>
      <c r="ACY145" s="69"/>
      <c r="ACZ145" s="69"/>
      <c r="ADA145" s="69"/>
      <c r="ADB145" s="69"/>
      <c r="ADC145" s="69"/>
      <c r="ADD145" s="69"/>
      <c r="ADE145" s="69"/>
      <c r="ADF145" s="69"/>
      <c r="ADG145" s="69"/>
      <c r="ADH145" s="69"/>
      <c r="ADI145" s="69"/>
      <c r="ADJ145" s="69"/>
      <c r="ADK145" s="69"/>
      <c r="ADL145" s="69"/>
      <c r="ADM145" s="69"/>
      <c r="ADN145" s="69"/>
      <c r="ADO145" s="69"/>
      <c r="ADP145" s="69"/>
      <c r="ADQ145" s="69"/>
      <c r="ADR145" s="69"/>
      <c r="ADS145" s="69"/>
      <c r="ADT145" s="69"/>
      <c r="ADU145" s="69"/>
      <c r="ADV145" s="69"/>
      <c r="ADW145" s="69"/>
      <c r="ADX145" s="69"/>
      <c r="ADY145" s="69"/>
      <c r="ADZ145" s="69"/>
      <c r="AEA145" s="69"/>
      <c r="AEB145" s="69"/>
      <c r="AEC145" s="69"/>
      <c r="AED145" s="69"/>
      <c r="AEE145" s="69"/>
      <c r="AEF145" s="69"/>
      <c r="AEG145" s="69"/>
      <c r="AEH145" s="69"/>
      <c r="AEI145" s="69"/>
      <c r="AEJ145" s="69"/>
      <c r="AEK145" s="69"/>
      <c r="AEL145" s="69"/>
      <c r="AEM145" s="69"/>
      <c r="AEN145" s="69"/>
      <c r="AEO145" s="69"/>
      <c r="AEP145" s="69"/>
      <c r="AEQ145" s="69"/>
      <c r="AER145" s="69"/>
      <c r="AES145" s="69"/>
      <c r="AET145" s="69"/>
      <c r="AEU145" s="69"/>
      <c r="AEV145" s="69"/>
      <c r="AEW145" s="69"/>
      <c r="AEX145" s="69"/>
      <c r="AEY145" s="69"/>
      <c r="AEZ145" s="69"/>
      <c r="AFA145" s="69"/>
      <c r="AFB145" s="69"/>
      <c r="AFC145" s="69"/>
      <c r="AFD145" s="69"/>
      <c r="AFE145" s="69"/>
      <c r="AFF145" s="69"/>
      <c r="AFG145" s="69"/>
      <c r="AFH145" s="69"/>
      <c r="AFI145" s="69"/>
      <c r="AFJ145" s="69"/>
      <c r="AFK145" s="69"/>
      <c r="AFL145" s="69"/>
      <c r="AFM145" s="69"/>
      <c r="AFN145" s="69"/>
      <c r="AFO145" s="69"/>
      <c r="AFP145" s="69"/>
      <c r="AFQ145" s="69"/>
      <c r="AFR145" s="69"/>
      <c r="AFS145" s="69"/>
      <c r="AFT145" s="69"/>
      <c r="AFU145" s="69"/>
      <c r="AFV145" s="69"/>
      <c r="AFW145" s="69"/>
      <c r="AFX145" s="69"/>
      <c r="AFY145" s="69"/>
      <c r="AFZ145" s="69"/>
      <c r="AGA145" s="69"/>
      <c r="AGB145" s="69"/>
      <c r="AGC145" s="69"/>
      <c r="AGD145" s="69"/>
      <c r="AGE145" s="69"/>
      <c r="AGF145" s="69"/>
      <c r="AGG145" s="69"/>
      <c r="AGH145" s="69"/>
      <c r="AGI145" s="69"/>
      <c r="AGJ145" s="69"/>
      <c r="AGK145" s="69"/>
      <c r="AGL145" s="69"/>
      <c r="AGM145" s="69"/>
      <c r="AGN145" s="69"/>
      <c r="AGO145" s="69"/>
      <c r="AGP145" s="69"/>
      <c r="AGQ145" s="69"/>
      <c r="AGR145" s="69"/>
      <c r="AGS145" s="69"/>
      <c r="AGT145" s="69"/>
      <c r="AGU145" s="69"/>
      <c r="AGV145" s="69"/>
      <c r="AGW145" s="69"/>
      <c r="AGX145" s="69"/>
      <c r="AGY145" s="69"/>
      <c r="AGZ145" s="69"/>
      <c r="AHA145" s="69"/>
      <c r="AHB145" s="69"/>
      <c r="AHC145" s="69"/>
      <c r="AHD145" s="69"/>
      <c r="AHE145" s="69"/>
      <c r="AHF145" s="69"/>
      <c r="AHG145" s="69"/>
      <c r="AHH145" s="69"/>
      <c r="AHI145" s="69"/>
      <c r="AHJ145" s="69"/>
      <c r="AHK145" s="69"/>
      <c r="AHL145" s="69"/>
      <c r="AHM145" s="69"/>
      <c r="AHN145" s="69"/>
      <c r="AHO145" s="69"/>
      <c r="AHP145" s="69"/>
      <c r="AHQ145" s="69"/>
      <c r="AHR145" s="69"/>
      <c r="AHS145" s="69"/>
      <c r="AHT145" s="69"/>
      <c r="AHU145" s="69"/>
      <c r="AHV145" s="69"/>
      <c r="AHW145" s="69"/>
      <c r="AHX145" s="69"/>
      <c r="AHY145" s="69"/>
      <c r="AHZ145" s="69"/>
      <c r="AIA145" s="69"/>
      <c r="AIB145" s="69"/>
      <c r="AIC145" s="69"/>
      <c r="AID145" s="69"/>
      <c r="AIE145" s="69"/>
      <c r="AIF145" s="69"/>
      <c r="AIG145" s="69"/>
      <c r="AIH145" s="69"/>
      <c r="AII145" s="69"/>
      <c r="AIJ145" s="69"/>
      <c r="AIK145" s="69"/>
      <c r="AIL145" s="69"/>
      <c r="AIM145" s="69"/>
      <c r="AIN145" s="69"/>
      <c r="AIO145" s="69"/>
      <c r="AIP145" s="69"/>
      <c r="AIQ145" s="69"/>
      <c r="AIR145" s="69"/>
      <c r="AIS145" s="69"/>
      <c r="AIT145" s="69"/>
      <c r="AIU145" s="69"/>
      <c r="AIV145" s="69"/>
      <c r="AIW145" s="69"/>
      <c r="AIX145" s="69"/>
      <c r="AIY145" s="69"/>
      <c r="AIZ145" s="69"/>
      <c r="AJA145" s="69"/>
      <c r="AJB145" s="69"/>
      <c r="AJC145" s="69"/>
      <c r="AJD145" s="69"/>
      <c r="AJE145" s="69"/>
      <c r="AJF145" s="69"/>
      <c r="AJG145" s="69"/>
      <c r="AJH145" s="69"/>
      <c r="AJI145" s="69"/>
      <c r="AJJ145" s="69"/>
      <c r="AJK145" s="69"/>
      <c r="AJL145" s="69"/>
      <c r="AJM145" s="69"/>
      <c r="AJN145" s="69"/>
      <c r="AJO145" s="69"/>
      <c r="AJP145" s="69"/>
      <c r="AJQ145" s="69"/>
      <c r="AJR145" s="69"/>
      <c r="AJS145" s="69"/>
      <c r="AJT145" s="69"/>
      <c r="AJU145" s="69"/>
      <c r="AJV145" s="69"/>
      <c r="AJW145" s="69"/>
      <c r="AJX145" s="69"/>
      <c r="AJY145" s="69"/>
      <c r="AJZ145" s="69"/>
      <c r="AKA145" s="69"/>
      <c r="AKB145" s="69"/>
      <c r="AKC145" s="69"/>
      <c r="AKD145" s="69"/>
      <c r="AKE145" s="69"/>
      <c r="AKF145" s="69"/>
      <c r="AKG145" s="69"/>
      <c r="AKH145" s="69"/>
      <c r="AKI145" s="69"/>
      <c r="AKJ145" s="69"/>
      <c r="AKK145" s="69"/>
      <c r="AKL145" s="69"/>
      <c r="AKM145" s="69"/>
      <c r="AKN145" s="69"/>
      <c r="AKO145" s="69"/>
      <c r="AKP145" s="69"/>
      <c r="AKQ145" s="69"/>
      <c r="AKR145" s="69"/>
      <c r="AKS145" s="69"/>
      <c r="AKT145" s="69"/>
      <c r="AKU145" s="69"/>
      <c r="AKV145" s="69"/>
      <c r="AKW145" s="69"/>
      <c r="AKX145" s="69"/>
      <c r="AKY145" s="69"/>
      <c r="AKZ145" s="69"/>
      <c r="ALA145" s="69"/>
      <c r="ALB145" s="69"/>
      <c r="ALC145" s="69"/>
      <c r="ALD145" s="69"/>
      <c r="ALE145" s="69"/>
      <c r="ALF145" s="69"/>
      <c r="ALG145" s="69"/>
      <c r="ALH145" s="69"/>
      <c r="ALI145" s="69"/>
      <c r="ALJ145" s="69"/>
      <c r="ALK145" s="69"/>
      <c r="ALL145" s="69"/>
      <c r="ALM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c r="CI146" s="69"/>
      <c r="CJ146" s="69"/>
      <c r="CK146" s="69"/>
      <c r="CL146" s="69"/>
      <c r="CM146" s="69"/>
      <c r="CN146" s="69"/>
      <c r="CO146" s="69"/>
      <c r="CP146" s="69"/>
      <c r="CQ146" s="69"/>
      <c r="CR146" s="69"/>
      <c r="CS146" s="69"/>
      <c r="CT146" s="69"/>
      <c r="CU146" s="69"/>
      <c r="CV146" s="69"/>
      <c r="CW146" s="69"/>
      <c r="CX146" s="69"/>
      <c r="CY146" s="69"/>
      <c r="CZ146" s="69"/>
      <c r="DA146" s="69"/>
      <c r="DB146" s="69"/>
      <c r="DC146" s="69"/>
      <c r="DD146" s="69"/>
      <c r="DE146" s="69"/>
      <c r="DF146" s="69"/>
      <c r="DG146" s="69"/>
      <c r="DH146" s="69"/>
      <c r="DI146" s="69"/>
      <c r="DJ146" s="69"/>
      <c r="DK146" s="69"/>
      <c r="DL146" s="69"/>
      <c r="DM146" s="69"/>
      <c r="DN146" s="69"/>
      <c r="DO146" s="69"/>
      <c r="DP146" s="69"/>
      <c r="DQ146" s="69"/>
      <c r="DR146" s="69"/>
      <c r="DS146" s="69"/>
      <c r="DT146" s="69"/>
      <c r="DU146" s="69"/>
      <c r="DV146" s="69"/>
      <c r="DW146" s="69"/>
      <c r="DX146" s="69"/>
      <c r="DY146" s="69"/>
      <c r="DZ146" s="69"/>
      <c r="EA146" s="69"/>
      <c r="EB146" s="69"/>
      <c r="EC146" s="69"/>
      <c r="ED146" s="69"/>
      <c r="EE146" s="69"/>
      <c r="EF146" s="69"/>
      <c r="EG146" s="69"/>
      <c r="EH146" s="69"/>
      <c r="EI146" s="69"/>
      <c r="EJ146" s="69"/>
      <c r="EK146" s="69"/>
      <c r="EL146" s="69"/>
      <c r="EM146" s="69"/>
      <c r="EN146" s="69"/>
      <c r="EO146" s="69"/>
      <c r="EP146" s="69"/>
      <c r="EQ146" s="69"/>
      <c r="ER146" s="69"/>
      <c r="ES146" s="69"/>
      <c r="ET146" s="69"/>
      <c r="EU146" s="69"/>
      <c r="EV146" s="69"/>
      <c r="EW146" s="69"/>
      <c r="EX146" s="69"/>
      <c r="EY146" s="69"/>
      <c r="EZ146" s="69"/>
      <c r="FA146" s="69"/>
      <c r="FB146" s="69"/>
      <c r="FC146" s="69"/>
      <c r="FD146" s="69"/>
      <c r="FE146" s="69"/>
      <c r="FF146" s="69"/>
      <c r="FG146" s="69"/>
      <c r="FH146" s="69"/>
      <c r="FI146" s="69"/>
      <c r="FJ146" s="69"/>
      <c r="FK146" s="69"/>
      <c r="FL146" s="69"/>
      <c r="FM146" s="69"/>
      <c r="FN146" s="69"/>
      <c r="FO146" s="69"/>
      <c r="FP146" s="69"/>
      <c r="FQ146" s="69"/>
      <c r="FR146" s="69"/>
      <c r="FS146" s="69"/>
      <c r="FT146" s="69"/>
      <c r="FU146" s="69"/>
      <c r="FV146" s="69"/>
      <c r="FW146" s="69"/>
      <c r="FX146" s="69"/>
      <c r="FY146" s="69"/>
      <c r="FZ146" s="69"/>
      <c r="GA146" s="69"/>
      <c r="GB146" s="69"/>
      <c r="GC146" s="69"/>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c r="JL146" s="69"/>
      <c r="JM146" s="69"/>
      <c r="JN146" s="69"/>
      <c r="JO146" s="69"/>
      <c r="JP146" s="69"/>
      <c r="JQ146" s="69"/>
      <c r="JR146" s="69"/>
      <c r="JS146" s="69"/>
      <c r="JT146" s="69"/>
      <c r="JU146" s="69"/>
      <c r="JV146" s="69"/>
      <c r="JW146" s="69"/>
      <c r="JX146" s="69"/>
      <c r="JY146" s="69"/>
      <c r="JZ146" s="69"/>
      <c r="KA146" s="69"/>
      <c r="KB146" s="69"/>
      <c r="KC146" s="69"/>
      <c r="KD146" s="69"/>
      <c r="KE146" s="69"/>
      <c r="KF146" s="69"/>
      <c r="KG146" s="69"/>
      <c r="KH146" s="69"/>
      <c r="KI146" s="69"/>
      <c r="KJ146" s="69"/>
      <c r="KK146" s="69"/>
      <c r="KL146" s="69"/>
      <c r="KM146" s="69"/>
      <c r="KN146" s="69"/>
      <c r="KO146" s="69"/>
      <c r="KP146" s="69"/>
      <c r="KQ146" s="69"/>
      <c r="KR146" s="69"/>
      <c r="KS146" s="69"/>
      <c r="KT146" s="69"/>
      <c r="KU146" s="69"/>
      <c r="KV146" s="69"/>
      <c r="KW146" s="69"/>
      <c r="KX146" s="69"/>
      <c r="KY146" s="69"/>
      <c r="KZ146" s="69"/>
      <c r="LA146" s="69"/>
      <c r="LB146" s="69"/>
      <c r="LC146" s="69"/>
      <c r="LD146" s="69"/>
      <c r="LE146" s="69"/>
      <c r="LF146" s="69"/>
      <c r="LG146" s="69"/>
      <c r="LH146" s="69"/>
      <c r="LI146" s="69"/>
      <c r="LJ146" s="69"/>
      <c r="LK146" s="69"/>
      <c r="LL146" s="69"/>
      <c r="LM146" s="69"/>
      <c r="LN146" s="69"/>
      <c r="LO146" s="69"/>
      <c r="LP146" s="69"/>
      <c r="LQ146" s="69"/>
      <c r="LR146" s="69"/>
      <c r="LS146" s="69"/>
      <c r="LT146" s="69"/>
      <c r="LU146" s="69"/>
      <c r="LV146" s="69"/>
      <c r="LW146" s="69"/>
      <c r="LX146" s="69"/>
      <c r="LY146" s="69"/>
      <c r="LZ146" s="69"/>
      <c r="MA146" s="69"/>
      <c r="MB146" s="69"/>
      <c r="MC146" s="69"/>
      <c r="MD146" s="69"/>
      <c r="ME146" s="69"/>
      <c r="MF146" s="69"/>
      <c r="MG146" s="69"/>
      <c r="MH146" s="69"/>
      <c r="MI146" s="69"/>
      <c r="MJ146" s="69"/>
      <c r="MK146" s="69"/>
      <c r="ML146" s="69"/>
      <c r="MM146" s="69"/>
      <c r="MN146" s="69"/>
      <c r="MO146" s="69"/>
      <c r="MP146" s="69"/>
      <c r="MQ146" s="69"/>
      <c r="MR146" s="69"/>
      <c r="MS146" s="69"/>
      <c r="MT146" s="69"/>
      <c r="MU146" s="69"/>
      <c r="MV146" s="69"/>
      <c r="MW146" s="69"/>
      <c r="MX146" s="69"/>
      <c r="MY146" s="69"/>
      <c r="MZ146" s="69"/>
      <c r="NA146" s="69"/>
      <c r="NB146" s="69"/>
      <c r="NC146" s="69"/>
      <c r="ND146" s="69"/>
      <c r="NE146" s="69"/>
      <c r="NF146" s="69"/>
      <c r="NG146" s="69"/>
      <c r="NH146" s="69"/>
      <c r="NI146" s="69"/>
      <c r="NJ146" s="69"/>
      <c r="NK146" s="69"/>
      <c r="NL146" s="69"/>
      <c r="NM146" s="69"/>
      <c r="NN146" s="69"/>
      <c r="NO146" s="69"/>
      <c r="NP146" s="69"/>
      <c r="NQ146" s="69"/>
      <c r="NR146" s="69"/>
      <c r="NS146" s="69"/>
      <c r="NT146" s="69"/>
      <c r="NU146" s="69"/>
      <c r="NV146" s="69"/>
      <c r="NW146" s="69"/>
      <c r="NX146" s="69"/>
      <c r="NY146" s="69"/>
      <c r="NZ146" s="69"/>
      <c r="OA146" s="69"/>
      <c r="OB146" s="69"/>
      <c r="OC146" s="69"/>
      <c r="OD146" s="69"/>
      <c r="OE146" s="69"/>
      <c r="OF146" s="69"/>
      <c r="OG146" s="69"/>
      <c r="OH146" s="69"/>
      <c r="OI146" s="69"/>
      <c r="OJ146" s="69"/>
      <c r="OK146" s="69"/>
      <c r="OL146" s="69"/>
      <c r="OM146" s="69"/>
      <c r="ON146" s="69"/>
      <c r="OO146" s="69"/>
      <c r="OP146" s="69"/>
      <c r="OQ146" s="69"/>
      <c r="OR146" s="69"/>
      <c r="OS146" s="69"/>
      <c r="OT146" s="69"/>
      <c r="OU146" s="69"/>
      <c r="OV146" s="69"/>
      <c r="OW146" s="69"/>
      <c r="OX146" s="69"/>
      <c r="OY146" s="69"/>
      <c r="OZ146" s="69"/>
      <c r="PA146" s="69"/>
      <c r="PB146" s="69"/>
      <c r="PC146" s="69"/>
      <c r="PD146" s="69"/>
      <c r="PE146" s="69"/>
      <c r="PF146" s="69"/>
      <c r="PG146" s="69"/>
      <c r="PH146" s="69"/>
      <c r="PI146" s="69"/>
      <c r="PJ146" s="69"/>
      <c r="PK146" s="69"/>
      <c r="PL146" s="69"/>
      <c r="PM146" s="69"/>
      <c r="PN146" s="69"/>
      <c r="PO146" s="69"/>
      <c r="PP146" s="69"/>
      <c r="PQ146" s="69"/>
      <c r="PR146" s="69"/>
      <c r="PS146" s="69"/>
      <c r="PT146" s="69"/>
      <c r="PU146" s="69"/>
      <c r="PV146" s="69"/>
      <c r="PW146" s="69"/>
      <c r="PX146" s="69"/>
      <c r="PY146" s="69"/>
      <c r="PZ146" s="69"/>
      <c r="QA146" s="69"/>
      <c r="QB146" s="69"/>
      <c r="QC146" s="69"/>
      <c r="QD146" s="69"/>
      <c r="QE146" s="69"/>
      <c r="QF146" s="69"/>
      <c r="QG146" s="69"/>
      <c r="QH146" s="69"/>
      <c r="QI146" s="69"/>
      <c r="QJ146" s="69"/>
      <c r="QK146" s="69"/>
      <c r="QL146" s="69"/>
      <c r="QM146" s="69"/>
      <c r="QN146" s="69"/>
      <c r="QO146" s="69"/>
      <c r="QP146" s="69"/>
      <c r="QQ146" s="69"/>
      <c r="QR146" s="69"/>
      <c r="QS146" s="69"/>
      <c r="QT146" s="69"/>
      <c r="QU146" s="69"/>
      <c r="QV146" s="69"/>
      <c r="QW146" s="69"/>
      <c r="QX146" s="69"/>
      <c r="QY146" s="69"/>
      <c r="QZ146" s="69"/>
      <c r="RA146" s="69"/>
      <c r="RB146" s="69"/>
      <c r="RC146" s="69"/>
      <c r="RD146" s="69"/>
      <c r="RE146" s="69"/>
      <c r="RF146" s="69"/>
      <c r="RG146" s="69"/>
      <c r="RH146" s="69"/>
      <c r="RI146" s="69"/>
      <c r="RJ146" s="69"/>
      <c r="RK146" s="69"/>
      <c r="RL146" s="69"/>
      <c r="RM146" s="69"/>
      <c r="RN146" s="69"/>
      <c r="RO146" s="69"/>
      <c r="RP146" s="69"/>
      <c r="RQ146" s="69"/>
      <c r="RR146" s="69"/>
      <c r="RS146" s="69"/>
      <c r="RT146" s="69"/>
      <c r="RU146" s="69"/>
      <c r="RV146" s="69"/>
      <c r="RW146" s="69"/>
      <c r="RX146" s="69"/>
      <c r="RY146" s="69"/>
      <c r="RZ146" s="69"/>
      <c r="SA146" s="69"/>
      <c r="SB146" s="69"/>
      <c r="SC146" s="69"/>
      <c r="SD146" s="69"/>
      <c r="SE146" s="69"/>
      <c r="SF146" s="69"/>
      <c r="SG146" s="69"/>
      <c r="SH146" s="69"/>
      <c r="SI146" s="69"/>
      <c r="SJ146" s="69"/>
      <c r="SK146" s="69"/>
      <c r="SL146" s="69"/>
      <c r="SM146" s="69"/>
      <c r="SN146" s="69"/>
      <c r="SO146" s="69"/>
      <c r="SP146" s="69"/>
      <c r="SQ146" s="69"/>
      <c r="SR146" s="69"/>
      <c r="SS146" s="69"/>
      <c r="ST146" s="69"/>
      <c r="SU146" s="69"/>
      <c r="SV146" s="69"/>
      <c r="SW146" s="69"/>
      <c r="SX146" s="69"/>
      <c r="SY146" s="69"/>
      <c r="SZ146" s="69"/>
      <c r="TA146" s="69"/>
      <c r="TB146" s="69"/>
      <c r="TC146" s="69"/>
      <c r="TD146" s="69"/>
      <c r="TE146" s="69"/>
      <c r="TF146" s="69"/>
      <c r="TG146" s="69"/>
      <c r="TH146" s="69"/>
      <c r="TI146" s="69"/>
      <c r="TJ146" s="69"/>
      <c r="TK146" s="69"/>
      <c r="TL146" s="69"/>
      <c r="TM146" s="69"/>
      <c r="TN146" s="69"/>
      <c r="TO146" s="69"/>
      <c r="TP146" s="69"/>
      <c r="TQ146" s="69"/>
      <c r="TR146" s="69"/>
      <c r="TS146" s="69"/>
      <c r="TT146" s="69"/>
      <c r="TU146" s="69"/>
      <c r="TV146" s="69"/>
      <c r="TW146" s="69"/>
      <c r="TX146" s="69"/>
      <c r="TY146" s="69"/>
      <c r="TZ146" s="69"/>
      <c r="UA146" s="69"/>
      <c r="UB146" s="69"/>
      <c r="UC146" s="69"/>
      <c r="UD146" s="69"/>
      <c r="UE146" s="69"/>
      <c r="UF146" s="69"/>
      <c r="UG146" s="69"/>
      <c r="UH146" s="69"/>
      <c r="UI146" s="69"/>
      <c r="UJ146" s="69"/>
      <c r="UK146" s="69"/>
      <c r="UL146" s="69"/>
      <c r="UM146" s="69"/>
      <c r="UN146" s="69"/>
      <c r="UO146" s="69"/>
      <c r="UP146" s="69"/>
      <c r="UQ146" s="69"/>
      <c r="UR146" s="69"/>
      <c r="US146" s="69"/>
      <c r="UT146" s="69"/>
      <c r="UU146" s="69"/>
      <c r="UV146" s="69"/>
      <c r="UW146" s="69"/>
      <c r="UX146" s="69"/>
      <c r="UY146" s="69"/>
      <c r="UZ146" s="69"/>
      <c r="VA146" s="69"/>
      <c r="VB146" s="69"/>
      <c r="VC146" s="69"/>
      <c r="VD146" s="69"/>
      <c r="VE146" s="69"/>
      <c r="VF146" s="69"/>
      <c r="VG146" s="69"/>
      <c r="VH146" s="69"/>
      <c r="VI146" s="69"/>
      <c r="VJ146" s="69"/>
      <c r="VK146" s="69"/>
      <c r="VL146" s="69"/>
      <c r="VM146" s="69"/>
      <c r="VN146" s="69"/>
      <c r="VO146" s="69"/>
      <c r="VP146" s="69"/>
      <c r="VQ146" s="69"/>
      <c r="VR146" s="69"/>
      <c r="VS146" s="69"/>
      <c r="VT146" s="69"/>
      <c r="VU146" s="69"/>
      <c r="VV146" s="69"/>
      <c r="VW146" s="69"/>
      <c r="VX146" s="69"/>
      <c r="VY146" s="69"/>
      <c r="VZ146" s="69"/>
      <c r="WA146" s="69"/>
      <c r="WB146" s="69"/>
      <c r="WC146" s="69"/>
      <c r="WD146" s="69"/>
      <c r="WE146" s="69"/>
      <c r="WF146" s="69"/>
      <c r="WG146" s="69"/>
      <c r="WH146" s="69"/>
      <c r="WI146" s="69"/>
      <c r="WJ146" s="69"/>
      <c r="WK146" s="69"/>
      <c r="WL146" s="69"/>
      <c r="WM146" s="69"/>
      <c r="WN146" s="69"/>
      <c r="WO146" s="69"/>
      <c r="WP146" s="69"/>
      <c r="WQ146" s="69"/>
      <c r="WR146" s="69"/>
      <c r="WS146" s="69"/>
      <c r="WT146" s="69"/>
      <c r="WU146" s="69"/>
      <c r="WV146" s="69"/>
      <c r="WW146" s="69"/>
      <c r="WX146" s="69"/>
      <c r="WY146" s="69"/>
      <c r="WZ146" s="69"/>
      <c r="XA146" s="69"/>
      <c r="XB146" s="69"/>
      <c r="XC146" s="69"/>
      <c r="XD146" s="69"/>
      <c r="XE146" s="69"/>
      <c r="XF146" s="69"/>
      <c r="XG146" s="69"/>
      <c r="XH146" s="69"/>
      <c r="XI146" s="69"/>
      <c r="XJ146" s="69"/>
      <c r="XK146" s="69"/>
      <c r="XL146" s="69"/>
      <c r="XM146" s="69"/>
      <c r="XN146" s="69"/>
      <c r="XO146" s="69"/>
      <c r="XP146" s="69"/>
      <c r="XQ146" s="69"/>
      <c r="XR146" s="69"/>
      <c r="XS146" s="69"/>
      <c r="XT146" s="69"/>
      <c r="XU146" s="69"/>
      <c r="XV146" s="69"/>
      <c r="XW146" s="69"/>
      <c r="XX146" s="69"/>
      <c r="XY146" s="69"/>
      <c r="XZ146" s="69"/>
      <c r="YA146" s="69"/>
      <c r="YB146" s="69"/>
      <c r="YC146" s="69"/>
      <c r="YD146" s="69"/>
      <c r="YE146" s="69"/>
      <c r="YF146" s="69"/>
      <c r="YG146" s="69"/>
      <c r="YH146" s="69"/>
      <c r="YI146" s="69"/>
      <c r="YJ146" s="69"/>
      <c r="YK146" s="69"/>
      <c r="YL146" s="69"/>
      <c r="YM146" s="69"/>
      <c r="YN146" s="69"/>
      <c r="YO146" s="69"/>
      <c r="YP146" s="69"/>
      <c r="YQ146" s="69"/>
      <c r="YR146" s="69"/>
      <c r="YS146" s="69"/>
      <c r="YT146" s="69"/>
      <c r="YU146" s="69"/>
      <c r="YV146" s="69"/>
      <c r="YW146" s="69"/>
      <c r="YX146" s="69"/>
      <c r="YY146" s="69"/>
      <c r="YZ146" s="69"/>
      <c r="ZA146" s="69"/>
      <c r="ZB146" s="69"/>
      <c r="ZC146" s="69"/>
      <c r="ZD146" s="69"/>
      <c r="ZE146" s="69"/>
      <c r="ZF146" s="69"/>
      <c r="ZG146" s="69"/>
      <c r="ZH146" s="69"/>
      <c r="ZI146" s="69"/>
      <c r="ZJ146" s="69"/>
      <c r="ZK146" s="69"/>
      <c r="ZL146" s="69"/>
      <c r="ZM146" s="69"/>
      <c r="ZN146" s="69"/>
      <c r="ZO146" s="69"/>
      <c r="ZP146" s="69"/>
      <c r="ZQ146" s="69"/>
      <c r="ZR146" s="69"/>
      <c r="ZS146" s="69"/>
      <c r="ZT146" s="69"/>
      <c r="ZU146" s="69"/>
      <c r="ZV146" s="69"/>
      <c r="ZW146" s="69"/>
      <c r="ZX146" s="69"/>
      <c r="ZY146" s="69"/>
      <c r="ZZ146" s="69"/>
      <c r="AAA146" s="69"/>
      <c r="AAB146" s="69"/>
      <c r="AAC146" s="69"/>
      <c r="AAD146" s="69"/>
      <c r="AAE146" s="69"/>
      <c r="AAF146" s="69"/>
      <c r="AAG146" s="69"/>
      <c r="AAH146" s="69"/>
      <c r="AAI146" s="69"/>
      <c r="AAJ146" s="69"/>
      <c r="AAK146" s="69"/>
      <c r="AAL146" s="69"/>
      <c r="AAM146" s="69"/>
      <c r="AAN146" s="69"/>
      <c r="AAO146" s="69"/>
      <c r="AAP146" s="69"/>
      <c r="AAQ146" s="69"/>
      <c r="AAR146" s="69"/>
      <c r="AAS146" s="69"/>
      <c r="AAT146" s="69"/>
      <c r="AAU146" s="69"/>
      <c r="AAV146" s="69"/>
      <c r="AAW146" s="69"/>
      <c r="AAX146" s="69"/>
      <c r="AAY146" s="69"/>
      <c r="AAZ146" s="69"/>
      <c r="ABA146" s="69"/>
      <c r="ABB146" s="69"/>
      <c r="ABC146" s="69"/>
      <c r="ABD146" s="69"/>
      <c r="ABE146" s="69"/>
      <c r="ABF146" s="69"/>
      <c r="ABG146" s="69"/>
      <c r="ABH146" s="69"/>
      <c r="ABI146" s="69"/>
      <c r="ABJ146" s="69"/>
      <c r="ABK146" s="69"/>
      <c r="ABL146" s="69"/>
      <c r="ABM146" s="69"/>
      <c r="ABN146" s="69"/>
      <c r="ABO146" s="69"/>
      <c r="ABP146" s="69"/>
      <c r="ABQ146" s="69"/>
      <c r="ABR146" s="69"/>
      <c r="ABS146" s="69"/>
      <c r="ABT146" s="69"/>
      <c r="ABU146" s="69"/>
      <c r="ABV146" s="69"/>
      <c r="ABW146" s="69"/>
      <c r="ABX146" s="69"/>
      <c r="ABY146" s="69"/>
      <c r="ABZ146" s="69"/>
      <c r="ACA146" s="69"/>
      <c r="ACB146" s="69"/>
      <c r="ACC146" s="69"/>
      <c r="ACD146" s="69"/>
      <c r="ACE146" s="69"/>
      <c r="ACF146" s="69"/>
      <c r="ACG146" s="69"/>
      <c r="ACH146" s="69"/>
      <c r="ACI146" s="69"/>
      <c r="ACJ146" s="69"/>
      <c r="ACK146" s="69"/>
      <c r="ACL146" s="69"/>
      <c r="ACM146" s="69"/>
      <c r="ACN146" s="69"/>
      <c r="ACO146" s="69"/>
      <c r="ACP146" s="69"/>
      <c r="ACQ146" s="69"/>
      <c r="ACR146" s="69"/>
      <c r="ACS146" s="69"/>
      <c r="ACT146" s="69"/>
      <c r="ACU146" s="69"/>
      <c r="ACV146" s="69"/>
      <c r="ACW146" s="69"/>
      <c r="ACX146" s="69"/>
      <c r="ACY146" s="69"/>
      <c r="ACZ146" s="69"/>
      <c r="ADA146" s="69"/>
      <c r="ADB146" s="69"/>
      <c r="ADC146" s="69"/>
      <c r="ADD146" s="69"/>
      <c r="ADE146" s="69"/>
      <c r="ADF146" s="69"/>
      <c r="ADG146" s="69"/>
      <c r="ADH146" s="69"/>
      <c r="ADI146" s="69"/>
      <c r="ADJ146" s="69"/>
      <c r="ADK146" s="69"/>
      <c r="ADL146" s="69"/>
      <c r="ADM146" s="69"/>
      <c r="ADN146" s="69"/>
      <c r="ADO146" s="69"/>
      <c r="ADP146" s="69"/>
      <c r="ADQ146" s="69"/>
      <c r="ADR146" s="69"/>
      <c r="ADS146" s="69"/>
      <c r="ADT146" s="69"/>
      <c r="ADU146" s="69"/>
      <c r="ADV146" s="69"/>
      <c r="ADW146" s="69"/>
      <c r="ADX146" s="69"/>
      <c r="ADY146" s="69"/>
      <c r="ADZ146" s="69"/>
      <c r="AEA146" s="69"/>
      <c r="AEB146" s="69"/>
      <c r="AEC146" s="69"/>
      <c r="AED146" s="69"/>
      <c r="AEE146" s="69"/>
      <c r="AEF146" s="69"/>
      <c r="AEG146" s="69"/>
      <c r="AEH146" s="69"/>
      <c r="AEI146" s="69"/>
      <c r="AEJ146" s="69"/>
      <c r="AEK146" s="69"/>
      <c r="AEL146" s="69"/>
      <c r="AEM146" s="69"/>
      <c r="AEN146" s="69"/>
      <c r="AEO146" s="69"/>
      <c r="AEP146" s="69"/>
      <c r="AEQ146" s="69"/>
      <c r="AER146" s="69"/>
      <c r="AES146" s="69"/>
      <c r="AET146" s="69"/>
      <c r="AEU146" s="69"/>
      <c r="AEV146" s="69"/>
      <c r="AEW146" s="69"/>
      <c r="AEX146" s="69"/>
      <c r="AEY146" s="69"/>
      <c r="AEZ146" s="69"/>
      <c r="AFA146" s="69"/>
      <c r="AFB146" s="69"/>
      <c r="AFC146" s="69"/>
      <c r="AFD146" s="69"/>
      <c r="AFE146" s="69"/>
      <c r="AFF146" s="69"/>
      <c r="AFG146" s="69"/>
      <c r="AFH146" s="69"/>
      <c r="AFI146" s="69"/>
      <c r="AFJ146" s="69"/>
      <c r="AFK146" s="69"/>
      <c r="AFL146" s="69"/>
      <c r="AFM146" s="69"/>
      <c r="AFN146" s="69"/>
      <c r="AFO146" s="69"/>
      <c r="AFP146" s="69"/>
      <c r="AFQ146" s="69"/>
      <c r="AFR146" s="69"/>
      <c r="AFS146" s="69"/>
      <c r="AFT146" s="69"/>
      <c r="AFU146" s="69"/>
      <c r="AFV146" s="69"/>
      <c r="AFW146" s="69"/>
      <c r="AFX146" s="69"/>
      <c r="AFY146" s="69"/>
      <c r="AFZ146" s="69"/>
      <c r="AGA146" s="69"/>
      <c r="AGB146" s="69"/>
      <c r="AGC146" s="69"/>
      <c r="AGD146" s="69"/>
      <c r="AGE146" s="69"/>
      <c r="AGF146" s="69"/>
      <c r="AGG146" s="69"/>
      <c r="AGH146" s="69"/>
      <c r="AGI146" s="69"/>
      <c r="AGJ146" s="69"/>
      <c r="AGK146" s="69"/>
      <c r="AGL146" s="69"/>
      <c r="AGM146" s="69"/>
      <c r="AGN146" s="69"/>
      <c r="AGO146" s="69"/>
      <c r="AGP146" s="69"/>
      <c r="AGQ146" s="69"/>
      <c r="AGR146" s="69"/>
      <c r="AGS146" s="69"/>
      <c r="AGT146" s="69"/>
      <c r="AGU146" s="69"/>
      <c r="AGV146" s="69"/>
      <c r="AGW146" s="69"/>
      <c r="AGX146" s="69"/>
      <c r="AGY146" s="69"/>
      <c r="AGZ146" s="69"/>
      <c r="AHA146" s="69"/>
      <c r="AHB146" s="69"/>
      <c r="AHC146" s="69"/>
      <c r="AHD146" s="69"/>
      <c r="AHE146" s="69"/>
      <c r="AHF146" s="69"/>
      <c r="AHG146" s="69"/>
      <c r="AHH146" s="69"/>
      <c r="AHI146" s="69"/>
      <c r="AHJ146" s="69"/>
      <c r="AHK146" s="69"/>
      <c r="AHL146" s="69"/>
      <c r="AHM146" s="69"/>
      <c r="AHN146" s="69"/>
      <c r="AHO146" s="69"/>
      <c r="AHP146" s="69"/>
      <c r="AHQ146" s="69"/>
      <c r="AHR146" s="69"/>
      <c r="AHS146" s="69"/>
      <c r="AHT146" s="69"/>
      <c r="AHU146" s="69"/>
      <c r="AHV146" s="69"/>
      <c r="AHW146" s="69"/>
      <c r="AHX146" s="69"/>
      <c r="AHY146" s="69"/>
      <c r="AHZ146" s="69"/>
      <c r="AIA146" s="69"/>
      <c r="AIB146" s="69"/>
      <c r="AIC146" s="69"/>
      <c r="AID146" s="69"/>
      <c r="AIE146" s="69"/>
      <c r="AIF146" s="69"/>
      <c r="AIG146" s="69"/>
      <c r="AIH146" s="69"/>
      <c r="AII146" s="69"/>
      <c r="AIJ146" s="69"/>
      <c r="AIK146" s="69"/>
      <c r="AIL146" s="69"/>
      <c r="AIM146" s="69"/>
      <c r="AIN146" s="69"/>
      <c r="AIO146" s="69"/>
      <c r="AIP146" s="69"/>
      <c r="AIQ146" s="69"/>
      <c r="AIR146" s="69"/>
      <c r="AIS146" s="69"/>
      <c r="AIT146" s="69"/>
      <c r="AIU146" s="69"/>
      <c r="AIV146" s="69"/>
      <c r="AIW146" s="69"/>
      <c r="AIX146" s="69"/>
      <c r="AIY146" s="69"/>
      <c r="AIZ146" s="69"/>
      <c r="AJA146" s="69"/>
      <c r="AJB146" s="69"/>
      <c r="AJC146" s="69"/>
      <c r="AJD146" s="69"/>
      <c r="AJE146" s="69"/>
      <c r="AJF146" s="69"/>
      <c r="AJG146" s="69"/>
      <c r="AJH146" s="69"/>
      <c r="AJI146" s="69"/>
      <c r="AJJ146" s="69"/>
      <c r="AJK146" s="69"/>
      <c r="AJL146" s="69"/>
      <c r="AJM146" s="69"/>
      <c r="AJN146" s="69"/>
      <c r="AJO146" s="69"/>
      <c r="AJP146" s="69"/>
      <c r="AJQ146" s="69"/>
      <c r="AJR146" s="69"/>
      <c r="AJS146" s="69"/>
      <c r="AJT146" s="69"/>
      <c r="AJU146" s="69"/>
      <c r="AJV146" s="69"/>
      <c r="AJW146" s="69"/>
      <c r="AJX146" s="69"/>
      <c r="AJY146" s="69"/>
      <c r="AJZ146" s="69"/>
      <c r="AKA146" s="69"/>
      <c r="AKB146" s="69"/>
      <c r="AKC146" s="69"/>
      <c r="AKD146" s="69"/>
      <c r="AKE146" s="69"/>
      <c r="AKF146" s="69"/>
      <c r="AKG146" s="69"/>
      <c r="AKH146" s="69"/>
      <c r="AKI146" s="69"/>
      <c r="AKJ146" s="69"/>
      <c r="AKK146" s="69"/>
      <c r="AKL146" s="69"/>
      <c r="AKM146" s="69"/>
      <c r="AKN146" s="69"/>
      <c r="AKO146" s="69"/>
      <c r="AKP146" s="69"/>
      <c r="AKQ146" s="69"/>
      <c r="AKR146" s="69"/>
      <c r="AKS146" s="69"/>
      <c r="AKT146" s="69"/>
      <c r="AKU146" s="69"/>
      <c r="AKV146" s="69"/>
      <c r="AKW146" s="69"/>
      <c r="AKX146" s="69"/>
      <c r="AKY146" s="69"/>
      <c r="AKZ146" s="69"/>
      <c r="ALA146" s="69"/>
      <c r="ALB146" s="69"/>
      <c r="ALC146" s="69"/>
      <c r="ALD146" s="69"/>
      <c r="ALE146" s="69"/>
      <c r="ALF146" s="69"/>
      <c r="ALG146" s="69"/>
      <c r="ALH146" s="69"/>
      <c r="ALI146" s="69"/>
      <c r="ALJ146" s="69"/>
      <c r="ALK146" s="69"/>
      <c r="ALL146" s="69"/>
      <c r="ALM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69"/>
      <c r="BG147" s="69"/>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69"/>
      <c r="CE147" s="69"/>
      <c r="CF147" s="69"/>
      <c r="CG147" s="69"/>
      <c r="CH147" s="69"/>
      <c r="CI147" s="69"/>
      <c r="CJ147" s="69"/>
      <c r="CK147" s="69"/>
      <c r="CL147" s="69"/>
      <c r="CM147" s="69"/>
      <c r="CN147" s="69"/>
      <c r="CO147" s="69"/>
      <c r="CP147" s="69"/>
      <c r="CQ147" s="69"/>
      <c r="CR147" s="69"/>
      <c r="CS147" s="69"/>
      <c r="CT147" s="69"/>
      <c r="CU147" s="69"/>
      <c r="CV147" s="69"/>
      <c r="CW147" s="69"/>
      <c r="CX147" s="69"/>
      <c r="CY147" s="69"/>
      <c r="CZ147" s="69"/>
      <c r="DA147" s="69"/>
      <c r="DB147" s="69"/>
      <c r="DC147" s="69"/>
      <c r="DD147" s="69"/>
      <c r="DE147" s="69"/>
      <c r="DF147" s="69"/>
      <c r="DG147" s="69"/>
      <c r="DH147" s="69"/>
      <c r="DI147" s="69"/>
      <c r="DJ147" s="69"/>
      <c r="DK147" s="69"/>
      <c r="DL147" s="69"/>
      <c r="DM147" s="69"/>
      <c r="DN147" s="69"/>
      <c r="DO147" s="69"/>
      <c r="DP147" s="69"/>
      <c r="DQ147" s="69"/>
      <c r="DR147" s="69"/>
      <c r="DS147" s="69"/>
      <c r="DT147" s="69"/>
      <c r="DU147" s="69"/>
      <c r="DV147" s="69"/>
      <c r="DW147" s="69"/>
      <c r="DX147" s="69"/>
      <c r="DY147" s="69"/>
      <c r="DZ147" s="69"/>
      <c r="EA147" s="69"/>
      <c r="EB147" s="69"/>
      <c r="EC147" s="69"/>
      <c r="ED147" s="69"/>
      <c r="EE147" s="69"/>
      <c r="EF147" s="69"/>
      <c r="EG147" s="69"/>
      <c r="EH147" s="69"/>
      <c r="EI147" s="69"/>
      <c r="EJ147" s="69"/>
      <c r="EK147" s="69"/>
      <c r="EL147" s="69"/>
      <c r="EM147" s="69"/>
      <c r="EN147" s="69"/>
      <c r="EO147" s="69"/>
      <c r="EP147" s="69"/>
      <c r="EQ147" s="69"/>
      <c r="ER147" s="69"/>
      <c r="ES147" s="69"/>
      <c r="ET147" s="69"/>
      <c r="EU147" s="69"/>
      <c r="EV147" s="69"/>
      <c r="EW147" s="69"/>
      <c r="EX147" s="69"/>
      <c r="EY147" s="69"/>
      <c r="EZ147" s="69"/>
      <c r="FA147" s="69"/>
      <c r="FB147" s="69"/>
      <c r="FC147" s="69"/>
      <c r="FD147" s="69"/>
      <c r="FE147" s="69"/>
      <c r="FF147" s="69"/>
      <c r="FG147" s="69"/>
      <c r="FH147" s="69"/>
      <c r="FI147" s="69"/>
      <c r="FJ147" s="69"/>
      <c r="FK147" s="69"/>
      <c r="FL147" s="69"/>
      <c r="FM147" s="69"/>
      <c r="FN147" s="69"/>
      <c r="FO147" s="69"/>
      <c r="FP147" s="69"/>
      <c r="FQ147" s="69"/>
      <c r="FR147" s="69"/>
      <c r="FS147" s="69"/>
      <c r="FT147" s="69"/>
      <c r="FU147" s="69"/>
      <c r="FV147" s="69"/>
      <c r="FW147" s="69"/>
      <c r="FX147" s="69"/>
      <c r="FY147" s="69"/>
      <c r="FZ147" s="69"/>
      <c r="GA147" s="69"/>
      <c r="GB147" s="69"/>
      <c r="GC147" s="69"/>
      <c r="GD147" s="69"/>
      <c r="GE147" s="69"/>
      <c r="GF147" s="69"/>
      <c r="GG147" s="69"/>
      <c r="GH147" s="69"/>
      <c r="GI147" s="69"/>
      <c r="GJ147" s="69"/>
      <c r="GK147" s="69"/>
      <c r="GL147" s="69"/>
      <c r="GM147" s="69"/>
      <c r="GN147" s="69"/>
      <c r="GO147" s="69"/>
      <c r="GP147" s="69"/>
      <c r="GQ147" s="69"/>
      <c r="GR147" s="69"/>
      <c r="GS147" s="69"/>
      <c r="GT147" s="69"/>
      <c r="GU147" s="69"/>
      <c r="GV147" s="69"/>
      <c r="GW147" s="69"/>
      <c r="GX147" s="69"/>
      <c r="GY147" s="69"/>
      <c r="GZ147" s="69"/>
      <c r="HA147" s="69"/>
      <c r="HB147" s="69"/>
      <c r="HC147" s="69"/>
      <c r="HD147" s="69"/>
      <c r="HE147" s="69"/>
      <c r="HF147" s="69"/>
      <c r="HG147" s="69"/>
      <c r="HH147" s="69"/>
      <c r="HI147" s="69"/>
      <c r="HJ147" s="69"/>
      <c r="HK147" s="69"/>
      <c r="HL147" s="69"/>
      <c r="HM147" s="69"/>
      <c r="HN147" s="69"/>
      <c r="HO147" s="69"/>
      <c r="HP147" s="69"/>
      <c r="HQ147" s="69"/>
      <c r="HR147" s="69"/>
      <c r="HS147" s="69"/>
      <c r="HT147" s="69"/>
      <c r="HU147" s="69"/>
      <c r="HV147" s="69"/>
      <c r="HW147" s="69"/>
      <c r="HX147" s="69"/>
      <c r="HY147" s="69"/>
      <c r="HZ147" s="69"/>
      <c r="IA147" s="69"/>
      <c r="IB147" s="69"/>
      <c r="IC147" s="69"/>
      <c r="ID147" s="69"/>
      <c r="IE147" s="69"/>
      <c r="IF147" s="69"/>
      <c r="IG147" s="69"/>
      <c r="IH147" s="69"/>
      <c r="II147" s="69"/>
      <c r="IJ147" s="69"/>
      <c r="IK147" s="69"/>
      <c r="IL147" s="69"/>
      <c r="IM147" s="69"/>
      <c r="IN147" s="69"/>
      <c r="IO147" s="69"/>
      <c r="IP147" s="69"/>
      <c r="IQ147" s="69"/>
      <c r="IR147" s="69"/>
      <c r="IS147" s="69"/>
      <c r="IT147" s="69"/>
      <c r="IU147" s="69"/>
      <c r="IV147" s="69"/>
      <c r="IW147" s="69"/>
      <c r="IX147" s="69"/>
      <c r="IY147" s="69"/>
      <c r="IZ147" s="69"/>
      <c r="JA147" s="69"/>
      <c r="JB147" s="69"/>
      <c r="JC147" s="69"/>
      <c r="JD147" s="69"/>
      <c r="JE147" s="69"/>
      <c r="JF147" s="69"/>
      <c r="JG147" s="69"/>
      <c r="JH147" s="69"/>
      <c r="JI147" s="69"/>
      <c r="JJ147" s="69"/>
      <c r="JK147" s="69"/>
      <c r="JL147" s="69"/>
      <c r="JM147" s="69"/>
      <c r="JN147" s="69"/>
      <c r="JO147" s="69"/>
      <c r="JP147" s="69"/>
      <c r="JQ147" s="69"/>
      <c r="JR147" s="69"/>
      <c r="JS147" s="69"/>
      <c r="JT147" s="69"/>
      <c r="JU147" s="69"/>
      <c r="JV147" s="69"/>
      <c r="JW147" s="69"/>
      <c r="JX147" s="69"/>
      <c r="JY147" s="69"/>
      <c r="JZ147" s="69"/>
      <c r="KA147" s="69"/>
      <c r="KB147" s="69"/>
      <c r="KC147" s="69"/>
      <c r="KD147" s="69"/>
      <c r="KE147" s="69"/>
      <c r="KF147" s="69"/>
      <c r="KG147" s="69"/>
      <c r="KH147" s="69"/>
      <c r="KI147" s="69"/>
      <c r="KJ147" s="69"/>
      <c r="KK147" s="69"/>
      <c r="KL147" s="69"/>
      <c r="KM147" s="69"/>
      <c r="KN147" s="69"/>
      <c r="KO147" s="69"/>
      <c r="KP147" s="69"/>
      <c r="KQ147" s="69"/>
      <c r="KR147" s="69"/>
      <c r="KS147" s="69"/>
      <c r="KT147" s="69"/>
      <c r="KU147" s="69"/>
      <c r="KV147" s="69"/>
      <c r="KW147" s="69"/>
      <c r="KX147" s="69"/>
      <c r="KY147" s="69"/>
      <c r="KZ147" s="69"/>
      <c r="LA147" s="69"/>
      <c r="LB147" s="69"/>
      <c r="LC147" s="69"/>
      <c r="LD147" s="69"/>
      <c r="LE147" s="69"/>
      <c r="LF147" s="69"/>
      <c r="LG147" s="69"/>
      <c r="LH147" s="69"/>
      <c r="LI147" s="69"/>
      <c r="LJ147" s="69"/>
      <c r="LK147" s="69"/>
      <c r="LL147" s="69"/>
      <c r="LM147" s="69"/>
      <c r="LN147" s="69"/>
      <c r="LO147" s="69"/>
      <c r="LP147" s="69"/>
      <c r="LQ147" s="69"/>
      <c r="LR147" s="69"/>
      <c r="LS147" s="69"/>
      <c r="LT147" s="69"/>
      <c r="LU147" s="69"/>
      <c r="LV147" s="69"/>
      <c r="LW147" s="69"/>
      <c r="LX147" s="69"/>
      <c r="LY147" s="69"/>
      <c r="LZ147" s="69"/>
      <c r="MA147" s="69"/>
      <c r="MB147" s="69"/>
      <c r="MC147" s="69"/>
      <c r="MD147" s="69"/>
      <c r="ME147" s="69"/>
      <c r="MF147" s="69"/>
      <c r="MG147" s="69"/>
      <c r="MH147" s="69"/>
      <c r="MI147" s="69"/>
      <c r="MJ147" s="69"/>
      <c r="MK147" s="69"/>
      <c r="ML147" s="69"/>
      <c r="MM147" s="69"/>
      <c r="MN147" s="69"/>
      <c r="MO147" s="69"/>
      <c r="MP147" s="69"/>
      <c r="MQ147" s="69"/>
      <c r="MR147" s="69"/>
      <c r="MS147" s="69"/>
      <c r="MT147" s="69"/>
      <c r="MU147" s="69"/>
      <c r="MV147" s="69"/>
      <c r="MW147" s="69"/>
      <c r="MX147" s="69"/>
      <c r="MY147" s="69"/>
      <c r="MZ147" s="69"/>
      <c r="NA147" s="69"/>
      <c r="NB147" s="69"/>
      <c r="NC147" s="69"/>
      <c r="ND147" s="69"/>
      <c r="NE147" s="69"/>
      <c r="NF147" s="69"/>
      <c r="NG147" s="69"/>
      <c r="NH147" s="69"/>
      <c r="NI147" s="69"/>
      <c r="NJ147" s="69"/>
      <c r="NK147" s="69"/>
      <c r="NL147" s="69"/>
      <c r="NM147" s="69"/>
      <c r="NN147" s="69"/>
      <c r="NO147" s="69"/>
      <c r="NP147" s="69"/>
      <c r="NQ147" s="69"/>
      <c r="NR147" s="69"/>
      <c r="NS147" s="69"/>
      <c r="NT147" s="69"/>
      <c r="NU147" s="69"/>
      <c r="NV147" s="69"/>
      <c r="NW147" s="69"/>
      <c r="NX147" s="69"/>
      <c r="NY147" s="69"/>
      <c r="NZ147" s="69"/>
      <c r="OA147" s="69"/>
      <c r="OB147" s="69"/>
      <c r="OC147" s="69"/>
      <c r="OD147" s="69"/>
      <c r="OE147" s="69"/>
      <c r="OF147" s="69"/>
      <c r="OG147" s="69"/>
      <c r="OH147" s="69"/>
      <c r="OI147" s="69"/>
      <c r="OJ147" s="69"/>
      <c r="OK147" s="69"/>
      <c r="OL147" s="69"/>
      <c r="OM147" s="69"/>
      <c r="ON147" s="69"/>
      <c r="OO147" s="69"/>
      <c r="OP147" s="69"/>
      <c r="OQ147" s="69"/>
      <c r="OR147" s="69"/>
      <c r="OS147" s="69"/>
      <c r="OT147" s="69"/>
      <c r="OU147" s="69"/>
      <c r="OV147" s="69"/>
      <c r="OW147" s="69"/>
      <c r="OX147" s="69"/>
      <c r="OY147" s="69"/>
      <c r="OZ147" s="69"/>
      <c r="PA147" s="69"/>
      <c r="PB147" s="69"/>
      <c r="PC147" s="69"/>
      <c r="PD147" s="69"/>
      <c r="PE147" s="69"/>
      <c r="PF147" s="69"/>
      <c r="PG147" s="69"/>
      <c r="PH147" s="69"/>
      <c r="PI147" s="69"/>
      <c r="PJ147" s="69"/>
      <c r="PK147" s="69"/>
      <c r="PL147" s="69"/>
      <c r="PM147" s="69"/>
      <c r="PN147" s="69"/>
      <c r="PO147" s="69"/>
      <c r="PP147" s="69"/>
      <c r="PQ147" s="69"/>
      <c r="PR147" s="69"/>
      <c r="PS147" s="69"/>
      <c r="PT147" s="69"/>
      <c r="PU147" s="69"/>
      <c r="PV147" s="69"/>
      <c r="PW147" s="69"/>
      <c r="PX147" s="69"/>
      <c r="PY147" s="69"/>
      <c r="PZ147" s="69"/>
      <c r="QA147" s="69"/>
      <c r="QB147" s="69"/>
      <c r="QC147" s="69"/>
      <c r="QD147" s="69"/>
      <c r="QE147" s="69"/>
      <c r="QF147" s="69"/>
      <c r="QG147" s="69"/>
      <c r="QH147" s="69"/>
      <c r="QI147" s="69"/>
      <c r="QJ147" s="69"/>
      <c r="QK147" s="69"/>
      <c r="QL147" s="69"/>
      <c r="QM147" s="69"/>
      <c r="QN147" s="69"/>
      <c r="QO147" s="69"/>
      <c r="QP147" s="69"/>
      <c r="QQ147" s="69"/>
      <c r="QR147" s="69"/>
      <c r="QS147" s="69"/>
      <c r="QT147" s="69"/>
      <c r="QU147" s="69"/>
      <c r="QV147" s="69"/>
      <c r="QW147" s="69"/>
      <c r="QX147" s="69"/>
      <c r="QY147" s="69"/>
      <c r="QZ147" s="69"/>
      <c r="RA147" s="69"/>
      <c r="RB147" s="69"/>
      <c r="RC147" s="69"/>
      <c r="RD147" s="69"/>
      <c r="RE147" s="69"/>
      <c r="RF147" s="69"/>
      <c r="RG147" s="69"/>
      <c r="RH147" s="69"/>
      <c r="RI147" s="69"/>
      <c r="RJ147" s="69"/>
      <c r="RK147" s="69"/>
      <c r="RL147" s="69"/>
      <c r="RM147" s="69"/>
      <c r="RN147" s="69"/>
      <c r="RO147" s="69"/>
      <c r="RP147" s="69"/>
      <c r="RQ147" s="69"/>
      <c r="RR147" s="69"/>
      <c r="RS147" s="69"/>
      <c r="RT147" s="69"/>
      <c r="RU147" s="69"/>
      <c r="RV147" s="69"/>
      <c r="RW147" s="69"/>
      <c r="RX147" s="69"/>
      <c r="RY147" s="69"/>
      <c r="RZ147" s="69"/>
      <c r="SA147" s="69"/>
      <c r="SB147" s="69"/>
      <c r="SC147" s="69"/>
      <c r="SD147" s="69"/>
      <c r="SE147" s="69"/>
      <c r="SF147" s="69"/>
      <c r="SG147" s="69"/>
      <c r="SH147" s="69"/>
      <c r="SI147" s="69"/>
      <c r="SJ147" s="69"/>
      <c r="SK147" s="69"/>
      <c r="SL147" s="69"/>
      <c r="SM147" s="69"/>
      <c r="SN147" s="69"/>
      <c r="SO147" s="69"/>
      <c r="SP147" s="69"/>
      <c r="SQ147" s="69"/>
      <c r="SR147" s="69"/>
      <c r="SS147" s="69"/>
      <c r="ST147" s="69"/>
      <c r="SU147" s="69"/>
      <c r="SV147" s="69"/>
      <c r="SW147" s="69"/>
      <c r="SX147" s="69"/>
      <c r="SY147" s="69"/>
      <c r="SZ147" s="69"/>
      <c r="TA147" s="69"/>
      <c r="TB147" s="69"/>
      <c r="TC147" s="69"/>
      <c r="TD147" s="69"/>
      <c r="TE147" s="69"/>
      <c r="TF147" s="69"/>
      <c r="TG147" s="69"/>
      <c r="TH147" s="69"/>
      <c r="TI147" s="69"/>
      <c r="TJ147" s="69"/>
      <c r="TK147" s="69"/>
      <c r="TL147" s="69"/>
      <c r="TM147" s="69"/>
      <c r="TN147" s="69"/>
      <c r="TO147" s="69"/>
      <c r="TP147" s="69"/>
      <c r="TQ147" s="69"/>
      <c r="TR147" s="69"/>
      <c r="TS147" s="69"/>
      <c r="TT147" s="69"/>
      <c r="TU147" s="69"/>
      <c r="TV147" s="69"/>
      <c r="TW147" s="69"/>
      <c r="TX147" s="69"/>
      <c r="TY147" s="69"/>
      <c r="TZ147" s="69"/>
      <c r="UA147" s="69"/>
      <c r="UB147" s="69"/>
      <c r="UC147" s="69"/>
      <c r="UD147" s="69"/>
      <c r="UE147" s="69"/>
      <c r="UF147" s="69"/>
      <c r="UG147" s="69"/>
      <c r="UH147" s="69"/>
      <c r="UI147" s="69"/>
      <c r="UJ147" s="69"/>
      <c r="UK147" s="69"/>
      <c r="UL147" s="69"/>
      <c r="UM147" s="69"/>
      <c r="UN147" s="69"/>
      <c r="UO147" s="69"/>
      <c r="UP147" s="69"/>
      <c r="UQ147" s="69"/>
      <c r="UR147" s="69"/>
      <c r="US147" s="69"/>
      <c r="UT147" s="69"/>
      <c r="UU147" s="69"/>
      <c r="UV147" s="69"/>
      <c r="UW147" s="69"/>
      <c r="UX147" s="69"/>
      <c r="UY147" s="69"/>
      <c r="UZ147" s="69"/>
      <c r="VA147" s="69"/>
      <c r="VB147" s="69"/>
      <c r="VC147" s="69"/>
      <c r="VD147" s="69"/>
      <c r="VE147" s="69"/>
      <c r="VF147" s="69"/>
      <c r="VG147" s="69"/>
      <c r="VH147" s="69"/>
      <c r="VI147" s="69"/>
      <c r="VJ147" s="69"/>
      <c r="VK147" s="69"/>
      <c r="VL147" s="69"/>
      <c r="VM147" s="69"/>
      <c r="VN147" s="69"/>
      <c r="VO147" s="69"/>
      <c r="VP147" s="69"/>
      <c r="VQ147" s="69"/>
      <c r="VR147" s="69"/>
      <c r="VS147" s="69"/>
      <c r="VT147" s="69"/>
      <c r="VU147" s="69"/>
      <c r="VV147" s="69"/>
      <c r="VW147" s="69"/>
      <c r="VX147" s="69"/>
      <c r="VY147" s="69"/>
      <c r="VZ147" s="69"/>
      <c r="WA147" s="69"/>
      <c r="WB147" s="69"/>
      <c r="WC147" s="69"/>
      <c r="WD147" s="69"/>
      <c r="WE147" s="69"/>
      <c r="WF147" s="69"/>
      <c r="WG147" s="69"/>
      <c r="WH147" s="69"/>
      <c r="WI147" s="69"/>
      <c r="WJ147" s="69"/>
      <c r="WK147" s="69"/>
      <c r="WL147" s="69"/>
      <c r="WM147" s="69"/>
      <c r="WN147" s="69"/>
      <c r="WO147" s="69"/>
      <c r="WP147" s="69"/>
      <c r="WQ147" s="69"/>
      <c r="WR147" s="69"/>
      <c r="WS147" s="69"/>
      <c r="WT147" s="69"/>
      <c r="WU147" s="69"/>
      <c r="WV147" s="69"/>
      <c r="WW147" s="69"/>
      <c r="WX147" s="69"/>
      <c r="WY147" s="69"/>
      <c r="WZ147" s="69"/>
      <c r="XA147" s="69"/>
      <c r="XB147" s="69"/>
      <c r="XC147" s="69"/>
      <c r="XD147" s="69"/>
      <c r="XE147" s="69"/>
      <c r="XF147" s="69"/>
      <c r="XG147" s="69"/>
      <c r="XH147" s="69"/>
      <c r="XI147" s="69"/>
      <c r="XJ147" s="69"/>
      <c r="XK147" s="69"/>
      <c r="XL147" s="69"/>
      <c r="XM147" s="69"/>
      <c r="XN147" s="69"/>
      <c r="XO147" s="69"/>
      <c r="XP147" s="69"/>
      <c r="XQ147" s="69"/>
      <c r="XR147" s="69"/>
      <c r="XS147" s="69"/>
      <c r="XT147" s="69"/>
      <c r="XU147" s="69"/>
      <c r="XV147" s="69"/>
      <c r="XW147" s="69"/>
      <c r="XX147" s="69"/>
      <c r="XY147" s="69"/>
      <c r="XZ147" s="69"/>
      <c r="YA147" s="69"/>
      <c r="YB147" s="69"/>
      <c r="YC147" s="69"/>
      <c r="YD147" s="69"/>
      <c r="YE147" s="69"/>
      <c r="YF147" s="69"/>
      <c r="YG147" s="69"/>
      <c r="YH147" s="69"/>
      <c r="YI147" s="69"/>
      <c r="YJ147" s="69"/>
      <c r="YK147" s="69"/>
      <c r="YL147" s="69"/>
      <c r="YM147" s="69"/>
      <c r="YN147" s="69"/>
      <c r="YO147" s="69"/>
      <c r="YP147" s="69"/>
      <c r="YQ147" s="69"/>
      <c r="YR147" s="69"/>
      <c r="YS147" s="69"/>
      <c r="YT147" s="69"/>
      <c r="YU147" s="69"/>
      <c r="YV147" s="69"/>
      <c r="YW147" s="69"/>
      <c r="YX147" s="69"/>
      <c r="YY147" s="69"/>
      <c r="YZ147" s="69"/>
      <c r="ZA147" s="69"/>
      <c r="ZB147" s="69"/>
      <c r="ZC147" s="69"/>
      <c r="ZD147" s="69"/>
      <c r="ZE147" s="69"/>
      <c r="ZF147" s="69"/>
      <c r="ZG147" s="69"/>
      <c r="ZH147" s="69"/>
      <c r="ZI147" s="69"/>
      <c r="ZJ147" s="69"/>
      <c r="ZK147" s="69"/>
      <c r="ZL147" s="69"/>
      <c r="ZM147" s="69"/>
      <c r="ZN147" s="69"/>
      <c r="ZO147" s="69"/>
      <c r="ZP147" s="69"/>
      <c r="ZQ147" s="69"/>
      <c r="ZR147" s="69"/>
      <c r="ZS147" s="69"/>
      <c r="ZT147" s="69"/>
      <c r="ZU147" s="69"/>
      <c r="ZV147" s="69"/>
      <c r="ZW147" s="69"/>
      <c r="ZX147" s="69"/>
      <c r="ZY147" s="69"/>
      <c r="ZZ147" s="69"/>
      <c r="AAA147" s="69"/>
      <c r="AAB147" s="69"/>
      <c r="AAC147" s="69"/>
      <c r="AAD147" s="69"/>
      <c r="AAE147" s="69"/>
      <c r="AAF147" s="69"/>
      <c r="AAG147" s="69"/>
      <c r="AAH147" s="69"/>
      <c r="AAI147" s="69"/>
      <c r="AAJ147" s="69"/>
      <c r="AAK147" s="69"/>
      <c r="AAL147" s="69"/>
      <c r="AAM147" s="69"/>
      <c r="AAN147" s="69"/>
      <c r="AAO147" s="69"/>
      <c r="AAP147" s="69"/>
      <c r="AAQ147" s="69"/>
      <c r="AAR147" s="69"/>
      <c r="AAS147" s="69"/>
      <c r="AAT147" s="69"/>
      <c r="AAU147" s="69"/>
      <c r="AAV147" s="69"/>
      <c r="AAW147" s="69"/>
      <c r="AAX147" s="69"/>
      <c r="AAY147" s="69"/>
      <c r="AAZ147" s="69"/>
      <c r="ABA147" s="69"/>
      <c r="ABB147" s="69"/>
      <c r="ABC147" s="69"/>
      <c r="ABD147" s="69"/>
      <c r="ABE147" s="69"/>
      <c r="ABF147" s="69"/>
      <c r="ABG147" s="69"/>
      <c r="ABH147" s="69"/>
      <c r="ABI147" s="69"/>
      <c r="ABJ147" s="69"/>
      <c r="ABK147" s="69"/>
      <c r="ABL147" s="69"/>
      <c r="ABM147" s="69"/>
      <c r="ABN147" s="69"/>
      <c r="ABO147" s="69"/>
      <c r="ABP147" s="69"/>
      <c r="ABQ147" s="69"/>
      <c r="ABR147" s="69"/>
      <c r="ABS147" s="69"/>
      <c r="ABT147" s="69"/>
      <c r="ABU147" s="69"/>
      <c r="ABV147" s="69"/>
      <c r="ABW147" s="69"/>
      <c r="ABX147" s="69"/>
      <c r="ABY147" s="69"/>
      <c r="ABZ147" s="69"/>
      <c r="ACA147" s="69"/>
      <c r="ACB147" s="69"/>
      <c r="ACC147" s="69"/>
      <c r="ACD147" s="69"/>
      <c r="ACE147" s="69"/>
      <c r="ACF147" s="69"/>
      <c r="ACG147" s="69"/>
      <c r="ACH147" s="69"/>
      <c r="ACI147" s="69"/>
      <c r="ACJ147" s="69"/>
      <c r="ACK147" s="69"/>
      <c r="ACL147" s="69"/>
      <c r="ACM147" s="69"/>
      <c r="ACN147" s="69"/>
      <c r="ACO147" s="69"/>
      <c r="ACP147" s="69"/>
      <c r="ACQ147" s="69"/>
      <c r="ACR147" s="69"/>
      <c r="ACS147" s="69"/>
      <c r="ACT147" s="69"/>
      <c r="ACU147" s="69"/>
      <c r="ACV147" s="69"/>
      <c r="ACW147" s="69"/>
      <c r="ACX147" s="69"/>
      <c r="ACY147" s="69"/>
      <c r="ACZ147" s="69"/>
      <c r="ADA147" s="69"/>
      <c r="ADB147" s="69"/>
      <c r="ADC147" s="69"/>
      <c r="ADD147" s="69"/>
      <c r="ADE147" s="69"/>
      <c r="ADF147" s="69"/>
      <c r="ADG147" s="69"/>
      <c r="ADH147" s="69"/>
      <c r="ADI147" s="69"/>
      <c r="ADJ147" s="69"/>
      <c r="ADK147" s="69"/>
      <c r="ADL147" s="69"/>
      <c r="ADM147" s="69"/>
      <c r="ADN147" s="69"/>
      <c r="ADO147" s="69"/>
      <c r="ADP147" s="69"/>
      <c r="ADQ147" s="69"/>
      <c r="ADR147" s="69"/>
      <c r="ADS147" s="69"/>
      <c r="ADT147" s="69"/>
      <c r="ADU147" s="69"/>
      <c r="ADV147" s="69"/>
      <c r="ADW147" s="69"/>
      <c r="ADX147" s="69"/>
      <c r="ADY147" s="69"/>
      <c r="ADZ147" s="69"/>
      <c r="AEA147" s="69"/>
      <c r="AEB147" s="69"/>
      <c r="AEC147" s="69"/>
      <c r="AED147" s="69"/>
      <c r="AEE147" s="69"/>
      <c r="AEF147" s="69"/>
      <c r="AEG147" s="69"/>
      <c r="AEH147" s="69"/>
      <c r="AEI147" s="69"/>
      <c r="AEJ147" s="69"/>
      <c r="AEK147" s="69"/>
      <c r="AEL147" s="69"/>
      <c r="AEM147" s="69"/>
      <c r="AEN147" s="69"/>
      <c r="AEO147" s="69"/>
      <c r="AEP147" s="69"/>
      <c r="AEQ147" s="69"/>
      <c r="AER147" s="69"/>
      <c r="AES147" s="69"/>
      <c r="AET147" s="69"/>
      <c r="AEU147" s="69"/>
      <c r="AEV147" s="69"/>
      <c r="AEW147" s="69"/>
      <c r="AEX147" s="69"/>
      <c r="AEY147" s="69"/>
      <c r="AEZ147" s="69"/>
      <c r="AFA147" s="69"/>
      <c r="AFB147" s="69"/>
      <c r="AFC147" s="69"/>
      <c r="AFD147" s="69"/>
      <c r="AFE147" s="69"/>
      <c r="AFF147" s="69"/>
      <c r="AFG147" s="69"/>
      <c r="AFH147" s="69"/>
      <c r="AFI147" s="69"/>
      <c r="AFJ147" s="69"/>
      <c r="AFK147" s="69"/>
      <c r="AFL147" s="69"/>
      <c r="AFM147" s="69"/>
      <c r="AFN147" s="69"/>
      <c r="AFO147" s="69"/>
      <c r="AFP147" s="69"/>
      <c r="AFQ147" s="69"/>
      <c r="AFR147" s="69"/>
      <c r="AFS147" s="69"/>
      <c r="AFT147" s="69"/>
      <c r="AFU147" s="69"/>
      <c r="AFV147" s="69"/>
      <c r="AFW147" s="69"/>
      <c r="AFX147" s="69"/>
      <c r="AFY147" s="69"/>
      <c r="AFZ147" s="69"/>
      <c r="AGA147" s="69"/>
      <c r="AGB147" s="69"/>
      <c r="AGC147" s="69"/>
      <c r="AGD147" s="69"/>
      <c r="AGE147" s="69"/>
      <c r="AGF147" s="69"/>
      <c r="AGG147" s="69"/>
      <c r="AGH147" s="69"/>
      <c r="AGI147" s="69"/>
      <c r="AGJ147" s="69"/>
      <c r="AGK147" s="69"/>
      <c r="AGL147" s="69"/>
      <c r="AGM147" s="69"/>
      <c r="AGN147" s="69"/>
      <c r="AGO147" s="69"/>
      <c r="AGP147" s="69"/>
      <c r="AGQ147" s="69"/>
      <c r="AGR147" s="69"/>
      <c r="AGS147" s="69"/>
      <c r="AGT147" s="69"/>
      <c r="AGU147" s="69"/>
      <c r="AGV147" s="69"/>
      <c r="AGW147" s="69"/>
      <c r="AGX147" s="69"/>
      <c r="AGY147" s="69"/>
      <c r="AGZ147" s="69"/>
      <c r="AHA147" s="69"/>
      <c r="AHB147" s="69"/>
      <c r="AHC147" s="69"/>
      <c r="AHD147" s="69"/>
      <c r="AHE147" s="69"/>
      <c r="AHF147" s="69"/>
      <c r="AHG147" s="69"/>
      <c r="AHH147" s="69"/>
      <c r="AHI147" s="69"/>
      <c r="AHJ147" s="69"/>
      <c r="AHK147" s="69"/>
      <c r="AHL147" s="69"/>
      <c r="AHM147" s="69"/>
      <c r="AHN147" s="69"/>
      <c r="AHO147" s="69"/>
      <c r="AHP147" s="69"/>
      <c r="AHQ147" s="69"/>
      <c r="AHR147" s="69"/>
      <c r="AHS147" s="69"/>
      <c r="AHT147" s="69"/>
      <c r="AHU147" s="69"/>
      <c r="AHV147" s="69"/>
      <c r="AHW147" s="69"/>
      <c r="AHX147" s="69"/>
      <c r="AHY147" s="69"/>
      <c r="AHZ147" s="69"/>
      <c r="AIA147" s="69"/>
      <c r="AIB147" s="69"/>
      <c r="AIC147" s="69"/>
      <c r="AID147" s="69"/>
      <c r="AIE147" s="69"/>
      <c r="AIF147" s="69"/>
      <c r="AIG147" s="69"/>
      <c r="AIH147" s="69"/>
      <c r="AII147" s="69"/>
      <c r="AIJ147" s="69"/>
      <c r="AIK147" s="69"/>
      <c r="AIL147" s="69"/>
      <c r="AIM147" s="69"/>
      <c r="AIN147" s="69"/>
      <c r="AIO147" s="69"/>
      <c r="AIP147" s="69"/>
      <c r="AIQ147" s="69"/>
      <c r="AIR147" s="69"/>
      <c r="AIS147" s="69"/>
      <c r="AIT147" s="69"/>
      <c r="AIU147" s="69"/>
      <c r="AIV147" s="69"/>
      <c r="AIW147" s="69"/>
      <c r="AIX147" s="69"/>
      <c r="AIY147" s="69"/>
      <c r="AIZ147" s="69"/>
      <c r="AJA147" s="69"/>
      <c r="AJB147" s="69"/>
      <c r="AJC147" s="69"/>
      <c r="AJD147" s="69"/>
      <c r="AJE147" s="69"/>
      <c r="AJF147" s="69"/>
      <c r="AJG147" s="69"/>
      <c r="AJH147" s="69"/>
      <c r="AJI147" s="69"/>
      <c r="AJJ147" s="69"/>
      <c r="AJK147" s="69"/>
      <c r="AJL147" s="69"/>
      <c r="AJM147" s="69"/>
      <c r="AJN147" s="69"/>
      <c r="AJO147" s="69"/>
      <c r="AJP147" s="69"/>
      <c r="AJQ147" s="69"/>
      <c r="AJR147" s="69"/>
      <c r="AJS147" s="69"/>
      <c r="AJT147" s="69"/>
      <c r="AJU147" s="69"/>
      <c r="AJV147" s="69"/>
      <c r="AJW147" s="69"/>
      <c r="AJX147" s="69"/>
      <c r="AJY147" s="69"/>
      <c r="AJZ147" s="69"/>
      <c r="AKA147" s="69"/>
      <c r="AKB147" s="69"/>
      <c r="AKC147" s="69"/>
      <c r="AKD147" s="69"/>
      <c r="AKE147" s="69"/>
      <c r="AKF147" s="69"/>
      <c r="AKG147" s="69"/>
      <c r="AKH147" s="69"/>
      <c r="AKI147" s="69"/>
      <c r="AKJ147" s="69"/>
      <c r="AKK147" s="69"/>
      <c r="AKL147" s="69"/>
      <c r="AKM147" s="69"/>
      <c r="AKN147" s="69"/>
      <c r="AKO147" s="69"/>
      <c r="AKP147" s="69"/>
      <c r="AKQ147" s="69"/>
      <c r="AKR147" s="69"/>
      <c r="AKS147" s="69"/>
      <c r="AKT147" s="69"/>
      <c r="AKU147" s="69"/>
      <c r="AKV147" s="69"/>
      <c r="AKW147" s="69"/>
      <c r="AKX147" s="69"/>
      <c r="AKY147" s="69"/>
      <c r="AKZ147" s="69"/>
      <c r="ALA147" s="69"/>
      <c r="ALB147" s="69"/>
      <c r="ALC147" s="69"/>
      <c r="ALD147" s="69"/>
      <c r="ALE147" s="69"/>
      <c r="ALF147" s="69"/>
      <c r="ALG147" s="69"/>
      <c r="ALH147" s="69"/>
      <c r="ALI147" s="69"/>
      <c r="ALJ147" s="69"/>
      <c r="ALK147" s="69"/>
      <c r="ALL147" s="69"/>
      <c r="ALM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c r="CI148" s="69"/>
      <c r="CJ148" s="69"/>
      <c r="CK148" s="69"/>
      <c r="CL148" s="69"/>
      <c r="CM148" s="69"/>
      <c r="CN148" s="69"/>
      <c r="CO148" s="69"/>
      <c r="CP148" s="69"/>
      <c r="CQ148" s="69"/>
      <c r="CR148" s="69"/>
      <c r="CS148" s="69"/>
      <c r="CT148" s="69"/>
      <c r="CU148" s="69"/>
      <c r="CV148" s="69"/>
      <c r="CW148" s="69"/>
      <c r="CX148" s="69"/>
      <c r="CY148" s="69"/>
      <c r="CZ148" s="69"/>
      <c r="DA148" s="69"/>
      <c r="DB148" s="69"/>
      <c r="DC148" s="69"/>
      <c r="DD148" s="69"/>
      <c r="DE148" s="69"/>
      <c r="DF148" s="69"/>
      <c r="DG148" s="69"/>
      <c r="DH148" s="69"/>
      <c r="DI148" s="69"/>
      <c r="DJ148" s="69"/>
      <c r="DK148" s="69"/>
      <c r="DL148" s="69"/>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c r="EP148" s="69"/>
      <c r="EQ148" s="69"/>
      <c r="ER148" s="69"/>
      <c r="ES148" s="69"/>
      <c r="ET148" s="69"/>
      <c r="EU148" s="69"/>
      <c r="EV148" s="69"/>
      <c r="EW148" s="69"/>
      <c r="EX148" s="69"/>
      <c r="EY148" s="69"/>
      <c r="EZ148" s="69"/>
      <c r="FA148" s="69"/>
      <c r="FB148" s="69"/>
      <c r="FC148" s="69"/>
      <c r="FD148" s="69"/>
      <c r="FE148" s="69"/>
      <c r="FF148" s="69"/>
      <c r="FG148" s="69"/>
      <c r="FH148" s="69"/>
      <c r="FI148" s="69"/>
      <c r="FJ148" s="69"/>
      <c r="FK148" s="69"/>
      <c r="FL148" s="69"/>
      <c r="FM148" s="69"/>
      <c r="FN148" s="69"/>
      <c r="FO148" s="69"/>
      <c r="FP148" s="69"/>
      <c r="FQ148" s="69"/>
      <c r="FR148" s="69"/>
      <c r="FS148" s="69"/>
      <c r="FT148" s="69"/>
      <c r="FU148" s="69"/>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c r="HP148" s="69"/>
      <c r="HQ148" s="69"/>
      <c r="HR148" s="69"/>
      <c r="HS148" s="69"/>
      <c r="HT148" s="69"/>
      <c r="HU148" s="69"/>
      <c r="HV148" s="69"/>
      <c r="HW148" s="69"/>
      <c r="HX148" s="69"/>
      <c r="HY148" s="69"/>
      <c r="HZ148" s="69"/>
      <c r="IA148" s="69"/>
      <c r="IB148" s="69"/>
      <c r="IC148" s="69"/>
      <c r="ID148" s="69"/>
      <c r="IE148" s="69"/>
      <c r="IF148" s="69"/>
      <c r="IG148" s="69"/>
      <c r="IH148" s="69"/>
      <c r="II148" s="69"/>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c r="JP148" s="69"/>
      <c r="JQ148" s="69"/>
      <c r="JR148" s="69"/>
      <c r="JS148" s="69"/>
      <c r="JT148" s="69"/>
      <c r="JU148" s="69"/>
      <c r="JV148" s="69"/>
      <c r="JW148" s="69"/>
      <c r="JX148" s="69"/>
      <c r="JY148" s="69"/>
      <c r="JZ148" s="69"/>
      <c r="KA148" s="69"/>
      <c r="KB148" s="69"/>
      <c r="KC148" s="69"/>
      <c r="KD148" s="69"/>
      <c r="KE148" s="69"/>
      <c r="KF148" s="69"/>
      <c r="KG148" s="69"/>
      <c r="KH148" s="69"/>
      <c r="KI148" s="69"/>
      <c r="KJ148" s="69"/>
      <c r="KK148" s="69"/>
      <c r="KL148" s="69"/>
      <c r="KM148" s="69"/>
      <c r="KN148" s="69"/>
      <c r="KO148" s="69"/>
      <c r="KP148" s="69"/>
      <c r="KQ148" s="69"/>
      <c r="KR148" s="69"/>
      <c r="KS148" s="69"/>
      <c r="KT148" s="69"/>
      <c r="KU148" s="69"/>
      <c r="KV148" s="69"/>
      <c r="KW148" s="69"/>
      <c r="KX148" s="69"/>
      <c r="KY148" s="69"/>
      <c r="KZ148" s="69"/>
      <c r="LA148" s="69"/>
      <c r="LB148" s="69"/>
      <c r="LC148" s="69"/>
      <c r="LD148" s="69"/>
      <c r="LE148" s="69"/>
      <c r="LF148" s="69"/>
      <c r="LG148" s="69"/>
      <c r="LH148" s="69"/>
      <c r="LI148" s="69"/>
      <c r="LJ148" s="69"/>
      <c r="LK148" s="69"/>
      <c r="LL148" s="69"/>
      <c r="LM148" s="69"/>
      <c r="LN148" s="69"/>
      <c r="LO148" s="69"/>
      <c r="LP148" s="69"/>
      <c r="LQ148" s="69"/>
      <c r="LR148" s="69"/>
      <c r="LS148" s="69"/>
      <c r="LT148" s="69"/>
      <c r="LU148" s="69"/>
      <c r="LV148" s="69"/>
      <c r="LW148" s="69"/>
      <c r="LX148" s="69"/>
      <c r="LY148" s="69"/>
      <c r="LZ148" s="69"/>
      <c r="MA148" s="69"/>
      <c r="MB148" s="69"/>
      <c r="MC148" s="69"/>
      <c r="MD148" s="69"/>
      <c r="ME148" s="69"/>
      <c r="MF148" s="69"/>
      <c r="MG148" s="69"/>
      <c r="MH148" s="69"/>
      <c r="MI148" s="69"/>
      <c r="MJ148" s="69"/>
      <c r="MK148" s="69"/>
      <c r="ML148" s="69"/>
      <c r="MM148" s="69"/>
      <c r="MN148" s="69"/>
      <c r="MO148" s="69"/>
      <c r="MP148" s="69"/>
      <c r="MQ148" s="69"/>
      <c r="MR148" s="69"/>
      <c r="MS148" s="69"/>
      <c r="MT148" s="69"/>
      <c r="MU148" s="69"/>
      <c r="MV148" s="69"/>
      <c r="MW148" s="69"/>
      <c r="MX148" s="69"/>
      <c r="MY148" s="69"/>
      <c r="MZ148" s="69"/>
      <c r="NA148" s="69"/>
      <c r="NB148" s="69"/>
      <c r="NC148" s="69"/>
      <c r="ND148" s="69"/>
      <c r="NE148" s="69"/>
      <c r="NF148" s="69"/>
      <c r="NG148" s="69"/>
      <c r="NH148" s="69"/>
      <c r="NI148" s="69"/>
      <c r="NJ148" s="69"/>
      <c r="NK148" s="69"/>
      <c r="NL148" s="69"/>
      <c r="NM148" s="69"/>
      <c r="NN148" s="69"/>
      <c r="NO148" s="69"/>
      <c r="NP148" s="69"/>
      <c r="NQ148" s="69"/>
      <c r="NR148" s="69"/>
      <c r="NS148" s="69"/>
      <c r="NT148" s="69"/>
      <c r="NU148" s="69"/>
      <c r="NV148" s="69"/>
      <c r="NW148" s="69"/>
      <c r="NX148" s="69"/>
      <c r="NY148" s="69"/>
      <c r="NZ148" s="69"/>
      <c r="OA148" s="69"/>
      <c r="OB148" s="69"/>
      <c r="OC148" s="69"/>
      <c r="OD148" s="69"/>
      <c r="OE148" s="69"/>
      <c r="OF148" s="69"/>
      <c r="OG148" s="69"/>
      <c r="OH148" s="69"/>
      <c r="OI148" s="69"/>
      <c r="OJ148" s="69"/>
      <c r="OK148" s="69"/>
      <c r="OL148" s="69"/>
      <c r="OM148" s="69"/>
      <c r="ON148" s="69"/>
      <c r="OO148" s="69"/>
      <c r="OP148" s="69"/>
      <c r="OQ148" s="69"/>
      <c r="OR148" s="69"/>
      <c r="OS148" s="69"/>
      <c r="OT148" s="69"/>
      <c r="OU148" s="69"/>
      <c r="OV148" s="69"/>
      <c r="OW148" s="69"/>
      <c r="OX148" s="69"/>
      <c r="OY148" s="69"/>
      <c r="OZ148" s="69"/>
      <c r="PA148" s="69"/>
      <c r="PB148" s="69"/>
      <c r="PC148" s="69"/>
      <c r="PD148" s="69"/>
      <c r="PE148" s="69"/>
      <c r="PF148" s="69"/>
      <c r="PG148" s="69"/>
      <c r="PH148" s="69"/>
      <c r="PI148" s="69"/>
      <c r="PJ148" s="69"/>
      <c r="PK148" s="69"/>
      <c r="PL148" s="69"/>
      <c r="PM148" s="69"/>
      <c r="PN148" s="69"/>
      <c r="PO148" s="69"/>
      <c r="PP148" s="69"/>
      <c r="PQ148" s="69"/>
      <c r="PR148" s="69"/>
      <c r="PS148" s="69"/>
      <c r="PT148" s="69"/>
      <c r="PU148" s="69"/>
      <c r="PV148" s="69"/>
      <c r="PW148" s="69"/>
      <c r="PX148" s="69"/>
      <c r="PY148" s="69"/>
      <c r="PZ148" s="69"/>
      <c r="QA148" s="69"/>
      <c r="QB148" s="69"/>
      <c r="QC148" s="69"/>
      <c r="QD148" s="69"/>
      <c r="QE148" s="69"/>
      <c r="QF148" s="69"/>
      <c r="QG148" s="69"/>
      <c r="QH148" s="69"/>
      <c r="QI148" s="69"/>
      <c r="QJ148" s="69"/>
      <c r="QK148" s="69"/>
      <c r="QL148" s="69"/>
      <c r="QM148" s="69"/>
      <c r="QN148" s="69"/>
      <c r="QO148" s="69"/>
      <c r="QP148" s="69"/>
      <c r="QQ148" s="69"/>
      <c r="QR148" s="69"/>
      <c r="QS148" s="69"/>
      <c r="QT148" s="69"/>
      <c r="QU148" s="69"/>
      <c r="QV148" s="69"/>
      <c r="QW148" s="69"/>
      <c r="QX148" s="69"/>
      <c r="QY148" s="69"/>
      <c r="QZ148" s="69"/>
      <c r="RA148" s="69"/>
      <c r="RB148" s="69"/>
      <c r="RC148" s="69"/>
      <c r="RD148" s="69"/>
      <c r="RE148" s="69"/>
      <c r="RF148" s="69"/>
      <c r="RG148" s="69"/>
      <c r="RH148" s="69"/>
      <c r="RI148" s="69"/>
      <c r="RJ148" s="69"/>
      <c r="RK148" s="69"/>
      <c r="RL148" s="69"/>
      <c r="RM148" s="69"/>
      <c r="RN148" s="69"/>
      <c r="RO148" s="69"/>
      <c r="RP148" s="69"/>
      <c r="RQ148" s="69"/>
      <c r="RR148" s="69"/>
      <c r="RS148" s="69"/>
      <c r="RT148" s="69"/>
      <c r="RU148" s="69"/>
      <c r="RV148" s="69"/>
      <c r="RW148" s="69"/>
      <c r="RX148" s="69"/>
      <c r="RY148" s="69"/>
      <c r="RZ148" s="69"/>
      <c r="SA148" s="69"/>
      <c r="SB148" s="69"/>
      <c r="SC148" s="69"/>
      <c r="SD148" s="69"/>
      <c r="SE148" s="69"/>
      <c r="SF148" s="69"/>
      <c r="SG148" s="69"/>
      <c r="SH148" s="69"/>
      <c r="SI148" s="69"/>
      <c r="SJ148" s="69"/>
      <c r="SK148" s="69"/>
      <c r="SL148" s="69"/>
      <c r="SM148" s="69"/>
      <c r="SN148" s="69"/>
      <c r="SO148" s="69"/>
      <c r="SP148" s="69"/>
      <c r="SQ148" s="69"/>
      <c r="SR148" s="69"/>
      <c r="SS148" s="69"/>
      <c r="ST148" s="69"/>
      <c r="SU148" s="69"/>
      <c r="SV148" s="69"/>
      <c r="SW148" s="69"/>
      <c r="SX148" s="69"/>
      <c r="SY148" s="69"/>
      <c r="SZ148" s="69"/>
      <c r="TA148" s="69"/>
      <c r="TB148" s="69"/>
      <c r="TC148" s="69"/>
      <c r="TD148" s="69"/>
      <c r="TE148" s="69"/>
      <c r="TF148" s="69"/>
      <c r="TG148" s="69"/>
      <c r="TH148" s="69"/>
      <c r="TI148" s="69"/>
      <c r="TJ148" s="69"/>
      <c r="TK148" s="69"/>
      <c r="TL148" s="69"/>
      <c r="TM148" s="69"/>
      <c r="TN148" s="69"/>
      <c r="TO148" s="69"/>
      <c r="TP148" s="69"/>
      <c r="TQ148" s="69"/>
      <c r="TR148" s="69"/>
      <c r="TS148" s="69"/>
      <c r="TT148" s="69"/>
      <c r="TU148" s="69"/>
      <c r="TV148" s="69"/>
      <c r="TW148" s="69"/>
      <c r="TX148" s="69"/>
      <c r="TY148" s="69"/>
      <c r="TZ148" s="69"/>
      <c r="UA148" s="69"/>
      <c r="UB148" s="69"/>
      <c r="UC148" s="69"/>
      <c r="UD148" s="69"/>
      <c r="UE148" s="69"/>
      <c r="UF148" s="69"/>
      <c r="UG148" s="69"/>
      <c r="UH148" s="69"/>
      <c r="UI148" s="69"/>
      <c r="UJ148" s="69"/>
      <c r="UK148" s="69"/>
      <c r="UL148" s="69"/>
      <c r="UM148" s="69"/>
      <c r="UN148" s="69"/>
      <c r="UO148" s="69"/>
      <c r="UP148" s="69"/>
      <c r="UQ148" s="69"/>
      <c r="UR148" s="69"/>
      <c r="US148" s="69"/>
      <c r="UT148" s="69"/>
      <c r="UU148" s="69"/>
      <c r="UV148" s="69"/>
      <c r="UW148" s="69"/>
      <c r="UX148" s="69"/>
      <c r="UY148" s="69"/>
      <c r="UZ148" s="69"/>
      <c r="VA148" s="69"/>
      <c r="VB148" s="69"/>
      <c r="VC148" s="69"/>
      <c r="VD148" s="69"/>
      <c r="VE148" s="69"/>
      <c r="VF148" s="69"/>
      <c r="VG148" s="69"/>
      <c r="VH148" s="69"/>
      <c r="VI148" s="69"/>
      <c r="VJ148" s="69"/>
      <c r="VK148" s="69"/>
      <c r="VL148" s="69"/>
      <c r="VM148" s="69"/>
      <c r="VN148" s="69"/>
      <c r="VO148" s="69"/>
      <c r="VP148" s="69"/>
      <c r="VQ148" s="69"/>
      <c r="VR148" s="69"/>
      <c r="VS148" s="69"/>
      <c r="VT148" s="69"/>
      <c r="VU148" s="69"/>
      <c r="VV148" s="69"/>
      <c r="VW148" s="69"/>
      <c r="VX148" s="69"/>
      <c r="VY148" s="69"/>
      <c r="VZ148" s="69"/>
      <c r="WA148" s="69"/>
      <c r="WB148" s="69"/>
      <c r="WC148" s="69"/>
      <c r="WD148" s="69"/>
      <c r="WE148" s="69"/>
      <c r="WF148" s="69"/>
      <c r="WG148" s="69"/>
      <c r="WH148" s="69"/>
      <c r="WI148" s="69"/>
      <c r="WJ148" s="69"/>
      <c r="WK148" s="69"/>
      <c r="WL148" s="69"/>
      <c r="WM148" s="69"/>
      <c r="WN148" s="69"/>
      <c r="WO148" s="69"/>
      <c r="WP148" s="69"/>
      <c r="WQ148" s="69"/>
      <c r="WR148" s="69"/>
      <c r="WS148" s="69"/>
      <c r="WT148" s="69"/>
      <c r="WU148" s="69"/>
      <c r="WV148" s="69"/>
      <c r="WW148" s="69"/>
      <c r="WX148" s="69"/>
      <c r="WY148" s="69"/>
      <c r="WZ148" s="69"/>
      <c r="XA148" s="69"/>
      <c r="XB148" s="69"/>
      <c r="XC148" s="69"/>
      <c r="XD148" s="69"/>
      <c r="XE148" s="69"/>
      <c r="XF148" s="69"/>
      <c r="XG148" s="69"/>
      <c r="XH148" s="69"/>
      <c r="XI148" s="69"/>
      <c r="XJ148" s="69"/>
      <c r="XK148" s="69"/>
      <c r="XL148" s="69"/>
      <c r="XM148" s="69"/>
      <c r="XN148" s="69"/>
      <c r="XO148" s="69"/>
      <c r="XP148" s="69"/>
      <c r="XQ148" s="69"/>
      <c r="XR148" s="69"/>
      <c r="XS148" s="69"/>
      <c r="XT148" s="69"/>
      <c r="XU148" s="69"/>
      <c r="XV148" s="69"/>
      <c r="XW148" s="69"/>
      <c r="XX148" s="69"/>
      <c r="XY148" s="69"/>
      <c r="XZ148" s="69"/>
      <c r="YA148" s="69"/>
      <c r="YB148" s="69"/>
      <c r="YC148" s="69"/>
      <c r="YD148" s="69"/>
      <c r="YE148" s="69"/>
      <c r="YF148" s="69"/>
      <c r="YG148" s="69"/>
      <c r="YH148" s="69"/>
      <c r="YI148" s="69"/>
      <c r="YJ148" s="69"/>
      <c r="YK148" s="69"/>
      <c r="YL148" s="69"/>
      <c r="YM148" s="69"/>
      <c r="YN148" s="69"/>
      <c r="YO148" s="69"/>
      <c r="YP148" s="69"/>
      <c r="YQ148" s="69"/>
      <c r="YR148" s="69"/>
      <c r="YS148" s="69"/>
      <c r="YT148" s="69"/>
      <c r="YU148" s="69"/>
      <c r="YV148" s="69"/>
      <c r="YW148" s="69"/>
      <c r="YX148" s="69"/>
      <c r="YY148" s="69"/>
      <c r="YZ148" s="69"/>
      <c r="ZA148" s="69"/>
      <c r="ZB148" s="69"/>
      <c r="ZC148" s="69"/>
      <c r="ZD148" s="69"/>
      <c r="ZE148" s="69"/>
      <c r="ZF148" s="69"/>
      <c r="ZG148" s="69"/>
      <c r="ZH148" s="69"/>
      <c r="ZI148" s="69"/>
      <c r="ZJ148" s="69"/>
      <c r="ZK148" s="69"/>
      <c r="ZL148" s="69"/>
      <c r="ZM148" s="69"/>
      <c r="ZN148" s="69"/>
      <c r="ZO148" s="69"/>
      <c r="ZP148" s="69"/>
      <c r="ZQ148" s="69"/>
      <c r="ZR148" s="69"/>
      <c r="ZS148" s="69"/>
      <c r="ZT148" s="69"/>
      <c r="ZU148" s="69"/>
      <c r="ZV148" s="69"/>
      <c r="ZW148" s="69"/>
      <c r="ZX148" s="69"/>
      <c r="ZY148" s="69"/>
      <c r="ZZ148" s="69"/>
      <c r="AAA148" s="69"/>
      <c r="AAB148" s="69"/>
      <c r="AAC148" s="69"/>
      <c r="AAD148" s="69"/>
      <c r="AAE148" s="69"/>
      <c r="AAF148" s="69"/>
      <c r="AAG148" s="69"/>
      <c r="AAH148" s="69"/>
      <c r="AAI148" s="69"/>
      <c r="AAJ148" s="69"/>
      <c r="AAK148" s="69"/>
      <c r="AAL148" s="69"/>
      <c r="AAM148" s="69"/>
      <c r="AAN148" s="69"/>
      <c r="AAO148" s="69"/>
      <c r="AAP148" s="69"/>
      <c r="AAQ148" s="69"/>
      <c r="AAR148" s="69"/>
      <c r="AAS148" s="69"/>
      <c r="AAT148" s="69"/>
      <c r="AAU148" s="69"/>
      <c r="AAV148" s="69"/>
      <c r="AAW148" s="69"/>
      <c r="AAX148" s="69"/>
      <c r="AAY148" s="69"/>
      <c r="AAZ148" s="69"/>
      <c r="ABA148" s="69"/>
      <c r="ABB148" s="69"/>
      <c r="ABC148" s="69"/>
      <c r="ABD148" s="69"/>
      <c r="ABE148" s="69"/>
      <c r="ABF148" s="69"/>
      <c r="ABG148" s="69"/>
      <c r="ABH148" s="69"/>
      <c r="ABI148" s="69"/>
      <c r="ABJ148" s="69"/>
      <c r="ABK148" s="69"/>
      <c r="ABL148" s="69"/>
      <c r="ABM148" s="69"/>
      <c r="ABN148" s="69"/>
      <c r="ABO148" s="69"/>
      <c r="ABP148" s="69"/>
      <c r="ABQ148" s="69"/>
      <c r="ABR148" s="69"/>
      <c r="ABS148" s="69"/>
      <c r="ABT148" s="69"/>
      <c r="ABU148" s="69"/>
      <c r="ABV148" s="69"/>
      <c r="ABW148" s="69"/>
      <c r="ABX148" s="69"/>
      <c r="ABY148" s="69"/>
      <c r="ABZ148" s="69"/>
      <c r="ACA148" s="69"/>
      <c r="ACB148" s="69"/>
      <c r="ACC148" s="69"/>
      <c r="ACD148" s="69"/>
      <c r="ACE148" s="69"/>
      <c r="ACF148" s="69"/>
      <c r="ACG148" s="69"/>
      <c r="ACH148" s="69"/>
      <c r="ACI148" s="69"/>
      <c r="ACJ148" s="69"/>
      <c r="ACK148" s="69"/>
      <c r="ACL148" s="69"/>
      <c r="ACM148" s="69"/>
      <c r="ACN148" s="69"/>
      <c r="ACO148" s="69"/>
      <c r="ACP148" s="69"/>
      <c r="ACQ148" s="69"/>
      <c r="ACR148" s="69"/>
      <c r="ACS148" s="69"/>
      <c r="ACT148" s="69"/>
      <c r="ACU148" s="69"/>
      <c r="ACV148" s="69"/>
      <c r="ACW148" s="69"/>
      <c r="ACX148" s="69"/>
      <c r="ACY148" s="69"/>
      <c r="ACZ148" s="69"/>
      <c r="ADA148" s="69"/>
      <c r="ADB148" s="69"/>
      <c r="ADC148" s="69"/>
      <c r="ADD148" s="69"/>
      <c r="ADE148" s="69"/>
      <c r="ADF148" s="69"/>
      <c r="ADG148" s="69"/>
      <c r="ADH148" s="69"/>
      <c r="ADI148" s="69"/>
      <c r="ADJ148" s="69"/>
      <c r="ADK148" s="69"/>
      <c r="ADL148" s="69"/>
      <c r="ADM148" s="69"/>
      <c r="ADN148" s="69"/>
      <c r="ADO148" s="69"/>
      <c r="ADP148" s="69"/>
      <c r="ADQ148" s="69"/>
      <c r="ADR148" s="69"/>
      <c r="ADS148" s="69"/>
      <c r="ADT148" s="69"/>
      <c r="ADU148" s="69"/>
      <c r="ADV148" s="69"/>
      <c r="ADW148" s="69"/>
      <c r="ADX148" s="69"/>
      <c r="ADY148" s="69"/>
      <c r="ADZ148" s="69"/>
      <c r="AEA148" s="69"/>
      <c r="AEB148" s="69"/>
      <c r="AEC148" s="69"/>
      <c r="AED148" s="69"/>
      <c r="AEE148" s="69"/>
      <c r="AEF148" s="69"/>
      <c r="AEG148" s="69"/>
      <c r="AEH148" s="69"/>
      <c r="AEI148" s="69"/>
      <c r="AEJ148" s="69"/>
      <c r="AEK148" s="69"/>
      <c r="AEL148" s="69"/>
      <c r="AEM148" s="69"/>
      <c r="AEN148" s="69"/>
      <c r="AEO148" s="69"/>
      <c r="AEP148" s="69"/>
      <c r="AEQ148" s="69"/>
      <c r="AER148" s="69"/>
      <c r="AES148" s="69"/>
      <c r="AET148" s="69"/>
      <c r="AEU148" s="69"/>
      <c r="AEV148" s="69"/>
      <c r="AEW148" s="69"/>
      <c r="AEX148" s="69"/>
      <c r="AEY148" s="69"/>
      <c r="AEZ148" s="69"/>
      <c r="AFA148" s="69"/>
      <c r="AFB148" s="69"/>
      <c r="AFC148" s="69"/>
      <c r="AFD148" s="69"/>
      <c r="AFE148" s="69"/>
      <c r="AFF148" s="69"/>
      <c r="AFG148" s="69"/>
      <c r="AFH148" s="69"/>
      <c r="AFI148" s="69"/>
      <c r="AFJ148" s="69"/>
      <c r="AFK148" s="69"/>
      <c r="AFL148" s="69"/>
      <c r="AFM148" s="69"/>
      <c r="AFN148" s="69"/>
      <c r="AFO148" s="69"/>
      <c r="AFP148" s="69"/>
      <c r="AFQ148" s="69"/>
      <c r="AFR148" s="69"/>
      <c r="AFS148" s="69"/>
      <c r="AFT148" s="69"/>
      <c r="AFU148" s="69"/>
      <c r="AFV148" s="69"/>
      <c r="AFW148" s="69"/>
      <c r="AFX148" s="69"/>
      <c r="AFY148" s="69"/>
      <c r="AFZ148" s="69"/>
      <c r="AGA148" s="69"/>
      <c r="AGB148" s="69"/>
      <c r="AGC148" s="69"/>
      <c r="AGD148" s="69"/>
      <c r="AGE148" s="69"/>
      <c r="AGF148" s="69"/>
      <c r="AGG148" s="69"/>
      <c r="AGH148" s="69"/>
      <c r="AGI148" s="69"/>
      <c r="AGJ148" s="69"/>
      <c r="AGK148" s="69"/>
      <c r="AGL148" s="69"/>
      <c r="AGM148" s="69"/>
      <c r="AGN148" s="69"/>
      <c r="AGO148" s="69"/>
      <c r="AGP148" s="69"/>
      <c r="AGQ148" s="69"/>
      <c r="AGR148" s="69"/>
      <c r="AGS148" s="69"/>
      <c r="AGT148" s="69"/>
      <c r="AGU148" s="69"/>
      <c r="AGV148" s="69"/>
      <c r="AGW148" s="69"/>
      <c r="AGX148" s="69"/>
      <c r="AGY148" s="69"/>
      <c r="AGZ148" s="69"/>
      <c r="AHA148" s="69"/>
      <c r="AHB148" s="69"/>
      <c r="AHC148" s="69"/>
      <c r="AHD148" s="69"/>
      <c r="AHE148" s="69"/>
      <c r="AHF148" s="69"/>
      <c r="AHG148" s="69"/>
      <c r="AHH148" s="69"/>
      <c r="AHI148" s="69"/>
      <c r="AHJ148" s="69"/>
      <c r="AHK148" s="69"/>
      <c r="AHL148" s="69"/>
      <c r="AHM148" s="69"/>
      <c r="AHN148" s="69"/>
      <c r="AHO148" s="69"/>
      <c r="AHP148" s="69"/>
      <c r="AHQ148" s="69"/>
      <c r="AHR148" s="69"/>
      <c r="AHS148" s="69"/>
      <c r="AHT148" s="69"/>
      <c r="AHU148" s="69"/>
      <c r="AHV148" s="69"/>
      <c r="AHW148" s="69"/>
      <c r="AHX148" s="69"/>
      <c r="AHY148" s="69"/>
      <c r="AHZ148" s="69"/>
      <c r="AIA148" s="69"/>
      <c r="AIB148" s="69"/>
      <c r="AIC148" s="69"/>
      <c r="AID148" s="69"/>
      <c r="AIE148" s="69"/>
      <c r="AIF148" s="69"/>
      <c r="AIG148" s="69"/>
      <c r="AIH148" s="69"/>
      <c r="AII148" s="69"/>
      <c r="AIJ148" s="69"/>
      <c r="AIK148" s="69"/>
      <c r="AIL148" s="69"/>
      <c r="AIM148" s="69"/>
      <c r="AIN148" s="69"/>
      <c r="AIO148" s="69"/>
      <c r="AIP148" s="69"/>
      <c r="AIQ148" s="69"/>
      <c r="AIR148" s="69"/>
      <c r="AIS148" s="69"/>
      <c r="AIT148" s="69"/>
      <c r="AIU148" s="69"/>
      <c r="AIV148" s="69"/>
      <c r="AIW148" s="69"/>
      <c r="AIX148" s="69"/>
      <c r="AIY148" s="69"/>
      <c r="AIZ148" s="69"/>
      <c r="AJA148" s="69"/>
      <c r="AJB148" s="69"/>
      <c r="AJC148" s="69"/>
      <c r="AJD148" s="69"/>
      <c r="AJE148" s="69"/>
      <c r="AJF148" s="69"/>
      <c r="AJG148" s="69"/>
      <c r="AJH148" s="69"/>
      <c r="AJI148" s="69"/>
      <c r="AJJ148" s="69"/>
      <c r="AJK148" s="69"/>
      <c r="AJL148" s="69"/>
      <c r="AJM148" s="69"/>
      <c r="AJN148" s="69"/>
      <c r="AJO148" s="69"/>
      <c r="AJP148" s="69"/>
      <c r="AJQ148" s="69"/>
      <c r="AJR148" s="69"/>
      <c r="AJS148" s="69"/>
      <c r="AJT148" s="69"/>
      <c r="AJU148" s="69"/>
      <c r="AJV148" s="69"/>
      <c r="AJW148" s="69"/>
      <c r="AJX148" s="69"/>
      <c r="AJY148" s="69"/>
      <c r="AJZ148" s="69"/>
      <c r="AKA148" s="69"/>
      <c r="AKB148" s="69"/>
      <c r="AKC148" s="69"/>
      <c r="AKD148" s="69"/>
      <c r="AKE148" s="69"/>
      <c r="AKF148" s="69"/>
      <c r="AKG148" s="69"/>
      <c r="AKH148" s="69"/>
      <c r="AKI148" s="69"/>
      <c r="AKJ148" s="69"/>
      <c r="AKK148" s="69"/>
      <c r="AKL148" s="69"/>
      <c r="AKM148" s="69"/>
      <c r="AKN148" s="69"/>
      <c r="AKO148" s="69"/>
      <c r="AKP148" s="69"/>
      <c r="AKQ148" s="69"/>
      <c r="AKR148" s="69"/>
      <c r="AKS148" s="69"/>
      <c r="AKT148" s="69"/>
      <c r="AKU148" s="69"/>
      <c r="AKV148" s="69"/>
      <c r="AKW148" s="69"/>
      <c r="AKX148" s="69"/>
      <c r="AKY148" s="69"/>
      <c r="AKZ148" s="69"/>
      <c r="ALA148" s="69"/>
      <c r="ALB148" s="69"/>
      <c r="ALC148" s="69"/>
      <c r="ALD148" s="69"/>
      <c r="ALE148" s="69"/>
      <c r="ALF148" s="69"/>
      <c r="ALG148" s="69"/>
      <c r="ALH148" s="69"/>
      <c r="ALI148" s="69"/>
      <c r="ALJ148" s="69"/>
      <c r="ALK148" s="69"/>
      <c r="ALL148" s="69"/>
      <c r="ALM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c r="DK149" s="69"/>
      <c r="DL149" s="69"/>
      <c r="DM149" s="69"/>
      <c r="DN149" s="69"/>
      <c r="DO149" s="69"/>
      <c r="DP149" s="69"/>
      <c r="DQ149" s="69"/>
      <c r="DR149" s="69"/>
      <c r="DS149" s="69"/>
      <c r="DT149" s="69"/>
      <c r="DU149" s="69"/>
      <c r="DV149" s="69"/>
      <c r="DW149" s="69"/>
      <c r="DX149" s="69"/>
      <c r="DY149" s="69"/>
      <c r="DZ149" s="69"/>
      <c r="EA149" s="69"/>
      <c r="EB149" s="69"/>
      <c r="EC149" s="69"/>
      <c r="ED149" s="69"/>
      <c r="EE149" s="69"/>
      <c r="EF149" s="69"/>
      <c r="EG149" s="69"/>
      <c r="EH149" s="69"/>
      <c r="EI149" s="69"/>
      <c r="EJ149" s="69"/>
      <c r="EK149" s="69"/>
      <c r="EL149" s="69"/>
      <c r="EM149" s="69"/>
      <c r="EN149" s="69"/>
      <c r="EO149" s="69"/>
      <c r="EP149" s="69"/>
      <c r="EQ149" s="69"/>
      <c r="ER149" s="69"/>
      <c r="ES149" s="69"/>
      <c r="ET149" s="69"/>
      <c r="EU149" s="69"/>
      <c r="EV149" s="69"/>
      <c r="EW149" s="69"/>
      <c r="EX149" s="69"/>
      <c r="EY149" s="69"/>
      <c r="EZ149" s="69"/>
      <c r="FA149" s="69"/>
      <c r="FB149" s="69"/>
      <c r="FC149" s="69"/>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c r="HG149" s="69"/>
      <c r="HH149" s="69"/>
      <c r="HI149" s="69"/>
      <c r="HJ149" s="69"/>
      <c r="HK149" s="69"/>
      <c r="HL149" s="69"/>
      <c r="HM149" s="69"/>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c r="JE149" s="69"/>
      <c r="JF149" s="69"/>
      <c r="JG149" s="69"/>
      <c r="JH149" s="69"/>
      <c r="JI149" s="69"/>
      <c r="JJ149" s="69"/>
      <c r="JK149" s="69"/>
      <c r="JL149" s="69"/>
      <c r="JM149" s="69"/>
      <c r="JN149" s="69"/>
      <c r="JO149" s="69"/>
      <c r="JP149" s="69"/>
      <c r="JQ149" s="69"/>
      <c r="JR149" s="69"/>
      <c r="JS149" s="69"/>
      <c r="JT149" s="69"/>
      <c r="JU149" s="69"/>
      <c r="JV149" s="69"/>
      <c r="JW149" s="69"/>
      <c r="JX149" s="69"/>
      <c r="JY149" s="69"/>
      <c r="JZ149" s="69"/>
      <c r="KA149" s="69"/>
      <c r="KB149" s="69"/>
      <c r="KC149" s="69"/>
      <c r="KD149" s="69"/>
      <c r="KE149" s="69"/>
      <c r="KF149" s="69"/>
      <c r="KG149" s="69"/>
      <c r="KH149" s="69"/>
      <c r="KI149" s="69"/>
      <c r="KJ149" s="69"/>
      <c r="KK149" s="69"/>
      <c r="KL149" s="69"/>
      <c r="KM149" s="69"/>
      <c r="KN149" s="69"/>
      <c r="KO149" s="69"/>
      <c r="KP149" s="69"/>
      <c r="KQ149" s="69"/>
      <c r="KR149" s="69"/>
      <c r="KS149" s="69"/>
      <c r="KT149" s="69"/>
      <c r="KU149" s="69"/>
      <c r="KV149" s="69"/>
      <c r="KW149" s="69"/>
      <c r="KX149" s="69"/>
      <c r="KY149" s="69"/>
      <c r="KZ149" s="69"/>
      <c r="LA149" s="69"/>
      <c r="LB149" s="69"/>
      <c r="LC149" s="69"/>
      <c r="LD149" s="69"/>
      <c r="LE149" s="69"/>
      <c r="LF149" s="69"/>
      <c r="LG149" s="69"/>
      <c r="LH149" s="69"/>
      <c r="LI149" s="69"/>
      <c r="LJ149" s="69"/>
      <c r="LK149" s="69"/>
      <c r="LL149" s="69"/>
      <c r="LM149" s="69"/>
      <c r="LN149" s="69"/>
      <c r="LO149" s="69"/>
      <c r="LP149" s="69"/>
      <c r="LQ149" s="69"/>
      <c r="LR149" s="69"/>
      <c r="LS149" s="69"/>
      <c r="LT149" s="69"/>
      <c r="LU149" s="69"/>
      <c r="LV149" s="69"/>
      <c r="LW149" s="69"/>
      <c r="LX149" s="69"/>
      <c r="LY149" s="69"/>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c r="MW149" s="69"/>
      <c r="MX149" s="69"/>
      <c r="MY149" s="69"/>
      <c r="MZ149" s="69"/>
      <c r="NA149" s="69"/>
      <c r="NB149" s="69"/>
      <c r="NC149" s="69"/>
      <c r="ND149" s="69"/>
      <c r="NE149" s="69"/>
      <c r="NF149" s="69"/>
      <c r="NG149" s="69"/>
      <c r="NH149" s="69"/>
      <c r="NI149" s="69"/>
      <c r="NJ149" s="69"/>
      <c r="NK149" s="69"/>
      <c r="NL149" s="69"/>
      <c r="NM149" s="69"/>
      <c r="NN149" s="69"/>
      <c r="NO149" s="69"/>
      <c r="NP149" s="69"/>
      <c r="NQ149" s="69"/>
      <c r="NR149" s="69"/>
      <c r="NS149" s="69"/>
      <c r="NT149" s="69"/>
      <c r="NU149" s="69"/>
      <c r="NV149" s="69"/>
      <c r="NW149" s="69"/>
      <c r="NX149" s="69"/>
      <c r="NY149" s="69"/>
      <c r="NZ149" s="69"/>
      <c r="OA149" s="69"/>
      <c r="OB149" s="69"/>
      <c r="OC149" s="69"/>
      <c r="OD149" s="69"/>
      <c r="OE149" s="69"/>
      <c r="OF149" s="69"/>
      <c r="OG149" s="69"/>
      <c r="OH149" s="69"/>
      <c r="OI149" s="69"/>
      <c r="OJ149" s="69"/>
      <c r="OK149" s="69"/>
      <c r="OL149" s="69"/>
      <c r="OM149" s="69"/>
      <c r="ON149" s="69"/>
      <c r="OO149" s="69"/>
      <c r="OP149" s="69"/>
      <c r="OQ149" s="69"/>
      <c r="OR149" s="69"/>
      <c r="OS149" s="69"/>
      <c r="OT149" s="69"/>
      <c r="OU149" s="69"/>
      <c r="OV149" s="69"/>
      <c r="OW149" s="69"/>
      <c r="OX149" s="69"/>
      <c r="OY149" s="69"/>
      <c r="OZ149" s="69"/>
      <c r="PA149" s="69"/>
      <c r="PB149" s="69"/>
      <c r="PC149" s="69"/>
      <c r="PD149" s="69"/>
      <c r="PE149" s="69"/>
      <c r="PF149" s="69"/>
      <c r="PG149" s="69"/>
      <c r="PH149" s="69"/>
      <c r="PI149" s="69"/>
      <c r="PJ149" s="69"/>
      <c r="PK149" s="69"/>
      <c r="PL149" s="69"/>
      <c r="PM149" s="69"/>
      <c r="PN149" s="69"/>
      <c r="PO149" s="69"/>
      <c r="PP149" s="69"/>
      <c r="PQ149" s="69"/>
      <c r="PR149" s="69"/>
      <c r="PS149" s="69"/>
      <c r="PT149" s="69"/>
      <c r="PU149" s="69"/>
      <c r="PV149" s="69"/>
      <c r="PW149" s="69"/>
      <c r="PX149" s="69"/>
      <c r="PY149" s="69"/>
      <c r="PZ149" s="69"/>
      <c r="QA149" s="69"/>
      <c r="QB149" s="69"/>
      <c r="QC149" s="69"/>
      <c r="QD149" s="69"/>
      <c r="QE149" s="69"/>
      <c r="QF149" s="69"/>
      <c r="QG149" s="69"/>
      <c r="QH149" s="69"/>
      <c r="QI149" s="69"/>
      <c r="QJ149" s="69"/>
      <c r="QK149" s="69"/>
      <c r="QL149" s="69"/>
      <c r="QM149" s="69"/>
      <c r="QN149" s="69"/>
      <c r="QO149" s="69"/>
      <c r="QP149" s="69"/>
      <c r="QQ149" s="69"/>
      <c r="QR149" s="69"/>
      <c r="QS149" s="69"/>
      <c r="QT149" s="69"/>
      <c r="QU149" s="69"/>
      <c r="QV149" s="69"/>
      <c r="QW149" s="69"/>
      <c r="QX149" s="69"/>
      <c r="QY149" s="69"/>
      <c r="QZ149" s="69"/>
      <c r="RA149" s="69"/>
      <c r="RB149" s="69"/>
      <c r="RC149" s="69"/>
      <c r="RD149" s="69"/>
      <c r="RE149" s="69"/>
      <c r="RF149" s="69"/>
      <c r="RG149" s="69"/>
      <c r="RH149" s="69"/>
      <c r="RI149" s="69"/>
      <c r="RJ149" s="69"/>
      <c r="RK149" s="69"/>
      <c r="RL149" s="69"/>
      <c r="RM149" s="69"/>
      <c r="RN149" s="69"/>
      <c r="RO149" s="69"/>
      <c r="RP149" s="69"/>
      <c r="RQ149" s="69"/>
      <c r="RR149" s="69"/>
      <c r="RS149" s="69"/>
      <c r="RT149" s="69"/>
      <c r="RU149" s="69"/>
      <c r="RV149" s="69"/>
      <c r="RW149" s="69"/>
      <c r="RX149" s="69"/>
      <c r="RY149" s="69"/>
      <c r="RZ149" s="69"/>
      <c r="SA149" s="69"/>
      <c r="SB149" s="69"/>
      <c r="SC149" s="69"/>
      <c r="SD149" s="69"/>
      <c r="SE149" s="69"/>
      <c r="SF149" s="69"/>
      <c r="SG149" s="69"/>
      <c r="SH149" s="69"/>
      <c r="SI149" s="69"/>
      <c r="SJ149" s="69"/>
      <c r="SK149" s="69"/>
      <c r="SL149" s="69"/>
      <c r="SM149" s="69"/>
      <c r="SN149" s="69"/>
      <c r="SO149" s="69"/>
      <c r="SP149" s="69"/>
      <c r="SQ149" s="69"/>
      <c r="SR149" s="69"/>
      <c r="SS149" s="69"/>
      <c r="ST149" s="69"/>
      <c r="SU149" s="69"/>
      <c r="SV149" s="69"/>
      <c r="SW149" s="69"/>
      <c r="SX149" s="69"/>
      <c r="SY149" s="69"/>
      <c r="SZ149" s="69"/>
      <c r="TA149" s="69"/>
      <c r="TB149" s="69"/>
      <c r="TC149" s="69"/>
      <c r="TD149" s="69"/>
      <c r="TE149" s="69"/>
      <c r="TF149" s="69"/>
      <c r="TG149" s="69"/>
      <c r="TH149" s="69"/>
      <c r="TI149" s="69"/>
      <c r="TJ149" s="69"/>
      <c r="TK149" s="69"/>
      <c r="TL149" s="69"/>
      <c r="TM149" s="69"/>
      <c r="TN149" s="69"/>
      <c r="TO149" s="69"/>
      <c r="TP149" s="69"/>
      <c r="TQ149" s="69"/>
      <c r="TR149" s="69"/>
      <c r="TS149" s="69"/>
      <c r="TT149" s="69"/>
      <c r="TU149" s="69"/>
      <c r="TV149" s="69"/>
      <c r="TW149" s="69"/>
      <c r="TX149" s="69"/>
      <c r="TY149" s="69"/>
      <c r="TZ149" s="69"/>
      <c r="UA149" s="69"/>
      <c r="UB149" s="69"/>
      <c r="UC149" s="69"/>
      <c r="UD149" s="69"/>
      <c r="UE149" s="69"/>
      <c r="UF149" s="69"/>
      <c r="UG149" s="69"/>
      <c r="UH149" s="69"/>
      <c r="UI149" s="69"/>
      <c r="UJ149" s="69"/>
      <c r="UK149" s="69"/>
      <c r="UL149" s="69"/>
      <c r="UM149" s="69"/>
      <c r="UN149" s="69"/>
      <c r="UO149" s="69"/>
      <c r="UP149" s="69"/>
      <c r="UQ149" s="69"/>
      <c r="UR149" s="69"/>
      <c r="US149" s="69"/>
      <c r="UT149" s="69"/>
      <c r="UU149" s="69"/>
      <c r="UV149" s="69"/>
      <c r="UW149" s="69"/>
      <c r="UX149" s="69"/>
      <c r="UY149" s="69"/>
      <c r="UZ149" s="69"/>
      <c r="VA149" s="69"/>
      <c r="VB149" s="69"/>
      <c r="VC149" s="69"/>
      <c r="VD149" s="69"/>
      <c r="VE149" s="69"/>
      <c r="VF149" s="69"/>
      <c r="VG149" s="69"/>
      <c r="VH149" s="69"/>
      <c r="VI149" s="69"/>
      <c r="VJ149" s="69"/>
      <c r="VK149" s="69"/>
      <c r="VL149" s="69"/>
      <c r="VM149" s="69"/>
      <c r="VN149" s="69"/>
      <c r="VO149" s="69"/>
      <c r="VP149" s="69"/>
      <c r="VQ149" s="69"/>
      <c r="VR149" s="69"/>
      <c r="VS149" s="69"/>
      <c r="VT149" s="69"/>
      <c r="VU149" s="69"/>
      <c r="VV149" s="69"/>
      <c r="VW149" s="69"/>
      <c r="VX149" s="69"/>
      <c r="VY149" s="69"/>
      <c r="VZ149" s="69"/>
      <c r="WA149" s="69"/>
      <c r="WB149" s="69"/>
      <c r="WC149" s="69"/>
      <c r="WD149" s="69"/>
      <c r="WE149" s="69"/>
      <c r="WF149" s="69"/>
      <c r="WG149" s="69"/>
      <c r="WH149" s="69"/>
      <c r="WI149" s="69"/>
      <c r="WJ149" s="69"/>
      <c r="WK149" s="69"/>
      <c r="WL149" s="69"/>
      <c r="WM149" s="69"/>
      <c r="WN149" s="69"/>
      <c r="WO149" s="69"/>
      <c r="WP149" s="69"/>
      <c r="WQ149" s="69"/>
      <c r="WR149" s="69"/>
      <c r="WS149" s="69"/>
      <c r="WT149" s="69"/>
      <c r="WU149" s="69"/>
      <c r="WV149" s="69"/>
      <c r="WW149" s="69"/>
      <c r="WX149" s="69"/>
      <c r="WY149" s="69"/>
      <c r="WZ149" s="69"/>
      <c r="XA149" s="69"/>
      <c r="XB149" s="69"/>
      <c r="XC149" s="69"/>
      <c r="XD149" s="69"/>
      <c r="XE149" s="69"/>
      <c r="XF149" s="69"/>
      <c r="XG149" s="69"/>
      <c r="XH149" s="69"/>
      <c r="XI149" s="69"/>
      <c r="XJ149" s="69"/>
      <c r="XK149" s="69"/>
      <c r="XL149" s="69"/>
      <c r="XM149" s="69"/>
      <c r="XN149" s="69"/>
      <c r="XO149" s="69"/>
      <c r="XP149" s="69"/>
      <c r="XQ149" s="69"/>
      <c r="XR149" s="69"/>
      <c r="XS149" s="69"/>
      <c r="XT149" s="69"/>
      <c r="XU149" s="69"/>
      <c r="XV149" s="69"/>
      <c r="XW149" s="69"/>
      <c r="XX149" s="69"/>
      <c r="XY149" s="69"/>
      <c r="XZ149" s="69"/>
      <c r="YA149" s="69"/>
      <c r="YB149" s="69"/>
      <c r="YC149" s="69"/>
      <c r="YD149" s="69"/>
      <c r="YE149" s="69"/>
      <c r="YF149" s="69"/>
      <c r="YG149" s="69"/>
      <c r="YH149" s="69"/>
      <c r="YI149" s="69"/>
      <c r="YJ149" s="69"/>
      <c r="YK149" s="69"/>
      <c r="YL149" s="69"/>
      <c r="YM149" s="69"/>
      <c r="YN149" s="69"/>
      <c r="YO149" s="69"/>
      <c r="YP149" s="69"/>
      <c r="YQ149" s="69"/>
      <c r="YR149" s="69"/>
      <c r="YS149" s="69"/>
      <c r="YT149" s="69"/>
      <c r="YU149" s="69"/>
      <c r="YV149" s="69"/>
      <c r="YW149" s="69"/>
      <c r="YX149" s="69"/>
      <c r="YY149" s="69"/>
      <c r="YZ149" s="69"/>
      <c r="ZA149" s="69"/>
      <c r="ZB149" s="69"/>
      <c r="ZC149" s="69"/>
      <c r="ZD149" s="69"/>
      <c r="ZE149" s="69"/>
      <c r="ZF149" s="69"/>
      <c r="ZG149" s="69"/>
      <c r="ZH149" s="69"/>
      <c r="ZI149" s="69"/>
      <c r="ZJ149" s="69"/>
      <c r="ZK149" s="69"/>
      <c r="ZL149" s="69"/>
      <c r="ZM149" s="69"/>
      <c r="ZN149" s="69"/>
      <c r="ZO149" s="69"/>
      <c r="ZP149" s="69"/>
      <c r="ZQ149" s="69"/>
      <c r="ZR149" s="69"/>
      <c r="ZS149" s="69"/>
      <c r="ZT149" s="69"/>
      <c r="ZU149" s="69"/>
      <c r="ZV149" s="69"/>
      <c r="ZW149" s="69"/>
      <c r="ZX149" s="69"/>
      <c r="ZY149" s="69"/>
      <c r="ZZ149" s="69"/>
      <c r="AAA149" s="69"/>
      <c r="AAB149" s="69"/>
      <c r="AAC149" s="69"/>
      <c r="AAD149" s="69"/>
      <c r="AAE149" s="69"/>
      <c r="AAF149" s="69"/>
      <c r="AAG149" s="69"/>
      <c r="AAH149" s="69"/>
      <c r="AAI149" s="69"/>
      <c r="AAJ149" s="69"/>
      <c r="AAK149" s="69"/>
      <c r="AAL149" s="69"/>
      <c r="AAM149" s="69"/>
      <c r="AAN149" s="69"/>
      <c r="AAO149" s="69"/>
      <c r="AAP149" s="69"/>
      <c r="AAQ149" s="69"/>
      <c r="AAR149" s="69"/>
      <c r="AAS149" s="69"/>
      <c r="AAT149" s="69"/>
      <c r="AAU149" s="69"/>
      <c r="AAV149" s="69"/>
      <c r="AAW149" s="69"/>
      <c r="AAX149" s="69"/>
      <c r="AAY149" s="69"/>
      <c r="AAZ149" s="69"/>
      <c r="ABA149" s="69"/>
      <c r="ABB149" s="69"/>
      <c r="ABC149" s="69"/>
      <c r="ABD149" s="69"/>
      <c r="ABE149" s="69"/>
      <c r="ABF149" s="69"/>
      <c r="ABG149" s="69"/>
      <c r="ABH149" s="69"/>
      <c r="ABI149" s="69"/>
      <c r="ABJ149" s="69"/>
      <c r="ABK149" s="69"/>
      <c r="ABL149" s="69"/>
      <c r="ABM149" s="69"/>
      <c r="ABN149" s="69"/>
      <c r="ABO149" s="69"/>
      <c r="ABP149" s="69"/>
      <c r="ABQ149" s="69"/>
      <c r="ABR149" s="69"/>
      <c r="ABS149" s="69"/>
      <c r="ABT149" s="69"/>
      <c r="ABU149" s="69"/>
      <c r="ABV149" s="69"/>
      <c r="ABW149" s="69"/>
      <c r="ABX149" s="69"/>
      <c r="ABY149" s="69"/>
      <c r="ABZ149" s="69"/>
      <c r="ACA149" s="69"/>
      <c r="ACB149" s="69"/>
      <c r="ACC149" s="69"/>
      <c r="ACD149" s="69"/>
      <c r="ACE149" s="69"/>
      <c r="ACF149" s="69"/>
      <c r="ACG149" s="69"/>
      <c r="ACH149" s="69"/>
      <c r="ACI149" s="69"/>
      <c r="ACJ149" s="69"/>
      <c r="ACK149" s="69"/>
      <c r="ACL149" s="69"/>
      <c r="ACM149" s="69"/>
      <c r="ACN149" s="69"/>
      <c r="ACO149" s="69"/>
      <c r="ACP149" s="69"/>
      <c r="ACQ149" s="69"/>
      <c r="ACR149" s="69"/>
      <c r="ACS149" s="69"/>
      <c r="ACT149" s="69"/>
      <c r="ACU149" s="69"/>
      <c r="ACV149" s="69"/>
      <c r="ACW149" s="69"/>
      <c r="ACX149" s="69"/>
      <c r="ACY149" s="69"/>
      <c r="ACZ149" s="69"/>
      <c r="ADA149" s="69"/>
      <c r="ADB149" s="69"/>
      <c r="ADC149" s="69"/>
      <c r="ADD149" s="69"/>
      <c r="ADE149" s="69"/>
      <c r="ADF149" s="69"/>
      <c r="ADG149" s="69"/>
      <c r="ADH149" s="69"/>
      <c r="ADI149" s="69"/>
      <c r="ADJ149" s="69"/>
      <c r="ADK149" s="69"/>
      <c r="ADL149" s="69"/>
      <c r="ADM149" s="69"/>
      <c r="ADN149" s="69"/>
      <c r="ADO149" s="69"/>
      <c r="ADP149" s="69"/>
      <c r="ADQ149" s="69"/>
      <c r="ADR149" s="69"/>
      <c r="ADS149" s="69"/>
      <c r="ADT149" s="69"/>
      <c r="ADU149" s="69"/>
      <c r="ADV149" s="69"/>
      <c r="ADW149" s="69"/>
      <c r="ADX149" s="69"/>
      <c r="ADY149" s="69"/>
      <c r="ADZ149" s="69"/>
      <c r="AEA149" s="69"/>
      <c r="AEB149" s="69"/>
      <c r="AEC149" s="69"/>
      <c r="AED149" s="69"/>
      <c r="AEE149" s="69"/>
      <c r="AEF149" s="69"/>
      <c r="AEG149" s="69"/>
      <c r="AEH149" s="69"/>
      <c r="AEI149" s="69"/>
      <c r="AEJ149" s="69"/>
      <c r="AEK149" s="69"/>
      <c r="AEL149" s="69"/>
      <c r="AEM149" s="69"/>
      <c r="AEN149" s="69"/>
      <c r="AEO149" s="69"/>
      <c r="AEP149" s="69"/>
      <c r="AEQ149" s="69"/>
      <c r="AER149" s="69"/>
      <c r="AES149" s="69"/>
      <c r="AET149" s="69"/>
      <c r="AEU149" s="69"/>
      <c r="AEV149" s="69"/>
      <c r="AEW149" s="69"/>
      <c r="AEX149" s="69"/>
      <c r="AEY149" s="69"/>
      <c r="AEZ149" s="69"/>
      <c r="AFA149" s="69"/>
      <c r="AFB149" s="69"/>
      <c r="AFC149" s="69"/>
      <c r="AFD149" s="69"/>
      <c r="AFE149" s="69"/>
      <c r="AFF149" s="69"/>
      <c r="AFG149" s="69"/>
      <c r="AFH149" s="69"/>
      <c r="AFI149" s="69"/>
      <c r="AFJ149" s="69"/>
      <c r="AFK149" s="69"/>
      <c r="AFL149" s="69"/>
      <c r="AFM149" s="69"/>
      <c r="AFN149" s="69"/>
      <c r="AFO149" s="69"/>
      <c r="AFP149" s="69"/>
      <c r="AFQ149" s="69"/>
      <c r="AFR149" s="69"/>
      <c r="AFS149" s="69"/>
      <c r="AFT149" s="69"/>
      <c r="AFU149" s="69"/>
      <c r="AFV149" s="69"/>
      <c r="AFW149" s="69"/>
      <c r="AFX149" s="69"/>
      <c r="AFY149" s="69"/>
      <c r="AFZ149" s="69"/>
      <c r="AGA149" s="69"/>
      <c r="AGB149" s="69"/>
      <c r="AGC149" s="69"/>
      <c r="AGD149" s="69"/>
      <c r="AGE149" s="69"/>
      <c r="AGF149" s="69"/>
      <c r="AGG149" s="69"/>
      <c r="AGH149" s="69"/>
      <c r="AGI149" s="69"/>
      <c r="AGJ149" s="69"/>
      <c r="AGK149" s="69"/>
      <c r="AGL149" s="69"/>
      <c r="AGM149" s="69"/>
      <c r="AGN149" s="69"/>
      <c r="AGO149" s="69"/>
      <c r="AGP149" s="69"/>
      <c r="AGQ149" s="69"/>
      <c r="AGR149" s="69"/>
      <c r="AGS149" s="69"/>
      <c r="AGT149" s="69"/>
      <c r="AGU149" s="69"/>
      <c r="AGV149" s="69"/>
      <c r="AGW149" s="69"/>
      <c r="AGX149" s="69"/>
      <c r="AGY149" s="69"/>
      <c r="AGZ149" s="69"/>
      <c r="AHA149" s="69"/>
      <c r="AHB149" s="69"/>
      <c r="AHC149" s="69"/>
      <c r="AHD149" s="69"/>
      <c r="AHE149" s="69"/>
      <c r="AHF149" s="69"/>
      <c r="AHG149" s="69"/>
      <c r="AHH149" s="69"/>
      <c r="AHI149" s="69"/>
      <c r="AHJ149" s="69"/>
      <c r="AHK149" s="69"/>
      <c r="AHL149" s="69"/>
      <c r="AHM149" s="69"/>
      <c r="AHN149" s="69"/>
      <c r="AHO149" s="69"/>
      <c r="AHP149" s="69"/>
      <c r="AHQ149" s="69"/>
      <c r="AHR149" s="69"/>
      <c r="AHS149" s="69"/>
      <c r="AHT149" s="69"/>
      <c r="AHU149" s="69"/>
      <c r="AHV149" s="69"/>
      <c r="AHW149" s="69"/>
      <c r="AHX149" s="69"/>
      <c r="AHY149" s="69"/>
      <c r="AHZ149" s="69"/>
      <c r="AIA149" s="69"/>
      <c r="AIB149" s="69"/>
      <c r="AIC149" s="69"/>
      <c r="AID149" s="69"/>
      <c r="AIE149" s="69"/>
      <c r="AIF149" s="69"/>
      <c r="AIG149" s="69"/>
      <c r="AIH149" s="69"/>
      <c r="AII149" s="69"/>
      <c r="AIJ149" s="69"/>
      <c r="AIK149" s="69"/>
      <c r="AIL149" s="69"/>
      <c r="AIM149" s="69"/>
      <c r="AIN149" s="69"/>
      <c r="AIO149" s="69"/>
      <c r="AIP149" s="69"/>
      <c r="AIQ149" s="69"/>
      <c r="AIR149" s="69"/>
      <c r="AIS149" s="69"/>
      <c r="AIT149" s="69"/>
      <c r="AIU149" s="69"/>
      <c r="AIV149" s="69"/>
      <c r="AIW149" s="69"/>
      <c r="AIX149" s="69"/>
      <c r="AIY149" s="69"/>
      <c r="AIZ149" s="69"/>
      <c r="AJA149" s="69"/>
      <c r="AJB149" s="69"/>
      <c r="AJC149" s="69"/>
      <c r="AJD149" s="69"/>
      <c r="AJE149" s="69"/>
      <c r="AJF149" s="69"/>
      <c r="AJG149" s="69"/>
      <c r="AJH149" s="69"/>
      <c r="AJI149" s="69"/>
      <c r="AJJ149" s="69"/>
      <c r="AJK149" s="69"/>
      <c r="AJL149" s="69"/>
      <c r="AJM149" s="69"/>
      <c r="AJN149" s="69"/>
      <c r="AJO149" s="69"/>
      <c r="AJP149" s="69"/>
      <c r="AJQ149" s="69"/>
      <c r="AJR149" s="69"/>
      <c r="AJS149" s="69"/>
      <c r="AJT149" s="69"/>
      <c r="AJU149" s="69"/>
      <c r="AJV149" s="69"/>
      <c r="AJW149" s="69"/>
      <c r="AJX149" s="69"/>
      <c r="AJY149" s="69"/>
      <c r="AJZ149" s="69"/>
      <c r="AKA149" s="69"/>
      <c r="AKB149" s="69"/>
      <c r="AKC149" s="69"/>
      <c r="AKD149" s="69"/>
      <c r="AKE149" s="69"/>
      <c r="AKF149" s="69"/>
      <c r="AKG149" s="69"/>
      <c r="AKH149" s="69"/>
      <c r="AKI149" s="69"/>
      <c r="AKJ149" s="69"/>
      <c r="AKK149" s="69"/>
      <c r="AKL149" s="69"/>
      <c r="AKM149" s="69"/>
      <c r="AKN149" s="69"/>
      <c r="AKO149" s="69"/>
      <c r="AKP149" s="69"/>
      <c r="AKQ149" s="69"/>
      <c r="AKR149" s="69"/>
      <c r="AKS149" s="69"/>
      <c r="AKT149" s="69"/>
      <c r="AKU149" s="69"/>
      <c r="AKV149" s="69"/>
      <c r="AKW149" s="69"/>
      <c r="AKX149" s="69"/>
      <c r="AKY149" s="69"/>
      <c r="AKZ149" s="69"/>
      <c r="ALA149" s="69"/>
      <c r="ALB149" s="69"/>
      <c r="ALC149" s="69"/>
      <c r="ALD149" s="69"/>
      <c r="ALE149" s="69"/>
      <c r="ALF149" s="69"/>
      <c r="ALG149" s="69"/>
      <c r="ALH149" s="69"/>
      <c r="ALI149" s="69"/>
      <c r="ALJ149" s="69"/>
      <c r="ALK149" s="69"/>
      <c r="ALL149" s="69"/>
      <c r="ALM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69"/>
      <c r="BG150" s="69"/>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69"/>
      <c r="CE150" s="69"/>
      <c r="CF150" s="69"/>
      <c r="CG150" s="69"/>
      <c r="CH150" s="69"/>
      <c r="CI150" s="69"/>
      <c r="CJ150" s="69"/>
      <c r="CK150" s="69"/>
      <c r="CL150" s="69"/>
      <c r="CM150" s="69"/>
      <c r="CN150" s="69"/>
      <c r="CO150" s="69"/>
      <c r="CP150" s="69"/>
      <c r="CQ150" s="69"/>
      <c r="CR150" s="69"/>
      <c r="CS150" s="69"/>
      <c r="CT150" s="69"/>
      <c r="CU150" s="69"/>
      <c r="CV150" s="69"/>
      <c r="CW150" s="69"/>
      <c r="CX150" s="69"/>
      <c r="CY150" s="69"/>
      <c r="CZ150" s="69"/>
      <c r="DA150" s="69"/>
      <c r="DB150" s="69"/>
      <c r="DC150" s="69"/>
      <c r="DD150" s="69"/>
      <c r="DE150" s="69"/>
      <c r="DF150" s="69"/>
      <c r="DG150" s="69"/>
      <c r="DH150" s="69"/>
      <c r="DI150" s="69"/>
      <c r="DJ150" s="69"/>
      <c r="DK150" s="69"/>
      <c r="DL150" s="69"/>
      <c r="DM150" s="69"/>
      <c r="DN150" s="69"/>
      <c r="DO150" s="69"/>
      <c r="DP150" s="69"/>
      <c r="DQ150" s="69"/>
      <c r="DR150" s="69"/>
      <c r="DS150" s="69"/>
      <c r="DT150" s="69"/>
      <c r="DU150" s="69"/>
      <c r="DV150" s="69"/>
      <c r="DW150" s="69"/>
      <c r="DX150" s="69"/>
      <c r="DY150" s="69"/>
      <c r="DZ150" s="69"/>
      <c r="EA150" s="69"/>
      <c r="EB150" s="69"/>
      <c r="EC150" s="69"/>
      <c r="ED150" s="69"/>
      <c r="EE150" s="69"/>
      <c r="EF150" s="69"/>
      <c r="EG150" s="69"/>
      <c r="EH150" s="69"/>
      <c r="EI150" s="69"/>
      <c r="EJ150" s="69"/>
      <c r="EK150" s="69"/>
      <c r="EL150" s="69"/>
      <c r="EM150" s="69"/>
      <c r="EN150" s="69"/>
      <c r="EO150" s="69"/>
      <c r="EP150" s="69"/>
      <c r="EQ150" s="69"/>
      <c r="ER150" s="69"/>
      <c r="ES150" s="69"/>
      <c r="ET150" s="69"/>
      <c r="EU150" s="69"/>
      <c r="EV150" s="69"/>
      <c r="EW150" s="69"/>
      <c r="EX150" s="69"/>
      <c r="EY150" s="69"/>
      <c r="EZ150" s="69"/>
      <c r="FA150" s="69"/>
      <c r="FB150" s="69"/>
      <c r="FC150" s="69"/>
      <c r="FD150" s="69"/>
      <c r="FE150" s="69"/>
      <c r="FF150" s="69"/>
      <c r="FG150" s="69"/>
      <c r="FH150" s="69"/>
      <c r="FI150" s="69"/>
      <c r="FJ150" s="69"/>
      <c r="FK150" s="69"/>
      <c r="FL150" s="69"/>
      <c r="FM150" s="69"/>
      <c r="FN150" s="69"/>
      <c r="FO150" s="69"/>
      <c r="FP150" s="69"/>
      <c r="FQ150" s="69"/>
      <c r="FR150" s="69"/>
      <c r="FS150" s="69"/>
      <c r="FT150" s="69"/>
      <c r="FU150" s="69"/>
      <c r="FV150" s="69"/>
      <c r="FW150" s="69"/>
      <c r="FX150" s="69"/>
      <c r="FY150" s="69"/>
      <c r="FZ150" s="69"/>
      <c r="GA150" s="69"/>
      <c r="GB150" s="69"/>
      <c r="GC150" s="69"/>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c r="JL150" s="69"/>
      <c r="JM150" s="69"/>
      <c r="JN150" s="69"/>
      <c r="JO150" s="69"/>
      <c r="JP150" s="69"/>
      <c r="JQ150" s="69"/>
      <c r="JR150" s="69"/>
      <c r="JS150" s="69"/>
      <c r="JT150" s="69"/>
      <c r="JU150" s="69"/>
      <c r="JV150" s="69"/>
      <c r="JW150" s="69"/>
      <c r="JX150" s="69"/>
      <c r="JY150" s="69"/>
      <c r="JZ150" s="69"/>
      <c r="KA150" s="69"/>
      <c r="KB150" s="69"/>
      <c r="KC150" s="69"/>
      <c r="KD150" s="69"/>
      <c r="KE150" s="69"/>
      <c r="KF150" s="69"/>
      <c r="KG150" s="69"/>
      <c r="KH150" s="69"/>
      <c r="KI150" s="69"/>
      <c r="KJ150" s="69"/>
      <c r="KK150" s="69"/>
      <c r="KL150" s="69"/>
      <c r="KM150" s="69"/>
      <c r="KN150" s="69"/>
      <c r="KO150" s="69"/>
      <c r="KP150" s="69"/>
      <c r="KQ150" s="69"/>
      <c r="KR150" s="69"/>
      <c r="KS150" s="69"/>
      <c r="KT150" s="69"/>
      <c r="KU150" s="69"/>
      <c r="KV150" s="69"/>
      <c r="KW150" s="69"/>
      <c r="KX150" s="69"/>
      <c r="KY150" s="69"/>
      <c r="KZ150" s="69"/>
      <c r="LA150" s="69"/>
      <c r="LB150" s="69"/>
      <c r="LC150" s="69"/>
      <c r="LD150" s="69"/>
      <c r="LE150" s="69"/>
      <c r="LF150" s="69"/>
      <c r="LG150" s="69"/>
      <c r="LH150" s="69"/>
      <c r="LI150" s="69"/>
      <c r="LJ150" s="69"/>
      <c r="LK150" s="69"/>
      <c r="LL150" s="69"/>
      <c r="LM150" s="69"/>
      <c r="LN150" s="69"/>
      <c r="LO150" s="69"/>
      <c r="LP150" s="69"/>
      <c r="LQ150" s="69"/>
      <c r="LR150" s="69"/>
      <c r="LS150" s="69"/>
      <c r="LT150" s="69"/>
      <c r="LU150" s="69"/>
      <c r="LV150" s="69"/>
      <c r="LW150" s="69"/>
      <c r="LX150" s="69"/>
      <c r="LY150" s="69"/>
      <c r="LZ150" s="69"/>
      <c r="MA150" s="69"/>
      <c r="MB150" s="69"/>
      <c r="MC150" s="69"/>
      <c r="MD150" s="69"/>
      <c r="ME150" s="69"/>
      <c r="MF150" s="69"/>
      <c r="MG150" s="69"/>
      <c r="MH150" s="69"/>
      <c r="MI150" s="69"/>
      <c r="MJ150" s="69"/>
      <c r="MK150" s="69"/>
      <c r="ML150" s="69"/>
      <c r="MM150" s="69"/>
      <c r="MN150" s="69"/>
      <c r="MO150" s="69"/>
      <c r="MP150" s="69"/>
      <c r="MQ150" s="69"/>
      <c r="MR150" s="69"/>
      <c r="MS150" s="69"/>
      <c r="MT150" s="69"/>
      <c r="MU150" s="69"/>
      <c r="MV150" s="69"/>
      <c r="MW150" s="69"/>
      <c r="MX150" s="69"/>
      <c r="MY150" s="69"/>
      <c r="MZ150" s="69"/>
      <c r="NA150" s="69"/>
      <c r="NB150" s="69"/>
      <c r="NC150" s="69"/>
      <c r="ND150" s="69"/>
      <c r="NE150" s="69"/>
      <c r="NF150" s="69"/>
      <c r="NG150" s="69"/>
      <c r="NH150" s="69"/>
      <c r="NI150" s="69"/>
      <c r="NJ150" s="69"/>
      <c r="NK150" s="69"/>
      <c r="NL150" s="69"/>
      <c r="NM150" s="69"/>
      <c r="NN150" s="69"/>
      <c r="NO150" s="69"/>
      <c r="NP150" s="69"/>
      <c r="NQ150" s="69"/>
      <c r="NR150" s="69"/>
      <c r="NS150" s="69"/>
      <c r="NT150" s="69"/>
      <c r="NU150" s="69"/>
      <c r="NV150" s="69"/>
      <c r="NW150" s="69"/>
      <c r="NX150" s="69"/>
      <c r="NY150" s="69"/>
      <c r="NZ150" s="69"/>
      <c r="OA150" s="69"/>
      <c r="OB150" s="69"/>
      <c r="OC150" s="69"/>
      <c r="OD150" s="69"/>
      <c r="OE150" s="69"/>
      <c r="OF150" s="69"/>
      <c r="OG150" s="69"/>
      <c r="OH150" s="69"/>
      <c r="OI150" s="69"/>
      <c r="OJ150" s="69"/>
      <c r="OK150" s="69"/>
      <c r="OL150" s="69"/>
      <c r="OM150" s="69"/>
      <c r="ON150" s="69"/>
      <c r="OO150" s="69"/>
      <c r="OP150" s="69"/>
      <c r="OQ150" s="69"/>
      <c r="OR150" s="69"/>
      <c r="OS150" s="69"/>
      <c r="OT150" s="69"/>
      <c r="OU150" s="69"/>
      <c r="OV150" s="69"/>
      <c r="OW150" s="69"/>
      <c r="OX150" s="69"/>
      <c r="OY150" s="69"/>
      <c r="OZ150" s="69"/>
      <c r="PA150" s="69"/>
      <c r="PB150" s="69"/>
      <c r="PC150" s="69"/>
      <c r="PD150" s="69"/>
      <c r="PE150" s="69"/>
      <c r="PF150" s="69"/>
      <c r="PG150" s="69"/>
      <c r="PH150" s="69"/>
      <c r="PI150" s="69"/>
      <c r="PJ150" s="69"/>
      <c r="PK150" s="69"/>
      <c r="PL150" s="69"/>
      <c r="PM150" s="69"/>
      <c r="PN150" s="69"/>
      <c r="PO150" s="69"/>
      <c r="PP150" s="69"/>
      <c r="PQ150" s="69"/>
      <c r="PR150" s="69"/>
      <c r="PS150" s="69"/>
      <c r="PT150" s="69"/>
      <c r="PU150" s="69"/>
      <c r="PV150" s="69"/>
      <c r="PW150" s="69"/>
      <c r="PX150" s="69"/>
      <c r="PY150" s="69"/>
      <c r="PZ150" s="69"/>
      <c r="QA150" s="69"/>
      <c r="QB150" s="69"/>
      <c r="QC150" s="69"/>
      <c r="QD150" s="69"/>
      <c r="QE150" s="69"/>
      <c r="QF150" s="69"/>
      <c r="QG150" s="69"/>
      <c r="QH150" s="69"/>
      <c r="QI150" s="69"/>
      <c r="QJ150" s="69"/>
      <c r="QK150" s="69"/>
      <c r="QL150" s="69"/>
      <c r="QM150" s="69"/>
      <c r="QN150" s="69"/>
      <c r="QO150" s="69"/>
      <c r="QP150" s="69"/>
      <c r="QQ150" s="69"/>
      <c r="QR150" s="69"/>
      <c r="QS150" s="69"/>
      <c r="QT150" s="69"/>
      <c r="QU150" s="69"/>
      <c r="QV150" s="69"/>
      <c r="QW150" s="69"/>
      <c r="QX150" s="69"/>
      <c r="QY150" s="69"/>
      <c r="QZ150" s="69"/>
      <c r="RA150" s="69"/>
      <c r="RB150" s="69"/>
      <c r="RC150" s="69"/>
      <c r="RD150" s="69"/>
      <c r="RE150" s="69"/>
      <c r="RF150" s="69"/>
      <c r="RG150" s="69"/>
      <c r="RH150" s="69"/>
      <c r="RI150" s="69"/>
      <c r="RJ150" s="69"/>
      <c r="RK150" s="69"/>
      <c r="RL150" s="69"/>
      <c r="RM150" s="69"/>
      <c r="RN150" s="69"/>
      <c r="RO150" s="69"/>
      <c r="RP150" s="69"/>
      <c r="RQ150" s="69"/>
      <c r="RR150" s="69"/>
      <c r="RS150" s="69"/>
      <c r="RT150" s="69"/>
      <c r="RU150" s="69"/>
      <c r="RV150" s="69"/>
      <c r="RW150" s="69"/>
      <c r="RX150" s="69"/>
      <c r="RY150" s="69"/>
      <c r="RZ150" s="69"/>
      <c r="SA150" s="69"/>
      <c r="SB150" s="69"/>
      <c r="SC150" s="69"/>
      <c r="SD150" s="69"/>
      <c r="SE150" s="69"/>
      <c r="SF150" s="69"/>
      <c r="SG150" s="69"/>
      <c r="SH150" s="69"/>
      <c r="SI150" s="69"/>
      <c r="SJ150" s="69"/>
      <c r="SK150" s="69"/>
      <c r="SL150" s="69"/>
      <c r="SM150" s="69"/>
      <c r="SN150" s="69"/>
      <c r="SO150" s="69"/>
      <c r="SP150" s="69"/>
      <c r="SQ150" s="69"/>
      <c r="SR150" s="69"/>
      <c r="SS150" s="69"/>
      <c r="ST150" s="69"/>
      <c r="SU150" s="69"/>
      <c r="SV150" s="69"/>
      <c r="SW150" s="69"/>
      <c r="SX150" s="69"/>
      <c r="SY150" s="69"/>
      <c r="SZ150" s="69"/>
      <c r="TA150" s="69"/>
      <c r="TB150" s="69"/>
      <c r="TC150" s="69"/>
      <c r="TD150" s="69"/>
      <c r="TE150" s="69"/>
      <c r="TF150" s="69"/>
      <c r="TG150" s="69"/>
      <c r="TH150" s="69"/>
      <c r="TI150" s="69"/>
      <c r="TJ150" s="69"/>
      <c r="TK150" s="69"/>
      <c r="TL150" s="69"/>
      <c r="TM150" s="69"/>
      <c r="TN150" s="69"/>
      <c r="TO150" s="69"/>
      <c r="TP150" s="69"/>
      <c r="TQ150" s="69"/>
      <c r="TR150" s="69"/>
      <c r="TS150" s="69"/>
      <c r="TT150" s="69"/>
      <c r="TU150" s="69"/>
      <c r="TV150" s="69"/>
      <c r="TW150" s="69"/>
      <c r="TX150" s="69"/>
      <c r="TY150" s="69"/>
      <c r="TZ150" s="69"/>
      <c r="UA150" s="69"/>
      <c r="UB150" s="69"/>
      <c r="UC150" s="69"/>
      <c r="UD150" s="69"/>
      <c r="UE150" s="69"/>
      <c r="UF150" s="69"/>
      <c r="UG150" s="69"/>
      <c r="UH150" s="69"/>
      <c r="UI150" s="69"/>
      <c r="UJ150" s="69"/>
      <c r="UK150" s="69"/>
      <c r="UL150" s="69"/>
      <c r="UM150" s="69"/>
      <c r="UN150" s="69"/>
      <c r="UO150" s="69"/>
      <c r="UP150" s="69"/>
      <c r="UQ150" s="69"/>
      <c r="UR150" s="69"/>
      <c r="US150" s="69"/>
      <c r="UT150" s="69"/>
      <c r="UU150" s="69"/>
      <c r="UV150" s="69"/>
      <c r="UW150" s="69"/>
      <c r="UX150" s="69"/>
      <c r="UY150" s="69"/>
      <c r="UZ150" s="69"/>
      <c r="VA150" s="69"/>
      <c r="VB150" s="69"/>
      <c r="VC150" s="69"/>
      <c r="VD150" s="69"/>
      <c r="VE150" s="69"/>
      <c r="VF150" s="69"/>
      <c r="VG150" s="69"/>
      <c r="VH150" s="69"/>
      <c r="VI150" s="69"/>
      <c r="VJ150" s="69"/>
      <c r="VK150" s="69"/>
      <c r="VL150" s="69"/>
      <c r="VM150" s="69"/>
      <c r="VN150" s="69"/>
      <c r="VO150" s="69"/>
      <c r="VP150" s="69"/>
      <c r="VQ150" s="69"/>
      <c r="VR150" s="69"/>
      <c r="VS150" s="69"/>
      <c r="VT150" s="69"/>
      <c r="VU150" s="69"/>
      <c r="VV150" s="69"/>
      <c r="VW150" s="69"/>
      <c r="VX150" s="69"/>
      <c r="VY150" s="69"/>
      <c r="VZ150" s="69"/>
      <c r="WA150" s="69"/>
      <c r="WB150" s="69"/>
      <c r="WC150" s="69"/>
      <c r="WD150" s="69"/>
      <c r="WE150" s="69"/>
      <c r="WF150" s="69"/>
      <c r="WG150" s="69"/>
      <c r="WH150" s="69"/>
      <c r="WI150" s="69"/>
      <c r="WJ150" s="69"/>
      <c r="WK150" s="69"/>
      <c r="WL150" s="69"/>
      <c r="WM150" s="69"/>
      <c r="WN150" s="69"/>
      <c r="WO150" s="69"/>
      <c r="WP150" s="69"/>
      <c r="WQ150" s="69"/>
      <c r="WR150" s="69"/>
      <c r="WS150" s="69"/>
      <c r="WT150" s="69"/>
      <c r="WU150" s="69"/>
      <c r="WV150" s="69"/>
      <c r="WW150" s="69"/>
      <c r="WX150" s="69"/>
      <c r="WY150" s="69"/>
      <c r="WZ150" s="69"/>
      <c r="XA150" s="69"/>
      <c r="XB150" s="69"/>
      <c r="XC150" s="69"/>
      <c r="XD150" s="69"/>
      <c r="XE150" s="69"/>
      <c r="XF150" s="69"/>
      <c r="XG150" s="69"/>
      <c r="XH150" s="69"/>
      <c r="XI150" s="69"/>
      <c r="XJ150" s="69"/>
      <c r="XK150" s="69"/>
      <c r="XL150" s="69"/>
      <c r="XM150" s="69"/>
      <c r="XN150" s="69"/>
      <c r="XO150" s="69"/>
      <c r="XP150" s="69"/>
      <c r="XQ150" s="69"/>
      <c r="XR150" s="69"/>
      <c r="XS150" s="69"/>
      <c r="XT150" s="69"/>
      <c r="XU150" s="69"/>
      <c r="XV150" s="69"/>
      <c r="XW150" s="69"/>
      <c r="XX150" s="69"/>
      <c r="XY150" s="69"/>
      <c r="XZ150" s="69"/>
      <c r="YA150" s="69"/>
      <c r="YB150" s="69"/>
      <c r="YC150" s="69"/>
      <c r="YD150" s="69"/>
      <c r="YE150" s="69"/>
      <c r="YF150" s="69"/>
      <c r="YG150" s="69"/>
      <c r="YH150" s="69"/>
      <c r="YI150" s="69"/>
      <c r="YJ150" s="69"/>
      <c r="YK150" s="69"/>
      <c r="YL150" s="69"/>
      <c r="YM150" s="69"/>
      <c r="YN150" s="69"/>
      <c r="YO150" s="69"/>
      <c r="YP150" s="69"/>
      <c r="YQ150" s="69"/>
      <c r="YR150" s="69"/>
      <c r="YS150" s="69"/>
      <c r="YT150" s="69"/>
      <c r="YU150" s="69"/>
      <c r="YV150" s="69"/>
      <c r="YW150" s="69"/>
      <c r="YX150" s="69"/>
      <c r="YY150" s="69"/>
      <c r="YZ150" s="69"/>
      <c r="ZA150" s="69"/>
      <c r="ZB150" s="69"/>
      <c r="ZC150" s="69"/>
      <c r="ZD150" s="69"/>
      <c r="ZE150" s="69"/>
      <c r="ZF150" s="69"/>
      <c r="ZG150" s="69"/>
      <c r="ZH150" s="69"/>
      <c r="ZI150" s="69"/>
      <c r="ZJ150" s="69"/>
      <c r="ZK150" s="69"/>
      <c r="ZL150" s="69"/>
      <c r="ZM150" s="69"/>
      <c r="ZN150" s="69"/>
      <c r="ZO150" s="69"/>
      <c r="ZP150" s="69"/>
      <c r="ZQ150" s="69"/>
      <c r="ZR150" s="69"/>
      <c r="ZS150" s="69"/>
      <c r="ZT150" s="69"/>
      <c r="ZU150" s="69"/>
      <c r="ZV150" s="69"/>
      <c r="ZW150" s="69"/>
      <c r="ZX150" s="69"/>
      <c r="ZY150" s="69"/>
      <c r="ZZ150" s="69"/>
      <c r="AAA150" s="69"/>
      <c r="AAB150" s="69"/>
      <c r="AAC150" s="69"/>
      <c r="AAD150" s="69"/>
      <c r="AAE150" s="69"/>
      <c r="AAF150" s="69"/>
      <c r="AAG150" s="69"/>
      <c r="AAH150" s="69"/>
      <c r="AAI150" s="69"/>
      <c r="AAJ150" s="69"/>
      <c r="AAK150" s="69"/>
      <c r="AAL150" s="69"/>
      <c r="AAM150" s="69"/>
      <c r="AAN150" s="69"/>
      <c r="AAO150" s="69"/>
      <c r="AAP150" s="69"/>
      <c r="AAQ150" s="69"/>
      <c r="AAR150" s="69"/>
      <c r="AAS150" s="69"/>
      <c r="AAT150" s="69"/>
      <c r="AAU150" s="69"/>
      <c r="AAV150" s="69"/>
      <c r="AAW150" s="69"/>
      <c r="AAX150" s="69"/>
      <c r="AAY150" s="69"/>
      <c r="AAZ150" s="69"/>
      <c r="ABA150" s="69"/>
      <c r="ABB150" s="69"/>
      <c r="ABC150" s="69"/>
      <c r="ABD150" s="69"/>
      <c r="ABE150" s="69"/>
      <c r="ABF150" s="69"/>
      <c r="ABG150" s="69"/>
      <c r="ABH150" s="69"/>
      <c r="ABI150" s="69"/>
      <c r="ABJ150" s="69"/>
      <c r="ABK150" s="69"/>
      <c r="ABL150" s="69"/>
      <c r="ABM150" s="69"/>
      <c r="ABN150" s="69"/>
      <c r="ABO150" s="69"/>
      <c r="ABP150" s="69"/>
      <c r="ABQ150" s="69"/>
      <c r="ABR150" s="69"/>
      <c r="ABS150" s="69"/>
      <c r="ABT150" s="69"/>
      <c r="ABU150" s="69"/>
      <c r="ABV150" s="69"/>
      <c r="ABW150" s="69"/>
      <c r="ABX150" s="69"/>
      <c r="ABY150" s="69"/>
      <c r="ABZ150" s="69"/>
      <c r="ACA150" s="69"/>
      <c r="ACB150" s="69"/>
      <c r="ACC150" s="69"/>
      <c r="ACD150" s="69"/>
      <c r="ACE150" s="69"/>
      <c r="ACF150" s="69"/>
      <c r="ACG150" s="69"/>
      <c r="ACH150" s="69"/>
      <c r="ACI150" s="69"/>
      <c r="ACJ150" s="69"/>
      <c r="ACK150" s="69"/>
      <c r="ACL150" s="69"/>
      <c r="ACM150" s="69"/>
      <c r="ACN150" s="69"/>
      <c r="ACO150" s="69"/>
      <c r="ACP150" s="69"/>
      <c r="ACQ150" s="69"/>
      <c r="ACR150" s="69"/>
      <c r="ACS150" s="69"/>
      <c r="ACT150" s="69"/>
      <c r="ACU150" s="69"/>
      <c r="ACV150" s="69"/>
      <c r="ACW150" s="69"/>
      <c r="ACX150" s="69"/>
      <c r="ACY150" s="69"/>
      <c r="ACZ150" s="69"/>
      <c r="ADA150" s="69"/>
      <c r="ADB150" s="69"/>
      <c r="ADC150" s="69"/>
      <c r="ADD150" s="69"/>
      <c r="ADE150" s="69"/>
      <c r="ADF150" s="69"/>
      <c r="ADG150" s="69"/>
      <c r="ADH150" s="69"/>
      <c r="ADI150" s="69"/>
      <c r="ADJ150" s="69"/>
      <c r="ADK150" s="69"/>
      <c r="ADL150" s="69"/>
      <c r="ADM150" s="69"/>
      <c r="ADN150" s="69"/>
      <c r="ADO150" s="69"/>
      <c r="ADP150" s="69"/>
      <c r="ADQ150" s="69"/>
      <c r="ADR150" s="69"/>
      <c r="ADS150" s="69"/>
      <c r="ADT150" s="69"/>
      <c r="ADU150" s="69"/>
      <c r="ADV150" s="69"/>
      <c r="ADW150" s="69"/>
      <c r="ADX150" s="69"/>
      <c r="ADY150" s="69"/>
      <c r="ADZ150" s="69"/>
      <c r="AEA150" s="69"/>
      <c r="AEB150" s="69"/>
      <c r="AEC150" s="69"/>
      <c r="AED150" s="69"/>
      <c r="AEE150" s="69"/>
      <c r="AEF150" s="69"/>
      <c r="AEG150" s="69"/>
      <c r="AEH150" s="69"/>
      <c r="AEI150" s="69"/>
      <c r="AEJ150" s="69"/>
      <c r="AEK150" s="69"/>
      <c r="AEL150" s="69"/>
      <c r="AEM150" s="69"/>
      <c r="AEN150" s="69"/>
      <c r="AEO150" s="69"/>
      <c r="AEP150" s="69"/>
      <c r="AEQ150" s="69"/>
      <c r="AER150" s="69"/>
      <c r="AES150" s="69"/>
      <c r="AET150" s="69"/>
      <c r="AEU150" s="69"/>
      <c r="AEV150" s="69"/>
      <c r="AEW150" s="69"/>
      <c r="AEX150" s="69"/>
      <c r="AEY150" s="69"/>
      <c r="AEZ150" s="69"/>
      <c r="AFA150" s="69"/>
      <c r="AFB150" s="69"/>
      <c r="AFC150" s="69"/>
      <c r="AFD150" s="69"/>
      <c r="AFE150" s="69"/>
      <c r="AFF150" s="69"/>
      <c r="AFG150" s="69"/>
      <c r="AFH150" s="69"/>
      <c r="AFI150" s="69"/>
      <c r="AFJ150" s="69"/>
      <c r="AFK150" s="69"/>
      <c r="AFL150" s="69"/>
      <c r="AFM150" s="69"/>
      <c r="AFN150" s="69"/>
      <c r="AFO150" s="69"/>
      <c r="AFP150" s="69"/>
      <c r="AFQ150" s="69"/>
      <c r="AFR150" s="69"/>
      <c r="AFS150" s="69"/>
      <c r="AFT150" s="69"/>
      <c r="AFU150" s="69"/>
      <c r="AFV150" s="69"/>
      <c r="AFW150" s="69"/>
      <c r="AFX150" s="69"/>
      <c r="AFY150" s="69"/>
      <c r="AFZ150" s="69"/>
      <c r="AGA150" s="69"/>
      <c r="AGB150" s="69"/>
      <c r="AGC150" s="69"/>
      <c r="AGD150" s="69"/>
      <c r="AGE150" s="69"/>
      <c r="AGF150" s="69"/>
      <c r="AGG150" s="69"/>
      <c r="AGH150" s="69"/>
      <c r="AGI150" s="69"/>
      <c r="AGJ150" s="69"/>
      <c r="AGK150" s="69"/>
      <c r="AGL150" s="69"/>
      <c r="AGM150" s="69"/>
      <c r="AGN150" s="69"/>
      <c r="AGO150" s="69"/>
      <c r="AGP150" s="69"/>
      <c r="AGQ150" s="69"/>
      <c r="AGR150" s="69"/>
      <c r="AGS150" s="69"/>
      <c r="AGT150" s="69"/>
      <c r="AGU150" s="69"/>
      <c r="AGV150" s="69"/>
      <c r="AGW150" s="69"/>
      <c r="AGX150" s="69"/>
      <c r="AGY150" s="69"/>
      <c r="AGZ150" s="69"/>
      <c r="AHA150" s="69"/>
      <c r="AHB150" s="69"/>
      <c r="AHC150" s="69"/>
      <c r="AHD150" s="69"/>
      <c r="AHE150" s="69"/>
      <c r="AHF150" s="69"/>
      <c r="AHG150" s="69"/>
      <c r="AHH150" s="69"/>
      <c r="AHI150" s="69"/>
      <c r="AHJ150" s="69"/>
      <c r="AHK150" s="69"/>
      <c r="AHL150" s="69"/>
      <c r="AHM150" s="69"/>
      <c r="AHN150" s="69"/>
      <c r="AHO150" s="69"/>
      <c r="AHP150" s="69"/>
      <c r="AHQ150" s="69"/>
      <c r="AHR150" s="69"/>
      <c r="AHS150" s="69"/>
      <c r="AHT150" s="69"/>
      <c r="AHU150" s="69"/>
      <c r="AHV150" s="69"/>
      <c r="AHW150" s="69"/>
      <c r="AHX150" s="69"/>
      <c r="AHY150" s="69"/>
      <c r="AHZ150" s="69"/>
      <c r="AIA150" s="69"/>
      <c r="AIB150" s="69"/>
      <c r="AIC150" s="69"/>
      <c r="AID150" s="69"/>
      <c r="AIE150" s="69"/>
      <c r="AIF150" s="69"/>
      <c r="AIG150" s="69"/>
      <c r="AIH150" s="69"/>
      <c r="AII150" s="69"/>
      <c r="AIJ150" s="69"/>
      <c r="AIK150" s="69"/>
      <c r="AIL150" s="69"/>
      <c r="AIM150" s="69"/>
      <c r="AIN150" s="69"/>
      <c r="AIO150" s="69"/>
      <c r="AIP150" s="69"/>
      <c r="AIQ150" s="69"/>
      <c r="AIR150" s="69"/>
      <c r="AIS150" s="69"/>
      <c r="AIT150" s="69"/>
      <c r="AIU150" s="69"/>
      <c r="AIV150" s="69"/>
      <c r="AIW150" s="69"/>
      <c r="AIX150" s="69"/>
      <c r="AIY150" s="69"/>
      <c r="AIZ150" s="69"/>
      <c r="AJA150" s="69"/>
      <c r="AJB150" s="69"/>
      <c r="AJC150" s="69"/>
      <c r="AJD150" s="69"/>
      <c r="AJE150" s="69"/>
      <c r="AJF150" s="69"/>
      <c r="AJG150" s="69"/>
      <c r="AJH150" s="69"/>
      <c r="AJI150" s="69"/>
      <c r="AJJ150" s="69"/>
      <c r="AJK150" s="69"/>
      <c r="AJL150" s="69"/>
      <c r="AJM150" s="69"/>
      <c r="AJN150" s="69"/>
      <c r="AJO150" s="69"/>
      <c r="AJP150" s="69"/>
      <c r="AJQ150" s="69"/>
      <c r="AJR150" s="69"/>
      <c r="AJS150" s="69"/>
      <c r="AJT150" s="69"/>
      <c r="AJU150" s="69"/>
      <c r="AJV150" s="69"/>
      <c r="AJW150" s="69"/>
      <c r="AJX150" s="69"/>
      <c r="AJY150" s="69"/>
      <c r="AJZ150" s="69"/>
      <c r="AKA150" s="69"/>
      <c r="AKB150" s="69"/>
      <c r="AKC150" s="69"/>
      <c r="AKD150" s="69"/>
      <c r="AKE150" s="69"/>
      <c r="AKF150" s="69"/>
      <c r="AKG150" s="69"/>
      <c r="AKH150" s="69"/>
      <c r="AKI150" s="69"/>
      <c r="AKJ150" s="69"/>
      <c r="AKK150" s="69"/>
      <c r="AKL150" s="69"/>
      <c r="AKM150" s="69"/>
      <c r="AKN150" s="69"/>
      <c r="AKO150" s="69"/>
      <c r="AKP150" s="69"/>
      <c r="AKQ150" s="69"/>
      <c r="AKR150" s="69"/>
      <c r="AKS150" s="69"/>
      <c r="AKT150" s="69"/>
      <c r="AKU150" s="69"/>
      <c r="AKV150" s="69"/>
      <c r="AKW150" s="69"/>
      <c r="AKX150" s="69"/>
      <c r="AKY150" s="69"/>
      <c r="AKZ150" s="69"/>
      <c r="ALA150" s="69"/>
      <c r="ALB150" s="69"/>
      <c r="ALC150" s="69"/>
      <c r="ALD150" s="69"/>
      <c r="ALE150" s="69"/>
      <c r="ALF150" s="69"/>
      <c r="ALG150" s="69"/>
      <c r="ALH150" s="69"/>
      <c r="ALI150" s="69"/>
      <c r="ALJ150" s="69"/>
      <c r="ALK150" s="69"/>
      <c r="ALL150" s="69"/>
      <c r="ALM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c r="CQ151" s="69"/>
      <c r="CR151" s="69"/>
      <c r="CS151" s="69"/>
      <c r="CT151" s="69"/>
      <c r="CU151" s="69"/>
      <c r="CV151" s="69"/>
      <c r="CW151" s="69"/>
      <c r="CX151" s="69"/>
      <c r="CY151" s="69"/>
      <c r="CZ151" s="69"/>
      <c r="DA151" s="69"/>
      <c r="DB151" s="69"/>
      <c r="DC151" s="69"/>
      <c r="DD151" s="69"/>
      <c r="DE151" s="69"/>
      <c r="DF151" s="69"/>
      <c r="DG151" s="69"/>
      <c r="DH151" s="69"/>
      <c r="DI151" s="69"/>
      <c r="DJ151" s="69"/>
      <c r="DK151" s="69"/>
      <c r="DL151" s="69"/>
      <c r="DM151" s="69"/>
      <c r="DN151" s="69"/>
      <c r="DO151" s="69"/>
      <c r="DP151" s="69"/>
      <c r="DQ151" s="69"/>
      <c r="DR151" s="69"/>
      <c r="DS151" s="69"/>
      <c r="DT151" s="69"/>
      <c r="DU151" s="69"/>
      <c r="DV151" s="69"/>
      <c r="DW151" s="69"/>
      <c r="DX151" s="69"/>
      <c r="DY151" s="69"/>
      <c r="DZ151" s="69"/>
      <c r="EA151" s="69"/>
      <c r="EB151" s="69"/>
      <c r="EC151" s="69"/>
      <c r="ED151" s="69"/>
      <c r="EE151" s="69"/>
      <c r="EF151" s="69"/>
      <c r="EG151" s="69"/>
      <c r="EH151" s="69"/>
      <c r="EI151" s="69"/>
      <c r="EJ151" s="69"/>
      <c r="EK151" s="69"/>
      <c r="EL151" s="69"/>
      <c r="EM151" s="69"/>
      <c r="EN151" s="69"/>
      <c r="EO151" s="69"/>
      <c r="EP151" s="69"/>
      <c r="EQ151" s="69"/>
      <c r="ER151" s="69"/>
      <c r="ES151" s="69"/>
      <c r="ET151" s="69"/>
      <c r="EU151" s="69"/>
      <c r="EV151" s="69"/>
      <c r="EW151" s="69"/>
      <c r="EX151" s="69"/>
      <c r="EY151" s="69"/>
      <c r="EZ151" s="69"/>
      <c r="FA151" s="69"/>
      <c r="FB151" s="69"/>
      <c r="FC151" s="69"/>
      <c r="FD151" s="69"/>
      <c r="FE151" s="69"/>
      <c r="FF151" s="69"/>
      <c r="FG151" s="69"/>
      <c r="FH151" s="69"/>
      <c r="FI151" s="69"/>
      <c r="FJ151" s="69"/>
      <c r="FK151" s="69"/>
      <c r="FL151" s="69"/>
      <c r="FM151" s="69"/>
      <c r="FN151" s="69"/>
      <c r="FO151" s="69"/>
      <c r="FP151" s="69"/>
      <c r="FQ151" s="69"/>
      <c r="FR151" s="69"/>
      <c r="FS151" s="69"/>
      <c r="FT151" s="69"/>
      <c r="FU151" s="69"/>
      <c r="FV151" s="69"/>
      <c r="FW151" s="69"/>
      <c r="FX151" s="69"/>
      <c r="FY151" s="69"/>
      <c r="FZ151" s="69"/>
      <c r="GA151" s="69"/>
      <c r="GB151" s="69"/>
      <c r="GC151" s="69"/>
      <c r="GD151" s="69"/>
      <c r="GE151" s="69"/>
      <c r="GF151" s="69"/>
      <c r="GG151" s="69"/>
      <c r="GH151" s="69"/>
      <c r="GI151" s="69"/>
      <c r="GJ151" s="69"/>
      <c r="GK151" s="69"/>
      <c r="GL151" s="69"/>
      <c r="GM151" s="69"/>
      <c r="GN151" s="69"/>
      <c r="GO151" s="69"/>
      <c r="GP151" s="69"/>
      <c r="GQ151" s="69"/>
      <c r="GR151" s="69"/>
      <c r="GS151" s="69"/>
      <c r="GT151" s="69"/>
      <c r="GU151" s="69"/>
      <c r="GV151" s="69"/>
      <c r="GW151" s="69"/>
      <c r="GX151" s="69"/>
      <c r="GY151" s="69"/>
      <c r="GZ151" s="69"/>
      <c r="HA151" s="69"/>
      <c r="HB151" s="69"/>
      <c r="HC151" s="69"/>
      <c r="HD151" s="69"/>
      <c r="HE151" s="69"/>
      <c r="HF151" s="69"/>
      <c r="HG151" s="69"/>
      <c r="HH151" s="69"/>
      <c r="HI151" s="69"/>
      <c r="HJ151" s="69"/>
      <c r="HK151" s="69"/>
      <c r="HL151" s="69"/>
      <c r="HM151" s="69"/>
      <c r="HN151" s="69"/>
      <c r="HO151" s="69"/>
      <c r="HP151" s="69"/>
      <c r="HQ151" s="69"/>
      <c r="HR151" s="69"/>
      <c r="HS151" s="69"/>
      <c r="HT151" s="69"/>
      <c r="HU151" s="69"/>
      <c r="HV151" s="69"/>
      <c r="HW151" s="69"/>
      <c r="HX151" s="69"/>
      <c r="HY151" s="69"/>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c r="JB151" s="69"/>
      <c r="JC151" s="69"/>
      <c r="JD151" s="69"/>
      <c r="JE151" s="69"/>
      <c r="JF151" s="69"/>
      <c r="JG151" s="69"/>
      <c r="JH151" s="69"/>
      <c r="JI151" s="69"/>
      <c r="JJ151" s="69"/>
      <c r="JK151" s="69"/>
      <c r="JL151" s="69"/>
      <c r="JM151" s="69"/>
      <c r="JN151" s="69"/>
      <c r="JO151" s="69"/>
      <c r="JP151" s="69"/>
      <c r="JQ151" s="69"/>
      <c r="JR151" s="69"/>
      <c r="JS151" s="69"/>
      <c r="JT151" s="69"/>
      <c r="JU151" s="69"/>
      <c r="JV151" s="69"/>
      <c r="JW151" s="69"/>
      <c r="JX151" s="69"/>
      <c r="JY151" s="69"/>
      <c r="JZ151" s="69"/>
      <c r="KA151" s="69"/>
      <c r="KB151" s="69"/>
      <c r="KC151" s="69"/>
      <c r="KD151" s="69"/>
      <c r="KE151" s="69"/>
      <c r="KF151" s="69"/>
      <c r="KG151" s="69"/>
      <c r="KH151" s="69"/>
      <c r="KI151" s="69"/>
      <c r="KJ151" s="69"/>
      <c r="KK151" s="69"/>
      <c r="KL151" s="69"/>
      <c r="KM151" s="69"/>
      <c r="KN151" s="69"/>
      <c r="KO151" s="69"/>
      <c r="KP151" s="69"/>
      <c r="KQ151" s="69"/>
      <c r="KR151" s="69"/>
      <c r="KS151" s="69"/>
      <c r="KT151" s="69"/>
      <c r="KU151" s="69"/>
      <c r="KV151" s="69"/>
      <c r="KW151" s="69"/>
      <c r="KX151" s="69"/>
      <c r="KY151" s="69"/>
      <c r="KZ151" s="69"/>
      <c r="LA151" s="69"/>
      <c r="LB151" s="69"/>
      <c r="LC151" s="69"/>
      <c r="LD151" s="69"/>
      <c r="LE151" s="69"/>
      <c r="LF151" s="69"/>
      <c r="LG151" s="69"/>
      <c r="LH151" s="69"/>
      <c r="LI151" s="69"/>
      <c r="LJ151" s="69"/>
      <c r="LK151" s="69"/>
      <c r="LL151" s="69"/>
      <c r="LM151" s="69"/>
      <c r="LN151" s="69"/>
      <c r="LO151" s="69"/>
      <c r="LP151" s="69"/>
      <c r="LQ151" s="69"/>
      <c r="LR151" s="69"/>
      <c r="LS151" s="69"/>
      <c r="LT151" s="69"/>
      <c r="LU151" s="69"/>
      <c r="LV151" s="69"/>
      <c r="LW151" s="69"/>
      <c r="LX151" s="69"/>
      <c r="LY151" s="69"/>
      <c r="LZ151" s="69"/>
      <c r="MA151" s="69"/>
      <c r="MB151" s="69"/>
      <c r="MC151" s="69"/>
      <c r="MD151" s="69"/>
      <c r="ME151" s="69"/>
      <c r="MF151" s="69"/>
      <c r="MG151" s="69"/>
      <c r="MH151" s="69"/>
      <c r="MI151" s="69"/>
      <c r="MJ151" s="69"/>
      <c r="MK151" s="69"/>
      <c r="ML151" s="69"/>
      <c r="MM151" s="69"/>
      <c r="MN151" s="69"/>
      <c r="MO151" s="69"/>
      <c r="MP151" s="69"/>
      <c r="MQ151" s="69"/>
      <c r="MR151" s="69"/>
      <c r="MS151" s="69"/>
      <c r="MT151" s="69"/>
      <c r="MU151" s="69"/>
      <c r="MV151" s="69"/>
      <c r="MW151" s="69"/>
      <c r="MX151" s="69"/>
      <c r="MY151" s="69"/>
      <c r="MZ151" s="69"/>
      <c r="NA151" s="69"/>
      <c r="NB151" s="69"/>
      <c r="NC151" s="69"/>
      <c r="ND151" s="69"/>
      <c r="NE151" s="69"/>
      <c r="NF151" s="69"/>
      <c r="NG151" s="69"/>
      <c r="NH151" s="69"/>
      <c r="NI151" s="69"/>
      <c r="NJ151" s="69"/>
      <c r="NK151" s="69"/>
      <c r="NL151" s="69"/>
      <c r="NM151" s="69"/>
      <c r="NN151" s="69"/>
      <c r="NO151" s="69"/>
      <c r="NP151" s="69"/>
      <c r="NQ151" s="69"/>
      <c r="NR151" s="69"/>
      <c r="NS151" s="69"/>
      <c r="NT151" s="69"/>
      <c r="NU151" s="69"/>
      <c r="NV151" s="69"/>
      <c r="NW151" s="69"/>
      <c r="NX151" s="69"/>
      <c r="NY151" s="69"/>
      <c r="NZ151" s="69"/>
      <c r="OA151" s="69"/>
      <c r="OB151" s="69"/>
      <c r="OC151" s="69"/>
      <c r="OD151" s="69"/>
      <c r="OE151" s="69"/>
      <c r="OF151" s="69"/>
      <c r="OG151" s="69"/>
      <c r="OH151" s="69"/>
      <c r="OI151" s="69"/>
      <c r="OJ151" s="69"/>
      <c r="OK151" s="69"/>
      <c r="OL151" s="69"/>
      <c r="OM151" s="69"/>
      <c r="ON151" s="69"/>
      <c r="OO151" s="69"/>
      <c r="OP151" s="69"/>
      <c r="OQ151" s="69"/>
      <c r="OR151" s="69"/>
      <c r="OS151" s="69"/>
      <c r="OT151" s="69"/>
      <c r="OU151" s="69"/>
      <c r="OV151" s="69"/>
      <c r="OW151" s="69"/>
      <c r="OX151" s="69"/>
      <c r="OY151" s="69"/>
      <c r="OZ151" s="69"/>
      <c r="PA151" s="69"/>
      <c r="PB151" s="69"/>
      <c r="PC151" s="69"/>
      <c r="PD151" s="69"/>
      <c r="PE151" s="69"/>
      <c r="PF151" s="69"/>
      <c r="PG151" s="69"/>
      <c r="PH151" s="69"/>
      <c r="PI151" s="69"/>
      <c r="PJ151" s="69"/>
      <c r="PK151" s="69"/>
      <c r="PL151" s="69"/>
      <c r="PM151" s="69"/>
      <c r="PN151" s="69"/>
      <c r="PO151" s="69"/>
      <c r="PP151" s="69"/>
      <c r="PQ151" s="69"/>
      <c r="PR151" s="69"/>
      <c r="PS151" s="69"/>
      <c r="PT151" s="69"/>
      <c r="PU151" s="69"/>
      <c r="PV151" s="69"/>
      <c r="PW151" s="69"/>
      <c r="PX151" s="69"/>
      <c r="PY151" s="69"/>
      <c r="PZ151" s="69"/>
      <c r="QA151" s="69"/>
      <c r="QB151" s="69"/>
      <c r="QC151" s="69"/>
      <c r="QD151" s="69"/>
      <c r="QE151" s="69"/>
      <c r="QF151" s="69"/>
      <c r="QG151" s="69"/>
      <c r="QH151" s="69"/>
      <c r="QI151" s="69"/>
      <c r="QJ151" s="69"/>
      <c r="QK151" s="69"/>
      <c r="QL151" s="69"/>
      <c r="QM151" s="69"/>
      <c r="QN151" s="69"/>
      <c r="QO151" s="69"/>
      <c r="QP151" s="69"/>
      <c r="QQ151" s="69"/>
      <c r="QR151" s="69"/>
      <c r="QS151" s="69"/>
      <c r="QT151" s="69"/>
      <c r="QU151" s="69"/>
      <c r="QV151" s="69"/>
      <c r="QW151" s="69"/>
      <c r="QX151" s="69"/>
      <c r="QY151" s="69"/>
      <c r="QZ151" s="69"/>
      <c r="RA151" s="69"/>
      <c r="RB151" s="69"/>
      <c r="RC151" s="69"/>
      <c r="RD151" s="69"/>
      <c r="RE151" s="69"/>
      <c r="RF151" s="69"/>
      <c r="RG151" s="69"/>
      <c r="RH151" s="69"/>
      <c r="RI151" s="69"/>
      <c r="RJ151" s="69"/>
      <c r="RK151" s="69"/>
      <c r="RL151" s="69"/>
      <c r="RM151" s="69"/>
      <c r="RN151" s="69"/>
      <c r="RO151" s="69"/>
      <c r="RP151" s="69"/>
      <c r="RQ151" s="69"/>
      <c r="RR151" s="69"/>
      <c r="RS151" s="69"/>
      <c r="RT151" s="69"/>
      <c r="RU151" s="69"/>
      <c r="RV151" s="69"/>
      <c r="RW151" s="69"/>
      <c r="RX151" s="69"/>
      <c r="RY151" s="69"/>
      <c r="RZ151" s="69"/>
      <c r="SA151" s="69"/>
      <c r="SB151" s="69"/>
      <c r="SC151" s="69"/>
      <c r="SD151" s="69"/>
      <c r="SE151" s="69"/>
      <c r="SF151" s="69"/>
      <c r="SG151" s="69"/>
      <c r="SH151" s="69"/>
      <c r="SI151" s="69"/>
      <c r="SJ151" s="69"/>
      <c r="SK151" s="69"/>
      <c r="SL151" s="69"/>
      <c r="SM151" s="69"/>
      <c r="SN151" s="69"/>
      <c r="SO151" s="69"/>
      <c r="SP151" s="69"/>
      <c r="SQ151" s="69"/>
      <c r="SR151" s="69"/>
      <c r="SS151" s="69"/>
      <c r="ST151" s="69"/>
      <c r="SU151" s="69"/>
      <c r="SV151" s="69"/>
      <c r="SW151" s="69"/>
      <c r="SX151" s="69"/>
      <c r="SY151" s="69"/>
      <c r="SZ151" s="69"/>
      <c r="TA151" s="69"/>
      <c r="TB151" s="69"/>
      <c r="TC151" s="69"/>
      <c r="TD151" s="69"/>
      <c r="TE151" s="69"/>
      <c r="TF151" s="69"/>
      <c r="TG151" s="69"/>
      <c r="TH151" s="69"/>
      <c r="TI151" s="69"/>
      <c r="TJ151" s="69"/>
      <c r="TK151" s="69"/>
      <c r="TL151" s="69"/>
      <c r="TM151" s="69"/>
      <c r="TN151" s="69"/>
      <c r="TO151" s="69"/>
      <c r="TP151" s="69"/>
      <c r="TQ151" s="69"/>
      <c r="TR151" s="69"/>
      <c r="TS151" s="69"/>
      <c r="TT151" s="69"/>
      <c r="TU151" s="69"/>
      <c r="TV151" s="69"/>
      <c r="TW151" s="69"/>
      <c r="TX151" s="69"/>
      <c r="TY151" s="69"/>
      <c r="TZ151" s="69"/>
      <c r="UA151" s="69"/>
      <c r="UB151" s="69"/>
      <c r="UC151" s="69"/>
      <c r="UD151" s="69"/>
      <c r="UE151" s="69"/>
      <c r="UF151" s="69"/>
      <c r="UG151" s="69"/>
      <c r="UH151" s="69"/>
      <c r="UI151" s="69"/>
      <c r="UJ151" s="69"/>
      <c r="UK151" s="69"/>
      <c r="UL151" s="69"/>
      <c r="UM151" s="69"/>
      <c r="UN151" s="69"/>
      <c r="UO151" s="69"/>
      <c r="UP151" s="69"/>
      <c r="UQ151" s="69"/>
      <c r="UR151" s="69"/>
      <c r="US151" s="69"/>
      <c r="UT151" s="69"/>
      <c r="UU151" s="69"/>
      <c r="UV151" s="69"/>
      <c r="UW151" s="69"/>
      <c r="UX151" s="69"/>
      <c r="UY151" s="69"/>
      <c r="UZ151" s="69"/>
      <c r="VA151" s="69"/>
      <c r="VB151" s="69"/>
      <c r="VC151" s="69"/>
      <c r="VD151" s="69"/>
      <c r="VE151" s="69"/>
      <c r="VF151" s="69"/>
      <c r="VG151" s="69"/>
      <c r="VH151" s="69"/>
      <c r="VI151" s="69"/>
      <c r="VJ151" s="69"/>
      <c r="VK151" s="69"/>
      <c r="VL151" s="69"/>
      <c r="VM151" s="69"/>
      <c r="VN151" s="69"/>
      <c r="VO151" s="69"/>
      <c r="VP151" s="69"/>
      <c r="VQ151" s="69"/>
      <c r="VR151" s="69"/>
      <c r="VS151" s="69"/>
      <c r="VT151" s="69"/>
      <c r="VU151" s="69"/>
      <c r="VV151" s="69"/>
      <c r="VW151" s="69"/>
      <c r="VX151" s="69"/>
      <c r="VY151" s="69"/>
      <c r="VZ151" s="69"/>
      <c r="WA151" s="69"/>
      <c r="WB151" s="69"/>
      <c r="WC151" s="69"/>
      <c r="WD151" s="69"/>
      <c r="WE151" s="69"/>
      <c r="WF151" s="69"/>
      <c r="WG151" s="69"/>
      <c r="WH151" s="69"/>
      <c r="WI151" s="69"/>
      <c r="WJ151" s="69"/>
      <c r="WK151" s="69"/>
      <c r="WL151" s="69"/>
      <c r="WM151" s="69"/>
      <c r="WN151" s="69"/>
      <c r="WO151" s="69"/>
      <c r="WP151" s="69"/>
      <c r="WQ151" s="69"/>
      <c r="WR151" s="69"/>
      <c r="WS151" s="69"/>
      <c r="WT151" s="69"/>
      <c r="WU151" s="69"/>
      <c r="WV151" s="69"/>
      <c r="WW151" s="69"/>
      <c r="WX151" s="69"/>
      <c r="WY151" s="69"/>
      <c r="WZ151" s="69"/>
      <c r="XA151" s="69"/>
      <c r="XB151" s="69"/>
      <c r="XC151" s="69"/>
      <c r="XD151" s="69"/>
      <c r="XE151" s="69"/>
      <c r="XF151" s="69"/>
      <c r="XG151" s="69"/>
      <c r="XH151" s="69"/>
      <c r="XI151" s="69"/>
      <c r="XJ151" s="69"/>
      <c r="XK151" s="69"/>
      <c r="XL151" s="69"/>
      <c r="XM151" s="69"/>
      <c r="XN151" s="69"/>
      <c r="XO151" s="69"/>
      <c r="XP151" s="69"/>
      <c r="XQ151" s="69"/>
      <c r="XR151" s="69"/>
      <c r="XS151" s="69"/>
      <c r="XT151" s="69"/>
      <c r="XU151" s="69"/>
      <c r="XV151" s="69"/>
      <c r="XW151" s="69"/>
      <c r="XX151" s="69"/>
      <c r="XY151" s="69"/>
      <c r="XZ151" s="69"/>
      <c r="YA151" s="69"/>
      <c r="YB151" s="69"/>
      <c r="YC151" s="69"/>
      <c r="YD151" s="69"/>
      <c r="YE151" s="69"/>
      <c r="YF151" s="69"/>
      <c r="YG151" s="69"/>
      <c r="YH151" s="69"/>
      <c r="YI151" s="69"/>
      <c r="YJ151" s="69"/>
      <c r="YK151" s="69"/>
      <c r="YL151" s="69"/>
      <c r="YM151" s="69"/>
      <c r="YN151" s="69"/>
      <c r="YO151" s="69"/>
      <c r="YP151" s="69"/>
      <c r="YQ151" s="69"/>
      <c r="YR151" s="69"/>
      <c r="YS151" s="69"/>
      <c r="YT151" s="69"/>
      <c r="YU151" s="69"/>
      <c r="YV151" s="69"/>
      <c r="YW151" s="69"/>
      <c r="YX151" s="69"/>
      <c r="YY151" s="69"/>
      <c r="YZ151" s="69"/>
      <c r="ZA151" s="69"/>
      <c r="ZB151" s="69"/>
      <c r="ZC151" s="69"/>
      <c r="ZD151" s="69"/>
      <c r="ZE151" s="69"/>
      <c r="ZF151" s="69"/>
      <c r="ZG151" s="69"/>
      <c r="ZH151" s="69"/>
      <c r="ZI151" s="69"/>
      <c r="ZJ151" s="69"/>
      <c r="ZK151" s="69"/>
      <c r="ZL151" s="69"/>
      <c r="ZM151" s="69"/>
      <c r="ZN151" s="69"/>
      <c r="ZO151" s="69"/>
      <c r="ZP151" s="69"/>
      <c r="ZQ151" s="69"/>
      <c r="ZR151" s="69"/>
      <c r="ZS151" s="69"/>
      <c r="ZT151" s="69"/>
      <c r="ZU151" s="69"/>
      <c r="ZV151" s="69"/>
      <c r="ZW151" s="69"/>
      <c r="ZX151" s="69"/>
      <c r="ZY151" s="69"/>
      <c r="ZZ151" s="69"/>
      <c r="AAA151" s="69"/>
      <c r="AAB151" s="69"/>
      <c r="AAC151" s="69"/>
      <c r="AAD151" s="69"/>
      <c r="AAE151" s="69"/>
      <c r="AAF151" s="69"/>
      <c r="AAG151" s="69"/>
      <c r="AAH151" s="69"/>
      <c r="AAI151" s="69"/>
      <c r="AAJ151" s="69"/>
      <c r="AAK151" s="69"/>
      <c r="AAL151" s="69"/>
      <c r="AAM151" s="69"/>
      <c r="AAN151" s="69"/>
      <c r="AAO151" s="69"/>
      <c r="AAP151" s="69"/>
      <c r="AAQ151" s="69"/>
      <c r="AAR151" s="69"/>
      <c r="AAS151" s="69"/>
      <c r="AAT151" s="69"/>
      <c r="AAU151" s="69"/>
      <c r="AAV151" s="69"/>
      <c r="AAW151" s="69"/>
      <c r="AAX151" s="69"/>
      <c r="AAY151" s="69"/>
      <c r="AAZ151" s="69"/>
      <c r="ABA151" s="69"/>
      <c r="ABB151" s="69"/>
      <c r="ABC151" s="69"/>
      <c r="ABD151" s="69"/>
      <c r="ABE151" s="69"/>
      <c r="ABF151" s="69"/>
      <c r="ABG151" s="69"/>
      <c r="ABH151" s="69"/>
      <c r="ABI151" s="69"/>
      <c r="ABJ151" s="69"/>
      <c r="ABK151" s="69"/>
      <c r="ABL151" s="69"/>
      <c r="ABM151" s="69"/>
      <c r="ABN151" s="69"/>
      <c r="ABO151" s="69"/>
      <c r="ABP151" s="69"/>
      <c r="ABQ151" s="69"/>
      <c r="ABR151" s="69"/>
      <c r="ABS151" s="69"/>
      <c r="ABT151" s="69"/>
      <c r="ABU151" s="69"/>
      <c r="ABV151" s="69"/>
      <c r="ABW151" s="69"/>
      <c r="ABX151" s="69"/>
      <c r="ABY151" s="69"/>
      <c r="ABZ151" s="69"/>
      <c r="ACA151" s="69"/>
      <c r="ACB151" s="69"/>
      <c r="ACC151" s="69"/>
      <c r="ACD151" s="69"/>
      <c r="ACE151" s="69"/>
      <c r="ACF151" s="69"/>
      <c r="ACG151" s="69"/>
      <c r="ACH151" s="69"/>
      <c r="ACI151" s="69"/>
      <c r="ACJ151" s="69"/>
      <c r="ACK151" s="69"/>
      <c r="ACL151" s="69"/>
      <c r="ACM151" s="69"/>
      <c r="ACN151" s="69"/>
      <c r="ACO151" s="69"/>
      <c r="ACP151" s="69"/>
      <c r="ACQ151" s="69"/>
      <c r="ACR151" s="69"/>
      <c r="ACS151" s="69"/>
      <c r="ACT151" s="69"/>
      <c r="ACU151" s="69"/>
      <c r="ACV151" s="69"/>
      <c r="ACW151" s="69"/>
      <c r="ACX151" s="69"/>
      <c r="ACY151" s="69"/>
      <c r="ACZ151" s="69"/>
      <c r="ADA151" s="69"/>
      <c r="ADB151" s="69"/>
      <c r="ADC151" s="69"/>
      <c r="ADD151" s="69"/>
      <c r="ADE151" s="69"/>
      <c r="ADF151" s="69"/>
      <c r="ADG151" s="69"/>
      <c r="ADH151" s="69"/>
      <c r="ADI151" s="69"/>
      <c r="ADJ151" s="69"/>
      <c r="ADK151" s="69"/>
      <c r="ADL151" s="69"/>
      <c r="ADM151" s="69"/>
      <c r="ADN151" s="69"/>
      <c r="ADO151" s="69"/>
      <c r="ADP151" s="69"/>
      <c r="ADQ151" s="69"/>
      <c r="ADR151" s="69"/>
      <c r="ADS151" s="69"/>
      <c r="ADT151" s="69"/>
      <c r="ADU151" s="69"/>
      <c r="ADV151" s="69"/>
      <c r="ADW151" s="69"/>
      <c r="ADX151" s="69"/>
      <c r="ADY151" s="69"/>
      <c r="ADZ151" s="69"/>
      <c r="AEA151" s="69"/>
      <c r="AEB151" s="69"/>
      <c r="AEC151" s="69"/>
      <c r="AED151" s="69"/>
      <c r="AEE151" s="69"/>
      <c r="AEF151" s="69"/>
      <c r="AEG151" s="69"/>
      <c r="AEH151" s="69"/>
      <c r="AEI151" s="69"/>
      <c r="AEJ151" s="69"/>
      <c r="AEK151" s="69"/>
      <c r="AEL151" s="69"/>
      <c r="AEM151" s="69"/>
      <c r="AEN151" s="69"/>
      <c r="AEO151" s="69"/>
      <c r="AEP151" s="69"/>
      <c r="AEQ151" s="69"/>
      <c r="AER151" s="69"/>
      <c r="AES151" s="69"/>
      <c r="AET151" s="69"/>
      <c r="AEU151" s="69"/>
      <c r="AEV151" s="69"/>
      <c r="AEW151" s="69"/>
      <c r="AEX151" s="69"/>
      <c r="AEY151" s="69"/>
      <c r="AEZ151" s="69"/>
      <c r="AFA151" s="69"/>
      <c r="AFB151" s="69"/>
      <c r="AFC151" s="69"/>
      <c r="AFD151" s="69"/>
      <c r="AFE151" s="69"/>
      <c r="AFF151" s="69"/>
      <c r="AFG151" s="69"/>
      <c r="AFH151" s="69"/>
      <c r="AFI151" s="69"/>
      <c r="AFJ151" s="69"/>
      <c r="AFK151" s="69"/>
      <c r="AFL151" s="69"/>
      <c r="AFM151" s="69"/>
      <c r="AFN151" s="69"/>
      <c r="AFO151" s="69"/>
      <c r="AFP151" s="69"/>
      <c r="AFQ151" s="69"/>
      <c r="AFR151" s="69"/>
      <c r="AFS151" s="69"/>
      <c r="AFT151" s="69"/>
      <c r="AFU151" s="69"/>
      <c r="AFV151" s="69"/>
      <c r="AFW151" s="69"/>
      <c r="AFX151" s="69"/>
      <c r="AFY151" s="69"/>
      <c r="AFZ151" s="69"/>
      <c r="AGA151" s="69"/>
      <c r="AGB151" s="69"/>
      <c r="AGC151" s="69"/>
      <c r="AGD151" s="69"/>
      <c r="AGE151" s="69"/>
      <c r="AGF151" s="69"/>
      <c r="AGG151" s="69"/>
      <c r="AGH151" s="69"/>
      <c r="AGI151" s="69"/>
      <c r="AGJ151" s="69"/>
      <c r="AGK151" s="69"/>
      <c r="AGL151" s="69"/>
      <c r="AGM151" s="69"/>
      <c r="AGN151" s="69"/>
      <c r="AGO151" s="69"/>
      <c r="AGP151" s="69"/>
      <c r="AGQ151" s="69"/>
      <c r="AGR151" s="69"/>
      <c r="AGS151" s="69"/>
      <c r="AGT151" s="69"/>
      <c r="AGU151" s="69"/>
      <c r="AGV151" s="69"/>
      <c r="AGW151" s="69"/>
      <c r="AGX151" s="69"/>
      <c r="AGY151" s="69"/>
      <c r="AGZ151" s="69"/>
      <c r="AHA151" s="69"/>
      <c r="AHB151" s="69"/>
      <c r="AHC151" s="69"/>
      <c r="AHD151" s="69"/>
      <c r="AHE151" s="69"/>
      <c r="AHF151" s="69"/>
      <c r="AHG151" s="69"/>
      <c r="AHH151" s="69"/>
      <c r="AHI151" s="69"/>
      <c r="AHJ151" s="69"/>
      <c r="AHK151" s="69"/>
      <c r="AHL151" s="69"/>
      <c r="AHM151" s="69"/>
      <c r="AHN151" s="69"/>
      <c r="AHO151" s="69"/>
      <c r="AHP151" s="69"/>
      <c r="AHQ151" s="69"/>
      <c r="AHR151" s="69"/>
      <c r="AHS151" s="69"/>
      <c r="AHT151" s="69"/>
      <c r="AHU151" s="69"/>
      <c r="AHV151" s="69"/>
      <c r="AHW151" s="69"/>
      <c r="AHX151" s="69"/>
      <c r="AHY151" s="69"/>
      <c r="AHZ151" s="69"/>
      <c r="AIA151" s="69"/>
      <c r="AIB151" s="69"/>
      <c r="AIC151" s="69"/>
      <c r="AID151" s="69"/>
      <c r="AIE151" s="69"/>
      <c r="AIF151" s="69"/>
      <c r="AIG151" s="69"/>
      <c r="AIH151" s="69"/>
      <c r="AII151" s="69"/>
      <c r="AIJ151" s="69"/>
      <c r="AIK151" s="69"/>
      <c r="AIL151" s="69"/>
      <c r="AIM151" s="69"/>
      <c r="AIN151" s="69"/>
      <c r="AIO151" s="69"/>
      <c r="AIP151" s="69"/>
      <c r="AIQ151" s="69"/>
      <c r="AIR151" s="69"/>
      <c r="AIS151" s="69"/>
      <c r="AIT151" s="69"/>
      <c r="AIU151" s="69"/>
      <c r="AIV151" s="69"/>
      <c r="AIW151" s="69"/>
      <c r="AIX151" s="69"/>
      <c r="AIY151" s="69"/>
      <c r="AIZ151" s="69"/>
      <c r="AJA151" s="69"/>
      <c r="AJB151" s="69"/>
      <c r="AJC151" s="69"/>
      <c r="AJD151" s="69"/>
      <c r="AJE151" s="69"/>
      <c r="AJF151" s="69"/>
      <c r="AJG151" s="69"/>
      <c r="AJH151" s="69"/>
      <c r="AJI151" s="69"/>
      <c r="AJJ151" s="69"/>
      <c r="AJK151" s="69"/>
      <c r="AJL151" s="69"/>
      <c r="AJM151" s="69"/>
      <c r="AJN151" s="69"/>
      <c r="AJO151" s="69"/>
      <c r="AJP151" s="69"/>
      <c r="AJQ151" s="69"/>
      <c r="AJR151" s="69"/>
      <c r="AJS151" s="69"/>
      <c r="AJT151" s="69"/>
      <c r="AJU151" s="69"/>
      <c r="AJV151" s="69"/>
      <c r="AJW151" s="69"/>
      <c r="AJX151" s="69"/>
      <c r="AJY151" s="69"/>
      <c r="AJZ151" s="69"/>
      <c r="AKA151" s="69"/>
      <c r="AKB151" s="69"/>
      <c r="AKC151" s="69"/>
      <c r="AKD151" s="69"/>
      <c r="AKE151" s="69"/>
      <c r="AKF151" s="69"/>
      <c r="AKG151" s="69"/>
      <c r="AKH151" s="69"/>
      <c r="AKI151" s="69"/>
      <c r="AKJ151" s="69"/>
      <c r="AKK151" s="69"/>
      <c r="AKL151" s="69"/>
      <c r="AKM151" s="69"/>
      <c r="AKN151" s="69"/>
      <c r="AKO151" s="69"/>
      <c r="AKP151" s="69"/>
      <c r="AKQ151" s="69"/>
      <c r="AKR151" s="69"/>
      <c r="AKS151" s="69"/>
      <c r="AKT151" s="69"/>
      <c r="AKU151" s="69"/>
      <c r="AKV151" s="69"/>
      <c r="AKW151" s="69"/>
      <c r="AKX151" s="69"/>
      <c r="AKY151" s="69"/>
      <c r="AKZ151" s="69"/>
      <c r="ALA151" s="69"/>
      <c r="ALB151" s="69"/>
      <c r="ALC151" s="69"/>
      <c r="ALD151" s="69"/>
      <c r="ALE151" s="69"/>
      <c r="ALF151" s="69"/>
      <c r="ALG151" s="69"/>
      <c r="ALH151" s="69"/>
      <c r="ALI151" s="69"/>
      <c r="ALJ151" s="69"/>
      <c r="ALK151" s="69"/>
      <c r="ALL151" s="69"/>
      <c r="ALM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69"/>
      <c r="BG152" s="69"/>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c r="EM152" s="69"/>
      <c r="EN152" s="69"/>
      <c r="EO152" s="69"/>
      <c r="EP152" s="69"/>
      <c r="EQ152" s="69"/>
      <c r="ER152" s="69"/>
      <c r="ES152" s="69"/>
      <c r="ET152" s="69"/>
      <c r="EU152" s="69"/>
      <c r="EV152" s="69"/>
      <c r="EW152" s="69"/>
      <c r="EX152" s="69"/>
      <c r="EY152" s="69"/>
      <c r="EZ152" s="69"/>
      <c r="FA152" s="69"/>
      <c r="FB152" s="69"/>
      <c r="FC152" s="69"/>
      <c r="FD152" s="69"/>
      <c r="FE152" s="69"/>
      <c r="FF152" s="69"/>
      <c r="FG152" s="69"/>
      <c r="FH152" s="69"/>
      <c r="FI152" s="69"/>
      <c r="FJ152" s="69"/>
      <c r="FK152" s="69"/>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c r="HP152" s="69"/>
      <c r="HQ152" s="69"/>
      <c r="HR152" s="69"/>
      <c r="HS152" s="69"/>
      <c r="HT152" s="69"/>
      <c r="HU152" s="69"/>
      <c r="HV152" s="69"/>
      <c r="HW152" s="69"/>
      <c r="HX152" s="69"/>
      <c r="HY152" s="69"/>
      <c r="HZ152" s="69"/>
      <c r="IA152" s="69"/>
      <c r="IB152" s="69"/>
      <c r="IC152" s="69"/>
      <c r="ID152" s="69"/>
      <c r="IE152" s="69"/>
      <c r="IF152" s="69"/>
      <c r="IG152" s="69"/>
      <c r="IH152" s="69"/>
      <c r="II152" s="69"/>
      <c r="IJ152" s="69"/>
      <c r="IK152" s="69"/>
      <c r="IL152" s="69"/>
      <c r="IM152" s="69"/>
      <c r="IN152" s="69"/>
      <c r="IO152" s="69"/>
      <c r="IP152" s="69"/>
      <c r="IQ152" s="69"/>
      <c r="IR152" s="69"/>
      <c r="IS152" s="69"/>
      <c r="IT152" s="69"/>
      <c r="IU152" s="69"/>
      <c r="IV152" s="69"/>
      <c r="IW152" s="69"/>
      <c r="IX152" s="69"/>
      <c r="IY152" s="69"/>
      <c r="IZ152" s="69"/>
      <c r="JA152" s="69"/>
      <c r="JB152" s="69"/>
      <c r="JC152" s="69"/>
      <c r="JD152" s="69"/>
      <c r="JE152" s="69"/>
      <c r="JF152" s="69"/>
      <c r="JG152" s="69"/>
      <c r="JH152" s="69"/>
      <c r="JI152" s="69"/>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c r="KG152" s="69"/>
      <c r="KH152" s="69"/>
      <c r="KI152" s="69"/>
      <c r="KJ152" s="69"/>
      <c r="KK152" s="69"/>
      <c r="KL152" s="69"/>
      <c r="KM152" s="69"/>
      <c r="KN152" s="69"/>
      <c r="KO152" s="69"/>
      <c r="KP152" s="69"/>
      <c r="KQ152" s="69"/>
      <c r="KR152" s="69"/>
      <c r="KS152" s="69"/>
      <c r="KT152" s="69"/>
      <c r="KU152" s="69"/>
      <c r="KV152" s="69"/>
      <c r="KW152" s="69"/>
      <c r="KX152" s="69"/>
      <c r="KY152" s="69"/>
      <c r="KZ152" s="69"/>
      <c r="LA152" s="69"/>
      <c r="LB152" s="69"/>
      <c r="LC152" s="69"/>
      <c r="LD152" s="69"/>
      <c r="LE152" s="69"/>
      <c r="LF152" s="69"/>
      <c r="LG152" s="69"/>
      <c r="LH152" s="69"/>
      <c r="LI152" s="69"/>
      <c r="LJ152" s="69"/>
      <c r="LK152" s="69"/>
      <c r="LL152" s="69"/>
      <c r="LM152" s="69"/>
      <c r="LN152" s="69"/>
      <c r="LO152" s="69"/>
      <c r="LP152" s="69"/>
      <c r="LQ152" s="69"/>
      <c r="LR152" s="69"/>
      <c r="LS152" s="69"/>
      <c r="LT152" s="69"/>
      <c r="LU152" s="69"/>
      <c r="LV152" s="69"/>
      <c r="LW152" s="69"/>
      <c r="LX152" s="69"/>
      <c r="LY152" s="69"/>
      <c r="LZ152" s="69"/>
      <c r="MA152" s="69"/>
      <c r="MB152" s="69"/>
      <c r="MC152" s="69"/>
      <c r="MD152" s="69"/>
      <c r="ME152" s="69"/>
      <c r="MF152" s="69"/>
      <c r="MG152" s="69"/>
      <c r="MH152" s="69"/>
      <c r="MI152" s="69"/>
      <c r="MJ152" s="69"/>
      <c r="MK152" s="69"/>
      <c r="ML152" s="69"/>
      <c r="MM152" s="69"/>
      <c r="MN152" s="69"/>
      <c r="MO152" s="69"/>
      <c r="MP152" s="69"/>
      <c r="MQ152" s="69"/>
      <c r="MR152" s="69"/>
      <c r="MS152" s="69"/>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c r="OI152" s="69"/>
      <c r="OJ152" s="69"/>
      <c r="OK152" s="69"/>
      <c r="OL152" s="69"/>
      <c r="OM152" s="69"/>
      <c r="ON152" s="69"/>
      <c r="OO152" s="69"/>
      <c r="OP152" s="69"/>
      <c r="OQ152" s="69"/>
      <c r="OR152" s="69"/>
      <c r="OS152" s="69"/>
      <c r="OT152" s="69"/>
      <c r="OU152" s="69"/>
      <c r="OV152" s="69"/>
      <c r="OW152" s="69"/>
      <c r="OX152" s="69"/>
      <c r="OY152" s="69"/>
      <c r="OZ152" s="69"/>
      <c r="PA152" s="69"/>
      <c r="PB152" s="69"/>
      <c r="PC152" s="69"/>
      <c r="PD152" s="69"/>
      <c r="PE152" s="69"/>
      <c r="PF152" s="69"/>
      <c r="PG152" s="69"/>
      <c r="PH152" s="69"/>
      <c r="PI152" s="69"/>
      <c r="PJ152" s="69"/>
      <c r="PK152" s="69"/>
      <c r="PL152" s="69"/>
      <c r="PM152" s="69"/>
      <c r="PN152" s="69"/>
      <c r="PO152" s="69"/>
      <c r="PP152" s="69"/>
      <c r="PQ152" s="69"/>
      <c r="PR152" s="69"/>
      <c r="PS152" s="69"/>
      <c r="PT152" s="69"/>
      <c r="PU152" s="69"/>
      <c r="PV152" s="69"/>
      <c r="PW152" s="69"/>
      <c r="PX152" s="69"/>
      <c r="PY152" s="69"/>
      <c r="PZ152" s="69"/>
      <c r="QA152" s="69"/>
      <c r="QB152" s="69"/>
      <c r="QC152" s="69"/>
      <c r="QD152" s="69"/>
      <c r="QE152" s="69"/>
      <c r="QF152" s="69"/>
      <c r="QG152" s="69"/>
      <c r="QH152" s="69"/>
      <c r="QI152" s="69"/>
      <c r="QJ152" s="69"/>
      <c r="QK152" s="69"/>
      <c r="QL152" s="69"/>
      <c r="QM152" s="69"/>
      <c r="QN152" s="69"/>
      <c r="QO152" s="69"/>
      <c r="QP152" s="69"/>
      <c r="QQ152" s="69"/>
      <c r="QR152" s="69"/>
      <c r="QS152" s="69"/>
      <c r="QT152" s="69"/>
      <c r="QU152" s="69"/>
      <c r="QV152" s="69"/>
      <c r="QW152" s="69"/>
      <c r="QX152" s="69"/>
      <c r="QY152" s="69"/>
      <c r="QZ152" s="69"/>
      <c r="RA152" s="69"/>
      <c r="RB152" s="69"/>
      <c r="RC152" s="69"/>
      <c r="RD152" s="69"/>
      <c r="RE152" s="69"/>
      <c r="RF152" s="69"/>
      <c r="RG152" s="69"/>
      <c r="RH152" s="69"/>
      <c r="RI152" s="69"/>
      <c r="RJ152" s="69"/>
      <c r="RK152" s="69"/>
      <c r="RL152" s="69"/>
      <c r="RM152" s="69"/>
      <c r="RN152" s="69"/>
      <c r="RO152" s="69"/>
      <c r="RP152" s="69"/>
      <c r="RQ152" s="69"/>
      <c r="RR152" s="69"/>
      <c r="RS152" s="69"/>
      <c r="RT152" s="69"/>
      <c r="RU152" s="69"/>
      <c r="RV152" s="69"/>
      <c r="RW152" s="69"/>
      <c r="RX152" s="69"/>
      <c r="RY152" s="69"/>
      <c r="RZ152" s="69"/>
      <c r="SA152" s="69"/>
      <c r="SB152" s="69"/>
      <c r="SC152" s="69"/>
      <c r="SD152" s="69"/>
      <c r="SE152" s="69"/>
      <c r="SF152" s="69"/>
      <c r="SG152" s="69"/>
      <c r="SH152" s="69"/>
      <c r="SI152" s="69"/>
      <c r="SJ152" s="69"/>
      <c r="SK152" s="69"/>
      <c r="SL152" s="69"/>
      <c r="SM152" s="69"/>
      <c r="SN152" s="69"/>
      <c r="SO152" s="69"/>
      <c r="SP152" s="69"/>
      <c r="SQ152" s="69"/>
      <c r="SR152" s="69"/>
      <c r="SS152" s="69"/>
      <c r="ST152" s="69"/>
      <c r="SU152" s="69"/>
      <c r="SV152" s="69"/>
      <c r="SW152" s="69"/>
      <c r="SX152" s="69"/>
      <c r="SY152" s="69"/>
      <c r="SZ152" s="69"/>
      <c r="TA152" s="69"/>
      <c r="TB152" s="69"/>
      <c r="TC152" s="69"/>
      <c r="TD152" s="69"/>
      <c r="TE152" s="69"/>
      <c r="TF152" s="69"/>
      <c r="TG152" s="69"/>
      <c r="TH152" s="69"/>
      <c r="TI152" s="69"/>
      <c r="TJ152" s="69"/>
      <c r="TK152" s="69"/>
      <c r="TL152" s="69"/>
      <c r="TM152" s="69"/>
      <c r="TN152" s="69"/>
      <c r="TO152" s="69"/>
      <c r="TP152" s="69"/>
      <c r="TQ152" s="69"/>
      <c r="TR152" s="69"/>
      <c r="TS152" s="69"/>
      <c r="TT152" s="69"/>
      <c r="TU152" s="69"/>
      <c r="TV152" s="69"/>
      <c r="TW152" s="69"/>
      <c r="TX152" s="69"/>
      <c r="TY152" s="69"/>
      <c r="TZ152" s="69"/>
      <c r="UA152" s="69"/>
      <c r="UB152" s="69"/>
      <c r="UC152" s="69"/>
      <c r="UD152" s="69"/>
      <c r="UE152" s="69"/>
      <c r="UF152" s="69"/>
      <c r="UG152" s="69"/>
      <c r="UH152" s="69"/>
      <c r="UI152" s="69"/>
      <c r="UJ152" s="69"/>
      <c r="UK152" s="69"/>
      <c r="UL152" s="69"/>
      <c r="UM152" s="69"/>
      <c r="UN152" s="69"/>
      <c r="UO152" s="69"/>
      <c r="UP152" s="69"/>
      <c r="UQ152" s="69"/>
      <c r="UR152" s="69"/>
      <c r="US152" s="69"/>
      <c r="UT152" s="69"/>
      <c r="UU152" s="69"/>
      <c r="UV152" s="69"/>
      <c r="UW152" s="69"/>
      <c r="UX152" s="69"/>
      <c r="UY152" s="69"/>
      <c r="UZ152" s="69"/>
      <c r="VA152" s="69"/>
      <c r="VB152" s="69"/>
      <c r="VC152" s="69"/>
      <c r="VD152" s="69"/>
      <c r="VE152" s="69"/>
      <c r="VF152" s="69"/>
      <c r="VG152" s="69"/>
      <c r="VH152" s="69"/>
      <c r="VI152" s="69"/>
      <c r="VJ152" s="69"/>
      <c r="VK152" s="69"/>
      <c r="VL152" s="69"/>
      <c r="VM152" s="69"/>
      <c r="VN152" s="69"/>
      <c r="VO152" s="69"/>
      <c r="VP152" s="69"/>
      <c r="VQ152" s="69"/>
      <c r="VR152" s="69"/>
      <c r="VS152" s="69"/>
      <c r="VT152" s="69"/>
      <c r="VU152" s="69"/>
      <c r="VV152" s="69"/>
      <c r="VW152" s="69"/>
      <c r="VX152" s="69"/>
      <c r="VY152" s="69"/>
      <c r="VZ152" s="69"/>
      <c r="WA152" s="69"/>
      <c r="WB152" s="69"/>
      <c r="WC152" s="69"/>
      <c r="WD152" s="69"/>
      <c r="WE152" s="69"/>
      <c r="WF152" s="69"/>
      <c r="WG152" s="69"/>
      <c r="WH152" s="69"/>
      <c r="WI152" s="69"/>
      <c r="WJ152" s="69"/>
      <c r="WK152" s="69"/>
      <c r="WL152" s="69"/>
      <c r="WM152" s="69"/>
      <c r="WN152" s="69"/>
      <c r="WO152" s="69"/>
      <c r="WP152" s="69"/>
      <c r="WQ152" s="69"/>
      <c r="WR152" s="69"/>
      <c r="WS152" s="69"/>
      <c r="WT152" s="69"/>
      <c r="WU152" s="69"/>
      <c r="WV152" s="69"/>
      <c r="WW152" s="69"/>
      <c r="WX152" s="69"/>
      <c r="WY152" s="69"/>
      <c r="WZ152" s="69"/>
      <c r="XA152" s="69"/>
      <c r="XB152" s="69"/>
      <c r="XC152" s="69"/>
      <c r="XD152" s="69"/>
      <c r="XE152" s="69"/>
      <c r="XF152" s="69"/>
      <c r="XG152" s="69"/>
      <c r="XH152" s="69"/>
      <c r="XI152" s="69"/>
      <c r="XJ152" s="69"/>
      <c r="XK152" s="69"/>
      <c r="XL152" s="69"/>
      <c r="XM152" s="69"/>
      <c r="XN152" s="69"/>
      <c r="XO152" s="69"/>
      <c r="XP152" s="69"/>
      <c r="XQ152" s="69"/>
      <c r="XR152" s="69"/>
      <c r="XS152" s="69"/>
      <c r="XT152" s="69"/>
      <c r="XU152" s="69"/>
      <c r="XV152" s="69"/>
      <c r="XW152" s="69"/>
      <c r="XX152" s="69"/>
      <c r="XY152" s="69"/>
      <c r="XZ152" s="69"/>
      <c r="YA152" s="69"/>
      <c r="YB152" s="69"/>
      <c r="YC152" s="69"/>
      <c r="YD152" s="69"/>
      <c r="YE152" s="69"/>
      <c r="YF152" s="69"/>
      <c r="YG152" s="69"/>
      <c r="YH152" s="69"/>
      <c r="YI152" s="69"/>
      <c r="YJ152" s="69"/>
      <c r="YK152" s="69"/>
      <c r="YL152" s="69"/>
      <c r="YM152" s="69"/>
      <c r="YN152" s="69"/>
      <c r="YO152" s="69"/>
      <c r="YP152" s="69"/>
      <c r="YQ152" s="69"/>
      <c r="YR152" s="69"/>
      <c r="YS152" s="69"/>
      <c r="YT152" s="69"/>
      <c r="YU152" s="69"/>
      <c r="YV152" s="69"/>
      <c r="YW152" s="69"/>
      <c r="YX152" s="69"/>
      <c r="YY152" s="69"/>
      <c r="YZ152" s="69"/>
      <c r="ZA152" s="69"/>
      <c r="ZB152" s="69"/>
      <c r="ZC152" s="69"/>
      <c r="ZD152" s="69"/>
      <c r="ZE152" s="69"/>
      <c r="ZF152" s="69"/>
      <c r="ZG152" s="69"/>
      <c r="ZH152" s="69"/>
      <c r="ZI152" s="69"/>
      <c r="ZJ152" s="69"/>
      <c r="ZK152" s="69"/>
      <c r="ZL152" s="69"/>
      <c r="ZM152" s="69"/>
      <c r="ZN152" s="69"/>
      <c r="ZO152" s="69"/>
      <c r="ZP152" s="69"/>
      <c r="ZQ152" s="69"/>
      <c r="ZR152" s="69"/>
      <c r="ZS152" s="69"/>
      <c r="ZT152" s="69"/>
      <c r="ZU152" s="69"/>
      <c r="ZV152" s="69"/>
      <c r="ZW152" s="69"/>
      <c r="ZX152" s="69"/>
      <c r="ZY152" s="69"/>
      <c r="ZZ152" s="69"/>
      <c r="AAA152" s="69"/>
      <c r="AAB152" s="69"/>
      <c r="AAC152" s="69"/>
      <c r="AAD152" s="69"/>
      <c r="AAE152" s="69"/>
      <c r="AAF152" s="69"/>
      <c r="AAG152" s="69"/>
      <c r="AAH152" s="69"/>
      <c r="AAI152" s="69"/>
      <c r="AAJ152" s="69"/>
      <c r="AAK152" s="69"/>
      <c r="AAL152" s="69"/>
      <c r="AAM152" s="69"/>
      <c r="AAN152" s="69"/>
      <c r="AAO152" s="69"/>
      <c r="AAP152" s="69"/>
      <c r="AAQ152" s="69"/>
      <c r="AAR152" s="69"/>
      <c r="AAS152" s="69"/>
      <c r="AAT152" s="69"/>
      <c r="AAU152" s="69"/>
      <c r="AAV152" s="69"/>
      <c r="AAW152" s="69"/>
      <c r="AAX152" s="69"/>
      <c r="AAY152" s="69"/>
      <c r="AAZ152" s="69"/>
      <c r="ABA152" s="69"/>
      <c r="ABB152" s="69"/>
      <c r="ABC152" s="69"/>
      <c r="ABD152" s="69"/>
      <c r="ABE152" s="69"/>
      <c r="ABF152" s="69"/>
      <c r="ABG152" s="69"/>
      <c r="ABH152" s="69"/>
      <c r="ABI152" s="69"/>
      <c r="ABJ152" s="69"/>
      <c r="ABK152" s="69"/>
      <c r="ABL152" s="69"/>
      <c r="ABM152" s="69"/>
      <c r="ABN152" s="69"/>
      <c r="ABO152" s="69"/>
      <c r="ABP152" s="69"/>
      <c r="ABQ152" s="69"/>
      <c r="ABR152" s="69"/>
      <c r="ABS152" s="69"/>
      <c r="ABT152" s="69"/>
      <c r="ABU152" s="69"/>
      <c r="ABV152" s="69"/>
      <c r="ABW152" s="69"/>
      <c r="ABX152" s="69"/>
      <c r="ABY152" s="69"/>
      <c r="ABZ152" s="69"/>
      <c r="ACA152" s="69"/>
      <c r="ACB152" s="69"/>
      <c r="ACC152" s="69"/>
      <c r="ACD152" s="69"/>
      <c r="ACE152" s="69"/>
      <c r="ACF152" s="69"/>
      <c r="ACG152" s="69"/>
      <c r="ACH152" s="69"/>
      <c r="ACI152" s="69"/>
      <c r="ACJ152" s="69"/>
      <c r="ACK152" s="69"/>
      <c r="ACL152" s="69"/>
      <c r="ACM152" s="69"/>
      <c r="ACN152" s="69"/>
      <c r="ACO152" s="69"/>
      <c r="ACP152" s="69"/>
      <c r="ACQ152" s="69"/>
      <c r="ACR152" s="69"/>
      <c r="ACS152" s="69"/>
      <c r="ACT152" s="69"/>
      <c r="ACU152" s="69"/>
      <c r="ACV152" s="69"/>
      <c r="ACW152" s="69"/>
      <c r="ACX152" s="69"/>
      <c r="ACY152" s="69"/>
      <c r="ACZ152" s="69"/>
      <c r="ADA152" s="69"/>
      <c r="ADB152" s="69"/>
      <c r="ADC152" s="69"/>
      <c r="ADD152" s="69"/>
      <c r="ADE152" s="69"/>
      <c r="ADF152" s="69"/>
      <c r="ADG152" s="69"/>
      <c r="ADH152" s="69"/>
      <c r="ADI152" s="69"/>
      <c r="ADJ152" s="69"/>
      <c r="ADK152" s="69"/>
      <c r="ADL152" s="69"/>
      <c r="ADM152" s="69"/>
      <c r="ADN152" s="69"/>
      <c r="ADO152" s="69"/>
      <c r="ADP152" s="69"/>
      <c r="ADQ152" s="69"/>
      <c r="ADR152" s="69"/>
      <c r="ADS152" s="69"/>
      <c r="ADT152" s="69"/>
      <c r="ADU152" s="69"/>
      <c r="ADV152" s="69"/>
      <c r="ADW152" s="69"/>
      <c r="ADX152" s="69"/>
      <c r="ADY152" s="69"/>
      <c r="ADZ152" s="69"/>
      <c r="AEA152" s="69"/>
      <c r="AEB152" s="69"/>
      <c r="AEC152" s="69"/>
      <c r="AED152" s="69"/>
      <c r="AEE152" s="69"/>
      <c r="AEF152" s="69"/>
      <c r="AEG152" s="69"/>
      <c r="AEH152" s="69"/>
      <c r="AEI152" s="69"/>
      <c r="AEJ152" s="69"/>
      <c r="AEK152" s="69"/>
      <c r="AEL152" s="69"/>
      <c r="AEM152" s="69"/>
      <c r="AEN152" s="69"/>
      <c r="AEO152" s="69"/>
      <c r="AEP152" s="69"/>
      <c r="AEQ152" s="69"/>
      <c r="AER152" s="69"/>
      <c r="AES152" s="69"/>
      <c r="AET152" s="69"/>
      <c r="AEU152" s="69"/>
      <c r="AEV152" s="69"/>
      <c r="AEW152" s="69"/>
      <c r="AEX152" s="69"/>
      <c r="AEY152" s="69"/>
      <c r="AEZ152" s="69"/>
      <c r="AFA152" s="69"/>
      <c r="AFB152" s="69"/>
      <c r="AFC152" s="69"/>
      <c r="AFD152" s="69"/>
      <c r="AFE152" s="69"/>
      <c r="AFF152" s="69"/>
      <c r="AFG152" s="69"/>
      <c r="AFH152" s="69"/>
      <c r="AFI152" s="69"/>
      <c r="AFJ152" s="69"/>
      <c r="AFK152" s="69"/>
      <c r="AFL152" s="69"/>
      <c r="AFM152" s="69"/>
      <c r="AFN152" s="69"/>
      <c r="AFO152" s="69"/>
      <c r="AFP152" s="69"/>
      <c r="AFQ152" s="69"/>
      <c r="AFR152" s="69"/>
      <c r="AFS152" s="69"/>
      <c r="AFT152" s="69"/>
      <c r="AFU152" s="69"/>
      <c r="AFV152" s="69"/>
      <c r="AFW152" s="69"/>
      <c r="AFX152" s="69"/>
      <c r="AFY152" s="69"/>
      <c r="AFZ152" s="69"/>
      <c r="AGA152" s="69"/>
      <c r="AGB152" s="69"/>
      <c r="AGC152" s="69"/>
      <c r="AGD152" s="69"/>
      <c r="AGE152" s="69"/>
      <c r="AGF152" s="69"/>
      <c r="AGG152" s="69"/>
      <c r="AGH152" s="69"/>
      <c r="AGI152" s="69"/>
      <c r="AGJ152" s="69"/>
      <c r="AGK152" s="69"/>
      <c r="AGL152" s="69"/>
      <c r="AGM152" s="69"/>
      <c r="AGN152" s="69"/>
      <c r="AGO152" s="69"/>
      <c r="AGP152" s="69"/>
      <c r="AGQ152" s="69"/>
      <c r="AGR152" s="69"/>
      <c r="AGS152" s="69"/>
      <c r="AGT152" s="69"/>
      <c r="AGU152" s="69"/>
      <c r="AGV152" s="69"/>
      <c r="AGW152" s="69"/>
      <c r="AGX152" s="69"/>
      <c r="AGY152" s="69"/>
      <c r="AGZ152" s="69"/>
      <c r="AHA152" s="69"/>
      <c r="AHB152" s="69"/>
      <c r="AHC152" s="69"/>
      <c r="AHD152" s="69"/>
      <c r="AHE152" s="69"/>
      <c r="AHF152" s="69"/>
      <c r="AHG152" s="69"/>
      <c r="AHH152" s="69"/>
      <c r="AHI152" s="69"/>
      <c r="AHJ152" s="69"/>
      <c r="AHK152" s="69"/>
      <c r="AHL152" s="69"/>
      <c r="AHM152" s="69"/>
      <c r="AHN152" s="69"/>
      <c r="AHO152" s="69"/>
      <c r="AHP152" s="69"/>
      <c r="AHQ152" s="69"/>
      <c r="AHR152" s="69"/>
      <c r="AHS152" s="69"/>
      <c r="AHT152" s="69"/>
      <c r="AHU152" s="69"/>
      <c r="AHV152" s="69"/>
      <c r="AHW152" s="69"/>
      <c r="AHX152" s="69"/>
      <c r="AHY152" s="69"/>
      <c r="AHZ152" s="69"/>
      <c r="AIA152" s="69"/>
      <c r="AIB152" s="69"/>
      <c r="AIC152" s="69"/>
      <c r="AID152" s="69"/>
      <c r="AIE152" s="69"/>
      <c r="AIF152" s="69"/>
      <c r="AIG152" s="69"/>
      <c r="AIH152" s="69"/>
      <c r="AII152" s="69"/>
      <c r="AIJ152" s="69"/>
      <c r="AIK152" s="69"/>
      <c r="AIL152" s="69"/>
      <c r="AIM152" s="69"/>
      <c r="AIN152" s="69"/>
      <c r="AIO152" s="69"/>
      <c r="AIP152" s="69"/>
      <c r="AIQ152" s="69"/>
      <c r="AIR152" s="69"/>
      <c r="AIS152" s="69"/>
      <c r="AIT152" s="69"/>
      <c r="AIU152" s="69"/>
      <c r="AIV152" s="69"/>
      <c r="AIW152" s="69"/>
      <c r="AIX152" s="69"/>
      <c r="AIY152" s="69"/>
      <c r="AIZ152" s="69"/>
      <c r="AJA152" s="69"/>
      <c r="AJB152" s="69"/>
      <c r="AJC152" s="69"/>
      <c r="AJD152" s="69"/>
      <c r="AJE152" s="69"/>
      <c r="AJF152" s="69"/>
      <c r="AJG152" s="69"/>
      <c r="AJH152" s="69"/>
      <c r="AJI152" s="69"/>
      <c r="AJJ152" s="69"/>
      <c r="AJK152" s="69"/>
      <c r="AJL152" s="69"/>
      <c r="AJM152" s="69"/>
      <c r="AJN152" s="69"/>
      <c r="AJO152" s="69"/>
      <c r="AJP152" s="69"/>
      <c r="AJQ152" s="69"/>
      <c r="AJR152" s="69"/>
      <c r="AJS152" s="69"/>
      <c r="AJT152" s="69"/>
      <c r="AJU152" s="69"/>
      <c r="AJV152" s="69"/>
      <c r="AJW152" s="69"/>
      <c r="AJX152" s="69"/>
      <c r="AJY152" s="69"/>
      <c r="AJZ152" s="69"/>
      <c r="AKA152" s="69"/>
      <c r="AKB152" s="69"/>
      <c r="AKC152" s="69"/>
      <c r="AKD152" s="69"/>
      <c r="AKE152" s="69"/>
      <c r="AKF152" s="69"/>
      <c r="AKG152" s="69"/>
      <c r="AKH152" s="69"/>
      <c r="AKI152" s="69"/>
      <c r="AKJ152" s="69"/>
      <c r="AKK152" s="69"/>
      <c r="AKL152" s="69"/>
      <c r="AKM152" s="69"/>
      <c r="AKN152" s="69"/>
      <c r="AKO152" s="69"/>
      <c r="AKP152" s="69"/>
      <c r="AKQ152" s="69"/>
      <c r="AKR152" s="69"/>
      <c r="AKS152" s="69"/>
      <c r="AKT152" s="69"/>
      <c r="AKU152" s="69"/>
      <c r="AKV152" s="69"/>
      <c r="AKW152" s="69"/>
      <c r="AKX152" s="69"/>
      <c r="AKY152" s="69"/>
      <c r="AKZ152" s="69"/>
      <c r="ALA152" s="69"/>
      <c r="ALB152" s="69"/>
      <c r="ALC152" s="69"/>
      <c r="ALD152" s="69"/>
      <c r="ALE152" s="69"/>
      <c r="ALF152" s="69"/>
      <c r="ALG152" s="69"/>
      <c r="ALH152" s="69"/>
      <c r="ALI152" s="69"/>
      <c r="ALJ152" s="69"/>
      <c r="ALK152" s="69"/>
      <c r="ALL152" s="69"/>
      <c r="ALM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c r="CQ153" s="69"/>
      <c r="CR153" s="69"/>
      <c r="CS153" s="69"/>
      <c r="CT153" s="69"/>
      <c r="CU153" s="69"/>
      <c r="CV153" s="69"/>
      <c r="CW153" s="69"/>
      <c r="CX153" s="69"/>
      <c r="CY153" s="69"/>
      <c r="CZ153" s="69"/>
      <c r="DA153" s="69"/>
      <c r="DB153" s="69"/>
      <c r="DC153" s="69"/>
      <c r="DD153" s="69"/>
      <c r="DE153" s="69"/>
      <c r="DF153" s="69"/>
      <c r="DG153" s="69"/>
      <c r="DH153" s="69"/>
      <c r="DI153" s="69"/>
      <c r="DJ153" s="69"/>
      <c r="DK153" s="69"/>
      <c r="DL153" s="69"/>
      <c r="DM153" s="69"/>
      <c r="DN153" s="69"/>
      <c r="DO153" s="69"/>
      <c r="DP153" s="69"/>
      <c r="DQ153" s="69"/>
      <c r="DR153" s="69"/>
      <c r="DS153" s="69"/>
      <c r="DT153" s="69"/>
      <c r="DU153" s="69"/>
      <c r="DV153" s="69"/>
      <c r="DW153" s="69"/>
      <c r="DX153" s="69"/>
      <c r="DY153" s="69"/>
      <c r="DZ153" s="69"/>
      <c r="EA153" s="69"/>
      <c r="EB153" s="69"/>
      <c r="EC153" s="69"/>
      <c r="ED153" s="69"/>
      <c r="EE153" s="69"/>
      <c r="EF153" s="69"/>
      <c r="EG153" s="69"/>
      <c r="EH153" s="69"/>
      <c r="EI153" s="69"/>
      <c r="EJ153" s="69"/>
      <c r="EK153" s="69"/>
      <c r="EL153" s="69"/>
      <c r="EM153" s="69"/>
      <c r="EN153" s="69"/>
      <c r="EO153" s="69"/>
      <c r="EP153" s="69"/>
      <c r="EQ153" s="69"/>
      <c r="ER153" s="69"/>
      <c r="ES153" s="69"/>
      <c r="ET153" s="69"/>
      <c r="EU153" s="69"/>
      <c r="EV153" s="69"/>
      <c r="EW153" s="69"/>
      <c r="EX153" s="69"/>
      <c r="EY153" s="69"/>
      <c r="EZ153" s="69"/>
      <c r="FA153" s="69"/>
      <c r="FB153" s="69"/>
      <c r="FC153" s="69"/>
      <c r="FD153" s="69"/>
      <c r="FE153" s="69"/>
      <c r="FF153" s="69"/>
      <c r="FG153" s="69"/>
      <c r="FH153" s="69"/>
      <c r="FI153" s="69"/>
      <c r="FJ153" s="69"/>
      <c r="FK153" s="69"/>
      <c r="FL153" s="69"/>
      <c r="FM153" s="69"/>
      <c r="FN153" s="69"/>
      <c r="FO153" s="69"/>
      <c r="FP153" s="69"/>
      <c r="FQ153" s="69"/>
      <c r="FR153" s="69"/>
      <c r="FS153" s="69"/>
      <c r="FT153" s="69"/>
      <c r="FU153" s="69"/>
      <c r="FV153" s="69"/>
      <c r="FW153" s="69"/>
      <c r="FX153" s="69"/>
      <c r="FY153" s="69"/>
      <c r="FZ153" s="69"/>
      <c r="GA153" s="69"/>
      <c r="GB153" s="69"/>
      <c r="GC153" s="69"/>
      <c r="GD153" s="69"/>
      <c r="GE153" s="69"/>
      <c r="GF153" s="69"/>
      <c r="GG153" s="69"/>
      <c r="GH153" s="69"/>
      <c r="GI153" s="69"/>
      <c r="GJ153" s="69"/>
      <c r="GK153" s="69"/>
      <c r="GL153" s="69"/>
      <c r="GM153" s="69"/>
      <c r="GN153" s="69"/>
      <c r="GO153" s="69"/>
      <c r="GP153" s="69"/>
      <c r="GQ153" s="69"/>
      <c r="GR153" s="69"/>
      <c r="GS153" s="69"/>
      <c r="GT153" s="69"/>
      <c r="GU153" s="69"/>
      <c r="GV153" s="69"/>
      <c r="GW153" s="69"/>
      <c r="GX153" s="69"/>
      <c r="GY153" s="69"/>
      <c r="GZ153" s="69"/>
      <c r="HA153" s="69"/>
      <c r="HB153" s="69"/>
      <c r="HC153" s="69"/>
      <c r="HD153" s="69"/>
      <c r="HE153" s="69"/>
      <c r="HF153" s="69"/>
      <c r="HG153" s="69"/>
      <c r="HH153" s="69"/>
      <c r="HI153" s="69"/>
      <c r="HJ153" s="69"/>
      <c r="HK153" s="69"/>
      <c r="HL153" s="69"/>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c r="JB153" s="69"/>
      <c r="JC153" s="69"/>
      <c r="JD153" s="69"/>
      <c r="JE153" s="69"/>
      <c r="JF153" s="69"/>
      <c r="JG153" s="69"/>
      <c r="JH153" s="69"/>
      <c r="JI153" s="69"/>
      <c r="JJ153" s="69"/>
      <c r="JK153" s="69"/>
      <c r="JL153" s="69"/>
      <c r="JM153" s="69"/>
      <c r="JN153" s="69"/>
      <c r="JO153" s="69"/>
      <c r="JP153" s="69"/>
      <c r="JQ153" s="69"/>
      <c r="JR153" s="69"/>
      <c r="JS153" s="69"/>
      <c r="JT153" s="69"/>
      <c r="JU153" s="69"/>
      <c r="JV153" s="69"/>
      <c r="JW153" s="69"/>
      <c r="JX153" s="69"/>
      <c r="JY153" s="69"/>
      <c r="JZ153" s="69"/>
      <c r="KA153" s="69"/>
      <c r="KB153" s="69"/>
      <c r="KC153" s="69"/>
      <c r="KD153" s="69"/>
      <c r="KE153" s="69"/>
      <c r="KF153" s="69"/>
      <c r="KG153" s="69"/>
      <c r="KH153" s="69"/>
      <c r="KI153" s="69"/>
      <c r="KJ153" s="69"/>
      <c r="KK153" s="69"/>
      <c r="KL153" s="69"/>
      <c r="KM153" s="69"/>
      <c r="KN153" s="69"/>
      <c r="KO153" s="69"/>
      <c r="KP153" s="69"/>
      <c r="KQ153" s="69"/>
      <c r="KR153" s="69"/>
      <c r="KS153" s="69"/>
      <c r="KT153" s="69"/>
      <c r="KU153" s="69"/>
      <c r="KV153" s="69"/>
      <c r="KW153" s="69"/>
      <c r="KX153" s="69"/>
      <c r="KY153" s="69"/>
      <c r="KZ153" s="69"/>
      <c r="LA153" s="69"/>
      <c r="LB153" s="69"/>
      <c r="LC153" s="69"/>
      <c r="LD153" s="69"/>
      <c r="LE153" s="69"/>
      <c r="LF153" s="69"/>
      <c r="LG153" s="69"/>
      <c r="LH153" s="69"/>
      <c r="LI153" s="69"/>
      <c r="LJ153" s="69"/>
      <c r="LK153" s="69"/>
      <c r="LL153" s="69"/>
      <c r="LM153" s="69"/>
      <c r="LN153" s="69"/>
      <c r="LO153" s="69"/>
      <c r="LP153" s="69"/>
      <c r="LQ153" s="69"/>
      <c r="LR153" s="69"/>
      <c r="LS153" s="69"/>
      <c r="LT153" s="69"/>
      <c r="LU153" s="69"/>
      <c r="LV153" s="69"/>
      <c r="LW153" s="69"/>
      <c r="LX153" s="69"/>
      <c r="LY153" s="69"/>
      <c r="LZ153" s="69"/>
      <c r="MA153" s="69"/>
      <c r="MB153" s="69"/>
      <c r="MC153" s="69"/>
      <c r="MD153" s="69"/>
      <c r="ME153" s="69"/>
      <c r="MF153" s="69"/>
      <c r="MG153" s="69"/>
      <c r="MH153" s="69"/>
      <c r="MI153" s="69"/>
      <c r="MJ153" s="69"/>
      <c r="MK153" s="69"/>
      <c r="ML153" s="69"/>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c r="NU153" s="69"/>
      <c r="NV153" s="69"/>
      <c r="NW153" s="69"/>
      <c r="NX153" s="69"/>
      <c r="NY153" s="69"/>
      <c r="NZ153" s="69"/>
      <c r="OA153" s="69"/>
      <c r="OB153" s="69"/>
      <c r="OC153" s="69"/>
      <c r="OD153" s="69"/>
      <c r="OE153" s="69"/>
      <c r="OF153" s="69"/>
      <c r="OG153" s="69"/>
      <c r="OH153" s="69"/>
      <c r="OI153" s="69"/>
      <c r="OJ153" s="69"/>
      <c r="OK153" s="69"/>
      <c r="OL153" s="69"/>
      <c r="OM153" s="69"/>
      <c r="ON153" s="69"/>
      <c r="OO153" s="69"/>
      <c r="OP153" s="69"/>
      <c r="OQ153" s="69"/>
      <c r="OR153" s="69"/>
      <c r="OS153" s="69"/>
      <c r="OT153" s="69"/>
      <c r="OU153" s="69"/>
      <c r="OV153" s="69"/>
      <c r="OW153" s="69"/>
      <c r="OX153" s="69"/>
      <c r="OY153" s="69"/>
      <c r="OZ153" s="69"/>
      <c r="PA153" s="69"/>
      <c r="PB153" s="69"/>
      <c r="PC153" s="69"/>
      <c r="PD153" s="69"/>
      <c r="PE153" s="69"/>
      <c r="PF153" s="69"/>
      <c r="PG153" s="69"/>
      <c r="PH153" s="69"/>
      <c r="PI153" s="69"/>
      <c r="PJ153" s="69"/>
      <c r="PK153" s="69"/>
      <c r="PL153" s="69"/>
      <c r="PM153" s="69"/>
      <c r="PN153" s="69"/>
      <c r="PO153" s="69"/>
      <c r="PP153" s="69"/>
      <c r="PQ153" s="69"/>
      <c r="PR153" s="69"/>
      <c r="PS153" s="69"/>
      <c r="PT153" s="69"/>
      <c r="PU153" s="69"/>
      <c r="PV153" s="69"/>
      <c r="PW153" s="69"/>
      <c r="PX153" s="69"/>
      <c r="PY153" s="69"/>
      <c r="PZ153" s="69"/>
      <c r="QA153" s="69"/>
      <c r="QB153" s="69"/>
      <c r="QC153" s="69"/>
      <c r="QD153" s="69"/>
      <c r="QE153" s="69"/>
      <c r="QF153" s="69"/>
      <c r="QG153" s="69"/>
      <c r="QH153" s="69"/>
      <c r="QI153" s="69"/>
      <c r="QJ153" s="69"/>
      <c r="QK153" s="69"/>
      <c r="QL153" s="69"/>
      <c r="QM153" s="69"/>
      <c r="QN153" s="69"/>
      <c r="QO153" s="69"/>
      <c r="QP153" s="69"/>
      <c r="QQ153" s="69"/>
      <c r="QR153" s="69"/>
      <c r="QS153" s="69"/>
      <c r="QT153" s="69"/>
      <c r="QU153" s="69"/>
      <c r="QV153" s="69"/>
      <c r="QW153" s="69"/>
      <c r="QX153" s="69"/>
      <c r="QY153" s="69"/>
      <c r="QZ153" s="69"/>
      <c r="RA153" s="69"/>
      <c r="RB153" s="69"/>
      <c r="RC153" s="69"/>
      <c r="RD153" s="69"/>
      <c r="RE153" s="69"/>
      <c r="RF153" s="69"/>
      <c r="RG153" s="69"/>
      <c r="RH153" s="69"/>
      <c r="RI153" s="69"/>
      <c r="RJ153" s="69"/>
      <c r="RK153" s="69"/>
      <c r="RL153" s="69"/>
      <c r="RM153" s="69"/>
      <c r="RN153" s="69"/>
      <c r="RO153" s="69"/>
      <c r="RP153" s="69"/>
      <c r="RQ153" s="69"/>
      <c r="RR153" s="69"/>
      <c r="RS153" s="69"/>
      <c r="RT153" s="69"/>
      <c r="RU153" s="69"/>
      <c r="RV153" s="69"/>
      <c r="RW153" s="69"/>
      <c r="RX153" s="69"/>
      <c r="RY153" s="69"/>
      <c r="RZ153" s="69"/>
      <c r="SA153" s="69"/>
      <c r="SB153" s="69"/>
      <c r="SC153" s="69"/>
      <c r="SD153" s="69"/>
      <c r="SE153" s="69"/>
      <c r="SF153" s="69"/>
      <c r="SG153" s="69"/>
      <c r="SH153" s="69"/>
      <c r="SI153" s="69"/>
      <c r="SJ153" s="69"/>
      <c r="SK153" s="69"/>
      <c r="SL153" s="69"/>
      <c r="SM153" s="69"/>
      <c r="SN153" s="69"/>
      <c r="SO153" s="69"/>
      <c r="SP153" s="69"/>
      <c r="SQ153" s="69"/>
      <c r="SR153" s="69"/>
      <c r="SS153" s="69"/>
      <c r="ST153" s="69"/>
      <c r="SU153" s="69"/>
      <c r="SV153" s="69"/>
      <c r="SW153" s="69"/>
      <c r="SX153" s="69"/>
      <c r="SY153" s="69"/>
      <c r="SZ153" s="69"/>
      <c r="TA153" s="69"/>
      <c r="TB153" s="69"/>
      <c r="TC153" s="69"/>
      <c r="TD153" s="69"/>
      <c r="TE153" s="69"/>
      <c r="TF153" s="69"/>
      <c r="TG153" s="69"/>
      <c r="TH153" s="69"/>
      <c r="TI153" s="69"/>
      <c r="TJ153" s="69"/>
      <c r="TK153" s="69"/>
      <c r="TL153" s="69"/>
      <c r="TM153" s="69"/>
      <c r="TN153" s="69"/>
      <c r="TO153" s="69"/>
      <c r="TP153" s="69"/>
      <c r="TQ153" s="69"/>
      <c r="TR153" s="69"/>
      <c r="TS153" s="69"/>
      <c r="TT153" s="69"/>
      <c r="TU153" s="69"/>
      <c r="TV153" s="69"/>
      <c r="TW153" s="69"/>
      <c r="TX153" s="69"/>
      <c r="TY153" s="69"/>
      <c r="TZ153" s="69"/>
      <c r="UA153" s="69"/>
      <c r="UB153" s="69"/>
      <c r="UC153" s="69"/>
      <c r="UD153" s="69"/>
      <c r="UE153" s="69"/>
      <c r="UF153" s="69"/>
      <c r="UG153" s="69"/>
      <c r="UH153" s="69"/>
      <c r="UI153" s="69"/>
      <c r="UJ153" s="69"/>
      <c r="UK153" s="69"/>
      <c r="UL153" s="69"/>
      <c r="UM153" s="69"/>
      <c r="UN153" s="69"/>
      <c r="UO153" s="69"/>
      <c r="UP153" s="69"/>
      <c r="UQ153" s="69"/>
      <c r="UR153" s="69"/>
      <c r="US153" s="69"/>
      <c r="UT153" s="69"/>
      <c r="UU153" s="69"/>
      <c r="UV153" s="69"/>
      <c r="UW153" s="69"/>
      <c r="UX153" s="69"/>
      <c r="UY153" s="69"/>
      <c r="UZ153" s="69"/>
      <c r="VA153" s="69"/>
      <c r="VB153" s="69"/>
      <c r="VC153" s="69"/>
      <c r="VD153" s="69"/>
      <c r="VE153" s="69"/>
      <c r="VF153" s="69"/>
      <c r="VG153" s="69"/>
      <c r="VH153" s="69"/>
      <c r="VI153" s="69"/>
      <c r="VJ153" s="69"/>
      <c r="VK153" s="69"/>
      <c r="VL153" s="69"/>
      <c r="VM153" s="69"/>
      <c r="VN153" s="69"/>
      <c r="VO153" s="69"/>
      <c r="VP153" s="69"/>
      <c r="VQ153" s="69"/>
      <c r="VR153" s="69"/>
      <c r="VS153" s="69"/>
      <c r="VT153" s="69"/>
      <c r="VU153" s="69"/>
      <c r="VV153" s="69"/>
      <c r="VW153" s="69"/>
      <c r="VX153" s="69"/>
      <c r="VY153" s="69"/>
      <c r="VZ153" s="69"/>
      <c r="WA153" s="69"/>
      <c r="WB153" s="69"/>
      <c r="WC153" s="69"/>
      <c r="WD153" s="69"/>
      <c r="WE153" s="69"/>
      <c r="WF153" s="69"/>
      <c r="WG153" s="69"/>
      <c r="WH153" s="69"/>
      <c r="WI153" s="69"/>
      <c r="WJ153" s="69"/>
      <c r="WK153" s="69"/>
      <c r="WL153" s="69"/>
      <c r="WM153" s="69"/>
      <c r="WN153" s="69"/>
      <c r="WO153" s="69"/>
      <c r="WP153" s="69"/>
      <c r="WQ153" s="69"/>
      <c r="WR153" s="69"/>
      <c r="WS153" s="69"/>
      <c r="WT153" s="69"/>
      <c r="WU153" s="69"/>
      <c r="WV153" s="69"/>
      <c r="WW153" s="69"/>
      <c r="WX153" s="69"/>
      <c r="WY153" s="69"/>
      <c r="WZ153" s="69"/>
      <c r="XA153" s="69"/>
      <c r="XB153" s="69"/>
      <c r="XC153" s="69"/>
      <c r="XD153" s="69"/>
      <c r="XE153" s="69"/>
      <c r="XF153" s="69"/>
      <c r="XG153" s="69"/>
      <c r="XH153" s="69"/>
      <c r="XI153" s="69"/>
      <c r="XJ153" s="69"/>
      <c r="XK153" s="69"/>
      <c r="XL153" s="69"/>
      <c r="XM153" s="69"/>
      <c r="XN153" s="69"/>
      <c r="XO153" s="69"/>
      <c r="XP153" s="69"/>
      <c r="XQ153" s="69"/>
      <c r="XR153" s="69"/>
      <c r="XS153" s="69"/>
      <c r="XT153" s="69"/>
      <c r="XU153" s="69"/>
      <c r="XV153" s="69"/>
      <c r="XW153" s="69"/>
      <c r="XX153" s="69"/>
      <c r="XY153" s="69"/>
      <c r="XZ153" s="69"/>
      <c r="YA153" s="69"/>
      <c r="YB153" s="69"/>
      <c r="YC153" s="69"/>
      <c r="YD153" s="69"/>
      <c r="YE153" s="69"/>
      <c r="YF153" s="69"/>
      <c r="YG153" s="69"/>
      <c r="YH153" s="69"/>
      <c r="YI153" s="69"/>
      <c r="YJ153" s="69"/>
      <c r="YK153" s="69"/>
      <c r="YL153" s="69"/>
      <c r="YM153" s="69"/>
      <c r="YN153" s="69"/>
      <c r="YO153" s="69"/>
      <c r="YP153" s="69"/>
      <c r="YQ153" s="69"/>
      <c r="YR153" s="69"/>
      <c r="YS153" s="69"/>
      <c r="YT153" s="69"/>
      <c r="YU153" s="69"/>
      <c r="YV153" s="69"/>
      <c r="YW153" s="69"/>
      <c r="YX153" s="69"/>
      <c r="YY153" s="69"/>
      <c r="YZ153" s="69"/>
      <c r="ZA153" s="69"/>
      <c r="ZB153" s="69"/>
      <c r="ZC153" s="69"/>
      <c r="ZD153" s="69"/>
      <c r="ZE153" s="69"/>
      <c r="ZF153" s="69"/>
      <c r="ZG153" s="69"/>
      <c r="ZH153" s="69"/>
      <c r="ZI153" s="69"/>
      <c r="ZJ153" s="69"/>
      <c r="ZK153" s="69"/>
      <c r="ZL153" s="69"/>
      <c r="ZM153" s="69"/>
      <c r="ZN153" s="69"/>
      <c r="ZO153" s="69"/>
      <c r="ZP153" s="69"/>
      <c r="ZQ153" s="69"/>
      <c r="ZR153" s="69"/>
      <c r="ZS153" s="69"/>
      <c r="ZT153" s="69"/>
      <c r="ZU153" s="69"/>
      <c r="ZV153" s="69"/>
      <c r="ZW153" s="69"/>
      <c r="ZX153" s="69"/>
      <c r="ZY153" s="69"/>
      <c r="ZZ153" s="69"/>
      <c r="AAA153" s="69"/>
      <c r="AAB153" s="69"/>
      <c r="AAC153" s="69"/>
      <c r="AAD153" s="69"/>
      <c r="AAE153" s="69"/>
      <c r="AAF153" s="69"/>
      <c r="AAG153" s="69"/>
      <c r="AAH153" s="69"/>
      <c r="AAI153" s="69"/>
      <c r="AAJ153" s="69"/>
      <c r="AAK153" s="69"/>
      <c r="AAL153" s="69"/>
      <c r="AAM153" s="69"/>
      <c r="AAN153" s="69"/>
      <c r="AAO153" s="69"/>
      <c r="AAP153" s="69"/>
      <c r="AAQ153" s="69"/>
      <c r="AAR153" s="69"/>
      <c r="AAS153" s="69"/>
      <c r="AAT153" s="69"/>
      <c r="AAU153" s="69"/>
      <c r="AAV153" s="69"/>
      <c r="AAW153" s="69"/>
      <c r="AAX153" s="69"/>
      <c r="AAY153" s="69"/>
      <c r="AAZ153" s="69"/>
      <c r="ABA153" s="69"/>
      <c r="ABB153" s="69"/>
      <c r="ABC153" s="69"/>
      <c r="ABD153" s="69"/>
      <c r="ABE153" s="69"/>
      <c r="ABF153" s="69"/>
      <c r="ABG153" s="69"/>
      <c r="ABH153" s="69"/>
      <c r="ABI153" s="69"/>
      <c r="ABJ153" s="69"/>
      <c r="ABK153" s="69"/>
      <c r="ABL153" s="69"/>
      <c r="ABM153" s="69"/>
      <c r="ABN153" s="69"/>
      <c r="ABO153" s="69"/>
      <c r="ABP153" s="69"/>
      <c r="ABQ153" s="69"/>
      <c r="ABR153" s="69"/>
      <c r="ABS153" s="69"/>
      <c r="ABT153" s="69"/>
      <c r="ABU153" s="69"/>
      <c r="ABV153" s="69"/>
      <c r="ABW153" s="69"/>
      <c r="ABX153" s="69"/>
      <c r="ABY153" s="69"/>
      <c r="ABZ153" s="69"/>
      <c r="ACA153" s="69"/>
      <c r="ACB153" s="69"/>
      <c r="ACC153" s="69"/>
      <c r="ACD153" s="69"/>
      <c r="ACE153" s="69"/>
      <c r="ACF153" s="69"/>
      <c r="ACG153" s="69"/>
      <c r="ACH153" s="69"/>
      <c r="ACI153" s="69"/>
      <c r="ACJ153" s="69"/>
      <c r="ACK153" s="69"/>
      <c r="ACL153" s="69"/>
      <c r="ACM153" s="69"/>
      <c r="ACN153" s="69"/>
      <c r="ACO153" s="69"/>
      <c r="ACP153" s="69"/>
      <c r="ACQ153" s="69"/>
      <c r="ACR153" s="69"/>
      <c r="ACS153" s="69"/>
      <c r="ACT153" s="69"/>
      <c r="ACU153" s="69"/>
      <c r="ACV153" s="69"/>
      <c r="ACW153" s="69"/>
      <c r="ACX153" s="69"/>
      <c r="ACY153" s="69"/>
      <c r="ACZ153" s="69"/>
      <c r="ADA153" s="69"/>
      <c r="ADB153" s="69"/>
      <c r="ADC153" s="69"/>
      <c r="ADD153" s="69"/>
      <c r="ADE153" s="69"/>
      <c r="ADF153" s="69"/>
      <c r="ADG153" s="69"/>
      <c r="ADH153" s="69"/>
      <c r="ADI153" s="69"/>
      <c r="ADJ153" s="69"/>
      <c r="ADK153" s="69"/>
      <c r="ADL153" s="69"/>
      <c r="ADM153" s="69"/>
      <c r="ADN153" s="69"/>
      <c r="ADO153" s="69"/>
      <c r="ADP153" s="69"/>
      <c r="ADQ153" s="69"/>
      <c r="ADR153" s="69"/>
      <c r="ADS153" s="69"/>
      <c r="ADT153" s="69"/>
      <c r="ADU153" s="69"/>
      <c r="ADV153" s="69"/>
      <c r="ADW153" s="69"/>
      <c r="ADX153" s="69"/>
      <c r="ADY153" s="69"/>
      <c r="ADZ153" s="69"/>
      <c r="AEA153" s="69"/>
      <c r="AEB153" s="69"/>
      <c r="AEC153" s="69"/>
      <c r="AED153" s="69"/>
      <c r="AEE153" s="69"/>
      <c r="AEF153" s="69"/>
      <c r="AEG153" s="69"/>
      <c r="AEH153" s="69"/>
      <c r="AEI153" s="69"/>
      <c r="AEJ153" s="69"/>
      <c r="AEK153" s="69"/>
      <c r="AEL153" s="69"/>
      <c r="AEM153" s="69"/>
      <c r="AEN153" s="69"/>
      <c r="AEO153" s="69"/>
      <c r="AEP153" s="69"/>
      <c r="AEQ153" s="69"/>
      <c r="AER153" s="69"/>
      <c r="AES153" s="69"/>
      <c r="AET153" s="69"/>
      <c r="AEU153" s="69"/>
      <c r="AEV153" s="69"/>
      <c r="AEW153" s="69"/>
      <c r="AEX153" s="69"/>
      <c r="AEY153" s="69"/>
      <c r="AEZ153" s="69"/>
      <c r="AFA153" s="69"/>
      <c r="AFB153" s="69"/>
      <c r="AFC153" s="69"/>
      <c r="AFD153" s="69"/>
      <c r="AFE153" s="69"/>
      <c r="AFF153" s="69"/>
      <c r="AFG153" s="69"/>
      <c r="AFH153" s="69"/>
      <c r="AFI153" s="69"/>
      <c r="AFJ153" s="69"/>
      <c r="AFK153" s="69"/>
      <c r="AFL153" s="69"/>
      <c r="AFM153" s="69"/>
      <c r="AFN153" s="69"/>
      <c r="AFO153" s="69"/>
      <c r="AFP153" s="69"/>
      <c r="AFQ153" s="69"/>
      <c r="AFR153" s="69"/>
      <c r="AFS153" s="69"/>
      <c r="AFT153" s="69"/>
      <c r="AFU153" s="69"/>
      <c r="AFV153" s="69"/>
      <c r="AFW153" s="69"/>
      <c r="AFX153" s="69"/>
      <c r="AFY153" s="69"/>
      <c r="AFZ153" s="69"/>
      <c r="AGA153" s="69"/>
      <c r="AGB153" s="69"/>
      <c r="AGC153" s="69"/>
      <c r="AGD153" s="69"/>
      <c r="AGE153" s="69"/>
      <c r="AGF153" s="69"/>
      <c r="AGG153" s="69"/>
      <c r="AGH153" s="69"/>
      <c r="AGI153" s="69"/>
      <c r="AGJ153" s="69"/>
      <c r="AGK153" s="69"/>
      <c r="AGL153" s="69"/>
      <c r="AGM153" s="69"/>
      <c r="AGN153" s="69"/>
      <c r="AGO153" s="69"/>
      <c r="AGP153" s="69"/>
      <c r="AGQ153" s="69"/>
      <c r="AGR153" s="69"/>
      <c r="AGS153" s="69"/>
      <c r="AGT153" s="69"/>
      <c r="AGU153" s="69"/>
      <c r="AGV153" s="69"/>
      <c r="AGW153" s="69"/>
      <c r="AGX153" s="69"/>
      <c r="AGY153" s="69"/>
      <c r="AGZ153" s="69"/>
      <c r="AHA153" s="69"/>
      <c r="AHB153" s="69"/>
      <c r="AHC153" s="69"/>
      <c r="AHD153" s="69"/>
      <c r="AHE153" s="69"/>
      <c r="AHF153" s="69"/>
      <c r="AHG153" s="69"/>
      <c r="AHH153" s="69"/>
      <c r="AHI153" s="69"/>
      <c r="AHJ153" s="69"/>
      <c r="AHK153" s="69"/>
      <c r="AHL153" s="69"/>
      <c r="AHM153" s="69"/>
      <c r="AHN153" s="69"/>
      <c r="AHO153" s="69"/>
      <c r="AHP153" s="69"/>
      <c r="AHQ153" s="69"/>
      <c r="AHR153" s="69"/>
      <c r="AHS153" s="69"/>
      <c r="AHT153" s="69"/>
      <c r="AHU153" s="69"/>
      <c r="AHV153" s="69"/>
      <c r="AHW153" s="69"/>
      <c r="AHX153" s="69"/>
      <c r="AHY153" s="69"/>
      <c r="AHZ153" s="69"/>
      <c r="AIA153" s="69"/>
      <c r="AIB153" s="69"/>
      <c r="AIC153" s="69"/>
      <c r="AID153" s="69"/>
      <c r="AIE153" s="69"/>
      <c r="AIF153" s="69"/>
      <c r="AIG153" s="69"/>
      <c r="AIH153" s="69"/>
      <c r="AII153" s="69"/>
      <c r="AIJ153" s="69"/>
      <c r="AIK153" s="69"/>
      <c r="AIL153" s="69"/>
      <c r="AIM153" s="69"/>
      <c r="AIN153" s="69"/>
      <c r="AIO153" s="69"/>
      <c r="AIP153" s="69"/>
      <c r="AIQ153" s="69"/>
      <c r="AIR153" s="69"/>
      <c r="AIS153" s="69"/>
      <c r="AIT153" s="69"/>
      <c r="AIU153" s="69"/>
      <c r="AIV153" s="69"/>
      <c r="AIW153" s="69"/>
      <c r="AIX153" s="69"/>
      <c r="AIY153" s="69"/>
      <c r="AIZ153" s="69"/>
      <c r="AJA153" s="69"/>
      <c r="AJB153" s="69"/>
      <c r="AJC153" s="69"/>
      <c r="AJD153" s="69"/>
      <c r="AJE153" s="69"/>
      <c r="AJF153" s="69"/>
      <c r="AJG153" s="69"/>
      <c r="AJH153" s="69"/>
      <c r="AJI153" s="69"/>
      <c r="AJJ153" s="69"/>
      <c r="AJK153" s="69"/>
      <c r="AJL153" s="69"/>
      <c r="AJM153" s="69"/>
      <c r="AJN153" s="69"/>
      <c r="AJO153" s="69"/>
      <c r="AJP153" s="69"/>
      <c r="AJQ153" s="69"/>
      <c r="AJR153" s="69"/>
      <c r="AJS153" s="69"/>
      <c r="AJT153" s="69"/>
      <c r="AJU153" s="69"/>
      <c r="AJV153" s="69"/>
      <c r="AJW153" s="69"/>
      <c r="AJX153" s="69"/>
      <c r="AJY153" s="69"/>
      <c r="AJZ153" s="69"/>
      <c r="AKA153" s="69"/>
      <c r="AKB153" s="69"/>
      <c r="AKC153" s="69"/>
      <c r="AKD153" s="69"/>
      <c r="AKE153" s="69"/>
      <c r="AKF153" s="69"/>
      <c r="AKG153" s="69"/>
      <c r="AKH153" s="69"/>
      <c r="AKI153" s="69"/>
      <c r="AKJ153" s="69"/>
      <c r="AKK153" s="69"/>
      <c r="AKL153" s="69"/>
      <c r="AKM153" s="69"/>
      <c r="AKN153" s="69"/>
      <c r="AKO153" s="69"/>
      <c r="AKP153" s="69"/>
      <c r="AKQ153" s="69"/>
      <c r="AKR153" s="69"/>
      <c r="AKS153" s="69"/>
      <c r="AKT153" s="69"/>
      <c r="AKU153" s="69"/>
      <c r="AKV153" s="69"/>
      <c r="AKW153" s="69"/>
      <c r="AKX153" s="69"/>
      <c r="AKY153" s="69"/>
      <c r="AKZ153" s="69"/>
      <c r="ALA153" s="69"/>
      <c r="ALB153" s="69"/>
      <c r="ALC153" s="69"/>
      <c r="ALD153" s="69"/>
      <c r="ALE153" s="69"/>
      <c r="ALF153" s="69"/>
      <c r="ALG153" s="69"/>
      <c r="ALH153" s="69"/>
      <c r="ALI153" s="69"/>
      <c r="ALJ153" s="69"/>
      <c r="ALK153" s="69"/>
      <c r="ALL153" s="69"/>
      <c r="ALM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69"/>
      <c r="OS154" s="69"/>
      <c r="OT154" s="69"/>
      <c r="OU154" s="69"/>
      <c r="OV154" s="69"/>
      <c r="OW154" s="69"/>
      <c r="OX154" s="69"/>
      <c r="OY154" s="69"/>
      <c r="OZ154" s="69"/>
      <c r="PA154" s="69"/>
      <c r="PB154" s="69"/>
      <c r="PC154" s="69"/>
      <c r="PD154" s="69"/>
      <c r="PE154" s="69"/>
      <c r="PF154" s="69"/>
      <c r="PG154" s="69"/>
      <c r="PH154" s="69"/>
      <c r="PI154" s="69"/>
      <c r="PJ154" s="69"/>
      <c r="PK154" s="69"/>
      <c r="PL154" s="69"/>
      <c r="PM154" s="69"/>
      <c r="PN154" s="69"/>
      <c r="PO154" s="69"/>
      <c r="PP154" s="69"/>
      <c r="PQ154" s="69"/>
      <c r="PR154" s="69"/>
      <c r="PS154" s="69"/>
      <c r="PT154" s="69"/>
      <c r="PU154" s="69"/>
      <c r="PV154" s="69"/>
      <c r="PW154" s="69"/>
      <c r="PX154" s="69"/>
      <c r="PY154" s="69"/>
      <c r="PZ154" s="69"/>
      <c r="QA154" s="69"/>
      <c r="QB154" s="69"/>
      <c r="QC154" s="69"/>
      <c r="QD154" s="69"/>
      <c r="QE154" s="69"/>
      <c r="QF154" s="69"/>
      <c r="QG154" s="69"/>
      <c r="QH154" s="69"/>
      <c r="QI154" s="69"/>
      <c r="QJ154" s="69"/>
      <c r="QK154" s="69"/>
      <c r="QL154" s="69"/>
      <c r="QM154" s="69"/>
      <c r="QN154" s="69"/>
      <c r="QO154" s="69"/>
      <c r="QP154" s="69"/>
      <c r="QQ154" s="69"/>
      <c r="QR154" s="69"/>
      <c r="QS154" s="69"/>
      <c r="QT154" s="69"/>
      <c r="QU154" s="69"/>
      <c r="QV154" s="69"/>
      <c r="QW154" s="69"/>
      <c r="QX154" s="69"/>
      <c r="QY154" s="69"/>
      <c r="QZ154" s="69"/>
      <c r="RA154" s="69"/>
      <c r="RB154" s="69"/>
      <c r="RC154" s="69"/>
      <c r="RD154" s="69"/>
      <c r="RE154" s="69"/>
      <c r="RF154" s="69"/>
      <c r="RG154" s="69"/>
      <c r="RH154" s="69"/>
      <c r="RI154" s="69"/>
      <c r="RJ154" s="69"/>
      <c r="RK154" s="69"/>
      <c r="RL154" s="69"/>
      <c r="RM154" s="69"/>
      <c r="RN154" s="69"/>
      <c r="RO154" s="69"/>
      <c r="RP154" s="69"/>
      <c r="RQ154" s="69"/>
      <c r="RR154" s="69"/>
      <c r="RS154" s="69"/>
      <c r="RT154" s="69"/>
      <c r="RU154" s="69"/>
      <c r="RV154" s="69"/>
      <c r="RW154" s="69"/>
      <c r="RX154" s="69"/>
      <c r="RY154" s="69"/>
      <c r="RZ154" s="69"/>
      <c r="SA154" s="69"/>
      <c r="SB154" s="69"/>
      <c r="SC154" s="69"/>
      <c r="SD154" s="69"/>
      <c r="SE154" s="69"/>
      <c r="SF154" s="69"/>
      <c r="SG154" s="69"/>
      <c r="SH154" s="69"/>
      <c r="SI154" s="69"/>
      <c r="SJ154" s="69"/>
      <c r="SK154" s="69"/>
      <c r="SL154" s="69"/>
      <c r="SM154" s="69"/>
      <c r="SN154" s="69"/>
      <c r="SO154" s="69"/>
      <c r="SP154" s="69"/>
      <c r="SQ154" s="69"/>
      <c r="SR154" s="69"/>
      <c r="SS154" s="69"/>
      <c r="ST154" s="69"/>
      <c r="SU154" s="69"/>
      <c r="SV154" s="69"/>
      <c r="SW154" s="69"/>
      <c r="SX154" s="69"/>
      <c r="SY154" s="69"/>
      <c r="SZ154" s="69"/>
      <c r="TA154" s="69"/>
      <c r="TB154" s="69"/>
      <c r="TC154" s="69"/>
      <c r="TD154" s="69"/>
      <c r="TE154" s="69"/>
      <c r="TF154" s="69"/>
      <c r="TG154" s="69"/>
      <c r="TH154" s="69"/>
      <c r="TI154" s="69"/>
      <c r="TJ154" s="69"/>
      <c r="TK154" s="69"/>
      <c r="TL154" s="69"/>
      <c r="TM154" s="69"/>
      <c r="TN154" s="69"/>
      <c r="TO154" s="69"/>
      <c r="TP154" s="69"/>
      <c r="TQ154" s="69"/>
      <c r="TR154" s="69"/>
      <c r="TS154" s="69"/>
      <c r="TT154" s="69"/>
      <c r="TU154" s="69"/>
      <c r="TV154" s="69"/>
      <c r="TW154" s="69"/>
      <c r="TX154" s="69"/>
      <c r="TY154" s="69"/>
      <c r="TZ154" s="69"/>
      <c r="UA154" s="69"/>
      <c r="UB154" s="69"/>
      <c r="UC154" s="69"/>
      <c r="UD154" s="69"/>
      <c r="UE154" s="69"/>
      <c r="UF154" s="69"/>
      <c r="UG154" s="69"/>
      <c r="UH154" s="69"/>
      <c r="UI154" s="69"/>
      <c r="UJ154" s="69"/>
      <c r="UK154" s="69"/>
      <c r="UL154" s="69"/>
      <c r="UM154" s="69"/>
      <c r="UN154" s="69"/>
      <c r="UO154" s="69"/>
      <c r="UP154" s="69"/>
      <c r="UQ154" s="69"/>
      <c r="UR154" s="69"/>
      <c r="US154" s="69"/>
      <c r="UT154" s="69"/>
      <c r="UU154" s="69"/>
      <c r="UV154" s="69"/>
      <c r="UW154" s="69"/>
      <c r="UX154" s="69"/>
      <c r="UY154" s="69"/>
      <c r="UZ154" s="69"/>
      <c r="VA154" s="69"/>
      <c r="VB154" s="69"/>
      <c r="VC154" s="69"/>
      <c r="VD154" s="69"/>
      <c r="VE154" s="69"/>
      <c r="VF154" s="69"/>
      <c r="VG154" s="69"/>
      <c r="VH154" s="69"/>
      <c r="VI154" s="69"/>
      <c r="VJ154" s="69"/>
      <c r="VK154" s="69"/>
      <c r="VL154" s="69"/>
      <c r="VM154" s="69"/>
      <c r="VN154" s="69"/>
      <c r="VO154" s="69"/>
      <c r="VP154" s="69"/>
      <c r="VQ154" s="69"/>
      <c r="VR154" s="69"/>
      <c r="VS154" s="69"/>
      <c r="VT154" s="69"/>
      <c r="VU154" s="69"/>
      <c r="VV154" s="69"/>
      <c r="VW154" s="69"/>
      <c r="VX154" s="69"/>
      <c r="VY154" s="69"/>
      <c r="VZ154" s="69"/>
      <c r="WA154" s="69"/>
      <c r="WB154" s="69"/>
      <c r="WC154" s="69"/>
      <c r="WD154" s="69"/>
      <c r="WE154" s="69"/>
      <c r="WF154" s="69"/>
      <c r="WG154" s="69"/>
      <c r="WH154" s="69"/>
      <c r="WI154" s="69"/>
      <c r="WJ154" s="69"/>
      <c r="WK154" s="69"/>
      <c r="WL154" s="69"/>
      <c r="WM154" s="69"/>
      <c r="WN154" s="69"/>
      <c r="WO154" s="69"/>
      <c r="WP154" s="69"/>
      <c r="WQ154" s="69"/>
      <c r="WR154" s="69"/>
      <c r="WS154" s="69"/>
      <c r="WT154" s="69"/>
      <c r="WU154" s="69"/>
      <c r="WV154" s="69"/>
      <c r="WW154" s="69"/>
      <c r="WX154" s="69"/>
      <c r="WY154" s="69"/>
      <c r="WZ154" s="69"/>
      <c r="XA154" s="69"/>
      <c r="XB154" s="69"/>
      <c r="XC154" s="69"/>
      <c r="XD154" s="69"/>
      <c r="XE154" s="69"/>
      <c r="XF154" s="69"/>
      <c r="XG154" s="69"/>
      <c r="XH154" s="69"/>
      <c r="XI154" s="69"/>
      <c r="XJ154" s="69"/>
      <c r="XK154" s="69"/>
      <c r="XL154" s="69"/>
      <c r="XM154" s="69"/>
      <c r="XN154" s="69"/>
      <c r="XO154" s="69"/>
      <c r="XP154" s="69"/>
      <c r="XQ154" s="69"/>
      <c r="XR154" s="69"/>
      <c r="XS154" s="69"/>
      <c r="XT154" s="69"/>
      <c r="XU154" s="69"/>
      <c r="XV154" s="69"/>
      <c r="XW154" s="69"/>
      <c r="XX154" s="69"/>
      <c r="XY154" s="69"/>
      <c r="XZ154" s="69"/>
      <c r="YA154" s="69"/>
      <c r="YB154" s="69"/>
      <c r="YC154" s="69"/>
      <c r="YD154" s="69"/>
      <c r="YE154" s="69"/>
      <c r="YF154" s="69"/>
      <c r="YG154" s="69"/>
      <c r="YH154" s="69"/>
      <c r="YI154" s="69"/>
      <c r="YJ154" s="69"/>
      <c r="YK154" s="69"/>
      <c r="YL154" s="69"/>
      <c r="YM154" s="69"/>
      <c r="YN154" s="69"/>
      <c r="YO154" s="69"/>
      <c r="YP154" s="69"/>
      <c r="YQ154" s="69"/>
      <c r="YR154" s="69"/>
      <c r="YS154" s="69"/>
      <c r="YT154" s="69"/>
      <c r="YU154" s="69"/>
      <c r="YV154" s="69"/>
      <c r="YW154" s="69"/>
      <c r="YX154" s="69"/>
      <c r="YY154" s="69"/>
      <c r="YZ154" s="69"/>
      <c r="ZA154" s="69"/>
      <c r="ZB154" s="69"/>
      <c r="ZC154" s="69"/>
      <c r="ZD154" s="69"/>
      <c r="ZE154" s="69"/>
      <c r="ZF154" s="69"/>
      <c r="ZG154" s="69"/>
      <c r="ZH154" s="69"/>
      <c r="ZI154" s="69"/>
      <c r="ZJ154" s="69"/>
      <c r="ZK154" s="69"/>
      <c r="ZL154" s="69"/>
      <c r="ZM154" s="69"/>
      <c r="ZN154" s="69"/>
      <c r="ZO154" s="69"/>
      <c r="ZP154" s="69"/>
      <c r="ZQ154" s="69"/>
      <c r="ZR154" s="69"/>
      <c r="ZS154" s="69"/>
      <c r="ZT154" s="69"/>
      <c r="ZU154" s="69"/>
      <c r="ZV154" s="69"/>
      <c r="ZW154" s="69"/>
      <c r="ZX154" s="69"/>
      <c r="ZY154" s="69"/>
      <c r="ZZ154" s="69"/>
      <c r="AAA154" s="69"/>
      <c r="AAB154" s="69"/>
      <c r="AAC154" s="69"/>
      <c r="AAD154" s="69"/>
      <c r="AAE154" s="69"/>
      <c r="AAF154" s="69"/>
      <c r="AAG154" s="69"/>
      <c r="AAH154" s="69"/>
      <c r="AAI154" s="69"/>
      <c r="AAJ154" s="69"/>
      <c r="AAK154" s="69"/>
      <c r="AAL154" s="69"/>
      <c r="AAM154" s="69"/>
      <c r="AAN154" s="69"/>
      <c r="AAO154" s="69"/>
      <c r="AAP154" s="69"/>
      <c r="AAQ154" s="69"/>
      <c r="AAR154" s="69"/>
      <c r="AAS154" s="69"/>
      <c r="AAT154" s="69"/>
      <c r="AAU154" s="69"/>
      <c r="AAV154" s="69"/>
      <c r="AAW154" s="69"/>
      <c r="AAX154" s="69"/>
      <c r="AAY154" s="69"/>
      <c r="AAZ154" s="69"/>
      <c r="ABA154" s="69"/>
      <c r="ABB154" s="69"/>
      <c r="ABC154" s="69"/>
      <c r="ABD154" s="69"/>
      <c r="ABE154" s="69"/>
      <c r="ABF154" s="69"/>
      <c r="ABG154" s="69"/>
      <c r="ABH154" s="69"/>
      <c r="ABI154" s="69"/>
      <c r="ABJ154" s="69"/>
      <c r="ABK154" s="69"/>
      <c r="ABL154" s="69"/>
      <c r="ABM154" s="69"/>
      <c r="ABN154" s="69"/>
      <c r="ABO154" s="69"/>
      <c r="ABP154" s="69"/>
      <c r="ABQ154" s="69"/>
      <c r="ABR154" s="69"/>
      <c r="ABS154" s="69"/>
      <c r="ABT154" s="69"/>
      <c r="ABU154" s="69"/>
      <c r="ABV154" s="69"/>
      <c r="ABW154" s="69"/>
      <c r="ABX154" s="69"/>
      <c r="ABY154" s="69"/>
      <c r="ABZ154" s="69"/>
      <c r="ACA154" s="69"/>
      <c r="ACB154" s="69"/>
      <c r="ACC154" s="69"/>
      <c r="ACD154" s="69"/>
      <c r="ACE154" s="69"/>
      <c r="ACF154" s="69"/>
      <c r="ACG154" s="69"/>
      <c r="ACH154" s="69"/>
      <c r="ACI154" s="69"/>
      <c r="ACJ154" s="69"/>
      <c r="ACK154" s="69"/>
      <c r="ACL154" s="69"/>
      <c r="ACM154" s="69"/>
      <c r="ACN154" s="69"/>
      <c r="ACO154" s="69"/>
      <c r="ACP154" s="69"/>
      <c r="ACQ154" s="69"/>
      <c r="ACR154" s="69"/>
      <c r="ACS154" s="69"/>
      <c r="ACT154" s="69"/>
      <c r="ACU154" s="69"/>
      <c r="ACV154" s="69"/>
      <c r="ACW154" s="69"/>
      <c r="ACX154" s="69"/>
      <c r="ACY154" s="69"/>
      <c r="ACZ154" s="69"/>
      <c r="ADA154" s="69"/>
      <c r="ADB154" s="69"/>
      <c r="ADC154" s="69"/>
      <c r="ADD154" s="69"/>
      <c r="ADE154" s="69"/>
      <c r="ADF154" s="69"/>
      <c r="ADG154" s="69"/>
      <c r="ADH154" s="69"/>
      <c r="ADI154" s="69"/>
      <c r="ADJ154" s="69"/>
      <c r="ADK154" s="69"/>
      <c r="ADL154" s="69"/>
      <c r="ADM154" s="69"/>
      <c r="ADN154" s="69"/>
      <c r="ADO154" s="69"/>
      <c r="ADP154" s="69"/>
      <c r="ADQ154" s="69"/>
      <c r="ADR154" s="69"/>
      <c r="ADS154" s="69"/>
      <c r="ADT154" s="69"/>
      <c r="ADU154" s="69"/>
      <c r="ADV154" s="69"/>
      <c r="ADW154" s="69"/>
      <c r="ADX154" s="69"/>
      <c r="ADY154" s="69"/>
      <c r="ADZ154" s="69"/>
      <c r="AEA154" s="69"/>
      <c r="AEB154" s="69"/>
      <c r="AEC154" s="69"/>
      <c r="AED154" s="69"/>
      <c r="AEE154" s="69"/>
      <c r="AEF154" s="69"/>
      <c r="AEG154" s="69"/>
      <c r="AEH154" s="69"/>
      <c r="AEI154" s="69"/>
      <c r="AEJ154" s="69"/>
      <c r="AEK154" s="69"/>
      <c r="AEL154" s="69"/>
      <c r="AEM154" s="69"/>
      <c r="AEN154" s="69"/>
      <c r="AEO154" s="69"/>
      <c r="AEP154" s="69"/>
      <c r="AEQ154" s="69"/>
      <c r="AER154" s="69"/>
      <c r="AES154" s="69"/>
      <c r="AET154" s="69"/>
      <c r="AEU154" s="69"/>
      <c r="AEV154" s="69"/>
      <c r="AEW154" s="69"/>
      <c r="AEX154" s="69"/>
      <c r="AEY154" s="69"/>
      <c r="AEZ154" s="69"/>
      <c r="AFA154" s="69"/>
      <c r="AFB154" s="69"/>
      <c r="AFC154" s="69"/>
      <c r="AFD154" s="69"/>
      <c r="AFE154" s="69"/>
      <c r="AFF154" s="69"/>
      <c r="AFG154" s="69"/>
      <c r="AFH154" s="69"/>
      <c r="AFI154" s="69"/>
      <c r="AFJ154" s="69"/>
      <c r="AFK154" s="69"/>
      <c r="AFL154" s="69"/>
      <c r="AFM154" s="69"/>
      <c r="AFN154" s="69"/>
      <c r="AFO154" s="69"/>
      <c r="AFP154" s="69"/>
      <c r="AFQ154" s="69"/>
      <c r="AFR154" s="69"/>
      <c r="AFS154" s="69"/>
      <c r="AFT154" s="69"/>
      <c r="AFU154" s="69"/>
      <c r="AFV154" s="69"/>
      <c r="AFW154" s="69"/>
      <c r="AFX154" s="69"/>
      <c r="AFY154" s="69"/>
      <c r="AFZ154" s="69"/>
      <c r="AGA154" s="69"/>
      <c r="AGB154" s="69"/>
      <c r="AGC154" s="69"/>
      <c r="AGD154" s="69"/>
      <c r="AGE154" s="69"/>
      <c r="AGF154" s="69"/>
      <c r="AGG154" s="69"/>
      <c r="AGH154" s="69"/>
      <c r="AGI154" s="69"/>
      <c r="AGJ154" s="69"/>
      <c r="AGK154" s="69"/>
      <c r="AGL154" s="69"/>
      <c r="AGM154" s="69"/>
      <c r="AGN154" s="69"/>
      <c r="AGO154" s="69"/>
      <c r="AGP154" s="69"/>
      <c r="AGQ154" s="69"/>
      <c r="AGR154" s="69"/>
      <c r="AGS154" s="69"/>
      <c r="AGT154" s="69"/>
      <c r="AGU154" s="69"/>
      <c r="AGV154" s="69"/>
      <c r="AGW154" s="69"/>
      <c r="AGX154" s="69"/>
      <c r="AGY154" s="69"/>
      <c r="AGZ154" s="69"/>
      <c r="AHA154" s="69"/>
      <c r="AHB154" s="69"/>
      <c r="AHC154" s="69"/>
      <c r="AHD154" s="69"/>
      <c r="AHE154" s="69"/>
      <c r="AHF154" s="69"/>
      <c r="AHG154" s="69"/>
      <c r="AHH154" s="69"/>
      <c r="AHI154" s="69"/>
      <c r="AHJ154" s="69"/>
      <c r="AHK154" s="69"/>
      <c r="AHL154" s="69"/>
      <c r="AHM154" s="69"/>
      <c r="AHN154" s="69"/>
      <c r="AHO154" s="69"/>
      <c r="AHP154" s="69"/>
      <c r="AHQ154" s="69"/>
      <c r="AHR154" s="69"/>
      <c r="AHS154" s="69"/>
      <c r="AHT154" s="69"/>
      <c r="AHU154" s="69"/>
      <c r="AHV154" s="69"/>
      <c r="AHW154" s="69"/>
      <c r="AHX154" s="69"/>
      <c r="AHY154" s="69"/>
      <c r="AHZ154" s="69"/>
      <c r="AIA154" s="69"/>
      <c r="AIB154" s="69"/>
      <c r="AIC154" s="69"/>
      <c r="AID154" s="69"/>
      <c r="AIE154" s="69"/>
      <c r="AIF154" s="69"/>
      <c r="AIG154" s="69"/>
      <c r="AIH154" s="69"/>
      <c r="AII154" s="69"/>
      <c r="AIJ154" s="69"/>
      <c r="AIK154" s="69"/>
      <c r="AIL154" s="69"/>
      <c r="AIM154" s="69"/>
      <c r="AIN154" s="69"/>
      <c r="AIO154" s="69"/>
      <c r="AIP154" s="69"/>
      <c r="AIQ154" s="69"/>
      <c r="AIR154" s="69"/>
      <c r="AIS154" s="69"/>
      <c r="AIT154" s="69"/>
      <c r="AIU154" s="69"/>
      <c r="AIV154" s="69"/>
      <c r="AIW154" s="69"/>
      <c r="AIX154" s="69"/>
      <c r="AIY154" s="69"/>
      <c r="AIZ154" s="69"/>
      <c r="AJA154" s="69"/>
      <c r="AJB154" s="69"/>
      <c r="AJC154" s="69"/>
      <c r="AJD154" s="69"/>
      <c r="AJE154" s="69"/>
      <c r="AJF154" s="69"/>
      <c r="AJG154" s="69"/>
      <c r="AJH154" s="69"/>
      <c r="AJI154" s="69"/>
      <c r="AJJ154" s="69"/>
      <c r="AJK154" s="69"/>
      <c r="AJL154" s="69"/>
      <c r="AJM154" s="69"/>
      <c r="AJN154" s="69"/>
      <c r="AJO154" s="69"/>
      <c r="AJP154" s="69"/>
      <c r="AJQ154" s="69"/>
      <c r="AJR154" s="69"/>
      <c r="AJS154" s="69"/>
      <c r="AJT154" s="69"/>
      <c r="AJU154" s="69"/>
      <c r="AJV154" s="69"/>
      <c r="AJW154" s="69"/>
      <c r="AJX154" s="69"/>
      <c r="AJY154" s="69"/>
      <c r="AJZ154" s="69"/>
      <c r="AKA154" s="69"/>
      <c r="AKB154" s="69"/>
      <c r="AKC154" s="69"/>
      <c r="AKD154" s="69"/>
      <c r="AKE154" s="69"/>
      <c r="AKF154" s="69"/>
      <c r="AKG154" s="69"/>
      <c r="AKH154" s="69"/>
      <c r="AKI154" s="69"/>
      <c r="AKJ154" s="69"/>
      <c r="AKK154" s="69"/>
      <c r="AKL154" s="69"/>
      <c r="AKM154" s="69"/>
      <c r="AKN154" s="69"/>
      <c r="AKO154" s="69"/>
      <c r="AKP154" s="69"/>
      <c r="AKQ154" s="69"/>
      <c r="AKR154" s="69"/>
      <c r="AKS154" s="69"/>
      <c r="AKT154" s="69"/>
      <c r="AKU154" s="69"/>
      <c r="AKV154" s="69"/>
      <c r="AKW154" s="69"/>
      <c r="AKX154" s="69"/>
      <c r="AKY154" s="69"/>
      <c r="AKZ154" s="69"/>
      <c r="ALA154" s="69"/>
      <c r="ALB154" s="69"/>
      <c r="ALC154" s="69"/>
      <c r="ALD154" s="69"/>
      <c r="ALE154" s="69"/>
      <c r="ALF154" s="69"/>
      <c r="ALG154" s="69"/>
      <c r="ALH154" s="69"/>
      <c r="ALI154" s="69"/>
      <c r="ALJ154" s="69"/>
      <c r="ALK154" s="69"/>
      <c r="ALL154" s="69"/>
      <c r="ALM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c r="MM155" s="69"/>
      <c r="MN155" s="69"/>
      <c r="MO155" s="69"/>
      <c r="MP155" s="69"/>
      <c r="MQ155" s="69"/>
      <c r="MR155" s="69"/>
      <c r="MS155" s="69"/>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69"/>
      <c r="OS155" s="69"/>
      <c r="OT155" s="69"/>
      <c r="OU155" s="69"/>
      <c r="OV155" s="69"/>
      <c r="OW155" s="69"/>
      <c r="OX155" s="69"/>
      <c r="OY155" s="69"/>
      <c r="OZ155" s="69"/>
      <c r="PA155" s="69"/>
      <c r="PB155" s="69"/>
      <c r="PC155" s="69"/>
      <c r="PD155" s="69"/>
      <c r="PE155" s="69"/>
      <c r="PF155" s="69"/>
      <c r="PG155" s="69"/>
      <c r="PH155" s="69"/>
      <c r="PI155" s="69"/>
      <c r="PJ155" s="69"/>
      <c r="PK155" s="69"/>
      <c r="PL155" s="69"/>
      <c r="PM155" s="69"/>
      <c r="PN155" s="69"/>
      <c r="PO155" s="69"/>
      <c r="PP155" s="69"/>
      <c r="PQ155" s="69"/>
      <c r="PR155" s="69"/>
      <c r="PS155" s="69"/>
      <c r="PT155" s="69"/>
      <c r="PU155" s="69"/>
      <c r="PV155" s="69"/>
      <c r="PW155" s="69"/>
      <c r="PX155" s="69"/>
      <c r="PY155" s="69"/>
      <c r="PZ155" s="69"/>
      <c r="QA155" s="69"/>
      <c r="QB155" s="69"/>
      <c r="QC155" s="69"/>
      <c r="QD155" s="69"/>
      <c r="QE155" s="69"/>
      <c r="QF155" s="69"/>
      <c r="QG155" s="69"/>
      <c r="QH155" s="69"/>
      <c r="QI155" s="69"/>
      <c r="QJ155" s="69"/>
      <c r="QK155" s="69"/>
      <c r="QL155" s="69"/>
      <c r="QM155" s="69"/>
      <c r="QN155" s="69"/>
      <c r="QO155" s="69"/>
      <c r="QP155" s="69"/>
      <c r="QQ155" s="69"/>
      <c r="QR155" s="69"/>
      <c r="QS155" s="69"/>
      <c r="QT155" s="69"/>
      <c r="QU155" s="69"/>
      <c r="QV155" s="69"/>
      <c r="QW155" s="69"/>
      <c r="QX155" s="69"/>
      <c r="QY155" s="69"/>
      <c r="QZ155" s="69"/>
      <c r="RA155" s="69"/>
      <c r="RB155" s="69"/>
      <c r="RC155" s="69"/>
      <c r="RD155" s="69"/>
      <c r="RE155" s="69"/>
      <c r="RF155" s="69"/>
      <c r="RG155" s="69"/>
      <c r="RH155" s="69"/>
      <c r="RI155" s="69"/>
      <c r="RJ155" s="69"/>
      <c r="RK155" s="69"/>
      <c r="RL155" s="69"/>
      <c r="RM155" s="69"/>
      <c r="RN155" s="69"/>
      <c r="RO155" s="69"/>
      <c r="RP155" s="69"/>
      <c r="RQ155" s="69"/>
      <c r="RR155" s="69"/>
      <c r="RS155" s="69"/>
      <c r="RT155" s="69"/>
      <c r="RU155" s="69"/>
      <c r="RV155" s="69"/>
      <c r="RW155" s="69"/>
      <c r="RX155" s="69"/>
      <c r="RY155" s="69"/>
      <c r="RZ155" s="69"/>
      <c r="SA155" s="69"/>
      <c r="SB155" s="69"/>
      <c r="SC155" s="69"/>
      <c r="SD155" s="69"/>
      <c r="SE155" s="69"/>
      <c r="SF155" s="69"/>
      <c r="SG155" s="69"/>
      <c r="SH155" s="69"/>
      <c r="SI155" s="69"/>
      <c r="SJ155" s="69"/>
      <c r="SK155" s="69"/>
      <c r="SL155" s="69"/>
      <c r="SM155" s="69"/>
      <c r="SN155" s="69"/>
      <c r="SO155" s="69"/>
      <c r="SP155" s="69"/>
      <c r="SQ155" s="69"/>
      <c r="SR155" s="69"/>
      <c r="SS155" s="69"/>
      <c r="ST155" s="69"/>
      <c r="SU155" s="69"/>
      <c r="SV155" s="69"/>
      <c r="SW155" s="69"/>
      <c r="SX155" s="69"/>
      <c r="SY155" s="69"/>
      <c r="SZ155" s="69"/>
      <c r="TA155" s="69"/>
      <c r="TB155" s="69"/>
      <c r="TC155" s="69"/>
      <c r="TD155" s="69"/>
      <c r="TE155" s="69"/>
      <c r="TF155" s="69"/>
      <c r="TG155" s="69"/>
      <c r="TH155" s="69"/>
      <c r="TI155" s="69"/>
      <c r="TJ155" s="69"/>
      <c r="TK155" s="69"/>
      <c r="TL155" s="69"/>
      <c r="TM155" s="69"/>
      <c r="TN155" s="69"/>
      <c r="TO155" s="69"/>
      <c r="TP155" s="69"/>
      <c r="TQ155" s="69"/>
      <c r="TR155" s="69"/>
      <c r="TS155" s="69"/>
      <c r="TT155" s="69"/>
      <c r="TU155" s="69"/>
      <c r="TV155" s="69"/>
      <c r="TW155" s="69"/>
      <c r="TX155" s="69"/>
      <c r="TY155" s="69"/>
      <c r="TZ155" s="69"/>
      <c r="UA155" s="69"/>
      <c r="UB155" s="69"/>
      <c r="UC155" s="69"/>
      <c r="UD155" s="69"/>
      <c r="UE155" s="69"/>
      <c r="UF155" s="69"/>
      <c r="UG155" s="69"/>
      <c r="UH155" s="69"/>
      <c r="UI155" s="69"/>
      <c r="UJ155" s="69"/>
      <c r="UK155" s="69"/>
      <c r="UL155" s="69"/>
      <c r="UM155" s="69"/>
      <c r="UN155" s="69"/>
      <c r="UO155" s="69"/>
      <c r="UP155" s="69"/>
      <c r="UQ155" s="69"/>
      <c r="UR155" s="69"/>
      <c r="US155" s="69"/>
      <c r="UT155" s="69"/>
      <c r="UU155" s="69"/>
      <c r="UV155" s="69"/>
      <c r="UW155" s="69"/>
      <c r="UX155" s="69"/>
      <c r="UY155" s="69"/>
      <c r="UZ155" s="69"/>
      <c r="VA155" s="69"/>
      <c r="VB155" s="69"/>
      <c r="VC155" s="69"/>
      <c r="VD155" s="69"/>
      <c r="VE155" s="69"/>
      <c r="VF155" s="69"/>
      <c r="VG155" s="69"/>
      <c r="VH155" s="69"/>
      <c r="VI155" s="69"/>
      <c r="VJ155" s="69"/>
      <c r="VK155" s="69"/>
      <c r="VL155" s="69"/>
      <c r="VM155" s="69"/>
      <c r="VN155" s="69"/>
      <c r="VO155" s="69"/>
      <c r="VP155" s="69"/>
      <c r="VQ155" s="69"/>
      <c r="VR155" s="69"/>
      <c r="VS155" s="69"/>
      <c r="VT155" s="69"/>
      <c r="VU155" s="69"/>
      <c r="VV155" s="69"/>
      <c r="VW155" s="69"/>
      <c r="VX155" s="69"/>
      <c r="VY155" s="69"/>
      <c r="VZ155" s="69"/>
      <c r="WA155" s="69"/>
      <c r="WB155" s="69"/>
      <c r="WC155" s="69"/>
      <c r="WD155" s="69"/>
      <c r="WE155" s="69"/>
      <c r="WF155" s="69"/>
      <c r="WG155" s="69"/>
      <c r="WH155" s="69"/>
      <c r="WI155" s="69"/>
      <c r="WJ155" s="69"/>
      <c r="WK155" s="69"/>
      <c r="WL155" s="69"/>
      <c r="WM155" s="69"/>
      <c r="WN155" s="69"/>
      <c r="WO155" s="69"/>
      <c r="WP155" s="69"/>
      <c r="WQ155" s="69"/>
      <c r="WR155" s="69"/>
      <c r="WS155" s="69"/>
      <c r="WT155" s="69"/>
      <c r="WU155" s="69"/>
      <c r="WV155" s="69"/>
      <c r="WW155" s="69"/>
      <c r="WX155" s="69"/>
      <c r="WY155" s="69"/>
      <c r="WZ155" s="69"/>
      <c r="XA155" s="69"/>
      <c r="XB155" s="69"/>
      <c r="XC155" s="69"/>
      <c r="XD155" s="69"/>
      <c r="XE155" s="69"/>
      <c r="XF155" s="69"/>
      <c r="XG155" s="69"/>
      <c r="XH155" s="69"/>
      <c r="XI155" s="69"/>
      <c r="XJ155" s="69"/>
      <c r="XK155" s="69"/>
      <c r="XL155" s="69"/>
      <c r="XM155" s="69"/>
      <c r="XN155" s="69"/>
      <c r="XO155" s="69"/>
      <c r="XP155" s="69"/>
      <c r="XQ155" s="69"/>
      <c r="XR155" s="69"/>
      <c r="XS155" s="69"/>
      <c r="XT155" s="69"/>
      <c r="XU155" s="69"/>
      <c r="XV155" s="69"/>
      <c r="XW155" s="69"/>
      <c r="XX155" s="69"/>
      <c r="XY155" s="69"/>
      <c r="XZ155" s="69"/>
      <c r="YA155" s="69"/>
      <c r="YB155" s="69"/>
      <c r="YC155" s="69"/>
      <c r="YD155" s="69"/>
      <c r="YE155" s="69"/>
      <c r="YF155" s="69"/>
      <c r="YG155" s="69"/>
      <c r="YH155" s="69"/>
      <c r="YI155" s="69"/>
      <c r="YJ155" s="69"/>
      <c r="YK155" s="69"/>
      <c r="YL155" s="69"/>
      <c r="YM155" s="69"/>
      <c r="YN155" s="69"/>
      <c r="YO155" s="69"/>
      <c r="YP155" s="69"/>
      <c r="YQ155" s="69"/>
      <c r="YR155" s="69"/>
      <c r="YS155" s="69"/>
      <c r="YT155" s="69"/>
      <c r="YU155" s="69"/>
      <c r="YV155" s="69"/>
      <c r="YW155" s="69"/>
      <c r="YX155" s="69"/>
      <c r="YY155" s="69"/>
      <c r="YZ155" s="69"/>
      <c r="ZA155" s="69"/>
      <c r="ZB155" s="69"/>
      <c r="ZC155" s="69"/>
      <c r="ZD155" s="69"/>
      <c r="ZE155" s="69"/>
      <c r="ZF155" s="69"/>
      <c r="ZG155" s="69"/>
      <c r="ZH155" s="69"/>
      <c r="ZI155" s="69"/>
      <c r="ZJ155" s="69"/>
      <c r="ZK155" s="69"/>
      <c r="ZL155" s="69"/>
      <c r="ZM155" s="69"/>
      <c r="ZN155" s="69"/>
      <c r="ZO155" s="69"/>
      <c r="ZP155" s="69"/>
      <c r="ZQ155" s="69"/>
      <c r="ZR155" s="69"/>
      <c r="ZS155" s="69"/>
      <c r="ZT155" s="69"/>
      <c r="ZU155" s="69"/>
      <c r="ZV155" s="69"/>
      <c r="ZW155" s="69"/>
      <c r="ZX155" s="69"/>
      <c r="ZY155" s="69"/>
      <c r="ZZ155" s="69"/>
      <c r="AAA155" s="69"/>
      <c r="AAB155" s="69"/>
      <c r="AAC155" s="69"/>
      <c r="AAD155" s="69"/>
      <c r="AAE155" s="69"/>
      <c r="AAF155" s="69"/>
      <c r="AAG155" s="69"/>
      <c r="AAH155" s="69"/>
      <c r="AAI155" s="69"/>
      <c r="AAJ155" s="69"/>
      <c r="AAK155" s="69"/>
      <c r="AAL155" s="69"/>
      <c r="AAM155" s="69"/>
      <c r="AAN155" s="69"/>
      <c r="AAO155" s="69"/>
      <c r="AAP155" s="69"/>
      <c r="AAQ155" s="69"/>
      <c r="AAR155" s="69"/>
      <c r="AAS155" s="69"/>
      <c r="AAT155" s="69"/>
      <c r="AAU155" s="69"/>
      <c r="AAV155" s="69"/>
      <c r="AAW155" s="69"/>
      <c r="AAX155" s="69"/>
      <c r="AAY155" s="69"/>
      <c r="AAZ155" s="69"/>
      <c r="ABA155" s="69"/>
      <c r="ABB155" s="69"/>
      <c r="ABC155" s="69"/>
      <c r="ABD155" s="69"/>
      <c r="ABE155" s="69"/>
      <c r="ABF155" s="69"/>
      <c r="ABG155" s="69"/>
      <c r="ABH155" s="69"/>
      <c r="ABI155" s="69"/>
      <c r="ABJ155" s="69"/>
      <c r="ABK155" s="69"/>
      <c r="ABL155" s="69"/>
      <c r="ABM155" s="69"/>
      <c r="ABN155" s="69"/>
      <c r="ABO155" s="69"/>
      <c r="ABP155" s="69"/>
      <c r="ABQ155" s="69"/>
      <c r="ABR155" s="69"/>
      <c r="ABS155" s="69"/>
      <c r="ABT155" s="69"/>
      <c r="ABU155" s="69"/>
      <c r="ABV155" s="69"/>
      <c r="ABW155" s="69"/>
      <c r="ABX155" s="69"/>
      <c r="ABY155" s="69"/>
      <c r="ABZ155" s="69"/>
      <c r="ACA155" s="69"/>
      <c r="ACB155" s="69"/>
      <c r="ACC155" s="69"/>
      <c r="ACD155" s="69"/>
      <c r="ACE155" s="69"/>
      <c r="ACF155" s="69"/>
      <c r="ACG155" s="69"/>
      <c r="ACH155" s="69"/>
      <c r="ACI155" s="69"/>
      <c r="ACJ155" s="69"/>
      <c r="ACK155" s="69"/>
      <c r="ACL155" s="69"/>
      <c r="ACM155" s="69"/>
      <c r="ACN155" s="69"/>
      <c r="ACO155" s="69"/>
      <c r="ACP155" s="69"/>
      <c r="ACQ155" s="69"/>
      <c r="ACR155" s="69"/>
      <c r="ACS155" s="69"/>
      <c r="ACT155" s="69"/>
      <c r="ACU155" s="69"/>
      <c r="ACV155" s="69"/>
      <c r="ACW155" s="69"/>
      <c r="ACX155" s="69"/>
      <c r="ACY155" s="69"/>
      <c r="ACZ155" s="69"/>
      <c r="ADA155" s="69"/>
      <c r="ADB155" s="69"/>
      <c r="ADC155" s="69"/>
      <c r="ADD155" s="69"/>
      <c r="ADE155" s="69"/>
      <c r="ADF155" s="69"/>
      <c r="ADG155" s="69"/>
      <c r="ADH155" s="69"/>
      <c r="ADI155" s="69"/>
      <c r="ADJ155" s="69"/>
      <c r="ADK155" s="69"/>
      <c r="ADL155" s="69"/>
      <c r="ADM155" s="69"/>
      <c r="ADN155" s="69"/>
      <c r="ADO155" s="69"/>
      <c r="ADP155" s="69"/>
      <c r="ADQ155" s="69"/>
      <c r="ADR155" s="69"/>
      <c r="ADS155" s="69"/>
      <c r="ADT155" s="69"/>
      <c r="ADU155" s="69"/>
      <c r="ADV155" s="69"/>
      <c r="ADW155" s="69"/>
      <c r="ADX155" s="69"/>
      <c r="ADY155" s="69"/>
      <c r="ADZ155" s="69"/>
      <c r="AEA155" s="69"/>
      <c r="AEB155" s="69"/>
      <c r="AEC155" s="69"/>
      <c r="AED155" s="69"/>
      <c r="AEE155" s="69"/>
      <c r="AEF155" s="69"/>
      <c r="AEG155" s="69"/>
      <c r="AEH155" s="69"/>
      <c r="AEI155" s="69"/>
      <c r="AEJ155" s="69"/>
      <c r="AEK155" s="69"/>
      <c r="AEL155" s="69"/>
      <c r="AEM155" s="69"/>
      <c r="AEN155" s="69"/>
      <c r="AEO155" s="69"/>
      <c r="AEP155" s="69"/>
      <c r="AEQ155" s="69"/>
      <c r="AER155" s="69"/>
      <c r="AES155" s="69"/>
      <c r="AET155" s="69"/>
      <c r="AEU155" s="69"/>
      <c r="AEV155" s="69"/>
      <c r="AEW155" s="69"/>
      <c r="AEX155" s="69"/>
      <c r="AEY155" s="69"/>
      <c r="AEZ155" s="69"/>
      <c r="AFA155" s="69"/>
      <c r="AFB155" s="69"/>
      <c r="AFC155" s="69"/>
      <c r="AFD155" s="69"/>
      <c r="AFE155" s="69"/>
      <c r="AFF155" s="69"/>
      <c r="AFG155" s="69"/>
      <c r="AFH155" s="69"/>
      <c r="AFI155" s="69"/>
      <c r="AFJ155" s="69"/>
      <c r="AFK155" s="69"/>
      <c r="AFL155" s="69"/>
      <c r="AFM155" s="69"/>
      <c r="AFN155" s="69"/>
      <c r="AFO155" s="69"/>
      <c r="AFP155" s="69"/>
      <c r="AFQ155" s="69"/>
      <c r="AFR155" s="69"/>
      <c r="AFS155" s="69"/>
      <c r="AFT155" s="69"/>
      <c r="AFU155" s="69"/>
      <c r="AFV155" s="69"/>
      <c r="AFW155" s="69"/>
      <c r="AFX155" s="69"/>
      <c r="AFY155" s="69"/>
      <c r="AFZ155" s="69"/>
      <c r="AGA155" s="69"/>
      <c r="AGB155" s="69"/>
      <c r="AGC155" s="69"/>
      <c r="AGD155" s="69"/>
      <c r="AGE155" s="69"/>
      <c r="AGF155" s="69"/>
      <c r="AGG155" s="69"/>
      <c r="AGH155" s="69"/>
      <c r="AGI155" s="69"/>
      <c r="AGJ155" s="69"/>
      <c r="AGK155" s="69"/>
      <c r="AGL155" s="69"/>
      <c r="AGM155" s="69"/>
      <c r="AGN155" s="69"/>
      <c r="AGO155" s="69"/>
      <c r="AGP155" s="69"/>
      <c r="AGQ155" s="69"/>
      <c r="AGR155" s="69"/>
      <c r="AGS155" s="69"/>
      <c r="AGT155" s="69"/>
      <c r="AGU155" s="69"/>
      <c r="AGV155" s="69"/>
      <c r="AGW155" s="69"/>
      <c r="AGX155" s="69"/>
      <c r="AGY155" s="69"/>
      <c r="AGZ155" s="69"/>
      <c r="AHA155" s="69"/>
      <c r="AHB155" s="69"/>
      <c r="AHC155" s="69"/>
      <c r="AHD155" s="69"/>
      <c r="AHE155" s="69"/>
      <c r="AHF155" s="69"/>
      <c r="AHG155" s="69"/>
      <c r="AHH155" s="69"/>
      <c r="AHI155" s="69"/>
      <c r="AHJ155" s="69"/>
      <c r="AHK155" s="69"/>
      <c r="AHL155" s="69"/>
      <c r="AHM155" s="69"/>
      <c r="AHN155" s="69"/>
      <c r="AHO155" s="69"/>
      <c r="AHP155" s="69"/>
      <c r="AHQ155" s="69"/>
      <c r="AHR155" s="69"/>
      <c r="AHS155" s="69"/>
      <c r="AHT155" s="69"/>
      <c r="AHU155" s="69"/>
      <c r="AHV155" s="69"/>
      <c r="AHW155" s="69"/>
      <c r="AHX155" s="69"/>
      <c r="AHY155" s="69"/>
      <c r="AHZ155" s="69"/>
      <c r="AIA155" s="69"/>
      <c r="AIB155" s="69"/>
      <c r="AIC155" s="69"/>
      <c r="AID155" s="69"/>
      <c r="AIE155" s="69"/>
      <c r="AIF155" s="69"/>
      <c r="AIG155" s="69"/>
      <c r="AIH155" s="69"/>
      <c r="AII155" s="69"/>
      <c r="AIJ155" s="69"/>
      <c r="AIK155" s="69"/>
      <c r="AIL155" s="69"/>
      <c r="AIM155" s="69"/>
      <c r="AIN155" s="69"/>
      <c r="AIO155" s="69"/>
      <c r="AIP155" s="69"/>
      <c r="AIQ155" s="69"/>
      <c r="AIR155" s="69"/>
      <c r="AIS155" s="69"/>
      <c r="AIT155" s="69"/>
      <c r="AIU155" s="69"/>
      <c r="AIV155" s="69"/>
      <c r="AIW155" s="69"/>
      <c r="AIX155" s="69"/>
      <c r="AIY155" s="69"/>
      <c r="AIZ155" s="69"/>
      <c r="AJA155" s="69"/>
      <c r="AJB155" s="69"/>
      <c r="AJC155" s="69"/>
      <c r="AJD155" s="69"/>
      <c r="AJE155" s="69"/>
      <c r="AJF155" s="69"/>
      <c r="AJG155" s="69"/>
      <c r="AJH155" s="69"/>
      <c r="AJI155" s="69"/>
      <c r="AJJ155" s="69"/>
      <c r="AJK155" s="69"/>
      <c r="AJL155" s="69"/>
      <c r="AJM155" s="69"/>
      <c r="AJN155" s="69"/>
      <c r="AJO155" s="69"/>
      <c r="AJP155" s="69"/>
      <c r="AJQ155" s="69"/>
      <c r="AJR155" s="69"/>
      <c r="AJS155" s="69"/>
      <c r="AJT155" s="69"/>
      <c r="AJU155" s="69"/>
      <c r="AJV155" s="69"/>
      <c r="AJW155" s="69"/>
      <c r="AJX155" s="69"/>
      <c r="AJY155" s="69"/>
      <c r="AJZ155" s="69"/>
      <c r="AKA155" s="69"/>
      <c r="AKB155" s="69"/>
      <c r="AKC155" s="69"/>
      <c r="AKD155" s="69"/>
      <c r="AKE155" s="69"/>
      <c r="AKF155" s="69"/>
      <c r="AKG155" s="69"/>
      <c r="AKH155" s="69"/>
      <c r="AKI155" s="69"/>
      <c r="AKJ155" s="69"/>
      <c r="AKK155" s="69"/>
      <c r="AKL155" s="69"/>
      <c r="AKM155" s="69"/>
      <c r="AKN155" s="69"/>
      <c r="AKO155" s="69"/>
      <c r="AKP155" s="69"/>
      <c r="AKQ155" s="69"/>
      <c r="AKR155" s="69"/>
      <c r="AKS155" s="69"/>
      <c r="AKT155" s="69"/>
      <c r="AKU155" s="69"/>
      <c r="AKV155" s="69"/>
      <c r="AKW155" s="69"/>
      <c r="AKX155" s="69"/>
      <c r="AKY155" s="69"/>
      <c r="AKZ155" s="69"/>
      <c r="ALA155" s="69"/>
      <c r="ALB155" s="69"/>
      <c r="ALC155" s="69"/>
      <c r="ALD155" s="69"/>
      <c r="ALE155" s="69"/>
      <c r="ALF155" s="69"/>
      <c r="ALG155" s="69"/>
      <c r="ALH155" s="69"/>
      <c r="ALI155" s="69"/>
      <c r="ALJ155" s="69"/>
      <c r="ALK155" s="69"/>
      <c r="ALL155" s="69"/>
      <c r="ALM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c r="CK156" s="69"/>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c r="EX156" s="69"/>
      <c r="EY156" s="69"/>
      <c r="EZ156" s="69"/>
      <c r="FA156" s="69"/>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c r="NW156" s="69"/>
      <c r="NX156" s="69"/>
      <c r="NY156" s="69"/>
      <c r="NZ156" s="69"/>
      <c r="OA156" s="69"/>
      <c r="OB156" s="69"/>
      <c r="OC156" s="69"/>
      <c r="OD156" s="69"/>
      <c r="OE156" s="69"/>
      <c r="OF156" s="69"/>
      <c r="OG156" s="69"/>
      <c r="OH156" s="69"/>
      <c r="OI156" s="69"/>
      <c r="OJ156" s="69"/>
      <c r="OK156" s="69"/>
      <c r="OL156" s="69"/>
      <c r="OM156" s="69"/>
      <c r="ON156" s="69"/>
      <c r="OO156" s="69"/>
      <c r="OP156" s="69"/>
      <c r="OQ156" s="69"/>
      <c r="OR156" s="69"/>
      <c r="OS156" s="69"/>
      <c r="OT156" s="69"/>
      <c r="OU156" s="69"/>
      <c r="OV156" s="69"/>
      <c r="OW156" s="69"/>
      <c r="OX156" s="69"/>
      <c r="OY156" s="69"/>
      <c r="OZ156" s="69"/>
      <c r="PA156" s="69"/>
      <c r="PB156" s="69"/>
      <c r="PC156" s="69"/>
      <c r="PD156" s="69"/>
      <c r="PE156" s="69"/>
      <c r="PF156" s="69"/>
      <c r="PG156" s="69"/>
      <c r="PH156" s="69"/>
      <c r="PI156" s="69"/>
      <c r="PJ156" s="69"/>
      <c r="PK156" s="69"/>
      <c r="PL156" s="69"/>
      <c r="PM156" s="69"/>
      <c r="PN156" s="69"/>
      <c r="PO156" s="69"/>
      <c r="PP156" s="69"/>
      <c r="PQ156" s="69"/>
      <c r="PR156" s="69"/>
      <c r="PS156" s="69"/>
      <c r="PT156" s="69"/>
      <c r="PU156" s="69"/>
      <c r="PV156" s="69"/>
      <c r="PW156" s="69"/>
      <c r="PX156" s="69"/>
      <c r="PY156" s="69"/>
      <c r="PZ156" s="69"/>
      <c r="QA156" s="69"/>
      <c r="QB156" s="69"/>
      <c r="QC156" s="69"/>
      <c r="QD156" s="69"/>
      <c r="QE156" s="69"/>
      <c r="QF156" s="69"/>
      <c r="QG156" s="69"/>
      <c r="QH156" s="69"/>
      <c r="QI156" s="69"/>
      <c r="QJ156" s="69"/>
      <c r="QK156" s="69"/>
      <c r="QL156" s="69"/>
      <c r="QM156" s="69"/>
      <c r="QN156" s="69"/>
      <c r="QO156" s="69"/>
      <c r="QP156" s="69"/>
      <c r="QQ156" s="69"/>
      <c r="QR156" s="69"/>
      <c r="QS156" s="69"/>
      <c r="QT156" s="69"/>
      <c r="QU156" s="69"/>
      <c r="QV156" s="69"/>
      <c r="QW156" s="69"/>
      <c r="QX156" s="69"/>
      <c r="QY156" s="69"/>
      <c r="QZ156" s="69"/>
      <c r="RA156" s="69"/>
      <c r="RB156" s="69"/>
      <c r="RC156" s="69"/>
      <c r="RD156" s="69"/>
      <c r="RE156" s="69"/>
      <c r="RF156" s="69"/>
      <c r="RG156" s="69"/>
      <c r="RH156" s="69"/>
      <c r="RI156" s="69"/>
      <c r="RJ156" s="69"/>
      <c r="RK156" s="69"/>
      <c r="RL156" s="69"/>
      <c r="RM156" s="69"/>
      <c r="RN156" s="69"/>
      <c r="RO156" s="69"/>
      <c r="RP156" s="69"/>
      <c r="RQ156" s="69"/>
      <c r="RR156" s="69"/>
      <c r="RS156" s="69"/>
      <c r="RT156" s="69"/>
      <c r="RU156" s="69"/>
      <c r="RV156" s="69"/>
      <c r="RW156" s="69"/>
      <c r="RX156" s="69"/>
      <c r="RY156" s="69"/>
      <c r="RZ156" s="69"/>
      <c r="SA156" s="69"/>
      <c r="SB156" s="69"/>
      <c r="SC156" s="69"/>
      <c r="SD156" s="69"/>
      <c r="SE156" s="69"/>
      <c r="SF156" s="69"/>
      <c r="SG156" s="69"/>
      <c r="SH156" s="69"/>
      <c r="SI156" s="69"/>
      <c r="SJ156" s="69"/>
      <c r="SK156" s="69"/>
      <c r="SL156" s="69"/>
      <c r="SM156" s="69"/>
      <c r="SN156" s="69"/>
      <c r="SO156" s="69"/>
      <c r="SP156" s="69"/>
      <c r="SQ156" s="69"/>
      <c r="SR156" s="69"/>
      <c r="SS156" s="69"/>
      <c r="ST156" s="69"/>
      <c r="SU156" s="69"/>
      <c r="SV156" s="69"/>
      <c r="SW156" s="69"/>
      <c r="SX156" s="69"/>
      <c r="SY156" s="69"/>
      <c r="SZ156" s="69"/>
      <c r="TA156" s="69"/>
      <c r="TB156" s="69"/>
      <c r="TC156" s="69"/>
      <c r="TD156" s="69"/>
      <c r="TE156" s="69"/>
      <c r="TF156" s="69"/>
      <c r="TG156" s="69"/>
      <c r="TH156" s="69"/>
      <c r="TI156" s="69"/>
      <c r="TJ156" s="69"/>
      <c r="TK156" s="69"/>
      <c r="TL156" s="69"/>
      <c r="TM156" s="69"/>
      <c r="TN156" s="69"/>
      <c r="TO156" s="69"/>
      <c r="TP156" s="69"/>
      <c r="TQ156" s="69"/>
      <c r="TR156" s="69"/>
      <c r="TS156" s="69"/>
      <c r="TT156" s="69"/>
      <c r="TU156" s="69"/>
      <c r="TV156" s="69"/>
      <c r="TW156" s="69"/>
      <c r="TX156" s="69"/>
      <c r="TY156" s="69"/>
      <c r="TZ156" s="69"/>
      <c r="UA156" s="69"/>
      <c r="UB156" s="69"/>
      <c r="UC156" s="69"/>
      <c r="UD156" s="69"/>
      <c r="UE156" s="69"/>
      <c r="UF156" s="69"/>
      <c r="UG156" s="69"/>
      <c r="UH156" s="69"/>
      <c r="UI156" s="69"/>
      <c r="UJ156" s="69"/>
      <c r="UK156" s="69"/>
      <c r="UL156" s="69"/>
      <c r="UM156" s="69"/>
      <c r="UN156" s="69"/>
      <c r="UO156" s="69"/>
      <c r="UP156" s="69"/>
      <c r="UQ156" s="69"/>
      <c r="UR156" s="69"/>
      <c r="US156" s="69"/>
      <c r="UT156" s="69"/>
      <c r="UU156" s="69"/>
      <c r="UV156" s="69"/>
      <c r="UW156" s="69"/>
      <c r="UX156" s="69"/>
      <c r="UY156" s="69"/>
      <c r="UZ156" s="69"/>
      <c r="VA156" s="69"/>
      <c r="VB156" s="69"/>
      <c r="VC156" s="69"/>
      <c r="VD156" s="69"/>
      <c r="VE156" s="69"/>
      <c r="VF156" s="69"/>
      <c r="VG156" s="69"/>
      <c r="VH156" s="69"/>
      <c r="VI156" s="69"/>
      <c r="VJ156" s="69"/>
      <c r="VK156" s="69"/>
      <c r="VL156" s="69"/>
      <c r="VM156" s="69"/>
      <c r="VN156" s="69"/>
      <c r="VO156" s="69"/>
      <c r="VP156" s="69"/>
      <c r="VQ156" s="69"/>
      <c r="VR156" s="69"/>
      <c r="VS156" s="69"/>
      <c r="VT156" s="69"/>
      <c r="VU156" s="69"/>
      <c r="VV156" s="69"/>
      <c r="VW156" s="69"/>
      <c r="VX156" s="69"/>
      <c r="VY156" s="69"/>
      <c r="VZ156" s="69"/>
      <c r="WA156" s="69"/>
      <c r="WB156" s="69"/>
      <c r="WC156" s="69"/>
      <c r="WD156" s="69"/>
      <c r="WE156" s="69"/>
      <c r="WF156" s="69"/>
      <c r="WG156" s="69"/>
      <c r="WH156" s="69"/>
      <c r="WI156" s="69"/>
      <c r="WJ156" s="69"/>
      <c r="WK156" s="69"/>
      <c r="WL156" s="69"/>
      <c r="WM156" s="69"/>
      <c r="WN156" s="69"/>
      <c r="WO156" s="69"/>
      <c r="WP156" s="69"/>
      <c r="WQ156" s="69"/>
      <c r="WR156" s="69"/>
      <c r="WS156" s="69"/>
      <c r="WT156" s="69"/>
      <c r="WU156" s="69"/>
      <c r="WV156" s="69"/>
      <c r="WW156" s="69"/>
      <c r="WX156" s="69"/>
      <c r="WY156" s="69"/>
      <c r="WZ156" s="69"/>
      <c r="XA156" s="69"/>
      <c r="XB156" s="69"/>
      <c r="XC156" s="69"/>
      <c r="XD156" s="69"/>
      <c r="XE156" s="69"/>
      <c r="XF156" s="69"/>
      <c r="XG156" s="69"/>
      <c r="XH156" s="69"/>
      <c r="XI156" s="69"/>
      <c r="XJ156" s="69"/>
      <c r="XK156" s="69"/>
      <c r="XL156" s="69"/>
      <c r="XM156" s="69"/>
      <c r="XN156" s="69"/>
      <c r="XO156" s="69"/>
      <c r="XP156" s="69"/>
      <c r="XQ156" s="69"/>
      <c r="XR156" s="69"/>
      <c r="XS156" s="69"/>
      <c r="XT156" s="69"/>
      <c r="XU156" s="69"/>
      <c r="XV156" s="69"/>
      <c r="XW156" s="69"/>
      <c r="XX156" s="69"/>
      <c r="XY156" s="69"/>
      <c r="XZ156" s="69"/>
      <c r="YA156" s="69"/>
      <c r="YB156" s="69"/>
      <c r="YC156" s="69"/>
      <c r="YD156" s="69"/>
      <c r="YE156" s="69"/>
      <c r="YF156" s="69"/>
      <c r="YG156" s="69"/>
      <c r="YH156" s="69"/>
      <c r="YI156" s="69"/>
      <c r="YJ156" s="69"/>
      <c r="YK156" s="69"/>
      <c r="YL156" s="69"/>
      <c r="YM156" s="69"/>
      <c r="YN156" s="69"/>
      <c r="YO156" s="69"/>
      <c r="YP156" s="69"/>
      <c r="YQ156" s="69"/>
      <c r="YR156" s="69"/>
      <c r="YS156" s="69"/>
      <c r="YT156" s="69"/>
      <c r="YU156" s="69"/>
      <c r="YV156" s="69"/>
      <c r="YW156" s="69"/>
      <c r="YX156" s="69"/>
      <c r="YY156" s="69"/>
      <c r="YZ156" s="69"/>
      <c r="ZA156" s="69"/>
      <c r="ZB156" s="69"/>
      <c r="ZC156" s="69"/>
      <c r="ZD156" s="69"/>
      <c r="ZE156" s="69"/>
      <c r="ZF156" s="69"/>
      <c r="ZG156" s="69"/>
      <c r="ZH156" s="69"/>
      <c r="ZI156" s="69"/>
      <c r="ZJ156" s="69"/>
      <c r="ZK156" s="69"/>
      <c r="ZL156" s="69"/>
      <c r="ZM156" s="69"/>
      <c r="ZN156" s="69"/>
      <c r="ZO156" s="69"/>
      <c r="ZP156" s="69"/>
      <c r="ZQ156" s="69"/>
      <c r="ZR156" s="69"/>
      <c r="ZS156" s="69"/>
      <c r="ZT156" s="69"/>
      <c r="ZU156" s="69"/>
      <c r="ZV156" s="69"/>
      <c r="ZW156" s="69"/>
      <c r="ZX156" s="69"/>
      <c r="ZY156" s="69"/>
      <c r="ZZ156" s="69"/>
      <c r="AAA156" s="69"/>
      <c r="AAB156" s="69"/>
      <c r="AAC156" s="69"/>
      <c r="AAD156" s="69"/>
      <c r="AAE156" s="69"/>
      <c r="AAF156" s="69"/>
      <c r="AAG156" s="69"/>
      <c r="AAH156" s="69"/>
      <c r="AAI156" s="69"/>
      <c r="AAJ156" s="69"/>
      <c r="AAK156" s="69"/>
      <c r="AAL156" s="69"/>
      <c r="AAM156" s="69"/>
      <c r="AAN156" s="69"/>
      <c r="AAO156" s="69"/>
      <c r="AAP156" s="69"/>
      <c r="AAQ156" s="69"/>
      <c r="AAR156" s="69"/>
      <c r="AAS156" s="69"/>
      <c r="AAT156" s="69"/>
      <c r="AAU156" s="69"/>
      <c r="AAV156" s="69"/>
      <c r="AAW156" s="69"/>
      <c r="AAX156" s="69"/>
      <c r="AAY156" s="69"/>
      <c r="AAZ156" s="69"/>
      <c r="ABA156" s="69"/>
      <c r="ABB156" s="69"/>
      <c r="ABC156" s="69"/>
      <c r="ABD156" s="69"/>
      <c r="ABE156" s="69"/>
      <c r="ABF156" s="69"/>
      <c r="ABG156" s="69"/>
      <c r="ABH156" s="69"/>
      <c r="ABI156" s="69"/>
      <c r="ABJ156" s="69"/>
      <c r="ABK156" s="69"/>
      <c r="ABL156" s="69"/>
      <c r="ABM156" s="69"/>
      <c r="ABN156" s="69"/>
      <c r="ABO156" s="69"/>
      <c r="ABP156" s="69"/>
      <c r="ABQ156" s="69"/>
      <c r="ABR156" s="69"/>
      <c r="ABS156" s="69"/>
      <c r="ABT156" s="69"/>
      <c r="ABU156" s="69"/>
      <c r="ABV156" s="69"/>
      <c r="ABW156" s="69"/>
      <c r="ABX156" s="69"/>
      <c r="ABY156" s="69"/>
      <c r="ABZ156" s="69"/>
      <c r="ACA156" s="69"/>
      <c r="ACB156" s="69"/>
      <c r="ACC156" s="69"/>
      <c r="ACD156" s="69"/>
      <c r="ACE156" s="69"/>
      <c r="ACF156" s="69"/>
      <c r="ACG156" s="69"/>
      <c r="ACH156" s="69"/>
      <c r="ACI156" s="69"/>
      <c r="ACJ156" s="69"/>
      <c r="ACK156" s="69"/>
      <c r="ACL156" s="69"/>
      <c r="ACM156" s="69"/>
      <c r="ACN156" s="69"/>
      <c r="ACO156" s="69"/>
      <c r="ACP156" s="69"/>
      <c r="ACQ156" s="69"/>
      <c r="ACR156" s="69"/>
      <c r="ACS156" s="69"/>
      <c r="ACT156" s="69"/>
      <c r="ACU156" s="69"/>
      <c r="ACV156" s="69"/>
      <c r="ACW156" s="69"/>
      <c r="ACX156" s="69"/>
      <c r="ACY156" s="69"/>
      <c r="ACZ156" s="69"/>
      <c r="ADA156" s="69"/>
      <c r="ADB156" s="69"/>
      <c r="ADC156" s="69"/>
      <c r="ADD156" s="69"/>
      <c r="ADE156" s="69"/>
      <c r="ADF156" s="69"/>
      <c r="ADG156" s="69"/>
      <c r="ADH156" s="69"/>
      <c r="ADI156" s="69"/>
      <c r="ADJ156" s="69"/>
      <c r="ADK156" s="69"/>
      <c r="ADL156" s="69"/>
      <c r="ADM156" s="69"/>
      <c r="ADN156" s="69"/>
      <c r="ADO156" s="69"/>
      <c r="ADP156" s="69"/>
      <c r="ADQ156" s="69"/>
      <c r="ADR156" s="69"/>
      <c r="ADS156" s="69"/>
      <c r="ADT156" s="69"/>
      <c r="ADU156" s="69"/>
      <c r="ADV156" s="69"/>
      <c r="ADW156" s="69"/>
      <c r="ADX156" s="69"/>
      <c r="ADY156" s="69"/>
      <c r="ADZ156" s="69"/>
      <c r="AEA156" s="69"/>
      <c r="AEB156" s="69"/>
      <c r="AEC156" s="69"/>
      <c r="AED156" s="69"/>
      <c r="AEE156" s="69"/>
      <c r="AEF156" s="69"/>
      <c r="AEG156" s="69"/>
      <c r="AEH156" s="69"/>
      <c r="AEI156" s="69"/>
      <c r="AEJ156" s="69"/>
      <c r="AEK156" s="69"/>
      <c r="AEL156" s="69"/>
      <c r="AEM156" s="69"/>
      <c r="AEN156" s="69"/>
      <c r="AEO156" s="69"/>
      <c r="AEP156" s="69"/>
      <c r="AEQ156" s="69"/>
      <c r="AER156" s="69"/>
      <c r="AES156" s="69"/>
      <c r="AET156" s="69"/>
      <c r="AEU156" s="69"/>
      <c r="AEV156" s="69"/>
      <c r="AEW156" s="69"/>
      <c r="AEX156" s="69"/>
      <c r="AEY156" s="69"/>
      <c r="AEZ156" s="69"/>
      <c r="AFA156" s="69"/>
      <c r="AFB156" s="69"/>
      <c r="AFC156" s="69"/>
      <c r="AFD156" s="69"/>
      <c r="AFE156" s="69"/>
      <c r="AFF156" s="69"/>
      <c r="AFG156" s="69"/>
      <c r="AFH156" s="69"/>
      <c r="AFI156" s="69"/>
      <c r="AFJ156" s="69"/>
      <c r="AFK156" s="69"/>
      <c r="AFL156" s="69"/>
      <c r="AFM156" s="69"/>
      <c r="AFN156" s="69"/>
      <c r="AFO156" s="69"/>
      <c r="AFP156" s="69"/>
      <c r="AFQ156" s="69"/>
      <c r="AFR156" s="69"/>
      <c r="AFS156" s="69"/>
      <c r="AFT156" s="69"/>
      <c r="AFU156" s="69"/>
      <c r="AFV156" s="69"/>
      <c r="AFW156" s="69"/>
      <c r="AFX156" s="69"/>
      <c r="AFY156" s="69"/>
      <c r="AFZ156" s="69"/>
      <c r="AGA156" s="69"/>
      <c r="AGB156" s="69"/>
      <c r="AGC156" s="69"/>
      <c r="AGD156" s="69"/>
      <c r="AGE156" s="69"/>
      <c r="AGF156" s="69"/>
      <c r="AGG156" s="69"/>
      <c r="AGH156" s="69"/>
      <c r="AGI156" s="69"/>
      <c r="AGJ156" s="69"/>
      <c r="AGK156" s="69"/>
      <c r="AGL156" s="69"/>
      <c r="AGM156" s="69"/>
      <c r="AGN156" s="69"/>
      <c r="AGO156" s="69"/>
      <c r="AGP156" s="69"/>
      <c r="AGQ156" s="69"/>
      <c r="AGR156" s="69"/>
      <c r="AGS156" s="69"/>
      <c r="AGT156" s="69"/>
      <c r="AGU156" s="69"/>
      <c r="AGV156" s="69"/>
      <c r="AGW156" s="69"/>
      <c r="AGX156" s="69"/>
      <c r="AGY156" s="69"/>
      <c r="AGZ156" s="69"/>
      <c r="AHA156" s="69"/>
      <c r="AHB156" s="69"/>
      <c r="AHC156" s="69"/>
      <c r="AHD156" s="69"/>
      <c r="AHE156" s="69"/>
      <c r="AHF156" s="69"/>
      <c r="AHG156" s="69"/>
      <c r="AHH156" s="69"/>
      <c r="AHI156" s="69"/>
      <c r="AHJ156" s="69"/>
      <c r="AHK156" s="69"/>
      <c r="AHL156" s="69"/>
      <c r="AHM156" s="69"/>
      <c r="AHN156" s="69"/>
      <c r="AHO156" s="69"/>
      <c r="AHP156" s="69"/>
      <c r="AHQ156" s="69"/>
      <c r="AHR156" s="69"/>
      <c r="AHS156" s="69"/>
      <c r="AHT156" s="69"/>
      <c r="AHU156" s="69"/>
      <c r="AHV156" s="69"/>
      <c r="AHW156" s="69"/>
      <c r="AHX156" s="69"/>
      <c r="AHY156" s="69"/>
      <c r="AHZ156" s="69"/>
      <c r="AIA156" s="69"/>
      <c r="AIB156" s="69"/>
      <c r="AIC156" s="69"/>
      <c r="AID156" s="69"/>
      <c r="AIE156" s="69"/>
      <c r="AIF156" s="69"/>
      <c r="AIG156" s="69"/>
      <c r="AIH156" s="69"/>
      <c r="AII156" s="69"/>
      <c r="AIJ156" s="69"/>
      <c r="AIK156" s="69"/>
      <c r="AIL156" s="69"/>
      <c r="AIM156" s="69"/>
      <c r="AIN156" s="69"/>
      <c r="AIO156" s="69"/>
      <c r="AIP156" s="69"/>
      <c r="AIQ156" s="69"/>
      <c r="AIR156" s="69"/>
      <c r="AIS156" s="69"/>
      <c r="AIT156" s="69"/>
      <c r="AIU156" s="69"/>
      <c r="AIV156" s="69"/>
      <c r="AIW156" s="69"/>
      <c r="AIX156" s="69"/>
      <c r="AIY156" s="69"/>
      <c r="AIZ156" s="69"/>
      <c r="AJA156" s="69"/>
      <c r="AJB156" s="69"/>
      <c r="AJC156" s="69"/>
      <c r="AJD156" s="69"/>
      <c r="AJE156" s="69"/>
      <c r="AJF156" s="69"/>
      <c r="AJG156" s="69"/>
      <c r="AJH156" s="69"/>
      <c r="AJI156" s="69"/>
      <c r="AJJ156" s="69"/>
      <c r="AJK156" s="69"/>
      <c r="AJL156" s="69"/>
      <c r="AJM156" s="69"/>
      <c r="AJN156" s="69"/>
      <c r="AJO156" s="69"/>
      <c r="AJP156" s="69"/>
      <c r="AJQ156" s="69"/>
      <c r="AJR156" s="69"/>
      <c r="AJS156" s="69"/>
      <c r="AJT156" s="69"/>
      <c r="AJU156" s="69"/>
      <c r="AJV156" s="69"/>
      <c r="AJW156" s="69"/>
      <c r="AJX156" s="69"/>
      <c r="AJY156" s="69"/>
      <c r="AJZ156" s="69"/>
      <c r="AKA156" s="69"/>
      <c r="AKB156" s="69"/>
      <c r="AKC156" s="69"/>
      <c r="AKD156" s="69"/>
      <c r="AKE156" s="69"/>
      <c r="AKF156" s="69"/>
      <c r="AKG156" s="69"/>
      <c r="AKH156" s="69"/>
      <c r="AKI156" s="69"/>
      <c r="AKJ156" s="69"/>
      <c r="AKK156" s="69"/>
      <c r="AKL156" s="69"/>
      <c r="AKM156" s="69"/>
      <c r="AKN156" s="69"/>
      <c r="AKO156" s="69"/>
      <c r="AKP156" s="69"/>
      <c r="AKQ156" s="69"/>
      <c r="AKR156" s="69"/>
      <c r="AKS156" s="69"/>
      <c r="AKT156" s="69"/>
      <c r="AKU156" s="69"/>
      <c r="AKV156" s="69"/>
      <c r="AKW156" s="69"/>
      <c r="AKX156" s="69"/>
      <c r="AKY156" s="69"/>
      <c r="AKZ156" s="69"/>
      <c r="ALA156" s="69"/>
      <c r="ALB156" s="69"/>
      <c r="ALC156" s="69"/>
      <c r="ALD156" s="69"/>
      <c r="ALE156" s="69"/>
      <c r="ALF156" s="69"/>
      <c r="ALG156" s="69"/>
      <c r="ALH156" s="69"/>
      <c r="ALI156" s="69"/>
      <c r="ALJ156" s="69"/>
      <c r="ALK156" s="69"/>
      <c r="ALL156" s="69"/>
      <c r="ALM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c r="EV157" s="69"/>
      <c r="EW157" s="69"/>
      <c r="EX157" s="69"/>
      <c r="EY157" s="69"/>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c r="KA157" s="69"/>
      <c r="KB157" s="69"/>
      <c r="KC157" s="69"/>
      <c r="KD157" s="69"/>
      <c r="KE157" s="69"/>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c r="MC157" s="69"/>
      <c r="MD157" s="69"/>
      <c r="ME157" s="69"/>
      <c r="MF157" s="69"/>
      <c r="MG157" s="69"/>
      <c r="MH157" s="69"/>
      <c r="MI157" s="69"/>
      <c r="MJ157" s="69"/>
      <c r="MK157" s="69"/>
      <c r="ML157" s="69"/>
      <c r="MM157" s="69"/>
      <c r="MN157" s="69"/>
      <c r="MO157" s="69"/>
      <c r="MP157" s="69"/>
      <c r="MQ157" s="69"/>
      <c r="MR157" s="69"/>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c r="NW157" s="69"/>
      <c r="NX157" s="69"/>
      <c r="NY157" s="69"/>
      <c r="NZ157" s="69"/>
      <c r="OA157" s="69"/>
      <c r="OB157" s="69"/>
      <c r="OC157" s="69"/>
      <c r="OD157" s="69"/>
      <c r="OE157" s="69"/>
      <c r="OF157" s="69"/>
      <c r="OG157" s="69"/>
      <c r="OH157" s="69"/>
      <c r="OI157" s="69"/>
      <c r="OJ157" s="69"/>
      <c r="OK157" s="69"/>
      <c r="OL157" s="69"/>
      <c r="OM157" s="69"/>
      <c r="ON157" s="69"/>
      <c r="OO157" s="69"/>
      <c r="OP157" s="69"/>
      <c r="OQ157" s="69"/>
      <c r="OR157" s="69"/>
      <c r="OS157" s="69"/>
      <c r="OT157" s="69"/>
      <c r="OU157" s="69"/>
      <c r="OV157" s="69"/>
      <c r="OW157" s="69"/>
      <c r="OX157" s="69"/>
      <c r="OY157" s="69"/>
      <c r="OZ157" s="69"/>
      <c r="PA157" s="69"/>
      <c r="PB157" s="69"/>
      <c r="PC157" s="69"/>
      <c r="PD157" s="69"/>
      <c r="PE157" s="69"/>
      <c r="PF157" s="69"/>
      <c r="PG157" s="69"/>
      <c r="PH157" s="69"/>
      <c r="PI157" s="69"/>
      <c r="PJ157" s="69"/>
      <c r="PK157" s="69"/>
      <c r="PL157" s="69"/>
      <c r="PM157" s="69"/>
      <c r="PN157" s="69"/>
      <c r="PO157" s="69"/>
      <c r="PP157" s="69"/>
      <c r="PQ157" s="69"/>
      <c r="PR157" s="69"/>
      <c r="PS157" s="69"/>
      <c r="PT157" s="69"/>
      <c r="PU157" s="69"/>
      <c r="PV157" s="69"/>
      <c r="PW157" s="69"/>
      <c r="PX157" s="69"/>
      <c r="PY157" s="69"/>
      <c r="PZ157" s="69"/>
      <c r="QA157" s="69"/>
      <c r="QB157" s="69"/>
      <c r="QC157" s="69"/>
      <c r="QD157" s="69"/>
      <c r="QE157" s="69"/>
      <c r="QF157" s="69"/>
      <c r="QG157" s="69"/>
      <c r="QH157" s="69"/>
      <c r="QI157" s="69"/>
      <c r="QJ157" s="69"/>
      <c r="QK157" s="69"/>
      <c r="QL157" s="69"/>
      <c r="QM157" s="69"/>
      <c r="QN157" s="69"/>
      <c r="QO157" s="69"/>
      <c r="QP157" s="69"/>
      <c r="QQ157" s="69"/>
      <c r="QR157" s="69"/>
      <c r="QS157" s="69"/>
      <c r="QT157" s="69"/>
      <c r="QU157" s="69"/>
      <c r="QV157" s="69"/>
      <c r="QW157" s="69"/>
      <c r="QX157" s="69"/>
      <c r="QY157" s="69"/>
      <c r="QZ157" s="69"/>
      <c r="RA157" s="69"/>
      <c r="RB157" s="69"/>
      <c r="RC157" s="69"/>
      <c r="RD157" s="69"/>
      <c r="RE157" s="69"/>
      <c r="RF157" s="69"/>
      <c r="RG157" s="69"/>
      <c r="RH157" s="69"/>
      <c r="RI157" s="69"/>
      <c r="RJ157" s="69"/>
      <c r="RK157" s="69"/>
      <c r="RL157" s="69"/>
      <c r="RM157" s="69"/>
      <c r="RN157" s="69"/>
      <c r="RO157" s="69"/>
      <c r="RP157" s="69"/>
      <c r="RQ157" s="69"/>
      <c r="RR157" s="69"/>
      <c r="RS157" s="69"/>
      <c r="RT157" s="69"/>
      <c r="RU157" s="69"/>
      <c r="RV157" s="69"/>
      <c r="RW157" s="69"/>
      <c r="RX157" s="69"/>
      <c r="RY157" s="69"/>
      <c r="RZ157" s="69"/>
      <c r="SA157" s="69"/>
      <c r="SB157" s="69"/>
      <c r="SC157" s="69"/>
      <c r="SD157" s="69"/>
      <c r="SE157" s="69"/>
      <c r="SF157" s="69"/>
      <c r="SG157" s="69"/>
      <c r="SH157" s="69"/>
      <c r="SI157" s="69"/>
      <c r="SJ157" s="69"/>
      <c r="SK157" s="69"/>
      <c r="SL157" s="69"/>
      <c r="SM157" s="69"/>
      <c r="SN157" s="69"/>
      <c r="SO157" s="69"/>
      <c r="SP157" s="69"/>
      <c r="SQ157" s="69"/>
      <c r="SR157" s="69"/>
      <c r="SS157" s="69"/>
      <c r="ST157" s="69"/>
      <c r="SU157" s="69"/>
      <c r="SV157" s="69"/>
      <c r="SW157" s="69"/>
      <c r="SX157" s="69"/>
      <c r="SY157" s="69"/>
      <c r="SZ157" s="69"/>
      <c r="TA157" s="69"/>
      <c r="TB157" s="69"/>
      <c r="TC157" s="69"/>
      <c r="TD157" s="69"/>
      <c r="TE157" s="69"/>
      <c r="TF157" s="69"/>
      <c r="TG157" s="69"/>
      <c r="TH157" s="69"/>
      <c r="TI157" s="69"/>
      <c r="TJ157" s="69"/>
      <c r="TK157" s="69"/>
      <c r="TL157" s="69"/>
      <c r="TM157" s="69"/>
      <c r="TN157" s="69"/>
      <c r="TO157" s="69"/>
      <c r="TP157" s="69"/>
      <c r="TQ157" s="69"/>
      <c r="TR157" s="69"/>
      <c r="TS157" s="69"/>
      <c r="TT157" s="69"/>
      <c r="TU157" s="69"/>
      <c r="TV157" s="69"/>
      <c r="TW157" s="69"/>
      <c r="TX157" s="69"/>
      <c r="TY157" s="69"/>
      <c r="TZ157" s="69"/>
      <c r="UA157" s="69"/>
      <c r="UB157" s="69"/>
      <c r="UC157" s="69"/>
      <c r="UD157" s="69"/>
      <c r="UE157" s="69"/>
      <c r="UF157" s="69"/>
      <c r="UG157" s="69"/>
      <c r="UH157" s="69"/>
      <c r="UI157" s="69"/>
      <c r="UJ157" s="69"/>
      <c r="UK157" s="69"/>
      <c r="UL157" s="69"/>
      <c r="UM157" s="69"/>
      <c r="UN157" s="69"/>
      <c r="UO157" s="69"/>
      <c r="UP157" s="69"/>
      <c r="UQ157" s="69"/>
      <c r="UR157" s="69"/>
      <c r="US157" s="69"/>
      <c r="UT157" s="69"/>
      <c r="UU157" s="69"/>
      <c r="UV157" s="69"/>
      <c r="UW157" s="69"/>
      <c r="UX157" s="69"/>
      <c r="UY157" s="69"/>
      <c r="UZ157" s="69"/>
      <c r="VA157" s="69"/>
      <c r="VB157" s="69"/>
      <c r="VC157" s="69"/>
      <c r="VD157" s="69"/>
      <c r="VE157" s="69"/>
      <c r="VF157" s="69"/>
      <c r="VG157" s="69"/>
      <c r="VH157" s="69"/>
      <c r="VI157" s="69"/>
      <c r="VJ157" s="69"/>
      <c r="VK157" s="69"/>
      <c r="VL157" s="69"/>
      <c r="VM157" s="69"/>
      <c r="VN157" s="69"/>
      <c r="VO157" s="69"/>
      <c r="VP157" s="69"/>
      <c r="VQ157" s="69"/>
      <c r="VR157" s="69"/>
      <c r="VS157" s="69"/>
      <c r="VT157" s="69"/>
      <c r="VU157" s="69"/>
      <c r="VV157" s="69"/>
      <c r="VW157" s="69"/>
      <c r="VX157" s="69"/>
      <c r="VY157" s="69"/>
      <c r="VZ157" s="69"/>
      <c r="WA157" s="69"/>
      <c r="WB157" s="69"/>
      <c r="WC157" s="69"/>
      <c r="WD157" s="69"/>
      <c r="WE157" s="69"/>
      <c r="WF157" s="69"/>
      <c r="WG157" s="69"/>
      <c r="WH157" s="69"/>
      <c r="WI157" s="69"/>
      <c r="WJ157" s="69"/>
      <c r="WK157" s="69"/>
      <c r="WL157" s="69"/>
      <c r="WM157" s="69"/>
      <c r="WN157" s="69"/>
      <c r="WO157" s="69"/>
      <c r="WP157" s="69"/>
      <c r="WQ157" s="69"/>
      <c r="WR157" s="69"/>
      <c r="WS157" s="69"/>
      <c r="WT157" s="69"/>
      <c r="WU157" s="69"/>
      <c r="WV157" s="69"/>
      <c r="WW157" s="69"/>
      <c r="WX157" s="69"/>
      <c r="WY157" s="69"/>
      <c r="WZ157" s="69"/>
      <c r="XA157" s="69"/>
      <c r="XB157" s="69"/>
      <c r="XC157" s="69"/>
      <c r="XD157" s="69"/>
      <c r="XE157" s="69"/>
      <c r="XF157" s="69"/>
      <c r="XG157" s="69"/>
      <c r="XH157" s="69"/>
      <c r="XI157" s="69"/>
      <c r="XJ157" s="69"/>
      <c r="XK157" s="69"/>
      <c r="XL157" s="69"/>
      <c r="XM157" s="69"/>
      <c r="XN157" s="69"/>
      <c r="XO157" s="69"/>
      <c r="XP157" s="69"/>
      <c r="XQ157" s="69"/>
      <c r="XR157" s="69"/>
      <c r="XS157" s="69"/>
      <c r="XT157" s="69"/>
      <c r="XU157" s="69"/>
      <c r="XV157" s="69"/>
      <c r="XW157" s="69"/>
      <c r="XX157" s="69"/>
      <c r="XY157" s="69"/>
      <c r="XZ157" s="69"/>
      <c r="YA157" s="69"/>
      <c r="YB157" s="69"/>
      <c r="YC157" s="69"/>
      <c r="YD157" s="69"/>
      <c r="YE157" s="69"/>
      <c r="YF157" s="69"/>
      <c r="YG157" s="69"/>
      <c r="YH157" s="69"/>
      <c r="YI157" s="69"/>
      <c r="YJ157" s="69"/>
      <c r="YK157" s="69"/>
      <c r="YL157" s="69"/>
      <c r="YM157" s="69"/>
      <c r="YN157" s="69"/>
      <c r="YO157" s="69"/>
      <c r="YP157" s="69"/>
      <c r="YQ157" s="69"/>
      <c r="YR157" s="69"/>
      <c r="YS157" s="69"/>
      <c r="YT157" s="69"/>
      <c r="YU157" s="69"/>
      <c r="YV157" s="69"/>
      <c r="YW157" s="69"/>
      <c r="YX157" s="69"/>
      <c r="YY157" s="69"/>
      <c r="YZ157" s="69"/>
      <c r="ZA157" s="69"/>
      <c r="ZB157" s="69"/>
      <c r="ZC157" s="69"/>
      <c r="ZD157" s="69"/>
      <c r="ZE157" s="69"/>
      <c r="ZF157" s="69"/>
      <c r="ZG157" s="69"/>
      <c r="ZH157" s="69"/>
      <c r="ZI157" s="69"/>
      <c r="ZJ157" s="69"/>
      <c r="ZK157" s="69"/>
      <c r="ZL157" s="69"/>
      <c r="ZM157" s="69"/>
      <c r="ZN157" s="69"/>
      <c r="ZO157" s="69"/>
      <c r="ZP157" s="69"/>
      <c r="ZQ157" s="69"/>
      <c r="ZR157" s="69"/>
      <c r="ZS157" s="69"/>
      <c r="ZT157" s="69"/>
      <c r="ZU157" s="69"/>
      <c r="ZV157" s="69"/>
      <c r="ZW157" s="69"/>
      <c r="ZX157" s="69"/>
      <c r="ZY157" s="69"/>
      <c r="ZZ157" s="69"/>
      <c r="AAA157" s="69"/>
      <c r="AAB157" s="69"/>
      <c r="AAC157" s="69"/>
      <c r="AAD157" s="69"/>
      <c r="AAE157" s="69"/>
      <c r="AAF157" s="69"/>
      <c r="AAG157" s="69"/>
      <c r="AAH157" s="69"/>
      <c r="AAI157" s="69"/>
      <c r="AAJ157" s="69"/>
      <c r="AAK157" s="69"/>
      <c r="AAL157" s="69"/>
      <c r="AAM157" s="69"/>
      <c r="AAN157" s="69"/>
      <c r="AAO157" s="69"/>
      <c r="AAP157" s="69"/>
      <c r="AAQ157" s="69"/>
      <c r="AAR157" s="69"/>
      <c r="AAS157" s="69"/>
      <c r="AAT157" s="69"/>
      <c r="AAU157" s="69"/>
      <c r="AAV157" s="69"/>
      <c r="AAW157" s="69"/>
      <c r="AAX157" s="69"/>
      <c r="AAY157" s="69"/>
      <c r="AAZ157" s="69"/>
      <c r="ABA157" s="69"/>
      <c r="ABB157" s="69"/>
      <c r="ABC157" s="69"/>
      <c r="ABD157" s="69"/>
      <c r="ABE157" s="69"/>
      <c r="ABF157" s="69"/>
      <c r="ABG157" s="69"/>
      <c r="ABH157" s="69"/>
      <c r="ABI157" s="69"/>
      <c r="ABJ157" s="69"/>
      <c r="ABK157" s="69"/>
      <c r="ABL157" s="69"/>
      <c r="ABM157" s="69"/>
      <c r="ABN157" s="69"/>
      <c r="ABO157" s="69"/>
      <c r="ABP157" s="69"/>
      <c r="ABQ157" s="69"/>
      <c r="ABR157" s="69"/>
      <c r="ABS157" s="69"/>
      <c r="ABT157" s="69"/>
      <c r="ABU157" s="69"/>
      <c r="ABV157" s="69"/>
      <c r="ABW157" s="69"/>
      <c r="ABX157" s="69"/>
      <c r="ABY157" s="69"/>
      <c r="ABZ157" s="69"/>
      <c r="ACA157" s="69"/>
      <c r="ACB157" s="69"/>
      <c r="ACC157" s="69"/>
      <c r="ACD157" s="69"/>
      <c r="ACE157" s="69"/>
      <c r="ACF157" s="69"/>
      <c r="ACG157" s="69"/>
      <c r="ACH157" s="69"/>
      <c r="ACI157" s="69"/>
      <c r="ACJ157" s="69"/>
      <c r="ACK157" s="69"/>
      <c r="ACL157" s="69"/>
      <c r="ACM157" s="69"/>
      <c r="ACN157" s="69"/>
      <c r="ACO157" s="69"/>
      <c r="ACP157" s="69"/>
      <c r="ACQ157" s="69"/>
      <c r="ACR157" s="69"/>
      <c r="ACS157" s="69"/>
      <c r="ACT157" s="69"/>
      <c r="ACU157" s="69"/>
      <c r="ACV157" s="69"/>
      <c r="ACW157" s="69"/>
      <c r="ACX157" s="69"/>
      <c r="ACY157" s="69"/>
      <c r="ACZ157" s="69"/>
      <c r="ADA157" s="69"/>
      <c r="ADB157" s="69"/>
      <c r="ADC157" s="69"/>
      <c r="ADD157" s="69"/>
      <c r="ADE157" s="69"/>
      <c r="ADF157" s="69"/>
      <c r="ADG157" s="69"/>
      <c r="ADH157" s="69"/>
      <c r="ADI157" s="69"/>
      <c r="ADJ157" s="69"/>
      <c r="ADK157" s="69"/>
      <c r="ADL157" s="69"/>
      <c r="ADM157" s="69"/>
      <c r="ADN157" s="69"/>
      <c r="ADO157" s="69"/>
      <c r="ADP157" s="69"/>
      <c r="ADQ157" s="69"/>
      <c r="ADR157" s="69"/>
      <c r="ADS157" s="69"/>
      <c r="ADT157" s="69"/>
      <c r="ADU157" s="69"/>
      <c r="ADV157" s="69"/>
      <c r="ADW157" s="69"/>
      <c r="ADX157" s="69"/>
      <c r="ADY157" s="69"/>
      <c r="ADZ157" s="69"/>
      <c r="AEA157" s="69"/>
      <c r="AEB157" s="69"/>
      <c r="AEC157" s="69"/>
      <c r="AED157" s="69"/>
      <c r="AEE157" s="69"/>
      <c r="AEF157" s="69"/>
      <c r="AEG157" s="69"/>
      <c r="AEH157" s="69"/>
      <c r="AEI157" s="69"/>
      <c r="AEJ157" s="69"/>
      <c r="AEK157" s="69"/>
      <c r="AEL157" s="69"/>
      <c r="AEM157" s="69"/>
      <c r="AEN157" s="69"/>
      <c r="AEO157" s="69"/>
      <c r="AEP157" s="69"/>
      <c r="AEQ157" s="69"/>
      <c r="AER157" s="69"/>
      <c r="AES157" s="69"/>
      <c r="AET157" s="69"/>
      <c r="AEU157" s="69"/>
      <c r="AEV157" s="69"/>
      <c r="AEW157" s="69"/>
      <c r="AEX157" s="69"/>
      <c r="AEY157" s="69"/>
      <c r="AEZ157" s="69"/>
      <c r="AFA157" s="69"/>
      <c r="AFB157" s="69"/>
      <c r="AFC157" s="69"/>
      <c r="AFD157" s="69"/>
      <c r="AFE157" s="69"/>
      <c r="AFF157" s="69"/>
      <c r="AFG157" s="69"/>
      <c r="AFH157" s="69"/>
      <c r="AFI157" s="69"/>
      <c r="AFJ157" s="69"/>
      <c r="AFK157" s="69"/>
      <c r="AFL157" s="69"/>
      <c r="AFM157" s="69"/>
      <c r="AFN157" s="69"/>
      <c r="AFO157" s="69"/>
      <c r="AFP157" s="69"/>
      <c r="AFQ157" s="69"/>
      <c r="AFR157" s="69"/>
      <c r="AFS157" s="69"/>
      <c r="AFT157" s="69"/>
      <c r="AFU157" s="69"/>
      <c r="AFV157" s="69"/>
      <c r="AFW157" s="69"/>
      <c r="AFX157" s="69"/>
      <c r="AFY157" s="69"/>
      <c r="AFZ157" s="69"/>
      <c r="AGA157" s="69"/>
      <c r="AGB157" s="69"/>
      <c r="AGC157" s="69"/>
      <c r="AGD157" s="69"/>
      <c r="AGE157" s="69"/>
      <c r="AGF157" s="69"/>
      <c r="AGG157" s="69"/>
      <c r="AGH157" s="69"/>
      <c r="AGI157" s="69"/>
      <c r="AGJ157" s="69"/>
      <c r="AGK157" s="69"/>
      <c r="AGL157" s="69"/>
      <c r="AGM157" s="69"/>
      <c r="AGN157" s="69"/>
      <c r="AGO157" s="69"/>
      <c r="AGP157" s="69"/>
      <c r="AGQ157" s="69"/>
      <c r="AGR157" s="69"/>
      <c r="AGS157" s="69"/>
      <c r="AGT157" s="69"/>
      <c r="AGU157" s="69"/>
      <c r="AGV157" s="69"/>
      <c r="AGW157" s="69"/>
      <c r="AGX157" s="69"/>
      <c r="AGY157" s="69"/>
      <c r="AGZ157" s="69"/>
      <c r="AHA157" s="69"/>
      <c r="AHB157" s="69"/>
      <c r="AHC157" s="69"/>
      <c r="AHD157" s="69"/>
      <c r="AHE157" s="69"/>
      <c r="AHF157" s="69"/>
      <c r="AHG157" s="69"/>
      <c r="AHH157" s="69"/>
      <c r="AHI157" s="69"/>
      <c r="AHJ157" s="69"/>
      <c r="AHK157" s="69"/>
      <c r="AHL157" s="69"/>
      <c r="AHM157" s="69"/>
      <c r="AHN157" s="69"/>
      <c r="AHO157" s="69"/>
      <c r="AHP157" s="69"/>
      <c r="AHQ157" s="69"/>
      <c r="AHR157" s="69"/>
      <c r="AHS157" s="69"/>
      <c r="AHT157" s="69"/>
      <c r="AHU157" s="69"/>
      <c r="AHV157" s="69"/>
      <c r="AHW157" s="69"/>
      <c r="AHX157" s="69"/>
      <c r="AHY157" s="69"/>
      <c r="AHZ157" s="69"/>
      <c r="AIA157" s="69"/>
      <c r="AIB157" s="69"/>
      <c r="AIC157" s="69"/>
      <c r="AID157" s="69"/>
      <c r="AIE157" s="69"/>
      <c r="AIF157" s="69"/>
      <c r="AIG157" s="69"/>
      <c r="AIH157" s="69"/>
      <c r="AII157" s="69"/>
      <c r="AIJ157" s="69"/>
      <c r="AIK157" s="69"/>
      <c r="AIL157" s="69"/>
      <c r="AIM157" s="69"/>
      <c r="AIN157" s="69"/>
      <c r="AIO157" s="69"/>
      <c r="AIP157" s="69"/>
      <c r="AIQ157" s="69"/>
      <c r="AIR157" s="69"/>
      <c r="AIS157" s="69"/>
      <c r="AIT157" s="69"/>
      <c r="AIU157" s="69"/>
      <c r="AIV157" s="69"/>
      <c r="AIW157" s="69"/>
      <c r="AIX157" s="69"/>
      <c r="AIY157" s="69"/>
      <c r="AIZ157" s="69"/>
      <c r="AJA157" s="69"/>
      <c r="AJB157" s="69"/>
      <c r="AJC157" s="69"/>
      <c r="AJD157" s="69"/>
      <c r="AJE157" s="69"/>
      <c r="AJF157" s="69"/>
      <c r="AJG157" s="69"/>
      <c r="AJH157" s="69"/>
      <c r="AJI157" s="69"/>
      <c r="AJJ157" s="69"/>
      <c r="AJK157" s="69"/>
      <c r="AJL157" s="69"/>
      <c r="AJM157" s="69"/>
      <c r="AJN157" s="69"/>
      <c r="AJO157" s="69"/>
      <c r="AJP157" s="69"/>
      <c r="AJQ157" s="69"/>
      <c r="AJR157" s="69"/>
      <c r="AJS157" s="69"/>
      <c r="AJT157" s="69"/>
      <c r="AJU157" s="69"/>
      <c r="AJV157" s="69"/>
      <c r="AJW157" s="69"/>
      <c r="AJX157" s="69"/>
      <c r="AJY157" s="69"/>
      <c r="AJZ157" s="69"/>
      <c r="AKA157" s="69"/>
      <c r="AKB157" s="69"/>
      <c r="AKC157" s="69"/>
      <c r="AKD157" s="69"/>
      <c r="AKE157" s="69"/>
      <c r="AKF157" s="69"/>
      <c r="AKG157" s="69"/>
      <c r="AKH157" s="69"/>
      <c r="AKI157" s="69"/>
      <c r="AKJ157" s="69"/>
      <c r="AKK157" s="69"/>
      <c r="AKL157" s="69"/>
      <c r="AKM157" s="69"/>
      <c r="AKN157" s="69"/>
      <c r="AKO157" s="69"/>
      <c r="AKP157" s="69"/>
      <c r="AKQ157" s="69"/>
      <c r="AKR157" s="69"/>
      <c r="AKS157" s="69"/>
      <c r="AKT157" s="69"/>
      <c r="AKU157" s="69"/>
      <c r="AKV157" s="69"/>
      <c r="AKW157" s="69"/>
      <c r="AKX157" s="69"/>
      <c r="AKY157" s="69"/>
      <c r="AKZ157" s="69"/>
      <c r="ALA157" s="69"/>
      <c r="ALB157" s="69"/>
      <c r="ALC157" s="69"/>
      <c r="ALD157" s="69"/>
      <c r="ALE157" s="69"/>
      <c r="ALF157" s="69"/>
      <c r="ALG157" s="69"/>
      <c r="ALH157" s="69"/>
      <c r="ALI157" s="69"/>
      <c r="ALJ157" s="69"/>
      <c r="ALK157" s="69"/>
      <c r="ALL157" s="69"/>
      <c r="ALM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69"/>
      <c r="OS158" s="69"/>
      <c r="OT158" s="69"/>
      <c r="OU158" s="69"/>
      <c r="OV158" s="69"/>
      <c r="OW158" s="69"/>
      <c r="OX158" s="69"/>
      <c r="OY158" s="69"/>
      <c r="OZ158" s="69"/>
      <c r="PA158" s="69"/>
      <c r="PB158" s="69"/>
      <c r="PC158" s="69"/>
      <c r="PD158" s="69"/>
      <c r="PE158" s="69"/>
      <c r="PF158" s="69"/>
      <c r="PG158" s="69"/>
      <c r="PH158" s="69"/>
      <c r="PI158" s="69"/>
      <c r="PJ158" s="69"/>
      <c r="PK158" s="69"/>
      <c r="PL158" s="69"/>
      <c r="PM158" s="69"/>
      <c r="PN158" s="69"/>
      <c r="PO158" s="69"/>
      <c r="PP158" s="69"/>
      <c r="PQ158" s="69"/>
      <c r="PR158" s="69"/>
      <c r="PS158" s="69"/>
      <c r="PT158" s="69"/>
      <c r="PU158" s="69"/>
      <c r="PV158" s="69"/>
      <c r="PW158" s="69"/>
      <c r="PX158" s="69"/>
      <c r="PY158" s="69"/>
      <c r="PZ158" s="69"/>
      <c r="QA158" s="69"/>
      <c r="QB158" s="69"/>
      <c r="QC158" s="69"/>
      <c r="QD158" s="69"/>
      <c r="QE158" s="69"/>
      <c r="QF158" s="69"/>
      <c r="QG158" s="69"/>
      <c r="QH158" s="69"/>
      <c r="QI158" s="69"/>
      <c r="QJ158" s="69"/>
      <c r="QK158" s="69"/>
      <c r="QL158" s="69"/>
      <c r="QM158" s="69"/>
      <c r="QN158" s="69"/>
      <c r="QO158" s="69"/>
      <c r="QP158" s="69"/>
      <c r="QQ158" s="69"/>
      <c r="QR158" s="69"/>
      <c r="QS158" s="69"/>
      <c r="QT158" s="69"/>
      <c r="QU158" s="69"/>
      <c r="QV158" s="69"/>
      <c r="QW158" s="69"/>
      <c r="QX158" s="69"/>
      <c r="QY158" s="69"/>
      <c r="QZ158" s="69"/>
      <c r="RA158" s="69"/>
      <c r="RB158" s="69"/>
      <c r="RC158" s="69"/>
      <c r="RD158" s="69"/>
      <c r="RE158" s="69"/>
      <c r="RF158" s="69"/>
      <c r="RG158" s="69"/>
      <c r="RH158" s="69"/>
      <c r="RI158" s="69"/>
      <c r="RJ158" s="69"/>
      <c r="RK158" s="69"/>
      <c r="RL158" s="69"/>
      <c r="RM158" s="69"/>
      <c r="RN158" s="69"/>
      <c r="RO158" s="69"/>
      <c r="RP158" s="69"/>
      <c r="RQ158" s="69"/>
      <c r="RR158" s="69"/>
      <c r="RS158" s="69"/>
      <c r="RT158" s="69"/>
      <c r="RU158" s="69"/>
      <c r="RV158" s="69"/>
      <c r="RW158" s="69"/>
      <c r="RX158" s="69"/>
      <c r="RY158" s="69"/>
      <c r="RZ158" s="69"/>
      <c r="SA158" s="69"/>
      <c r="SB158" s="69"/>
      <c r="SC158" s="69"/>
      <c r="SD158" s="69"/>
      <c r="SE158" s="69"/>
      <c r="SF158" s="69"/>
      <c r="SG158" s="69"/>
      <c r="SH158" s="69"/>
      <c r="SI158" s="69"/>
      <c r="SJ158" s="69"/>
      <c r="SK158" s="69"/>
      <c r="SL158" s="69"/>
      <c r="SM158" s="69"/>
      <c r="SN158" s="69"/>
      <c r="SO158" s="69"/>
      <c r="SP158" s="69"/>
      <c r="SQ158" s="69"/>
      <c r="SR158" s="69"/>
      <c r="SS158" s="69"/>
      <c r="ST158" s="69"/>
      <c r="SU158" s="69"/>
      <c r="SV158" s="69"/>
      <c r="SW158" s="69"/>
      <c r="SX158" s="69"/>
      <c r="SY158" s="69"/>
      <c r="SZ158" s="69"/>
      <c r="TA158" s="69"/>
      <c r="TB158" s="69"/>
      <c r="TC158" s="69"/>
      <c r="TD158" s="69"/>
      <c r="TE158" s="69"/>
      <c r="TF158" s="69"/>
      <c r="TG158" s="69"/>
      <c r="TH158" s="69"/>
      <c r="TI158" s="69"/>
      <c r="TJ158" s="69"/>
      <c r="TK158" s="69"/>
      <c r="TL158" s="69"/>
      <c r="TM158" s="69"/>
      <c r="TN158" s="69"/>
      <c r="TO158" s="69"/>
      <c r="TP158" s="69"/>
      <c r="TQ158" s="69"/>
      <c r="TR158" s="69"/>
      <c r="TS158" s="69"/>
      <c r="TT158" s="69"/>
      <c r="TU158" s="69"/>
      <c r="TV158" s="69"/>
      <c r="TW158" s="69"/>
      <c r="TX158" s="69"/>
      <c r="TY158" s="69"/>
      <c r="TZ158" s="69"/>
      <c r="UA158" s="69"/>
      <c r="UB158" s="69"/>
      <c r="UC158" s="69"/>
      <c r="UD158" s="69"/>
      <c r="UE158" s="69"/>
      <c r="UF158" s="69"/>
      <c r="UG158" s="69"/>
      <c r="UH158" s="69"/>
      <c r="UI158" s="69"/>
      <c r="UJ158" s="69"/>
      <c r="UK158" s="69"/>
      <c r="UL158" s="69"/>
      <c r="UM158" s="69"/>
      <c r="UN158" s="69"/>
      <c r="UO158" s="69"/>
      <c r="UP158" s="69"/>
      <c r="UQ158" s="69"/>
      <c r="UR158" s="69"/>
      <c r="US158" s="69"/>
      <c r="UT158" s="69"/>
      <c r="UU158" s="69"/>
      <c r="UV158" s="69"/>
      <c r="UW158" s="69"/>
      <c r="UX158" s="69"/>
      <c r="UY158" s="69"/>
      <c r="UZ158" s="69"/>
      <c r="VA158" s="69"/>
      <c r="VB158" s="69"/>
      <c r="VC158" s="69"/>
      <c r="VD158" s="69"/>
      <c r="VE158" s="69"/>
      <c r="VF158" s="69"/>
      <c r="VG158" s="69"/>
      <c r="VH158" s="69"/>
      <c r="VI158" s="69"/>
      <c r="VJ158" s="69"/>
      <c r="VK158" s="69"/>
      <c r="VL158" s="69"/>
      <c r="VM158" s="69"/>
      <c r="VN158" s="69"/>
      <c r="VO158" s="69"/>
      <c r="VP158" s="69"/>
      <c r="VQ158" s="69"/>
      <c r="VR158" s="69"/>
      <c r="VS158" s="69"/>
      <c r="VT158" s="69"/>
      <c r="VU158" s="69"/>
      <c r="VV158" s="69"/>
      <c r="VW158" s="69"/>
      <c r="VX158" s="69"/>
      <c r="VY158" s="69"/>
      <c r="VZ158" s="69"/>
      <c r="WA158" s="69"/>
      <c r="WB158" s="69"/>
      <c r="WC158" s="69"/>
      <c r="WD158" s="69"/>
      <c r="WE158" s="69"/>
      <c r="WF158" s="69"/>
      <c r="WG158" s="69"/>
      <c r="WH158" s="69"/>
      <c r="WI158" s="69"/>
      <c r="WJ158" s="69"/>
      <c r="WK158" s="69"/>
      <c r="WL158" s="69"/>
      <c r="WM158" s="69"/>
      <c r="WN158" s="69"/>
      <c r="WO158" s="69"/>
      <c r="WP158" s="69"/>
      <c r="WQ158" s="69"/>
      <c r="WR158" s="69"/>
      <c r="WS158" s="69"/>
      <c r="WT158" s="69"/>
      <c r="WU158" s="69"/>
      <c r="WV158" s="69"/>
      <c r="WW158" s="69"/>
      <c r="WX158" s="69"/>
      <c r="WY158" s="69"/>
      <c r="WZ158" s="69"/>
      <c r="XA158" s="69"/>
      <c r="XB158" s="69"/>
      <c r="XC158" s="69"/>
      <c r="XD158" s="69"/>
      <c r="XE158" s="69"/>
      <c r="XF158" s="69"/>
      <c r="XG158" s="69"/>
      <c r="XH158" s="69"/>
      <c r="XI158" s="69"/>
      <c r="XJ158" s="69"/>
      <c r="XK158" s="69"/>
      <c r="XL158" s="69"/>
      <c r="XM158" s="69"/>
      <c r="XN158" s="69"/>
      <c r="XO158" s="69"/>
      <c r="XP158" s="69"/>
      <c r="XQ158" s="69"/>
      <c r="XR158" s="69"/>
      <c r="XS158" s="69"/>
      <c r="XT158" s="69"/>
      <c r="XU158" s="69"/>
      <c r="XV158" s="69"/>
      <c r="XW158" s="69"/>
      <c r="XX158" s="69"/>
      <c r="XY158" s="69"/>
      <c r="XZ158" s="69"/>
      <c r="YA158" s="69"/>
      <c r="YB158" s="69"/>
      <c r="YC158" s="69"/>
      <c r="YD158" s="69"/>
      <c r="YE158" s="69"/>
      <c r="YF158" s="69"/>
      <c r="YG158" s="69"/>
      <c r="YH158" s="69"/>
      <c r="YI158" s="69"/>
      <c r="YJ158" s="69"/>
      <c r="YK158" s="69"/>
      <c r="YL158" s="69"/>
      <c r="YM158" s="69"/>
      <c r="YN158" s="69"/>
      <c r="YO158" s="69"/>
      <c r="YP158" s="69"/>
      <c r="YQ158" s="69"/>
      <c r="YR158" s="69"/>
      <c r="YS158" s="69"/>
      <c r="YT158" s="69"/>
      <c r="YU158" s="69"/>
      <c r="YV158" s="69"/>
      <c r="YW158" s="69"/>
      <c r="YX158" s="69"/>
      <c r="YY158" s="69"/>
      <c r="YZ158" s="69"/>
      <c r="ZA158" s="69"/>
      <c r="ZB158" s="69"/>
      <c r="ZC158" s="69"/>
      <c r="ZD158" s="69"/>
      <c r="ZE158" s="69"/>
      <c r="ZF158" s="69"/>
      <c r="ZG158" s="69"/>
      <c r="ZH158" s="69"/>
      <c r="ZI158" s="69"/>
      <c r="ZJ158" s="69"/>
      <c r="ZK158" s="69"/>
      <c r="ZL158" s="69"/>
      <c r="ZM158" s="69"/>
      <c r="ZN158" s="69"/>
      <c r="ZO158" s="69"/>
      <c r="ZP158" s="69"/>
      <c r="ZQ158" s="69"/>
      <c r="ZR158" s="69"/>
      <c r="ZS158" s="69"/>
      <c r="ZT158" s="69"/>
      <c r="ZU158" s="69"/>
      <c r="ZV158" s="69"/>
      <c r="ZW158" s="69"/>
      <c r="ZX158" s="69"/>
      <c r="ZY158" s="69"/>
      <c r="ZZ158" s="69"/>
      <c r="AAA158" s="69"/>
      <c r="AAB158" s="69"/>
      <c r="AAC158" s="69"/>
      <c r="AAD158" s="69"/>
      <c r="AAE158" s="69"/>
      <c r="AAF158" s="69"/>
      <c r="AAG158" s="69"/>
      <c r="AAH158" s="69"/>
      <c r="AAI158" s="69"/>
      <c r="AAJ158" s="69"/>
      <c r="AAK158" s="69"/>
      <c r="AAL158" s="69"/>
      <c r="AAM158" s="69"/>
      <c r="AAN158" s="69"/>
      <c r="AAO158" s="69"/>
      <c r="AAP158" s="69"/>
      <c r="AAQ158" s="69"/>
      <c r="AAR158" s="69"/>
      <c r="AAS158" s="69"/>
      <c r="AAT158" s="69"/>
      <c r="AAU158" s="69"/>
      <c r="AAV158" s="69"/>
      <c r="AAW158" s="69"/>
      <c r="AAX158" s="69"/>
      <c r="AAY158" s="69"/>
      <c r="AAZ158" s="69"/>
      <c r="ABA158" s="69"/>
      <c r="ABB158" s="69"/>
      <c r="ABC158" s="69"/>
      <c r="ABD158" s="69"/>
      <c r="ABE158" s="69"/>
      <c r="ABF158" s="69"/>
      <c r="ABG158" s="69"/>
      <c r="ABH158" s="69"/>
      <c r="ABI158" s="69"/>
      <c r="ABJ158" s="69"/>
      <c r="ABK158" s="69"/>
      <c r="ABL158" s="69"/>
      <c r="ABM158" s="69"/>
      <c r="ABN158" s="69"/>
      <c r="ABO158" s="69"/>
      <c r="ABP158" s="69"/>
      <c r="ABQ158" s="69"/>
      <c r="ABR158" s="69"/>
      <c r="ABS158" s="69"/>
      <c r="ABT158" s="69"/>
      <c r="ABU158" s="69"/>
      <c r="ABV158" s="69"/>
      <c r="ABW158" s="69"/>
      <c r="ABX158" s="69"/>
      <c r="ABY158" s="69"/>
      <c r="ABZ158" s="69"/>
      <c r="ACA158" s="69"/>
      <c r="ACB158" s="69"/>
      <c r="ACC158" s="69"/>
      <c r="ACD158" s="69"/>
      <c r="ACE158" s="69"/>
      <c r="ACF158" s="69"/>
      <c r="ACG158" s="69"/>
      <c r="ACH158" s="69"/>
      <c r="ACI158" s="69"/>
      <c r="ACJ158" s="69"/>
      <c r="ACK158" s="69"/>
      <c r="ACL158" s="69"/>
      <c r="ACM158" s="69"/>
      <c r="ACN158" s="69"/>
      <c r="ACO158" s="69"/>
      <c r="ACP158" s="69"/>
      <c r="ACQ158" s="69"/>
      <c r="ACR158" s="69"/>
      <c r="ACS158" s="69"/>
      <c r="ACT158" s="69"/>
      <c r="ACU158" s="69"/>
      <c r="ACV158" s="69"/>
      <c r="ACW158" s="69"/>
      <c r="ACX158" s="69"/>
      <c r="ACY158" s="69"/>
      <c r="ACZ158" s="69"/>
      <c r="ADA158" s="69"/>
      <c r="ADB158" s="69"/>
      <c r="ADC158" s="69"/>
      <c r="ADD158" s="69"/>
      <c r="ADE158" s="69"/>
      <c r="ADF158" s="69"/>
      <c r="ADG158" s="69"/>
      <c r="ADH158" s="69"/>
      <c r="ADI158" s="69"/>
      <c r="ADJ158" s="69"/>
      <c r="ADK158" s="69"/>
      <c r="ADL158" s="69"/>
      <c r="ADM158" s="69"/>
      <c r="ADN158" s="69"/>
      <c r="ADO158" s="69"/>
      <c r="ADP158" s="69"/>
      <c r="ADQ158" s="69"/>
      <c r="ADR158" s="69"/>
      <c r="ADS158" s="69"/>
      <c r="ADT158" s="69"/>
      <c r="ADU158" s="69"/>
      <c r="ADV158" s="69"/>
      <c r="ADW158" s="69"/>
      <c r="ADX158" s="69"/>
      <c r="ADY158" s="69"/>
      <c r="ADZ158" s="69"/>
      <c r="AEA158" s="69"/>
      <c r="AEB158" s="69"/>
      <c r="AEC158" s="69"/>
      <c r="AED158" s="69"/>
      <c r="AEE158" s="69"/>
      <c r="AEF158" s="69"/>
      <c r="AEG158" s="69"/>
      <c r="AEH158" s="69"/>
      <c r="AEI158" s="69"/>
      <c r="AEJ158" s="69"/>
      <c r="AEK158" s="69"/>
      <c r="AEL158" s="69"/>
      <c r="AEM158" s="69"/>
      <c r="AEN158" s="69"/>
      <c r="AEO158" s="69"/>
      <c r="AEP158" s="69"/>
      <c r="AEQ158" s="69"/>
      <c r="AER158" s="69"/>
      <c r="AES158" s="69"/>
      <c r="AET158" s="69"/>
      <c r="AEU158" s="69"/>
      <c r="AEV158" s="69"/>
      <c r="AEW158" s="69"/>
      <c r="AEX158" s="69"/>
      <c r="AEY158" s="69"/>
      <c r="AEZ158" s="69"/>
      <c r="AFA158" s="69"/>
      <c r="AFB158" s="69"/>
      <c r="AFC158" s="69"/>
      <c r="AFD158" s="69"/>
      <c r="AFE158" s="69"/>
      <c r="AFF158" s="69"/>
      <c r="AFG158" s="69"/>
      <c r="AFH158" s="69"/>
      <c r="AFI158" s="69"/>
      <c r="AFJ158" s="69"/>
      <c r="AFK158" s="69"/>
      <c r="AFL158" s="69"/>
      <c r="AFM158" s="69"/>
      <c r="AFN158" s="69"/>
      <c r="AFO158" s="69"/>
      <c r="AFP158" s="69"/>
      <c r="AFQ158" s="69"/>
      <c r="AFR158" s="69"/>
      <c r="AFS158" s="69"/>
      <c r="AFT158" s="69"/>
      <c r="AFU158" s="69"/>
      <c r="AFV158" s="69"/>
      <c r="AFW158" s="69"/>
      <c r="AFX158" s="69"/>
      <c r="AFY158" s="69"/>
      <c r="AFZ158" s="69"/>
      <c r="AGA158" s="69"/>
      <c r="AGB158" s="69"/>
      <c r="AGC158" s="69"/>
      <c r="AGD158" s="69"/>
      <c r="AGE158" s="69"/>
      <c r="AGF158" s="69"/>
      <c r="AGG158" s="69"/>
      <c r="AGH158" s="69"/>
      <c r="AGI158" s="69"/>
      <c r="AGJ158" s="69"/>
      <c r="AGK158" s="69"/>
      <c r="AGL158" s="69"/>
      <c r="AGM158" s="69"/>
      <c r="AGN158" s="69"/>
      <c r="AGO158" s="69"/>
      <c r="AGP158" s="69"/>
      <c r="AGQ158" s="69"/>
      <c r="AGR158" s="69"/>
      <c r="AGS158" s="69"/>
      <c r="AGT158" s="69"/>
      <c r="AGU158" s="69"/>
      <c r="AGV158" s="69"/>
      <c r="AGW158" s="69"/>
      <c r="AGX158" s="69"/>
      <c r="AGY158" s="69"/>
      <c r="AGZ158" s="69"/>
      <c r="AHA158" s="69"/>
      <c r="AHB158" s="69"/>
      <c r="AHC158" s="69"/>
      <c r="AHD158" s="69"/>
      <c r="AHE158" s="69"/>
      <c r="AHF158" s="69"/>
      <c r="AHG158" s="69"/>
      <c r="AHH158" s="69"/>
      <c r="AHI158" s="69"/>
      <c r="AHJ158" s="69"/>
      <c r="AHK158" s="69"/>
      <c r="AHL158" s="69"/>
      <c r="AHM158" s="69"/>
      <c r="AHN158" s="69"/>
      <c r="AHO158" s="69"/>
      <c r="AHP158" s="69"/>
      <c r="AHQ158" s="69"/>
      <c r="AHR158" s="69"/>
      <c r="AHS158" s="69"/>
      <c r="AHT158" s="69"/>
      <c r="AHU158" s="69"/>
      <c r="AHV158" s="69"/>
      <c r="AHW158" s="69"/>
      <c r="AHX158" s="69"/>
      <c r="AHY158" s="69"/>
      <c r="AHZ158" s="69"/>
      <c r="AIA158" s="69"/>
      <c r="AIB158" s="69"/>
      <c r="AIC158" s="69"/>
      <c r="AID158" s="69"/>
      <c r="AIE158" s="69"/>
      <c r="AIF158" s="69"/>
      <c r="AIG158" s="69"/>
      <c r="AIH158" s="69"/>
      <c r="AII158" s="69"/>
      <c r="AIJ158" s="69"/>
      <c r="AIK158" s="69"/>
      <c r="AIL158" s="69"/>
      <c r="AIM158" s="69"/>
      <c r="AIN158" s="69"/>
      <c r="AIO158" s="69"/>
      <c r="AIP158" s="69"/>
      <c r="AIQ158" s="69"/>
      <c r="AIR158" s="69"/>
      <c r="AIS158" s="69"/>
      <c r="AIT158" s="69"/>
      <c r="AIU158" s="69"/>
      <c r="AIV158" s="69"/>
      <c r="AIW158" s="69"/>
      <c r="AIX158" s="69"/>
      <c r="AIY158" s="69"/>
      <c r="AIZ158" s="69"/>
      <c r="AJA158" s="69"/>
      <c r="AJB158" s="69"/>
      <c r="AJC158" s="69"/>
      <c r="AJD158" s="69"/>
      <c r="AJE158" s="69"/>
      <c r="AJF158" s="69"/>
      <c r="AJG158" s="69"/>
      <c r="AJH158" s="69"/>
      <c r="AJI158" s="69"/>
      <c r="AJJ158" s="69"/>
      <c r="AJK158" s="69"/>
      <c r="AJL158" s="69"/>
      <c r="AJM158" s="69"/>
      <c r="AJN158" s="69"/>
      <c r="AJO158" s="69"/>
      <c r="AJP158" s="69"/>
      <c r="AJQ158" s="69"/>
      <c r="AJR158" s="69"/>
      <c r="AJS158" s="69"/>
      <c r="AJT158" s="69"/>
      <c r="AJU158" s="69"/>
      <c r="AJV158" s="69"/>
      <c r="AJW158" s="69"/>
      <c r="AJX158" s="69"/>
      <c r="AJY158" s="69"/>
      <c r="AJZ158" s="69"/>
      <c r="AKA158" s="69"/>
      <c r="AKB158" s="69"/>
      <c r="AKC158" s="69"/>
      <c r="AKD158" s="69"/>
      <c r="AKE158" s="69"/>
      <c r="AKF158" s="69"/>
      <c r="AKG158" s="69"/>
      <c r="AKH158" s="69"/>
      <c r="AKI158" s="69"/>
      <c r="AKJ158" s="69"/>
      <c r="AKK158" s="69"/>
      <c r="AKL158" s="69"/>
      <c r="AKM158" s="69"/>
      <c r="AKN158" s="69"/>
      <c r="AKO158" s="69"/>
      <c r="AKP158" s="69"/>
      <c r="AKQ158" s="69"/>
      <c r="AKR158" s="69"/>
      <c r="AKS158" s="69"/>
      <c r="AKT158" s="69"/>
      <c r="AKU158" s="69"/>
      <c r="AKV158" s="69"/>
      <c r="AKW158" s="69"/>
      <c r="AKX158" s="69"/>
      <c r="AKY158" s="69"/>
      <c r="AKZ158" s="69"/>
      <c r="ALA158" s="69"/>
      <c r="ALB158" s="69"/>
      <c r="ALC158" s="69"/>
      <c r="ALD158" s="69"/>
      <c r="ALE158" s="69"/>
      <c r="ALF158" s="69"/>
      <c r="ALG158" s="69"/>
      <c r="ALH158" s="69"/>
      <c r="ALI158" s="69"/>
      <c r="ALJ158" s="69"/>
      <c r="ALK158" s="69"/>
      <c r="ALL158" s="69"/>
      <c r="ALM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69"/>
      <c r="OS159" s="69"/>
      <c r="OT159" s="69"/>
      <c r="OU159" s="69"/>
      <c r="OV159" s="69"/>
      <c r="OW159" s="69"/>
      <c r="OX159" s="69"/>
      <c r="OY159" s="69"/>
      <c r="OZ159" s="69"/>
      <c r="PA159" s="69"/>
      <c r="PB159" s="69"/>
      <c r="PC159" s="69"/>
      <c r="PD159" s="69"/>
      <c r="PE159" s="69"/>
      <c r="PF159" s="69"/>
      <c r="PG159" s="69"/>
      <c r="PH159" s="69"/>
      <c r="PI159" s="69"/>
      <c r="PJ159" s="69"/>
      <c r="PK159" s="69"/>
      <c r="PL159" s="69"/>
      <c r="PM159" s="69"/>
      <c r="PN159" s="69"/>
      <c r="PO159" s="69"/>
      <c r="PP159" s="69"/>
      <c r="PQ159" s="69"/>
      <c r="PR159" s="69"/>
      <c r="PS159" s="69"/>
      <c r="PT159" s="69"/>
      <c r="PU159" s="69"/>
      <c r="PV159" s="69"/>
      <c r="PW159" s="69"/>
      <c r="PX159" s="69"/>
      <c r="PY159" s="69"/>
      <c r="PZ159" s="69"/>
      <c r="QA159" s="69"/>
      <c r="QB159" s="69"/>
      <c r="QC159" s="69"/>
      <c r="QD159" s="69"/>
      <c r="QE159" s="69"/>
      <c r="QF159" s="69"/>
      <c r="QG159" s="69"/>
      <c r="QH159" s="69"/>
      <c r="QI159" s="69"/>
      <c r="QJ159" s="69"/>
      <c r="QK159" s="69"/>
      <c r="QL159" s="69"/>
      <c r="QM159" s="69"/>
      <c r="QN159" s="69"/>
      <c r="QO159" s="69"/>
      <c r="QP159" s="69"/>
      <c r="QQ159" s="69"/>
      <c r="QR159" s="69"/>
      <c r="QS159" s="69"/>
      <c r="QT159" s="69"/>
      <c r="QU159" s="69"/>
      <c r="QV159" s="69"/>
      <c r="QW159" s="69"/>
      <c r="QX159" s="69"/>
      <c r="QY159" s="69"/>
      <c r="QZ159" s="69"/>
      <c r="RA159" s="69"/>
      <c r="RB159" s="69"/>
      <c r="RC159" s="69"/>
      <c r="RD159" s="69"/>
      <c r="RE159" s="69"/>
      <c r="RF159" s="69"/>
      <c r="RG159" s="69"/>
      <c r="RH159" s="69"/>
      <c r="RI159" s="69"/>
      <c r="RJ159" s="69"/>
      <c r="RK159" s="69"/>
      <c r="RL159" s="69"/>
      <c r="RM159" s="69"/>
      <c r="RN159" s="69"/>
      <c r="RO159" s="69"/>
      <c r="RP159" s="69"/>
      <c r="RQ159" s="69"/>
      <c r="RR159" s="69"/>
      <c r="RS159" s="69"/>
      <c r="RT159" s="69"/>
      <c r="RU159" s="69"/>
      <c r="RV159" s="69"/>
      <c r="RW159" s="69"/>
      <c r="RX159" s="69"/>
      <c r="RY159" s="69"/>
      <c r="RZ159" s="69"/>
      <c r="SA159" s="69"/>
      <c r="SB159" s="69"/>
      <c r="SC159" s="69"/>
      <c r="SD159" s="69"/>
      <c r="SE159" s="69"/>
      <c r="SF159" s="69"/>
      <c r="SG159" s="69"/>
      <c r="SH159" s="69"/>
      <c r="SI159" s="69"/>
      <c r="SJ159" s="69"/>
      <c r="SK159" s="69"/>
      <c r="SL159" s="69"/>
      <c r="SM159" s="69"/>
      <c r="SN159" s="69"/>
      <c r="SO159" s="69"/>
      <c r="SP159" s="69"/>
      <c r="SQ159" s="69"/>
      <c r="SR159" s="69"/>
      <c r="SS159" s="69"/>
      <c r="ST159" s="69"/>
      <c r="SU159" s="69"/>
      <c r="SV159" s="69"/>
      <c r="SW159" s="69"/>
      <c r="SX159" s="69"/>
      <c r="SY159" s="69"/>
      <c r="SZ159" s="69"/>
      <c r="TA159" s="69"/>
      <c r="TB159" s="69"/>
      <c r="TC159" s="69"/>
      <c r="TD159" s="69"/>
      <c r="TE159" s="69"/>
      <c r="TF159" s="69"/>
      <c r="TG159" s="69"/>
      <c r="TH159" s="69"/>
      <c r="TI159" s="69"/>
      <c r="TJ159" s="69"/>
      <c r="TK159" s="69"/>
      <c r="TL159" s="69"/>
      <c r="TM159" s="69"/>
      <c r="TN159" s="69"/>
      <c r="TO159" s="69"/>
      <c r="TP159" s="69"/>
      <c r="TQ159" s="69"/>
      <c r="TR159" s="69"/>
      <c r="TS159" s="69"/>
      <c r="TT159" s="69"/>
      <c r="TU159" s="69"/>
      <c r="TV159" s="69"/>
      <c r="TW159" s="69"/>
      <c r="TX159" s="69"/>
      <c r="TY159" s="69"/>
      <c r="TZ159" s="69"/>
      <c r="UA159" s="69"/>
      <c r="UB159" s="69"/>
      <c r="UC159" s="69"/>
      <c r="UD159" s="69"/>
      <c r="UE159" s="69"/>
      <c r="UF159" s="69"/>
      <c r="UG159" s="69"/>
      <c r="UH159" s="69"/>
      <c r="UI159" s="69"/>
      <c r="UJ159" s="69"/>
      <c r="UK159" s="69"/>
      <c r="UL159" s="69"/>
      <c r="UM159" s="69"/>
      <c r="UN159" s="69"/>
      <c r="UO159" s="69"/>
      <c r="UP159" s="69"/>
      <c r="UQ159" s="69"/>
      <c r="UR159" s="69"/>
      <c r="US159" s="69"/>
      <c r="UT159" s="69"/>
      <c r="UU159" s="69"/>
      <c r="UV159" s="69"/>
      <c r="UW159" s="69"/>
      <c r="UX159" s="69"/>
      <c r="UY159" s="69"/>
      <c r="UZ159" s="69"/>
      <c r="VA159" s="69"/>
      <c r="VB159" s="69"/>
      <c r="VC159" s="69"/>
      <c r="VD159" s="69"/>
      <c r="VE159" s="69"/>
      <c r="VF159" s="69"/>
      <c r="VG159" s="69"/>
      <c r="VH159" s="69"/>
      <c r="VI159" s="69"/>
      <c r="VJ159" s="69"/>
      <c r="VK159" s="69"/>
      <c r="VL159" s="69"/>
      <c r="VM159" s="69"/>
      <c r="VN159" s="69"/>
      <c r="VO159" s="69"/>
      <c r="VP159" s="69"/>
      <c r="VQ159" s="69"/>
      <c r="VR159" s="69"/>
      <c r="VS159" s="69"/>
      <c r="VT159" s="69"/>
      <c r="VU159" s="69"/>
      <c r="VV159" s="69"/>
      <c r="VW159" s="69"/>
      <c r="VX159" s="69"/>
      <c r="VY159" s="69"/>
      <c r="VZ159" s="69"/>
      <c r="WA159" s="69"/>
      <c r="WB159" s="69"/>
      <c r="WC159" s="69"/>
      <c r="WD159" s="69"/>
      <c r="WE159" s="69"/>
      <c r="WF159" s="69"/>
      <c r="WG159" s="69"/>
      <c r="WH159" s="69"/>
      <c r="WI159" s="69"/>
      <c r="WJ159" s="69"/>
      <c r="WK159" s="69"/>
      <c r="WL159" s="69"/>
      <c r="WM159" s="69"/>
      <c r="WN159" s="69"/>
      <c r="WO159" s="69"/>
      <c r="WP159" s="69"/>
      <c r="WQ159" s="69"/>
      <c r="WR159" s="69"/>
      <c r="WS159" s="69"/>
      <c r="WT159" s="69"/>
      <c r="WU159" s="69"/>
      <c r="WV159" s="69"/>
      <c r="WW159" s="69"/>
      <c r="WX159" s="69"/>
      <c r="WY159" s="69"/>
      <c r="WZ159" s="69"/>
      <c r="XA159" s="69"/>
      <c r="XB159" s="69"/>
      <c r="XC159" s="69"/>
      <c r="XD159" s="69"/>
      <c r="XE159" s="69"/>
      <c r="XF159" s="69"/>
      <c r="XG159" s="69"/>
      <c r="XH159" s="69"/>
      <c r="XI159" s="69"/>
      <c r="XJ159" s="69"/>
      <c r="XK159" s="69"/>
      <c r="XL159" s="69"/>
      <c r="XM159" s="69"/>
      <c r="XN159" s="69"/>
      <c r="XO159" s="69"/>
      <c r="XP159" s="69"/>
      <c r="XQ159" s="69"/>
      <c r="XR159" s="69"/>
      <c r="XS159" s="69"/>
      <c r="XT159" s="69"/>
      <c r="XU159" s="69"/>
      <c r="XV159" s="69"/>
      <c r="XW159" s="69"/>
      <c r="XX159" s="69"/>
      <c r="XY159" s="69"/>
      <c r="XZ159" s="69"/>
      <c r="YA159" s="69"/>
      <c r="YB159" s="69"/>
      <c r="YC159" s="69"/>
      <c r="YD159" s="69"/>
      <c r="YE159" s="69"/>
      <c r="YF159" s="69"/>
      <c r="YG159" s="69"/>
      <c r="YH159" s="69"/>
      <c r="YI159" s="69"/>
      <c r="YJ159" s="69"/>
      <c r="YK159" s="69"/>
      <c r="YL159" s="69"/>
      <c r="YM159" s="69"/>
      <c r="YN159" s="69"/>
      <c r="YO159" s="69"/>
      <c r="YP159" s="69"/>
      <c r="YQ159" s="69"/>
      <c r="YR159" s="69"/>
      <c r="YS159" s="69"/>
      <c r="YT159" s="69"/>
      <c r="YU159" s="69"/>
      <c r="YV159" s="69"/>
      <c r="YW159" s="69"/>
      <c r="YX159" s="69"/>
      <c r="YY159" s="69"/>
      <c r="YZ159" s="69"/>
      <c r="ZA159" s="69"/>
      <c r="ZB159" s="69"/>
      <c r="ZC159" s="69"/>
      <c r="ZD159" s="69"/>
      <c r="ZE159" s="69"/>
      <c r="ZF159" s="69"/>
      <c r="ZG159" s="69"/>
      <c r="ZH159" s="69"/>
      <c r="ZI159" s="69"/>
      <c r="ZJ159" s="69"/>
      <c r="ZK159" s="69"/>
      <c r="ZL159" s="69"/>
      <c r="ZM159" s="69"/>
      <c r="ZN159" s="69"/>
      <c r="ZO159" s="69"/>
      <c r="ZP159" s="69"/>
      <c r="ZQ159" s="69"/>
      <c r="ZR159" s="69"/>
      <c r="ZS159" s="69"/>
      <c r="ZT159" s="69"/>
      <c r="ZU159" s="69"/>
      <c r="ZV159" s="69"/>
      <c r="ZW159" s="69"/>
      <c r="ZX159" s="69"/>
      <c r="ZY159" s="69"/>
      <c r="ZZ159" s="69"/>
      <c r="AAA159" s="69"/>
      <c r="AAB159" s="69"/>
      <c r="AAC159" s="69"/>
      <c r="AAD159" s="69"/>
      <c r="AAE159" s="69"/>
      <c r="AAF159" s="69"/>
      <c r="AAG159" s="69"/>
      <c r="AAH159" s="69"/>
      <c r="AAI159" s="69"/>
      <c r="AAJ159" s="69"/>
      <c r="AAK159" s="69"/>
      <c r="AAL159" s="69"/>
      <c r="AAM159" s="69"/>
      <c r="AAN159" s="69"/>
      <c r="AAO159" s="69"/>
      <c r="AAP159" s="69"/>
      <c r="AAQ159" s="69"/>
      <c r="AAR159" s="69"/>
      <c r="AAS159" s="69"/>
      <c r="AAT159" s="69"/>
      <c r="AAU159" s="69"/>
      <c r="AAV159" s="69"/>
      <c r="AAW159" s="69"/>
      <c r="AAX159" s="69"/>
      <c r="AAY159" s="69"/>
      <c r="AAZ159" s="69"/>
      <c r="ABA159" s="69"/>
      <c r="ABB159" s="69"/>
      <c r="ABC159" s="69"/>
      <c r="ABD159" s="69"/>
      <c r="ABE159" s="69"/>
      <c r="ABF159" s="69"/>
      <c r="ABG159" s="69"/>
      <c r="ABH159" s="69"/>
      <c r="ABI159" s="69"/>
      <c r="ABJ159" s="69"/>
      <c r="ABK159" s="69"/>
      <c r="ABL159" s="69"/>
      <c r="ABM159" s="69"/>
      <c r="ABN159" s="69"/>
      <c r="ABO159" s="69"/>
      <c r="ABP159" s="69"/>
      <c r="ABQ159" s="69"/>
      <c r="ABR159" s="69"/>
      <c r="ABS159" s="69"/>
      <c r="ABT159" s="69"/>
      <c r="ABU159" s="69"/>
      <c r="ABV159" s="69"/>
      <c r="ABW159" s="69"/>
      <c r="ABX159" s="69"/>
      <c r="ABY159" s="69"/>
      <c r="ABZ159" s="69"/>
      <c r="ACA159" s="69"/>
      <c r="ACB159" s="69"/>
      <c r="ACC159" s="69"/>
      <c r="ACD159" s="69"/>
      <c r="ACE159" s="69"/>
      <c r="ACF159" s="69"/>
      <c r="ACG159" s="69"/>
      <c r="ACH159" s="69"/>
      <c r="ACI159" s="69"/>
      <c r="ACJ159" s="69"/>
      <c r="ACK159" s="69"/>
      <c r="ACL159" s="69"/>
      <c r="ACM159" s="69"/>
      <c r="ACN159" s="69"/>
      <c r="ACO159" s="69"/>
      <c r="ACP159" s="69"/>
      <c r="ACQ159" s="69"/>
      <c r="ACR159" s="69"/>
      <c r="ACS159" s="69"/>
      <c r="ACT159" s="69"/>
      <c r="ACU159" s="69"/>
      <c r="ACV159" s="69"/>
      <c r="ACW159" s="69"/>
      <c r="ACX159" s="69"/>
      <c r="ACY159" s="69"/>
      <c r="ACZ159" s="69"/>
      <c r="ADA159" s="69"/>
      <c r="ADB159" s="69"/>
      <c r="ADC159" s="69"/>
      <c r="ADD159" s="69"/>
      <c r="ADE159" s="69"/>
      <c r="ADF159" s="69"/>
      <c r="ADG159" s="69"/>
      <c r="ADH159" s="69"/>
      <c r="ADI159" s="69"/>
      <c r="ADJ159" s="69"/>
      <c r="ADK159" s="69"/>
      <c r="ADL159" s="69"/>
      <c r="ADM159" s="69"/>
      <c r="ADN159" s="69"/>
      <c r="ADO159" s="69"/>
      <c r="ADP159" s="69"/>
      <c r="ADQ159" s="69"/>
      <c r="ADR159" s="69"/>
      <c r="ADS159" s="69"/>
      <c r="ADT159" s="69"/>
      <c r="ADU159" s="69"/>
      <c r="ADV159" s="69"/>
      <c r="ADW159" s="69"/>
      <c r="ADX159" s="69"/>
      <c r="ADY159" s="69"/>
      <c r="ADZ159" s="69"/>
      <c r="AEA159" s="69"/>
      <c r="AEB159" s="69"/>
      <c r="AEC159" s="69"/>
      <c r="AED159" s="69"/>
      <c r="AEE159" s="69"/>
      <c r="AEF159" s="69"/>
      <c r="AEG159" s="69"/>
      <c r="AEH159" s="69"/>
      <c r="AEI159" s="69"/>
      <c r="AEJ159" s="69"/>
      <c r="AEK159" s="69"/>
      <c r="AEL159" s="69"/>
      <c r="AEM159" s="69"/>
      <c r="AEN159" s="69"/>
      <c r="AEO159" s="69"/>
      <c r="AEP159" s="69"/>
      <c r="AEQ159" s="69"/>
      <c r="AER159" s="69"/>
      <c r="AES159" s="69"/>
      <c r="AET159" s="69"/>
      <c r="AEU159" s="69"/>
      <c r="AEV159" s="69"/>
      <c r="AEW159" s="69"/>
      <c r="AEX159" s="69"/>
      <c r="AEY159" s="69"/>
      <c r="AEZ159" s="69"/>
      <c r="AFA159" s="69"/>
      <c r="AFB159" s="69"/>
      <c r="AFC159" s="69"/>
      <c r="AFD159" s="69"/>
      <c r="AFE159" s="69"/>
      <c r="AFF159" s="69"/>
      <c r="AFG159" s="69"/>
      <c r="AFH159" s="69"/>
      <c r="AFI159" s="69"/>
      <c r="AFJ159" s="69"/>
      <c r="AFK159" s="69"/>
      <c r="AFL159" s="69"/>
      <c r="AFM159" s="69"/>
      <c r="AFN159" s="69"/>
      <c r="AFO159" s="69"/>
      <c r="AFP159" s="69"/>
      <c r="AFQ159" s="69"/>
      <c r="AFR159" s="69"/>
      <c r="AFS159" s="69"/>
      <c r="AFT159" s="69"/>
      <c r="AFU159" s="69"/>
      <c r="AFV159" s="69"/>
      <c r="AFW159" s="69"/>
      <c r="AFX159" s="69"/>
      <c r="AFY159" s="69"/>
      <c r="AFZ159" s="69"/>
      <c r="AGA159" s="69"/>
      <c r="AGB159" s="69"/>
      <c r="AGC159" s="69"/>
      <c r="AGD159" s="69"/>
      <c r="AGE159" s="69"/>
      <c r="AGF159" s="69"/>
      <c r="AGG159" s="69"/>
      <c r="AGH159" s="69"/>
      <c r="AGI159" s="69"/>
      <c r="AGJ159" s="69"/>
      <c r="AGK159" s="69"/>
      <c r="AGL159" s="69"/>
      <c r="AGM159" s="69"/>
      <c r="AGN159" s="69"/>
      <c r="AGO159" s="69"/>
      <c r="AGP159" s="69"/>
      <c r="AGQ159" s="69"/>
      <c r="AGR159" s="69"/>
      <c r="AGS159" s="69"/>
      <c r="AGT159" s="69"/>
      <c r="AGU159" s="69"/>
      <c r="AGV159" s="69"/>
      <c r="AGW159" s="69"/>
      <c r="AGX159" s="69"/>
      <c r="AGY159" s="69"/>
      <c r="AGZ159" s="69"/>
      <c r="AHA159" s="69"/>
      <c r="AHB159" s="69"/>
      <c r="AHC159" s="69"/>
      <c r="AHD159" s="69"/>
      <c r="AHE159" s="69"/>
      <c r="AHF159" s="69"/>
      <c r="AHG159" s="69"/>
      <c r="AHH159" s="69"/>
      <c r="AHI159" s="69"/>
      <c r="AHJ159" s="69"/>
      <c r="AHK159" s="69"/>
      <c r="AHL159" s="69"/>
      <c r="AHM159" s="69"/>
      <c r="AHN159" s="69"/>
      <c r="AHO159" s="69"/>
      <c r="AHP159" s="69"/>
      <c r="AHQ159" s="69"/>
      <c r="AHR159" s="69"/>
      <c r="AHS159" s="69"/>
      <c r="AHT159" s="69"/>
      <c r="AHU159" s="69"/>
      <c r="AHV159" s="69"/>
      <c r="AHW159" s="69"/>
      <c r="AHX159" s="69"/>
      <c r="AHY159" s="69"/>
      <c r="AHZ159" s="69"/>
      <c r="AIA159" s="69"/>
      <c r="AIB159" s="69"/>
      <c r="AIC159" s="69"/>
      <c r="AID159" s="69"/>
      <c r="AIE159" s="69"/>
      <c r="AIF159" s="69"/>
      <c r="AIG159" s="69"/>
      <c r="AIH159" s="69"/>
      <c r="AII159" s="69"/>
      <c r="AIJ159" s="69"/>
      <c r="AIK159" s="69"/>
      <c r="AIL159" s="69"/>
      <c r="AIM159" s="69"/>
      <c r="AIN159" s="69"/>
      <c r="AIO159" s="69"/>
      <c r="AIP159" s="69"/>
      <c r="AIQ159" s="69"/>
      <c r="AIR159" s="69"/>
      <c r="AIS159" s="69"/>
      <c r="AIT159" s="69"/>
      <c r="AIU159" s="69"/>
      <c r="AIV159" s="69"/>
      <c r="AIW159" s="69"/>
      <c r="AIX159" s="69"/>
      <c r="AIY159" s="69"/>
      <c r="AIZ159" s="69"/>
      <c r="AJA159" s="69"/>
      <c r="AJB159" s="69"/>
      <c r="AJC159" s="69"/>
      <c r="AJD159" s="69"/>
      <c r="AJE159" s="69"/>
      <c r="AJF159" s="69"/>
      <c r="AJG159" s="69"/>
      <c r="AJH159" s="69"/>
      <c r="AJI159" s="69"/>
      <c r="AJJ159" s="69"/>
      <c r="AJK159" s="69"/>
      <c r="AJL159" s="69"/>
      <c r="AJM159" s="69"/>
      <c r="AJN159" s="69"/>
      <c r="AJO159" s="69"/>
      <c r="AJP159" s="69"/>
      <c r="AJQ159" s="69"/>
      <c r="AJR159" s="69"/>
      <c r="AJS159" s="69"/>
      <c r="AJT159" s="69"/>
      <c r="AJU159" s="69"/>
      <c r="AJV159" s="69"/>
      <c r="AJW159" s="69"/>
      <c r="AJX159" s="69"/>
      <c r="AJY159" s="69"/>
      <c r="AJZ159" s="69"/>
      <c r="AKA159" s="69"/>
      <c r="AKB159" s="69"/>
      <c r="AKC159" s="69"/>
      <c r="AKD159" s="69"/>
      <c r="AKE159" s="69"/>
      <c r="AKF159" s="69"/>
      <c r="AKG159" s="69"/>
      <c r="AKH159" s="69"/>
      <c r="AKI159" s="69"/>
      <c r="AKJ159" s="69"/>
      <c r="AKK159" s="69"/>
      <c r="AKL159" s="69"/>
      <c r="AKM159" s="69"/>
      <c r="AKN159" s="69"/>
      <c r="AKO159" s="69"/>
      <c r="AKP159" s="69"/>
      <c r="AKQ159" s="69"/>
      <c r="AKR159" s="69"/>
      <c r="AKS159" s="69"/>
      <c r="AKT159" s="69"/>
      <c r="AKU159" s="69"/>
      <c r="AKV159" s="69"/>
      <c r="AKW159" s="69"/>
      <c r="AKX159" s="69"/>
      <c r="AKY159" s="69"/>
      <c r="AKZ159" s="69"/>
      <c r="ALA159" s="69"/>
      <c r="ALB159" s="69"/>
      <c r="ALC159" s="69"/>
      <c r="ALD159" s="69"/>
      <c r="ALE159" s="69"/>
      <c r="ALF159" s="69"/>
      <c r="ALG159" s="69"/>
      <c r="ALH159" s="69"/>
      <c r="ALI159" s="69"/>
      <c r="ALJ159" s="69"/>
      <c r="ALK159" s="69"/>
      <c r="ALL159" s="69"/>
      <c r="ALM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c r="EZ160" s="69"/>
      <c r="FA160" s="69"/>
      <c r="FB160" s="69"/>
      <c r="FC160" s="69"/>
      <c r="FD160" s="69"/>
      <c r="FE160" s="69"/>
      <c r="FF160" s="69"/>
      <c r="FG160" s="69"/>
      <c r="FH160" s="69"/>
      <c r="FI160" s="69"/>
      <c r="FJ160" s="69"/>
      <c r="FK160" s="69"/>
      <c r="FL160" s="69"/>
      <c r="FM160" s="69"/>
      <c r="FN160" s="69"/>
      <c r="FO160" s="69"/>
      <c r="FP160" s="69"/>
      <c r="FQ160" s="69"/>
      <c r="FR160" s="69"/>
      <c r="FS160" s="69"/>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c r="ME160" s="69"/>
      <c r="MF160" s="69"/>
      <c r="MG160" s="69"/>
      <c r="MH160" s="69"/>
      <c r="MI160" s="69"/>
      <c r="MJ160" s="69"/>
      <c r="MK160" s="69"/>
      <c r="ML160" s="69"/>
      <c r="MM160" s="69"/>
      <c r="MN160" s="69"/>
      <c r="MO160" s="69"/>
      <c r="MP160" s="69"/>
      <c r="MQ160" s="69"/>
      <c r="MR160" s="69"/>
      <c r="MS160" s="69"/>
      <c r="MT160" s="69"/>
      <c r="MU160" s="69"/>
      <c r="MV160" s="69"/>
      <c r="MW160" s="69"/>
      <c r="MX160" s="69"/>
      <c r="MY160" s="69"/>
      <c r="MZ160" s="69"/>
      <c r="NA160" s="69"/>
      <c r="NB160" s="69"/>
      <c r="NC160" s="69"/>
      <c r="ND160" s="69"/>
      <c r="NE160" s="69"/>
      <c r="NF160" s="69"/>
      <c r="NG160" s="69"/>
      <c r="NH160" s="69"/>
      <c r="NI160" s="69"/>
      <c r="NJ160" s="69"/>
      <c r="NK160" s="69"/>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c r="ON160" s="69"/>
      <c r="OO160" s="69"/>
      <c r="OP160" s="69"/>
      <c r="OQ160" s="69"/>
      <c r="OR160" s="69"/>
      <c r="OS160" s="69"/>
      <c r="OT160" s="69"/>
      <c r="OU160" s="69"/>
      <c r="OV160" s="69"/>
      <c r="OW160" s="69"/>
      <c r="OX160" s="69"/>
      <c r="OY160" s="69"/>
      <c r="OZ160" s="69"/>
      <c r="PA160" s="69"/>
      <c r="PB160" s="69"/>
      <c r="PC160" s="69"/>
      <c r="PD160" s="69"/>
      <c r="PE160" s="69"/>
      <c r="PF160" s="69"/>
      <c r="PG160" s="69"/>
      <c r="PH160" s="69"/>
      <c r="PI160" s="69"/>
      <c r="PJ160" s="69"/>
      <c r="PK160" s="69"/>
      <c r="PL160" s="69"/>
      <c r="PM160" s="69"/>
      <c r="PN160" s="69"/>
      <c r="PO160" s="69"/>
      <c r="PP160" s="69"/>
      <c r="PQ160" s="69"/>
      <c r="PR160" s="69"/>
      <c r="PS160" s="69"/>
      <c r="PT160" s="69"/>
      <c r="PU160" s="69"/>
      <c r="PV160" s="69"/>
      <c r="PW160" s="69"/>
      <c r="PX160" s="69"/>
      <c r="PY160" s="69"/>
      <c r="PZ160" s="69"/>
      <c r="QA160" s="69"/>
      <c r="QB160" s="69"/>
      <c r="QC160" s="69"/>
      <c r="QD160" s="69"/>
      <c r="QE160" s="69"/>
      <c r="QF160" s="69"/>
      <c r="QG160" s="69"/>
      <c r="QH160" s="69"/>
      <c r="QI160" s="69"/>
      <c r="QJ160" s="69"/>
      <c r="QK160" s="69"/>
      <c r="QL160" s="69"/>
      <c r="QM160" s="69"/>
      <c r="QN160" s="69"/>
      <c r="QO160" s="69"/>
      <c r="QP160" s="69"/>
      <c r="QQ160" s="69"/>
      <c r="QR160" s="69"/>
      <c r="QS160" s="69"/>
      <c r="QT160" s="69"/>
      <c r="QU160" s="69"/>
      <c r="QV160" s="69"/>
      <c r="QW160" s="69"/>
      <c r="QX160" s="69"/>
      <c r="QY160" s="69"/>
      <c r="QZ160" s="69"/>
      <c r="RA160" s="69"/>
      <c r="RB160" s="69"/>
      <c r="RC160" s="69"/>
      <c r="RD160" s="69"/>
      <c r="RE160" s="69"/>
      <c r="RF160" s="69"/>
      <c r="RG160" s="69"/>
      <c r="RH160" s="69"/>
      <c r="RI160" s="69"/>
      <c r="RJ160" s="69"/>
      <c r="RK160" s="69"/>
      <c r="RL160" s="69"/>
      <c r="RM160" s="69"/>
      <c r="RN160" s="69"/>
      <c r="RO160" s="69"/>
      <c r="RP160" s="69"/>
      <c r="RQ160" s="69"/>
      <c r="RR160" s="69"/>
      <c r="RS160" s="69"/>
      <c r="RT160" s="69"/>
      <c r="RU160" s="69"/>
      <c r="RV160" s="69"/>
      <c r="RW160" s="69"/>
      <c r="RX160" s="69"/>
      <c r="RY160" s="69"/>
      <c r="RZ160" s="69"/>
      <c r="SA160" s="69"/>
      <c r="SB160" s="69"/>
      <c r="SC160" s="69"/>
      <c r="SD160" s="69"/>
      <c r="SE160" s="69"/>
      <c r="SF160" s="69"/>
      <c r="SG160" s="69"/>
      <c r="SH160" s="69"/>
      <c r="SI160" s="69"/>
      <c r="SJ160" s="69"/>
      <c r="SK160" s="69"/>
      <c r="SL160" s="69"/>
      <c r="SM160" s="69"/>
      <c r="SN160" s="69"/>
      <c r="SO160" s="69"/>
      <c r="SP160" s="69"/>
      <c r="SQ160" s="69"/>
      <c r="SR160" s="69"/>
      <c r="SS160" s="69"/>
      <c r="ST160" s="69"/>
      <c r="SU160" s="69"/>
      <c r="SV160" s="69"/>
      <c r="SW160" s="69"/>
      <c r="SX160" s="69"/>
      <c r="SY160" s="69"/>
      <c r="SZ160" s="69"/>
      <c r="TA160" s="69"/>
      <c r="TB160" s="69"/>
      <c r="TC160" s="69"/>
      <c r="TD160" s="69"/>
      <c r="TE160" s="69"/>
      <c r="TF160" s="69"/>
      <c r="TG160" s="69"/>
      <c r="TH160" s="69"/>
      <c r="TI160" s="69"/>
      <c r="TJ160" s="69"/>
      <c r="TK160" s="69"/>
      <c r="TL160" s="69"/>
      <c r="TM160" s="69"/>
      <c r="TN160" s="69"/>
      <c r="TO160" s="69"/>
      <c r="TP160" s="69"/>
      <c r="TQ160" s="69"/>
      <c r="TR160" s="69"/>
      <c r="TS160" s="69"/>
      <c r="TT160" s="69"/>
      <c r="TU160" s="69"/>
      <c r="TV160" s="69"/>
      <c r="TW160" s="69"/>
      <c r="TX160" s="69"/>
      <c r="TY160" s="69"/>
      <c r="TZ160" s="69"/>
      <c r="UA160" s="69"/>
      <c r="UB160" s="69"/>
      <c r="UC160" s="69"/>
      <c r="UD160" s="69"/>
      <c r="UE160" s="69"/>
      <c r="UF160" s="69"/>
      <c r="UG160" s="69"/>
      <c r="UH160" s="69"/>
      <c r="UI160" s="69"/>
      <c r="UJ160" s="69"/>
      <c r="UK160" s="69"/>
      <c r="UL160" s="69"/>
      <c r="UM160" s="69"/>
      <c r="UN160" s="69"/>
      <c r="UO160" s="69"/>
      <c r="UP160" s="69"/>
      <c r="UQ160" s="69"/>
      <c r="UR160" s="69"/>
      <c r="US160" s="69"/>
      <c r="UT160" s="69"/>
      <c r="UU160" s="69"/>
      <c r="UV160" s="69"/>
      <c r="UW160" s="69"/>
      <c r="UX160" s="69"/>
      <c r="UY160" s="69"/>
      <c r="UZ160" s="69"/>
      <c r="VA160" s="69"/>
      <c r="VB160" s="69"/>
      <c r="VC160" s="69"/>
      <c r="VD160" s="69"/>
      <c r="VE160" s="69"/>
      <c r="VF160" s="69"/>
      <c r="VG160" s="69"/>
      <c r="VH160" s="69"/>
      <c r="VI160" s="69"/>
      <c r="VJ160" s="69"/>
      <c r="VK160" s="69"/>
      <c r="VL160" s="69"/>
      <c r="VM160" s="69"/>
      <c r="VN160" s="69"/>
      <c r="VO160" s="69"/>
      <c r="VP160" s="69"/>
      <c r="VQ160" s="69"/>
      <c r="VR160" s="69"/>
      <c r="VS160" s="69"/>
      <c r="VT160" s="69"/>
      <c r="VU160" s="69"/>
      <c r="VV160" s="69"/>
      <c r="VW160" s="69"/>
      <c r="VX160" s="69"/>
      <c r="VY160" s="69"/>
      <c r="VZ160" s="69"/>
      <c r="WA160" s="69"/>
      <c r="WB160" s="69"/>
      <c r="WC160" s="69"/>
      <c r="WD160" s="69"/>
      <c r="WE160" s="69"/>
      <c r="WF160" s="69"/>
      <c r="WG160" s="69"/>
      <c r="WH160" s="69"/>
      <c r="WI160" s="69"/>
      <c r="WJ160" s="69"/>
      <c r="WK160" s="69"/>
      <c r="WL160" s="69"/>
      <c r="WM160" s="69"/>
      <c r="WN160" s="69"/>
      <c r="WO160" s="69"/>
      <c r="WP160" s="69"/>
      <c r="WQ160" s="69"/>
      <c r="WR160" s="69"/>
      <c r="WS160" s="69"/>
      <c r="WT160" s="69"/>
      <c r="WU160" s="69"/>
      <c r="WV160" s="69"/>
      <c r="WW160" s="69"/>
      <c r="WX160" s="69"/>
      <c r="WY160" s="69"/>
      <c r="WZ160" s="69"/>
      <c r="XA160" s="69"/>
      <c r="XB160" s="69"/>
      <c r="XC160" s="69"/>
      <c r="XD160" s="69"/>
      <c r="XE160" s="69"/>
      <c r="XF160" s="69"/>
      <c r="XG160" s="69"/>
      <c r="XH160" s="69"/>
      <c r="XI160" s="69"/>
      <c r="XJ160" s="69"/>
      <c r="XK160" s="69"/>
      <c r="XL160" s="69"/>
      <c r="XM160" s="69"/>
      <c r="XN160" s="69"/>
      <c r="XO160" s="69"/>
      <c r="XP160" s="69"/>
      <c r="XQ160" s="69"/>
      <c r="XR160" s="69"/>
      <c r="XS160" s="69"/>
      <c r="XT160" s="69"/>
      <c r="XU160" s="69"/>
      <c r="XV160" s="69"/>
      <c r="XW160" s="69"/>
      <c r="XX160" s="69"/>
      <c r="XY160" s="69"/>
      <c r="XZ160" s="69"/>
      <c r="YA160" s="69"/>
      <c r="YB160" s="69"/>
      <c r="YC160" s="69"/>
      <c r="YD160" s="69"/>
      <c r="YE160" s="69"/>
      <c r="YF160" s="69"/>
      <c r="YG160" s="69"/>
      <c r="YH160" s="69"/>
      <c r="YI160" s="69"/>
      <c r="YJ160" s="69"/>
      <c r="YK160" s="69"/>
      <c r="YL160" s="69"/>
      <c r="YM160" s="69"/>
      <c r="YN160" s="69"/>
      <c r="YO160" s="69"/>
      <c r="YP160" s="69"/>
      <c r="YQ160" s="69"/>
      <c r="YR160" s="69"/>
      <c r="YS160" s="69"/>
      <c r="YT160" s="69"/>
      <c r="YU160" s="69"/>
      <c r="YV160" s="69"/>
      <c r="YW160" s="69"/>
      <c r="YX160" s="69"/>
      <c r="YY160" s="69"/>
      <c r="YZ160" s="69"/>
      <c r="ZA160" s="69"/>
      <c r="ZB160" s="69"/>
      <c r="ZC160" s="69"/>
      <c r="ZD160" s="69"/>
      <c r="ZE160" s="69"/>
      <c r="ZF160" s="69"/>
      <c r="ZG160" s="69"/>
      <c r="ZH160" s="69"/>
      <c r="ZI160" s="69"/>
      <c r="ZJ160" s="69"/>
      <c r="ZK160" s="69"/>
      <c r="ZL160" s="69"/>
      <c r="ZM160" s="69"/>
      <c r="ZN160" s="69"/>
      <c r="ZO160" s="69"/>
      <c r="ZP160" s="69"/>
      <c r="ZQ160" s="69"/>
      <c r="ZR160" s="69"/>
      <c r="ZS160" s="69"/>
      <c r="ZT160" s="69"/>
      <c r="ZU160" s="69"/>
      <c r="ZV160" s="69"/>
      <c r="ZW160" s="69"/>
      <c r="ZX160" s="69"/>
      <c r="ZY160" s="69"/>
      <c r="ZZ160" s="69"/>
      <c r="AAA160" s="69"/>
      <c r="AAB160" s="69"/>
      <c r="AAC160" s="69"/>
      <c r="AAD160" s="69"/>
      <c r="AAE160" s="69"/>
      <c r="AAF160" s="69"/>
      <c r="AAG160" s="69"/>
      <c r="AAH160" s="69"/>
      <c r="AAI160" s="69"/>
      <c r="AAJ160" s="69"/>
      <c r="AAK160" s="69"/>
      <c r="AAL160" s="69"/>
      <c r="AAM160" s="69"/>
      <c r="AAN160" s="69"/>
      <c r="AAO160" s="69"/>
      <c r="AAP160" s="69"/>
      <c r="AAQ160" s="69"/>
      <c r="AAR160" s="69"/>
      <c r="AAS160" s="69"/>
      <c r="AAT160" s="69"/>
      <c r="AAU160" s="69"/>
      <c r="AAV160" s="69"/>
      <c r="AAW160" s="69"/>
      <c r="AAX160" s="69"/>
      <c r="AAY160" s="69"/>
      <c r="AAZ160" s="69"/>
      <c r="ABA160" s="69"/>
      <c r="ABB160" s="69"/>
      <c r="ABC160" s="69"/>
      <c r="ABD160" s="69"/>
      <c r="ABE160" s="69"/>
      <c r="ABF160" s="69"/>
      <c r="ABG160" s="69"/>
      <c r="ABH160" s="69"/>
      <c r="ABI160" s="69"/>
      <c r="ABJ160" s="69"/>
      <c r="ABK160" s="69"/>
      <c r="ABL160" s="69"/>
      <c r="ABM160" s="69"/>
      <c r="ABN160" s="69"/>
      <c r="ABO160" s="69"/>
      <c r="ABP160" s="69"/>
      <c r="ABQ160" s="69"/>
      <c r="ABR160" s="69"/>
      <c r="ABS160" s="69"/>
      <c r="ABT160" s="69"/>
      <c r="ABU160" s="69"/>
      <c r="ABV160" s="69"/>
      <c r="ABW160" s="69"/>
      <c r="ABX160" s="69"/>
      <c r="ABY160" s="69"/>
      <c r="ABZ160" s="69"/>
      <c r="ACA160" s="69"/>
      <c r="ACB160" s="69"/>
      <c r="ACC160" s="69"/>
      <c r="ACD160" s="69"/>
      <c r="ACE160" s="69"/>
      <c r="ACF160" s="69"/>
      <c r="ACG160" s="69"/>
      <c r="ACH160" s="69"/>
      <c r="ACI160" s="69"/>
      <c r="ACJ160" s="69"/>
      <c r="ACK160" s="69"/>
      <c r="ACL160" s="69"/>
      <c r="ACM160" s="69"/>
      <c r="ACN160" s="69"/>
      <c r="ACO160" s="69"/>
      <c r="ACP160" s="69"/>
      <c r="ACQ160" s="69"/>
      <c r="ACR160" s="69"/>
      <c r="ACS160" s="69"/>
      <c r="ACT160" s="69"/>
      <c r="ACU160" s="69"/>
      <c r="ACV160" s="69"/>
      <c r="ACW160" s="69"/>
      <c r="ACX160" s="69"/>
      <c r="ACY160" s="69"/>
      <c r="ACZ160" s="69"/>
      <c r="ADA160" s="69"/>
      <c r="ADB160" s="69"/>
      <c r="ADC160" s="69"/>
      <c r="ADD160" s="69"/>
      <c r="ADE160" s="69"/>
      <c r="ADF160" s="69"/>
      <c r="ADG160" s="69"/>
      <c r="ADH160" s="69"/>
      <c r="ADI160" s="69"/>
      <c r="ADJ160" s="69"/>
      <c r="ADK160" s="69"/>
      <c r="ADL160" s="69"/>
      <c r="ADM160" s="69"/>
      <c r="ADN160" s="69"/>
      <c r="ADO160" s="69"/>
      <c r="ADP160" s="69"/>
      <c r="ADQ160" s="69"/>
      <c r="ADR160" s="69"/>
      <c r="ADS160" s="69"/>
      <c r="ADT160" s="69"/>
      <c r="ADU160" s="69"/>
      <c r="ADV160" s="69"/>
      <c r="ADW160" s="69"/>
      <c r="ADX160" s="69"/>
      <c r="ADY160" s="69"/>
      <c r="ADZ160" s="69"/>
      <c r="AEA160" s="69"/>
      <c r="AEB160" s="69"/>
      <c r="AEC160" s="69"/>
      <c r="AED160" s="69"/>
      <c r="AEE160" s="69"/>
      <c r="AEF160" s="69"/>
      <c r="AEG160" s="69"/>
      <c r="AEH160" s="69"/>
      <c r="AEI160" s="69"/>
      <c r="AEJ160" s="69"/>
      <c r="AEK160" s="69"/>
      <c r="AEL160" s="69"/>
      <c r="AEM160" s="69"/>
      <c r="AEN160" s="69"/>
      <c r="AEO160" s="69"/>
      <c r="AEP160" s="69"/>
      <c r="AEQ160" s="69"/>
      <c r="AER160" s="69"/>
      <c r="AES160" s="69"/>
      <c r="AET160" s="69"/>
      <c r="AEU160" s="69"/>
      <c r="AEV160" s="69"/>
      <c r="AEW160" s="69"/>
      <c r="AEX160" s="69"/>
      <c r="AEY160" s="69"/>
      <c r="AEZ160" s="69"/>
      <c r="AFA160" s="69"/>
      <c r="AFB160" s="69"/>
      <c r="AFC160" s="69"/>
      <c r="AFD160" s="69"/>
      <c r="AFE160" s="69"/>
      <c r="AFF160" s="69"/>
      <c r="AFG160" s="69"/>
      <c r="AFH160" s="69"/>
      <c r="AFI160" s="69"/>
      <c r="AFJ160" s="69"/>
      <c r="AFK160" s="69"/>
      <c r="AFL160" s="69"/>
      <c r="AFM160" s="69"/>
      <c r="AFN160" s="69"/>
      <c r="AFO160" s="69"/>
      <c r="AFP160" s="69"/>
      <c r="AFQ160" s="69"/>
      <c r="AFR160" s="69"/>
      <c r="AFS160" s="69"/>
      <c r="AFT160" s="69"/>
      <c r="AFU160" s="69"/>
      <c r="AFV160" s="69"/>
      <c r="AFW160" s="69"/>
      <c r="AFX160" s="69"/>
      <c r="AFY160" s="69"/>
      <c r="AFZ160" s="69"/>
      <c r="AGA160" s="69"/>
      <c r="AGB160" s="69"/>
      <c r="AGC160" s="69"/>
      <c r="AGD160" s="69"/>
      <c r="AGE160" s="69"/>
      <c r="AGF160" s="69"/>
      <c r="AGG160" s="69"/>
      <c r="AGH160" s="69"/>
      <c r="AGI160" s="69"/>
      <c r="AGJ160" s="69"/>
      <c r="AGK160" s="69"/>
      <c r="AGL160" s="69"/>
      <c r="AGM160" s="69"/>
      <c r="AGN160" s="69"/>
      <c r="AGO160" s="69"/>
      <c r="AGP160" s="69"/>
      <c r="AGQ160" s="69"/>
      <c r="AGR160" s="69"/>
      <c r="AGS160" s="69"/>
      <c r="AGT160" s="69"/>
      <c r="AGU160" s="69"/>
      <c r="AGV160" s="69"/>
      <c r="AGW160" s="69"/>
      <c r="AGX160" s="69"/>
      <c r="AGY160" s="69"/>
      <c r="AGZ160" s="69"/>
      <c r="AHA160" s="69"/>
      <c r="AHB160" s="69"/>
      <c r="AHC160" s="69"/>
      <c r="AHD160" s="69"/>
      <c r="AHE160" s="69"/>
      <c r="AHF160" s="69"/>
      <c r="AHG160" s="69"/>
      <c r="AHH160" s="69"/>
      <c r="AHI160" s="69"/>
      <c r="AHJ160" s="69"/>
      <c r="AHK160" s="69"/>
      <c r="AHL160" s="69"/>
      <c r="AHM160" s="69"/>
      <c r="AHN160" s="69"/>
      <c r="AHO160" s="69"/>
      <c r="AHP160" s="69"/>
      <c r="AHQ160" s="69"/>
      <c r="AHR160" s="69"/>
      <c r="AHS160" s="69"/>
      <c r="AHT160" s="69"/>
      <c r="AHU160" s="69"/>
      <c r="AHV160" s="69"/>
      <c r="AHW160" s="69"/>
      <c r="AHX160" s="69"/>
      <c r="AHY160" s="69"/>
      <c r="AHZ160" s="69"/>
      <c r="AIA160" s="69"/>
      <c r="AIB160" s="69"/>
      <c r="AIC160" s="69"/>
      <c r="AID160" s="69"/>
      <c r="AIE160" s="69"/>
      <c r="AIF160" s="69"/>
      <c r="AIG160" s="69"/>
      <c r="AIH160" s="69"/>
      <c r="AII160" s="69"/>
      <c r="AIJ160" s="69"/>
      <c r="AIK160" s="69"/>
      <c r="AIL160" s="69"/>
      <c r="AIM160" s="69"/>
      <c r="AIN160" s="69"/>
      <c r="AIO160" s="69"/>
      <c r="AIP160" s="69"/>
      <c r="AIQ160" s="69"/>
      <c r="AIR160" s="69"/>
      <c r="AIS160" s="69"/>
      <c r="AIT160" s="69"/>
      <c r="AIU160" s="69"/>
      <c r="AIV160" s="69"/>
      <c r="AIW160" s="69"/>
      <c r="AIX160" s="69"/>
      <c r="AIY160" s="69"/>
      <c r="AIZ160" s="69"/>
      <c r="AJA160" s="69"/>
      <c r="AJB160" s="69"/>
      <c r="AJC160" s="69"/>
      <c r="AJD160" s="69"/>
      <c r="AJE160" s="69"/>
      <c r="AJF160" s="69"/>
      <c r="AJG160" s="69"/>
      <c r="AJH160" s="69"/>
      <c r="AJI160" s="69"/>
      <c r="AJJ160" s="69"/>
      <c r="AJK160" s="69"/>
      <c r="AJL160" s="69"/>
      <c r="AJM160" s="69"/>
      <c r="AJN160" s="69"/>
      <c r="AJO160" s="69"/>
      <c r="AJP160" s="69"/>
      <c r="AJQ160" s="69"/>
      <c r="AJR160" s="69"/>
      <c r="AJS160" s="69"/>
      <c r="AJT160" s="69"/>
      <c r="AJU160" s="69"/>
      <c r="AJV160" s="69"/>
      <c r="AJW160" s="69"/>
      <c r="AJX160" s="69"/>
      <c r="AJY160" s="69"/>
      <c r="AJZ160" s="69"/>
      <c r="AKA160" s="69"/>
      <c r="AKB160" s="69"/>
      <c r="AKC160" s="69"/>
      <c r="AKD160" s="69"/>
      <c r="AKE160" s="69"/>
      <c r="AKF160" s="69"/>
      <c r="AKG160" s="69"/>
      <c r="AKH160" s="69"/>
      <c r="AKI160" s="69"/>
      <c r="AKJ160" s="69"/>
      <c r="AKK160" s="69"/>
      <c r="AKL160" s="69"/>
      <c r="AKM160" s="69"/>
      <c r="AKN160" s="69"/>
      <c r="AKO160" s="69"/>
      <c r="AKP160" s="69"/>
      <c r="AKQ160" s="69"/>
      <c r="AKR160" s="69"/>
      <c r="AKS160" s="69"/>
      <c r="AKT160" s="69"/>
      <c r="AKU160" s="69"/>
      <c r="AKV160" s="69"/>
      <c r="AKW160" s="69"/>
      <c r="AKX160" s="69"/>
      <c r="AKY160" s="69"/>
      <c r="AKZ160" s="69"/>
      <c r="ALA160" s="69"/>
      <c r="ALB160" s="69"/>
      <c r="ALC160" s="69"/>
      <c r="ALD160" s="69"/>
      <c r="ALE160" s="69"/>
      <c r="ALF160" s="69"/>
      <c r="ALG160" s="69"/>
      <c r="ALH160" s="69"/>
      <c r="ALI160" s="69"/>
      <c r="ALJ160" s="69"/>
      <c r="ALK160" s="69"/>
      <c r="ALL160" s="69"/>
      <c r="ALM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c r="BF161" s="69"/>
      <c r="BG161" s="69"/>
      <c r="BH161" s="69"/>
      <c r="BI161" s="69"/>
      <c r="BJ161" s="69"/>
      <c r="BK161" s="69"/>
      <c r="BL161" s="69"/>
      <c r="BM161" s="69"/>
      <c r="BN161" s="69"/>
      <c r="BO161" s="69"/>
      <c r="BP161" s="69"/>
      <c r="BQ161" s="69"/>
      <c r="BR161" s="69"/>
      <c r="BS161" s="69"/>
      <c r="BT161" s="69"/>
      <c r="BU161" s="69"/>
      <c r="BV161" s="69"/>
      <c r="BW161" s="69"/>
      <c r="BX161" s="69"/>
      <c r="BY161" s="69"/>
      <c r="BZ161" s="69"/>
      <c r="CA161" s="69"/>
      <c r="CB161" s="69"/>
      <c r="CC161" s="69"/>
      <c r="CD161" s="69"/>
      <c r="CE161" s="69"/>
      <c r="CF161" s="69"/>
      <c r="CG161" s="69"/>
      <c r="CH161" s="69"/>
      <c r="CI161" s="69"/>
      <c r="CJ161" s="69"/>
      <c r="CK161" s="69"/>
      <c r="CL161" s="69"/>
      <c r="CM161" s="69"/>
      <c r="CN161" s="69"/>
      <c r="CO161" s="69"/>
      <c r="CP161" s="69"/>
      <c r="CQ161" s="69"/>
      <c r="CR161" s="69"/>
      <c r="CS161" s="69"/>
      <c r="CT161" s="69"/>
      <c r="CU161" s="69"/>
      <c r="CV161" s="69"/>
      <c r="CW161" s="69"/>
      <c r="CX161" s="69"/>
      <c r="CY161" s="69"/>
      <c r="CZ161" s="69"/>
      <c r="DA161" s="69"/>
      <c r="DB161" s="69"/>
      <c r="DC161" s="69"/>
      <c r="DD161" s="69"/>
      <c r="DE161" s="69"/>
      <c r="DF161" s="69"/>
      <c r="DG161" s="69"/>
      <c r="DH161" s="69"/>
      <c r="DI161" s="69"/>
      <c r="DJ161" s="69"/>
      <c r="DK161" s="69"/>
      <c r="DL161" s="69"/>
      <c r="DM161" s="69"/>
      <c r="DN161" s="69"/>
      <c r="DO161" s="69"/>
      <c r="DP161" s="69"/>
      <c r="DQ161" s="69"/>
      <c r="DR161" s="69"/>
      <c r="DS161" s="69"/>
      <c r="DT161" s="69"/>
      <c r="DU161" s="69"/>
      <c r="DV161" s="69"/>
      <c r="DW161" s="69"/>
      <c r="DX161" s="69"/>
      <c r="DY161" s="69"/>
      <c r="DZ161" s="69"/>
      <c r="EA161" s="69"/>
      <c r="EB161" s="69"/>
      <c r="EC161" s="69"/>
      <c r="ED161" s="69"/>
      <c r="EE161" s="69"/>
      <c r="EF161" s="69"/>
      <c r="EG161" s="69"/>
      <c r="EH161" s="69"/>
      <c r="EI161" s="69"/>
      <c r="EJ161" s="69"/>
      <c r="EK161" s="69"/>
      <c r="EL161" s="69"/>
      <c r="EM161" s="69"/>
      <c r="EN161" s="69"/>
      <c r="EO161" s="69"/>
      <c r="EP161" s="69"/>
      <c r="EQ161" s="69"/>
      <c r="ER161" s="69"/>
      <c r="ES161" s="69"/>
      <c r="ET161" s="69"/>
      <c r="EU161" s="69"/>
      <c r="EV161" s="69"/>
      <c r="EW161" s="69"/>
      <c r="EX161" s="69"/>
      <c r="EY161" s="69"/>
      <c r="EZ161" s="69"/>
      <c r="FA161" s="69"/>
      <c r="FB161" s="69"/>
      <c r="FC161" s="69"/>
      <c r="FD161" s="69"/>
      <c r="FE161" s="69"/>
      <c r="FF161" s="69"/>
      <c r="FG161" s="69"/>
      <c r="FH161" s="69"/>
      <c r="FI161" s="69"/>
      <c r="FJ161" s="69"/>
      <c r="FK161" s="69"/>
      <c r="FL161" s="69"/>
      <c r="FM161" s="69"/>
      <c r="FN161" s="69"/>
      <c r="FO161" s="69"/>
      <c r="FP161" s="69"/>
      <c r="FQ161" s="69"/>
      <c r="FR161" s="69"/>
      <c r="FS161" s="69"/>
      <c r="FT161" s="69"/>
      <c r="FU161" s="69"/>
      <c r="FV161" s="69"/>
      <c r="FW161" s="69"/>
      <c r="FX161" s="69"/>
      <c r="FY161" s="69"/>
      <c r="FZ161" s="69"/>
      <c r="GA161" s="69"/>
      <c r="GB161" s="69"/>
      <c r="GC161" s="69"/>
      <c r="GD161" s="69"/>
      <c r="GE161" s="69"/>
      <c r="GF161" s="69"/>
      <c r="GG161" s="69"/>
      <c r="GH161" s="69"/>
      <c r="GI161" s="69"/>
      <c r="GJ161" s="69"/>
      <c r="GK161" s="69"/>
      <c r="GL161" s="69"/>
      <c r="GM161" s="69"/>
      <c r="GN161" s="69"/>
      <c r="GO161" s="69"/>
      <c r="GP161" s="69"/>
      <c r="GQ161" s="69"/>
      <c r="GR161" s="69"/>
      <c r="GS161" s="69"/>
      <c r="GT161" s="69"/>
      <c r="GU161" s="69"/>
      <c r="GV161" s="69"/>
      <c r="GW161" s="69"/>
      <c r="GX161" s="69"/>
      <c r="GY161" s="69"/>
      <c r="GZ161" s="69"/>
      <c r="HA161" s="69"/>
      <c r="HB161" s="69"/>
      <c r="HC161" s="69"/>
      <c r="HD161" s="69"/>
      <c r="HE161" s="69"/>
      <c r="HF161" s="69"/>
      <c r="HG161" s="69"/>
      <c r="HH161" s="69"/>
      <c r="HI161" s="69"/>
      <c r="HJ161" s="69"/>
      <c r="HK161" s="69"/>
      <c r="HL161" s="69"/>
      <c r="HM161" s="69"/>
      <c r="HN161" s="69"/>
      <c r="HO161" s="69"/>
      <c r="HP161" s="69"/>
      <c r="HQ161" s="69"/>
      <c r="HR161" s="69"/>
      <c r="HS161" s="69"/>
      <c r="HT161" s="69"/>
      <c r="HU161" s="69"/>
      <c r="HV161" s="69"/>
      <c r="HW161" s="69"/>
      <c r="HX161" s="69"/>
      <c r="HY161" s="69"/>
      <c r="HZ161" s="69"/>
      <c r="IA161" s="69"/>
      <c r="IB161" s="69"/>
      <c r="IC161" s="69"/>
      <c r="ID161" s="69"/>
      <c r="IE161" s="69"/>
      <c r="IF161" s="69"/>
      <c r="IG161" s="69"/>
      <c r="IH161" s="69"/>
      <c r="II161" s="69"/>
      <c r="IJ161" s="69"/>
      <c r="IK161" s="69"/>
      <c r="IL161" s="69"/>
      <c r="IM161" s="69"/>
      <c r="IN161" s="69"/>
      <c r="IO161" s="69"/>
      <c r="IP161" s="69"/>
      <c r="IQ161" s="69"/>
      <c r="IR161" s="69"/>
      <c r="IS161" s="69"/>
      <c r="IT161" s="69"/>
      <c r="IU161" s="69"/>
      <c r="IV161" s="69"/>
      <c r="IW161" s="69"/>
      <c r="IX161" s="69"/>
      <c r="IY161" s="69"/>
      <c r="IZ161" s="69"/>
      <c r="JA161" s="69"/>
      <c r="JB161" s="69"/>
      <c r="JC161" s="69"/>
      <c r="JD161" s="69"/>
      <c r="JE161" s="69"/>
      <c r="JF161" s="69"/>
      <c r="JG161" s="69"/>
      <c r="JH161" s="69"/>
      <c r="JI161" s="69"/>
      <c r="JJ161" s="69"/>
      <c r="JK161" s="69"/>
      <c r="JL161" s="69"/>
      <c r="JM161" s="69"/>
      <c r="JN161" s="69"/>
      <c r="JO161" s="69"/>
      <c r="JP161" s="69"/>
      <c r="JQ161" s="69"/>
      <c r="JR161" s="69"/>
      <c r="JS161" s="69"/>
      <c r="JT161" s="69"/>
      <c r="JU161" s="69"/>
      <c r="JV161" s="69"/>
      <c r="JW161" s="69"/>
      <c r="JX161" s="69"/>
      <c r="JY161" s="69"/>
      <c r="JZ161" s="69"/>
      <c r="KA161" s="69"/>
      <c r="KB161" s="69"/>
      <c r="KC161" s="69"/>
      <c r="KD161" s="69"/>
      <c r="KE161" s="69"/>
      <c r="KF161" s="69"/>
      <c r="KG161" s="69"/>
      <c r="KH161" s="69"/>
      <c r="KI161" s="69"/>
      <c r="KJ161" s="69"/>
      <c r="KK161" s="69"/>
      <c r="KL161" s="69"/>
      <c r="KM161" s="69"/>
      <c r="KN161" s="69"/>
      <c r="KO161" s="69"/>
      <c r="KP161" s="69"/>
      <c r="KQ161" s="69"/>
      <c r="KR161" s="69"/>
      <c r="KS161" s="69"/>
      <c r="KT161" s="69"/>
      <c r="KU161" s="69"/>
      <c r="KV161" s="69"/>
      <c r="KW161" s="69"/>
      <c r="KX161" s="69"/>
      <c r="KY161" s="69"/>
      <c r="KZ161" s="69"/>
      <c r="LA161" s="69"/>
      <c r="LB161" s="69"/>
      <c r="LC161" s="69"/>
      <c r="LD161" s="69"/>
      <c r="LE161" s="69"/>
      <c r="LF161" s="69"/>
      <c r="LG161" s="69"/>
      <c r="LH161" s="69"/>
      <c r="LI161" s="69"/>
      <c r="LJ161" s="69"/>
      <c r="LK161" s="69"/>
      <c r="LL161" s="69"/>
      <c r="LM161" s="69"/>
      <c r="LN161" s="69"/>
      <c r="LO161" s="69"/>
      <c r="LP161" s="69"/>
      <c r="LQ161" s="69"/>
      <c r="LR161" s="69"/>
      <c r="LS161" s="69"/>
      <c r="LT161" s="69"/>
      <c r="LU161" s="69"/>
      <c r="LV161" s="69"/>
      <c r="LW161" s="69"/>
      <c r="LX161" s="69"/>
      <c r="LY161" s="69"/>
      <c r="LZ161" s="69"/>
      <c r="MA161" s="69"/>
      <c r="MB161" s="69"/>
      <c r="MC161" s="69"/>
      <c r="MD161" s="69"/>
      <c r="ME161" s="69"/>
      <c r="MF161" s="69"/>
      <c r="MG161" s="69"/>
      <c r="MH161" s="69"/>
      <c r="MI161" s="69"/>
      <c r="MJ161" s="69"/>
      <c r="MK161" s="69"/>
      <c r="ML161" s="69"/>
      <c r="MM161" s="69"/>
      <c r="MN161" s="69"/>
      <c r="MO161" s="69"/>
      <c r="MP161" s="69"/>
      <c r="MQ161" s="69"/>
      <c r="MR161" s="69"/>
      <c r="MS161" s="69"/>
      <c r="MT161" s="69"/>
      <c r="MU161" s="69"/>
      <c r="MV161" s="69"/>
      <c r="MW161" s="69"/>
      <c r="MX161" s="69"/>
      <c r="MY161" s="69"/>
      <c r="MZ161" s="69"/>
      <c r="NA161" s="69"/>
      <c r="NB161" s="69"/>
      <c r="NC161" s="69"/>
      <c r="ND161" s="69"/>
      <c r="NE161" s="69"/>
      <c r="NF161" s="69"/>
      <c r="NG161" s="69"/>
      <c r="NH161" s="69"/>
      <c r="NI161" s="69"/>
      <c r="NJ161" s="69"/>
      <c r="NK161" s="69"/>
      <c r="NL161" s="69"/>
      <c r="NM161" s="69"/>
      <c r="NN161" s="69"/>
      <c r="NO161" s="69"/>
      <c r="NP161" s="69"/>
      <c r="NQ161" s="69"/>
      <c r="NR161" s="69"/>
      <c r="NS161" s="69"/>
      <c r="NT161" s="69"/>
      <c r="NU161" s="69"/>
      <c r="NV161" s="69"/>
      <c r="NW161" s="69"/>
      <c r="NX161" s="69"/>
      <c r="NY161" s="69"/>
      <c r="NZ161" s="69"/>
      <c r="OA161" s="69"/>
      <c r="OB161" s="69"/>
      <c r="OC161" s="69"/>
      <c r="OD161" s="69"/>
      <c r="OE161" s="69"/>
      <c r="OF161" s="69"/>
      <c r="OG161" s="69"/>
      <c r="OH161" s="69"/>
      <c r="OI161" s="69"/>
      <c r="OJ161" s="69"/>
      <c r="OK161" s="69"/>
      <c r="OL161" s="69"/>
      <c r="OM161" s="69"/>
      <c r="ON161" s="69"/>
      <c r="OO161" s="69"/>
      <c r="OP161" s="69"/>
      <c r="OQ161" s="69"/>
      <c r="OR161" s="69"/>
      <c r="OS161" s="69"/>
      <c r="OT161" s="69"/>
      <c r="OU161" s="69"/>
      <c r="OV161" s="69"/>
      <c r="OW161" s="69"/>
      <c r="OX161" s="69"/>
      <c r="OY161" s="69"/>
      <c r="OZ161" s="69"/>
      <c r="PA161" s="69"/>
      <c r="PB161" s="69"/>
      <c r="PC161" s="69"/>
      <c r="PD161" s="69"/>
      <c r="PE161" s="69"/>
      <c r="PF161" s="69"/>
      <c r="PG161" s="69"/>
      <c r="PH161" s="69"/>
      <c r="PI161" s="69"/>
      <c r="PJ161" s="69"/>
      <c r="PK161" s="69"/>
      <c r="PL161" s="69"/>
      <c r="PM161" s="69"/>
      <c r="PN161" s="69"/>
      <c r="PO161" s="69"/>
      <c r="PP161" s="69"/>
      <c r="PQ161" s="69"/>
      <c r="PR161" s="69"/>
      <c r="PS161" s="69"/>
      <c r="PT161" s="69"/>
      <c r="PU161" s="69"/>
      <c r="PV161" s="69"/>
      <c r="PW161" s="69"/>
      <c r="PX161" s="69"/>
      <c r="PY161" s="69"/>
      <c r="PZ161" s="69"/>
      <c r="QA161" s="69"/>
      <c r="QB161" s="69"/>
      <c r="QC161" s="69"/>
      <c r="QD161" s="69"/>
      <c r="QE161" s="69"/>
      <c r="QF161" s="69"/>
      <c r="QG161" s="69"/>
      <c r="QH161" s="69"/>
      <c r="QI161" s="69"/>
      <c r="QJ161" s="69"/>
      <c r="QK161" s="69"/>
      <c r="QL161" s="69"/>
      <c r="QM161" s="69"/>
      <c r="QN161" s="69"/>
      <c r="QO161" s="69"/>
      <c r="QP161" s="69"/>
      <c r="QQ161" s="69"/>
      <c r="QR161" s="69"/>
      <c r="QS161" s="69"/>
      <c r="QT161" s="69"/>
      <c r="QU161" s="69"/>
      <c r="QV161" s="69"/>
      <c r="QW161" s="69"/>
      <c r="QX161" s="69"/>
      <c r="QY161" s="69"/>
      <c r="QZ161" s="69"/>
      <c r="RA161" s="69"/>
      <c r="RB161" s="69"/>
      <c r="RC161" s="69"/>
      <c r="RD161" s="69"/>
      <c r="RE161" s="69"/>
      <c r="RF161" s="69"/>
      <c r="RG161" s="69"/>
      <c r="RH161" s="69"/>
      <c r="RI161" s="69"/>
      <c r="RJ161" s="69"/>
      <c r="RK161" s="69"/>
      <c r="RL161" s="69"/>
      <c r="RM161" s="69"/>
      <c r="RN161" s="69"/>
      <c r="RO161" s="69"/>
      <c r="RP161" s="69"/>
      <c r="RQ161" s="69"/>
      <c r="RR161" s="69"/>
      <c r="RS161" s="69"/>
      <c r="RT161" s="69"/>
      <c r="RU161" s="69"/>
      <c r="RV161" s="69"/>
      <c r="RW161" s="69"/>
      <c r="RX161" s="69"/>
      <c r="RY161" s="69"/>
      <c r="RZ161" s="69"/>
      <c r="SA161" s="69"/>
      <c r="SB161" s="69"/>
      <c r="SC161" s="69"/>
      <c r="SD161" s="69"/>
      <c r="SE161" s="69"/>
      <c r="SF161" s="69"/>
      <c r="SG161" s="69"/>
      <c r="SH161" s="69"/>
      <c r="SI161" s="69"/>
      <c r="SJ161" s="69"/>
      <c r="SK161" s="69"/>
      <c r="SL161" s="69"/>
      <c r="SM161" s="69"/>
      <c r="SN161" s="69"/>
      <c r="SO161" s="69"/>
      <c r="SP161" s="69"/>
      <c r="SQ161" s="69"/>
      <c r="SR161" s="69"/>
      <c r="SS161" s="69"/>
      <c r="ST161" s="69"/>
      <c r="SU161" s="69"/>
      <c r="SV161" s="69"/>
      <c r="SW161" s="69"/>
      <c r="SX161" s="69"/>
      <c r="SY161" s="69"/>
      <c r="SZ161" s="69"/>
      <c r="TA161" s="69"/>
      <c r="TB161" s="69"/>
      <c r="TC161" s="69"/>
      <c r="TD161" s="69"/>
      <c r="TE161" s="69"/>
      <c r="TF161" s="69"/>
      <c r="TG161" s="69"/>
      <c r="TH161" s="69"/>
      <c r="TI161" s="69"/>
      <c r="TJ161" s="69"/>
      <c r="TK161" s="69"/>
      <c r="TL161" s="69"/>
      <c r="TM161" s="69"/>
      <c r="TN161" s="69"/>
      <c r="TO161" s="69"/>
      <c r="TP161" s="69"/>
      <c r="TQ161" s="69"/>
      <c r="TR161" s="69"/>
      <c r="TS161" s="69"/>
      <c r="TT161" s="69"/>
      <c r="TU161" s="69"/>
      <c r="TV161" s="69"/>
      <c r="TW161" s="69"/>
      <c r="TX161" s="69"/>
      <c r="TY161" s="69"/>
      <c r="TZ161" s="69"/>
      <c r="UA161" s="69"/>
      <c r="UB161" s="69"/>
      <c r="UC161" s="69"/>
      <c r="UD161" s="69"/>
      <c r="UE161" s="69"/>
      <c r="UF161" s="69"/>
      <c r="UG161" s="69"/>
      <c r="UH161" s="69"/>
      <c r="UI161" s="69"/>
      <c r="UJ161" s="69"/>
      <c r="UK161" s="69"/>
      <c r="UL161" s="69"/>
      <c r="UM161" s="69"/>
      <c r="UN161" s="69"/>
      <c r="UO161" s="69"/>
      <c r="UP161" s="69"/>
      <c r="UQ161" s="69"/>
      <c r="UR161" s="69"/>
      <c r="US161" s="69"/>
      <c r="UT161" s="69"/>
      <c r="UU161" s="69"/>
      <c r="UV161" s="69"/>
      <c r="UW161" s="69"/>
      <c r="UX161" s="69"/>
      <c r="UY161" s="69"/>
      <c r="UZ161" s="69"/>
      <c r="VA161" s="69"/>
      <c r="VB161" s="69"/>
      <c r="VC161" s="69"/>
      <c r="VD161" s="69"/>
      <c r="VE161" s="69"/>
      <c r="VF161" s="69"/>
      <c r="VG161" s="69"/>
      <c r="VH161" s="69"/>
      <c r="VI161" s="69"/>
      <c r="VJ161" s="69"/>
      <c r="VK161" s="69"/>
      <c r="VL161" s="69"/>
      <c r="VM161" s="69"/>
      <c r="VN161" s="69"/>
      <c r="VO161" s="69"/>
      <c r="VP161" s="69"/>
      <c r="VQ161" s="69"/>
      <c r="VR161" s="69"/>
      <c r="VS161" s="69"/>
      <c r="VT161" s="69"/>
      <c r="VU161" s="69"/>
      <c r="VV161" s="69"/>
      <c r="VW161" s="69"/>
      <c r="VX161" s="69"/>
      <c r="VY161" s="69"/>
      <c r="VZ161" s="69"/>
      <c r="WA161" s="69"/>
      <c r="WB161" s="69"/>
      <c r="WC161" s="69"/>
      <c r="WD161" s="69"/>
      <c r="WE161" s="69"/>
      <c r="WF161" s="69"/>
      <c r="WG161" s="69"/>
      <c r="WH161" s="69"/>
      <c r="WI161" s="69"/>
      <c r="WJ161" s="69"/>
      <c r="WK161" s="69"/>
      <c r="WL161" s="69"/>
      <c r="WM161" s="69"/>
      <c r="WN161" s="69"/>
      <c r="WO161" s="69"/>
      <c r="WP161" s="69"/>
      <c r="WQ161" s="69"/>
      <c r="WR161" s="69"/>
      <c r="WS161" s="69"/>
      <c r="WT161" s="69"/>
      <c r="WU161" s="69"/>
      <c r="WV161" s="69"/>
      <c r="WW161" s="69"/>
      <c r="WX161" s="69"/>
      <c r="WY161" s="69"/>
      <c r="WZ161" s="69"/>
      <c r="XA161" s="69"/>
      <c r="XB161" s="69"/>
      <c r="XC161" s="69"/>
      <c r="XD161" s="69"/>
      <c r="XE161" s="69"/>
      <c r="XF161" s="69"/>
      <c r="XG161" s="69"/>
      <c r="XH161" s="69"/>
      <c r="XI161" s="69"/>
      <c r="XJ161" s="69"/>
      <c r="XK161" s="69"/>
      <c r="XL161" s="69"/>
      <c r="XM161" s="69"/>
      <c r="XN161" s="69"/>
      <c r="XO161" s="69"/>
      <c r="XP161" s="69"/>
      <c r="XQ161" s="69"/>
      <c r="XR161" s="69"/>
      <c r="XS161" s="69"/>
      <c r="XT161" s="69"/>
      <c r="XU161" s="69"/>
      <c r="XV161" s="69"/>
      <c r="XW161" s="69"/>
      <c r="XX161" s="69"/>
      <c r="XY161" s="69"/>
      <c r="XZ161" s="69"/>
      <c r="YA161" s="69"/>
      <c r="YB161" s="69"/>
      <c r="YC161" s="69"/>
      <c r="YD161" s="69"/>
      <c r="YE161" s="69"/>
      <c r="YF161" s="69"/>
      <c r="YG161" s="69"/>
      <c r="YH161" s="69"/>
      <c r="YI161" s="69"/>
      <c r="YJ161" s="69"/>
      <c r="YK161" s="69"/>
      <c r="YL161" s="69"/>
      <c r="YM161" s="69"/>
      <c r="YN161" s="69"/>
      <c r="YO161" s="69"/>
      <c r="YP161" s="69"/>
      <c r="YQ161" s="69"/>
      <c r="YR161" s="69"/>
      <c r="YS161" s="69"/>
      <c r="YT161" s="69"/>
      <c r="YU161" s="69"/>
      <c r="YV161" s="69"/>
      <c r="YW161" s="69"/>
      <c r="YX161" s="69"/>
      <c r="YY161" s="69"/>
      <c r="YZ161" s="69"/>
      <c r="ZA161" s="69"/>
      <c r="ZB161" s="69"/>
      <c r="ZC161" s="69"/>
      <c r="ZD161" s="69"/>
      <c r="ZE161" s="69"/>
      <c r="ZF161" s="69"/>
      <c r="ZG161" s="69"/>
      <c r="ZH161" s="69"/>
      <c r="ZI161" s="69"/>
      <c r="ZJ161" s="69"/>
      <c r="ZK161" s="69"/>
      <c r="ZL161" s="69"/>
      <c r="ZM161" s="69"/>
      <c r="ZN161" s="69"/>
      <c r="ZO161" s="69"/>
      <c r="ZP161" s="69"/>
      <c r="ZQ161" s="69"/>
      <c r="ZR161" s="69"/>
      <c r="ZS161" s="69"/>
      <c r="ZT161" s="69"/>
      <c r="ZU161" s="69"/>
      <c r="ZV161" s="69"/>
      <c r="ZW161" s="69"/>
      <c r="ZX161" s="69"/>
      <c r="ZY161" s="69"/>
      <c r="ZZ161" s="69"/>
      <c r="AAA161" s="69"/>
      <c r="AAB161" s="69"/>
      <c r="AAC161" s="69"/>
      <c r="AAD161" s="69"/>
      <c r="AAE161" s="69"/>
      <c r="AAF161" s="69"/>
      <c r="AAG161" s="69"/>
      <c r="AAH161" s="69"/>
      <c r="AAI161" s="69"/>
      <c r="AAJ161" s="69"/>
      <c r="AAK161" s="69"/>
      <c r="AAL161" s="69"/>
      <c r="AAM161" s="69"/>
      <c r="AAN161" s="69"/>
      <c r="AAO161" s="69"/>
      <c r="AAP161" s="69"/>
      <c r="AAQ161" s="69"/>
      <c r="AAR161" s="69"/>
      <c r="AAS161" s="69"/>
      <c r="AAT161" s="69"/>
      <c r="AAU161" s="69"/>
      <c r="AAV161" s="69"/>
      <c r="AAW161" s="69"/>
      <c r="AAX161" s="69"/>
      <c r="AAY161" s="69"/>
      <c r="AAZ161" s="69"/>
      <c r="ABA161" s="69"/>
      <c r="ABB161" s="69"/>
      <c r="ABC161" s="69"/>
      <c r="ABD161" s="69"/>
      <c r="ABE161" s="69"/>
      <c r="ABF161" s="69"/>
      <c r="ABG161" s="69"/>
      <c r="ABH161" s="69"/>
      <c r="ABI161" s="69"/>
      <c r="ABJ161" s="69"/>
      <c r="ABK161" s="69"/>
      <c r="ABL161" s="69"/>
      <c r="ABM161" s="69"/>
      <c r="ABN161" s="69"/>
      <c r="ABO161" s="69"/>
      <c r="ABP161" s="69"/>
      <c r="ABQ161" s="69"/>
      <c r="ABR161" s="69"/>
      <c r="ABS161" s="69"/>
      <c r="ABT161" s="69"/>
      <c r="ABU161" s="69"/>
      <c r="ABV161" s="69"/>
      <c r="ABW161" s="69"/>
      <c r="ABX161" s="69"/>
      <c r="ABY161" s="69"/>
      <c r="ABZ161" s="69"/>
      <c r="ACA161" s="69"/>
      <c r="ACB161" s="69"/>
      <c r="ACC161" s="69"/>
      <c r="ACD161" s="69"/>
      <c r="ACE161" s="69"/>
      <c r="ACF161" s="69"/>
      <c r="ACG161" s="69"/>
      <c r="ACH161" s="69"/>
      <c r="ACI161" s="69"/>
      <c r="ACJ161" s="69"/>
      <c r="ACK161" s="69"/>
      <c r="ACL161" s="69"/>
      <c r="ACM161" s="69"/>
      <c r="ACN161" s="69"/>
      <c r="ACO161" s="69"/>
      <c r="ACP161" s="69"/>
      <c r="ACQ161" s="69"/>
      <c r="ACR161" s="69"/>
      <c r="ACS161" s="69"/>
      <c r="ACT161" s="69"/>
      <c r="ACU161" s="69"/>
      <c r="ACV161" s="69"/>
      <c r="ACW161" s="69"/>
      <c r="ACX161" s="69"/>
      <c r="ACY161" s="69"/>
      <c r="ACZ161" s="69"/>
      <c r="ADA161" s="69"/>
      <c r="ADB161" s="69"/>
      <c r="ADC161" s="69"/>
      <c r="ADD161" s="69"/>
      <c r="ADE161" s="69"/>
      <c r="ADF161" s="69"/>
      <c r="ADG161" s="69"/>
      <c r="ADH161" s="69"/>
      <c r="ADI161" s="69"/>
      <c r="ADJ161" s="69"/>
      <c r="ADK161" s="69"/>
      <c r="ADL161" s="69"/>
      <c r="ADM161" s="69"/>
      <c r="ADN161" s="69"/>
      <c r="ADO161" s="69"/>
      <c r="ADP161" s="69"/>
      <c r="ADQ161" s="69"/>
      <c r="ADR161" s="69"/>
      <c r="ADS161" s="69"/>
      <c r="ADT161" s="69"/>
      <c r="ADU161" s="69"/>
      <c r="ADV161" s="69"/>
      <c r="ADW161" s="69"/>
      <c r="ADX161" s="69"/>
      <c r="ADY161" s="69"/>
      <c r="ADZ161" s="69"/>
      <c r="AEA161" s="69"/>
      <c r="AEB161" s="69"/>
      <c r="AEC161" s="69"/>
      <c r="AED161" s="69"/>
      <c r="AEE161" s="69"/>
      <c r="AEF161" s="69"/>
      <c r="AEG161" s="69"/>
      <c r="AEH161" s="69"/>
      <c r="AEI161" s="69"/>
      <c r="AEJ161" s="69"/>
      <c r="AEK161" s="69"/>
      <c r="AEL161" s="69"/>
      <c r="AEM161" s="69"/>
      <c r="AEN161" s="69"/>
      <c r="AEO161" s="69"/>
      <c r="AEP161" s="69"/>
      <c r="AEQ161" s="69"/>
      <c r="AER161" s="69"/>
      <c r="AES161" s="69"/>
      <c r="AET161" s="69"/>
      <c r="AEU161" s="69"/>
      <c r="AEV161" s="69"/>
      <c r="AEW161" s="69"/>
      <c r="AEX161" s="69"/>
      <c r="AEY161" s="69"/>
      <c r="AEZ161" s="69"/>
      <c r="AFA161" s="69"/>
      <c r="AFB161" s="69"/>
      <c r="AFC161" s="69"/>
      <c r="AFD161" s="69"/>
      <c r="AFE161" s="69"/>
      <c r="AFF161" s="69"/>
      <c r="AFG161" s="69"/>
      <c r="AFH161" s="69"/>
      <c r="AFI161" s="69"/>
      <c r="AFJ161" s="69"/>
      <c r="AFK161" s="69"/>
      <c r="AFL161" s="69"/>
      <c r="AFM161" s="69"/>
      <c r="AFN161" s="69"/>
      <c r="AFO161" s="69"/>
      <c r="AFP161" s="69"/>
      <c r="AFQ161" s="69"/>
      <c r="AFR161" s="69"/>
      <c r="AFS161" s="69"/>
      <c r="AFT161" s="69"/>
      <c r="AFU161" s="69"/>
      <c r="AFV161" s="69"/>
      <c r="AFW161" s="69"/>
      <c r="AFX161" s="69"/>
      <c r="AFY161" s="69"/>
      <c r="AFZ161" s="69"/>
      <c r="AGA161" s="69"/>
      <c r="AGB161" s="69"/>
      <c r="AGC161" s="69"/>
      <c r="AGD161" s="69"/>
      <c r="AGE161" s="69"/>
      <c r="AGF161" s="69"/>
      <c r="AGG161" s="69"/>
      <c r="AGH161" s="69"/>
      <c r="AGI161" s="69"/>
      <c r="AGJ161" s="69"/>
      <c r="AGK161" s="69"/>
      <c r="AGL161" s="69"/>
      <c r="AGM161" s="69"/>
      <c r="AGN161" s="69"/>
      <c r="AGO161" s="69"/>
      <c r="AGP161" s="69"/>
      <c r="AGQ161" s="69"/>
      <c r="AGR161" s="69"/>
      <c r="AGS161" s="69"/>
      <c r="AGT161" s="69"/>
      <c r="AGU161" s="69"/>
      <c r="AGV161" s="69"/>
      <c r="AGW161" s="69"/>
      <c r="AGX161" s="69"/>
      <c r="AGY161" s="69"/>
      <c r="AGZ161" s="69"/>
      <c r="AHA161" s="69"/>
      <c r="AHB161" s="69"/>
      <c r="AHC161" s="69"/>
      <c r="AHD161" s="69"/>
      <c r="AHE161" s="69"/>
      <c r="AHF161" s="69"/>
      <c r="AHG161" s="69"/>
      <c r="AHH161" s="69"/>
      <c r="AHI161" s="69"/>
      <c r="AHJ161" s="69"/>
      <c r="AHK161" s="69"/>
      <c r="AHL161" s="69"/>
      <c r="AHM161" s="69"/>
      <c r="AHN161" s="69"/>
      <c r="AHO161" s="69"/>
      <c r="AHP161" s="69"/>
      <c r="AHQ161" s="69"/>
      <c r="AHR161" s="69"/>
      <c r="AHS161" s="69"/>
      <c r="AHT161" s="69"/>
      <c r="AHU161" s="69"/>
      <c r="AHV161" s="69"/>
      <c r="AHW161" s="69"/>
      <c r="AHX161" s="69"/>
      <c r="AHY161" s="69"/>
      <c r="AHZ161" s="69"/>
      <c r="AIA161" s="69"/>
      <c r="AIB161" s="69"/>
      <c r="AIC161" s="69"/>
      <c r="AID161" s="69"/>
      <c r="AIE161" s="69"/>
      <c r="AIF161" s="69"/>
      <c r="AIG161" s="69"/>
      <c r="AIH161" s="69"/>
      <c r="AII161" s="69"/>
      <c r="AIJ161" s="69"/>
      <c r="AIK161" s="69"/>
      <c r="AIL161" s="69"/>
      <c r="AIM161" s="69"/>
      <c r="AIN161" s="69"/>
      <c r="AIO161" s="69"/>
      <c r="AIP161" s="69"/>
      <c r="AIQ161" s="69"/>
      <c r="AIR161" s="69"/>
      <c r="AIS161" s="69"/>
      <c r="AIT161" s="69"/>
      <c r="AIU161" s="69"/>
      <c r="AIV161" s="69"/>
      <c r="AIW161" s="69"/>
      <c r="AIX161" s="69"/>
      <c r="AIY161" s="69"/>
      <c r="AIZ161" s="69"/>
      <c r="AJA161" s="69"/>
      <c r="AJB161" s="69"/>
      <c r="AJC161" s="69"/>
      <c r="AJD161" s="69"/>
      <c r="AJE161" s="69"/>
      <c r="AJF161" s="69"/>
      <c r="AJG161" s="69"/>
      <c r="AJH161" s="69"/>
      <c r="AJI161" s="69"/>
      <c r="AJJ161" s="69"/>
      <c r="AJK161" s="69"/>
      <c r="AJL161" s="69"/>
      <c r="AJM161" s="69"/>
      <c r="AJN161" s="69"/>
      <c r="AJO161" s="69"/>
      <c r="AJP161" s="69"/>
      <c r="AJQ161" s="69"/>
      <c r="AJR161" s="69"/>
      <c r="AJS161" s="69"/>
      <c r="AJT161" s="69"/>
      <c r="AJU161" s="69"/>
      <c r="AJV161" s="69"/>
      <c r="AJW161" s="69"/>
      <c r="AJX161" s="69"/>
      <c r="AJY161" s="69"/>
      <c r="AJZ161" s="69"/>
      <c r="AKA161" s="69"/>
      <c r="AKB161" s="69"/>
      <c r="AKC161" s="69"/>
      <c r="AKD161" s="69"/>
      <c r="AKE161" s="69"/>
      <c r="AKF161" s="69"/>
      <c r="AKG161" s="69"/>
      <c r="AKH161" s="69"/>
      <c r="AKI161" s="69"/>
      <c r="AKJ161" s="69"/>
      <c r="AKK161" s="69"/>
      <c r="AKL161" s="69"/>
      <c r="AKM161" s="69"/>
      <c r="AKN161" s="69"/>
      <c r="AKO161" s="69"/>
      <c r="AKP161" s="69"/>
      <c r="AKQ161" s="69"/>
      <c r="AKR161" s="69"/>
      <c r="AKS161" s="69"/>
      <c r="AKT161" s="69"/>
      <c r="AKU161" s="69"/>
      <c r="AKV161" s="69"/>
      <c r="AKW161" s="69"/>
      <c r="AKX161" s="69"/>
      <c r="AKY161" s="69"/>
      <c r="AKZ161" s="69"/>
      <c r="ALA161" s="69"/>
      <c r="ALB161" s="69"/>
      <c r="ALC161" s="69"/>
      <c r="ALD161" s="69"/>
      <c r="ALE161" s="69"/>
      <c r="ALF161" s="69"/>
      <c r="ALG161" s="69"/>
      <c r="ALH161" s="69"/>
      <c r="ALI161" s="69"/>
      <c r="ALJ161" s="69"/>
      <c r="ALK161" s="69"/>
      <c r="ALL161" s="69"/>
      <c r="ALM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c r="BF162" s="69"/>
      <c r="BG162" s="69"/>
      <c r="BH162" s="69"/>
      <c r="BI162" s="69"/>
      <c r="BJ162" s="69"/>
      <c r="BK162" s="69"/>
      <c r="BL162" s="69"/>
      <c r="BM162" s="69"/>
      <c r="BN162" s="69"/>
      <c r="BO162" s="69"/>
      <c r="BP162" s="69"/>
      <c r="BQ162" s="69"/>
      <c r="BR162" s="69"/>
      <c r="BS162" s="69"/>
      <c r="BT162" s="69"/>
      <c r="BU162" s="69"/>
      <c r="BV162" s="69"/>
      <c r="BW162" s="69"/>
      <c r="BX162" s="69"/>
      <c r="BY162" s="69"/>
      <c r="BZ162" s="69"/>
      <c r="CA162" s="69"/>
      <c r="CB162" s="69"/>
      <c r="CC162" s="69"/>
      <c r="CD162" s="69"/>
      <c r="CE162" s="69"/>
      <c r="CF162" s="69"/>
      <c r="CG162" s="69"/>
      <c r="CH162" s="69"/>
      <c r="CI162" s="69"/>
      <c r="CJ162" s="69"/>
      <c r="CK162" s="69"/>
      <c r="CL162" s="69"/>
      <c r="CM162" s="69"/>
      <c r="CN162" s="69"/>
      <c r="CO162" s="69"/>
      <c r="CP162" s="69"/>
      <c r="CQ162" s="69"/>
      <c r="CR162" s="69"/>
      <c r="CS162" s="69"/>
      <c r="CT162" s="69"/>
      <c r="CU162" s="69"/>
      <c r="CV162" s="69"/>
      <c r="CW162" s="69"/>
      <c r="CX162" s="69"/>
      <c r="CY162" s="69"/>
      <c r="CZ162" s="69"/>
      <c r="DA162" s="69"/>
      <c r="DB162" s="69"/>
      <c r="DC162" s="69"/>
      <c r="DD162" s="69"/>
      <c r="DE162" s="69"/>
      <c r="DF162" s="69"/>
      <c r="DG162" s="69"/>
      <c r="DH162" s="69"/>
      <c r="DI162" s="69"/>
      <c r="DJ162" s="69"/>
      <c r="DK162" s="69"/>
      <c r="DL162" s="69"/>
      <c r="DM162" s="69"/>
      <c r="DN162" s="69"/>
      <c r="DO162" s="69"/>
      <c r="DP162" s="69"/>
      <c r="DQ162" s="69"/>
      <c r="DR162" s="69"/>
      <c r="DS162" s="69"/>
      <c r="DT162" s="69"/>
      <c r="DU162" s="69"/>
      <c r="DV162" s="69"/>
      <c r="DW162" s="69"/>
      <c r="DX162" s="69"/>
      <c r="DY162" s="69"/>
      <c r="DZ162" s="69"/>
      <c r="EA162" s="69"/>
      <c r="EB162" s="69"/>
      <c r="EC162" s="69"/>
      <c r="ED162" s="69"/>
      <c r="EE162" s="69"/>
      <c r="EF162" s="69"/>
      <c r="EG162" s="69"/>
      <c r="EH162" s="69"/>
      <c r="EI162" s="69"/>
      <c r="EJ162" s="69"/>
      <c r="EK162" s="69"/>
      <c r="EL162" s="69"/>
      <c r="EM162" s="69"/>
      <c r="EN162" s="69"/>
      <c r="EO162" s="69"/>
      <c r="EP162" s="69"/>
      <c r="EQ162" s="69"/>
      <c r="ER162" s="69"/>
      <c r="ES162" s="69"/>
      <c r="ET162" s="69"/>
      <c r="EU162" s="69"/>
      <c r="EV162" s="69"/>
      <c r="EW162" s="69"/>
      <c r="EX162" s="69"/>
      <c r="EY162" s="69"/>
      <c r="EZ162" s="69"/>
      <c r="FA162" s="69"/>
      <c r="FB162" s="69"/>
      <c r="FC162" s="69"/>
      <c r="FD162" s="69"/>
      <c r="FE162" s="69"/>
      <c r="FF162" s="69"/>
      <c r="FG162" s="69"/>
      <c r="FH162" s="69"/>
      <c r="FI162" s="69"/>
      <c r="FJ162" s="69"/>
      <c r="FK162" s="69"/>
      <c r="FL162" s="69"/>
      <c r="FM162" s="69"/>
      <c r="FN162" s="69"/>
      <c r="FO162" s="69"/>
      <c r="FP162" s="69"/>
      <c r="FQ162" s="69"/>
      <c r="FR162" s="69"/>
      <c r="FS162" s="69"/>
      <c r="FT162" s="69"/>
      <c r="FU162" s="69"/>
      <c r="FV162" s="69"/>
      <c r="FW162" s="69"/>
      <c r="FX162" s="69"/>
      <c r="FY162" s="69"/>
      <c r="FZ162" s="69"/>
      <c r="GA162" s="69"/>
      <c r="GB162" s="69"/>
      <c r="GC162" s="69"/>
      <c r="GD162" s="69"/>
      <c r="GE162" s="69"/>
      <c r="GF162" s="69"/>
      <c r="GG162" s="69"/>
      <c r="GH162" s="69"/>
      <c r="GI162" s="69"/>
      <c r="GJ162" s="69"/>
      <c r="GK162" s="69"/>
      <c r="GL162" s="69"/>
      <c r="GM162" s="69"/>
      <c r="GN162" s="69"/>
      <c r="GO162" s="69"/>
      <c r="GP162" s="69"/>
      <c r="GQ162" s="69"/>
      <c r="GR162" s="69"/>
      <c r="GS162" s="69"/>
      <c r="GT162" s="69"/>
      <c r="GU162" s="69"/>
      <c r="GV162" s="69"/>
      <c r="GW162" s="69"/>
      <c r="GX162" s="69"/>
      <c r="GY162" s="69"/>
      <c r="GZ162" s="69"/>
      <c r="HA162" s="69"/>
      <c r="HB162" s="69"/>
      <c r="HC162" s="69"/>
      <c r="HD162" s="69"/>
      <c r="HE162" s="69"/>
      <c r="HF162" s="69"/>
      <c r="HG162" s="69"/>
      <c r="HH162" s="69"/>
      <c r="HI162" s="69"/>
      <c r="HJ162" s="69"/>
      <c r="HK162" s="69"/>
      <c r="HL162" s="69"/>
      <c r="HM162" s="69"/>
      <c r="HN162" s="69"/>
      <c r="HO162" s="69"/>
      <c r="HP162" s="69"/>
      <c r="HQ162" s="69"/>
      <c r="HR162" s="69"/>
      <c r="HS162" s="69"/>
      <c r="HT162" s="69"/>
      <c r="HU162" s="69"/>
      <c r="HV162" s="69"/>
      <c r="HW162" s="69"/>
      <c r="HX162" s="69"/>
      <c r="HY162" s="69"/>
      <c r="HZ162" s="69"/>
      <c r="IA162" s="69"/>
      <c r="IB162" s="69"/>
      <c r="IC162" s="69"/>
      <c r="ID162" s="69"/>
      <c r="IE162" s="69"/>
      <c r="IF162" s="69"/>
      <c r="IG162" s="69"/>
      <c r="IH162" s="69"/>
      <c r="II162" s="69"/>
      <c r="IJ162" s="69"/>
      <c r="IK162" s="69"/>
      <c r="IL162" s="69"/>
      <c r="IM162" s="69"/>
      <c r="IN162" s="69"/>
      <c r="IO162" s="69"/>
      <c r="IP162" s="69"/>
      <c r="IQ162" s="69"/>
      <c r="IR162" s="69"/>
      <c r="IS162" s="69"/>
      <c r="IT162" s="69"/>
      <c r="IU162" s="69"/>
      <c r="IV162" s="69"/>
      <c r="IW162" s="69"/>
      <c r="IX162" s="69"/>
      <c r="IY162" s="69"/>
      <c r="IZ162" s="69"/>
      <c r="JA162" s="69"/>
      <c r="JB162" s="69"/>
      <c r="JC162" s="69"/>
      <c r="JD162" s="69"/>
      <c r="JE162" s="69"/>
      <c r="JF162" s="69"/>
      <c r="JG162" s="69"/>
      <c r="JH162" s="69"/>
      <c r="JI162" s="69"/>
      <c r="JJ162" s="69"/>
      <c r="JK162" s="69"/>
      <c r="JL162" s="69"/>
      <c r="JM162" s="69"/>
      <c r="JN162" s="69"/>
      <c r="JO162" s="69"/>
      <c r="JP162" s="69"/>
      <c r="JQ162" s="69"/>
      <c r="JR162" s="69"/>
      <c r="JS162" s="69"/>
      <c r="JT162" s="69"/>
      <c r="JU162" s="69"/>
      <c r="JV162" s="69"/>
      <c r="JW162" s="69"/>
      <c r="JX162" s="69"/>
      <c r="JY162" s="69"/>
      <c r="JZ162" s="69"/>
      <c r="KA162" s="69"/>
      <c r="KB162" s="69"/>
      <c r="KC162" s="69"/>
      <c r="KD162" s="69"/>
      <c r="KE162" s="69"/>
      <c r="KF162" s="69"/>
      <c r="KG162" s="69"/>
      <c r="KH162" s="69"/>
      <c r="KI162" s="69"/>
      <c r="KJ162" s="69"/>
      <c r="KK162" s="69"/>
      <c r="KL162" s="69"/>
      <c r="KM162" s="69"/>
      <c r="KN162" s="69"/>
      <c r="KO162" s="69"/>
      <c r="KP162" s="69"/>
      <c r="KQ162" s="69"/>
      <c r="KR162" s="69"/>
      <c r="KS162" s="69"/>
      <c r="KT162" s="69"/>
      <c r="KU162" s="69"/>
      <c r="KV162" s="69"/>
      <c r="KW162" s="69"/>
      <c r="KX162" s="69"/>
      <c r="KY162" s="69"/>
      <c r="KZ162" s="69"/>
      <c r="LA162" s="69"/>
      <c r="LB162" s="69"/>
      <c r="LC162" s="69"/>
      <c r="LD162" s="69"/>
      <c r="LE162" s="69"/>
      <c r="LF162" s="69"/>
      <c r="LG162" s="69"/>
      <c r="LH162" s="69"/>
      <c r="LI162" s="69"/>
      <c r="LJ162" s="69"/>
      <c r="LK162" s="69"/>
      <c r="LL162" s="69"/>
      <c r="LM162" s="69"/>
      <c r="LN162" s="69"/>
      <c r="LO162" s="69"/>
      <c r="LP162" s="69"/>
      <c r="LQ162" s="69"/>
      <c r="LR162" s="69"/>
      <c r="LS162" s="69"/>
      <c r="LT162" s="69"/>
      <c r="LU162" s="69"/>
      <c r="LV162" s="69"/>
      <c r="LW162" s="69"/>
      <c r="LX162" s="69"/>
      <c r="LY162" s="69"/>
      <c r="LZ162" s="69"/>
      <c r="MA162" s="69"/>
      <c r="MB162" s="69"/>
      <c r="MC162" s="69"/>
      <c r="MD162" s="69"/>
      <c r="ME162" s="69"/>
      <c r="MF162" s="69"/>
      <c r="MG162" s="69"/>
      <c r="MH162" s="69"/>
      <c r="MI162" s="69"/>
      <c r="MJ162" s="69"/>
      <c r="MK162" s="69"/>
      <c r="ML162" s="69"/>
      <c r="MM162" s="69"/>
      <c r="MN162" s="69"/>
      <c r="MO162" s="69"/>
      <c r="MP162" s="69"/>
      <c r="MQ162" s="69"/>
      <c r="MR162" s="69"/>
      <c r="MS162" s="69"/>
      <c r="MT162" s="69"/>
      <c r="MU162" s="69"/>
      <c r="MV162" s="69"/>
      <c r="MW162" s="69"/>
      <c r="MX162" s="69"/>
      <c r="MY162" s="69"/>
      <c r="MZ162" s="69"/>
      <c r="NA162" s="69"/>
      <c r="NB162" s="69"/>
      <c r="NC162" s="69"/>
      <c r="ND162" s="69"/>
      <c r="NE162" s="69"/>
      <c r="NF162" s="69"/>
      <c r="NG162" s="69"/>
      <c r="NH162" s="69"/>
      <c r="NI162" s="69"/>
      <c r="NJ162" s="69"/>
      <c r="NK162" s="69"/>
      <c r="NL162" s="69"/>
      <c r="NM162" s="69"/>
      <c r="NN162" s="69"/>
      <c r="NO162" s="69"/>
      <c r="NP162" s="69"/>
      <c r="NQ162" s="69"/>
      <c r="NR162" s="69"/>
      <c r="NS162" s="69"/>
      <c r="NT162" s="69"/>
      <c r="NU162" s="69"/>
      <c r="NV162" s="69"/>
      <c r="NW162" s="69"/>
      <c r="NX162" s="69"/>
      <c r="NY162" s="69"/>
      <c r="NZ162" s="69"/>
      <c r="OA162" s="69"/>
      <c r="OB162" s="69"/>
      <c r="OC162" s="69"/>
      <c r="OD162" s="69"/>
      <c r="OE162" s="69"/>
      <c r="OF162" s="69"/>
      <c r="OG162" s="69"/>
      <c r="OH162" s="69"/>
      <c r="OI162" s="69"/>
      <c r="OJ162" s="69"/>
      <c r="OK162" s="69"/>
      <c r="OL162" s="69"/>
      <c r="OM162" s="69"/>
      <c r="ON162" s="69"/>
      <c r="OO162" s="69"/>
      <c r="OP162" s="69"/>
      <c r="OQ162" s="69"/>
      <c r="OR162" s="69"/>
      <c r="OS162" s="69"/>
      <c r="OT162" s="69"/>
      <c r="OU162" s="69"/>
      <c r="OV162" s="69"/>
      <c r="OW162" s="69"/>
      <c r="OX162" s="69"/>
      <c r="OY162" s="69"/>
      <c r="OZ162" s="69"/>
      <c r="PA162" s="69"/>
      <c r="PB162" s="69"/>
      <c r="PC162" s="69"/>
      <c r="PD162" s="69"/>
      <c r="PE162" s="69"/>
      <c r="PF162" s="69"/>
      <c r="PG162" s="69"/>
      <c r="PH162" s="69"/>
      <c r="PI162" s="69"/>
      <c r="PJ162" s="69"/>
      <c r="PK162" s="69"/>
      <c r="PL162" s="69"/>
      <c r="PM162" s="69"/>
      <c r="PN162" s="69"/>
      <c r="PO162" s="69"/>
      <c r="PP162" s="69"/>
      <c r="PQ162" s="69"/>
      <c r="PR162" s="69"/>
      <c r="PS162" s="69"/>
      <c r="PT162" s="69"/>
      <c r="PU162" s="69"/>
      <c r="PV162" s="69"/>
      <c r="PW162" s="69"/>
      <c r="PX162" s="69"/>
      <c r="PY162" s="69"/>
      <c r="PZ162" s="69"/>
      <c r="QA162" s="69"/>
      <c r="QB162" s="69"/>
      <c r="QC162" s="69"/>
      <c r="QD162" s="69"/>
      <c r="QE162" s="69"/>
      <c r="QF162" s="69"/>
      <c r="QG162" s="69"/>
      <c r="QH162" s="69"/>
      <c r="QI162" s="69"/>
      <c r="QJ162" s="69"/>
      <c r="QK162" s="69"/>
      <c r="QL162" s="69"/>
      <c r="QM162" s="69"/>
      <c r="QN162" s="69"/>
      <c r="QO162" s="69"/>
      <c r="QP162" s="69"/>
      <c r="QQ162" s="69"/>
      <c r="QR162" s="69"/>
      <c r="QS162" s="69"/>
      <c r="QT162" s="69"/>
      <c r="QU162" s="69"/>
      <c r="QV162" s="69"/>
      <c r="QW162" s="69"/>
      <c r="QX162" s="69"/>
      <c r="QY162" s="69"/>
      <c r="QZ162" s="69"/>
      <c r="RA162" s="69"/>
      <c r="RB162" s="69"/>
      <c r="RC162" s="69"/>
      <c r="RD162" s="69"/>
      <c r="RE162" s="69"/>
      <c r="RF162" s="69"/>
      <c r="RG162" s="69"/>
      <c r="RH162" s="69"/>
      <c r="RI162" s="69"/>
      <c r="RJ162" s="69"/>
      <c r="RK162" s="69"/>
      <c r="RL162" s="69"/>
      <c r="RM162" s="69"/>
      <c r="RN162" s="69"/>
      <c r="RO162" s="69"/>
      <c r="RP162" s="69"/>
      <c r="RQ162" s="69"/>
      <c r="RR162" s="69"/>
      <c r="RS162" s="69"/>
      <c r="RT162" s="69"/>
      <c r="RU162" s="69"/>
      <c r="RV162" s="69"/>
      <c r="RW162" s="69"/>
      <c r="RX162" s="69"/>
      <c r="RY162" s="69"/>
      <c r="RZ162" s="69"/>
      <c r="SA162" s="69"/>
      <c r="SB162" s="69"/>
      <c r="SC162" s="69"/>
      <c r="SD162" s="69"/>
      <c r="SE162" s="69"/>
      <c r="SF162" s="69"/>
      <c r="SG162" s="69"/>
      <c r="SH162" s="69"/>
      <c r="SI162" s="69"/>
      <c r="SJ162" s="69"/>
      <c r="SK162" s="69"/>
      <c r="SL162" s="69"/>
      <c r="SM162" s="69"/>
      <c r="SN162" s="69"/>
      <c r="SO162" s="69"/>
      <c r="SP162" s="69"/>
      <c r="SQ162" s="69"/>
      <c r="SR162" s="69"/>
      <c r="SS162" s="69"/>
      <c r="ST162" s="69"/>
      <c r="SU162" s="69"/>
      <c r="SV162" s="69"/>
      <c r="SW162" s="69"/>
      <c r="SX162" s="69"/>
      <c r="SY162" s="69"/>
      <c r="SZ162" s="69"/>
      <c r="TA162" s="69"/>
      <c r="TB162" s="69"/>
      <c r="TC162" s="69"/>
      <c r="TD162" s="69"/>
      <c r="TE162" s="69"/>
      <c r="TF162" s="69"/>
      <c r="TG162" s="69"/>
      <c r="TH162" s="69"/>
      <c r="TI162" s="69"/>
      <c r="TJ162" s="69"/>
      <c r="TK162" s="69"/>
      <c r="TL162" s="69"/>
      <c r="TM162" s="69"/>
      <c r="TN162" s="69"/>
      <c r="TO162" s="69"/>
      <c r="TP162" s="69"/>
      <c r="TQ162" s="69"/>
      <c r="TR162" s="69"/>
      <c r="TS162" s="69"/>
      <c r="TT162" s="69"/>
      <c r="TU162" s="69"/>
      <c r="TV162" s="69"/>
      <c r="TW162" s="69"/>
      <c r="TX162" s="69"/>
      <c r="TY162" s="69"/>
      <c r="TZ162" s="69"/>
      <c r="UA162" s="69"/>
      <c r="UB162" s="69"/>
      <c r="UC162" s="69"/>
      <c r="UD162" s="69"/>
      <c r="UE162" s="69"/>
      <c r="UF162" s="69"/>
      <c r="UG162" s="69"/>
      <c r="UH162" s="69"/>
      <c r="UI162" s="69"/>
      <c r="UJ162" s="69"/>
      <c r="UK162" s="69"/>
      <c r="UL162" s="69"/>
      <c r="UM162" s="69"/>
      <c r="UN162" s="69"/>
      <c r="UO162" s="69"/>
      <c r="UP162" s="69"/>
      <c r="UQ162" s="69"/>
      <c r="UR162" s="69"/>
      <c r="US162" s="69"/>
      <c r="UT162" s="69"/>
      <c r="UU162" s="69"/>
      <c r="UV162" s="69"/>
      <c r="UW162" s="69"/>
      <c r="UX162" s="69"/>
      <c r="UY162" s="69"/>
      <c r="UZ162" s="69"/>
      <c r="VA162" s="69"/>
      <c r="VB162" s="69"/>
      <c r="VC162" s="69"/>
      <c r="VD162" s="69"/>
      <c r="VE162" s="69"/>
      <c r="VF162" s="69"/>
      <c r="VG162" s="69"/>
      <c r="VH162" s="69"/>
      <c r="VI162" s="69"/>
      <c r="VJ162" s="69"/>
      <c r="VK162" s="69"/>
      <c r="VL162" s="69"/>
      <c r="VM162" s="69"/>
      <c r="VN162" s="69"/>
      <c r="VO162" s="69"/>
      <c r="VP162" s="69"/>
      <c r="VQ162" s="69"/>
      <c r="VR162" s="69"/>
      <c r="VS162" s="69"/>
      <c r="VT162" s="69"/>
      <c r="VU162" s="69"/>
      <c r="VV162" s="69"/>
      <c r="VW162" s="69"/>
      <c r="VX162" s="69"/>
      <c r="VY162" s="69"/>
      <c r="VZ162" s="69"/>
      <c r="WA162" s="69"/>
      <c r="WB162" s="69"/>
      <c r="WC162" s="69"/>
      <c r="WD162" s="69"/>
      <c r="WE162" s="69"/>
      <c r="WF162" s="69"/>
      <c r="WG162" s="69"/>
      <c r="WH162" s="69"/>
      <c r="WI162" s="69"/>
      <c r="WJ162" s="69"/>
      <c r="WK162" s="69"/>
      <c r="WL162" s="69"/>
      <c r="WM162" s="69"/>
      <c r="WN162" s="69"/>
      <c r="WO162" s="69"/>
      <c r="WP162" s="69"/>
      <c r="WQ162" s="69"/>
      <c r="WR162" s="69"/>
      <c r="WS162" s="69"/>
      <c r="WT162" s="69"/>
      <c r="WU162" s="69"/>
      <c r="WV162" s="69"/>
      <c r="WW162" s="69"/>
      <c r="WX162" s="69"/>
      <c r="WY162" s="69"/>
      <c r="WZ162" s="69"/>
      <c r="XA162" s="69"/>
      <c r="XB162" s="69"/>
      <c r="XC162" s="69"/>
      <c r="XD162" s="69"/>
      <c r="XE162" s="69"/>
      <c r="XF162" s="69"/>
      <c r="XG162" s="69"/>
      <c r="XH162" s="69"/>
      <c r="XI162" s="69"/>
      <c r="XJ162" s="69"/>
      <c r="XK162" s="69"/>
      <c r="XL162" s="69"/>
      <c r="XM162" s="69"/>
      <c r="XN162" s="69"/>
      <c r="XO162" s="69"/>
      <c r="XP162" s="69"/>
      <c r="XQ162" s="69"/>
      <c r="XR162" s="69"/>
      <c r="XS162" s="69"/>
      <c r="XT162" s="69"/>
      <c r="XU162" s="69"/>
      <c r="XV162" s="69"/>
      <c r="XW162" s="69"/>
      <c r="XX162" s="69"/>
      <c r="XY162" s="69"/>
      <c r="XZ162" s="69"/>
      <c r="YA162" s="69"/>
      <c r="YB162" s="69"/>
      <c r="YC162" s="69"/>
      <c r="YD162" s="69"/>
      <c r="YE162" s="69"/>
      <c r="YF162" s="69"/>
      <c r="YG162" s="69"/>
      <c r="YH162" s="69"/>
      <c r="YI162" s="69"/>
      <c r="YJ162" s="69"/>
      <c r="YK162" s="69"/>
      <c r="YL162" s="69"/>
      <c r="YM162" s="69"/>
      <c r="YN162" s="69"/>
      <c r="YO162" s="69"/>
      <c r="YP162" s="69"/>
      <c r="YQ162" s="69"/>
      <c r="YR162" s="69"/>
      <c r="YS162" s="69"/>
      <c r="YT162" s="69"/>
      <c r="YU162" s="69"/>
      <c r="YV162" s="69"/>
      <c r="YW162" s="69"/>
      <c r="YX162" s="69"/>
      <c r="YY162" s="69"/>
      <c r="YZ162" s="69"/>
      <c r="ZA162" s="69"/>
      <c r="ZB162" s="69"/>
      <c r="ZC162" s="69"/>
      <c r="ZD162" s="69"/>
      <c r="ZE162" s="69"/>
      <c r="ZF162" s="69"/>
      <c r="ZG162" s="69"/>
      <c r="ZH162" s="69"/>
      <c r="ZI162" s="69"/>
      <c r="ZJ162" s="69"/>
      <c r="ZK162" s="69"/>
      <c r="ZL162" s="69"/>
      <c r="ZM162" s="69"/>
      <c r="ZN162" s="69"/>
      <c r="ZO162" s="69"/>
      <c r="ZP162" s="69"/>
      <c r="ZQ162" s="69"/>
      <c r="ZR162" s="69"/>
      <c r="ZS162" s="69"/>
      <c r="ZT162" s="69"/>
      <c r="ZU162" s="69"/>
      <c r="ZV162" s="69"/>
      <c r="ZW162" s="69"/>
      <c r="ZX162" s="69"/>
      <c r="ZY162" s="69"/>
      <c r="ZZ162" s="69"/>
      <c r="AAA162" s="69"/>
      <c r="AAB162" s="69"/>
      <c r="AAC162" s="69"/>
      <c r="AAD162" s="69"/>
      <c r="AAE162" s="69"/>
      <c r="AAF162" s="69"/>
      <c r="AAG162" s="69"/>
      <c r="AAH162" s="69"/>
      <c r="AAI162" s="69"/>
      <c r="AAJ162" s="69"/>
      <c r="AAK162" s="69"/>
      <c r="AAL162" s="69"/>
      <c r="AAM162" s="69"/>
      <c r="AAN162" s="69"/>
      <c r="AAO162" s="69"/>
      <c r="AAP162" s="69"/>
      <c r="AAQ162" s="69"/>
      <c r="AAR162" s="69"/>
      <c r="AAS162" s="69"/>
      <c r="AAT162" s="69"/>
      <c r="AAU162" s="69"/>
      <c r="AAV162" s="69"/>
      <c r="AAW162" s="69"/>
      <c r="AAX162" s="69"/>
      <c r="AAY162" s="69"/>
      <c r="AAZ162" s="69"/>
      <c r="ABA162" s="69"/>
      <c r="ABB162" s="69"/>
      <c r="ABC162" s="69"/>
      <c r="ABD162" s="69"/>
      <c r="ABE162" s="69"/>
      <c r="ABF162" s="69"/>
      <c r="ABG162" s="69"/>
      <c r="ABH162" s="69"/>
      <c r="ABI162" s="69"/>
      <c r="ABJ162" s="69"/>
      <c r="ABK162" s="69"/>
      <c r="ABL162" s="69"/>
      <c r="ABM162" s="69"/>
      <c r="ABN162" s="69"/>
      <c r="ABO162" s="69"/>
      <c r="ABP162" s="69"/>
      <c r="ABQ162" s="69"/>
      <c r="ABR162" s="69"/>
      <c r="ABS162" s="69"/>
      <c r="ABT162" s="69"/>
      <c r="ABU162" s="69"/>
      <c r="ABV162" s="69"/>
      <c r="ABW162" s="69"/>
      <c r="ABX162" s="69"/>
      <c r="ABY162" s="69"/>
      <c r="ABZ162" s="69"/>
      <c r="ACA162" s="69"/>
      <c r="ACB162" s="69"/>
      <c r="ACC162" s="69"/>
      <c r="ACD162" s="69"/>
      <c r="ACE162" s="69"/>
      <c r="ACF162" s="69"/>
      <c r="ACG162" s="69"/>
      <c r="ACH162" s="69"/>
      <c r="ACI162" s="69"/>
      <c r="ACJ162" s="69"/>
      <c r="ACK162" s="69"/>
      <c r="ACL162" s="69"/>
      <c r="ACM162" s="69"/>
      <c r="ACN162" s="69"/>
      <c r="ACO162" s="69"/>
      <c r="ACP162" s="69"/>
      <c r="ACQ162" s="69"/>
      <c r="ACR162" s="69"/>
      <c r="ACS162" s="69"/>
      <c r="ACT162" s="69"/>
      <c r="ACU162" s="69"/>
      <c r="ACV162" s="69"/>
      <c r="ACW162" s="69"/>
      <c r="ACX162" s="69"/>
      <c r="ACY162" s="69"/>
      <c r="ACZ162" s="69"/>
      <c r="ADA162" s="69"/>
      <c r="ADB162" s="69"/>
      <c r="ADC162" s="69"/>
      <c r="ADD162" s="69"/>
      <c r="ADE162" s="69"/>
      <c r="ADF162" s="69"/>
      <c r="ADG162" s="69"/>
      <c r="ADH162" s="69"/>
      <c r="ADI162" s="69"/>
      <c r="ADJ162" s="69"/>
      <c r="ADK162" s="69"/>
      <c r="ADL162" s="69"/>
      <c r="ADM162" s="69"/>
      <c r="ADN162" s="69"/>
      <c r="ADO162" s="69"/>
      <c r="ADP162" s="69"/>
      <c r="ADQ162" s="69"/>
      <c r="ADR162" s="69"/>
      <c r="ADS162" s="69"/>
      <c r="ADT162" s="69"/>
      <c r="ADU162" s="69"/>
      <c r="ADV162" s="69"/>
      <c r="ADW162" s="69"/>
      <c r="ADX162" s="69"/>
      <c r="ADY162" s="69"/>
      <c r="ADZ162" s="69"/>
      <c r="AEA162" s="69"/>
      <c r="AEB162" s="69"/>
      <c r="AEC162" s="69"/>
      <c r="AED162" s="69"/>
      <c r="AEE162" s="69"/>
      <c r="AEF162" s="69"/>
      <c r="AEG162" s="69"/>
      <c r="AEH162" s="69"/>
      <c r="AEI162" s="69"/>
      <c r="AEJ162" s="69"/>
      <c r="AEK162" s="69"/>
      <c r="AEL162" s="69"/>
      <c r="AEM162" s="69"/>
      <c r="AEN162" s="69"/>
      <c r="AEO162" s="69"/>
      <c r="AEP162" s="69"/>
      <c r="AEQ162" s="69"/>
      <c r="AER162" s="69"/>
      <c r="AES162" s="69"/>
      <c r="AET162" s="69"/>
      <c r="AEU162" s="69"/>
      <c r="AEV162" s="69"/>
      <c r="AEW162" s="69"/>
      <c r="AEX162" s="69"/>
      <c r="AEY162" s="69"/>
      <c r="AEZ162" s="69"/>
      <c r="AFA162" s="69"/>
      <c r="AFB162" s="69"/>
      <c r="AFC162" s="69"/>
      <c r="AFD162" s="69"/>
      <c r="AFE162" s="69"/>
      <c r="AFF162" s="69"/>
      <c r="AFG162" s="69"/>
      <c r="AFH162" s="69"/>
      <c r="AFI162" s="69"/>
      <c r="AFJ162" s="69"/>
      <c r="AFK162" s="69"/>
      <c r="AFL162" s="69"/>
      <c r="AFM162" s="69"/>
      <c r="AFN162" s="69"/>
      <c r="AFO162" s="69"/>
      <c r="AFP162" s="69"/>
      <c r="AFQ162" s="69"/>
      <c r="AFR162" s="69"/>
      <c r="AFS162" s="69"/>
      <c r="AFT162" s="69"/>
      <c r="AFU162" s="69"/>
      <c r="AFV162" s="69"/>
      <c r="AFW162" s="69"/>
      <c r="AFX162" s="69"/>
      <c r="AFY162" s="69"/>
      <c r="AFZ162" s="69"/>
      <c r="AGA162" s="69"/>
      <c r="AGB162" s="69"/>
      <c r="AGC162" s="69"/>
      <c r="AGD162" s="69"/>
      <c r="AGE162" s="69"/>
      <c r="AGF162" s="69"/>
      <c r="AGG162" s="69"/>
      <c r="AGH162" s="69"/>
      <c r="AGI162" s="69"/>
      <c r="AGJ162" s="69"/>
      <c r="AGK162" s="69"/>
      <c r="AGL162" s="69"/>
      <c r="AGM162" s="69"/>
      <c r="AGN162" s="69"/>
      <c r="AGO162" s="69"/>
      <c r="AGP162" s="69"/>
      <c r="AGQ162" s="69"/>
      <c r="AGR162" s="69"/>
      <c r="AGS162" s="69"/>
      <c r="AGT162" s="69"/>
      <c r="AGU162" s="69"/>
      <c r="AGV162" s="69"/>
      <c r="AGW162" s="69"/>
      <c r="AGX162" s="69"/>
      <c r="AGY162" s="69"/>
      <c r="AGZ162" s="69"/>
      <c r="AHA162" s="69"/>
      <c r="AHB162" s="69"/>
      <c r="AHC162" s="69"/>
      <c r="AHD162" s="69"/>
      <c r="AHE162" s="69"/>
      <c r="AHF162" s="69"/>
      <c r="AHG162" s="69"/>
      <c r="AHH162" s="69"/>
      <c r="AHI162" s="69"/>
      <c r="AHJ162" s="69"/>
      <c r="AHK162" s="69"/>
      <c r="AHL162" s="69"/>
      <c r="AHM162" s="69"/>
      <c r="AHN162" s="69"/>
      <c r="AHO162" s="69"/>
      <c r="AHP162" s="69"/>
      <c r="AHQ162" s="69"/>
      <c r="AHR162" s="69"/>
      <c r="AHS162" s="69"/>
      <c r="AHT162" s="69"/>
      <c r="AHU162" s="69"/>
      <c r="AHV162" s="69"/>
      <c r="AHW162" s="69"/>
      <c r="AHX162" s="69"/>
      <c r="AHY162" s="69"/>
      <c r="AHZ162" s="69"/>
      <c r="AIA162" s="69"/>
      <c r="AIB162" s="69"/>
      <c r="AIC162" s="69"/>
      <c r="AID162" s="69"/>
      <c r="AIE162" s="69"/>
      <c r="AIF162" s="69"/>
      <c r="AIG162" s="69"/>
      <c r="AIH162" s="69"/>
      <c r="AII162" s="69"/>
      <c r="AIJ162" s="69"/>
      <c r="AIK162" s="69"/>
      <c r="AIL162" s="69"/>
      <c r="AIM162" s="69"/>
      <c r="AIN162" s="69"/>
      <c r="AIO162" s="69"/>
      <c r="AIP162" s="69"/>
      <c r="AIQ162" s="69"/>
      <c r="AIR162" s="69"/>
      <c r="AIS162" s="69"/>
      <c r="AIT162" s="69"/>
      <c r="AIU162" s="69"/>
      <c r="AIV162" s="69"/>
      <c r="AIW162" s="69"/>
      <c r="AIX162" s="69"/>
      <c r="AIY162" s="69"/>
      <c r="AIZ162" s="69"/>
      <c r="AJA162" s="69"/>
      <c r="AJB162" s="69"/>
      <c r="AJC162" s="69"/>
      <c r="AJD162" s="69"/>
      <c r="AJE162" s="69"/>
      <c r="AJF162" s="69"/>
      <c r="AJG162" s="69"/>
      <c r="AJH162" s="69"/>
      <c r="AJI162" s="69"/>
      <c r="AJJ162" s="69"/>
      <c r="AJK162" s="69"/>
      <c r="AJL162" s="69"/>
      <c r="AJM162" s="69"/>
      <c r="AJN162" s="69"/>
      <c r="AJO162" s="69"/>
      <c r="AJP162" s="69"/>
      <c r="AJQ162" s="69"/>
      <c r="AJR162" s="69"/>
      <c r="AJS162" s="69"/>
      <c r="AJT162" s="69"/>
      <c r="AJU162" s="69"/>
      <c r="AJV162" s="69"/>
      <c r="AJW162" s="69"/>
      <c r="AJX162" s="69"/>
      <c r="AJY162" s="69"/>
      <c r="AJZ162" s="69"/>
      <c r="AKA162" s="69"/>
      <c r="AKB162" s="69"/>
      <c r="AKC162" s="69"/>
      <c r="AKD162" s="69"/>
      <c r="AKE162" s="69"/>
      <c r="AKF162" s="69"/>
      <c r="AKG162" s="69"/>
      <c r="AKH162" s="69"/>
      <c r="AKI162" s="69"/>
      <c r="AKJ162" s="69"/>
      <c r="AKK162" s="69"/>
      <c r="AKL162" s="69"/>
      <c r="AKM162" s="69"/>
      <c r="AKN162" s="69"/>
      <c r="AKO162" s="69"/>
      <c r="AKP162" s="69"/>
      <c r="AKQ162" s="69"/>
      <c r="AKR162" s="69"/>
      <c r="AKS162" s="69"/>
      <c r="AKT162" s="69"/>
      <c r="AKU162" s="69"/>
      <c r="AKV162" s="69"/>
      <c r="AKW162" s="69"/>
      <c r="AKX162" s="69"/>
      <c r="AKY162" s="69"/>
      <c r="AKZ162" s="69"/>
      <c r="ALA162" s="69"/>
      <c r="ALB162" s="69"/>
      <c r="ALC162" s="69"/>
      <c r="ALD162" s="69"/>
      <c r="ALE162" s="69"/>
      <c r="ALF162" s="69"/>
      <c r="ALG162" s="69"/>
      <c r="ALH162" s="69"/>
      <c r="ALI162" s="69"/>
      <c r="ALJ162" s="69"/>
      <c r="ALK162" s="69"/>
      <c r="ALL162" s="69"/>
      <c r="ALM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c r="AV163" s="69"/>
      <c r="AW163" s="69"/>
      <c r="AX163" s="69"/>
      <c r="AY163" s="69"/>
      <c r="AZ163" s="69"/>
      <c r="BA163" s="69"/>
      <c r="BB163" s="69"/>
      <c r="BC163" s="69"/>
      <c r="BD163" s="69"/>
      <c r="BE163" s="69"/>
      <c r="BF163" s="69"/>
      <c r="BG163" s="69"/>
      <c r="BH163" s="69"/>
      <c r="BI163" s="69"/>
      <c r="BJ163" s="69"/>
      <c r="BK163" s="69"/>
      <c r="BL163" s="69"/>
      <c r="BM163" s="69"/>
      <c r="BN163" s="69"/>
      <c r="BO163" s="69"/>
      <c r="BP163" s="69"/>
      <c r="BQ163" s="69"/>
      <c r="BR163" s="69"/>
      <c r="BS163" s="69"/>
      <c r="BT163" s="69"/>
      <c r="BU163" s="69"/>
      <c r="BV163" s="69"/>
      <c r="BW163" s="69"/>
      <c r="BX163" s="69"/>
      <c r="BY163" s="69"/>
      <c r="BZ163" s="69"/>
      <c r="CA163" s="69"/>
      <c r="CB163" s="69"/>
      <c r="CC163" s="69"/>
      <c r="CD163" s="69"/>
      <c r="CE163" s="69"/>
      <c r="CF163" s="69"/>
      <c r="CG163" s="69"/>
      <c r="CH163" s="69"/>
      <c r="CI163" s="69"/>
      <c r="CJ163" s="69"/>
      <c r="CK163" s="69"/>
      <c r="CL163" s="69"/>
      <c r="CM163" s="69"/>
      <c r="CN163" s="69"/>
      <c r="CO163" s="69"/>
      <c r="CP163" s="69"/>
      <c r="CQ163" s="69"/>
      <c r="CR163" s="69"/>
      <c r="CS163" s="69"/>
      <c r="CT163" s="69"/>
      <c r="CU163" s="69"/>
      <c r="CV163" s="69"/>
      <c r="CW163" s="69"/>
      <c r="CX163" s="69"/>
      <c r="CY163" s="69"/>
      <c r="CZ163" s="69"/>
      <c r="DA163" s="69"/>
      <c r="DB163" s="69"/>
      <c r="DC163" s="69"/>
      <c r="DD163" s="69"/>
      <c r="DE163" s="69"/>
      <c r="DF163" s="69"/>
      <c r="DG163" s="69"/>
      <c r="DH163" s="69"/>
      <c r="DI163" s="69"/>
      <c r="DJ163" s="69"/>
      <c r="DK163" s="69"/>
      <c r="DL163" s="69"/>
      <c r="DM163" s="69"/>
      <c r="DN163" s="69"/>
      <c r="DO163" s="69"/>
      <c r="DP163" s="69"/>
      <c r="DQ163" s="69"/>
      <c r="DR163" s="69"/>
      <c r="DS163" s="69"/>
      <c r="DT163" s="69"/>
      <c r="DU163" s="69"/>
      <c r="DV163" s="69"/>
      <c r="DW163" s="69"/>
      <c r="DX163" s="69"/>
      <c r="DY163" s="69"/>
      <c r="DZ163" s="69"/>
      <c r="EA163" s="69"/>
      <c r="EB163" s="69"/>
      <c r="EC163" s="69"/>
      <c r="ED163" s="69"/>
      <c r="EE163" s="69"/>
      <c r="EF163" s="69"/>
      <c r="EG163" s="69"/>
      <c r="EH163" s="69"/>
      <c r="EI163" s="69"/>
      <c r="EJ163" s="69"/>
      <c r="EK163" s="69"/>
      <c r="EL163" s="69"/>
      <c r="EM163" s="69"/>
      <c r="EN163" s="69"/>
      <c r="EO163" s="69"/>
      <c r="EP163" s="69"/>
      <c r="EQ163" s="69"/>
      <c r="ER163" s="69"/>
      <c r="ES163" s="69"/>
      <c r="ET163" s="69"/>
      <c r="EU163" s="69"/>
      <c r="EV163" s="69"/>
      <c r="EW163" s="69"/>
      <c r="EX163" s="69"/>
      <c r="EY163" s="69"/>
      <c r="EZ163" s="69"/>
      <c r="FA163" s="69"/>
      <c r="FB163" s="69"/>
      <c r="FC163" s="69"/>
      <c r="FD163" s="69"/>
      <c r="FE163" s="69"/>
      <c r="FF163" s="69"/>
      <c r="FG163" s="69"/>
      <c r="FH163" s="69"/>
      <c r="FI163" s="69"/>
      <c r="FJ163" s="69"/>
      <c r="FK163" s="69"/>
      <c r="FL163" s="69"/>
      <c r="FM163" s="69"/>
      <c r="FN163" s="69"/>
      <c r="FO163" s="69"/>
      <c r="FP163" s="69"/>
      <c r="FQ163" s="69"/>
      <c r="FR163" s="69"/>
      <c r="FS163" s="69"/>
      <c r="FT163" s="69"/>
      <c r="FU163" s="69"/>
      <c r="FV163" s="69"/>
      <c r="FW163" s="69"/>
      <c r="FX163" s="69"/>
      <c r="FY163" s="69"/>
      <c r="FZ163" s="69"/>
      <c r="GA163" s="69"/>
      <c r="GB163" s="69"/>
      <c r="GC163" s="69"/>
      <c r="GD163" s="69"/>
      <c r="GE163" s="69"/>
      <c r="GF163" s="69"/>
      <c r="GG163" s="69"/>
      <c r="GH163" s="69"/>
      <c r="GI163" s="69"/>
      <c r="GJ163" s="69"/>
      <c r="GK163" s="69"/>
      <c r="GL163" s="69"/>
      <c r="GM163" s="69"/>
      <c r="GN163" s="69"/>
      <c r="GO163" s="69"/>
      <c r="GP163" s="69"/>
      <c r="GQ163" s="69"/>
      <c r="GR163" s="69"/>
      <c r="GS163" s="69"/>
      <c r="GT163" s="69"/>
      <c r="GU163" s="69"/>
      <c r="GV163" s="69"/>
      <c r="GW163" s="69"/>
      <c r="GX163" s="69"/>
      <c r="GY163" s="69"/>
      <c r="GZ163" s="69"/>
      <c r="HA163" s="69"/>
      <c r="HB163" s="69"/>
      <c r="HC163" s="69"/>
      <c r="HD163" s="69"/>
      <c r="HE163" s="69"/>
      <c r="HF163" s="69"/>
      <c r="HG163" s="69"/>
      <c r="HH163" s="69"/>
      <c r="HI163" s="69"/>
      <c r="HJ163" s="69"/>
      <c r="HK163" s="69"/>
      <c r="HL163" s="69"/>
      <c r="HM163" s="69"/>
      <c r="HN163" s="69"/>
      <c r="HO163" s="69"/>
      <c r="HP163" s="69"/>
      <c r="HQ163" s="69"/>
      <c r="HR163" s="69"/>
      <c r="HS163" s="69"/>
      <c r="HT163" s="69"/>
      <c r="HU163" s="69"/>
      <c r="HV163" s="69"/>
      <c r="HW163" s="69"/>
      <c r="HX163" s="69"/>
      <c r="HY163" s="69"/>
      <c r="HZ163" s="69"/>
      <c r="IA163" s="69"/>
      <c r="IB163" s="69"/>
      <c r="IC163" s="69"/>
      <c r="ID163" s="69"/>
      <c r="IE163" s="69"/>
      <c r="IF163" s="69"/>
      <c r="IG163" s="69"/>
      <c r="IH163" s="69"/>
      <c r="II163" s="69"/>
      <c r="IJ163" s="69"/>
      <c r="IK163" s="69"/>
      <c r="IL163" s="69"/>
      <c r="IM163" s="69"/>
      <c r="IN163" s="69"/>
      <c r="IO163" s="69"/>
      <c r="IP163" s="69"/>
      <c r="IQ163" s="69"/>
      <c r="IR163" s="69"/>
      <c r="IS163" s="69"/>
      <c r="IT163" s="69"/>
      <c r="IU163" s="69"/>
      <c r="IV163" s="69"/>
      <c r="IW163" s="69"/>
      <c r="IX163" s="69"/>
      <c r="IY163" s="69"/>
      <c r="IZ163" s="69"/>
      <c r="JA163" s="69"/>
      <c r="JB163" s="69"/>
      <c r="JC163" s="69"/>
      <c r="JD163" s="69"/>
      <c r="JE163" s="69"/>
      <c r="JF163" s="69"/>
      <c r="JG163" s="69"/>
      <c r="JH163" s="69"/>
      <c r="JI163" s="69"/>
      <c r="JJ163" s="69"/>
      <c r="JK163" s="69"/>
      <c r="JL163" s="69"/>
      <c r="JM163" s="69"/>
      <c r="JN163" s="69"/>
      <c r="JO163" s="69"/>
      <c r="JP163" s="69"/>
      <c r="JQ163" s="69"/>
      <c r="JR163" s="69"/>
      <c r="JS163" s="69"/>
      <c r="JT163" s="69"/>
      <c r="JU163" s="69"/>
      <c r="JV163" s="69"/>
      <c r="JW163" s="69"/>
      <c r="JX163" s="69"/>
      <c r="JY163" s="69"/>
      <c r="JZ163" s="69"/>
      <c r="KA163" s="69"/>
      <c r="KB163" s="69"/>
      <c r="KC163" s="69"/>
      <c r="KD163" s="69"/>
      <c r="KE163" s="69"/>
      <c r="KF163" s="69"/>
      <c r="KG163" s="69"/>
      <c r="KH163" s="69"/>
      <c r="KI163" s="69"/>
      <c r="KJ163" s="69"/>
      <c r="KK163" s="69"/>
      <c r="KL163" s="69"/>
      <c r="KM163" s="69"/>
      <c r="KN163" s="69"/>
      <c r="KO163" s="69"/>
      <c r="KP163" s="69"/>
      <c r="KQ163" s="69"/>
      <c r="KR163" s="69"/>
      <c r="KS163" s="69"/>
      <c r="KT163" s="69"/>
      <c r="KU163" s="69"/>
      <c r="KV163" s="69"/>
      <c r="KW163" s="69"/>
      <c r="KX163" s="69"/>
      <c r="KY163" s="69"/>
      <c r="KZ163" s="69"/>
      <c r="LA163" s="69"/>
      <c r="LB163" s="69"/>
      <c r="LC163" s="69"/>
      <c r="LD163" s="69"/>
      <c r="LE163" s="69"/>
      <c r="LF163" s="69"/>
      <c r="LG163" s="69"/>
      <c r="LH163" s="69"/>
      <c r="LI163" s="69"/>
      <c r="LJ163" s="69"/>
      <c r="LK163" s="69"/>
      <c r="LL163" s="69"/>
      <c r="LM163" s="69"/>
      <c r="LN163" s="69"/>
      <c r="LO163" s="69"/>
      <c r="LP163" s="69"/>
      <c r="LQ163" s="69"/>
      <c r="LR163" s="69"/>
      <c r="LS163" s="69"/>
      <c r="LT163" s="69"/>
      <c r="LU163" s="69"/>
      <c r="LV163" s="69"/>
      <c r="LW163" s="69"/>
      <c r="LX163" s="69"/>
      <c r="LY163" s="69"/>
      <c r="LZ163" s="69"/>
      <c r="MA163" s="69"/>
      <c r="MB163" s="69"/>
      <c r="MC163" s="69"/>
      <c r="MD163" s="69"/>
      <c r="ME163" s="69"/>
      <c r="MF163" s="69"/>
      <c r="MG163" s="69"/>
      <c r="MH163" s="69"/>
      <c r="MI163" s="69"/>
      <c r="MJ163" s="69"/>
      <c r="MK163" s="69"/>
      <c r="ML163" s="69"/>
      <c r="MM163" s="69"/>
      <c r="MN163" s="69"/>
      <c r="MO163" s="69"/>
      <c r="MP163" s="69"/>
      <c r="MQ163" s="69"/>
      <c r="MR163" s="69"/>
      <c r="MS163" s="69"/>
      <c r="MT163" s="69"/>
      <c r="MU163" s="69"/>
      <c r="MV163" s="69"/>
      <c r="MW163" s="69"/>
      <c r="MX163" s="69"/>
      <c r="MY163" s="69"/>
      <c r="MZ163" s="69"/>
      <c r="NA163" s="69"/>
      <c r="NB163" s="69"/>
      <c r="NC163" s="69"/>
      <c r="ND163" s="69"/>
      <c r="NE163" s="69"/>
      <c r="NF163" s="69"/>
      <c r="NG163" s="69"/>
      <c r="NH163" s="69"/>
      <c r="NI163" s="69"/>
      <c r="NJ163" s="69"/>
      <c r="NK163" s="69"/>
      <c r="NL163" s="69"/>
      <c r="NM163" s="69"/>
      <c r="NN163" s="69"/>
      <c r="NO163" s="69"/>
      <c r="NP163" s="69"/>
      <c r="NQ163" s="69"/>
      <c r="NR163" s="69"/>
      <c r="NS163" s="69"/>
      <c r="NT163" s="69"/>
      <c r="NU163" s="69"/>
      <c r="NV163" s="69"/>
      <c r="NW163" s="69"/>
      <c r="NX163" s="69"/>
      <c r="NY163" s="69"/>
      <c r="NZ163" s="69"/>
      <c r="OA163" s="69"/>
      <c r="OB163" s="69"/>
      <c r="OC163" s="69"/>
      <c r="OD163" s="69"/>
      <c r="OE163" s="69"/>
      <c r="OF163" s="69"/>
      <c r="OG163" s="69"/>
      <c r="OH163" s="69"/>
      <c r="OI163" s="69"/>
      <c r="OJ163" s="69"/>
      <c r="OK163" s="69"/>
      <c r="OL163" s="69"/>
      <c r="OM163" s="69"/>
      <c r="ON163" s="69"/>
      <c r="OO163" s="69"/>
      <c r="OP163" s="69"/>
      <c r="OQ163" s="69"/>
      <c r="OR163" s="69"/>
      <c r="OS163" s="69"/>
      <c r="OT163" s="69"/>
      <c r="OU163" s="69"/>
      <c r="OV163" s="69"/>
      <c r="OW163" s="69"/>
      <c r="OX163" s="69"/>
      <c r="OY163" s="69"/>
      <c r="OZ163" s="69"/>
      <c r="PA163" s="69"/>
      <c r="PB163" s="69"/>
      <c r="PC163" s="69"/>
      <c r="PD163" s="69"/>
      <c r="PE163" s="69"/>
      <c r="PF163" s="69"/>
      <c r="PG163" s="69"/>
      <c r="PH163" s="69"/>
      <c r="PI163" s="69"/>
      <c r="PJ163" s="69"/>
      <c r="PK163" s="69"/>
      <c r="PL163" s="69"/>
      <c r="PM163" s="69"/>
      <c r="PN163" s="69"/>
      <c r="PO163" s="69"/>
      <c r="PP163" s="69"/>
      <c r="PQ163" s="69"/>
      <c r="PR163" s="69"/>
      <c r="PS163" s="69"/>
      <c r="PT163" s="69"/>
      <c r="PU163" s="69"/>
      <c r="PV163" s="69"/>
      <c r="PW163" s="69"/>
      <c r="PX163" s="69"/>
      <c r="PY163" s="69"/>
      <c r="PZ163" s="69"/>
      <c r="QA163" s="69"/>
      <c r="QB163" s="69"/>
      <c r="QC163" s="69"/>
      <c r="QD163" s="69"/>
      <c r="QE163" s="69"/>
      <c r="QF163" s="69"/>
      <c r="QG163" s="69"/>
      <c r="QH163" s="69"/>
      <c r="QI163" s="69"/>
      <c r="QJ163" s="69"/>
      <c r="QK163" s="69"/>
      <c r="QL163" s="69"/>
      <c r="QM163" s="69"/>
      <c r="QN163" s="69"/>
      <c r="QO163" s="69"/>
      <c r="QP163" s="69"/>
      <c r="QQ163" s="69"/>
      <c r="QR163" s="69"/>
      <c r="QS163" s="69"/>
      <c r="QT163" s="69"/>
      <c r="QU163" s="69"/>
      <c r="QV163" s="69"/>
      <c r="QW163" s="69"/>
      <c r="QX163" s="69"/>
      <c r="QY163" s="69"/>
      <c r="QZ163" s="69"/>
      <c r="RA163" s="69"/>
      <c r="RB163" s="69"/>
      <c r="RC163" s="69"/>
      <c r="RD163" s="69"/>
      <c r="RE163" s="69"/>
      <c r="RF163" s="69"/>
      <c r="RG163" s="69"/>
      <c r="RH163" s="69"/>
      <c r="RI163" s="69"/>
      <c r="RJ163" s="69"/>
      <c r="RK163" s="69"/>
      <c r="RL163" s="69"/>
      <c r="RM163" s="69"/>
      <c r="RN163" s="69"/>
      <c r="RO163" s="69"/>
      <c r="RP163" s="69"/>
      <c r="RQ163" s="69"/>
      <c r="RR163" s="69"/>
      <c r="RS163" s="69"/>
      <c r="RT163" s="69"/>
      <c r="RU163" s="69"/>
      <c r="RV163" s="69"/>
      <c r="RW163" s="69"/>
      <c r="RX163" s="69"/>
      <c r="RY163" s="69"/>
      <c r="RZ163" s="69"/>
      <c r="SA163" s="69"/>
      <c r="SB163" s="69"/>
      <c r="SC163" s="69"/>
      <c r="SD163" s="69"/>
      <c r="SE163" s="69"/>
      <c r="SF163" s="69"/>
      <c r="SG163" s="69"/>
      <c r="SH163" s="69"/>
      <c r="SI163" s="69"/>
      <c r="SJ163" s="69"/>
      <c r="SK163" s="69"/>
      <c r="SL163" s="69"/>
      <c r="SM163" s="69"/>
      <c r="SN163" s="69"/>
      <c r="SO163" s="69"/>
      <c r="SP163" s="69"/>
      <c r="SQ163" s="69"/>
      <c r="SR163" s="69"/>
      <c r="SS163" s="69"/>
      <c r="ST163" s="69"/>
      <c r="SU163" s="69"/>
      <c r="SV163" s="69"/>
      <c r="SW163" s="69"/>
      <c r="SX163" s="69"/>
      <c r="SY163" s="69"/>
      <c r="SZ163" s="69"/>
      <c r="TA163" s="69"/>
      <c r="TB163" s="69"/>
      <c r="TC163" s="69"/>
      <c r="TD163" s="69"/>
      <c r="TE163" s="69"/>
      <c r="TF163" s="69"/>
      <c r="TG163" s="69"/>
      <c r="TH163" s="69"/>
      <c r="TI163" s="69"/>
      <c r="TJ163" s="69"/>
      <c r="TK163" s="69"/>
      <c r="TL163" s="69"/>
      <c r="TM163" s="69"/>
      <c r="TN163" s="69"/>
      <c r="TO163" s="69"/>
      <c r="TP163" s="69"/>
      <c r="TQ163" s="69"/>
      <c r="TR163" s="69"/>
      <c r="TS163" s="69"/>
      <c r="TT163" s="69"/>
      <c r="TU163" s="69"/>
      <c r="TV163" s="69"/>
      <c r="TW163" s="69"/>
      <c r="TX163" s="69"/>
      <c r="TY163" s="69"/>
      <c r="TZ163" s="69"/>
      <c r="UA163" s="69"/>
      <c r="UB163" s="69"/>
      <c r="UC163" s="69"/>
      <c r="UD163" s="69"/>
      <c r="UE163" s="69"/>
      <c r="UF163" s="69"/>
      <c r="UG163" s="69"/>
      <c r="UH163" s="69"/>
      <c r="UI163" s="69"/>
      <c r="UJ163" s="69"/>
      <c r="UK163" s="69"/>
      <c r="UL163" s="69"/>
      <c r="UM163" s="69"/>
      <c r="UN163" s="69"/>
      <c r="UO163" s="69"/>
      <c r="UP163" s="69"/>
      <c r="UQ163" s="69"/>
      <c r="UR163" s="69"/>
      <c r="US163" s="69"/>
      <c r="UT163" s="69"/>
      <c r="UU163" s="69"/>
      <c r="UV163" s="69"/>
      <c r="UW163" s="69"/>
      <c r="UX163" s="69"/>
      <c r="UY163" s="69"/>
      <c r="UZ163" s="69"/>
      <c r="VA163" s="69"/>
      <c r="VB163" s="69"/>
      <c r="VC163" s="69"/>
      <c r="VD163" s="69"/>
      <c r="VE163" s="69"/>
      <c r="VF163" s="69"/>
      <c r="VG163" s="69"/>
      <c r="VH163" s="69"/>
      <c r="VI163" s="69"/>
      <c r="VJ163" s="69"/>
      <c r="VK163" s="69"/>
      <c r="VL163" s="69"/>
      <c r="VM163" s="69"/>
      <c r="VN163" s="69"/>
      <c r="VO163" s="69"/>
      <c r="VP163" s="69"/>
      <c r="VQ163" s="69"/>
      <c r="VR163" s="69"/>
      <c r="VS163" s="69"/>
      <c r="VT163" s="69"/>
      <c r="VU163" s="69"/>
      <c r="VV163" s="69"/>
      <c r="VW163" s="69"/>
      <c r="VX163" s="69"/>
      <c r="VY163" s="69"/>
      <c r="VZ163" s="69"/>
      <c r="WA163" s="69"/>
      <c r="WB163" s="69"/>
      <c r="WC163" s="69"/>
      <c r="WD163" s="69"/>
      <c r="WE163" s="69"/>
      <c r="WF163" s="69"/>
      <c r="WG163" s="69"/>
      <c r="WH163" s="69"/>
      <c r="WI163" s="69"/>
      <c r="WJ163" s="69"/>
      <c r="WK163" s="69"/>
      <c r="WL163" s="69"/>
      <c r="WM163" s="69"/>
      <c r="WN163" s="69"/>
      <c r="WO163" s="69"/>
      <c r="WP163" s="69"/>
      <c r="WQ163" s="69"/>
      <c r="WR163" s="69"/>
      <c r="WS163" s="69"/>
      <c r="WT163" s="69"/>
      <c r="WU163" s="69"/>
      <c r="WV163" s="69"/>
      <c r="WW163" s="69"/>
      <c r="WX163" s="69"/>
      <c r="WY163" s="69"/>
      <c r="WZ163" s="69"/>
      <c r="XA163" s="69"/>
      <c r="XB163" s="69"/>
      <c r="XC163" s="69"/>
      <c r="XD163" s="69"/>
      <c r="XE163" s="69"/>
      <c r="XF163" s="69"/>
      <c r="XG163" s="69"/>
      <c r="XH163" s="69"/>
      <c r="XI163" s="69"/>
      <c r="XJ163" s="69"/>
      <c r="XK163" s="69"/>
      <c r="XL163" s="69"/>
      <c r="XM163" s="69"/>
      <c r="XN163" s="69"/>
      <c r="XO163" s="69"/>
      <c r="XP163" s="69"/>
      <c r="XQ163" s="69"/>
      <c r="XR163" s="69"/>
      <c r="XS163" s="69"/>
      <c r="XT163" s="69"/>
      <c r="XU163" s="69"/>
      <c r="XV163" s="69"/>
      <c r="XW163" s="69"/>
      <c r="XX163" s="69"/>
      <c r="XY163" s="69"/>
      <c r="XZ163" s="69"/>
      <c r="YA163" s="69"/>
      <c r="YB163" s="69"/>
      <c r="YC163" s="69"/>
      <c r="YD163" s="69"/>
      <c r="YE163" s="69"/>
      <c r="YF163" s="69"/>
      <c r="YG163" s="69"/>
      <c r="YH163" s="69"/>
      <c r="YI163" s="69"/>
      <c r="YJ163" s="69"/>
      <c r="YK163" s="69"/>
      <c r="YL163" s="69"/>
      <c r="YM163" s="69"/>
      <c r="YN163" s="69"/>
      <c r="YO163" s="69"/>
      <c r="YP163" s="69"/>
      <c r="YQ163" s="69"/>
      <c r="YR163" s="69"/>
      <c r="YS163" s="69"/>
      <c r="YT163" s="69"/>
      <c r="YU163" s="69"/>
      <c r="YV163" s="69"/>
      <c r="YW163" s="69"/>
      <c r="YX163" s="69"/>
      <c r="YY163" s="69"/>
      <c r="YZ163" s="69"/>
      <c r="ZA163" s="69"/>
      <c r="ZB163" s="69"/>
      <c r="ZC163" s="69"/>
      <c r="ZD163" s="69"/>
      <c r="ZE163" s="69"/>
      <c r="ZF163" s="69"/>
      <c r="ZG163" s="69"/>
      <c r="ZH163" s="69"/>
      <c r="ZI163" s="69"/>
      <c r="ZJ163" s="69"/>
      <c r="ZK163" s="69"/>
      <c r="ZL163" s="69"/>
      <c r="ZM163" s="69"/>
      <c r="ZN163" s="69"/>
      <c r="ZO163" s="69"/>
      <c r="ZP163" s="69"/>
      <c r="ZQ163" s="69"/>
      <c r="ZR163" s="69"/>
      <c r="ZS163" s="69"/>
      <c r="ZT163" s="69"/>
      <c r="ZU163" s="69"/>
      <c r="ZV163" s="69"/>
      <c r="ZW163" s="69"/>
      <c r="ZX163" s="69"/>
      <c r="ZY163" s="69"/>
      <c r="ZZ163" s="69"/>
      <c r="AAA163" s="69"/>
      <c r="AAB163" s="69"/>
      <c r="AAC163" s="69"/>
      <c r="AAD163" s="69"/>
      <c r="AAE163" s="69"/>
      <c r="AAF163" s="69"/>
      <c r="AAG163" s="69"/>
      <c r="AAH163" s="69"/>
      <c r="AAI163" s="69"/>
      <c r="AAJ163" s="69"/>
      <c r="AAK163" s="69"/>
      <c r="AAL163" s="69"/>
      <c r="AAM163" s="69"/>
      <c r="AAN163" s="69"/>
      <c r="AAO163" s="69"/>
      <c r="AAP163" s="69"/>
      <c r="AAQ163" s="69"/>
      <c r="AAR163" s="69"/>
      <c r="AAS163" s="69"/>
      <c r="AAT163" s="69"/>
      <c r="AAU163" s="69"/>
      <c r="AAV163" s="69"/>
      <c r="AAW163" s="69"/>
      <c r="AAX163" s="69"/>
      <c r="AAY163" s="69"/>
      <c r="AAZ163" s="69"/>
      <c r="ABA163" s="69"/>
      <c r="ABB163" s="69"/>
      <c r="ABC163" s="69"/>
      <c r="ABD163" s="69"/>
      <c r="ABE163" s="69"/>
      <c r="ABF163" s="69"/>
      <c r="ABG163" s="69"/>
      <c r="ABH163" s="69"/>
      <c r="ABI163" s="69"/>
      <c r="ABJ163" s="69"/>
      <c r="ABK163" s="69"/>
      <c r="ABL163" s="69"/>
      <c r="ABM163" s="69"/>
      <c r="ABN163" s="69"/>
      <c r="ABO163" s="69"/>
      <c r="ABP163" s="69"/>
      <c r="ABQ163" s="69"/>
      <c r="ABR163" s="69"/>
      <c r="ABS163" s="69"/>
      <c r="ABT163" s="69"/>
      <c r="ABU163" s="69"/>
      <c r="ABV163" s="69"/>
      <c r="ABW163" s="69"/>
      <c r="ABX163" s="69"/>
      <c r="ABY163" s="69"/>
      <c r="ABZ163" s="69"/>
      <c r="ACA163" s="69"/>
      <c r="ACB163" s="69"/>
      <c r="ACC163" s="69"/>
      <c r="ACD163" s="69"/>
      <c r="ACE163" s="69"/>
      <c r="ACF163" s="69"/>
      <c r="ACG163" s="69"/>
      <c r="ACH163" s="69"/>
      <c r="ACI163" s="69"/>
      <c r="ACJ163" s="69"/>
      <c r="ACK163" s="69"/>
      <c r="ACL163" s="69"/>
      <c r="ACM163" s="69"/>
      <c r="ACN163" s="69"/>
      <c r="ACO163" s="69"/>
      <c r="ACP163" s="69"/>
      <c r="ACQ163" s="69"/>
      <c r="ACR163" s="69"/>
      <c r="ACS163" s="69"/>
      <c r="ACT163" s="69"/>
      <c r="ACU163" s="69"/>
      <c r="ACV163" s="69"/>
      <c r="ACW163" s="69"/>
      <c r="ACX163" s="69"/>
      <c r="ACY163" s="69"/>
      <c r="ACZ163" s="69"/>
      <c r="ADA163" s="69"/>
      <c r="ADB163" s="69"/>
      <c r="ADC163" s="69"/>
      <c r="ADD163" s="69"/>
      <c r="ADE163" s="69"/>
      <c r="ADF163" s="69"/>
      <c r="ADG163" s="69"/>
      <c r="ADH163" s="69"/>
      <c r="ADI163" s="69"/>
      <c r="ADJ163" s="69"/>
      <c r="ADK163" s="69"/>
      <c r="ADL163" s="69"/>
      <c r="ADM163" s="69"/>
      <c r="ADN163" s="69"/>
      <c r="ADO163" s="69"/>
      <c r="ADP163" s="69"/>
      <c r="ADQ163" s="69"/>
      <c r="ADR163" s="69"/>
      <c r="ADS163" s="69"/>
      <c r="ADT163" s="69"/>
      <c r="ADU163" s="69"/>
      <c r="ADV163" s="69"/>
      <c r="ADW163" s="69"/>
      <c r="ADX163" s="69"/>
      <c r="ADY163" s="69"/>
      <c r="ADZ163" s="69"/>
      <c r="AEA163" s="69"/>
      <c r="AEB163" s="69"/>
      <c r="AEC163" s="69"/>
      <c r="AED163" s="69"/>
      <c r="AEE163" s="69"/>
      <c r="AEF163" s="69"/>
      <c r="AEG163" s="69"/>
      <c r="AEH163" s="69"/>
      <c r="AEI163" s="69"/>
      <c r="AEJ163" s="69"/>
      <c r="AEK163" s="69"/>
      <c r="AEL163" s="69"/>
      <c r="AEM163" s="69"/>
      <c r="AEN163" s="69"/>
      <c r="AEO163" s="69"/>
      <c r="AEP163" s="69"/>
      <c r="AEQ163" s="69"/>
      <c r="AER163" s="69"/>
      <c r="AES163" s="69"/>
      <c r="AET163" s="69"/>
      <c r="AEU163" s="69"/>
      <c r="AEV163" s="69"/>
      <c r="AEW163" s="69"/>
      <c r="AEX163" s="69"/>
      <c r="AEY163" s="69"/>
      <c r="AEZ163" s="69"/>
      <c r="AFA163" s="69"/>
      <c r="AFB163" s="69"/>
      <c r="AFC163" s="69"/>
      <c r="AFD163" s="69"/>
      <c r="AFE163" s="69"/>
      <c r="AFF163" s="69"/>
      <c r="AFG163" s="69"/>
      <c r="AFH163" s="69"/>
      <c r="AFI163" s="69"/>
      <c r="AFJ163" s="69"/>
      <c r="AFK163" s="69"/>
      <c r="AFL163" s="69"/>
      <c r="AFM163" s="69"/>
      <c r="AFN163" s="69"/>
      <c r="AFO163" s="69"/>
      <c r="AFP163" s="69"/>
      <c r="AFQ163" s="69"/>
      <c r="AFR163" s="69"/>
      <c r="AFS163" s="69"/>
      <c r="AFT163" s="69"/>
      <c r="AFU163" s="69"/>
      <c r="AFV163" s="69"/>
      <c r="AFW163" s="69"/>
      <c r="AFX163" s="69"/>
      <c r="AFY163" s="69"/>
      <c r="AFZ163" s="69"/>
      <c r="AGA163" s="69"/>
      <c r="AGB163" s="69"/>
      <c r="AGC163" s="69"/>
      <c r="AGD163" s="69"/>
      <c r="AGE163" s="69"/>
      <c r="AGF163" s="69"/>
      <c r="AGG163" s="69"/>
      <c r="AGH163" s="69"/>
      <c r="AGI163" s="69"/>
      <c r="AGJ163" s="69"/>
      <c r="AGK163" s="69"/>
      <c r="AGL163" s="69"/>
      <c r="AGM163" s="69"/>
      <c r="AGN163" s="69"/>
      <c r="AGO163" s="69"/>
      <c r="AGP163" s="69"/>
      <c r="AGQ163" s="69"/>
      <c r="AGR163" s="69"/>
      <c r="AGS163" s="69"/>
      <c r="AGT163" s="69"/>
      <c r="AGU163" s="69"/>
      <c r="AGV163" s="69"/>
      <c r="AGW163" s="69"/>
      <c r="AGX163" s="69"/>
      <c r="AGY163" s="69"/>
      <c r="AGZ163" s="69"/>
      <c r="AHA163" s="69"/>
      <c r="AHB163" s="69"/>
      <c r="AHC163" s="69"/>
      <c r="AHD163" s="69"/>
      <c r="AHE163" s="69"/>
      <c r="AHF163" s="69"/>
      <c r="AHG163" s="69"/>
      <c r="AHH163" s="69"/>
      <c r="AHI163" s="69"/>
      <c r="AHJ163" s="69"/>
      <c r="AHK163" s="69"/>
      <c r="AHL163" s="69"/>
      <c r="AHM163" s="69"/>
      <c r="AHN163" s="69"/>
      <c r="AHO163" s="69"/>
      <c r="AHP163" s="69"/>
      <c r="AHQ163" s="69"/>
      <c r="AHR163" s="69"/>
      <c r="AHS163" s="69"/>
      <c r="AHT163" s="69"/>
      <c r="AHU163" s="69"/>
      <c r="AHV163" s="69"/>
      <c r="AHW163" s="69"/>
      <c r="AHX163" s="69"/>
      <c r="AHY163" s="69"/>
      <c r="AHZ163" s="69"/>
      <c r="AIA163" s="69"/>
      <c r="AIB163" s="69"/>
      <c r="AIC163" s="69"/>
      <c r="AID163" s="69"/>
      <c r="AIE163" s="69"/>
      <c r="AIF163" s="69"/>
      <c r="AIG163" s="69"/>
      <c r="AIH163" s="69"/>
      <c r="AII163" s="69"/>
      <c r="AIJ163" s="69"/>
      <c r="AIK163" s="69"/>
      <c r="AIL163" s="69"/>
      <c r="AIM163" s="69"/>
      <c r="AIN163" s="69"/>
      <c r="AIO163" s="69"/>
      <c r="AIP163" s="69"/>
      <c r="AIQ163" s="69"/>
      <c r="AIR163" s="69"/>
      <c r="AIS163" s="69"/>
      <c r="AIT163" s="69"/>
      <c r="AIU163" s="69"/>
      <c r="AIV163" s="69"/>
      <c r="AIW163" s="69"/>
      <c r="AIX163" s="69"/>
      <c r="AIY163" s="69"/>
      <c r="AIZ163" s="69"/>
      <c r="AJA163" s="69"/>
      <c r="AJB163" s="69"/>
      <c r="AJC163" s="69"/>
      <c r="AJD163" s="69"/>
      <c r="AJE163" s="69"/>
      <c r="AJF163" s="69"/>
      <c r="AJG163" s="69"/>
      <c r="AJH163" s="69"/>
      <c r="AJI163" s="69"/>
      <c r="AJJ163" s="69"/>
      <c r="AJK163" s="69"/>
      <c r="AJL163" s="69"/>
      <c r="AJM163" s="69"/>
      <c r="AJN163" s="69"/>
      <c r="AJO163" s="69"/>
      <c r="AJP163" s="69"/>
      <c r="AJQ163" s="69"/>
      <c r="AJR163" s="69"/>
      <c r="AJS163" s="69"/>
      <c r="AJT163" s="69"/>
      <c r="AJU163" s="69"/>
      <c r="AJV163" s="69"/>
      <c r="AJW163" s="69"/>
      <c r="AJX163" s="69"/>
      <c r="AJY163" s="69"/>
      <c r="AJZ163" s="69"/>
      <c r="AKA163" s="69"/>
      <c r="AKB163" s="69"/>
      <c r="AKC163" s="69"/>
      <c r="AKD163" s="69"/>
      <c r="AKE163" s="69"/>
      <c r="AKF163" s="69"/>
      <c r="AKG163" s="69"/>
      <c r="AKH163" s="69"/>
      <c r="AKI163" s="69"/>
      <c r="AKJ163" s="69"/>
      <c r="AKK163" s="69"/>
      <c r="AKL163" s="69"/>
      <c r="AKM163" s="69"/>
      <c r="AKN163" s="69"/>
      <c r="AKO163" s="69"/>
      <c r="AKP163" s="69"/>
      <c r="AKQ163" s="69"/>
      <c r="AKR163" s="69"/>
      <c r="AKS163" s="69"/>
      <c r="AKT163" s="69"/>
      <c r="AKU163" s="69"/>
      <c r="AKV163" s="69"/>
      <c r="AKW163" s="69"/>
      <c r="AKX163" s="69"/>
      <c r="AKY163" s="69"/>
      <c r="AKZ163" s="69"/>
      <c r="ALA163" s="69"/>
      <c r="ALB163" s="69"/>
      <c r="ALC163" s="69"/>
      <c r="ALD163" s="69"/>
      <c r="ALE163" s="69"/>
      <c r="ALF163" s="69"/>
      <c r="ALG163" s="69"/>
      <c r="ALH163" s="69"/>
      <c r="ALI163" s="69"/>
      <c r="ALJ163" s="69"/>
      <c r="ALK163" s="69"/>
      <c r="ALL163" s="69"/>
      <c r="ALM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c r="EV164" s="69"/>
      <c r="EW164" s="69"/>
      <c r="EX164" s="69"/>
      <c r="EY164" s="69"/>
      <c r="EZ164" s="69"/>
      <c r="FA164" s="69"/>
      <c r="FB164" s="69"/>
      <c r="FC164" s="69"/>
      <c r="FD164" s="69"/>
      <c r="FE164" s="69"/>
      <c r="FF164" s="69"/>
      <c r="FG164" s="69"/>
      <c r="FH164" s="69"/>
      <c r="FI164" s="69"/>
      <c r="FJ164" s="69"/>
      <c r="FK164" s="69"/>
      <c r="FL164" s="69"/>
      <c r="FM164" s="69"/>
      <c r="FN164" s="69"/>
      <c r="FO164" s="69"/>
      <c r="FP164" s="69"/>
      <c r="FQ164" s="69"/>
      <c r="FR164" s="69"/>
      <c r="FS164" s="69"/>
      <c r="FT164" s="69"/>
      <c r="FU164" s="69"/>
      <c r="FV164" s="69"/>
      <c r="FW164" s="69"/>
      <c r="FX164" s="69"/>
      <c r="FY164" s="69"/>
      <c r="FZ164" s="69"/>
      <c r="GA164" s="69"/>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c r="IG164" s="69"/>
      <c r="IH164" s="69"/>
      <c r="II164" s="69"/>
      <c r="IJ164" s="69"/>
      <c r="IK164" s="69"/>
      <c r="IL164" s="69"/>
      <c r="IM164" s="69"/>
      <c r="IN164" s="69"/>
      <c r="IO164" s="69"/>
      <c r="IP164" s="69"/>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c r="KA164" s="69"/>
      <c r="KB164" s="69"/>
      <c r="KC164" s="69"/>
      <c r="KD164" s="69"/>
      <c r="KE164" s="69"/>
      <c r="KF164" s="69"/>
      <c r="KG164" s="69"/>
      <c r="KH164" s="69"/>
      <c r="KI164" s="69"/>
      <c r="KJ164" s="69"/>
      <c r="KK164" s="69"/>
      <c r="KL164" s="69"/>
      <c r="KM164" s="69"/>
      <c r="KN164" s="69"/>
      <c r="KO164" s="69"/>
      <c r="KP164" s="69"/>
      <c r="KQ164" s="69"/>
      <c r="KR164" s="69"/>
      <c r="KS164" s="69"/>
      <c r="KT164" s="69"/>
      <c r="KU164" s="69"/>
      <c r="KV164" s="69"/>
      <c r="KW164" s="69"/>
      <c r="KX164" s="69"/>
      <c r="KY164" s="69"/>
      <c r="KZ164" s="69"/>
      <c r="LA164" s="69"/>
      <c r="LB164" s="69"/>
      <c r="LC164" s="69"/>
      <c r="LD164" s="69"/>
      <c r="LE164" s="69"/>
      <c r="LF164" s="69"/>
      <c r="LG164" s="69"/>
      <c r="LH164" s="69"/>
      <c r="LI164" s="69"/>
      <c r="LJ164" s="69"/>
      <c r="LK164" s="69"/>
      <c r="LL164" s="69"/>
      <c r="LM164" s="69"/>
      <c r="LN164" s="69"/>
      <c r="LO164" s="69"/>
      <c r="LP164" s="69"/>
      <c r="LQ164" s="69"/>
      <c r="LR164" s="69"/>
      <c r="LS164" s="69"/>
      <c r="LT164" s="69"/>
      <c r="LU164" s="69"/>
      <c r="LV164" s="69"/>
      <c r="LW164" s="69"/>
      <c r="LX164" s="69"/>
      <c r="LY164" s="69"/>
      <c r="LZ164" s="69"/>
      <c r="MA164" s="69"/>
      <c r="MB164" s="69"/>
      <c r="MC164" s="69"/>
      <c r="MD164" s="69"/>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c r="NB164" s="69"/>
      <c r="NC164" s="69"/>
      <c r="ND164" s="69"/>
      <c r="NE164" s="69"/>
      <c r="NF164" s="69"/>
      <c r="NG164" s="69"/>
      <c r="NH164" s="69"/>
      <c r="NI164" s="69"/>
      <c r="NJ164" s="69"/>
      <c r="NK164" s="69"/>
      <c r="NL164" s="69"/>
      <c r="NM164" s="69"/>
      <c r="NN164" s="69"/>
      <c r="NO164" s="69"/>
      <c r="NP164" s="69"/>
      <c r="NQ164" s="69"/>
      <c r="NR164" s="69"/>
      <c r="NS164" s="69"/>
      <c r="NT164" s="69"/>
      <c r="NU164" s="69"/>
      <c r="NV164" s="69"/>
      <c r="NW164" s="69"/>
      <c r="NX164" s="69"/>
      <c r="NY164" s="69"/>
      <c r="NZ164" s="69"/>
      <c r="OA164" s="69"/>
      <c r="OB164" s="69"/>
      <c r="OC164" s="69"/>
      <c r="OD164" s="69"/>
      <c r="OE164" s="69"/>
      <c r="OF164" s="69"/>
      <c r="OG164" s="69"/>
      <c r="OH164" s="69"/>
      <c r="OI164" s="69"/>
      <c r="OJ164" s="69"/>
      <c r="OK164" s="69"/>
      <c r="OL164" s="69"/>
      <c r="OM164" s="69"/>
      <c r="ON164" s="69"/>
      <c r="OO164" s="69"/>
      <c r="OP164" s="69"/>
      <c r="OQ164" s="69"/>
      <c r="OR164" s="69"/>
      <c r="OS164" s="69"/>
      <c r="OT164" s="69"/>
      <c r="OU164" s="69"/>
      <c r="OV164" s="69"/>
      <c r="OW164" s="69"/>
      <c r="OX164" s="69"/>
      <c r="OY164" s="69"/>
      <c r="OZ164" s="69"/>
      <c r="PA164" s="69"/>
      <c r="PB164" s="69"/>
      <c r="PC164" s="69"/>
      <c r="PD164" s="69"/>
      <c r="PE164" s="69"/>
      <c r="PF164" s="69"/>
      <c r="PG164" s="69"/>
      <c r="PH164" s="69"/>
      <c r="PI164" s="69"/>
      <c r="PJ164" s="69"/>
      <c r="PK164" s="69"/>
      <c r="PL164" s="69"/>
      <c r="PM164" s="69"/>
      <c r="PN164" s="69"/>
      <c r="PO164" s="69"/>
      <c r="PP164" s="69"/>
      <c r="PQ164" s="69"/>
      <c r="PR164" s="69"/>
      <c r="PS164" s="69"/>
      <c r="PT164" s="69"/>
      <c r="PU164" s="69"/>
      <c r="PV164" s="69"/>
      <c r="PW164" s="69"/>
      <c r="PX164" s="69"/>
      <c r="PY164" s="69"/>
      <c r="PZ164" s="69"/>
      <c r="QA164" s="69"/>
      <c r="QB164" s="69"/>
      <c r="QC164" s="69"/>
      <c r="QD164" s="69"/>
      <c r="QE164" s="69"/>
      <c r="QF164" s="69"/>
      <c r="QG164" s="69"/>
      <c r="QH164" s="69"/>
      <c r="QI164" s="69"/>
      <c r="QJ164" s="69"/>
      <c r="QK164" s="69"/>
      <c r="QL164" s="69"/>
      <c r="QM164" s="69"/>
      <c r="QN164" s="69"/>
      <c r="QO164" s="69"/>
      <c r="QP164" s="69"/>
      <c r="QQ164" s="69"/>
      <c r="QR164" s="69"/>
      <c r="QS164" s="69"/>
      <c r="QT164" s="69"/>
      <c r="QU164" s="69"/>
      <c r="QV164" s="69"/>
      <c r="QW164" s="69"/>
      <c r="QX164" s="69"/>
      <c r="QY164" s="69"/>
      <c r="QZ164" s="69"/>
      <c r="RA164" s="69"/>
      <c r="RB164" s="69"/>
      <c r="RC164" s="69"/>
      <c r="RD164" s="69"/>
      <c r="RE164" s="69"/>
      <c r="RF164" s="69"/>
      <c r="RG164" s="69"/>
      <c r="RH164" s="69"/>
      <c r="RI164" s="69"/>
      <c r="RJ164" s="69"/>
      <c r="RK164" s="69"/>
      <c r="RL164" s="69"/>
      <c r="RM164" s="69"/>
      <c r="RN164" s="69"/>
      <c r="RO164" s="69"/>
      <c r="RP164" s="69"/>
      <c r="RQ164" s="69"/>
      <c r="RR164" s="69"/>
      <c r="RS164" s="69"/>
      <c r="RT164" s="69"/>
      <c r="RU164" s="69"/>
      <c r="RV164" s="69"/>
      <c r="RW164" s="69"/>
      <c r="RX164" s="69"/>
      <c r="RY164" s="69"/>
      <c r="RZ164" s="69"/>
      <c r="SA164" s="69"/>
      <c r="SB164" s="69"/>
      <c r="SC164" s="69"/>
      <c r="SD164" s="69"/>
      <c r="SE164" s="69"/>
      <c r="SF164" s="69"/>
      <c r="SG164" s="69"/>
      <c r="SH164" s="69"/>
      <c r="SI164" s="69"/>
      <c r="SJ164" s="69"/>
      <c r="SK164" s="69"/>
      <c r="SL164" s="69"/>
      <c r="SM164" s="69"/>
      <c r="SN164" s="69"/>
      <c r="SO164" s="69"/>
      <c r="SP164" s="69"/>
      <c r="SQ164" s="69"/>
      <c r="SR164" s="69"/>
      <c r="SS164" s="69"/>
      <c r="ST164" s="69"/>
      <c r="SU164" s="69"/>
      <c r="SV164" s="69"/>
      <c r="SW164" s="69"/>
      <c r="SX164" s="69"/>
      <c r="SY164" s="69"/>
      <c r="SZ164" s="69"/>
      <c r="TA164" s="69"/>
      <c r="TB164" s="69"/>
      <c r="TC164" s="69"/>
      <c r="TD164" s="69"/>
      <c r="TE164" s="69"/>
      <c r="TF164" s="69"/>
      <c r="TG164" s="69"/>
      <c r="TH164" s="69"/>
      <c r="TI164" s="69"/>
      <c r="TJ164" s="69"/>
      <c r="TK164" s="69"/>
      <c r="TL164" s="69"/>
      <c r="TM164" s="69"/>
      <c r="TN164" s="69"/>
      <c r="TO164" s="69"/>
      <c r="TP164" s="69"/>
      <c r="TQ164" s="69"/>
      <c r="TR164" s="69"/>
      <c r="TS164" s="69"/>
      <c r="TT164" s="69"/>
      <c r="TU164" s="69"/>
      <c r="TV164" s="69"/>
      <c r="TW164" s="69"/>
      <c r="TX164" s="69"/>
      <c r="TY164" s="69"/>
      <c r="TZ164" s="69"/>
      <c r="UA164" s="69"/>
      <c r="UB164" s="69"/>
      <c r="UC164" s="69"/>
      <c r="UD164" s="69"/>
      <c r="UE164" s="69"/>
      <c r="UF164" s="69"/>
      <c r="UG164" s="69"/>
      <c r="UH164" s="69"/>
      <c r="UI164" s="69"/>
      <c r="UJ164" s="69"/>
      <c r="UK164" s="69"/>
      <c r="UL164" s="69"/>
      <c r="UM164" s="69"/>
      <c r="UN164" s="69"/>
      <c r="UO164" s="69"/>
      <c r="UP164" s="69"/>
      <c r="UQ164" s="69"/>
      <c r="UR164" s="69"/>
      <c r="US164" s="69"/>
      <c r="UT164" s="69"/>
      <c r="UU164" s="69"/>
      <c r="UV164" s="69"/>
      <c r="UW164" s="69"/>
      <c r="UX164" s="69"/>
      <c r="UY164" s="69"/>
      <c r="UZ164" s="69"/>
      <c r="VA164" s="69"/>
      <c r="VB164" s="69"/>
      <c r="VC164" s="69"/>
      <c r="VD164" s="69"/>
      <c r="VE164" s="69"/>
      <c r="VF164" s="69"/>
      <c r="VG164" s="69"/>
      <c r="VH164" s="69"/>
      <c r="VI164" s="69"/>
      <c r="VJ164" s="69"/>
      <c r="VK164" s="69"/>
      <c r="VL164" s="69"/>
      <c r="VM164" s="69"/>
      <c r="VN164" s="69"/>
      <c r="VO164" s="69"/>
      <c r="VP164" s="69"/>
      <c r="VQ164" s="69"/>
      <c r="VR164" s="69"/>
      <c r="VS164" s="69"/>
      <c r="VT164" s="69"/>
      <c r="VU164" s="69"/>
      <c r="VV164" s="69"/>
      <c r="VW164" s="69"/>
      <c r="VX164" s="69"/>
      <c r="VY164" s="69"/>
      <c r="VZ164" s="69"/>
      <c r="WA164" s="69"/>
      <c r="WB164" s="69"/>
      <c r="WC164" s="69"/>
      <c r="WD164" s="69"/>
      <c r="WE164" s="69"/>
      <c r="WF164" s="69"/>
      <c r="WG164" s="69"/>
      <c r="WH164" s="69"/>
      <c r="WI164" s="69"/>
      <c r="WJ164" s="69"/>
      <c r="WK164" s="69"/>
      <c r="WL164" s="69"/>
      <c r="WM164" s="69"/>
      <c r="WN164" s="69"/>
      <c r="WO164" s="69"/>
      <c r="WP164" s="69"/>
      <c r="WQ164" s="69"/>
      <c r="WR164" s="69"/>
      <c r="WS164" s="69"/>
      <c r="WT164" s="69"/>
      <c r="WU164" s="69"/>
      <c r="WV164" s="69"/>
      <c r="WW164" s="69"/>
      <c r="WX164" s="69"/>
      <c r="WY164" s="69"/>
      <c r="WZ164" s="69"/>
      <c r="XA164" s="69"/>
      <c r="XB164" s="69"/>
      <c r="XC164" s="69"/>
      <c r="XD164" s="69"/>
      <c r="XE164" s="69"/>
      <c r="XF164" s="69"/>
      <c r="XG164" s="69"/>
      <c r="XH164" s="69"/>
      <c r="XI164" s="69"/>
      <c r="XJ164" s="69"/>
      <c r="XK164" s="69"/>
      <c r="XL164" s="69"/>
      <c r="XM164" s="69"/>
      <c r="XN164" s="69"/>
      <c r="XO164" s="69"/>
      <c r="XP164" s="69"/>
      <c r="XQ164" s="69"/>
      <c r="XR164" s="69"/>
      <c r="XS164" s="69"/>
      <c r="XT164" s="69"/>
      <c r="XU164" s="69"/>
      <c r="XV164" s="69"/>
      <c r="XW164" s="69"/>
      <c r="XX164" s="69"/>
      <c r="XY164" s="69"/>
      <c r="XZ164" s="69"/>
      <c r="YA164" s="69"/>
      <c r="YB164" s="69"/>
      <c r="YC164" s="69"/>
      <c r="YD164" s="69"/>
      <c r="YE164" s="69"/>
      <c r="YF164" s="69"/>
      <c r="YG164" s="69"/>
      <c r="YH164" s="69"/>
      <c r="YI164" s="69"/>
      <c r="YJ164" s="69"/>
      <c r="YK164" s="69"/>
      <c r="YL164" s="69"/>
      <c r="YM164" s="69"/>
      <c r="YN164" s="69"/>
      <c r="YO164" s="69"/>
      <c r="YP164" s="69"/>
      <c r="YQ164" s="69"/>
      <c r="YR164" s="69"/>
      <c r="YS164" s="69"/>
      <c r="YT164" s="69"/>
      <c r="YU164" s="69"/>
      <c r="YV164" s="69"/>
      <c r="YW164" s="69"/>
      <c r="YX164" s="69"/>
      <c r="YY164" s="69"/>
      <c r="YZ164" s="69"/>
      <c r="ZA164" s="69"/>
      <c r="ZB164" s="69"/>
      <c r="ZC164" s="69"/>
      <c r="ZD164" s="69"/>
      <c r="ZE164" s="69"/>
      <c r="ZF164" s="69"/>
      <c r="ZG164" s="69"/>
      <c r="ZH164" s="69"/>
      <c r="ZI164" s="69"/>
      <c r="ZJ164" s="69"/>
      <c r="ZK164" s="69"/>
      <c r="ZL164" s="69"/>
      <c r="ZM164" s="69"/>
      <c r="ZN164" s="69"/>
      <c r="ZO164" s="69"/>
      <c r="ZP164" s="69"/>
      <c r="ZQ164" s="69"/>
      <c r="ZR164" s="69"/>
      <c r="ZS164" s="69"/>
      <c r="ZT164" s="69"/>
      <c r="ZU164" s="69"/>
      <c r="ZV164" s="69"/>
      <c r="ZW164" s="69"/>
      <c r="ZX164" s="69"/>
      <c r="ZY164" s="69"/>
      <c r="ZZ164" s="69"/>
      <c r="AAA164" s="69"/>
      <c r="AAB164" s="69"/>
      <c r="AAC164" s="69"/>
      <c r="AAD164" s="69"/>
      <c r="AAE164" s="69"/>
      <c r="AAF164" s="69"/>
      <c r="AAG164" s="69"/>
      <c r="AAH164" s="69"/>
      <c r="AAI164" s="69"/>
      <c r="AAJ164" s="69"/>
      <c r="AAK164" s="69"/>
      <c r="AAL164" s="69"/>
      <c r="AAM164" s="69"/>
      <c r="AAN164" s="69"/>
      <c r="AAO164" s="69"/>
      <c r="AAP164" s="69"/>
      <c r="AAQ164" s="69"/>
      <c r="AAR164" s="69"/>
      <c r="AAS164" s="69"/>
      <c r="AAT164" s="69"/>
      <c r="AAU164" s="69"/>
      <c r="AAV164" s="69"/>
      <c r="AAW164" s="69"/>
      <c r="AAX164" s="69"/>
      <c r="AAY164" s="69"/>
      <c r="AAZ164" s="69"/>
      <c r="ABA164" s="69"/>
      <c r="ABB164" s="69"/>
      <c r="ABC164" s="69"/>
      <c r="ABD164" s="69"/>
      <c r="ABE164" s="69"/>
      <c r="ABF164" s="69"/>
      <c r="ABG164" s="69"/>
      <c r="ABH164" s="69"/>
      <c r="ABI164" s="69"/>
      <c r="ABJ164" s="69"/>
      <c r="ABK164" s="69"/>
      <c r="ABL164" s="69"/>
      <c r="ABM164" s="69"/>
      <c r="ABN164" s="69"/>
      <c r="ABO164" s="69"/>
      <c r="ABP164" s="69"/>
      <c r="ABQ164" s="69"/>
      <c r="ABR164" s="69"/>
      <c r="ABS164" s="69"/>
      <c r="ABT164" s="69"/>
      <c r="ABU164" s="69"/>
      <c r="ABV164" s="69"/>
      <c r="ABW164" s="69"/>
      <c r="ABX164" s="69"/>
      <c r="ABY164" s="69"/>
      <c r="ABZ164" s="69"/>
      <c r="ACA164" s="69"/>
      <c r="ACB164" s="69"/>
      <c r="ACC164" s="69"/>
      <c r="ACD164" s="69"/>
      <c r="ACE164" s="69"/>
      <c r="ACF164" s="69"/>
      <c r="ACG164" s="69"/>
      <c r="ACH164" s="69"/>
      <c r="ACI164" s="69"/>
      <c r="ACJ164" s="69"/>
      <c r="ACK164" s="69"/>
      <c r="ACL164" s="69"/>
      <c r="ACM164" s="69"/>
      <c r="ACN164" s="69"/>
      <c r="ACO164" s="69"/>
      <c r="ACP164" s="69"/>
      <c r="ACQ164" s="69"/>
      <c r="ACR164" s="69"/>
      <c r="ACS164" s="69"/>
      <c r="ACT164" s="69"/>
      <c r="ACU164" s="69"/>
      <c r="ACV164" s="69"/>
      <c r="ACW164" s="69"/>
      <c r="ACX164" s="69"/>
      <c r="ACY164" s="69"/>
      <c r="ACZ164" s="69"/>
      <c r="ADA164" s="69"/>
      <c r="ADB164" s="69"/>
      <c r="ADC164" s="69"/>
      <c r="ADD164" s="69"/>
      <c r="ADE164" s="69"/>
      <c r="ADF164" s="69"/>
      <c r="ADG164" s="69"/>
      <c r="ADH164" s="69"/>
      <c r="ADI164" s="69"/>
      <c r="ADJ164" s="69"/>
      <c r="ADK164" s="69"/>
      <c r="ADL164" s="69"/>
      <c r="ADM164" s="69"/>
      <c r="ADN164" s="69"/>
      <c r="ADO164" s="69"/>
      <c r="ADP164" s="69"/>
      <c r="ADQ164" s="69"/>
      <c r="ADR164" s="69"/>
      <c r="ADS164" s="69"/>
      <c r="ADT164" s="69"/>
      <c r="ADU164" s="69"/>
      <c r="ADV164" s="69"/>
      <c r="ADW164" s="69"/>
      <c r="ADX164" s="69"/>
      <c r="ADY164" s="69"/>
      <c r="ADZ164" s="69"/>
      <c r="AEA164" s="69"/>
      <c r="AEB164" s="69"/>
      <c r="AEC164" s="69"/>
      <c r="AED164" s="69"/>
      <c r="AEE164" s="69"/>
      <c r="AEF164" s="69"/>
      <c r="AEG164" s="69"/>
      <c r="AEH164" s="69"/>
      <c r="AEI164" s="69"/>
      <c r="AEJ164" s="69"/>
      <c r="AEK164" s="69"/>
      <c r="AEL164" s="69"/>
      <c r="AEM164" s="69"/>
      <c r="AEN164" s="69"/>
      <c r="AEO164" s="69"/>
      <c r="AEP164" s="69"/>
      <c r="AEQ164" s="69"/>
      <c r="AER164" s="69"/>
      <c r="AES164" s="69"/>
      <c r="AET164" s="69"/>
      <c r="AEU164" s="69"/>
      <c r="AEV164" s="69"/>
      <c r="AEW164" s="69"/>
      <c r="AEX164" s="69"/>
      <c r="AEY164" s="69"/>
      <c r="AEZ164" s="69"/>
      <c r="AFA164" s="69"/>
      <c r="AFB164" s="69"/>
      <c r="AFC164" s="69"/>
      <c r="AFD164" s="69"/>
      <c r="AFE164" s="69"/>
      <c r="AFF164" s="69"/>
      <c r="AFG164" s="69"/>
      <c r="AFH164" s="69"/>
      <c r="AFI164" s="69"/>
      <c r="AFJ164" s="69"/>
      <c r="AFK164" s="69"/>
      <c r="AFL164" s="69"/>
      <c r="AFM164" s="69"/>
      <c r="AFN164" s="69"/>
      <c r="AFO164" s="69"/>
      <c r="AFP164" s="69"/>
      <c r="AFQ164" s="69"/>
      <c r="AFR164" s="69"/>
      <c r="AFS164" s="69"/>
      <c r="AFT164" s="69"/>
      <c r="AFU164" s="69"/>
      <c r="AFV164" s="69"/>
      <c r="AFW164" s="69"/>
      <c r="AFX164" s="69"/>
      <c r="AFY164" s="69"/>
      <c r="AFZ164" s="69"/>
      <c r="AGA164" s="69"/>
      <c r="AGB164" s="69"/>
      <c r="AGC164" s="69"/>
      <c r="AGD164" s="69"/>
      <c r="AGE164" s="69"/>
      <c r="AGF164" s="69"/>
      <c r="AGG164" s="69"/>
      <c r="AGH164" s="69"/>
      <c r="AGI164" s="69"/>
      <c r="AGJ164" s="69"/>
      <c r="AGK164" s="69"/>
      <c r="AGL164" s="69"/>
      <c r="AGM164" s="69"/>
      <c r="AGN164" s="69"/>
      <c r="AGO164" s="69"/>
      <c r="AGP164" s="69"/>
      <c r="AGQ164" s="69"/>
      <c r="AGR164" s="69"/>
      <c r="AGS164" s="69"/>
      <c r="AGT164" s="69"/>
      <c r="AGU164" s="69"/>
      <c r="AGV164" s="69"/>
      <c r="AGW164" s="69"/>
      <c r="AGX164" s="69"/>
      <c r="AGY164" s="69"/>
      <c r="AGZ164" s="69"/>
      <c r="AHA164" s="69"/>
      <c r="AHB164" s="69"/>
      <c r="AHC164" s="69"/>
      <c r="AHD164" s="69"/>
      <c r="AHE164" s="69"/>
      <c r="AHF164" s="69"/>
      <c r="AHG164" s="69"/>
      <c r="AHH164" s="69"/>
      <c r="AHI164" s="69"/>
      <c r="AHJ164" s="69"/>
      <c r="AHK164" s="69"/>
      <c r="AHL164" s="69"/>
      <c r="AHM164" s="69"/>
      <c r="AHN164" s="69"/>
      <c r="AHO164" s="69"/>
      <c r="AHP164" s="69"/>
      <c r="AHQ164" s="69"/>
      <c r="AHR164" s="69"/>
      <c r="AHS164" s="69"/>
      <c r="AHT164" s="69"/>
      <c r="AHU164" s="69"/>
      <c r="AHV164" s="69"/>
      <c r="AHW164" s="69"/>
      <c r="AHX164" s="69"/>
      <c r="AHY164" s="69"/>
      <c r="AHZ164" s="69"/>
      <c r="AIA164" s="69"/>
      <c r="AIB164" s="69"/>
      <c r="AIC164" s="69"/>
      <c r="AID164" s="69"/>
      <c r="AIE164" s="69"/>
      <c r="AIF164" s="69"/>
      <c r="AIG164" s="69"/>
      <c r="AIH164" s="69"/>
      <c r="AII164" s="69"/>
      <c r="AIJ164" s="69"/>
      <c r="AIK164" s="69"/>
      <c r="AIL164" s="69"/>
      <c r="AIM164" s="69"/>
      <c r="AIN164" s="69"/>
      <c r="AIO164" s="69"/>
      <c r="AIP164" s="69"/>
      <c r="AIQ164" s="69"/>
      <c r="AIR164" s="69"/>
      <c r="AIS164" s="69"/>
      <c r="AIT164" s="69"/>
      <c r="AIU164" s="69"/>
      <c r="AIV164" s="69"/>
      <c r="AIW164" s="69"/>
      <c r="AIX164" s="69"/>
      <c r="AIY164" s="69"/>
      <c r="AIZ164" s="69"/>
      <c r="AJA164" s="69"/>
      <c r="AJB164" s="69"/>
      <c r="AJC164" s="69"/>
      <c r="AJD164" s="69"/>
      <c r="AJE164" s="69"/>
      <c r="AJF164" s="69"/>
      <c r="AJG164" s="69"/>
      <c r="AJH164" s="69"/>
      <c r="AJI164" s="69"/>
      <c r="AJJ164" s="69"/>
      <c r="AJK164" s="69"/>
      <c r="AJL164" s="69"/>
      <c r="AJM164" s="69"/>
      <c r="AJN164" s="69"/>
      <c r="AJO164" s="69"/>
      <c r="AJP164" s="69"/>
      <c r="AJQ164" s="69"/>
      <c r="AJR164" s="69"/>
      <c r="AJS164" s="69"/>
      <c r="AJT164" s="69"/>
      <c r="AJU164" s="69"/>
      <c r="AJV164" s="69"/>
      <c r="AJW164" s="69"/>
      <c r="AJX164" s="69"/>
      <c r="AJY164" s="69"/>
      <c r="AJZ164" s="69"/>
      <c r="AKA164" s="69"/>
      <c r="AKB164" s="69"/>
      <c r="AKC164" s="69"/>
      <c r="AKD164" s="69"/>
      <c r="AKE164" s="69"/>
      <c r="AKF164" s="69"/>
      <c r="AKG164" s="69"/>
      <c r="AKH164" s="69"/>
      <c r="AKI164" s="69"/>
      <c r="AKJ164" s="69"/>
      <c r="AKK164" s="69"/>
      <c r="AKL164" s="69"/>
      <c r="AKM164" s="69"/>
      <c r="AKN164" s="69"/>
      <c r="AKO164" s="69"/>
      <c r="AKP164" s="69"/>
      <c r="AKQ164" s="69"/>
      <c r="AKR164" s="69"/>
      <c r="AKS164" s="69"/>
      <c r="AKT164" s="69"/>
      <c r="AKU164" s="69"/>
      <c r="AKV164" s="69"/>
      <c r="AKW164" s="69"/>
      <c r="AKX164" s="69"/>
      <c r="AKY164" s="69"/>
      <c r="AKZ164" s="69"/>
      <c r="ALA164" s="69"/>
      <c r="ALB164" s="69"/>
      <c r="ALC164" s="69"/>
      <c r="ALD164" s="69"/>
      <c r="ALE164" s="69"/>
      <c r="ALF164" s="69"/>
      <c r="ALG164" s="69"/>
      <c r="ALH164" s="69"/>
      <c r="ALI164" s="69"/>
      <c r="ALJ164" s="69"/>
      <c r="ALK164" s="69"/>
      <c r="ALL164" s="69"/>
      <c r="ALM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c r="EV165" s="69"/>
      <c r="EW165" s="69"/>
      <c r="EX165" s="69"/>
      <c r="EY165" s="69"/>
      <c r="EZ165" s="69"/>
      <c r="FA165" s="69"/>
      <c r="FB165" s="69"/>
      <c r="FC165" s="69"/>
      <c r="FD165" s="69"/>
      <c r="FE165" s="69"/>
      <c r="FF165" s="69"/>
      <c r="FG165" s="69"/>
      <c r="FH165" s="69"/>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c r="MB165" s="69"/>
      <c r="MC165" s="69"/>
      <c r="MD165" s="69"/>
      <c r="ME165" s="69"/>
      <c r="MF165" s="69"/>
      <c r="MG165" s="69"/>
      <c r="MH165" s="69"/>
      <c r="MI165" s="69"/>
      <c r="MJ165" s="69"/>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c r="NL165" s="69"/>
      <c r="NM165" s="69"/>
      <c r="NN165" s="69"/>
      <c r="NO165" s="69"/>
      <c r="NP165" s="69"/>
      <c r="NQ165" s="69"/>
      <c r="NR165" s="69"/>
      <c r="NS165" s="69"/>
      <c r="NT165" s="69"/>
      <c r="NU165" s="69"/>
      <c r="NV165" s="69"/>
      <c r="NW165" s="69"/>
      <c r="NX165" s="69"/>
      <c r="NY165" s="69"/>
      <c r="NZ165" s="69"/>
      <c r="OA165" s="69"/>
      <c r="OB165" s="69"/>
      <c r="OC165" s="69"/>
      <c r="OD165" s="69"/>
      <c r="OE165" s="69"/>
      <c r="OF165" s="69"/>
      <c r="OG165" s="69"/>
      <c r="OH165" s="69"/>
      <c r="OI165" s="69"/>
      <c r="OJ165" s="69"/>
      <c r="OK165" s="69"/>
      <c r="OL165" s="69"/>
      <c r="OM165" s="69"/>
      <c r="ON165" s="69"/>
      <c r="OO165" s="69"/>
      <c r="OP165" s="69"/>
      <c r="OQ165" s="69"/>
      <c r="OR165" s="69"/>
      <c r="OS165" s="69"/>
      <c r="OT165" s="69"/>
      <c r="OU165" s="69"/>
      <c r="OV165" s="69"/>
      <c r="OW165" s="69"/>
      <c r="OX165" s="69"/>
      <c r="OY165" s="69"/>
      <c r="OZ165" s="69"/>
      <c r="PA165" s="69"/>
      <c r="PB165" s="69"/>
      <c r="PC165" s="69"/>
      <c r="PD165" s="69"/>
      <c r="PE165" s="69"/>
      <c r="PF165" s="69"/>
      <c r="PG165" s="69"/>
      <c r="PH165" s="69"/>
      <c r="PI165" s="69"/>
      <c r="PJ165" s="69"/>
      <c r="PK165" s="69"/>
      <c r="PL165" s="69"/>
      <c r="PM165" s="69"/>
      <c r="PN165" s="69"/>
      <c r="PO165" s="69"/>
      <c r="PP165" s="69"/>
      <c r="PQ165" s="69"/>
      <c r="PR165" s="69"/>
      <c r="PS165" s="69"/>
      <c r="PT165" s="69"/>
      <c r="PU165" s="69"/>
      <c r="PV165" s="69"/>
      <c r="PW165" s="69"/>
      <c r="PX165" s="69"/>
      <c r="PY165" s="69"/>
      <c r="PZ165" s="69"/>
      <c r="QA165" s="69"/>
      <c r="QB165" s="69"/>
      <c r="QC165" s="69"/>
      <c r="QD165" s="69"/>
      <c r="QE165" s="69"/>
      <c r="QF165" s="69"/>
      <c r="QG165" s="69"/>
      <c r="QH165" s="69"/>
      <c r="QI165" s="69"/>
      <c r="QJ165" s="69"/>
      <c r="QK165" s="69"/>
      <c r="QL165" s="69"/>
      <c r="QM165" s="69"/>
      <c r="QN165" s="69"/>
      <c r="QO165" s="69"/>
      <c r="QP165" s="69"/>
      <c r="QQ165" s="69"/>
      <c r="QR165" s="69"/>
      <c r="QS165" s="69"/>
      <c r="QT165" s="69"/>
      <c r="QU165" s="69"/>
      <c r="QV165" s="69"/>
      <c r="QW165" s="69"/>
      <c r="QX165" s="69"/>
      <c r="QY165" s="69"/>
      <c r="QZ165" s="69"/>
      <c r="RA165" s="69"/>
      <c r="RB165" s="69"/>
      <c r="RC165" s="69"/>
      <c r="RD165" s="69"/>
      <c r="RE165" s="69"/>
      <c r="RF165" s="69"/>
      <c r="RG165" s="69"/>
      <c r="RH165" s="69"/>
      <c r="RI165" s="69"/>
      <c r="RJ165" s="69"/>
      <c r="RK165" s="69"/>
      <c r="RL165" s="69"/>
      <c r="RM165" s="69"/>
      <c r="RN165" s="69"/>
      <c r="RO165" s="69"/>
      <c r="RP165" s="69"/>
      <c r="RQ165" s="69"/>
      <c r="RR165" s="69"/>
      <c r="RS165" s="69"/>
      <c r="RT165" s="69"/>
      <c r="RU165" s="69"/>
      <c r="RV165" s="69"/>
      <c r="RW165" s="69"/>
      <c r="RX165" s="69"/>
      <c r="RY165" s="69"/>
      <c r="RZ165" s="69"/>
      <c r="SA165" s="69"/>
      <c r="SB165" s="69"/>
      <c r="SC165" s="69"/>
      <c r="SD165" s="69"/>
      <c r="SE165" s="69"/>
      <c r="SF165" s="69"/>
      <c r="SG165" s="69"/>
      <c r="SH165" s="69"/>
      <c r="SI165" s="69"/>
      <c r="SJ165" s="69"/>
      <c r="SK165" s="69"/>
      <c r="SL165" s="69"/>
      <c r="SM165" s="69"/>
      <c r="SN165" s="69"/>
      <c r="SO165" s="69"/>
      <c r="SP165" s="69"/>
      <c r="SQ165" s="69"/>
      <c r="SR165" s="69"/>
      <c r="SS165" s="69"/>
      <c r="ST165" s="69"/>
      <c r="SU165" s="69"/>
      <c r="SV165" s="69"/>
      <c r="SW165" s="69"/>
      <c r="SX165" s="69"/>
      <c r="SY165" s="69"/>
      <c r="SZ165" s="69"/>
      <c r="TA165" s="69"/>
      <c r="TB165" s="69"/>
      <c r="TC165" s="69"/>
      <c r="TD165" s="69"/>
      <c r="TE165" s="69"/>
      <c r="TF165" s="69"/>
      <c r="TG165" s="69"/>
      <c r="TH165" s="69"/>
      <c r="TI165" s="69"/>
      <c r="TJ165" s="69"/>
      <c r="TK165" s="69"/>
      <c r="TL165" s="69"/>
      <c r="TM165" s="69"/>
      <c r="TN165" s="69"/>
      <c r="TO165" s="69"/>
      <c r="TP165" s="69"/>
      <c r="TQ165" s="69"/>
      <c r="TR165" s="69"/>
      <c r="TS165" s="69"/>
      <c r="TT165" s="69"/>
      <c r="TU165" s="69"/>
      <c r="TV165" s="69"/>
      <c r="TW165" s="69"/>
      <c r="TX165" s="69"/>
      <c r="TY165" s="69"/>
      <c r="TZ165" s="69"/>
      <c r="UA165" s="69"/>
      <c r="UB165" s="69"/>
      <c r="UC165" s="69"/>
      <c r="UD165" s="69"/>
      <c r="UE165" s="69"/>
      <c r="UF165" s="69"/>
      <c r="UG165" s="69"/>
      <c r="UH165" s="69"/>
      <c r="UI165" s="69"/>
      <c r="UJ165" s="69"/>
      <c r="UK165" s="69"/>
      <c r="UL165" s="69"/>
      <c r="UM165" s="69"/>
      <c r="UN165" s="69"/>
      <c r="UO165" s="69"/>
      <c r="UP165" s="69"/>
      <c r="UQ165" s="69"/>
      <c r="UR165" s="69"/>
      <c r="US165" s="69"/>
      <c r="UT165" s="69"/>
      <c r="UU165" s="69"/>
      <c r="UV165" s="69"/>
      <c r="UW165" s="69"/>
      <c r="UX165" s="69"/>
      <c r="UY165" s="69"/>
      <c r="UZ165" s="69"/>
      <c r="VA165" s="69"/>
      <c r="VB165" s="69"/>
      <c r="VC165" s="69"/>
      <c r="VD165" s="69"/>
      <c r="VE165" s="69"/>
      <c r="VF165" s="69"/>
      <c r="VG165" s="69"/>
      <c r="VH165" s="69"/>
      <c r="VI165" s="69"/>
      <c r="VJ165" s="69"/>
      <c r="VK165" s="69"/>
      <c r="VL165" s="69"/>
      <c r="VM165" s="69"/>
      <c r="VN165" s="69"/>
      <c r="VO165" s="69"/>
      <c r="VP165" s="69"/>
      <c r="VQ165" s="69"/>
      <c r="VR165" s="69"/>
      <c r="VS165" s="69"/>
      <c r="VT165" s="69"/>
      <c r="VU165" s="69"/>
      <c r="VV165" s="69"/>
      <c r="VW165" s="69"/>
      <c r="VX165" s="69"/>
      <c r="VY165" s="69"/>
      <c r="VZ165" s="69"/>
      <c r="WA165" s="69"/>
      <c r="WB165" s="69"/>
      <c r="WC165" s="69"/>
      <c r="WD165" s="69"/>
      <c r="WE165" s="69"/>
      <c r="WF165" s="69"/>
      <c r="WG165" s="69"/>
      <c r="WH165" s="69"/>
      <c r="WI165" s="69"/>
      <c r="WJ165" s="69"/>
      <c r="WK165" s="69"/>
      <c r="WL165" s="69"/>
      <c r="WM165" s="69"/>
      <c r="WN165" s="69"/>
      <c r="WO165" s="69"/>
      <c r="WP165" s="69"/>
      <c r="WQ165" s="69"/>
      <c r="WR165" s="69"/>
      <c r="WS165" s="69"/>
      <c r="WT165" s="69"/>
      <c r="WU165" s="69"/>
      <c r="WV165" s="69"/>
      <c r="WW165" s="69"/>
      <c r="WX165" s="69"/>
      <c r="WY165" s="69"/>
      <c r="WZ165" s="69"/>
      <c r="XA165" s="69"/>
      <c r="XB165" s="69"/>
      <c r="XC165" s="69"/>
      <c r="XD165" s="69"/>
      <c r="XE165" s="69"/>
      <c r="XF165" s="69"/>
      <c r="XG165" s="69"/>
      <c r="XH165" s="69"/>
      <c r="XI165" s="69"/>
      <c r="XJ165" s="69"/>
      <c r="XK165" s="69"/>
      <c r="XL165" s="69"/>
      <c r="XM165" s="69"/>
      <c r="XN165" s="69"/>
      <c r="XO165" s="69"/>
      <c r="XP165" s="69"/>
      <c r="XQ165" s="69"/>
      <c r="XR165" s="69"/>
      <c r="XS165" s="69"/>
      <c r="XT165" s="69"/>
      <c r="XU165" s="69"/>
      <c r="XV165" s="69"/>
      <c r="XW165" s="69"/>
      <c r="XX165" s="69"/>
      <c r="XY165" s="69"/>
      <c r="XZ165" s="69"/>
      <c r="YA165" s="69"/>
      <c r="YB165" s="69"/>
      <c r="YC165" s="69"/>
      <c r="YD165" s="69"/>
      <c r="YE165" s="69"/>
      <c r="YF165" s="69"/>
      <c r="YG165" s="69"/>
      <c r="YH165" s="69"/>
      <c r="YI165" s="69"/>
      <c r="YJ165" s="69"/>
      <c r="YK165" s="69"/>
      <c r="YL165" s="69"/>
      <c r="YM165" s="69"/>
      <c r="YN165" s="69"/>
      <c r="YO165" s="69"/>
      <c r="YP165" s="69"/>
      <c r="YQ165" s="69"/>
      <c r="YR165" s="69"/>
      <c r="YS165" s="69"/>
      <c r="YT165" s="69"/>
      <c r="YU165" s="69"/>
      <c r="YV165" s="69"/>
      <c r="YW165" s="69"/>
      <c r="YX165" s="69"/>
      <c r="YY165" s="69"/>
      <c r="YZ165" s="69"/>
      <c r="ZA165" s="69"/>
      <c r="ZB165" s="69"/>
      <c r="ZC165" s="69"/>
      <c r="ZD165" s="69"/>
      <c r="ZE165" s="69"/>
      <c r="ZF165" s="69"/>
      <c r="ZG165" s="69"/>
      <c r="ZH165" s="69"/>
      <c r="ZI165" s="69"/>
      <c r="ZJ165" s="69"/>
      <c r="ZK165" s="69"/>
      <c r="ZL165" s="69"/>
      <c r="ZM165" s="69"/>
      <c r="ZN165" s="69"/>
      <c r="ZO165" s="69"/>
      <c r="ZP165" s="69"/>
      <c r="ZQ165" s="69"/>
      <c r="ZR165" s="69"/>
      <c r="ZS165" s="69"/>
      <c r="ZT165" s="69"/>
      <c r="ZU165" s="69"/>
      <c r="ZV165" s="69"/>
      <c r="ZW165" s="69"/>
      <c r="ZX165" s="69"/>
      <c r="ZY165" s="69"/>
      <c r="ZZ165" s="69"/>
      <c r="AAA165" s="69"/>
      <c r="AAB165" s="69"/>
      <c r="AAC165" s="69"/>
      <c r="AAD165" s="69"/>
      <c r="AAE165" s="69"/>
      <c r="AAF165" s="69"/>
      <c r="AAG165" s="69"/>
      <c r="AAH165" s="69"/>
      <c r="AAI165" s="69"/>
      <c r="AAJ165" s="69"/>
      <c r="AAK165" s="69"/>
      <c r="AAL165" s="69"/>
      <c r="AAM165" s="69"/>
      <c r="AAN165" s="69"/>
      <c r="AAO165" s="69"/>
      <c r="AAP165" s="69"/>
      <c r="AAQ165" s="69"/>
      <c r="AAR165" s="69"/>
      <c r="AAS165" s="69"/>
      <c r="AAT165" s="69"/>
      <c r="AAU165" s="69"/>
      <c r="AAV165" s="69"/>
      <c r="AAW165" s="69"/>
      <c r="AAX165" s="69"/>
      <c r="AAY165" s="69"/>
      <c r="AAZ165" s="69"/>
      <c r="ABA165" s="69"/>
      <c r="ABB165" s="69"/>
      <c r="ABC165" s="69"/>
      <c r="ABD165" s="69"/>
      <c r="ABE165" s="69"/>
      <c r="ABF165" s="69"/>
      <c r="ABG165" s="69"/>
      <c r="ABH165" s="69"/>
      <c r="ABI165" s="69"/>
      <c r="ABJ165" s="69"/>
      <c r="ABK165" s="69"/>
      <c r="ABL165" s="69"/>
      <c r="ABM165" s="69"/>
      <c r="ABN165" s="69"/>
      <c r="ABO165" s="69"/>
      <c r="ABP165" s="69"/>
      <c r="ABQ165" s="69"/>
      <c r="ABR165" s="69"/>
      <c r="ABS165" s="69"/>
      <c r="ABT165" s="69"/>
      <c r="ABU165" s="69"/>
      <c r="ABV165" s="69"/>
      <c r="ABW165" s="69"/>
      <c r="ABX165" s="69"/>
      <c r="ABY165" s="69"/>
      <c r="ABZ165" s="69"/>
      <c r="ACA165" s="69"/>
      <c r="ACB165" s="69"/>
      <c r="ACC165" s="69"/>
      <c r="ACD165" s="69"/>
      <c r="ACE165" s="69"/>
      <c r="ACF165" s="69"/>
      <c r="ACG165" s="69"/>
      <c r="ACH165" s="69"/>
      <c r="ACI165" s="69"/>
      <c r="ACJ165" s="69"/>
      <c r="ACK165" s="69"/>
      <c r="ACL165" s="69"/>
      <c r="ACM165" s="69"/>
      <c r="ACN165" s="69"/>
      <c r="ACO165" s="69"/>
      <c r="ACP165" s="69"/>
      <c r="ACQ165" s="69"/>
      <c r="ACR165" s="69"/>
      <c r="ACS165" s="69"/>
      <c r="ACT165" s="69"/>
      <c r="ACU165" s="69"/>
      <c r="ACV165" s="69"/>
      <c r="ACW165" s="69"/>
      <c r="ACX165" s="69"/>
      <c r="ACY165" s="69"/>
      <c r="ACZ165" s="69"/>
      <c r="ADA165" s="69"/>
      <c r="ADB165" s="69"/>
      <c r="ADC165" s="69"/>
      <c r="ADD165" s="69"/>
      <c r="ADE165" s="69"/>
      <c r="ADF165" s="69"/>
      <c r="ADG165" s="69"/>
      <c r="ADH165" s="69"/>
      <c r="ADI165" s="69"/>
      <c r="ADJ165" s="69"/>
      <c r="ADK165" s="69"/>
      <c r="ADL165" s="69"/>
      <c r="ADM165" s="69"/>
      <c r="ADN165" s="69"/>
      <c r="ADO165" s="69"/>
      <c r="ADP165" s="69"/>
      <c r="ADQ165" s="69"/>
      <c r="ADR165" s="69"/>
      <c r="ADS165" s="69"/>
      <c r="ADT165" s="69"/>
      <c r="ADU165" s="69"/>
      <c r="ADV165" s="69"/>
      <c r="ADW165" s="69"/>
      <c r="ADX165" s="69"/>
      <c r="ADY165" s="69"/>
      <c r="ADZ165" s="69"/>
      <c r="AEA165" s="69"/>
      <c r="AEB165" s="69"/>
      <c r="AEC165" s="69"/>
      <c r="AED165" s="69"/>
      <c r="AEE165" s="69"/>
      <c r="AEF165" s="69"/>
      <c r="AEG165" s="69"/>
      <c r="AEH165" s="69"/>
      <c r="AEI165" s="69"/>
      <c r="AEJ165" s="69"/>
      <c r="AEK165" s="69"/>
      <c r="AEL165" s="69"/>
      <c r="AEM165" s="69"/>
      <c r="AEN165" s="69"/>
      <c r="AEO165" s="69"/>
      <c r="AEP165" s="69"/>
      <c r="AEQ165" s="69"/>
      <c r="AER165" s="69"/>
      <c r="AES165" s="69"/>
      <c r="AET165" s="69"/>
      <c r="AEU165" s="69"/>
      <c r="AEV165" s="69"/>
      <c r="AEW165" s="69"/>
      <c r="AEX165" s="69"/>
      <c r="AEY165" s="69"/>
      <c r="AEZ165" s="69"/>
      <c r="AFA165" s="69"/>
      <c r="AFB165" s="69"/>
      <c r="AFC165" s="69"/>
      <c r="AFD165" s="69"/>
      <c r="AFE165" s="69"/>
      <c r="AFF165" s="69"/>
      <c r="AFG165" s="69"/>
      <c r="AFH165" s="69"/>
      <c r="AFI165" s="69"/>
      <c r="AFJ165" s="69"/>
      <c r="AFK165" s="69"/>
      <c r="AFL165" s="69"/>
      <c r="AFM165" s="69"/>
      <c r="AFN165" s="69"/>
      <c r="AFO165" s="69"/>
      <c r="AFP165" s="69"/>
      <c r="AFQ165" s="69"/>
      <c r="AFR165" s="69"/>
      <c r="AFS165" s="69"/>
      <c r="AFT165" s="69"/>
      <c r="AFU165" s="69"/>
      <c r="AFV165" s="69"/>
      <c r="AFW165" s="69"/>
      <c r="AFX165" s="69"/>
      <c r="AFY165" s="69"/>
      <c r="AFZ165" s="69"/>
      <c r="AGA165" s="69"/>
      <c r="AGB165" s="69"/>
      <c r="AGC165" s="69"/>
      <c r="AGD165" s="69"/>
      <c r="AGE165" s="69"/>
      <c r="AGF165" s="69"/>
      <c r="AGG165" s="69"/>
      <c r="AGH165" s="69"/>
      <c r="AGI165" s="69"/>
      <c r="AGJ165" s="69"/>
      <c r="AGK165" s="69"/>
      <c r="AGL165" s="69"/>
      <c r="AGM165" s="69"/>
      <c r="AGN165" s="69"/>
      <c r="AGO165" s="69"/>
      <c r="AGP165" s="69"/>
      <c r="AGQ165" s="69"/>
      <c r="AGR165" s="69"/>
      <c r="AGS165" s="69"/>
      <c r="AGT165" s="69"/>
      <c r="AGU165" s="69"/>
      <c r="AGV165" s="69"/>
      <c r="AGW165" s="69"/>
      <c r="AGX165" s="69"/>
      <c r="AGY165" s="69"/>
      <c r="AGZ165" s="69"/>
      <c r="AHA165" s="69"/>
      <c r="AHB165" s="69"/>
      <c r="AHC165" s="69"/>
      <c r="AHD165" s="69"/>
      <c r="AHE165" s="69"/>
      <c r="AHF165" s="69"/>
      <c r="AHG165" s="69"/>
      <c r="AHH165" s="69"/>
      <c r="AHI165" s="69"/>
      <c r="AHJ165" s="69"/>
      <c r="AHK165" s="69"/>
      <c r="AHL165" s="69"/>
      <c r="AHM165" s="69"/>
      <c r="AHN165" s="69"/>
      <c r="AHO165" s="69"/>
      <c r="AHP165" s="69"/>
      <c r="AHQ165" s="69"/>
      <c r="AHR165" s="69"/>
      <c r="AHS165" s="69"/>
      <c r="AHT165" s="69"/>
      <c r="AHU165" s="69"/>
      <c r="AHV165" s="69"/>
      <c r="AHW165" s="69"/>
      <c r="AHX165" s="69"/>
      <c r="AHY165" s="69"/>
      <c r="AHZ165" s="69"/>
      <c r="AIA165" s="69"/>
      <c r="AIB165" s="69"/>
      <c r="AIC165" s="69"/>
      <c r="AID165" s="69"/>
      <c r="AIE165" s="69"/>
      <c r="AIF165" s="69"/>
      <c r="AIG165" s="69"/>
      <c r="AIH165" s="69"/>
      <c r="AII165" s="69"/>
      <c r="AIJ165" s="69"/>
      <c r="AIK165" s="69"/>
      <c r="AIL165" s="69"/>
      <c r="AIM165" s="69"/>
      <c r="AIN165" s="69"/>
      <c r="AIO165" s="69"/>
      <c r="AIP165" s="69"/>
      <c r="AIQ165" s="69"/>
      <c r="AIR165" s="69"/>
      <c r="AIS165" s="69"/>
      <c r="AIT165" s="69"/>
      <c r="AIU165" s="69"/>
      <c r="AIV165" s="69"/>
      <c r="AIW165" s="69"/>
      <c r="AIX165" s="69"/>
      <c r="AIY165" s="69"/>
      <c r="AIZ165" s="69"/>
      <c r="AJA165" s="69"/>
      <c r="AJB165" s="69"/>
      <c r="AJC165" s="69"/>
      <c r="AJD165" s="69"/>
      <c r="AJE165" s="69"/>
      <c r="AJF165" s="69"/>
      <c r="AJG165" s="69"/>
      <c r="AJH165" s="69"/>
      <c r="AJI165" s="69"/>
      <c r="AJJ165" s="69"/>
      <c r="AJK165" s="69"/>
      <c r="AJL165" s="69"/>
      <c r="AJM165" s="69"/>
      <c r="AJN165" s="69"/>
      <c r="AJO165" s="69"/>
      <c r="AJP165" s="69"/>
      <c r="AJQ165" s="69"/>
      <c r="AJR165" s="69"/>
      <c r="AJS165" s="69"/>
      <c r="AJT165" s="69"/>
      <c r="AJU165" s="69"/>
      <c r="AJV165" s="69"/>
      <c r="AJW165" s="69"/>
      <c r="AJX165" s="69"/>
      <c r="AJY165" s="69"/>
      <c r="AJZ165" s="69"/>
      <c r="AKA165" s="69"/>
      <c r="AKB165" s="69"/>
      <c r="AKC165" s="69"/>
      <c r="AKD165" s="69"/>
      <c r="AKE165" s="69"/>
      <c r="AKF165" s="69"/>
      <c r="AKG165" s="69"/>
      <c r="AKH165" s="69"/>
      <c r="AKI165" s="69"/>
      <c r="AKJ165" s="69"/>
      <c r="AKK165" s="69"/>
      <c r="AKL165" s="69"/>
      <c r="AKM165" s="69"/>
      <c r="AKN165" s="69"/>
      <c r="AKO165" s="69"/>
      <c r="AKP165" s="69"/>
      <c r="AKQ165" s="69"/>
      <c r="AKR165" s="69"/>
      <c r="AKS165" s="69"/>
      <c r="AKT165" s="69"/>
      <c r="AKU165" s="69"/>
      <c r="AKV165" s="69"/>
      <c r="AKW165" s="69"/>
      <c r="AKX165" s="69"/>
      <c r="AKY165" s="69"/>
      <c r="AKZ165" s="69"/>
      <c r="ALA165" s="69"/>
      <c r="ALB165" s="69"/>
      <c r="ALC165" s="69"/>
      <c r="ALD165" s="69"/>
      <c r="ALE165" s="69"/>
      <c r="ALF165" s="69"/>
      <c r="ALG165" s="69"/>
      <c r="ALH165" s="69"/>
      <c r="ALI165" s="69"/>
      <c r="ALJ165" s="69"/>
      <c r="ALK165" s="69"/>
      <c r="ALL165" s="69"/>
      <c r="ALM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c r="BF166" s="69"/>
      <c r="BG166" s="69"/>
      <c r="BH166" s="69"/>
      <c r="BI166" s="69"/>
      <c r="BJ166" s="69"/>
      <c r="BK166" s="69"/>
      <c r="BL166" s="69"/>
      <c r="BM166" s="69"/>
      <c r="BN166" s="69"/>
      <c r="BO166" s="69"/>
      <c r="BP166" s="69"/>
      <c r="BQ166" s="69"/>
      <c r="BR166" s="69"/>
      <c r="BS166" s="69"/>
      <c r="BT166" s="69"/>
      <c r="BU166" s="69"/>
      <c r="BV166" s="69"/>
      <c r="BW166" s="69"/>
      <c r="BX166" s="69"/>
      <c r="BY166" s="69"/>
      <c r="BZ166" s="69"/>
      <c r="CA166" s="69"/>
      <c r="CB166" s="69"/>
      <c r="CC166" s="69"/>
      <c r="CD166" s="69"/>
      <c r="CE166" s="69"/>
      <c r="CF166" s="69"/>
      <c r="CG166" s="69"/>
      <c r="CH166" s="69"/>
      <c r="CI166" s="69"/>
      <c r="CJ166" s="69"/>
      <c r="CK166" s="69"/>
      <c r="CL166" s="69"/>
      <c r="CM166" s="69"/>
      <c r="CN166" s="69"/>
      <c r="CO166" s="69"/>
      <c r="CP166" s="69"/>
      <c r="CQ166" s="69"/>
      <c r="CR166" s="69"/>
      <c r="CS166" s="69"/>
      <c r="CT166" s="69"/>
      <c r="CU166" s="69"/>
      <c r="CV166" s="69"/>
      <c r="CW166" s="69"/>
      <c r="CX166" s="69"/>
      <c r="CY166" s="69"/>
      <c r="CZ166" s="69"/>
      <c r="DA166" s="69"/>
      <c r="DB166" s="69"/>
      <c r="DC166" s="69"/>
      <c r="DD166" s="69"/>
      <c r="DE166" s="69"/>
      <c r="DF166" s="69"/>
      <c r="DG166" s="69"/>
      <c r="DH166" s="69"/>
      <c r="DI166" s="69"/>
      <c r="DJ166" s="69"/>
      <c r="DK166" s="69"/>
      <c r="DL166" s="69"/>
      <c r="DM166" s="69"/>
      <c r="DN166" s="69"/>
      <c r="DO166" s="69"/>
      <c r="DP166" s="69"/>
      <c r="DQ166" s="69"/>
      <c r="DR166" s="69"/>
      <c r="DS166" s="69"/>
      <c r="DT166" s="69"/>
      <c r="DU166" s="69"/>
      <c r="DV166" s="69"/>
      <c r="DW166" s="69"/>
      <c r="DX166" s="69"/>
      <c r="DY166" s="69"/>
      <c r="DZ166" s="69"/>
      <c r="EA166" s="69"/>
      <c r="EB166" s="69"/>
      <c r="EC166" s="69"/>
      <c r="ED166" s="69"/>
      <c r="EE166" s="69"/>
      <c r="EF166" s="69"/>
      <c r="EG166" s="69"/>
      <c r="EH166" s="69"/>
      <c r="EI166" s="69"/>
      <c r="EJ166" s="69"/>
      <c r="EK166" s="69"/>
      <c r="EL166" s="69"/>
      <c r="EM166" s="69"/>
      <c r="EN166" s="69"/>
      <c r="EO166" s="69"/>
      <c r="EP166" s="69"/>
      <c r="EQ166" s="69"/>
      <c r="ER166" s="69"/>
      <c r="ES166" s="69"/>
      <c r="ET166" s="69"/>
      <c r="EU166" s="69"/>
      <c r="EV166" s="69"/>
      <c r="EW166" s="69"/>
      <c r="EX166" s="69"/>
      <c r="EY166" s="69"/>
      <c r="EZ166" s="69"/>
      <c r="FA166" s="69"/>
      <c r="FB166" s="69"/>
      <c r="FC166" s="69"/>
      <c r="FD166" s="69"/>
      <c r="FE166" s="69"/>
      <c r="FF166" s="69"/>
      <c r="FG166" s="69"/>
      <c r="FH166" s="69"/>
      <c r="FI166" s="69"/>
      <c r="FJ166" s="69"/>
      <c r="FK166" s="69"/>
      <c r="FL166" s="69"/>
      <c r="FM166" s="69"/>
      <c r="FN166" s="69"/>
      <c r="FO166" s="69"/>
      <c r="FP166" s="69"/>
      <c r="FQ166" s="69"/>
      <c r="FR166" s="69"/>
      <c r="FS166" s="69"/>
      <c r="FT166" s="69"/>
      <c r="FU166" s="69"/>
      <c r="FV166" s="69"/>
      <c r="FW166" s="69"/>
      <c r="FX166" s="69"/>
      <c r="FY166" s="69"/>
      <c r="FZ166" s="69"/>
      <c r="GA166" s="69"/>
      <c r="GB166" s="69"/>
      <c r="GC166" s="69"/>
      <c r="GD166" s="69"/>
      <c r="GE166" s="69"/>
      <c r="GF166" s="69"/>
      <c r="GG166" s="69"/>
      <c r="GH166" s="69"/>
      <c r="GI166" s="69"/>
      <c r="GJ166" s="69"/>
      <c r="GK166" s="69"/>
      <c r="GL166" s="69"/>
      <c r="GM166" s="69"/>
      <c r="GN166" s="69"/>
      <c r="GO166" s="69"/>
      <c r="GP166" s="69"/>
      <c r="GQ166" s="69"/>
      <c r="GR166" s="69"/>
      <c r="GS166" s="69"/>
      <c r="GT166" s="69"/>
      <c r="GU166" s="69"/>
      <c r="GV166" s="69"/>
      <c r="GW166" s="69"/>
      <c r="GX166" s="69"/>
      <c r="GY166" s="69"/>
      <c r="GZ166" s="69"/>
      <c r="HA166" s="69"/>
      <c r="HB166" s="69"/>
      <c r="HC166" s="69"/>
      <c r="HD166" s="69"/>
      <c r="HE166" s="69"/>
      <c r="HF166" s="69"/>
      <c r="HG166" s="69"/>
      <c r="HH166" s="69"/>
      <c r="HI166" s="69"/>
      <c r="HJ166" s="69"/>
      <c r="HK166" s="69"/>
      <c r="HL166" s="69"/>
      <c r="HM166" s="69"/>
      <c r="HN166" s="69"/>
      <c r="HO166" s="69"/>
      <c r="HP166" s="69"/>
      <c r="HQ166" s="69"/>
      <c r="HR166" s="69"/>
      <c r="HS166" s="69"/>
      <c r="HT166" s="69"/>
      <c r="HU166" s="69"/>
      <c r="HV166" s="69"/>
      <c r="HW166" s="69"/>
      <c r="HX166" s="69"/>
      <c r="HY166" s="69"/>
      <c r="HZ166" s="69"/>
      <c r="IA166" s="69"/>
      <c r="IB166" s="69"/>
      <c r="IC166" s="69"/>
      <c r="ID166" s="69"/>
      <c r="IE166" s="69"/>
      <c r="IF166" s="69"/>
      <c r="IG166" s="69"/>
      <c r="IH166" s="69"/>
      <c r="II166" s="69"/>
      <c r="IJ166" s="69"/>
      <c r="IK166" s="69"/>
      <c r="IL166" s="69"/>
      <c r="IM166" s="69"/>
      <c r="IN166" s="69"/>
      <c r="IO166" s="69"/>
      <c r="IP166" s="69"/>
      <c r="IQ166" s="69"/>
      <c r="IR166" s="69"/>
      <c r="IS166" s="69"/>
      <c r="IT166" s="69"/>
      <c r="IU166" s="69"/>
      <c r="IV166" s="69"/>
      <c r="IW166" s="69"/>
      <c r="IX166" s="69"/>
      <c r="IY166" s="69"/>
      <c r="IZ166" s="69"/>
      <c r="JA166" s="69"/>
      <c r="JB166" s="69"/>
      <c r="JC166" s="69"/>
      <c r="JD166" s="69"/>
      <c r="JE166" s="69"/>
      <c r="JF166" s="69"/>
      <c r="JG166" s="69"/>
      <c r="JH166" s="69"/>
      <c r="JI166" s="69"/>
      <c r="JJ166" s="69"/>
      <c r="JK166" s="69"/>
      <c r="JL166" s="69"/>
      <c r="JM166" s="69"/>
      <c r="JN166" s="69"/>
      <c r="JO166" s="69"/>
      <c r="JP166" s="69"/>
      <c r="JQ166" s="69"/>
      <c r="JR166" s="69"/>
      <c r="JS166" s="69"/>
      <c r="JT166" s="69"/>
      <c r="JU166" s="69"/>
      <c r="JV166" s="69"/>
      <c r="JW166" s="69"/>
      <c r="JX166" s="69"/>
      <c r="JY166" s="69"/>
      <c r="JZ166" s="69"/>
      <c r="KA166" s="69"/>
      <c r="KB166" s="69"/>
      <c r="KC166" s="69"/>
      <c r="KD166" s="69"/>
      <c r="KE166" s="69"/>
      <c r="KF166" s="69"/>
      <c r="KG166" s="69"/>
      <c r="KH166" s="69"/>
      <c r="KI166" s="69"/>
      <c r="KJ166" s="69"/>
      <c r="KK166" s="69"/>
      <c r="KL166" s="69"/>
      <c r="KM166" s="69"/>
      <c r="KN166" s="69"/>
      <c r="KO166" s="69"/>
      <c r="KP166" s="69"/>
      <c r="KQ166" s="69"/>
      <c r="KR166" s="69"/>
      <c r="KS166" s="69"/>
      <c r="KT166" s="69"/>
      <c r="KU166" s="69"/>
      <c r="KV166" s="69"/>
      <c r="KW166" s="69"/>
      <c r="KX166" s="69"/>
      <c r="KY166" s="69"/>
      <c r="KZ166" s="69"/>
      <c r="LA166" s="69"/>
      <c r="LB166" s="69"/>
      <c r="LC166" s="69"/>
      <c r="LD166" s="69"/>
      <c r="LE166" s="69"/>
      <c r="LF166" s="69"/>
      <c r="LG166" s="69"/>
      <c r="LH166" s="69"/>
      <c r="LI166" s="69"/>
      <c r="LJ166" s="69"/>
      <c r="LK166" s="69"/>
      <c r="LL166" s="69"/>
      <c r="LM166" s="69"/>
      <c r="LN166" s="69"/>
      <c r="LO166" s="69"/>
      <c r="LP166" s="69"/>
      <c r="LQ166" s="69"/>
      <c r="LR166" s="69"/>
      <c r="LS166" s="69"/>
      <c r="LT166" s="69"/>
      <c r="LU166" s="69"/>
      <c r="LV166" s="69"/>
      <c r="LW166" s="69"/>
      <c r="LX166" s="69"/>
      <c r="LY166" s="69"/>
      <c r="LZ166" s="69"/>
      <c r="MA166" s="69"/>
      <c r="MB166" s="69"/>
      <c r="MC166" s="69"/>
      <c r="MD166" s="69"/>
      <c r="ME166" s="69"/>
      <c r="MF166" s="69"/>
      <c r="MG166" s="69"/>
      <c r="MH166" s="69"/>
      <c r="MI166" s="69"/>
      <c r="MJ166" s="69"/>
      <c r="MK166" s="69"/>
      <c r="ML166" s="69"/>
      <c r="MM166" s="69"/>
      <c r="MN166" s="69"/>
      <c r="MO166" s="69"/>
      <c r="MP166" s="69"/>
      <c r="MQ166" s="69"/>
      <c r="MR166" s="69"/>
      <c r="MS166" s="69"/>
      <c r="MT166" s="69"/>
      <c r="MU166" s="69"/>
      <c r="MV166" s="69"/>
      <c r="MW166" s="69"/>
      <c r="MX166" s="69"/>
      <c r="MY166" s="69"/>
      <c r="MZ166" s="69"/>
      <c r="NA166" s="69"/>
      <c r="NB166" s="69"/>
      <c r="NC166" s="69"/>
      <c r="ND166" s="69"/>
      <c r="NE166" s="69"/>
      <c r="NF166" s="69"/>
      <c r="NG166" s="69"/>
      <c r="NH166" s="69"/>
      <c r="NI166" s="69"/>
      <c r="NJ166" s="69"/>
      <c r="NK166" s="69"/>
      <c r="NL166" s="69"/>
      <c r="NM166" s="69"/>
      <c r="NN166" s="69"/>
      <c r="NO166" s="69"/>
      <c r="NP166" s="69"/>
      <c r="NQ166" s="69"/>
      <c r="NR166" s="69"/>
      <c r="NS166" s="69"/>
      <c r="NT166" s="69"/>
      <c r="NU166" s="69"/>
      <c r="NV166" s="69"/>
      <c r="NW166" s="69"/>
      <c r="NX166" s="69"/>
      <c r="NY166" s="69"/>
      <c r="NZ166" s="69"/>
      <c r="OA166" s="69"/>
      <c r="OB166" s="69"/>
      <c r="OC166" s="69"/>
      <c r="OD166" s="69"/>
      <c r="OE166" s="69"/>
      <c r="OF166" s="69"/>
      <c r="OG166" s="69"/>
      <c r="OH166" s="69"/>
      <c r="OI166" s="69"/>
      <c r="OJ166" s="69"/>
      <c r="OK166" s="69"/>
      <c r="OL166" s="69"/>
      <c r="OM166" s="69"/>
      <c r="ON166" s="69"/>
      <c r="OO166" s="69"/>
      <c r="OP166" s="69"/>
      <c r="OQ166" s="69"/>
      <c r="OR166" s="69"/>
      <c r="OS166" s="69"/>
      <c r="OT166" s="69"/>
      <c r="OU166" s="69"/>
      <c r="OV166" s="69"/>
      <c r="OW166" s="69"/>
      <c r="OX166" s="69"/>
      <c r="OY166" s="69"/>
      <c r="OZ166" s="69"/>
      <c r="PA166" s="69"/>
      <c r="PB166" s="69"/>
      <c r="PC166" s="69"/>
      <c r="PD166" s="69"/>
      <c r="PE166" s="69"/>
      <c r="PF166" s="69"/>
      <c r="PG166" s="69"/>
      <c r="PH166" s="69"/>
      <c r="PI166" s="69"/>
      <c r="PJ166" s="69"/>
      <c r="PK166" s="69"/>
      <c r="PL166" s="69"/>
      <c r="PM166" s="69"/>
      <c r="PN166" s="69"/>
      <c r="PO166" s="69"/>
      <c r="PP166" s="69"/>
      <c r="PQ166" s="69"/>
      <c r="PR166" s="69"/>
      <c r="PS166" s="69"/>
      <c r="PT166" s="69"/>
      <c r="PU166" s="69"/>
      <c r="PV166" s="69"/>
      <c r="PW166" s="69"/>
      <c r="PX166" s="69"/>
      <c r="PY166" s="69"/>
      <c r="PZ166" s="69"/>
      <c r="QA166" s="69"/>
      <c r="QB166" s="69"/>
      <c r="QC166" s="69"/>
      <c r="QD166" s="69"/>
      <c r="QE166" s="69"/>
      <c r="QF166" s="69"/>
      <c r="QG166" s="69"/>
      <c r="QH166" s="69"/>
      <c r="QI166" s="69"/>
      <c r="QJ166" s="69"/>
      <c r="QK166" s="69"/>
      <c r="QL166" s="69"/>
      <c r="QM166" s="69"/>
      <c r="QN166" s="69"/>
      <c r="QO166" s="69"/>
      <c r="QP166" s="69"/>
      <c r="QQ166" s="69"/>
      <c r="QR166" s="69"/>
      <c r="QS166" s="69"/>
      <c r="QT166" s="69"/>
      <c r="QU166" s="69"/>
      <c r="QV166" s="69"/>
      <c r="QW166" s="69"/>
      <c r="QX166" s="69"/>
      <c r="QY166" s="69"/>
      <c r="QZ166" s="69"/>
      <c r="RA166" s="69"/>
      <c r="RB166" s="69"/>
      <c r="RC166" s="69"/>
      <c r="RD166" s="69"/>
      <c r="RE166" s="69"/>
      <c r="RF166" s="69"/>
      <c r="RG166" s="69"/>
      <c r="RH166" s="69"/>
      <c r="RI166" s="69"/>
      <c r="RJ166" s="69"/>
      <c r="RK166" s="69"/>
      <c r="RL166" s="69"/>
      <c r="RM166" s="69"/>
      <c r="RN166" s="69"/>
      <c r="RO166" s="69"/>
      <c r="RP166" s="69"/>
      <c r="RQ166" s="69"/>
      <c r="RR166" s="69"/>
      <c r="RS166" s="69"/>
      <c r="RT166" s="69"/>
      <c r="RU166" s="69"/>
      <c r="RV166" s="69"/>
      <c r="RW166" s="69"/>
      <c r="RX166" s="69"/>
      <c r="RY166" s="69"/>
      <c r="RZ166" s="69"/>
      <c r="SA166" s="69"/>
      <c r="SB166" s="69"/>
      <c r="SC166" s="69"/>
      <c r="SD166" s="69"/>
      <c r="SE166" s="69"/>
      <c r="SF166" s="69"/>
      <c r="SG166" s="69"/>
      <c r="SH166" s="69"/>
      <c r="SI166" s="69"/>
      <c r="SJ166" s="69"/>
      <c r="SK166" s="69"/>
      <c r="SL166" s="69"/>
      <c r="SM166" s="69"/>
      <c r="SN166" s="69"/>
      <c r="SO166" s="69"/>
      <c r="SP166" s="69"/>
      <c r="SQ166" s="69"/>
      <c r="SR166" s="69"/>
      <c r="SS166" s="69"/>
      <c r="ST166" s="69"/>
      <c r="SU166" s="69"/>
      <c r="SV166" s="69"/>
      <c r="SW166" s="69"/>
      <c r="SX166" s="69"/>
      <c r="SY166" s="69"/>
      <c r="SZ166" s="69"/>
      <c r="TA166" s="69"/>
      <c r="TB166" s="69"/>
      <c r="TC166" s="69"/>
      <c r="TD166" s="69"/>
      <c r="TE166" s="69"/>
      <c r="TF166" s="69"/>
      <c r="TG166" s="69"/>
      <c r="TH166" s="69"/>
      <c r="TI166" s="69"/>
      <c r="TJ166" s="69"/>
      <c r="TK166" s="69"/>
      <c r="TL166" s="69"/>
      <c r="TM166" s="69"/>
      <c r="TN166" s="69"/>
      <c r="TO166" s="69"/>
      <c r="TP166" s="69"/>
      <c r="TQ166" s="69"/>
      <c r="TR166" s="69"/>
      <c r="TS166" s="69"/>
      <c r="TT166" s="69"/>
      <c r="TU166" s="69"/>
      <c r="TV166" s="69"/>
      <c r="TW166" s="69"/>
      <c r="TX166" s="69"/>
      <c r="TY166" s="69"/>
      <c r="TZ166" s="69"/>
      <c r="UA166" s="69"/>
      <c r="UB166" s="69"/>
      <c r="UC166" s="69"/>
      <c r="UD166" s="69"/>
      <c r="UE166" s="69"/>
      <c r="UF166" s="69"/>
      <c r="UG166" s="69"/>
      <c r="UH166" s="69"/>
      <c r="UI166" s="69"/>
      <c r="UJ166" s="69"/>
      <c r="UK166" s="69"/>
      <c r="UL166" s="69"/>
      <c r="UM166" s="69"/>
      <c r="UN166" s="69"/>
      <c r="UO166" s="69"/>
      <c r="UP166" s="69"/>
      <c r="UQ166" s="69"/>
      <c r="UR166" s="69"/>
      <c r="US166" s="69"/>
      <c r="UT166" s="69"/>
      <c r="UU166" s="69"/>
      <c r="UV166" s="69"/>
      <c r="UW166" s="69"/>
      <c r="UX166" s="69"/>
      <c r="UY166" s="69"/>
      <c r="UZ166" s="69"/>
      <c r="VA166" s="69"/>
      <c r="VB166" s="69"/>
      <c r="VC166" s="69"/>
      <c r="VD166" s="69"/>
      <c r="VE166" s="69"/>
      <c r="VF166" s="69"/>
      <c r="VG166" s="69"/>
      <c r="VH166" s="69"/>
      <c r="VI166" s="69"/>
      <c r="VJ166" s="69"/>
      <c r="VK166" s="69"/>
      <c r="VL166" s="69"/>
      <c r="VM166" s="69"/>
      <c r="VN166" s="69"/>
      <c r="VO166" s="69"/>
      <c r="VP166" s="69"/>
      <c r="VQ166" s="69"/>
      <c r="VR166" s="69"/>
      <c r="VS166" s="69"/>
      <c r="VT166" s="69"/>
      <c r="VU166" s="69"/>
      <c r="VV166" s="69"/>
      <c r="VW166" s="69"/>
      <c r="VX166" s="69"/>
      <c r="VY166" s="69"/>
      <c r="VZ166" s="69"/>
      <c r="WA166" s="69"/>
      <c r="WB166" s="69"/>
      <c r="WC166" s="69"/>
      <c r="WD166" s="69"/>
      <c r="WE166" s="69"/>
      <c r="WF166" s="69"/>
      <c r="WG166" s="69"/>
      <c r="WH166" s="69"/>
      <c r="WI166" s="69"/>
      <c r="WJ166" s="69"/>
      <c r="WK166" s="69"/>
      <c r="WL166" s="69"/>
      <c r="WM166" s="69"/>
      <c r="WN166" s="69"/>
      <c r="WO166" s="69"/>
      <c r="WP166" s="69"/>
      <c r="WQ166" s="69"/>
      <c r="WR166" s="69"/>
      <c r="WS166" s="69"/>
      <c r="WT166" s="69"/>
      <c r="WU166" s="69"/>
      <c r="WV166" s="69"/>
      <c r="WW166" s="69"/>
      <c r="WX166" s="69"/>
      <c r="WY166" s="69"/>
      <c r="WZ166" s="69"/>
      <c r="XA166" s="69"/>
      <c r="XB166" s="69"/>
      <c r="XC166" s="69"/>
      <c r="XD166" s="69"/>
      <c r="XE166" s="69"/>
      <c r="XF166" s="69"/>
      <c r="XG166" s="69"/>
      <c r="XH166" s="69"/>
      <c r="XI166" s="69"/>
      <c r="XJ166" s="69"/>
      <c r="XK166" s="69"/>
      <c r="XL166" s="69"/>
      <c r="XM166" s="69"/>
      <c r="XN166" s="69"/>
      <c r="XO166" s="69"/>
      <c r="XP166" s="69"/>
      <c r="XQ166" s="69"/>
      <c r="XR166" s="69"/>
      <c r="XS166" s="69"/>
      <c r="XT166" s="69"/>
      <c r="XU166" s="69"/>
      <c r="XV166" s="69"/>
      <c r="XW166" s="69"/>
      <c r="XX166" s="69"/>
      <c r="XY166" s="69"/>
      <c r="XZ166" s="69"/>
      <c r="YA166" s="69"/>
      <c r="YB166" s="69"/>
      <c r="YC166" s="69"/>
      <c r="YD166" s="69"/>
      <c r="YE166" s="69"/>
      <c r="YF166" s="69"/>
      <c r="YG166" s="69"/>
      <c r="YH166" s="69"/>
      <c r="YI166" s="69"/>
      <c r="YJ166" s="69"/>
      <c r="YK166" s="69"/>
      <c r="YL166" s="69"/>
      <c r="YM166" s="69"/>
      <c r="YN166" s="69"/>
      <c r="YO166" s="69"/>
      <c r="YP166" s="69"/>
      <c r="YQ166" s="69"/>
      <c r="YR166" s="69"/>
      <c r="YS166" s="69"/>
      <c r="YT166" s="69"/>
      <c r="YU166" s="69"/>
      <c r="YV166" s="69"/>
      <c r="YW166" s="69"/>
      <c r="YX166" s="69"/>
      <c r="YY166" s="69"/>
      <c r="YZ166" s="69"/>
      <c r="ZA166" s="69"/>
      <c r="ZB166" s="69"/>
      <c r="ZC166" s="69"/>
      <c r="ZD166" s="69"/>
      <c r="ZE166" s="69"/>
      <c r="ZF166" s="69"/>
      <c r="ZG166" s="69"/>
      <c r="ZH166" s="69"/>
      <c r="ZI166" s="69"/>
      <c r="ZJ166" s="69"/>
      <c r="ZK166" s="69"/>
      <c r="ZL166" s="69"/>
      <c r="ZM166" s="69"/>
      <c r="ZN166" s="69"/>
      <c r="ZO166" s="69"/>
      <c r="ZP166" s="69"/>
      <c r="ZQ166" s="69"/>
      <c r="ZR166" s="69"/>
      <c r="ZS166" s="69"/>
      <c r="ZT166" s="69"/>
      <c r="ZU166" s="69"/>
      <c r="ZV166" s="69"/>
      <c r="ZW166" s="69"/>
      <c r="ZX166" s="69"/>
      <c r="ZY166" s="69"/>
      <c r="ZZ166" s="69"/>
      <c r="AAA166" s="69"/>
      <c r="AAB166" s="69"/>
      <c r="AAC166" s="69"/>
      <c r="AAD166" s="69"/>
      <c r="AAE166" s="69"/>
      <c r="AAF166" s="69"/>
      <c r="AAG166" s="69"/>
      <c r="AAH166" s="69"/>
      <c r="AAI166" s="69"/>
      <c r="AAJ166" s="69"/>
      <c r="AAK166" s="69"/>
      <c r="AAL166" s="69"/>
      <c r="AAM166" s="69"/>
      <c r="AAN166" s="69"/>
      <c r="AAO166" s="69"/>
      <c r="AAP166" s="69"/>
      <c r="AAQ166" s="69"/>
      <c r="AAR166" s="69"/>
      <c r="AAS166" s="69"/>
      <c r="AAT166" s="69"/>
      <c r="AAU166" s="69"/>
      <c r="AAV166" s="69"/>
      <c r="AAW166" s="69"/>
      <c r="AAX166" s="69"/>
      <c r="AAY166" s="69"/>
      <c r="AAZ166" s="69"/>
      <c r="ABA166" s="69"/>
      <c r="ABB166" s="69"/>
      <c r="ABC166" s="69"/>
      <c r="ABD166" s="69"/>
      <c r="ABE166" s="69"/>
      <c r="ABF166" s="69"/>
      <c r="ABG166" s="69"/>
      <c r="ABH166" s="69"/>
      <c r="ABI166" s="69"/>
      <c r="ABJ166" s="69"/>
      <c r="ABK166" s="69"/>
      <c r="ABL166" s="69"/>
      <c r="ABM166" s="69"/>
      <c r="ABN166" s="69"/>
      <c r="ABO166" s="69"/>
      <c r="ABP166" s="69"/>
      <c r="ABQ166" s="69"/>
      <c r="ABR166" s="69"/>
      <c r="ABS166" s="69"/>
      <c r="ABT166" s="69"/>
      <c r="ABU166" s="69"/>
      <c r="ABV166" s="69"/>
      <c r="ABW166" s="69"/>
      <c r="ABX166" s="69"/>
      <c r="ABY166" s="69"/>
      <c r="ABZ166" s="69"/>
      <c r="ACA166" s="69"/>
      <c r="ACB166" s="69"/>
      <c r="ACC166" s="69"/>
      <c r="ACD166" s="69"/>
      <c r="ACE166" s="69"/>
      <c r="ACF166" s="69"/>
      <c r="ACG166" s="69"/>
      <c r="ACH166" s="69"/>
      <c r="ACI166" s="69"/>
      <c r="ACJ166" s="69"/>
      <c r="ACK166" s="69"/>
      <c r="ACL166" s="69"/>
      <c r="ACM166" s="69"/>
      <c r="ACN166" s="69"/>
      <c r="ACO166" s="69"/>
      <c r="ACP166" s="69"/>
      <c r="ACQ166" s="69"/>
      <c r="ACR166" s="69"/>
      <c r="ACS166" s="69"/>
      <c r="ACT166" s="69"/>
      <c r="ACU166" s="69"/>
      <c r="ACV166" s="69"/>
      <c r="ACW166" s="69"/>
      <c r="ACX166" s="69"/>
      <c r="ACY166" s="69"/>
      <c r="ACZ166" s="69"/>
      <c r="ADA166" s="69"/>
      <c r="ADB166" s="69"/>
      <c r="ADC166" s="69"/>
      <c r="ADD166" s="69"/>
      <c r="ADE166" s="69"/>
      <c r="ADF166" s="69"/>
      <c r="ADG166" s="69"/>
      <c r="ADH166" s="69"/>
      <c r="ADI166" s="69"/>
      <c r="ADJ166" s="69"/>
      <c r="ADK166" s="69"/>
      <c r="ADL166" s="69"/>
      <c r="ADM166" s="69"/>
      <c r="ADN166" s="69"/>
      <c r="ADO166" s="69"/>
      <c r="ADP166" s="69"/>
      <c r="ADQ166" s="69"/>
      <c r="ADR166" s="69"/>
      <c r="ADS166" s="69"/>
      <c r="ADT166" s="69"/>
      <c r="ADU166" s="69"/>
      <c r="ADV166" s="69"/>
      <c r="ADW166" s="69"/>
      <c r="ADX166" s="69"/>
      <c r="ADY166" s="69"/>
      <c r="ADZ166" s="69"/>
      <c r="AEA166" s="69"/>
      <c r="AEB166" s="69"/>
      <c r="AEC166" s="69"/>
      <c r="AED166" s="69"/>
      <c r="AEE166" s="69"/>
      <c r="AEF166" s="69"/>
      <c r="AEG166" s="69"/>
      <c r="AEH166" s="69"/>
      <c r="AEI166" s="69"/>
      <c r="AEJ166" s="69"/>
      <c r="AEK166" s="69"/>
      <c r="AEL166" s="69"/>
      <c r="AEM166" s="69"/>
      <c r="AEN166" s="69"/>
      <c r="AEO166" s="69"/>
      <c r="AEP166" s="69"/>
      <c r="AEQ166" s="69"/>
      <c r="AER166" s="69"/>
      <c r="AES166" s="69"/>
      <c r="AET166" s="69"/>
      <c r="AEU166" s="69"/>
      <c r="AEV166" s="69"/>
      <c r="AEW166" s="69"/>
      <c r="AEX166" s="69"/>
      <c r="AEY166" s="69"/>
      <c r="AEZ166" s="69"/>
      <c r="AFA166" s="69"/>
      <c r="AFB166" s="69"/>
      <c r="AFC166" s="69"/>
      <c r="AFD166" s="69"/>
      <c r="AFE166" s="69"/>
      <c r="AFF166" s="69"/>
      <c r="AFG166" s="69"/>
      <c r="AFH166" s="69"/>
      <c r="AFI166" s="69"/>
      <c r="AFJ166" s="69"/>
      <c r="AFK166" s="69"/>
      <c r="AFL166" s="69"/>
      <c r="AFM166" s="69"/>
      <c r="AFN166" s="69"/>
      <c r="AFO166" s="69"/>
      <c r="AFP166" s="69"/>
      <c r="AFQ166" s="69"/>
      <c r="AFR166" s="69"/>
      <c r="AFS166" s="69"/>
      <c r="AFT166" s="69"/>
      <c r="AFU166" s="69"/>
      <c r="AFV166" s="69"/>
      <c r="AFW166" s="69"/>
      <c r="AFX166" s="69"/>
      <c r="AFY166" s="69"/>
      <c r="AFZ166" s="69"/>
      <c r="AGA166" s="69"/>
      <c r="AGB166" s="69"/>
      <c r="AGC166" s="69"/>
      <c r="AGD166" s="69"/>
      <c r="AGE166" s="69"/>
      <c r="AGF166" s="69"/>
      <c r="AGG166" s="69"/>
      <c r="AGH166" s="69"/>
      <c r="AGI166" s="69"/>
      <c r="AGJ166" s="69"/>
      <c r="AGK166" s="69"/>
      <c r="AGL166" s="69"/>
      <c r="AGM166" s="69"/>
      <c r="AGN166" s="69"/>
      <c r="AGO166" s="69"/>
      <c r="AGP166" s="69"/>
      <c r="AGQ166" s="69"/>
      <c r="AGR166" s="69"/>
      <c r="AGS166" s="69"/>
      <c r="AGT166" s="69"/>
      <c r="AGU166" s="69"/>
      <c r="AGV166" s="69"/>
      <c r="AGW166" s="69"/>
      <c r="AGX166" s="69"/>
      <c r="AGY166" s="69"/>
      <c r="AGZ166" s="69"/>
      <c r="AHA166" s="69"/>
      <c r="AHB166" s="69"/>
      <c r="AHC166" s="69"/>
      <c r="AHD166" s="69"/>
      <c r="AHE166" s="69"/>
      <c r="AHF166" s="69"/>
      <c r="AHG166" s="69"/>
      <c r="AHH166" s="69"/>
      <c r="AHI166" s="69"/>
      <c r="AHJ166" s="69"/>
      <c r="AHK166" s="69"/>
      <c r="AHL166" s="69"/>
      <c r="AHM166" s="69"/>
      <c r="AHN166" s="69"/>
      <c r="AHO166" s="69"/>
      <c r="AHP166" s="69"/>
      <c r="AHQ166" s="69"/>
      <c r="AHR166" s="69"/>
      <c r="AHS166" s="69"/>
      <c r="AHT166" s="69"/>
      <c r="AHU166" s="69"/>
      <c r="AHV166" s="69"/>
      <c r="AHW166" s="69"/>
      <c r="AHX166" s="69"/>
      <c r="AHY166" s="69"/>
      <c r="AHZ166" s="69"/>
      <c r="AIA166" s="69"/>
      <c r="AIB166" s="69"/>
      <c r="AIC166" s="69"/>
      <c r="AID166" s="69"/>
      <c r="AIE166" s="69"/>
      <c r="AIF166" s="69"/>
      <c r="AIG166" s="69"/>
      <c r="AIH166" s="69"/>
      <c r="AII166" s="69"/>
      <c r="AIJ166" s="69"/>
      <c r="AIK166" s="69"/>
      <c r="AIL166" s="69"/>
      <c r="AIM166" s="69"/>
      <c r="AIN166" s="69"/>
      <c r="AIO166" s="69"/>
      <c r="AIP166" s="69"/>
      <c r="AIQ166" s="69"/>
      <c r="AIR166" s="69"/>
      <c r="AIS166" s="69"/>
      <c r="AIT166" s="69"/>
      <c r="AIU166" s="69"/>
      <c r="AIV166" s="69"/>
      <c r="AIW166" s="69"/>
      <c r="AIX166" s="69"/>
      <c r="AIY166" s="69"/>
      <c r="AIZ166" s="69"/>
      <c r="AJA166" s="69"/>
      <c r="AJB166" s="69"/>
      <c r="AJC166" s="69"/>
      <c r="AJD166" s="69"/>
      <c r="AJE166" s="69"/>
      <c r="AJF166" s="69"/>
      <c r="AJG166" s="69"/>
      <c r="AJH166" s="69"/>
      <c r="AJI166" s="69"/>
      <c r="AJJ166" s="69"/>
      <c r="AJK166" s="69"/>
      <c r="AJL166" s="69"/>
      <c r="AJM166" s="69"/>
      <c r="AJN166" s="69"/>
      <c r="AJO166" s="69"/>
      <c r="AJP166" s="69"/>
      <c r="AJQ166" s="69"/>
      <c r="AJR166" s="69"/>
      <c r="AJS166" s="69"/>
      <c r="AJT166" s="69"/>
      <c r="AJU166" s="69"/>
      <c r="AJV166" s="69"/>
      <c r="AJW166" s="69"/>
      <c r="AJX166" s="69"/>
      <c r="AJY166" s="69"/>
      <c r="AJZ166" s="69"/>
      <c r="AKA166" s="69"/>
      <c r="AKB166" s="69"/>
      <c r="AKC166" s="69"/>
      <c r="AKD166" s="69"/>
      <c r="AKE166" s="69"/>
      <c r="AKF166" s="69"/>
      <c r="AKG166" s="69"/>
      <c r="AKH166" s="69"/>
      <c r="AKI166" s="69"/>
      <c r="AKJ166" s="69"/>
      <c r="AKK166" s="69"/>
      <c r="AKL166" s="69"/>
      <c r="AKM166" s="69"/>
      <c r="AKN166" s="69"/>
      <c r="AKO166" s="69"/>
      <c r="AKP166" s="69"/>
      <c r="AKQ166" s="69"/>
      <c r="AKR166" s="69"/>
      <c r="AKS166" s="69"/>
      <c r="AKT166" s="69"/>
      <c r="AKU166" s="69"/>
      <c r="AKV166" s="69"/>
      <c r="AKW166" s="69"/>
      <c r="AKX166" s="69"/>
      <c r="AKY166" s="69"/>
      <c r="AKZ166" s="69"/>
      <c r="ALA166" s="69"/>
      <c r="ALB166" s="69"/>
      <c r="ALC166" s="69"/>
      <c r="ALD166" s="69"/>
      <c r="ALE166" s="69"/>
      <c r="ALF166" s="69"/>
      <c r="ALG166" s="69"/>
      <c r="ALH166" s="69"/>
      <c r="ALI166" s="69"/>
      <c r="ALJ166" s="69"/>
      <c r="ALK166" s="69"/>
      <c r="ALL166" s="69"/>
      <c r="ALM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c r="BF167" s="69"/>
      <c r="BG167" s="69"/>
      <c r="BH167" s="69"/>
      <c r="BI167" s="69"/>
      <c r="BJ167" s="69"/>
      <c r="BK167" s="69"/>
      <c r="BL167" s="69"/>
      <c r="BM167" s="69"/>
      <c r="BN167" s="69"/>
      <c r="BO167" s="69"/>
      <c r="BP167" s="69"/>
      <c r="BQ167" s="69"/>
      <c r="BR167" s="69"/>
      <c r="BS167" s="69"/>
      <c r="BT167" s="69"/>
      <c r="BU167" s="69"/>
      <c r="BV167" s="69"/>
      <c r="BW167" s="69"/>
      <c r="BX167" s="69"/>
      <c r="BY167" s="69"/>
      <c r="BZ167" s="69"/>
      <c r="CA167" s="69"/>
      <c r="CB167" s="69"/>
      <c r="CC167" s="69"/>
      <c r="CD167" s="69"/>
      <c r="CE167" s="69"/>
      <c r="CF167" s="69"/>
      <c r="CG167" s="69"/>
      <c r="CH167" s="69"/>
      <c r="CI167" s="69"/>
      <c r="CJ167" s="69"/>
      <c r="CK167" s="69"/>
      <c r="CL167" s="69"/>
      <c r="CM167" s="69"/>
      <c r="CN167" s="69"/>
      <c r="CO167" s="69"/>
      <c r="CP167" s="69"/>
      <c r="CQ167" s="69"/>
      <c r="CR167" s="69"/>
      <c r="CS167" s="69"/>
      <c r="CT167" s="69"/>
      <c r="CU167" s="69"/>
      <c r="CV167" s="69"/>
      <c r="CW167" s="69"/>
      <c r="CX167" s="69"/>
      <c r="CY167" s="69"/>
      <c r="CZ167" s="69"/>
      <c r="DA167" s="69"/>
      <c r="DB167" s="69"/>
      <c r="DC167" s="69"/>
      <c r="DD167" s="69"/>
      <c r="DE167" s="69"/>
      <c r="DF167" s="69"/>
      <c r="DG167" s="69"/>
      <c r="DH167" s="69"/>
      <c r="DI167" s="69"/>
      <c r="DJ167" s="69"/>
      <c r="DK167" s="69"/>
      <c r="DL167" s="69"/>
      <c r="DM167" s="69"/>
      <c r="DN167" s="69"/>
      <c r="DO167" s="69"/>
      <c r="DP167" s="69"/>
      <c r="DQ167" s="69"/>
      <c r="DR167" s="69"/>
      <c r="DS167" s="69"/>
      <c r="DT167" s="69"/>
      <c r="DU167" s="69"/>
      <c r="DV167" s="69"/>
      <c r="DW167" s="69"/>
      <c r="DX167" s="69"/>
      <c r="DY167" s="69"/>
      <c r="DZ167" s="69"/>
      <c r="EA167" s="69"/>
      <c r="EB167" s="69"/>
      <c r="EC167" s="69"/>
      <c r="ED167" s="69"/>
      <c r="EE167" s="69"/>
      <c r="EF167" s="69"/>
      <c r="EG167" s="69"/>
      <c r="EH167" s="69"/>
      <c r="EI167" s="69"/>
      <c r="EJ167" s="69"/>
      <c r="EK167" s="69"/>
      <c r="EL167" s="69"/>
      <c r="EM167" s="69"/>
      <c r="EN167" s="69"/>
      <c r="EO167" s="69"/>
      <c r="EP167" s="69"/>
      <c r="EQ167" s="69"/>
      <c r="ER167" s="69"/>
      <c r="ES167" s="69"/>
      <c r="ET167" s="69"/>
      <c r="EU167" s="69"/>
      <c r="EV167" s="69"/>
      <c r="EW167" s="69"/>
      <c r="EX167" s="69"/>
      <c r="EY167" s="69"/>
      <c r="EZ167" s="69"/>
      <c r="FA167" s="69"/>
      <c r="FB167" s="69"/>
      <c r="FC167" s="69"/>
      <c r="FD167" s="69"/>
      <c r="FE167" s="69"/>
      <c r="FF167" s="69"/>
      <c r="FG167" s="69"/>
      <c r="FH167" s="69"/>
      <c r="FI167" s="69"/>
      <c r="FJ167" s="69"/>
      <c r="FK167" s="69"/>
      <c r="FL167" s="69"/>
      <c r="FM167" s="69"/>
      <c r="FN167" s="69"/>
      <c r="FO167" s="69"/>
      <c r="FP167" s="69"/>
      <c r="FQ167" s="69"/>
      <c r="FR167" s="69"/>
      <c r="FS167" s="69"/>
      <c r="FT167" s="69"/>
      <c r="FU167" s="69"/>
      <c r="FV167" s="69"/>
      <c r="FW167" s="69"/>
      <c r="FX167" s="69"/>
      <c r="FY167" s="69"/>
      <c r="FZ167" s="69"/>
      <c r="GA167" s="69"/>
      <c r="GB167" s="69"/>
      <c r="GC167" s="69"/>
      <c r="GD167" s="69"/>
      <c r="GE167" s="69"/>
      <c r="GF167" s="69"/>
      <c r="GG167" s="69"/>
      <c r="GH167" s="69"/>
      <c r="GI167" s="69"/>
      <c r="GJ167" s="69"/>
      <c r="GK167" s="69"/>
      <c r="GL167" s="69"/>
      <c r="GM167" s="69"/>
      <c r="GN167" s="69"/>
      <c r="GO167" s="69"/>
      <c r="GP167" s="69"/>
      <c r="GQ167" s="69"/>
      <c r="GR167" s="69"/>
      <c r="GS167" s="69"/>
      <c r="GT167" s="69"/>
      <c r="GU167" s="69"/>
      <c r="GV167" s="69"/>
      <c r="GW167" s="69"/>
      <c r="GX167" s="69"/>
      <c r="GY167" s="69"/>
      <c r="GZ167" s="69"/>
      <c r="HA167" s="69"/>
      <c r="HB167" s="69"/>
      <c r="HC167" s="69"/>
      <c r="HD167" s="69"/>
      <c r="HE167" s="69"/>
      <c r="HF167" s="69"/>
      <c r="HG167" s="69"/>
      <c r="HH167" s="69"/>
      <c r="HI167" s="69"/>
      <c r="HJ167" s="69"/>
      <c r="HK167" s="69"/>
      <c r="HL167" s="69"/>
      <c r="HM167" s="69"/>
      <c r="HN167" s="69"/>
      <c r="HO167" s="69"/>
      <c r="HP167" s="69"/>
      <c r="HQ167" s="69"/>
      <c r="HR167" s="69"/>
      <c r="HS167" s="69"/>
      <c r="HT167" s="69"/>
      <c r="HU167" s="69"/>
      <c r="HV167" s="69"/>
      <c r="HW167" s="69"/>
      <c r="HX167" s="69"/>
      <c r="HY167" s="69"/>
      <c r="HZ167" s="69"/>
      <c r="IA167" s="69"/>
      <c r="IB167" s="69"/>
      <c r="IC167" s="69"/>
      <c r="ID167" s="69"/>
      <c r="IE167" s="69"/>
      <c r="IF167" s="69"/>
      <c r="IG167" s="69"/>
      <c r="IH167" s="69"/>
      <c r="II167" s="69"/>
      <c r="IJ167" s="69"/>
      <c r="IK167" s="69"/>
      <c r="IL167" s="69"/>
      <c r="IM167" s="69"/>
      <c r="IN167" s="69"/>
      <c r="IO167" s="69"/>
      <c r="IP167" s="69"/>
      <c r="IQ167" s="69"/>
      <c r="IR167" s="69"/>
      <c r="IS167" s="69"/>
      <c r="IT167" s="69"/>
      <c r="IU167" s="69"/>
      <c r="IV167" s="69"/>
      <c r="IW167" s="69"/>
      <c r="IX167" s="69"/>
      <c r="IY167" s="69"/>
      <c r="IZ167" s="69"/>
      <c r="JA167" s="69"/>
      <c r="JB167" s="69"/>
      <c r="JC167" s="69"/>
      <c r="JD167" s="69"/>
      <c r="JE167" s="69"/>
      <c r="JF167" s="69"/>
      <c r="JG167" s="69"/>
      <c r="JH167" s="69"/>
      <c r="JI167" s="69"/>
      <c r="JJ167" s="69"/>
      <c r="JK167" s="69"/>
      <c r="JL167" s="69"/>
      <c r="JM167" s="69"/>
      <c r="JN167" s="69"/>
      <c r="JO167" s="69"/>
      <c r="JP167" s="69"/>
      <c r="JQ167" s="69"/>
      <c r="JR167" s="69"/>
      <c r="JS167" s="69"/>
      <c r="JT167" s="69"/>
      <c r="JU167" s="69"/>
      <c r="JV167" s="69"/>
      <c r="JW167" s="69"/>
      <c r="JX167" s="69"/>
      <c r="JY167" s="69"/>
      <c r="JZ167" s="69"/>
      <c r="KA167" s="69"/>
      <c r="KB167" s="69"/>
      <c r="KC167" s="69"/>
      <c r="KD167" s="69"/>
      <c r="KE167" s="69"/>
      <c r="KF167" s="69"/>
      <c r="KG167" s="69"/>
      <c r="KH167" s="69"/>
      <c r="KI167" s="69"/>
      <c r="KJ167" s="69"/>
      <c r="KK167" s="69"/>
      <c r="KL167" s="69"/>
      <c r="KM167" s="69"/>
      <c r="KN167" s="69"/>
      <c r="KO167" s="69"/>
      <c r="KP167" s="69"/>
      <c r="KQ167" s="69"/>
      <c r="KR167" s="69"/>
      <c r="KS167" s="69"/>
      <c r="KT167" s="69"/>
      <c r="KU167" s="69"/>
      <c r="KV167" s="69"/>
      <c r="KW167" s="69"/>
      <c r="KX167" s="69"/>
      <c r="KY167" s="69"/>
      <c r="KZ167" s="69"/>
      <c r="LA167" s="69"/>
      <c r="LB167" s="69"/>
      <c r="LC167" s="69"/>
      <c r="LD167" s="69"/>
      <c r="LE167" s="69"/>
      <c r="LF167" s="69"/>
      <c r="LG167" s="69"/>
      <c r="LH167" s="69"/>
      <c r="LI167" s="69"/>
      <c r="LJ167" s="69"/>
      <c r="LK167" s="69"/>
      <c r="LL167" s="69"/>
      <c r="LM167" s="69"/>
      <c r="LN167" s="69"/>
      <c r="LO167" s="69"/>
      <c r="LP167" s="69"/>
      <c r="LQ167" s="69"/>
      <c r="LR167" s="69"/>
      <c r="LS167" s="69"/>
      <c r="LT167" s="69"/>
      <c r="LU167" s="69"/>
      <c r="LV167" s="69"/>
      <c r="LW167" s="69"/>
      <c r="LX167" s="69"/>
      <c r="LY167" s="69"/>
      <c r="LZ167" s="69"/>
      <c r="MA167" s="69"/>
      <c r="MB167" s="69"/>
      <c r="MC167" s="69"/>
      <c r="MD167" s="69"/>
      <c r="ME167" s="69"/>
      <c r="MF167" s="69"/>
      <c r="MG167" s="69"/>
      <c r="MH167" s="69"/>
      <c r="MI167" s="69"/>
      <c r="MJ167" s="69"/>
      <c r="MK167" s="69"/>
      <c r="ML167" s="69"/>
      <c r="MM167" s="69"/>
      <c r="MN167" s="69"/>
      <c r="MO167" s="69"/>
      <c r="MP167" s="69"/>
      <c r="MQ167" s="69"/>
      <c r="MR167" s="69"/>
      <c r="MS167" s="69"/>
      <c r="MT167" s="69"/>
      <c r="MU167" s="69"/>
      <c r="MV167" s="69"/>
      <c r="MW167" s="69"/>
      <c r="MX167" s="69"/>
      <c r="MY167" s="69"/>
      <c r="MZ167" s="69"/>
      <c r="NA167" s="69"/>
      <c r="NB167" s="69"/>
      <c r="NC167" s="69"/>
      <c r="ND167" s="69"/>
      <c r="NE167" s="69"/>
      <c r="NF167" s="69"/>
      <c r="NG167" s="69"/>
      <c r="NH167" s="69"/>
      <c r="NI167" s="69"/>
      <c r="NJ167" s="69"/>
      <c r="NK167" s="69"/>
      <c r="NL167" s="69"/>
      <c r="NM167" s="69"/>
      <c r="NN167" s="69"/>
      <c r="NO167" s="69"/>
      <c r="NP167" s="69"/>
      <c r="NQ167" s="69"/>
      <c r="NR167" s="69"/>
      <c r="NS167" s="69"/>
      <c r="NT167" s="69"/>
      <c r="NU167" s="69"/>
      <c r="NV167" s="69"/>
      <c r="NW167" s="69"/>
      <c r="NX167" s="69"/>
      <c r="NY167" s="69"/>
      <c r="NZ167" s="69"/>
      <c r="OA167" s="69"/>
      <c r="OB167" s="69"/>
      <c r="OC167" s="69"/>
      <c r="OD167" s="69"/>
      <c r="OE167" s="69"/>
      <c r="OF167" s="69"/>
      <c r="OG167" s="69"/>
      <c r="OH167" s="69"/>
      <c r="OI167" s="69"/>
      <c r="OJ167" s="69"/>
      <c r="OK167" s="69"/>
      <c r="OL167" s="69"/>
      <c r="OM167" s="69"/>
      <c r="ON167" s="69"/>
      <c r="OO167" s="69"/>
      <c r="OP167" s="69"/>
      <c r="OQ167" s="69"/>
      <c r="OR167" s="69"/>
      <c r="OS167" s="69"/>
      <c r="OT167" s="69"/>
      <c r="OU167" s="69"/>
      <c r="OV167" s="69"/>
      <c r="OW167" s="69"/>
      <c r="OX167" s="69"/>
      <c r="OY167" s="69"/>
      <c r="OZ167" s="69"/>
      <c r="PA167" s="69"/>
      <c r="PB167" s="69"/>
      <c r="PC167" s="69"/>
      <c r="PD167" s="69"/>
      <c r="PE167" s="69"/>
      <c r="PF167" s="69"/>
      <c r="PG167" s="69"/>
      <c r="PH167" s="69"/>
      <c r="PI167" s="69"/>
      <c r="PJ167" s="69"/>
      <c r="PK167" s="69"/>
      <c r="PL167" s="69"/>
      <c r="PM167" s="69"/>
      <c r="PN167" s="69"/>
      <c r="PO167" s="69"/>
      <c r="PP167" s="69"/>
      <c r="PQ167" s="69"/>
      <c r="PR167" s="69"/>
      <c r="PS167" s="69"/>
      <c r="PT167" s="69"/>
      <c r="PU167" s="69"/>
      <c r="PV167" s="69"/>
      <c r="PW167" s="69"/>
      <c r="PX167" s="69"/>
      <c r="PY167" s="69"/>
      <c r="PZ167" s="69"/>
      <c r="QA167" s="69"/>
      <c r="QB167" s="69"/>
      <c r="QC167" s="69"/>
      <c r="QD167" s="69"/>
      <c r="QE167" s="69"/>
      <c r="QF167" s="69"/>
      <c r="QG167" s="69"/>
      <c r="QH167" s="69"/>
      <c r="QI167" s="69"/>
      <c r="QJ167" s="69"/>
      <c r="QK167" s="69"/>
      <c r="QL167" s="69"/>
      <c r="QM167" s="69"/>
      <c r="QN167" s="69"/>
      <c r="QO167" s="69"/>
      <c r="QP167" s="69"/>
      <c r="QQ167" s="69"/>
      <c r="QR167" s="69"/>
      <c r="QS167" s="69"/>
      <c r="QT167" s="69"/>
      <c r="QU167" s="69"/>
      <c r="QV167" s="69"/>
      <c r="QW167" s="69"/>
      <c r="QX167" s="69"/>
      <c r="QY167" s="69"/>
      <c r="QZ167" s="69"/>
      <c r="RA167" s="69"/>
      <c r="RB167" s="69"/>
      <c r="RC167" s="69"/>
      <c r="RD167" s="69"/>
      <c r="RE167" s="69"/>
      <c r="RF167" s="69"/>
      <c r="RG167" s="69"/>
      <c r="RH167" s="69"/>
      <c r="RI167" s="69"/>
      <c r="RJ167" s="69"/>
      <c r="RK167" s="69"/>
      <c r="RL167" s="69"/>
      <c r="RM167" s="69"/>
      <c r="RN167" s="69"/>
      <c r="RO167" s="69"/>
      <c r="RP167" s="69"/>
      <c r="RQ167" s="69"/>
      <c r="RR167" s="69"/>
      <c r="RS167" s="69"/>
      <c r="RT167" s="69"/>
      <c r="RU167" s="69"/>
      <c r="RV167" s="69"/>
      <c r="RW167" s="69"/>
      <c r="RX167" s="69"/>
      <c r="RY167" s="69"/>
      <c r="RZ167" s="69"/>
      <c r="SA167" s="69"/>
      <c r="SB167" s="69"/>
      <c r="SC167" s="69"/>
      <c r="SD167" s="69"/>
      <c r="SE167" s="69"/>
      <c r="SF167" s="69"/>
      <c r="SG167" s="69"/>
      <c r="SH167" s="69"/>
      <c r="SI167" s="69"/>
      <c r="SJ167" s="69"/>
      <c r="SK167" s="69"/>
      <c r="SL167" s="69"/>
      <c r="SM167" s="69"/>
      <c r="SN167" s="69"/>
      <c r="SO167" s="69"/>
      <c r="SP167" s="69"/>
      <c r="SQ167" s="69"/>
      <c r="SR167" s="69"/>
      <c r="SS167" s="69"/>
      <c r="ST167" s="69"/>
      <c r="SU167" s="69"/>
      <c r="SV167" s="69"/>
      <c r="SW167" s="69"/>
      <c r="SX167" s="69"/>
      <c r="SY167" s="69"/>
      <c r="SZ167" s="69"/>
      <c r="TA167" s="69"/>
      <c r="TB167" s="69"/>
      <c r="TC167" s="69"/>
      <c r="TD167" s="69"/>
      <c r="TE167" s="69"/>
      <c r="TF167" s="69"/>
      <c r="TG167" s="69"/>
      <c r="TH167" s="69"/>
      <c r="TI167" s="69"/>
      <c r="TJ167" s="69"/>
      <c r="TK167" s="69"/>
      <c r="TL167" s="69"/>
      <c r="TM167" s="69"/>
      <c r="TN167" s="69"/>
      <c r="TO167" s="69"/>
      <c r="TP167" s="69"/>
      <c r="TQ167" s="69"/>
      <c r="TR167" s="69"/>
      <c r="TS167" s="69"/>
      <c r="TT167" s="69"/>
      <c r="TU167" s="69"/>
      <c r="TV167" s="69"/>
      <c r="TW167" s="69"/>
      <c r="TX167" s="69"/>
      <c r="TY167" s="69"/>
      <c r="TZ167" s="69"/>
      <c r="UA167" s="69"/>
      <c r="UB167" s="69"/>
      <c r="UC167" s="69"/>
      <c r="UD167" s="69"/>
      <c r="UE167" s="69"/>
      <c r="UF167" s="69"/>
      <c r="UG167" s="69"/>
      <c r="UH167" s="69"/>
      <c r="UI167" s="69"/>
      <c r="UJ167" s="69"/>
      <c r="UK167" s="69"/>
      <c r="UL167" s="69"/>
      <c r="UM167" s="69"/>
      <c r="UN167" s="69"/>
      <c r="UO167" s="69"/>
      <c r="UP167" s="69"/>
      <c r="UQ167" s="69"/>
      <c r="UR167" s="69"/>
      <c r="US167" s="69"/>
      <c r="UT167" s="69"/>
      <c r="UU167" s="69"/>
      <c r="UV167" s="69"/>
      <c r="UW167" s="69"/>
      <c r="UX167" s="69"/>
      <c r="UY167" s="69"/>
      <c r="UZ167" s="69"/>
      <c r="VA167" s="69"/>
      <c r="VB167" s="69"/>
      <c r="VC167" s="69"/>
      <c r="VD167" s="69"/>
      <c r="VE167" s="69"/>
      <c r="VF167" s="69"/>
      <c r="VG167" s="69"/>
      <c r="VH167" s="69"/>
      <c r="VI167" s="69"/>
      <c r="VJ167" s="69"/>
      <c r="VK167" s="69"/>
      <c r="VL167" s="69"/>
      <c r="VM167" s="69"/>
      <c r="VN167" s="69"/>
      <c r="VO167" s="69"/>
      <c r="VP167" s="69"/>
      <c r="VQ167" s="69"/>
      <c r="VR167" s="69"/>
      <c r="VS167" s="69"/>
      <c r="VT167" s="69"/>
      <c r="VU167" s="69"/>
      <c r="VV167" s="69"/>
      <c r="VW167" s="69"/>
      <c r="VX167" s="69"/>
      <c r="VY167" s="69"/>
      <c r="VZ167" s="69"/>
      <c r="WA167" s="69"/>
      <c r="WB167" s="69"/>
      <c r="WC167" s="69"/>
      <c r="WD167" s="69"/>
      <c r="WE167" s="69"/>
      <c r="WF167" s="69"/>
      <c r="WG167" s="69"/>
      <c r="WH167" s="69"/>
      <c r="WI167" s="69"/>
      <c r="WJ167" s="69"/>
      <c r="WK167" s="69"/>
      <c r="WL167" s="69"/>
      <c r="WM167" s="69"/>
      <c r="WN167" s="69"/>
      <c r="WO167" s="69"/>
      <c r="WP167" s="69"/>
      <c r="WQ167" s="69"/>
      <c r="WR167" s="69"/>
      <c r="WS167" s="69"/>
      <c r="WT167" s="69"/>
      <c r="WU167" s="69"/>
      <c r="WV167" s="69"/>
      <c r="WW167" s="69"/>
      <c r="WX167" s="69"/>
      <c r="WY167" s="69"/>
      <c r="WZ167" s="69"/>
      <c r="XA167" s="69"/>
      <c r="XB167" s="69"/>
      <c r="XC167" s="69"/>
      <c r="XD167" s="69"/>
      <c r="XE167" s="69"/>
      <c r="XF167" s="69"/>
      <c r="XG167" s="69"/>
      <c r="XH167" s="69"/>
      <c r="XI167" s="69"/>
      <c r="XJ167" s="69"/>
      <c r="XK167" s="69"/>
      <c r="XL167" s="69"/>
      <c r="XM167" s="69"/>
      <c r="XN167" s="69"/>
      <c r="XO167" s="69"/>
      <c r="XP167" s="69"/>
      <c r="XQ167" s="69"/>
      <c r="XR167" s="69"/>
      <c r="XS167" s="69"/>
      <c r="XT167" s="69"/>
      <c r="XU167" s="69"/>
      <c r="XV167" s="69"/>
      <c r="XW167" s="69"/>
      <c r="XX167" s="69"/>
      <c r="XY167" s="69"/>
      <c r="XZ167" s="69"/>
      <c r="YA167" s="69"/>
      <c r="YB167" s="69"/>
      <c r="YC167" s="69"/>
      <c r="YD167" s="69"/>
      <c r="YE167" s="69"/>
      <c r="YF167" s="69"/>
      <c r="YG167" s="69"/>
      <c r="YH167" s="69"/>
      <c r="YI167" s="69"/>
      <c r="YJ167" s="69"/>
      <c r="YK167" s="69"/>
      <c r="YL167" s="69"/>
      <c r="YM167" s="69"/>
      <c r="YN167" s="69"/>
      <c r="YO167" s="69"/>
      <c r="YP167" s="69"/>
      <c r="YQ167" s="69"/>
      <c r="YR167" s="69"/>
      <c r="YS167" s="69"/>
      <c r="YT167" s="69"/>
      <c r="YU167" s="69"/>
      <c r="YV167" s="69"/>
      <c r="YW167" s="69"/>
      <c r="YX167" s="69"/>
      <c r="YY167" s="69"/>
      <c r="YZ167" s="69"/>
      <c r="ZA167" s="69"/>
      <c r="ZB167" s="69"/>
      <c r="ZC167" s="69"/>
      <c r="ZD167" s="69"/>
      <c r="ZE167" s="69"/>
      <c r="ZF167" s="69"/>
      <c r="ZG167" s="69"/>
      <c r="ZH167" s="69"/>
      <c r="ZI167" s="69"/>
      <c r="ZJ167" s="69"/>
      <c r="ZK167" s="69"/>
      <c r="ZL167" s="69"/>
      <c r="ZM167" s="69"/>
      <c r="ZN167" s="69"/>
      <c r="ZO167" s="69"/>
      <c r="ZP167" s="69"/>
      <c r="ZQ167" s="69"/>
      <c r="ZR167" s="69"/>
      <c r="ZS167" s="69"/>
      <c r="ZT167" s="69"/>
      <c r="ZU167" s="69"/>
      <c r="ZV167" s="69"/>
      <c r="ZW167" s="69"/>
      <c r="ZX167" s="69"/>
      <c r="ZY167" s="69"/>
      <c r="ZZ167" s="69"/>
      <c r="AAA167" s="69"/>
      <c r="AAB167" s="69"/>
      <c r="AAC167" s="69"/>
      <c r="AAD167" s="69"/>
      <c r="AAE167" s="69"/>
      <c r="AAF167" s="69"/>
      <c r="AAG167" s="69"/>
      <c r="AAH167" s="69"/>
      <c r="AAI167" s="69"/>
      <c r="AAJ167" s="69"/>
      <c r="AAK167" s="69"/>
      <c r="AAL167" s="69"/>
      <c r="AAM167" s="69"/>
      <c r="AAN167" s="69"/>
      <c r="AAO167" s="69"/>
      <c r="AAP167" s="69"/>
      <c r="AAQ167" s="69"/>
      <c r="AAR167" s="69"/>
      <c r="AAS167" s="69"/>
      <c r="AAT167" s="69"/>
      <c r="AAU167" s="69"/>
      <c r="AAV167" s="69"/>
      <c r="AAW167" s="69"/>
      <c r="AAX167" s="69"/>
      <c r="AAY167" s="69"/>
      <c r="AAZ167" s="69"/>
      <c r="ABA167" s="69"/>
      <c r="ABB167" s="69"/>
      <c r="ABC167" s="69"/>
      <c r="ABD167" s="69"/>
      <c r="ABE167" s="69"/>
      <c r="ABF167" s="69"/>
      <c r="ABG167" s="69"/>
      <c r="ABH167" s="69"/>
      <c r="ABI167" s="69"/>
      <c r="ABJ167" s="69"/>
      <c r="ABK167" s="69"/>
      <c r="ABL167" s="69"/>
      <c r="ABM167" s="69"/>
      <c r="ABN167" s="69"/>
      <c r="ABO167" s="69"/>
      <c r="ABP167" s="69"/>
      <c r="ABQ167" s="69"/>
      <c r="ABR167" s="69"/>
      <c r="ABS167" s="69"/>
      <c r="ABT167" s="69"/>
      <c r="ABU167" s="69"/>
      <c r="ABV167" s="69"/>
      <c r="ABW167" s="69"/>
      <c r="ABX167" s="69"/>
      <c r="ABY167" s="69"/>
      <c r="ABZ167" s="69"/>
      <c r="ACA167" s="69"/>
      <c r="ACB167" s="69"/>
      <c r="ACC167" s="69"/>
      <c r="ACD167" s="69"/>
      <c r="ACE167" s="69"/>
      <c r="ACF167" s="69"/>
      <c r="ACG167" s="69"/>
      <c r="ACH167" s="69"/>
      <c r="ACI167" s="69"/>
      <c r="ACJ167" s="69"/>
      <c r="ACK167" s="69"/>
      <c r="ACL167" s="69"/>
      <c r="ACM167" s="69"/>
      <c r="ACN167" s="69"/>
      <c r="ACO167" s="69"/>
      <c r="ACP167" s="69"/>
      <c r="ACQ167" s="69"/>
      <c r="ACR167" s="69"/>
      <c r="ACS167" s="69"/>
      <c r="ACT167" s="69"/>
      <c r="ACU167" s="69"/>
      <c r="ACV167" s="69"/>
      <c r="ACW167" s="69"/>
      <c r="ACX167" s="69"/>
      <c r="ACY167" s="69"/>
      <c r="ACZ167" s="69"/>
      <c r="ADA167" s="69"/>
      <c r="ADB167" s="69"/>
      <c r="ADC167" s="69"/>
      <c r="ADD167" s="69"/>
      <c r="ADE167" s="69"/>
      <c r="ADF167" s="69"/>
      <c r="ADG167" s="69"/>
      <c r="ADH167" s="69"/>
      <c r="ADI167" s="69"/>
      <c r="ADJ167" s="69"/>
      <c r="ADK167" s="69"/>
      <c r="ADL167" s="69"/>
      <c r="ADM167" s="69"/>
      <c r="ADN167" s="69"/>
      <c r="ADO167" s="69"/>
      <c r="ADP167" s="69"/>
      <c r="ADQ167" s="69"/>
      <c r="ADR167" s="69"/>
      <c r="ADS167" s="69"/>
      <c r="ADT167" s="69"/>
      <c r="ADU167" s="69"/>
      <c r="ADV167" s="69"/>
      <c r="ADW167" s="69"/>
      <c r="ADX167" s="69"/>
      <c r="ADY167" s="69"/>
      <c r="ADZ167" s="69"/>
      <c r="AEA167" s="69"/>
      <c r="AEB167" s="69"/>
      <c r="AEC167" s="69"/>
      <c r="AED167" s="69"/>
      <c r="AEE167" s="69"/>
      <c r="AEF167" s="69"/>
      <c r="AEG167" s="69"/>
      <c r="AEH167" s="69"/>
      <c r="AEI167" s="69"/>
      <c r="AEJ167" s="69"/>
      <c r="AEK167" s="69"/>
      <c r="AEL167" s="69"/>
      <c r="AEM167" s="69"/>
      <c r="AEN167" s="69"/>
      <c r="AEO167" s="69"/>
      <c r="AEP167" s="69"/>
      <c r="AEQ167" s="69"/>
      <c r="AER167" s="69"/>
      <c r="AES167" s="69"/>
      <c r="AET167" s="69"/>
      <c r="AEU167" s="69"/>
      <c r="AEV167" s="69"/>
      <c r="AEW167" s="69"/>
      <c r="AEX167" s="69"/>
      <c r="AEY167" s="69"/>
      <c r="AEZ167" s="69"/>
      <c r="AFA167" s="69"/>
      <c r="AFB167" s="69"/>
      <c r="AFC167" s="69"/>
      <c r="AFD167" s="69"/>
      <c r="AFE167" s="69"/>
      <c r="AFF167" s="69"/>
      <c r="AFG167" s="69"/>
      <c r="AFH167" s="69"/>
      <c r="AFI167" s="69"/>
      <c r="AFJ167" s="69"/>
      <c r="AFK167" s="69"/>
      <c r="AFL167" s="69"/>
      <c r="AFM167" s="69"/>
      <c r="AFN167" s="69"/>
      <c r="AFO167" s="69"/>
      <c r="AFP167" s="69"/>
      <c r="AFQ167" s="69"/>
      <c r="AFR167" s="69"/>
      <c r="AFS167" s="69"/>
      <c r="AFT167" s="69"/>
      <c r="AFU167" s="69"/>
      <c r="AFV167" s="69"/>
      <c r="AFW167" s="69"/>
      <c r="AFX167" s="69"/>
      <c r="AFY167" s="69"/>
      <c r="AFZ167" s="69"/>
      <c r="AGA167" s="69"/>
      <c r="AGB167" s="69"/>
      <c r="AGC167" s="69"/>
      <c r="AGD167" s="69"/>
      <c r="AGE167" s="69"/>
      <c r="AGF167" s="69"/>
      <c r="AGG167" s="69"/>
      <c r="AGH167" s="69"/>
      <c r="AGI167" s="69"/>
      <c r="AGJ167" s="69"/>
      <c r="AGK167" s="69"/>
      <c r="AGL167" s="69"/>
      <c r="AGM167" s="69"/>
      <c r="AGN167" s="69"/>
      <c r="AGO167" s="69"/>
      <c r="AGP167" s="69"/>
      <c r="AGQ167" s="69"/>
      <c r="AGR167" s="69"/>
      <c r="AGS167" s="69"/>
      <c r="AGT167" s="69"/>
      <c r="AGU167" s="69"/>
      <c r="AGV167" s="69"/>
      <c r="AGW167" s="69"/>
      <c r="AGX167" s="69"/>
      <c r="AGY167" s="69"/>
      <c r="AGZ167" s="69"/>
      <c r="AHA167" s="69"/>
      <c r="AHB167" s="69"/>
      <c r="AHC167" s="69"/>
      <c r="AHD167" s="69"/>
      <c r="AHE167" s="69"/>
      <c r="AHF167" s="69"/>
      <c r="AHG167" s="69"/>
      <c r="AHH167" s="69"/>
      <c r="AHI167" s="69"/>
      <c r="AHJ167" s="69"/>
      <c r="AHK167" s="69"/>
      <c r="AHL167" s="69"/>
      <c r="AHM167" s="69"/>
      <c r="AHN167" s="69"/>
      <c r="AHO167" s="69"/>
      <c r="AHP167" s="69"/>
      <c r="AHQ167" s="69"/>
      <c r="AHR167" s="69"/>
      <c r="AHS167" s="69"/>
      <c r="AHT167" s="69"/>
      <c r="AHU167" s="69"/>
      <c r="AHV167" s="69"/>
      <c r="AHW167" s="69"/>
      <c r="AHX167" s="69"/>
      <c r="AHY167" s="69"/>
      <c r="AHZ167" s="69"/>
      <c r="AIA167" s="69"/>
      <c r="AIB167" s="69"/>
      <c r="AIC167" s="69"/>
      <c r="AID167" s="69"/>
      <c r="AIE167" s="69"/>
      <c r="AIF167" s="69"/>
      <c r="AIG167" s="69"/>
      <c r="AIH167" s="69"/>
      <c r="AII167" s="69"/>
      <c r="AIJ167" s="69"/>
      <c r="AIK167" s="69"/>
      <c r="AIL167" s="69"/>
      <c r="AIM167" s="69"/>
      <c r="AIN167" s="69"/>
      <c r="AIO167" s="69"/>
      <c r="AIP167" s="69"/>
      <c r="AIQ167" s="69"/>
      <c r="AIR167" s="69"/>
      <c r="AIS167" s="69"/>
      <c r="AIT167" s="69"/>
      <c r="AIU167" s="69"/>
      <c r="AIV167" s="69"/>
      <c r="AIW167" s="69"/>
      <c r="AIX167" s="69"/>
      <c r="AIY167" s="69"/>
      <c r="AIZ167" s="69"/>
      <c r="AJA167" s="69"/>
      <c r="AJB167" s="69"/>
      <c r="AJC167" s="69"/>
      <c r="AJD167" s="69"/>
      <c r="AJE167" s="69"/>
      <c r="AJF167" s="69"/>
      <c r="AJG167" s="69"/>
      <c r="AJH167" s="69"/>
      <c r="AJI167" s="69"/>
      <c r="AJJ167" s="69"/>
      <c r="AJK167" s="69"/>
      <c r="AJL167" s="69"/>
      <c r="AJM167" s="69"/>
      <c r="AJN167" s="69"/>
      <c r="AJO167" s="69"/>
      <c r="AJP167" s="69"/>
      <c r="AJQ167" s="69"/>
      <c r="AJR167" s="69"/>
      <c r="AJS167" s="69"/>
      <c r="AJT167" s="69"/>
      <c r="AJU167" s="69"/>
      <c r="AJV167" s="69"/>
      <c r="AJW167" s="69"/>
      <c r="AJX167" s="69"/>
      <c r="AJY167" s="69"/>
      <c r="AJZ167" s="69"/>
      <c r="AKA167" s="69"/>
      <c r="AKB167" s="69"/>
      <c r="AKC167" s="69"/>
      <c r="AKD167" s="69"/>
      <c r="AKE167" s="69"/>
      <c r="AKF167" s="69"/>
      <c r="AKG167" s="69"/>
      <c r="AKH167" s="69"/>
      <c r="AKI167" s="69"/>
      <c r="AKJ167" s="69"/>
      <c r="AKK167" s="69"/>
      <c r="AKL167" s="69"/>
      <c r="AKM167" s="69"/>
      <c r="AKN167" s="69"/>
      <c r="AKO167" s="69"/>
      <c r="AKP167" s="69"/>
      <c r="AKQ167" s="69"/>
      <c r="AKR167" s="69"/>
      <c r="AKS167" s="69"/>
      <c r="AKT167" s="69"/>
      <c r="AKU167" s="69"/>
      <c r="AKV167" s="69"/>
      <c r="AKW167" s="69"/>
      <c r="AKX167" s="69"/>
      <c r="AKY167" s="69"/>
      <c r="AKZ167" s="69"/>
      <c r="ALA167" s="69"/>
      <c r="ALB167" s="69"/>
      <c r="ALC167" s="69"/>
      <c r="ALD167" s="69"/>
      <c r="ALE167" s="69"/>
      <c r="ALF167" s="69"/>
      <c r="ALG167" s="69"/>
      <c r="ALH167" s="69"/>
      <c r="ALI167" s="69"/>
      <c r="ALJ167" s="69"/>
      <c r="ALK167" s="69"/>
      <c r="ALL167" s="69"/>
      <c r="ALM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c r="KJ168" s="69"/>
      <c r="KK168" s="69"/>
      <c r="KL168" s="69"/>
      <c r="KM168" s="69"/>
      <c r="KN168" s="69"/>
      <c r="KO168" s="69"/>
      <c r="KP168" s="69"/>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c r="OI168" s="69"/>
      <c r="OJ168" s="69"/>
      <c r="OK168" s="69"/>
      <c r="OL168" s="69"/>
      <c r="OM168" s="69"/>
      <c r="ON168" s="69"/>
      <c r="OO168" s="69"/>
      <c r="OP168" s="69"/>
      <c r="OQ168" s="69"/>
      <c r="OR168" s="69"/>
      <c r="OS168" s="69"/>
      <c r="OT168" s="69"/>
      <c r="OU168" s="69"/>
      <c r="OV168" s="69"/>
      <c r="OW168" s="69"/>
      <c r="OX168" s="69"/>
      <c r="OY168" s="69"/>
      <c r="OZ168" s="69"/>
      <c r="PA168" s="69"/>
      <c r="PB168" s="69"/>
      <c r="PC168" s="69"/>
      <c r="PD168" s="69"/>
      <c r="PE168" s="69"/>
      <c r="PF168" s="69"/>
      <c r="PG168" s="69"/>
      <c r="PH168" s="69"/>
      <c r="PI168" s="69"/>
      <c r="PJ168" s="69"/>
      <c r="PK168" s="69"/>
      <c r="PL168" s="69"/>
      <c r="PM168" s="69"/>
      <c r="PN168" s="69"/>
      <c r="PO168" s="69"/>
      <c r="PP168" s="69"/>
      <c r="PQ168" s="69"/>
      <c r="PR168" s="69"/>
      <c r="PS168" s="69"/>
      <c r="PT168" s="69"/>
      <c r="PU168" s="69"/>
      <c r="PV168" s="69"/>
      <c r="PW168" s="69"/>
      <c r="PX168" s="69"/>
      <c r="PY168" s="69"/>
      <c r="PZ168" s="69"/>
      <c r="QA168" s="69"/>
      <c r="QB168" s="69"/>
      <c r="QC168" s="69"/>
      <c r="QD168" s="69"/>
      <c r="QE168" s="69"/>
      <c r="QF168" s="69"/>
      <c r="QG168" s="69"/>
      <c r="QH168" s="69"/>
      <c r="QI168" s="69"/>
      <c r="QJ168" s="69"/>
      <c r="QK168" s="69"/>
      <c r="QL168" s="69"/>
      <c r="QM168" s="69"/>
      <c r="QN168" s="69"/>
      <c r="QO168" s="69"/>
      <c r="QP168" s="69"/>
      <c r="QQ168" s="69"/>
      <c r="QR168" s="69"/>
      <c r="QS168" s="69"/>
      <c r="QT168" s="69"/>
      <c r="QU168" s="69"/>
      <c r="QV168" s="69"/>
      <c r="QW168" s="69"/>
      <c r="QX168" s="69"/>
      <c r="QY168" s="69"/>
      <c r="QZ168" s="69"/>
      <c r="RA168" s="69"/>
      <c r="RB168" s="69"/>
      <c r="RC168" s="69"/>
      <c r="RD168" s="69"/>
      <c r="RE168" s="69"/>
      <c r="RF168" s="69"/>
      <c r="RG168" s="69"/>
      <c r="RH168" s="69"/>
      <c r="RI168" s="69"/>
      <c r="RJ168" s="69"/>
      <c r="RK168" s="69"/>
      <c r="RL168" s="69"/>
      <c r="RM168" s="69"/>
      <c r="RN168" s="69"/>
      <c r="RO168" s="69"/>
      <c r="RP168" s="69"/>
      <c r="RQ168" s="69"/>
      <c r="RR168" s="69"/>
      <c r="RS168" s="69"/>
      <c r="RT168" s="69"/>
      <c r="RU168" s="69"/>
      <c r="RV168" s="69"/>
      <c r="RW168" s="69"/>
      <c r="RX168" s="69"/>
      <c r="RY168" s="69"/>
      <c r="RZ168" s="69"/>
      <c r="SA168" s="69"/>
      <c r="SB168" s="69"/>
      <c r="SC168" s="69"/>
      <c r="SD168" s="69"/>
      <c r="SE168" s="69"/>
      <c r="SF168" s="69"/>
      <c r="SG168" s="69"/>
      <c r="SH168" s="69"/>
      <c r="SI168" s="69"/>
      <c r="SJ168" s="69"/>
      <c r="SK168" s="69"/>
      <c r="SL168" s="69"/>
      <c r="SM168" s="69"/>
      <c r="SN168" s="69"/>
      <c r="SO168" s="69"/>
      <c r="SP168" s="69"/>
      <c r="SQ168" s="69"/>
      <c r="SR168" s="69"/>
      <c r="SS168" s="69"/>
      <c r="ST168" s="69"/>
      <c r="SU168" s="69"/>
      <c r="SV168" s="69"/>
      <c r="SW168" s="69"/>
      <c r="SX168" s="69"/>
      <c r="SY168" s="69"/>
      <c r="SZ168" s="69"/>
      <c r="TA168" s="69"/>
      <c r="TB168" s="69"/>
      <c r="TC168" s="69"/>
      <c r="TD168" s="69"/>
      <c r="TE168" s="69"/>
      <c r="TF168" s="69"/>
      <c r="TG168" s="69"/>
      <c r="TH168" s="69"/>
      <c r="TI168" s="69"/>
      <c r="TJ168" s="69"/>
      <c r="TK168" s="69"/>
      <c r="TL168" s="69"/>
      <c r="TM168" s="69"/>
      <c r="TN168" s="69"/>
      <c r="TO168" s="69"/>
      <c r="TP168" s="69"/>
      <c r="TQ168" s="69"/>
      <c r="TR168" s="69"/>
      <c r="TS168" s="69"/>
      <c r="TT168" s="69"/>
      <c r="TU168" s="69"/>
      <c r="TV168" s="69"/>
      <c r="TW168" s="69"/>
      <c r="TX168" s="69"/>
      <c r="TY168" s="69"/>
      <c r="TZ168" s="69"/>
      <c r="UA168" s="69"/>
      <c r="UB168" s="69"/>
      <c r="UC168" s="69"/>
      <c r="UD168" s="69"/>
      <c r="UE168" s="69"/>
      <c r="UF168" s="69"/>
      <c r="UG168" s="69"/>
      <c r="UH168" s="69"/>
      <c r="UI168" s="69"/>
      <c r="UJ168" s="69"/>
      <c r="UK168" s="69"/>
      <c r="UL168" s="69"/>
      <c r="UM168" s="69"/>
      <c r="UN168" s="69"/>
      <c r="UO168" s="69"/>
      <c r="UP168" s="69"/>
      <c r="UQ168" s="69"/>
      <c r="UR168" s="69"/>
      <c r="US168" s="69"/>
      <c r="UT168" s="69"/>
      <c r="UU168" s="69"/>
      <c r="UV168" s="69"/>
      <c r="UW168" s="69"/>
      <c r="UX168" s="69"/>
      <c r="UY168" s="69"/>
      <c r="UZ168" s="69"/>
      <c r="VA168" s="69"/>
      <c r="VB168" s="69"/>
      <c r="VC168" s="69"/>
      <c r="VD168" s="69"/>
      <c r="VE168" s="69"/>
      <c r="VF168" s="69"/>
      <c r="VG168" s="69"/>
      <c r="VH168" s="69"/>
      <c r="VI168" s="69"/>
      <c r="VJ168" s="69"/>
      <c r="VK168" s="69"/>
      <c r="VL168" s="69"/>
      <c r="VM168" s="69"/>
      <c r="VN168" s="69"/>
      <c r="VO168" s="69"/>
      <c r="VP168" s="69"/>
      <c r="VQ168" s="69"/>
      <c r="VR168" s="69"/>
      <c r="VS168" s="69"/>
      <c r="VT168" s="69"/>
      <c r="VU168" s="69"/>
      <c r="VV168" s="69"/>
      <c r="VW168" s="69"/>
      <c r="VX168" s="69"/>
      <c r="VY168" s="69"/>
      <c r="VZ168" s="69"/>
      <c r="WA168" s="69"/>
      <c r="WB168" s="69"/>
      <c r="WC168" s="69"/>
      <c r="WD168" s="69"/>
      <c r="WE168" s="69"/>
      <c r="WF168" s="69"/>
      <c r="WG168" s="69"/>
      <c r="WH168" s="69"/>
      <c r="WI168" s="69"/>
      <c r="WJ168" s="69"/>
      <c r="WK168" s="69"/>
      <c r="WL168" s="69"/>
      <c r="WM168" s="69"/>
      <c r="WN168" s="69"/>
      <c r="WO168" s="69"/>
      <c r="WP168" s="69"/>
      <c r="WQ168" s="69"/>
      <c r="WR168" s="69"/>
      <c r="WS168" s="69"/>
      <c r="WT168" s="69"/>
      <c r="WU168" s="69"/>
      <c r="WV168" s="69"/>
      <c r="WW168" s="69"/>
      <c r="WX168" s="69"/>
      <c r="WY168" s="69"/>
      <c r="WZ168" s="69"/>
      <c r="XA168" s="69"/>
      <c r="XB168" s="69"/>
      <c r="XC168" s="69"/>
      <c r="XD168" s="69"/>
      <c r="XE168" s="69"/>
      <c r="XF168" s="69"/>
      <c r="XG168" s="69"/>
      <c r="XH168" s="69"/>
      <c r="XI168" s="69"/>
      <c r="XJ168" s="69"/>
      <c r="XK168" s="69"/>
      <c r="XL168" s="69"/>
      <c r="XM168" s="69"/>
      <c r="XN168" s="69"/>
      <c r="XO168" s="69"/>
      <c r="XP168" s="69"/>
      <c r="XQ168" s="69"/>
      <c r="XR168" s="69"/>
      <c r="XS168" s="69"/>
      <c r="XT168" s="69"/>
      <c r="XU168" s="69"/>
      <c r="XV168" s="69"/>
      <c r="XW168" s="69"/>
      <c r="XX168" s="69"/>
      <c r="XY168" s="69"/>
      <c r="XZ168" s="69"/>
      <c r="YA168" s="69"/>
      <c r="YB168" s="69"/>
      <c r="YC168" s="69"/>
      <c r="YD168" s="69"/>
      <c r="YE168" s="69"/>
      <c r="YF168" s="69"/>
      <c r="YG168" s="69"/>
      <c r="YH168" s="69"/>
      <c r="YI168" s="69"/>
      <c r="YJ168" s="69"/>
      <c r="YK168" s="69"/>
      <c r="YL168" s="69"/>
      <c r="YM168" s="69"/>
      <c r="YN168" s="69"/>
      <c r="YO168" s="69"/>
      <c r="YP168" s="69"/>
      <c r="YQ168" s="69"/>
      <c r="YR168" s="69"/>
      <c r="YS168" s="69"/>
      <c r="YT168" s="69"/>
      <c r="YU168" s="69"/>
      <c r="YV168" s="69"/>
      <c r="YW168" s="69"/>
      <c r="YX168" s="69"/>
      <c r="YY168" s="69"/>
      <c r="YZ168" s="69"/>
      <c r="ZA168" s="69"/>
      <c r="ZB168" s="69"/>
      <c r="ZC168" s="69"/>
      <c r="ZD168" s="69"/>
      <c r="ZE168" s="69"/>
      <c r="ZF168" s="69"/>
      <c r="ZG168" s="69"/>
      <c r="ZH168" s="69"/>
      <c r="ZI168" s="69"/>
      <c r="ZJ168" s="69"/>
      <c r="ZK168" s="69"/>
      <c r="ZL168" s="69"/>
      <c r="ZM168" s="69"/>
      <c r="ZN168" s="69"/>
      <c r="ZO168" s="69"/>
      <c r="ZP168" s="69"/>
      <c r="ZQ168" s="69"/>
      <c r="ZR168" s="69"/>
      <c r="ZS168" s="69"/>
      <c r="ZT168" s="69"/>
      <c r="ZU168" s="69"/>
      <c r="ZV168" s="69"/>
      <c r="ZW168" s="69"/>
      <c r="ZX168" s="69"/>
      <c r="ZY168" s="69"/>
      <c r="ZZ168" s="69"/>
      <c r="AAA168" s="69"/>
      <c r="AAB168" s="69"/>
      <c r="AAC168" s="69"/>
      <c r="AAD168" s="69"/>
      <c r="AAE168" s="69"/>
      <c r="AAF168" s="69"/>
      <c r="AAG168" s="69"/>
      <c r="AAH168" s="69"/>
      <c r="AAI168" s="69"/>
      <c r="AAJ168" s="69"/>
      <c r="AAK168" s="69"/>
      <c r="AAL168" s="69"/>
      <c r="AAM168" s="69"/>
      <c r="AAN168" s="69"/>
      <c r="AAO168" s="69"/>
      <c r="AAP168" s="69"/>
      <c r="AAQ168" s="69"/>
      <c r="AAR168" s="69"/>
      <c r="AAS168" s="69"/>
      <c r="AAT168" s="69"/>
      <c r="AAU168" s="69"/>
      <c r="AAV168" s="69"/>
      <c r="AAW168" s="69"/>
      <c r="AAX168" s="69"/>
      <c r="AAY168" s="69"/>
      <c r="AAZ168" s="69"/>
      <c r="ABA168" s="69"/>
      <c r="ABB168" s="69"/>
      <c r="ABC168" s="69"/>
      <c r="ABD168" s="69"/>
      <c r="ABE168" s="69"/>
      <c r="ABF168" s="69"/>
      <c r="ABG168" s="69"/>
      <c r="ABH168" s="69"/>
      <c r="ABI168" s="69"/>
      <c r="ABJ168" s="69"/>
      <c r="ABK168" s="69"/>
      <c r="ABL168" s="69"/>
      <c r="ABM168" s="69"/>
      <c r="ABN168" s="69"/>
      <c r="ABO168" s="69"/>
      <c r="ABP168" s="69"/>
      <c r="ABQ168" s="69"/>
      <c r="ABR168" s="69"/>
      <c r="ABS168" s="69"/>
      <c r="ABT168" s="69"/>
      <c r="ABU168" s="69"/>
      <c r="ABV168" s="69"/>
      <c r="ABW168" s="69"/>
      <c r="ABX168" s="69"/>
      <c r="ABY168" s="69"/>
      <c r="ABZ168" s="69"/>
      <c r="ACA168" s="69"/>
      <c r="ACB168" s="69"/>
      <c r="ACC168" s="69"/>
      <c r="ACD168" s="69"/>
      <c r="ACE168" s="69"/>
      <c r="ACF168" s="69"/>
      <c r="ACG168" s="69"/>
      <c r="ACH168" s="69"/>
      <c r="ACI168" s="69"/>
      <c r="ACJ168" s="69"/>
      <c r="ACK168" s="69"/>
      <c r="ACL168" s="69"/>
      <c r="ACM168" s="69"/>
      <c r="ACN168" s="69"/>
      <c r="ACO168" s="69"/>
      <c r="ACP168" s="69"/>
      <c r="ACQ168" s="69"/>
      <c r="ACR168" s="69"/>
      <c r="ACS168" s="69"/>
      <c r="ACT168" s="69"/>
      <c r="ACU168" s="69"/>
      <c r="ACV168" s="69"/>
      <c r="ACW168" s="69"/>
      <c r="ACX168" s="69"/>
      <c r="ACY168" s="69"/>
      <c r="ACZ168" s="69"/>
      <c r="ADA168" s="69"/>
      <c r="ADB168" s="69"/>
      <c r="ADC168" s="69"/>
      <c r="ADD168" s="69"/>
      <c r="ADE168" s="69"/>
      <c r="ADF168" s="69"/>
      <c r="ADG168" s="69"/>
      <c r="ADH168" s="69"/>
      <c r="ADI168" s="69"/>
      <c r="ADJ168" s="69"/>
      <c r="ADK168" s="69"/>
      <c r="ADL168" s="69"/>
      <c r="ADM168" s="69"/>
      <c r="ADN168" s="69"/>
      <c r="ADO168" s="69"/>
      <c r="ADP168" s="69"/>
      <c r="ADQ168" s="69"/>
      <c r="ADR168" s="69"/>
      <c r="ADS168" s="69"/>
      <c r="ADT168" s="69"/>
      <c r="ADU168" s="69"/>
      <c r="ADV168" s="69"/>
      <c r="ADW168" s="69"/>
      <c r="ADX168" s="69"/>
      <c r="ADY168" s="69"/>
      <c r="ADZ168" s="69"/>
      <c r="AEA168" s="69"/>
      <c r="AEB168" s="69"/>
      <c r="AEC168" s="69"/>
      <c r="AED168" s="69"/>
      <c r="AEE168" s="69"/>
      <c r="AEF168" s="69"/>
      <c r="AEG168" s="69"/>
      <c r="AEH168" s="69"/>
      <c r="AEI168" s="69"/>
      <c r="AEJ168" s="69"/>
      <c r="AEK168" s="69"/>
      <c r="AEL168" s="69"/>
      <c r="AEM168" s="69"/>
      <c r="AEN168" s="69"/>
      <c r="AEO168" s="69"/>
      <c r="AEP168" s="69"/>
      <c r="AEQ168" s="69"/>
      <c r="AER168" s="69"/>
      <c r="AES168" s="69"/>
      <c r="AET168" s="69"/>
      <c r="AEU168" s="69"/>
      <c r="AEV168" s="69"/>
      <c r="AEW168" s="69"/>
      <c r="AEX168" s="69"/>
      <c r="AEY168" s="69"/>
      <c r="AEZ168" s="69"/>
      <c r="AFA168" s="69"/>
      <c r="AFB168" s="69"/>
      <c r="AFC168" s="69"/>
      <c r="AFD168" s="69"/>
      <c r="AFE168" s="69"/>
      <c r="AFF168" s="69"/>
      <c r="AFG168" s="69"/>
      <c r="AFH168" s="69"/>
      <c r="AFI168" s="69"/>
      <c r="AFJ168" s="69"/>
      <c r="AFK168" s="69"/>
      <c r="AFL168" s="69"/>
      <c r="AFM168" s="69"/>
      <c r="AFN168" s="69"/>
      <c r="AFO168" s="69"/>
      <c r="AFP168" s="69"/>
      <c r="AFQ168" s="69"/>
      <c r="AFR168" s="69"/>
      <c r="AFS168" s="69"/>
      <c r="AFT168" s="69"/>
      <c r="AFU168" s="69"/>
      <c r="AFV168" s="69"/>
      <c r="AFW168" s="69"/>
      <c r="AFX168" s="69"/>
      <c r="AFY168" s="69"/>
      <c r="AFZ168" s="69"/>
      <c r="AGA168" s="69"/>
      <c r="AGB168" s="69"/>
      <c r="AGC168" s="69"/>
      <c r="AGD168" s="69"/>
      <c r="AGE168" s="69"/>
      <c r="AGF168" s="69"/>
      <c r="AGG168" s="69"/>
      <c r="AGH168" s="69"/>
      <c r="AGI168" s="69"/>
      <c r="AGJ168" s="69"/>
      <c r="AGK168" s="69"/>
      <c r="AGL168" s="69"/>
      <c r="AGM168" s="69"/>
      <c r="AGN168" s="69"/>
      <c r="AGO168" s="69"/>
      <c r="AGP168" s="69"/>
      <c r="AGQ168" s="69"/>
      <c r="AGR168" s="69"/>
      <c r="AGS168" s="69"/>
      <c r="AGT168" s="69"/>
      <c r="AGU168" s="69"/>
      <c r="AGV168" s="69"/>
      <c r="AGW168" s="69"/>
      <c r="AGX168" s="69"/>
      <c r="AGY168" s="69"/>
      <c r="AGZ168" s="69"/>
      <c r="AHA168" s="69"/>
      <c r="AHB168" s="69"/>
      <c r="AHC168" s="69"/>
      <c r="AHD168" s="69"/>
      <c r="AHE168" s="69"/>
      <c r="AHF168" s="69"/>
      <c r="AHG168" s="69"/>
      <c r="AHH168" s="69"/>
      <c r="AHI168" s="69"/>
      <c r="AHJ168" s="69"/>
      <c r="AHK168" s="69"/>
      <c r="AHL168" s="69"/>
      <c r="AHM168" s="69"/>
      <c r="AHN168" s="69"/>
      <c r="AHO168" s="69"/>
      <c r="AHP168" s="69"/>
      <c r="AHQ168" s="69"/>
      <c r="AHR168" s="69"/>
      <c r="AHS168" s="69"/>
      <c r="AHT168" s="69"/>
      <c r="AHU168" s="69"/>
      <c r="AHV168" s="69"/>
      <c r="AHW168" s="69"/>
      <c r="AHX168" s="69"/>
      <c r="AHY168" s="69"/>
      <c r="AHZ168" s="69"/>
      <c r="AIA168" s="69"/>
      <c r="AIB168" s="69"/>
      <c r="AIC168" s="69"/>
      <c r="AID168" s="69"/>
      <c r="AIE168" s="69"/>
      <c r="AIF168" s="69"/>
      <c r="AIG168" s="69"/>
      <c r="AIH168" s="69"/>
      <c r="AII168" s="69"/>
      <c r="AIJ168" s="69"/>
      <c r="AIK168" s="69"/>
      <c r="AIL168" s="69"/>
      <c r="AIM168" s="69"/>
      <c r="AIN168" s="69"/>
      <c r="AIO168" s="69"/>
      <c r="AIP168" s="69"/>
      <c r="AIQ168" s="69"/>
      <c r="AIR168" s="69"/>
      <c r="AIS168" s="69"/>
      <c r="AIT168" s="69"/>
      <c r="AIU168" s="69"/>
      <c r="AIV168" s="69"/>
      <c r="AIW168" s="69"/>
      <c r="AIX168" s="69"/>
      <c r="AIY168" s="69"/>
      <c r="AIZ168" s="69"/>
      <c r="AJA168" s="69"/>
      <c r="AJB168" s="69"/>
      <c r="AJC168" s="69"/>
      <c r="AJD168" s="69"/>
      <c r="AJE168" s="69"/>
      <c r="AJF168" s="69"/>
      <c r="AJG168" s="69"/>
      <c r="AJH168" s="69"/>
      <c r="AJI168" s="69"/>
      <c r="AJJ168" s="69"/>
      <c r="AJK168" s="69"/>
      <c r="AJL168" s="69"/>
      <c r="AJM168" s="69"/>
      <c r="AJN168" s="69"/>
      <c r="AJO168" s="69"/>
      <c r="AJP168" s="69"/>
      <c r="AJQ168" s="69"/>
      <c r="AJR168" s="69"/>
      <c r="AJS168" s="69"/>
      <c r="AJT168" s="69"/>
      <c r="AJU168" s="69"/>
      <c r="AJV168" s="69"/>
      <c r="AJW168" s="69"/>
      <c r="AJX168" s="69"/>
      <c r="AJY168" s="69"/>
      <c r="AJZ168" s="69"/>
      <c r="AKA168" s="69"/>
      <c r="AKB168" s="69"/>
      <c r="AKC168" s="69"/>
      <c r="AKD168" s="69"/>
      <c r="AKE168" s="69"/>
      <c r="AKF168" s="69"/>
      <c r="AKG168" s="69"/>
      <c r="AKH168" s="69"/>
      <c r="AKI168" s="69"/>
      <c r="AKJ168" s="69"/>
      <c r="AKK168" s="69"/>
      <c r="AKL168" s="69"/>
      <c r="AKM168" s="69"/>
      <c r="AKN168" s="69"/>
      <c r="AKO168" s="69"/>
      <c r="AKP168" s="69"/>
      <c r="AKQ168" s="69"/>
      <c r="AKR168" s="69"/>
      <c r="AKS168" s="69"/>
      <c r="AKT168" s="69"/>
      <c r="AKU168" s="69"/>
      <c r="AKV168" s="69"/>
      <c r="AKW168" s="69"/>
      <c r="AKX168" s="69"/>
      <c r="AKY168" s="69"/>
      <c r="AKZ168" s="69"/>
      <c r="ALA168" s="69"/>
      <c r="ALB168" s="69"/>
      <c r="ALC168" s="69"/>
      <c r="ALD168" s="69"/>
      <c r="ALE168" s="69"/>
      <c r="ALF168" s="69"/>
      <c r="ALG168" s="69"/>
      <c r="ALH168" s="69"/>
      <c r="ALI168" s="69"/>
      <c r="ALJ168" s="69"/>
      <c r="ALK168" s="69"/>
      <c r="ALL168" s="69"/>
      <c r="ALM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c r="FJ169" s="69"/>
      <c r="FK169" s="69"/>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c r="JS169" s="69"/>
      <c r="JT169" s="69"/>
      <c r="JU169" s="69"/>
      <c r="JV169" s="69"/>
      <c r="JW169" s="69"/>
      <c r="JX169" s="69"/>
      <c r="JY169" s="69"/>
      <c r="JZ169" s="69"/>
      <c r="KA169" s="69"/>
      <c r="KB169" s="69"/>
      <c r="KC169" s="69"/>
      <c r="KD169" s="69"/>
      <c r="KE169" s="69"/>
      <c r="KF169" s="69"/>
      <c r="KG169" s="69"/>
      <c r="KH169" s="69"/>
      <c r="KI169" s="69"/>
      <c r="KJ169" s="69"/>
      <c r="KK169" s="69"/>
      <c r="KL169" s="69"/>
      <c r="KM169" s="69"/>
      <c r="KN169" s="69"/>
      <c r="KO169" s="69"/>
      <c r="KP169" s="69"/>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c r="OI169" s="69"/>
      <c r="OJ169" s="69"/>
      <c r="OK169" s="69"/>
      <c r="OL169" s="69"/>
      <c r="OM169" s="69"/>
      <c r="ON169" s="69"/>
      <c r="OO169" s="69"/>
      <c r="OP169" s="69"/>
      <c r="OQ169" s="69"/>
      <c r="OR169" s="69"/>
      <c r="OS169" s="69"/>
      <c r="OT169" s="69"/>
      <c r="OU169" s="69"/>
      <c r="OV169" s="69"/>
      <c r="OW169" s="69"/>
      <c r="OX169" s="69"/>
      <c r="OY169" s="69"/>
      <c r="OZ169" s="69"/>
      <c r="PA169" s="69"/>
      <c r="PB169" s="69"/>
      <c r="PC169" s="69"/>
      <c r="PD169" s="69"/>
      <c r="PE169" s="69"/>
      <c r="PF169" s="69"/>
      <c r="PG169" s="69"/>
      <c r="PH169" s="69"/>
      <c r="PI169" s="69"/>
      <c r="PJ169" s="69"/>
      <c r="PK169" s="69"/>
      <c r="PL169" s="69"/>
      <c r="PM169" s="69"/>
      <c r="PN169" s="69"/>
      <c r="PO169" s="69"/>
      <c r="PP169" s="69"/>
      <c r="PQ169" s="69"/>
      <c r="PR169" s="69"/>
      <c r="PS169" s="69"/>
      <c r="PT169" s="69"/>
      <c r="PU169" s="69"/>
      <c r="PV169" s="69"/>
      <c r="PW169" s="69"/>
      <c r="PX169" s="69"/>
      <c r="PY169" s="69"/>
      <c r="PZ169" s="69"/>
      <c r="QA169" s="69"/>
      <c r="QB169" s="69"/>
      <c r="QC169" s="69"/>
      <c r="QD169" s="69"/>
      <c r="QE169" s="69"/>
      <c r="QF169" s="69"/>
      <c r="QG169" s="69"/>
      <c r="QH169" s="69"/>
      <c r="QI169" s="69"/>
      <c r="QJ169" s="69"/>
      <c r="QK169" s="69"/>
      <c r="QL169" s="69"/>
      <c r="QM169" s="69"/>
      <c r="QN169" s="69"/>
      <c r="QO169" s="69"/>
      <c r="QP169" s="69"/>
      <c r="QQ169" s="69"/>
      <c r="QR169" s="69"/>
      <c r="QS169" s="69"/>
      <c r="QT169" s="69"/>
      <c r="QU169" s="69"/>
      <c r="QV169" s="69"/>
      <c r="QW169" s="69"/>
      <c r="QX169" s="69"/>
      <c r="QY169" s="69"/>
      <c r="QZ169" s="69"/>
      <c r="RA169" s="69"/>
      <c r="RB169" s="69"/>
      <c r="RC169" s="69"/>
      <c r="RD169" s="69"/>
      <c r="RE169" s="69"/>
      <c r="RF169" s="69"/>
      <c r="RG169" s="69"/>
      <c r="RH169" s="69"/>
      <c r="RI169" s="69"/>
      <c r="RJ169" s="69"/>
      <c r="RK169" s="69"/>
      <c r="RL169" s="69"/>
      <c r="RM169" s="69"/>
      <c r="RN169" s="69"/>
      <c r="RO169" s="69"/>
      <c r="RP169" s="69"/>
      <c r="RQ169" s="69"/>
      <c r="RR169" s="69"/>
      <c r="RS169" s="69"/>
      <c r="RT169" s="69"/>
      <c r="RU169" s="69"/>
      <c r="RV169" s="69"/>
      <c r="RW169" s="69"/>
      <c r="RX169" s="69"/>
      <c r="RY169" s="69"/>
      <c r="RZ169" s="69"/>
      <c r="SA169" s="69"/>
      <c r="SB169" s="69"/>
      <c r="SC169" s="69"/>
      <c r="SD169" s="69"/>
      <c r="SE169" s="69"/>
      <c r="SF169" s="69"/>
      <c r="SG169" s="69"/>
      <c r="SH169" s="69"/>
      <c r="SI169" s="69"/>
      <c r="SJ169" s="69"/>
      <c r="SK169" s="69"/>
      <c r="SL169" s="69"/>
      <c r="SM169" s="69"/>
      <c r="SN169" s="69"/>
      <c r="SO169" s="69"/>
      <c r="SP169" s="69"/>
      <c r="SQ169" s="69"/>
      <c r="SR169" s="69"/>
      <c r="SS169" s="69"/>
      <c r="ST169" s="69"/>
      <c r="SU169" s="69"/>
      <c r="SV169" s="69"/>
      <c r="SW169" s="69"/>
      <c r="SX169" s="69"/>
      <c r="SY169" s="69"/>
      <c r="SZ169" s="69"/>
      <c r="TA169" s="69"/>
      <c r="TB169" s="69"/>
      <c r="TC169" s="69"/>
      <c r="TD169" s="69"/>
      <c r="TE169" s="69"/>
      <c r="TF169" s="69"/>
      <c r="TG169" s="69"/>
      <c r="TH169" s="69"/>
      <c r="TI169" s="69"/>
      <c r="TJ169" s="69"/>
      <c r="TK169" s="69"/>
      <c r="TL169" s="69"/>
      <c r="TM169" s="69"/>
      <c r="TN169" s="69"/>
      <c r="TO169" s="69"/>
      <c r="TP169" s="69"/>
      <c r="TQ169" s="69"/>
      <c r="TR169" s="69"/>
      <c r="TS169" s="69"/>
      <c r="TT169" s="69"/>
      <c r="TU169" s="69"/>
      <c r="TV169" s="69"/>
      <c r="TW169" s="69"/>
      <c r="TX169" s="69"/>
      <c r="TY169" s="69"/>
      <c r="TZ169" s="69"/>
      <c r="UA169" s="69"/>
      <c r="UB169" s="69"/>
      <c r="UC169" s="69"/>
      <c r="UD169" s="69"/>
      <c r="UE169" s="69"/>
      <c r="UF169" s="69"/>
      <c r="UG169" s="69"/>
      <c r="UH169" s="69"/>
      <c r="UI169" s="69"/>
      <c r="UJ169" s="69"/>
      <c r="UK169" s="69"/>
      <c r="UL169" s="69"/>
      <c r="UM169" s="69"/>
      <c r="UN169" s="69"/>
      <c r="UO169" s="69"/>
      <c r="UP169" s="69"/>
      <c r="UQ169" s="69"/>
      <c r="UR169" s="69"/>
      <c r="US169" s="69"/>
      <c r="UT169" s="69"/>
      <c r="UU169" s="69"/>
      <c r="UV169" s="69"/>
      <c r="UW169" s="69"/>
      <c r="UX169" s="69"/>
      <c r="UY169" s="69"/>
      <c r="UZ169" s="69"/>
      <c r="VA169" s="69"/>
      <c r="VB169" s="69"/>
      <c r="VC169" s="69"/>
      <c r="VD169" s="69"/>
      <c r="VE169" s="69"/>
      <c r="VF169" s="69"/>
      <c r="VG169" s="69"/>
      <c r="VH169" s="69"/>
      <c r="VI169" s="69"/>
      <c r="VJ169" s="69"/>
      <c r="VK169" s="69"/>
      <c r="VL169" s="69"/>
      <c r="VM169" s="69"/>
      <c r="VN169" s="69"/>
      <c r="VO169" s="69"/>
      <c r="VP169" s="69"/>
      <c r="VQ169" s="69"/>
      <c r="VR169" s="69"/>
      <c r="VS169" s="69"/>
      <c r="VT169" s="69"/>
      <c r="VU169" s="69"/>
      <c r="VV169" s="69"/>
      <c r="VW169" s="69"/>
      <c r="VX169" s="69"/>
      <c r="VY169" s="69"/>
      <c r="VZ169" s="69"/>
      <c r="WA169" s="69"/>
      <c r="WB169" s="69"/>
      <c r="WC169" s="69"/>
      <c r="WD169" s="69"/>
      <c r="WE169" s="69"/>
      <c r="WF169" s="69"/>
      <c r="WG169" s="69"/>
      <c r="WH169" s="69"/>
      <c r="WI169" s="69"/>
      <c r="WJ169" s="69"/>
      <c r="WK169" s="69"/>
      <c r="WL169" s="69"/>
      <c r="WM169" s="69"/>
      <c r="WN169" s="69"/>
      <c r="WO169" s="69"/>
      <c r="WP169" s="69"/>
      <c r="WQ169" s="69"/>
      <c r="WR169" s="69"/>
      <c r="WS169" s="69"/>
      <c r="WT169" s="69"/>
      <c r="WU169" s="69"/>
      <c r="WV169" s="69"/>
      <c r="WW169" s="69"/>
      <c r="WX169" s="69"/>
      <c r="WY169" s="69"/>
      <c r="WZ169" s="69"/>
      <c r="XA169" s="69"/>
      <c r="XB169" s="69"/>
      <c r="XC169" s="69"/>
      <c r="XD169" s="69"/>
      <c r="XE169" s="69"/>
      <c r="XF169" s="69"/>
      <c r="XG169" s="69"/>
      <c r="XH169" s="69"/>
      <c r="XI169" s="69"/>
      <c r="XJ169" s="69"/>
      <c r="XK169" s="69"/>
      <c r="XL169" s="69"/>
      <c r="XM169" s="69"/>
      <c r="XN169" s="69"/>
      <c r="XO169" s="69"/>
      <c r="XP169" s="69"/>
      <c r="XQ169" s="69"/>
      <c r="XR169" s="69"/>
      <c r="XS169" s="69"/>
      <c r="XT169" s="69"/>
      <c r="XU169" s="69"/>
      <c r="XV169" s="69"/>
      <c r="XW169" s="69"/>
      <c r="XX169" s="69"/>
      <c r="XY169" s="69"/>
      <c r="XZ169" s="69"/>
      <c r="YA169" s="69"/>
      <c r="YB169" s="69"/>
      <c r="YC169" s="69"/>
      <c r="YD169" s="69"/>
      <c r="YE169" s="69"/>
      <c r="YF169" s="69"/>
      <c r="YG169" s="69"/>
      <c r="YH169" s="69"/>
      <c r="YI169" s="69"/>
      <c r="YJ169" s="69"/>
      <c r="YK169" s="69"/>
      <c r="YL169" s="69"/>
      <c r="YM169" s="69"/>
      <c r="YN169" s="69"/>
      <c r="YO169" s="69"/>
      <c r="YP169" s="69"/>
      <c r="YQ169" s="69"/>
      <c r="YR169" s="69"/>
      <c r="YS169" s="69"/>
      <c r="YT169" s="69"/>
      <c r="YU169" s="69"/>
      <c r="YV169" s="69"/>
      <c r="YW169" s="69"/>
      <c r="YX169" s="69"/>
      <c r="YY169" s="69"/>
      <c r="YZ169" s="69"/>
      <c r="ZA169" s="69"/>
      <c r="ZB169" s="69"/>
      <c r="ZC169" s="69"/>
      <c r="ZD169" s="69"/>
      <c r="ZE169" s="69"/>
      <c r="ZF169" s="69"/>
      <c r="ZG169" s="69"/>
      <c r="ZH169" s="69"/>
      <c r="ZI169" s="69"/>
      <c r="ZJ169" s="69"/>
      <c r="ZK169" s="69"/>
      <c r="ZL169" s="69"/>
      <c r="ZM169" s="69"/>
      <c r="ZN169" s="69"/>
      <c r="ZO169" s="69"/>
      <c r="ZP169" s="69"/>
      <c r="ZQ169" s="69"/>
      <c r="ZR169" s="69"/>
      <c r="ZS169" s="69"/>
      <c r="ZT169" s="69"/>
      <c r="ZU169" s="69"/>
      <c r="ZV169" s="69"/>
      <c r="ZW169" s="69"/>
      <c r="ZX169" s="69"/>
      <c r="ZY169" s="69"/>
      <c r="ZZ169" s="69"/>
      <c r="AAA169" s="69"/>
      <c r="AAB169" s="69"/>
      <c r="AAC169" s="69"/>
      <c r="AAD169" s="69"/>
      <c r="AAE169" s="69"/>
      <c r="AAF169" s="69"/>
      <c r="AAG169" s="69"/>
      <c r="AAH169" s="69"/>
      <c r="AAI169" s="69"/>
      <c r="AAJ169" s="69"/>
      <c r="AAK169" s="69"/>
      <c r="AAL169" s="69"/>
      <c r="AAM169" s="69"/>
      <c r="AAN169" s="69"/>
      <c r="AAO169" s="69"/>
      <c r="AAP169" s="69"/>
      <c r="AAQ169" s="69"/>
      <c r="AAR169" s="69"/>
      <c r="AAS169" s="69"/>
      <c r="AAT169" s="69"/>
      <c r="AAU169" s="69"/>
      <c r="AAV169" s="69"/>
      <c r="AAW169" s="69"/>
      <c r="AAX169" s="69"/>
      <c r="AAY169" s="69"/>
      <c r="AAZ169" s="69"/>
      <c r="ABA169" s="69"/>
      <c r="ABB169" s="69"/>
      <c r="ABC169" s="69"/>
      <c r="ABD169" s="69"/>
      <c r="ABE169" s="69"/>
      <c r="ABF169" s="69"/>
      <c r="ABG169" s="69"/>
      <c r="ABH169" s="69"/>
      <c r="ABI169" s="69"/>
      <c r="ABJ169" s="69"/>
      <c r="ABK169" s="69"/>
      <c r="ABL169" s="69"/>
      <c r="ABM169" s="69"/>
      <c r="ABN169" s="69"/>
      <c r="ABO169" s="69"/>
      <c r="ABP169" s="69"/>
      <c r="ABQ169" s="69"/>
      <c r="ABR169" s="69"/>
      <c r="ABS169" s="69"/>
      <c r="ABT169" s="69"/>
      <c r="ABU169" s="69"/>
      <c r="ABV169" s="69"/>
      <c r="ABW169" s="69"/>
      <c r="ABX169" s="69"/>
      <c r="ABY169" s="69"/>
      <c r="ABZ169" s="69"/>
      <c r="ACA169" s="69"/>
      <c r="ACB169" s="69"/>
      <c r="ACC169" s="69"/>
      <c r="ACD169" s="69"/>
      <c r="ACE169" s="69"/>
      <c r="ACF169" s="69"/>
      <c r="ACG169" s="69"/>
      <c r="ACH169" s="69"/>
      <c r="ACI169" s="69"/>
      <c r="ACJ169" s="69"/>
      <c r="ACK169" s="69"/>
      <c r="ACL169" s="69"/>
      <c r="ACM169" s="69"/>
      <c r="ACN169" s="69"/>
      <c r="ACO169" s="69"/>
      <c r="ACP169" s="69"/>
      <c r="ACQ169" s="69"/>
      <c r="ACR169" s="69"/>
      <c r="ACS169" s="69"/>
      <c r="ACT169" s="69"/>
      <c r="ACU169" s="69"/>
      <c r="ACV169" s="69"/>
      <c r="ACW169" s="69"/>
      <c r="ACX169" s="69"/>
      <c r="ACY169" s="69"/>
      <c r="ACZ169" s="69"/>
      <c r="ADA169" s="69"/>
      <c r="ADB169" s="69"/>
      <c r="ADC169" s="69"/>
      <c r="ADD169" s="69"/>
      <c r="ADE169" s="69"/>
      <c r="ADF169" s="69"/>
      <c r="ADG169" s="69"/>
      <c r="ADH169" s="69"/>
      <c r="ADI169" s="69"/>
      <c r="ADJ169" s="69"/>
      <c r="ADK169" s="69"/>
      <c r="ADL169" s="69"/>
      <c r="ADM169" s="69"/>
      <c r="ADN169" s="69"/>
      <c r="ADO169" s="69"/>
      <c r="ADP169" s="69"/>
      <c r="ADQ169" s="69"/>
      <c r="ADR169" s="69"/>
      <c r="ADS169" s="69"/>
      <c r="ADT169" s="69"/>
      <c r="ADU169" s="69"/>
      <c r="ADV169" s="69"/>
      <c r="ADW169" s="69"/>
      <c r="ADX169" s="69"/>
      <c r="ADY169" s="69"/>
      <c r="ADZ169" s="69"/>
      <c r="AEA169" s="69"/>
      <c r="AEB169" s="69"/>
      <c r="AEC169" s="69"/>
      <c r="AED169" s="69"/>
      <c r="AEE169" s="69"/>
      <c r="AEF169" s="69"/>
      <c r="AEG169" s="69"/>
      <c r="AEH169" s="69"/>
      <c r="AEI169" s="69"/>
      <c r="AEJ169" s="69"/>
      <c r="AEK169" s="69"/>
      <c r="AEL169" s="69"/>
      <c r="AEM169" s="69"/>
      <c r="AEN169" s="69"/>
      <c r="AEO169" s="69"/>
      <c r="AEP169" s="69"/>
      <c r="AEQ169" s="69"/>
      <c r="AER169" s="69"/>
      <c r="AES169" s="69"/>
      <c r="AET169" s="69"/>
      <c r="AEU169" s="69"/>
      <c r="AEV169" s="69"/>
      <c r="AEW169" s="69"/>
      <c r="AEX169" s="69"/>
      <c r="AEY169" s="69"/>
      <c r="AEZ169" s="69"/>
      <c r="AFA169" s="69"/>
      <c r="AFB169" s="69"/>
      <c r="AFC169" s="69"/>
      <c r="AFD169" s="69"/>
      <c r="AFE169" s="69"/>
      <c r="AFF169" s="69"/>
      <c r="AFG169" s="69"/>
      <c r="AFH169" s="69"/>
      <c r="AFI169" s="69"/>
      <c r="AFJ169" s="69"/>
      <c r="AFK169" s="69"/>
      <c r="AFL169" s="69"/>
      <c r="AFM169" s="69"/>
      <c r="AFN169" s="69"/>
      <c r="AFO169" s="69"/>
      <c r="AFP169" s="69"/>
      <c r="AFQ169" s="69"/>
      <c r="AFR169" s="69"/>
      <c r="AFS169" s="69"/>
      <c r="AFT169" s="69"/>
      <c r="AFU169" s="69"/>
      <c r="AFV169" s="69"/>
      <c r="AFW169" s="69"/>
      <c r="AFX169" s="69"/>
      <c r="AFY169" s="69"/>
      <c r="AFZ169" s="69"/>
      <c r="AGA169" s="69"/>
      <c r="AGB169" s="69"/>
      <c r="AGC169" s="69"/>
      <c r="AGD169" s="69"/>
      <c r="AGE169" s="69"/>
      <c r="AGF169" s="69"/>
      <c r="AGG169" s="69"/>
      <c r="AGH169" s="69"/>
      <c r="AGI169" s="69"/>
      <c r="AGJ169" s="69"/>
      <c r="AGK169" s="69"/>
      <c r="AGL169" s="69"/>
      <c r="AGM169" s="69"/>
      <c r="AGN169" s="69"/>
      <c r="AGO169" s="69"/>
      <c r="AGP169" s="69"/>
      <c r="AGQ169" s="69"/>
      <c r="AGR169" s="69"/>
      <c r="AGS169" s="69"/>
      <c r="AGT169" s="69"/>
      <c r="AGU169" s="69"/>
      <c r="AGV169" s="69"/>
      <c r="AGW169" s="69"/>
      <c r="AGX169" s="69"/>
      <c r="AGY169" s="69"/>
      <c r="AGZ169" s="69"/>
      <c r="AHA169" s="69"/>
      <c r="AHB169" s="69"/>
      <c r="AHC169" s="69"/>
      <c r="AHD169" s="69"/>
      <c r="AHE169" s="69"/>
      <c r="AHF169" s="69"/>
      <c r="AHG169" s="69"/>
      <c r="AHH169" s="69"/>
      <c r="AHI169" s="69"/>
      <c r="AHJ169" s="69"/>
      <c r="AHK169" s="69"/>
      <c r="AHL169" s="69"/>
      <c r="AHM169" s="69"/>
      <c r="AHN169" s="69"/>
      <c r="AHO169" s="69"/>
      <c r="AHP169" s="69"/>
      <c r="AHQ169" s="69"/>
      <c r="AHR169" s="69"/>
      <c r="AHS169" s="69"/>
      <c r="AHT169" s="69"/>
      <c r="AHU169" s="69"/>
      <c r="AHV169" s="69"/>
      <c r="AHW169" s="69"/>
      <c r="AHX169" s="69"/>
      <c r="AHY169" s="69"/>
      <c r="AHZ169" s="69"/>
      <c r="AIA169" s="69"/>
      <c r="AIB169" s="69"/>
      <c r="AIC169" s="69"/>
      <c r="AID169" s="69"/>
      <c r="AIE169" s="69"/>
      <c r="AIF169" s="69"/>
      <c r="AIG169" s="69"/>
      <c r="AIH169" s="69"/>
      <c r="AII169" s="69"/>
      <c r="AIJ169" s="69"/>
      <c r="AIK169" s="69"/>
      <c r="AIL169" s="69"/>
      <c r="AIM169" s="69"/>
      <c r="AIN169" s="69"/>
      <c r="AIO169" s="69"/>
      <c r="AIP169" s="69"/>
      <c r="AIQ169" s="69"/>
      <c r="AIR169" s="69"/>
      <c r="AIS169" s="69"/>
      <c r="AIT169" s="69"/>
      <c r="AIU169" s="69"/>
      <c r="AIV169" s="69"/>
      <c r="AIW169" s="69"/>
      <c r="AIX169" s="69"/>
      <c r="AIY169" s="69"/>
      <c r="AIZ169" s="69"/>
      <c r="AJA169" s="69"/>
      <c r="AJB169" s="69"/>
      <c r="AJC169" s="69"/>
      <c r="AJD169" s="69"/>
      <c r="AJE169" s="69"/>
      <c r="AJF169" s="69"/>
      <c r="AJG169" s="69"/>
      <c r="AJH169" s="69"/>
      <c r="AJI169" s="69"/>
      <c r="AJJ169" s="69"/>
      <c r="AJK169" s="69"/>
      <c r="AJL169" s="69"/>
      <c r="AJM169" s="69"/>
      <c r="AJN169" s="69"/>
      <c r="AJO169" s="69"/>
      <c r="AJP169" s="69"/>
      <c r="AJQ169" s="69"/>
      <c r="AJR169" s="69"/>
      <c r="AJS169" s="69"/>
      <c r="AJT169" s="69"/>
      <c r="AJU169" s="69"/>
      <c r="AJV169" s="69"/>
      <c r="AJW169" s="69"/>
      <c r="AJX169" s="69"/>
      <c r="AJY169" s="69"/>
      <c r="AJZ169" s="69"/>
      <c r="AKA169" s="69"/>
      <c r="AKB169" s="69"/>
      <c r="AKC169" s="69"/>
      <c r="AKD169" s="69"/>
      <c r="AKE169" s="69"/>
      <c r="AKF169" s="69"/>
      <c r="AKG169" s="69"/>
      <c r="AKH169" s="69"/>
      <c r="AKI169" s="69"/>
      <c r="AKJ169" s="69"/>
      <c r="AKK169" s="69"/>
      <c r="AKL169" s="69"/>
      <c r="AKM169" s="69"/>
      <c r="AKN169" s="69"/>
      <c r="AKO169" s="69"/>
      <c r="AKP169" s="69"/>
      <c r="AKQ169" s="69"/>
      <c r="AKR169" s="69"/>
      <c r="AKS169" s="69"/>
      <c r="AKT169" s="69"/>
      <c r="AKU169" s="69"/>
      <c r="AKV169" s="69"/>
      <c r="AKW169" s="69"/>
      <c r="AKX169" s="69"/>
      <c r="AKY169" s="69"/>
      <c r="AKZ169" s="69"/>
      <c r="ALA169" s="69"/>
      <c r="ALB169" s="69"/>
      <c r="ALC169" s="69"/>
      <c r="ALD169" s="69"/>
      <c r="ALE169" s="69"/>
      <c r="ALF169" s="69"/>
      <c r="ALG169" s="69"/>
      <c r="ALH169" s="69"/>
      <c r="ALI169" s="69"/>
      <c r="ALJ169" s="69"/>
      <c r="ALK169" s="69"/>
      <c r="ALL169" s="69"/>
      <c r="ALM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c r="FJ170" s="69"/>
      <c r="FK170" s="69"/>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c r="KA170" s="69"/>
      <c r="KB170" s="69"/>
      <c r="KC170" s="69"/>
      <c r="KD170" s="69"/>
      <c r="KE170" s="69"/>
      <c r="KF170" s="69"/>
      <c r="KG170" s="69"/>
      <c r="KH170" s="69"/>
      <c r="KI170" s="69"/>
      <c r="KJ170" s="69"/>
      <c r="KK170" s="69"/>
      <c r="KL170" s="69"/>
      <c r="KM170" s="69"/>
      <c r="KN170" s="69"/>
      <c r="KO170" s="69"/>
      <c r="KP170" s="69"/>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c r="OI170" s="69"/>
      <c r="OJ170" s="69"/>
      <c r="OK170" s="69"/>
      <c r="OL170" s="69"/>
      <c r="OM170" s="69"/>
      <c r="ON170" s="69"/>
      <c r="OO170" s="69"/>
      <c r="OP170" s="69"/>
      <c r="OQ170" s="69"/>
      <c r="OR170" s="69"/>
      <c r="OS170" s="69"/>
      <c r="OT170" s="69"/>
      <c r="OU170" s="69"/>
      <c r="OV170" s="69"/>
      <c r="OW170" s="69"/>
      <c r="OX170" s="69"/>
      <c r="OY170" s="69"/>
      <c r="OZ170" s="69"/>
      <c r="PA170" s="69"/>
      <c r="PB170" s="69"/>
      <c r="PC170" s="69"/>
      <c r="PD170" s="69"/>
      <c r="PE170" s="69"/>
      <c r="PF170" s="69"/>
      <c r="PG170" s="69"/>
      <c r="PH170" s="69"/>
      <c r="PI170" s="69"/>
      <c r="PJ170" s="69"/>
      <c r="PK170" s="69"/>
      <c r="PL170" s="69"/>
      <c r="PM170" s="69"/>
      <c r="PN170" s="69"/>
      <c r="PO170" s="69"/>
      <c r="PP170" s="69"/>
      <c r="PQ170" s="69"/>
      <c r="PR170" s="69"/>
      <c r="PS170" s="69"/>
      <c r="PT170" s="69"/>
      <c r="PU170" s="69"/>
      <c r="PV170" s="69"/>
      <c r="PW170" s="69"/>
      <c r="PX170" s="69"/>
      <c r="PY170" s="69"/>
      <c r="PZ170" s="69"/>
      <c r="QA170" s="69"/>
      <c r="QB170" s="69"/>
      <c r="QC170" s="69"/>
      <c r="QD170" s="69"/>
      <c r="QE170" s="69"/>
      <c r="QF170" s="69"/>
      <c r="QG170" s="69"/>
      <c r="QH170" s="69"/>
      <c r="QI170" s="69"/>
      <c r="QJ170" s="69"/>
      <c r="QK170" s="69"/>
      <c r="QL170" s="69"/>
      <c r="QM170" s="69"/>
      <c r="QN170" s="69"/>
      <c r="QO170" s="69"/>
      <c r="QP170" s="69"/>
      <c r="QQ170" s="69"/>
      <c r="QR170" s="69"/>
      <c r="QS170" s="69"/>
      <c r="QT170" s="69"/>
      <c r="QU170" s="69"/>
      <c r="QV170" s="69"/>
      <c r="QW170" s="69"/>
      <c r="QX170" s="69"/>
      <c r="QY170" s="69"/>
      <c r="QZ170" s="69"/>
      <c r="RA170" s="69"/>
      <c r="RB170" s="69"/>
      <c r="RC170" s="69"/>
      <c r="RD170" s="69"/>
      <c r="RE170" s="69"/>
      <c r="RF170" s="69"/>
      <c r="RG170" s="69"/>
      <c r="RH170" s="69"/>
      <c r="RI170" s="69"/>
      <c r="RJ170" s="69"/>
      <c r="RK170" s="69"/>
      <c r="RL170" s="69"/>
      <c r="RM170" s="69"/>
      <c r="RN170" s="69"/>
      <c r="RO170" s="69"/>
      <c r="RP170" s="69"/>
      <c r="RQ170" s="69"/>
      <c r="RR170" s="69"/>
      <c r="RS170" s="69"/>
      <c r="RT170" s="69"/>
      <c r="RU170" s="69"/>
      <c r="RV170" s="69"/>
      <c r="RW170" s="69"/>
      <c r="RX170" s="69"/>
      <c r="RY170" s="69"/>
      <c r="RZ170" s="69"/>
      <c r="SA170" s="69"/>
      <c r="SB170" s="69"/>
      <c r="SC170" s="69"/>
      <c r="SD170" s="69"/>
      <c r="SE170" s="69"/>
      <c r="SF170" s="69"/>
      <c r="SG170" s="69"/>
      <c r="SH170" s="69"/>
      <c r="SI170" s="69"/>
      <c r="SJ170" s="69"/>
      <c r="SK170" s="69"/>
      <c r="SL170" s="69"/>
      <c r="SM170" s="69"/>
      <c r="SN170" s="69"/>
      <c r="SO170" s="69"/>
      <c r="SP170" s="69"/>
      <c r="SQ170" s="69"/>
      <c r="SR170" s="69"/>
      <c r="SS170" s="69"/>
      <c r="ST170" s="69"/>
      <c r="SU170" s="69"/>
      <c r="SV170" s="69"/>
      <c r="SW170" s="69"/>
      <c r="SX170" s="69"/>
      <c r="SY170" s="69"/>
      <c r="SZ170" s="69"/>
      <c r="TA170" s="69"/>
      <c r="TB170" s="69"/>
      <c r="TC170" s="69"/>
      <c r="TD170" s="69"/>
      <c r="TE170" s="69"/>
      <c r="TF170" s="69"/>
      <c r="TG170" s="69"/>
      <c r="TH170" s="69"/>
      <c r="TI170" s="69"/>
      <c r="TJ170" s="69"/>
      <c r="TK170" s="69"/>
      <c r="TL170" s="69"/>
      <c r="TM170" s="69"/>
      <c r="TN170" s="69"/>
      <c r="TO170" s="69"/>
      <c r="TP170" s="69"/>
      <c r="TQ170" s="69"/>
      <c r="TR170" s="69"/>
      <c r="TS170" s="69"/>
      <c r="TT170" s="69"/>
      <c r="TU170" s="69"/>
      <c r="TV170" s="69"/>
      <c r="TW170" s="69"/>
      <c r="TX170" s="69"/>
      <c r="TY170" s="69"/>
      <c r="TZ170" s="69"/>
      <c r="UA170" s="69"/>
      <c r="UB170" s="69"/>
      <c r="UC170" s="69"/>
      <c r="UD170" s="69"/>
      <c r="UE170" s="69"/>
      <c r="UF170" s="69"/>
      <c r="UG170" s="69"/>
      <c r="UH170" s="69"/>
      <c r="UI170" s="69"/>
      <c r="UJ170" s="69"/>
      <c r="UK170" s="69"/>
      <c r="UL170" s="69"/>
      <c r="UM170" s="69"/>
      <c r="UN170" s="69"/>
      <c r="UO170" s="69"/>
      <c r="UP170" s="69"/>
      <c r="UQ170" s="69"/>
      <c r="UR170" s="69"/>
      <c r="US170" s="69"/>
      <c r="UT170" s="69"/>
      <c r="UU170" s="69"/>
      <c r="UV170" s="69"/>
      <c r="UW170" s="69"/>
      <c r="UX170" s="69"/>
      <c r="UY170" s="69"/>
      <c r="UZ170" s="69"/>
      <c r="VA170" s="69"/>
      <c r="VB170" s="69"/>
      <c r="VC170" s="69"/>
      <c r="VD170" s="69"/>
      <c r="VE170" s="69"/>
      <c r="VF170" s="69"/>
      <c r="VG170" s="69"/>
      <c r="VH170" s="69"/>
      <c r="VI170" s="69"/>
      <c r="VJ170" s="69"/>
      <c r="VK170" s="69"/>
      <c r="VL170" s="69"/>
      <c r="VM170" s="69"/>
      <c r="VN170" s="69"/>
      <c r="VO170" s="69"/>
      <c r="VP170" s="69"/>
      <c r="VQ170" s="69"/>
      <c r="VR170" s="69"/>
      <c r="VS170" s="69"/>
      <c r="VT170" s="69"/>
      <c r="VU170" s="69"/>
      <c r="VV170" s="69"/>
      <c r="VW170" s="69"/>
      <c r="VX170" s="69"/>
      <c r="VY170" s="69"/>
      <c r="VZ170" s="69"/>
      <c r="WA170" s="69"/>
      <c r="WB170" s="69"/>
      <c r="WC170" s="69"/>
      <c r="WD170" s="69"/>
      <c r="WE170" s="69"/>
      <c r="WF170" s="69"/>
      <c r="WG170" s="69"/>
      <c r="WH170" s="69"/>
      <c r="WI170" s="69"/>
      <c r="WJ170" s="69"/>
      <c r="WK170" s="69"/>
      <c r="WL170" s="69"/>
      <c r="WM170" s="69"/>
      <c r="WN170" s="69"/>
      <c r="WO170" s="69"/>
      <c r="WP170" s="69"/>
      <c r="WQ170" s="69"/>
      <c r="WR170" s="69"/>
      <c r="WS170" s="69"/>
      <c r="WT170" s="69"/>
      <c r="WU170" s="69"/>
      <c r="WV170" s="69"/>
      <c r="WW170" s="69"/>
      <c r="WX170" s="69"/>
      <c r="WY170" s="69"/>
      <c r="WZ170" s="69"/>
      <c r="XA170" s="69"/>
      <c r="XB170" s="69"/>
      <c r="XC170" s="69"/>
      <c r="XD170" s="69"/>
      <c r="XE170" s="69"/>
      <c r="XF170" s="69"/>
      <c r="XG170" s="69"/>
      <c r="XH170" s="69"/>
      <c r="XI170" s="69"/>
      <c r="XJ170" s="69"/>
      <c r="XK170" s="69"/>
      <c r="XL170" s="69"/>
      <c r="XM170" s="69"/>
      <c r="XN170" s="69"/>
      <c r="XO170" s="69"/>
      <c r="XP170" s="69"/>
      <c r="XQ170" s="69"/>
      <c r="XR170" s="69"/>
      <c r="XS170" s="69"/>
      <c r="XT170" s="69"/>
      <c r="XU170" s="69"/>
      <c r="XV170" s="69"/>
      <c r="XW170" s="69"/>
      <c r="XX170" s="69"/>
      <c r="XY170" s="69"/>
      <c r="XZ170" s="69"/>
      <c r="YA170" s="69"/>
      <c r="YB170" s="69"/>
      <c r="YC170" s="69"/>
      <c r="YD170" s="69"/>
      <c r="YE170" s="69"/>
      <c r="YF170" s="69"/>
      <c r="YG170" s="69"/>
      <c r="YH170" s="69"/>
      <c r="YI170" s="69"/>
      <c r="YJ170" s="69"/>
      <c r="YK170" s="69"/>
      <c r="YL170" s="69"/>
      <c r="YM170" s="69"/>
      <c r="YN170" s="69"/>
      <c r="YO170" s="69"/>
      <c r="YP170" s="69"/>
      <c r="YQ170" s="69"/>
      <c r="YR170" s="69"/>
      <c r="YS170" s="69"/>
      <c r="YT170" s="69"/>
      <c r="YU170" s="69"/>
      <c r="YV170" s="69"/>
      <c r="YW170" s="69"/>
      <c r="YX170" s="69"/>
      <c r="YY170" s="69"/>
      <c r="YZ170" s="69"/>
      <c r="ZA170" s="69"/>
      <c r="ZB170" s="69"/>
      <c r="ZC170" s="69"/>
      <c r="ZD170" s="69"/>
      <c r="ZE170" s="69"/>
      <c r="ZF170" s="69"/>
      <c r="ZG170" s="69"/>
      <c r="ZH170" s="69"/>
      <c r="ZI170" s="69"/>
      <c r="ZJ170" s="69"/>
      <c r="ZK170" s="69"/>
      <c r="ZL170" s="69"/>
      <c r="ZM170" s="69"/>
      <c r="ZN170" s="69"/>
      <c r="ZO170" s="69"/>
      <c r="ZP170" s="69"/>
      <c r="ZQ170" s="69"/>
      <c r="ZR170" s="69"/>
      <c r="ZS170" s="69"/>
      <c r="ZT170" s="69"/>
      <c r="ZU170" s="69"/>
      <c r="ZV170" s="69"/>
      <c r="ZW170" s="69"/>
      <c r="ZX170" s="69"/>
      <c r="ZY170" s="69"/>
      <c r="ZZ170" s="69"/>
      <c r="AAA170" s="69"/>
      <c r="AAB170" s="69"/>
      <c r="AAC170" s="69"/>
      <c r="AAD170" s="69"/>
      <c r="AAE170" s="69"/>
      <c r="AAF170" s="69"/>
      <c r="AAG170" s="69"/>
      <c r="AAH170" s="69"/>
      <c r="AAI170" s="69"/>
      <c r="AAJ170" s="69"/>
      <c r="AAK170" s="69"/>
      <c r="AAL170" s="69"/>
      <c r="AAM170" s="69"/>
      <c r="AAN170" s="69"/>
      <c r="AAO170" s="69"/>
      <c r="AAP170" s="69"/>
      <c r="AAQ170" s="69"/>
      <c r="AAR170" s="69"/>
      <c r="AAS170" s="69"/>
      <c r="AAT170" s="69"/>
      <c r="AAU170" s="69"/>
      <c r="AAV170" s="69"/>
      <c r="AAW170" s="69"/>
      <c r="AAX170" s="69"/>
      <c r="AAY170" s="69"/>
      <c r="AAZ170" s="69"/>
      <c r="ABA170" s="69"/>
      <c r="ABB170" s="69"/>
      <c r="ABC170" s="69"/>
      <c r="ABD170" s="69"/>
      <c r="ABE170" s="69"/>
      <c r="ABF170" s="69"/>
      <c r="ABG170" s="69"/>
      <c r="ABH170" s="69"/>
      <c r="ABI170" s="69"/>
      <c r="ABJ170" s="69"/>
      <c r="ABK170" s="69"/>
      <c r="ABL170" s="69"/>
      <c r="ABM170" s="69"/>
      <c r="ABN170" s="69"/>
      <c r="ABO170" s="69"/>
      <c r="ABP170" s="69"/>
      <c r="ABQ170" s="69"/>
      <c r="ABR170" s="69"/>
      <c r="ABS170" s="69"/>
      <c r="ABT170" s="69"/>
      <c r="ABU170" s="69"/>
      <c r="ABV170" s="69"/>
      <c r="ABW170" s="69"/>
      <c r="ABX170" s="69"/>
      <c r="ABY170" s="69"/>
      <c r="ABZ170" s="69"/>
      <c r="ACA170" s="69"/>
      <c r="ACB170" s="69"/>
      <c r="ACC170" s="69"/>
      <c r="ACD170" s="69"/>
      <c r="ACE170" s="69"/>
      <c r="ACF170" s="69"/>
      <c r="ACG170" s="69"/>
      <c r="ACH170" s="69"/>
      <c r="ACI170" s="69"/>
      <c r="ACJ170" s="69"/>
      <c r="ACK170" s="69"/>
      <c r="ACL170" s="69"/>
      <c r="ACM170" s="69"/>
      <c r="ACN170" s="69"/>
      <c r="ACO170" s="69"/>
      <c r="ACP170" s="69"/>
      <c r="ACQ170" s="69"/>
      <c r="ACR170" s="69"/>
      <c r="ACS170" s="69"/>
      <c r="ACT170" s="69"/>
      <c r="ACU170" s="69"/>
      <c r="ACV170" s="69"/>
      <c r="ACW170" s="69"/>
      <c r="ACX170" s="69"/>
      <c r="ACY170" s="69"/>
      <c r="ACZ170" s="69"/>
      <c r="ADA170" s="69"/>
      <c r="ADB170" s="69"/>
      <c r="ADC170" s="69"/>
      <c r="ADD170" s="69"/>
      <c r="ADE170" s="69"/>
      <c r="ADF170" s="69"/>
      <c r="ADG170" s="69"/>
      <c r="ADH170" s="69"/>
      <c r="ADI170" s="69"/>
      <c r="ADJ170" s="69"/>
      <c r="ADK170" s="69"/>
      <c r="ADL170" s="69"/>
      <c r="ADM170" s="69"/>
      <c r="ADN170" s="69"/>
      <c r="ADO170" s="69"/>
      <c r="ADP170" s="69"/>
      <c r="ADQ170" s="69"/>
      <c r="ADR170" s="69"/>
      <c r="ADS170" s="69"/>
      <c r="ADT170" s="69"/>
      <c r="ADU170" s="69"/>
      <c r="ADV170" s="69"/>
      <c r="ADW170" s="69"/>
      <c r="ADX170" s="69"/>
      <c r="ADY170" s="69"/>
      <c r="ADZ170" s="69"/>
      <c r="AEA170" s="69"/>
      <c r="AEB170" s="69"/>
      <c r="AEC170" s="69"/>
      <c r="AED170" s="69"/>
      <c r="AEE170" s="69"/>
      <c r="AEF170" s="69"/>
      <c r="AEG170" s="69"/>
      <c r="AEH170" s="69"/>
      <c r="AEI170" s="69"/>
      <c r="AEJ170" s="69"/>
      <c r="AEK170" s="69"/>
      <c r="AEL170" s="69"/>
      <c r="AEM170" s="69"/>
      <c r="AEN170" s="69"/>
      <c r="AEO170" s="69"/>
      <c r="AEP170" s="69"/>
      <c r="AEQ170" s="69"/>
      <c r="AER170" s="69"/>
      <c r="AES170" s="69"/>
      <c r="AET170" s="69"/>
      <c r="AEU170" s="69"/>
      <c r="AEV170" s="69"/>
      <c r="AEW170" s="69"/>
      <c r="AEX170" s="69"/>
      <c r="AEY170" s="69"/>
      <c r="AEZ170" s="69"/>
      <c r="AFA170" s="69"/>
      <c r="AFB170" s="69"/>
      <c r="AFC170" s="69"/>
      <c r="AFD170" s="69"/>
      <c r="AFE170" s="69"/>
      <c r="AFF170" s="69"/>
      <c r="AFG170" s="69"/>
      <c r="AFH170" s="69"/>
      <c r="AFI170" s="69"/>
      <c r="AFJ170" s="69"/>
      <c r="AFK170" s="69"/>
      <c r="AFL170" s="69"/>
      <c r="AFM170" s="69"/>
      <c r="AFN170" s="69"/>
      <c r="AFO170" s="69"/>
      <c r="AFP170" s="69"/>
      <c r="AFQ170" s="69"/>
      <c r="AFR170" s="69"/>
      <c r="AFS170" s="69"/>
      <c r="AFT170" s="69"/>
      <c r="AFU170" s="69"/>
      <c r="AFV170" s="69"/>
      <c r="AFW170" s="69"/>
      <c r="AFX170" s="69"/>
      <c r="AFY170" s="69"/>
      <c r="AFZ170" s="69"/>
      <c r="AGA170" s="69"/>
      <c r="AGB170" s="69"/>
      <c r="AGC170" s="69"/>
      <c r="AGD170" s="69"/>
      <c r="AGE170" s="69"/>
      <c r="AGF170" s="69"/>
      <c r="AGG170" s="69"/>
      <c r="AGH170" s="69"/>
      <c r="AGI170" s="69"/>
      <c r="AGJ170" s="69"/>
      <c r="AGK170" s="69"/>
      <c r="AGL170" s="69"/>
      <c r="AGM170" s="69"/>
      <c r="AGN170" s="69"/>
      <c r="AGO170" s="69"/>
      <c r="AGP170" s="69"/>
      <c r="AGQ170" s="69"/>
      <c r="AGR170" s="69"/>
      <c r="AGS170" s="69"/>
      <c r="AGT170" s="69"/>
      <c r="AGU170" s="69"/>
      <c r="AGV170" s="69"/>
      <c r="AGW170" s="69"/>
      <c r="AGX170" s="69"/>
      <c r="AGY170" s="69"/>
      <c r="AGZ170" s="69"/>
      <c r="AHA170" s="69"/>
      <c r="AHB170" s="69"/>
      <c r="AHC170" s="69"/>
      <c r="AHD170" s="69"/>
      <c r="AHE170" s="69"/>
      <c r="AHF170" s="69"/>
      <c r="AHG170" s="69"/>
      <c r="AHH170" s="69"/>
      <c r="AHI170" s="69"/>
      <c r="AHJ170" s="69"/>
      <c r="AHK170" s="69"/>
      <c r="AHL170" s="69"/>
      <c r="AHM170" s="69"/>
      <c r="AHN170" s="69"/>
      <c r="AHO170" s="69"/>
      <c r="AHP170" s="69"/>
      <c r="AHQ170" s="69"/>
      <c r="AHR170" s="69"/>
      <c r="AHS170" s="69"/>
      <c r="AHT170" s="69"/>
      <c r="AHU170" s="69"/>
      <c r="AHV170" s="69"/>
      <c r="AHW170" s="69"/>
      <c r="AHX170" s="69"/>
      <c r="AHY170" s="69"/>
      <c r="AHZ170" s="69"/>
      <c r="AIA170" s="69"/>
      <c r="AIB170" s="69"/>
      <c r="AIC170" s="69"/>
      <c r="AID170" s="69"/>
      <c r="AIE170" s="69"/>
      <c r="AIF170" s="69"/>
      <c r="AIG170" s="69"/>
      <c r="AIH170" s="69"/>
      <c r="AII170" s="69"/>
      <c r="AIJ170" s="69"/>
      <c r="AIK170" s="69"/>
      <c r="AIL170" s="69"/>
      <c r="AIM170" s="69"/>
      <c r="AIN170" s="69"/>
      <c r="AIO170" s="69"/>
      <c r="AIP170" s="69"/>
      <c r="AIQ170" s="69"/>
      <c r="AIR170" s="69"/>
      <c r="AIS170" s="69"/>
      <c r="AIT170" s="69"/>
      <c r="AIU170" s="69"/>
      <c r="AIV170" s="69"/>
      <c r="AIW170" s="69"/>
      <c r="AIX170" s="69"/>
      <c r="AIY170" s="69"/>
      <c r="AIZ170" s="69"/>
      <c r="AJA170" s="69"/>
      <c r="AJB170" s="69"/>
      <c r="AJC170" s="69"/>
      <c r="AJD170" s="69"/>
      <c r="AJE170" s="69"/>
      <c r="AJF170" s="69"/>
      <c r="AJG170" s="69"/>
      <c r="AJH170" s="69"/>
      <c r="AJI170" s="69"/>
      <c r="AJJ170" s="69"/>
      <c r="AJK170" s="69"/>
      <c r="AJL170" s="69"/>
      <c r="AJM170" s="69"/>
      <c r="AJN170" s="69"/>
      <c r="AJO170" s="69"/>
      <c r="AJP170" s="69"/>
      <c r="AJQ170" s="69"/>
      <c r="AJR170" s="69"/>
      <c r="AJS170" s="69"/>
      <c r="AJT170" s="69"/>
      <c r="AJU170" s="69"/>
      <c r="AJV170" s="69"/>
      <c r="AJW170" s="69"/>
      <c r="AJX170" s="69"/>
      <c r="AJY170" s="69"/>
      <c r="AJZ170" s="69"/>
      <c r="AKA170" s="69"/>
      <c r="AKB170" s="69"/>
      <c r="AKC170" s="69"/>
      <c r="AKD170" s="69"/>
      <c r="AKE170" s="69"/>
      <c r="AKF170" s="69"/>
      <c r="AKG170" s="69"/>
      <c r="AKH170" s="69"/>
      <c r="AKI170" s="69"/>
      <c r="AKJ170" s="69"/>
      <c r="AKK170" s="69"/>
      <c r="AKL170" s="69"/>
      <c r="AKM170" s="69"/>
      <c r="AKN170" s="69"/>
      <c r="AKO170" s="69"/>
      <c r="AKP170" s="69"/>
      <c r="AKQ170" s="69"/>
      <c r="AKR170" s="69"/>
      <c r="AKS170" s="69"/>
      <c r="AKT170" s="69"/>
      <c r="AKU170" s="69"/>
      <c r="AKV170" s="69"/>
      <c r="AKW170" s="69"/>
      <c r="AKX170" s="69"/>
      <c r="AKY170" s="69"/>
      <c r="AKZ170" s="69"/>
      <c r="ALA170" s="69"/>
      <c r="ALB170" s="69"/>
      <c r="ALC170" s="69"/>
      <c r="ALD170" s="69"/>
      <c r="ALE170" s="69"/>
      <c r="ALF170" s="69"/>
      <c r="ALG170" s="69"/>
      <c r="ALH170" s="69"/>
      <c r="ALI170" s="69"/>
      <c r="ALJ170" s="69"/>
      <c r="ALK170" s="69"/>
      <c r="ALL170" s="69"/>
      <c r="ALM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c r="FM171" s="69"/>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c r="OI171" s="69"/>
      <c r="OJ171" s="69"/>
      <c r="OK171" s="69"/>
      <c r="OL171" s="69"/>
      <c r="OM171" s="69"/>
      <c r="ON171" s="69"/>
      <c r="OO171" s="69"/>
      <c r="OP171" s="69"/>
      <c r="OQ171" s="69"/>
      <c r="OR171" s="69"/>
      <c r="OS171" s="69"/>
      <c r="OT171" s="69"/>
      <c r="OU171" s="69"/>
      <c r="OV171" s="69"/>
      <c r="OW171" s="69"/>
      <c r="OX171" s="69"/>
      <c r="OY171" s="69"/>
      <c r="OZ171" s="69"/>
      <c r="PA171" s="69"/>
      <c r="PB171" s="69"/>
      <c r="PC171" s="69"/>
      <c r="PD171" s="69"/>
      <c r="PE171" s="69"/>
      <c r="PF171" s="69"/>
      <c r="PG171" s="69"/>
      <c r="PH171" s="69"/>
      <c r="PI171" s="69"/>
      <c r="PJ171" s="69"/>
      <c r="PK171" s="69"/>
      <c r="PL171" s="69"/>
      <c r="PM171" s="69"/>
      <c r="PN171" s="69"/>
      <c r="PO171" s="69"/>
      <c r="PP171" s="69"/>
      <c r="PQ171" s="69"/>
      <c r="PR171" s="69"/>
      <c r="PS171" s="69"/>
      <c r="PT171" s="69"/>
      <c r="PU171" s="69"/>
      <c r="PV171" s="69"/>
      <c r="PW171" s="69"/>
      <c r="PX171" s="69"/>
      <c r="PY171" s="69"/>
      <c r="PZ171" s="69"/>
      <c r="QA171" s="69"/>
      <c r="QB171" s="69"/>
      <c r="QC171" s="69"/>
      <c r="QD171" s="69"/>
      <c r="QE171" s="69"/>
      <c r="QF171" s="69"/>
      <c r="QG171" s="69"/>
      <c r="QH171" s="69"/>
      <c r="QI171" s="69"/>
      <c r="QJ171" s="69"/>
      <c r="QK171" s="69"/>
      <c r="QL171" s="69"/>
      <c r="QM171" s="69"/>
      <c r="QN171" s="69"/>
      <c r="QO171" s="69"/>
      <c r="QP171" s="69"/>
      <c r="QQ171" s="69"/>
      <c r="QR171" s="69"/>
      <c r="QS171" s="69"/>
      <c r="QT171" s="69"/>
      <c r="QU171" s="69"/>
      <c r="QV171" s="69"/>
      <c r="QW171" s="69"/>
      <c r="QX171" s="69"/>
      <c r="QY171" s="69"/>
      <c r="QZ171" s="69"/>
      <c r="RA171" s="69"/>
      <c r="RB171" s="69"/>
      <c r="RC171" s="69"/>
      <c r="RD171" s="69"/>
      <c r="RE171" s="69"/>
      <c r="RF171" s="69"/>
      <c r="RG171" s="69"/>
      <c r="RH171" s="69"/>
      <c r="RI171" s="69"/>
      <c r="RJ171" s="69"/>
      <c r="RK171" s="69"/>
      <c r="RL171" s="69"/>
      <c r="RM171" s="69"/>
      <c r="RN171" s="69"/>
      <c r="RO171" s="69"/>
      <c r="RP171" s="69"/>
      <c r="RQ171" s="69"/>
      <c r="RR171" s="69"/>
      <c r="RS171" s="69"/>
      <c r="RT171" s="69"/>
      <c r="RU171" s="69"/>
      <c r="RV171" s="69"/>
      <c r="RW171" s="69"/>
      <c r="RX171" s="69"/>
      <c r="RY171" s="69"/>
      <c r="RZ171" s="69"/>
      <c r="SA171" s="69"/>
      <c r="SB171" s="69"/>
      <c r="SC171" s="69"/>
      <c r="SD171" s="69"/>
      <c r="SE171" s="69"/>
      <c r="SF171" s="69"/>
      <c r="SG171" s="69"/>
      <c r="SH171" s="69"/>
      <c r="SI171" s="69"/>
      <c r="SJ171" s="69"/>
      <c r="SK171" s="69"/>
      <c r="SL171" s="69"/>
      <c r="SM171" s="69"/>
      <c r="SN171" s="69"/>
      <c r="SO171" s="69"/>
      <c r="SP171" s="69"/>
      <c r="SQ171" s="69"/>
      <c r="SR171" s="69"/>
      <c r="SS171" s="69"/>
      <c r="ST171" s="69"/>
      <c r="SU171" s="69"/>
      <c r="SV171" s="69"/>
      <c r="SW171" s="69"/>
      <c r="SX171" s="69"/>
      <c r="SY171" s="69"/>
      <c r="SZ171" s="69"/>
      <c r="TA171" s="69"/>
      <c r="TB171" s="69"/>
      <c r="TC171" s="69"/>
      <c r="TD171" s="69"/>
      <c r="TE171" s="69"/>
      <c r="TF171" s="69"/>
      <c r="TG171" s="69"/>
      <c r="TH171" s="69"/>
      <c r="TI171" s="69"/>
      <c r="TJ171" s="69"/>
      <c r="TK171" s="69"/>
      <c r="TL171" s="69"/>
      <c r="TM171" s="69"/>
      <c r="TN171" s="69"/>
      <c r="TO171" s="69"/>
      <c r="TP171" s="69"/>
      <c r="TQ171" s="69"/>
      <c r="TR171" s="69"/>
      <c r="TS171" s="69"/>
      <c r="TT171" s="69"/>
      <c r="TU171" s="69"/>
      <c r="TV171" s="69"/>
      <c r="TW171" s="69"/>
      <c r="TX171" s="69"/>
      <c r="TY171" s="69"/>
      <c r="TZ171" s="69"/>
      <c r="UA171" s="69"/>
      <c r="UB171" s="69"/>
      <c r="UC171" s="69"/>
      <c r="UD171" s="69"/>
      <c r="UE171" s="69"/>
      <c r="UF171" s="69"/>
      <c r="UG171" s="69"/>
      <c r="UH171" s="69"/>
      <c r="UI171" s="69"/>
      <c r="UJ171" s="69"/>
      <c r="UK171" s="69"/>
      <c r="UL171" s="69"/>
      <c r="UM171" s="69"/>
      <c r="UN171" s="69"/>
      <c r="UO171" s="69"/>
      <c r="UP171" s="69"/>
      <c r="UQ171" s="69"/>
      <c r="UR171" s="69"/>
      <c r="US171" s="69"/>
      <c r="UT171" s="69"/>
      <c r="UU171" s="69"/>
      <c r="UV171" s="69"/>
      <c r="UW171" s="69"/>
      <c r="UX171" s="69"/>
      <c r="UY171" s="69"/>
      <c r="UZ171" s="69"/>
      <c r="VA171" s="69"/>
      <c r="VB171" s="69"/>
      <c r="VC171" s="69"/>
      <c r="VD171" s="69"/>
      <c r="VE171" s="69"/>
      <c r="VF171" s="69"/>
      <c r="VG171" s="69"/>
      <c r="VH171" s="69"/>
      <c r="VI171" s="69"/>
      <c r="VJ171" s="69"/>
      <c r="VK171" s="69"/>
      <c r="VL171" s="69"/>
      <c r="VM171" s="69"/>
      <c r="VN171" s="69"/>
      <c r="VO171" s="69"/>
      <c r="VP171" s="69"/>
      <c r="VQ171" s="69"/>
      <c r="VR171" s="69"/>
      <c r="VS171" s="69"/>
      <c r="VT171" s="69"/>
      <c r="VU171" s="69"/>
      <c r="VV171" s="69"/>
      <c r="VW171" s="69"/>
      <c r="VX171" s="69"/>
      <c r="VY171" s="69"/>
      <c r="VZ171" s="69"/>
      <c r="WA171" s="69"/>
      <c r="WB171" s="69"/>
      <c r="WC171" s="69"/>
      <c r="WD171" s="69"/>
      <c r="WE171" s="69"/>
      <c r="WF171" s="69"/>
      <c r="WG171" s="69"/>
      <c r="WH171" s="69"/>
      <c r="WI171" s="69"/>
      <c r="WJ171" s="69"/>
      <c r="WK171" s="69"/>
      <c r="WL171" s="69"/>
      <c r="WM171" s="69"/>
      <c r="WN171" s="69"/>
      <c r="WO171" s="69"/>
      <c r="WP171" s="69"/>
      <c r="WQ171" s="69"/>
      <c r="WR171" s="69"/>
      <c r="WS171" s="69"/>
      <c r="WT171" s="69"/>
      <c r="WU171" s="69"/>
      <c r="WV171" s="69"/>
      <c r="WW171" s="69"/>
      <c r="WX171" s="69"/>
      <c r="WY171" s="69"/>
      <c r="WZ171" s="69"/>
      <c r="XA171" s="69"/>
      <c r="XB171" s="69"/>
      <c r="XC171" s="69"/>
      <c r="XD171" s="69"/>
      <c r="XE171" s="69"/>
      <c r="XF171" s="69"/>
      <c r="XG171" s="69"/>
      <c r="XH171" s="69"/>
      <c r="XI171" s="69"/>
      <c r="XJ171" s="69"/>
      <c r="XK171" s="69"/>
      <c r="XL171" s="69"/>
      <c r="XM171" s="69"/>
      <c r="XN171" s="69"/>
      <c r="XO171" s="69"/>
      <c r="XP171" s="69"/>
      <c r="XQ171" s="69"/>
      <c r="XR171" s="69"/>
      <c r="XS171" s="69"/>
      <c r="XT171" s="69"/>
      <c r="XU171" s="69"/>
      <c r="XV171" s="69"/>
      <c r="XW171" s="69"/>
      <c r="XX171" s="69"/>
      <c r="XY171" s="69"/>
      <c r="XZ171" s="69"/>
      <c r="YA171" s="69"/>
      <c r="YB171" s="69"/>
      <c r="YC171" s="69"/>
      <c r="YD171" s="69"/>
      <c r="YE171" s="69"/>
      <c r="YF171" s="69"/>
      <c r="YG171" s="69"/>
      <c r="YH171" s="69"/>
      <c r="YI171" s="69"/>
      <c r="YJ171" s="69"/>
      <c r="YK171" s="69"/>
      <c r="YL171" s="69"/>
      <c r="YM171" s="69"/>
      <c r="YN171" s="69"/>
      <c r="YO171" s="69"/>
      <c r="YP171" s="69"/>
      <c r="YQ171" s="69"/>
      <c r="YR171" s="69"/>
      <c r="YS171" s="69"/>
      <c r="YT171" s="69"/>
      <c r="YU171" s="69"/>
      <c r="YV171" s="69"/>
      <c r="YW171" s="69"/>
      <c r="YX171" s="69"/>
      <c r="YY171" s="69"/>
      <c r="YZ171" s="69"/>
      <c r="ZA171" s="69"/>
      <c r="ZB171" s="69"/>
      <c r="ZC171" s="69"/>
      <c r="ZD171" s="69"/>
      <c r="ZE171" s="69"/>
      <c r="ZF171" s="69"/>
      <c r="ZG171" s="69"/>
      <c r="ZH171" s="69"/>
      <c r="ZI171" s="69"/>
      <c r="ZJ171" s="69"/>
      <c r="ZK171" s="69"/>
      <c r="ZL171" s="69"/>
      <c r="ZM171" s="69"/>
      <c r="ZN171" s="69"/>
      <c r="ZO171" s="69"/>
      <c r="ZP171" s="69"/>
      <c r="ZQ171" s="69"/>
      <c r="ZR171" s="69"/>
      <c r="ZS171" s="69"/>
      <c r="ZT171" s="69"/>
      <c r="ZU171" s="69"/>
      <c r="ZV171" s="69"/>
      <c r="ZW171" s="69"/>
      <c r="ZX171" s="69"/>
      <c r="ZY171" s="69"/>
      <c r="ZZ171" s="69"/>
      <c r="AAA171" s="69"/>
      <c r="AAB171" s="69"/>
      <c r="AAC171" s="69"/>
      <c r="AAD171" s="69"/>
      <c r="AAE171" s="69"/>
      <c r="AAF171" s="69"/>
      <c r="AAG171" s="69"/>
      <c r="AAH171" s="69"/>
      <c r="AAI171" s="69"/>
      <c r="AAJ171" s="69"/>
      <c r="AAK171" s="69"/>
      <c r="AAL171" s="69"/>
      <c r="AAM171" s="69"/>
      <c r="AAN171" s="69"/>
      <c r="AAO171" s="69"/>
      <c r="AAP171" s="69"/>
      <c r="AAQ171" s="69"/>
      <c r="AAR171" s="69"/>
      <c r="AAS171" s="69"/>
      <c r="AAT171" s="69"/>
      <c r="AAU171" s="69"/>
      <c r="AAV171" s="69"/>
      <c r="AAW171" s="69"/>
      <c r="AAX171" s="69"/>
      <c r="AAY171" s="69"/>
      <c r="AAZ171" s="69"/>
      <c r="ABA171" s="69"/>
      <c r="ABB171" s="69"/>
      <c r="ABC171" s="69"/>
      <c r="ABD171" s="69"/>
      <c r="ABE171" s="69"/>
      <c r="ABF171" s="69"/>
      <c r="ABG171" s="69"/>
      <c r="ABH171" s="69"/>
      <c r="ABI171" s="69"/>
      <c r="ABJ171" s="69"/>
      <c r="ABK171" s="69"/>
      <c r="ABL171" s="69"/>
      <c r="ABM171" s="69"/>
      <c r="ABN171" s="69"/>
      <c r="ABO171" s="69"/>
      <c r="ABP171" s="69"/>
      <c r="ABQ171" s="69"/>
      <c r="ABR171" s="69"/>
      <c r="ABS171" s="69"/>
      <c r="ABT171" s="69"/>
      <c r="ABU171" s="69"/>
      <c r="ABV171" s="69"/>
      <c r="ABW171" s="69"/>
      <c r="ABX171" s="69"/>
      <c r="ABY171" s="69"/>
      <c r="ABZ171" s="69"/>
      <c r="ACA171" s="69"/>
      <c r="ACB171" s="69"/>
      <c r="ACC171" s="69"/>
      <c r="ACD171" s="69"/>
      <c r="ACE171" s="69"/>
      <c r="ACF171" s="69"/>
      <c r="ACG171" s="69"/>
      <c r="ACH171" s="69"/>
      <c r="ACI171" s="69"/>
      <c r="ACJ171" s="69"/>
      <c r="ACK171" s="69"/>
      <c r="ACL171" s="69"/>
      <c r="ACM171" s="69"/>
      <c r="ACN171" s="69"/>
      <c r="ACO171" s="69"/>
      <c r="ACP171" s="69"/>
      <c r="ACQ171" s="69"/>
      <c r="ACR171" s="69"/>
      <c r="ACS171" s="69"/>
      <c r="ACT171" s="69"/>
      <c r="ACU171" s="69"/>
      <c r="ACV171" s="69"/>
      <c r="ACW171" s="69"/>
      <c r="ACX171" s="69"/>
      <c r="ACY171" s="69"/>
      <c r="ACZ171" s="69"/>
      <c r="ADA171" s="69"/>
      <c r="ADB171" s="69"/>
      <c r="ADC171" s="69"/>
      <c r="ADD171" s="69"/>
      <c r="ADE171" s="69"/>
      <c r="ADF171" s="69"/>
      <c r="ADG171" s="69"/>
      <c r="ADH171" s="69"/>
      <c r="ADI171" s="69"/>
      <c r="ADJ171" s="69"/>
      <c r="ADK171" s="69"/>
      <c r="ADL171" s="69"/>
      <c r="ADM171" s="69"/>
      <c r="ADN171" s="69"/>
      <c r="ADO171" s="69"/>
      <c r="ADP171" s="69"/>
      <c r="ADQ171" s="69"/>
      <c r="ADR171" s="69"/>
      <c r="ADS171" s="69"/>
      <c r="ADT171" s="69"/>
      <c r="ADU171" s="69"/>
      <c r="ADV171" s="69"/>
      <c r="ADW171" s="69"/>
      <c r="ADX171" s="69"/>
      <c r="ADY171" s="69"/>
      <c r="ADZ171" s="69"/>
      <c r="AEA171" s="69"/>
      <c r="AEB171" s="69"/>
      <c r="AEC171" s="69"/>
      <c r="AED171" s="69"/>
      <c r="AEE171" s="69"/>
      <c r="AEF171" s="69"/>
      <c r="AEG171" s="69"/>
      <c r="AEH171" s="69"/>
      <c r="AEI171" s="69"/>
      <c r="AEJ171" s="69"/>
      <c r="AEK171" s="69"/>
      <c r="AEL171" s="69"/>
      <c r="AEM171" s="69"/>
      <c r="AEN171" s="69"/>
      <c r="AEO171" s="69"/>
      <c r="AEP171" s="69"/>
      <c r="AEQ171" s="69"/>
      <c r="AER171" s="69"/>
      <c r="AES171" s="69"/>
      <c r="AET171" s="69"/>
      <c r="AEU171" s="69"/>
      <c r="AEV171" s="69"/>
      <c r="AEW171" s="69"/>
      <c r="AEX171" s="69"/>
      <c r="AEY171" s="69"/>
      <c r="AEZ171" s="69"/>
      <c r="AFA171" s="69"/>
      <c r="AFB171" s="69"/>
      <c r="AFC171" s="69"/>
      <c r="AFD171" s="69"/>
      <c r="AFE171" s="69"/>
      <c r="AFF171" s="69"/>
      <c r="AFG171" s="69"/>
      <c r="AFH171" s="69"/>
      <c r="AFI171" s="69"/>
      <c r="AFJ171" s="69"/>
      <c r="AFK171" s="69"/>
      <c r="AFL171" s="69"/>
      <c r="AFM171" s="69"/>
      <c r="AFN171" s="69"/>
      <c r="AFO171" s="69"/>
      <c r="AFP171" s="69"/>
      <c r="AFQ171" s="69"/>
      <c r="AFR171" s="69"/>
      <c r="AFS171" s="69"/>
      <c r="AFT171" s="69"/>
      <c r="AFU171" s="69"/>
      <c r="AFV171" s="69"/>
      <c r="AFW171" s="69"/>
      <c r="AFX171" s="69"/>
      <c r="AFY171" s="69"/>
      <c r="AFZ171" s="69"/>
      <c r="AGA171" s="69"/>
      <c r="AGB171" s="69"/>
      <c r="AGC171" s="69"/>
      <c r="AGD171" s="69"/>
      <c r="AGE171" s="69"/>
      <c r="AGF171" s="69"/>
      <c r="AGG171" s="69"/>
      <c r="AGH171" s="69"/>
      <c r="AGI171" s="69"/>
      <c r="AGJ171" s="69"/>
      <c r="AGK171" s="69"/>
      <c r="AGL171" s="69"/>
      <c r="AGM171" s="69"/>
      <c r="AGN171" s="69"/>
      <c r="AGO171" s="69"/>
      <c r="AGP171" s="69"/>
      <c r="AGQ171" s="69"/>
      <c r="AGR171" s="69"/>
      <c r="AGS171" s="69"/>
      <c r="AGT171" s="69"/>
      <c r="AGU171" s="69"/>
      <c r="AGV171" s="69"/>
      <c r="AGW171" s="69"/>
      <c r="AGX171" s="69"/>
      <c r="AGY171" s="69"/>
      <c r="AGZ171" s="69"/>
      <c r="AHA171" s="69"/>
      <c r="AHB171" s="69"/>
      <c r="AHC171" s="69"/>
      <c r="AHD171" s="69"/>
      <c r="AHE171" s="69"/>
      <c r="AHF171" s="69"/>
      <c r="AHG171" s="69"/>
      <c r="AHH171" s="69"/>
      <c r="AHI171" s="69"/>
      <c r="AHJ171" s="69"/>
      <c r="AHK171" s="69"/>
      <c r="AHL171" s="69"/>
      <c r="AHM171" s="69"/>
      <c r="AHN171" s="69"/>
      <c r="AHO171" s="69"/>
      <c r="AHP171" s="69"/>
      <c r="AHQ171" s="69"/>
      <c r="AHR171" s="69"/>
      <c r="AHS171" s="69"/>
      <c r="AHT171" s="69"/>
      <c r="AHU171" s="69"/>
      <c r="AHV171" s="69"/>
      <c r="AHW171" s="69"/>
      <c r="AHX171" s="69"/>
      <c r="AHY171" s="69"/>
      <c r="AHZ171" s="69"/>
      <c r="AIA171" s="69"/>
      <c r="AIB171" s="69"/>
      <c r="AIC171" s="69"/>
      <c r="AID171" s="69"/>
      <c r="AIE171" s="69"/>
      <c r="AIF171" s="69"/>
      <c r="AIG171" s="69"/>
      <c r="AIH171" s="69"/>
      <c r="AII171" s="69"/>
      <c r="AIJ171" s="69"/>
      <c r="AIK171" s="69"/>
      <c r="AIL171" s="69"/>
      <c r="AIM171" s="69"/>
      <c r="AIN171" s="69"/>
      <c r="AIO171" s="69"/>
      <c r="AIP171" s="69"/>
      <c r="AIQ171" s="69"/>
      <c r="AIR171" s="69"/>
      <c r="AIS171" s="69"/>
      <c r="AIT171" s="69"/>
      <c r="AIU171" s="69"/>
      <c r="AIV171" s="69"/>
      <c r="AIW171" s="69"/>
      <c r="AIX171" s="69"/>
      <c r="AIY171" s="69"/>
      <c r="AIZ171" s="69"/>
      <c r="AJA171" s="69"/>
      <c r="AJB171" s="69"/>
      <c r="AJC171" s="69"/>
      <c r="AJD171" s="69"/>
      <c r="AJE171" s="69"/>
      <c r="AJF171" s="69"/>
      <c r="AJG171" s="69"/>
      <c r="AJH171" s="69"/>
      <c r="AJI171" s="69"/>
      <c r="AJJ171" s="69"/>
      <c r="AJK171" s="69"/>
      <c r="AJL171" s="69"/>
      <c r="AJM171" s="69"/>
      <c r="AJN171" s="69"/>
      <c r="AJO171" s="69"/>
      <c r="AJP171" s="69"/>
      <c r="AJQ171" s="69"/>
      <c r="AJR171" s="69"/>
      <c r="AJS171" s="69"/>
      <c r="AJT171" s="69"/>
      <c r="AJU171" s="69"/>
      <c r="AJV171" s="69"/>
      <c r="AJW171" s="69"/>
      <c r="AJX171" s="69"/>
      <c r="AJY171" s="69"/>
      <c r="AJZ171" s="69"/>
      <c r="AKA171" s="69"/>
      <c r="AKB171" s="69"/>
      <c r="AKC171" s="69"/>
      <c r="AKD171" s="69"/>
      <c r="AKE171" s="69"/>
      <c r="AKF171" s="69"/>
      <c r="AKG171" s="69"/>
      <c r="AKH171" s="69"/>
      <c r="AKI171" s="69"/>
      <c r="AKJ171" s="69"/>
      <c r="AKK171" s="69"/>
      <c r="AKL171" s="69"/>
      <c r="AKM171" s="69"/>
      <c r="AKN171" s="69"/>
      <c r="AKO171" s="69"/>
      <c r="AKP171" s="69"/>
      <c r="AKQ171" s="69"/>
      <c r="AKR171" s="69"/>
      <c r="AKS171" s="69"/>
      <c r="AKT171" s="69"/>
      <c r="AKU171" s="69"/>
      <c r="AKV171" s="69"/>
      <c r="AKW171" s="69"/>
      <c r="AKX171" s="69"/>
      <c r="AKY171" s="69"/>
      <c r="AKZ171" s="69"/>
      <c r="ALA171" s="69"/>
      <c r="ALB171" s="69"/>
      <c r="ALC171" s="69"/>
      <c r="ALD171" s="69"/>
      <c r="ALE171" s="69"/>
      <c r="ALF171" s="69"/>
      <c r="ALG171" s="69"/>
      <c r="ALH171" s="69"/>
      <c r="ALI171" s="69"/>
      <c r="ALJ171" s="69"/>
      <c r="ALK171" s="69"/>
      <c r="ALL171" s="69"/>
      <c r="ALM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c r="OI172" s="69"/>
      <c r="OJ172" s="69"/>
      <c r="OK172" s="69"/>
      <c r="OL172" s="69"/>
      <c r="OM172" s="69"/>
      <c r="ON172" s="69"/>
      <c r="OO172" s="69"/>
      <c r="OP172" s="69"/>
      <c r="OQ172" s="69"/>
      <c r="OR172" s="69"/>
      <c r="OS172" s="69"/>
      <c r="OT172" s="69"/>
      <c r="OU172" s="69"/>
      <c r="OV172" s="69"/>
      <c r="OW172" s="69"/>
      <c r="OX172" s="69"/>
      <c r="OY172" s="69"/>
      <c r="OZ172" s="69"/>
      <c r="PA172" s="69"/>
      <c r="PB172" s="69"/>
      <c r="PC172" s="69"/>
      <c r="PD172" s="69"/>
      <c r="PE172" s="69"/>
      <c r="PF172" s="69"/>
      <c r="PG172" s="69"/>
      <c r="PH172" s="69"/>
      <c r="PI172" s="69"/>
      <c r="PJ172" s="69"/>
      <c r="PK172" s="69"/>
      <c r="PL172" s="69"/>
      <c r="PM172" s="69"/>
      <c r="PN172" s="69"/>
      <c r="PO172" s="69"/>
      <c r="PP172" s="69"/>
      <c r="PQ172" s="69"/>
      <c r="PR172" s="69"/>
      <c r="PS172" s="69"/>
      <c r="PT172" s="69"/>
      <c r="PU172" s="69"/>
      <c r="PV172" s="69"/>
      <c r="PW172" s="69"/>
      <c r="PX172" s="69"/>
      <c r="PY172" s="69"/>
      <c r="PZ172" s="69"/>
      <c r="QA172" s="69"/>
      <c r="QB172" s="69"/>
      <c r="QC172" s="69"/>
      <c r="QD172" s="69"/>
      <c r="QE172" s="69"/>
      <c r="QF172" s="69"/>
      <c r="QG172" s="69"/>
      <c r="QH172" s="69"/>
      <c r="QI172" s="69"/>
      <c r="QJ172" s="69"/>
      <c r="QK172" s="69"/>
      <c r="QL172" s="69"/>
      <c r="QM172" s="69"/>
      <c r="QN172" s="69"/>
      <c r="QO172" s="69"/>
      <c r="QP172" s="69"/>
      <c r="QQ172" s="69"/>
      <c r="QR172" s="69"/>
      <c r="QS172" s="69"/>
      <c r="QT172" s="69"/>
      <c r="QU172" s="69"/>
      <c r="QV172" s="69"/>
      <c r="QW172" s="69"/>
      <c r="QX172" s="69"/>
      <c r="QY172" s="69"/>
      <c r="QZ172" s="69"/>
      <c r="RA172" s="69"/>
      <c r="RB172" s="69"/>
      <c r="RC172" s="69"/>
      <c r="RD172" s="69"/>
      <c r="RE172" s="69"/>
      <c r="RF172" s="69"/>
      <c r="RG172" s="69"/>
      <c r="RH172" s="69"/>
      <c r="RI172" s="69"/>
      <c r="RJ172" s="69"/>
      <c r="RK172" s="69"/>
      <c r="RL172" s="69"/>
      <c r="RM172" s="69"/>
      <c r="RN172" s="69"/>
      <c r="RO172" s="69"/>
      <c r="RP172" s="69"/>
      <c r="RQ172" s="69"/>
      <c r="RR172" s="69"/>
      <c r="RS172" s="69"/>
      <c r="RT172" s="69"/>
      <c r="RU172" s="69"/>
      <c r="RV172" s="69"/>
      <c r="RW172" s="69"/>
      <c r="RX172" s="69"/>
      <c r="RY172" s="69"/>
      <c r="RZ172" s="69"/>
      <c r="SA172" s="69"/>
      <c r="SB172" s="69"/>
      <c r="SC172" s="69"/>
      <c r="SD172" s="69"/>
      <c r="SE172" s="69"/>
      <c r="SF172" s="69"/>
      <c r="SG172" s="69"/>
      <c r="SH172" s="69"/>
      <c r="SI172" s="69"/>
      <c r="SJ172" s="69"/>
      <c r="SK172" s="69"/>
      <c r="SL172" s="69"/>
      <c r="SM172" s="69"/>
      <c r="SN172" s="69"/>
      <c r="SO172" s="69"/>
      <c r="SP172" s="69"/>
      <c r="SQ172" s="69"/>
      <c r="SR172" s="69"/>
      <c r="SS172" s="69"/>
      <c r="ST172" s="69"/>
      <c r="SU172" s="69"/>
      <c r="SV172" s="69"/>
      <c r="SW172" s="69"/>
      <c r="SX172" s="69"/>
      <c r="SY172" s="69"/>
      <c r="SZ172" s="69"/>
      <c r="TA172" s="69"/>
      <c r="TB172" s="69"/>
      <c r="TC172" s="69"/>
      <c r="TD172" s="69"/>
      <c r="TE172" s="69"/>
      <c r="TF172" s="69"/>
      <c r="TG172" s="69"/>
      <c r="TH172" s="69"/>
      <c r="TI172" s="69"/>
      <c r="TJ172" s="69"/>
      <c r="TK172" s="69"/>
      <c r="TL172" s="69"/>
      <c r="TM172" s="69"/>
      <c r="TN172" s="69"/>
      <c r="TO172" s="69"/>
      <c r="TP172" s="69"/>
      <c r="TQ172" s="69"/>
      <c r="TR172" s="69"/>
      <c r="TS172" s="69"/>
      <c r="TT172" s="69"/>
      <c r="TU172" s="69"/>
      <c r="TV172" s="69"/>
      <c r="TW172" s="69"/>
      <c r="TX172" s="69"/>
      <c r="TY172" s="69"/>
      <c r="TZ172" s="69"/>
      <c r="UA172" s="69"/>
      <c r="UB172" s="69"/>
      <c r="UC172" s="69"/>
      <c r="UD172" s="69"/>
      <c r="UE172" s="69"/>
      <c r="UF172" s="69"/>
      <c r="UG172" s="69"/>
      <c r="UH172" s="69"/>
      <c r="UI172" s="69"/>
      <c r="UJ172" s="69"/>
      <c r="UK172" s="69"/>
      <c r="UL172" s="69"/>
      <c r="UM172" s="69"/>
      <c r="UN172" s="69"/>
      <c r="UO172" s="69"/>
      <c r="UP172" s="69"/>
      <c r="UQ172" s="69"/>
      <c r="UR172" s="69"/>
      <c r="US172" s="69"/>
      <c r="UT172" s="69"/>
      <c r="UU172" s="69"/>
      <c r="UV172" s="69"/>
      <c r="UW172" s="69"/>
      <c r="UX172" s="69"/>
      <c r="UY172" s="69"/>
      <c r="UZ172" s="69"/>
      <c r="VA172" s="69"/>
      <c r="VB172" s="69"/>
      <c r="VC172" s="69"/>
      <c r="VD172" s="69"/>
      <c r="VE172" s="69"/>
      <c r="VF172" s="69"/>
      <c r="VG172" s="69"/>
      <c r="VH172" s="69"/>
      <c r="VI172" s="69"/>
      <c r="VJ172" s="69"/>
      <c r="VK172" s="69"/>
      <c r="VL172" s="69"/>
      <c r="VM172" s="69"/>
      <c r="VN172" s="69"/>
      <c r="VO172" s="69"/>
      <c r="VP172" s="69"/>
      <c r="VQ172" s="69"/>
      <c r="VR172" s="69"/>
      <c r="VS172" s="69"/>
      <c r="VT172" s="69"/>
      <c r="VU172" s="69"/>
      <c r="VV172" s="69"/>
      <c r="VW172" s="69"/>
      <c r="VX172" s="69"/>
      <c r="VY172" s="69"/>
      <c r="VZ172" s="69"/>
      <c r="WA172" s="69"/>
      <c r="WB172" s="69"/>
      <c r="WC172" s="69"/>
      <c r="WD172" s="69"/>
      <c r="WE172" s="69"/>
      <c r="WF172" s="69"/>
      <c r="WG172" s="69"/>
      <c r="WH172" s="69"/>
      <c r="WI172" s="69"/>
      <c r="WJ172" s="69"/>
      <c r="WK172" s="69"/>
      <c r="WL172" s="69"/>
      <c r="WM172" s="69"/>
      <c r="WN172" s="69"/>
      <c r="WO172" s="69"/>
      <c r="WP172" s="69"/>
      <c r="WQ172" s="69"/>
      <c r="WR172" s="69"/>
      <c r="WS172" s="69"/>
      <c r="WT172" s="69"/>
      <c r="WU172" s="69"/>
      <c r="WV172" s="69"/>
      <c r="WW172" s="69"/>
      <c r="WX172" s="69"/>
      <c r="WY172" s="69"/>
      <c r="WZ172" s="69"/>
      <c r="XA172" s="69"/>
      <c r="XB172" s="69"/>
      <c r="XC172" s="69"/>
      <c r="XD172" s="69"/>
      <c r="XE172" s="69"/>
      <c r="XF172" s="69"/>
      <c r="XG172" s="69"/>
      <c r="XH172" s="69"/>
      <c r="XI172" s="69"/>
      <c r="XJ172" s="69"/>
      <c r="XK172" s="69"/>
      <c r="XL172" s="69"/>
      <c r="XM172" s="69"/>
      <c r="XN172" s="69"/>
      <c r="XO172" s="69"/>
      <c r="XP172" s="69"/>
      <c r="XQ172" s="69"/>
      <c r="XR172" s="69"/>
      <c r="XS172" s="69"/>
      <c r="XT172" s="69"/>
      <c r="XU172" s="69"/>
      <c r="XV172" s="69"/>
      <c r="XW172" s="69"/>
      <c r="XX172" s="69"/>
      <c r="XY172" s="69"/>
      <c r="XZ172" s="69"/>
      <c r="YA172" s="69"/>
      <c r="YB172" s="69"/>
      <c r="YC172" s="69"/>
      <c r="YD172" s="69"/>
      <c r="YE172" s="69"/>
      <c r="YF172" s="69"/>
      <c r="YG172" s="69"/>
      <c r="YH172" s="69"/>
      <c r="YI172" s="69"/>
      <c r="YJ172" s="69"/>
      <c r="YK172" s="69"/>
      <c r="YL172" s="69"/>
      <c r="YM172" s="69"/>
      <c r="YN172" s="69"/>
      <c r="YO172" s="69"/>
      <c r="YP172" s="69"/>
      <c r="YQ172" s="69"/>
      <c r="YR172" s="69"/>
      <c r="YS172" s="69"/>
      <c r="YT172" s="69"/>
      <c r="YU172" s="69"/>
      <c r="YV172" s="69"/>
      <c r="YW172" s="69"/>
      <c r="YX172" s="69"/>
      <c r="YY172" s="69"/>
      <c r="YZ172" s="69"/>
      <c r="ZA172" s="69"/>
      <c r="ZB172" s="69"/>
      <c r="ZC172" s="69"/>
      <c r="ZD172" s="69"/>
      <c r="ZE172" s="69"/>
      <c r="ZF172" s="69"/>
      <c r="ZG172" s="69"/>
      <c r="ZH172" s="69"/>
      <c r="ZI172" s="69"/>
      <c r="ZJ172" s="69"/>
      <c r="ZK172" s="69"/>
      <c r="ZL172" s="69"/>
      <c r="ZM172" s="69"/>
      <c r="ZN172" s="69"/>
      <c r="ZO172" s="69"/>
      <c r="ZP172" s="69"/>
      <c r="ZQ172" s="69"/>
      <c r="ZR172" s="69"/>
      <c r="ZS172" s="69"/>
      <c r="ZT172" s="69"/>
      <c r="ZU172" s="69"/>
      <c r="ZV172" s="69"/>
      <c r="ZW172" s="69"/>
      <c r="ZX172" s="69"/>
      <c r="ZY172" s="69"/>
      <c r="ZZ172" s="69"/>
      <c r="AAA172" s="69"/>
      <c r="AAB172" s="69"/>
      <c r="AAC172" s="69"/>
      <c r="AAD172" s="69"/>
      <c r="AAE172" s="69"/>
      <c r="AAF172" s="69"/>
      <c r="AAG172" s="69"/>
      <c r="AAH172" s="69"/>
      <c r="AAI172" s="69"/>
      <c r="AAJ172" s="69"/>
      <c r="AAK172" s="69"/>
      <c r="AAL172" s="69"/>
      <c r="AAM172" s="69"/>
      <c r="AAN172" s="69"/>
      <c r="AAO172" s="69"/>
      <c r="AAP172" s="69"/>
      <c r="AAQ172" s="69"/>
      <c r="AAR172" s="69"/>
      <c r="AAS172" s="69"/>
      <c r="AAT172" s="69"/>
      <c r="AAU172" s="69"/>
      <c r="AAV172" s="69"/>
      <c r="AAW172" s="69"/>
      <c r="AAX172" s="69"/>
      <c r="AAY172" s="69"/>
      <c r="AAZ172" s="69"/>
      <c r="ABA172" s="69"/>
      <c r="ABB172" s="69"/>
      <c r="ABC172" s="69"/>
      <c r="ABD172" s="69"/>
      <c r="ABE172" s="69"/>
      <c r="ABF172" s="69"/>
      <c r="ABG172" s="69"/>
      <c r="ABH172" s="69"/>
      <c r="ABI172" s="69"/>
      <c r="ABJ172" s="69"/>
      <c r="ABK172" s="69"/>
      <c r="ABL172" s="69"/>
      <c r="ABM172" s="69"/>
      <c r="ABN172" s="69"/>
      <c r="ABO172" s="69"/>
      <c r="ABP172" s="69"/>
      <c r="ABQ172" s="69"/>
      <c r="ABR172" s="69"/>
      <c r="ABS172" s="69"/>
      <c r="ABT172" s="69"/>
      <c r="ABU172" s="69"/>
      <c r="ABV172" s="69"/>
      <c r="ABW172" s="69"/>
      <c r="ABX172" s="69"/>
      <c r="ABY172" s="69"/>
      <c r="ABZ172" s="69"/>
      <c r="ACA172" s="69"/>
      <c r="ACB172" s="69"/>
      <c r="ACC172" s="69"/>
      <c r="ACD172" s="69"/>
      <c r="ACE172" s="69"/>
      <c r="ACF172" s="69"/>
      <c r="ACG172" s="69"/>
      <c r="ACH172" s="69"/>
      <c r="ACI172" s="69"/>
      <c r="ACJ172" s="69"/>
      <c r="ACK172" s="69"/>
      <c r="ACL172" s="69"/>
      <c r="ACM172" s="69"/>
      <c r="ACN172" s="69"/>
      <c r="ACO172" s="69"/>
      <c r="ACP172" s="69"/>
      <c r="ACQ172" s="69"/>
      <c r="ACR172" s="69"/>
      <c r="ACS172" s="69"/>
      <c r="ACT172" s="69"/>
      <c r="ACU172" s="69"/>
      <c r="ACV172" s="69"/>
      <c r="ACW172" s="69"/>
      <c r="ACX172" s="69"/>
      <c r="ACY172" s="69"/>
      <c r="ACZ172" s="69"/>
      <c r="ADA172" s="69"/>
      <c r="ADB172" s="69"/>
      <c r="ADC172" s="69"/>
      <c r="ADD172" s="69"/>
      <c r="ADE172" s="69"/>
      <c r="ADF172" s="69"/>
      <c r="ADG172" s="69"/>
      <c r="ADH172" s="69"/>
      <c r="ADI172" s="69"/>
      <c r="ADJ172" s="69"/>
      <c r="ADK172" s="69"/>
      <c r="ADL172" s="69"/>
      <c r="ADM172" s="69"/>
      <c r="ADN172" s="69"/>
      <c r="ADO172" s="69"/>
      <c r="ADP172" s="69"/>
      <c r="ADQ172" s="69"/>
      <c r="ADR172" s="69"/>
      <c r="ADS172" s="69"/>
      <c r="ADT172" s="69"/>
      <c r="ADU172" s="69"/>
      <c r="ADV172" s="69"/>
      <c r="ADW172" s="69"/>
      <c r="ADX172" s="69"/>
      <c r="ADY172" s="69"/>
      <c r="ADZ172" s="69"/>
      <c r="AEA172" s="69"/>
      <c r="AEB172" s="69"/>
      <c r="AEC172" s="69"/>
      <c r="AED172" s="69"/>
      <c r="AEE172" s="69"/>
      <c r="AEF172" s="69"/>
      <c r="AEG172" s="69"/>
      <c r="AEH172" s="69"/>
      <c r="AEI172" s="69"/>
      <c r="AEJ172" s="69"/>
      <c r="AEK172" s="69"/>
      <c r="AEL172" s="69"/>
      <c r="AEM172" s="69"/>
      <c r="AEN172" s="69"/>
      <c r="AEO172" s="69"/>
      <c r="AEP172" s="69"/>
      <c r="AEQ172" s="69"/>
      <c r="AER172" s="69"/>
      <c r="AES172" s="69"/>
      <c r="AET172" s="69"/>
      <c r="AEU172" s="69"/>
      <c r="AEV172" s="69"/>
      <c r="AEW172" s="69"/>
      <c r="AEX172" s="69"/>
      <c r="AEY172" s="69"/>
      <c r="AEZ172" s="69"/>
      <c r="AFA172" s="69"/>
      <c r="AFB172" s="69"/>
      <c r="AFC172" s="69"/>
      <c r="AFD172" s="69"/>
      <c r="AFE172" s="69"/>
      <c r="AFF172" s="69"/>
      <c r="AFG172" s="69"/>
      <c r="AFH172" s="69"/>
      <c r="AFI172" s="69"/>
      <c r="AFJ172" s="69"/>
      <c r="AFK172" s="69"/>
      <c r="AFL172" s="69"/>
      <c r="AFM172" s="69"/>
      <c r="AFN172" s="69"/>
      <c r="AFO172" s="69"/>
      <c r="AFP172" s="69"/>
      <c r="AFQ172" s="69"/>
      <c r="AFR172" s="69"/>
      <c r="AFS172" s="69"/>
      <c r="AFT172" s="69"/>
      <c r="AFU172" s="69"/>
      <c r="AFV172" s="69"/>
      <c r="AFW172" s="69"/>
      <c r="AFX172" s="69"/>
      <c r="AFY172" s="69"/>
      <c r="AFZ172" s="69"/>
      <c r="AGA172" s="69"/>
      <c r="AGB172" s="69"/>
      <c r="AGC172" s="69"/>
      <c r="AGD172" s="69"/>
      <c r="AGE172" s="69"/>
      <c r="AGF172" s="69"/>
      <c r="AGG172" s="69"/>
      <c r="AGH172" s="69"/>
      <c r="AGI172" s="69"/>
      <c r="AGJ172" s="69"/>
      <c r="AGK172" s="69"/>
      <c r="AGL172" s="69"/>
      <c r="AGM172" s="69"/>
      <c r="AGN172" s="69"/>
      <c r="AGO172" s="69"/>
      <c r="AGP172" s="69"/>
      <c r="AGQ172" s="69"/>
      <c r="AGR172" s="69"/>
      <c r="AGS172" s="69"/>
      <c r="AGT172" s="69"/>
      <c r="AGU172" s="69"/>
      <c r="AGV172" s="69"/>
      <c r="AGW172" s="69"/>
      <c r="AGX172" s="69"/>
      <c r="AGY172" s="69"/>
      <c r="AGZ172" s="69"/>
      <c r="AHA172" s="69"/>
      <c r="AHB172" s="69"/>
      <c r="AHC172" s="69"/>
      <c r="AHD172" s="69"/>
      <c r="AHE172" s="69"/>
      <c r="AHF172" s="69"/>
      <c r="AHG172" s="69"/>
      <c r="AHH172" s="69"/>
      <c r="AHI172" s="69"/>
      <c r="AHJ172" s="69"/>
      <c r="AHK172" s="69"/>
      <c r="AHL172" s="69"/>
      <c r="AHM172" s="69"/>
      <c r="AHN172" s="69"/>
      <c r="AHO172" s="69"/>
      <c r="AHP172" s="69"/>
      <c r="AHQ172" s="69"/>
      <c r="AHR172" s="69"/>
      <c r="AHS172" s="69"/>
      <c r="AHT172" s="69"/>
      <c r="AHU172" s="69"/>
      <c r="AHV172" s="69"/>
      <c r="AHW172" s="69"/>
      <c r="AHX172" s="69"/>
      <c r="AHY172" s="69"/>
      <c r="AHZ172" s="69"/>
      <c r="AIA172" s="69"/>
      <c r="AIB172" s="69"/>
      <c r="AIC172" s="69"/>
      <c r="AID172" s="69"/>
      <c r="AIE172" s="69"/>
      <c r="AIF172" s="69"/>
      <c r="AIG172" s="69"/>
      <c r="AIH172" s="69"/>
      <c r="AII172" s="69"/>
      <c r="AIJ172" s="69"/>
      <c r="AIK172" s="69"/>
      <c r="AIL172" s="69"/>
      <c r="AIM172" s="69"/>
      <c r="AIN172" s="69"/>
      <c r="AIO172" s="69"/>
      <c r="AIP172" s="69"/>
      <c r="AIQ172" s="69"/>
      <c r="AIR172" s="69"/>
      <c r="AIS172" s="69"/>
      <c r="AIT172" s="69"/>
      <c r="AIU172" s="69"/>
      <c r="AIV172" s="69"/>
      <c r="AIW172" s="69"/>
      <c r="AIX172" s="69"/>
      <c r="AIY172" s="69"/>
      <c r="AIZ172" s="69"/>
      <c r="AJA172" s="69"/>
      <c r="AJB172" s="69"/>
      <c r="AJC172" s="69"/>
      <c r="AJD172" s="69"/>
      <c r="AJE172" s="69"/>
      <c r="AJF172" s="69"/>
      <c r="AJG172" s="69"/>
      <c r="AJH172" s="69"/>
      <c r="AJI172" s="69"/>
      <c r="AJJ172" s="69"/>
      <c r="AJK172" s="69"/>
      <c r="AJL172" s="69"/>
      <c r="AJM172" s="69"/>
      <c r="AJN172" s="69"/>
      <c r="AJO172" s="69"/>
      <c r="AJP172" s="69"/>
      <c r="AJQ172" s="69"/>
      <c r="AJR172" s="69"/>
      <c r="AJS172" s="69"/>
      <c r="AJT172" s="69"/>
      <c r="AJU172" s="69"/>
      <c r="AJV172" s="69"/>
      <c r="AJW172" s="69"/>
      <c r="AJX172" s="69"/>
      <c r="AJY172" s="69"/>
      <c r="AJZ172" s="69"/>
      <c r="AKA172" s="69"/>
      <c r="AKB172" s="69"/>
      <c r="AKC172" s="69"/>
      <c r="AKD172" s="69"/>
      <c r="AKE172" s="69"/>
      <c r="AKF172" s="69"/>
      <c r="AKG172" s="69"/>
      <c r="AKH172" s="69"/>
      <c r="AKI172" s="69"/>
      <c r="AKJ172" s="69"/>
      <c r="AKK172" s="69"/>
      <c r="AKL172" s="69"/>
      <c r="AKM172" s="69"/>
      <c r="AKN172" s="69"/>
      <c r="AKO172" s="69"/>
      <c r="AKP172" s="69"/>
      <c r="AKQ172" s="69"/>
      <c r="AKR172" s="69"/>
      <c r="AKS172" s="69"/>
      <c r="AKT172" s="69"/>
      <c r="AKU172" s="69"/>
      <c r="AKV172" s="69"/>
      <c r="AKW172" s="69"/>
      <c r="AKX172" s="69"/>
      <c r="AKY172" s="69"/>
      <c r="AKZ172" s="69"/>
      <c r="ALA172" s="69"/>
      <c r="ALB172" s="69"/>
      <c r="ALC172" s="69"/>
      <c r="ALD172" s="69"/>
      <c r="ALE172" s="69"/>
      <c r="ALF172" s="69"/>
      <c r="ALG172" s="69"/>
      <c r="ALH172" s="69"/>
      <c r="ALI172" s="69"/>
      <c r="ALJ172" s="69"/>
      <c r="ALK172" s="69"/>
      <c r="ALL172" s="69"/>
      <c r="ALM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c r="JS173" s="69"/>
      <c r="JT173" s="69"/>
      <c r="JU173" s="69"/>
      <c r="JV173" s="69"/>
      <c r="JW173" s="69"/>
      <c r="JX173" s="69"/>
      <c r="JY173" s="69"/>
      <c r="JZ173" s="69"/>
      <c r="KA173" s="69"/>
      <c r="KB173" s="69"/>
      <c r="KC173" s="69"/>
      <c r="KD173" s="69"/>
      <c r="KE173" s="69"/>
      <c r="KF173" s="69"/>
      <c r="KG173" s="69"/>
      <c r="KH173" s="69"/>
      <c r="KI173" s="69"/>
      <c r="KJ173" s="69"/>
      <c r="KK173" s="69"/>
      <c r="KL173" s="69"/>
      <c r="KM173" s="69"/>
      <c r="KN173" s="69"/>
      <c r="KO173" s="69"/>
      <c r="KP173" s="69"/>
      <c r="KQ173" s="69"/>
      <c r="KR173" s="69"/>
      <c r="KS173" s="69"/>
      <c r="KT173" s="69"/>
      <c r="KU173" s="69"/>
      <c r="KV173" s="69"/>
      <c r="KW173" s="69"/>
      <c r="KX173" s="69"/>
      <c r="KY173" s="69"/>
      <c r="KZ173" s="69"/>
      <c r="LA173" s="69"/>
      <c r="LB173" s="69"/>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c r="OM173" s="69"/>
      <c r="ON173" s="69"/>
      <c r="OO173" s="69"/>
      <c r="OP173" s="69"/>
      <c r="OQ173" s="69"/>
      <c r="OR173" s="69"/>
      <c r="OS173" s="69"/>
      <c r="OT173" s="69"/>
      <c r="OU173" s="69"/>
      <c r="OV173" s="69"/>
      <c r="OW173" s="69"/>
      <c r="OX173" s="69"/>
      <c r="OY173" s="69"/>
      <c r="OZ173" s="69"/>
      <c r="PA173" s="69"/>
      <c r="PB173" s="69"/>
      <c r="PC173" s="69"/>
      <c r="PD173" s="69"/>
      <c r="PE173" s="69"/>
      <c r="PF173" s="69"/>
      <c r="PG173" s="69"/>
      <c r="PH173" s="69"/>
      <c r="PI173" s="69"/>
      <c r="PJ173" s="69"/>
      <c r="PK173" s="69"/>
      <c r="PL173" s="69"/>
      <c r="PM173" s="69"/>
      <c r="PN173" s="69"/>
      <c r="PO173" s="69"/>
      <c r="PP173" s="69"/>
      <c r="PQ173" s="69"/>
      <c r="PR173" s="69"/>
      <c r="PS173" s="69"/>
      <c r="PT173" s="69"/>
      <c r="PU173" s="69"/>
      <c r="PV173" s="69"/>
      <c r="PW173" s="69"/>
      <c r="PX173" s="69"/>
      <c r="PY173" s="69"/>
      <c r="PZ173" s="69"/>
      <c r="QA173" s="69"/>
      <c r="QB173" s="69"/>
      <c r="QC173" s="69"/>
      <c r="QD173" s="69"/>
      <c r="QE173" s="69"/>
      <c r="QF173" s="69"/>
      <c r="QG173" s="69"/>
      <c r="QH173" s="69"/>
      <c r="QI173" s="69"/>
      <c r="QJ173" s="69"/>
      <c r="QK173" s="69"/>
      <c r="QL173" s="69"/>
      <c r="QM173" s="69"/>
      <c r="QN173" s="69"/>
      <c r="QO173" s="69"/>
      <c r="QP173" s="69"/>
      <c r="QQ173" s="69"/>
      <c r="QR173" s="69"/>
      <c r="QS173" s="69"/>
      <c r="QT173" s="69"/>
      <c r="QU173" s="69"/>
      <c r="QV173" s="69"/>
      <c r="QW173" s="69"/>
      <c r="QX173" s="69"/>
      <c r="QY173" s="69"/>
      <c r="QZ173" s="69"/>
      <c r="RA173" s="69"/>
      <c r="RB173" s="69"/>
      <c r="RC173" s="69"/>
      <c r="RD173" s="69"/>
      <c r="RE173" s="69"/>
      <c r="RF173" s="69"/>
      <c r="RG173" s="69"/>
      <c r="RH173" s="69"/>
      <c r="RI173" s="69"/>
      <c r="RJ173" s="69"/>
      <c r="RK173" s="69"/>
      <c r="RL173" s="69"/>
      <c r="RM173" s="69"/>
      <c r="RN173" s="69"/>
      <c r="RO173" s="69"/>
      <c r="RP173" s="69"/>
      <c r="RQ173" s="69"/>
      <c r="RR173" s="69"/>
      <c r="RS173" s="69"/>
      <c r="RT173" s="69"/>
      <c r="RU173" s="69"/>
      <c r="RV173" s="69"/>
      <c r="RW173" s="69"/>
      <c r="RX173" s="69"/>
      <c r="RY173" s="69"/>
      <c r="RZ173" s="69"/>
      <c r="SA173" s="69"/>
      <c r="SB173" s="69"/>
      <c r="SC173" s="69"/>
      <c r="SD173" s="69"/>
      <c r="SE173" s="69"/>
      <c r="SF173" s="69"/>
      <c r="SG173" s="69"/>
      <c r="SH173" s="69"/>
      <c r="SI173" s="69"/>
      <c r="SJ173" s="69"/>
      <c r="SK173" s="69"/>
      <c r="SL173" s="69"/>
      <c r="SM173" s="69"/>
      <c r="SN173" s="69"/>
      <c r="SO173" s="69"/>
      <c r="SP173" s="69"/>
      <c r="SQ173" s="69"/>
      <c r="SR173" s="69"/>
      <c r="SS173" s="69"/>
      <c r="ST173" s="69"/>
      <c r="SU173" s="69"/>
      <c r="SV173" s="69"/>
      <c r="SW173" s="69"/>
      <c r="SX173" s="69"/>
      <c r="SY173" s="69"/>
      <c r="SZ173" s="69"/>
      <c r="TA173" s="69"/>
      <c r="TB173" s="69"/>
      <c r="TC173" s="69"/>
      <c r="TD173" s="69"/>
      <c r="TE173" s="69"/>
      <c r="TF173" s="69"/>
      <c r="TG173" s="69"/>
      <c r="TH173" s="69"/>
      <c r="TI173" s="69"/>
      <c r="TJ173" s="69"/>
      <c r="TK173" s="69"/>
      <c r="TL173" s="69"/>
      <c r="TM173" s="69"/>
      <c r="TN173" s="69"/>
      <c r="TO173" s="69"/>
      <c r="TP173" s="69"/>
      <c r="TQ173" s="69"/>
      <c r="TR173" s="69"/>
      <c r="TS173" s="69"/>
      <c r="TT173" s="69"/>
      <c r="TU173" s="69"/>
      <c r="TV173" s="69"/>
      <c r="TW173" s="69"/>
      <c r="TX173" s="69"/>
      <c r="TY173" s="69"/>
      <c r="TZ173" s="69"/>
      <c r="UA173" s="69"/>
      <c r="UB173" s="69"/>
      <c r="UC173" s="69"/>
      <c r="UD173" s="69"/>
      <c r="UE173" s="69"/>
      <c r="UF173" s="69"/>
      <c r="UG173" s="69"/>
      <c r="UH173" s="69"/>
      <c r="UI173" s="69"/>
      <c r="UJ173" s="69"/>
      <c r="UK173" s="69"/>
      <c r="UL173" s="69"/>
      <c r="UM173" s="69"/>
      <c r="UN173" s="69"/>
      <c r="UO173" s="69"/>
      <c r="UP173" s="69"/>
      <c r="UQ173" s="69"/>
      <c r="UR173" s="69"/>
      <c r="US173" s="69"/>
      <c r="UT173" s="69"/>
      <c r="UU173" s="69"/>
      <c r="UV173" s="69"/>
      <c r="UW173" s="69"/>
      <c r="UX173" s="69"/>
      <c r="UY173" s="69"/>
      <c r="UZ173" s="69"/>
      <c r="VA173" s="69"/>
      <c r="VB173" s="69"/>
      <c r="VC173" s="69"/>
      <c r="VD173" s="69"/>
      <c r="VE173" s="69"/>
      <c r="VF173" s="69"/>
      <c r="VG173" s="69"/>
      <c r="VH173" s="69"/>
      <c r="VI173" s="69"/>
      <c r="VJ173" s="69"/>
      <c r="VK173" s="69"/>
      <c r="VL173" s="69"/>
      <c r="VM173" s="69"/>
      <c r="VN173" s="69"/>
      <c r="VO173" s="69"/>
      <c r="VP173" s="69"/>
      <c r="VQ173" s="69"/>
      <c r="VR173" s="69"/>
      <c r="VS173" s="69"/>
      <c r="VT173" s="69"/>
      <c r="VU173" s="69"/>
      <c r="VV173" s="69"/>
      <c r="VW173" s="69"/>
      <c r="VX173" s="69"/>
      <c r="VY173" s="69"/>
      <c r="VZ173" s="69"/>
      <c r="WA173" s="69"/>
      <c r="WB173" s="69"/>
      <c r="WC173" s="69"/>
      <c r="WD173" s="69"/>
      <c r="WE173" s="69"/>
      <c r="WF173" s="69"/>
      <c r="WG173" s="69"/>
      <c r="WH173" s="69"/>
      <c r="WI173" s="69"/>
      <c r="WJ173" s="69"/>
      <c r="WK173" s="69"/>
      <c r="WL173" s="69"/>
      <c r="WM173" s="69"/>
      <c r="WN173" s="69"/>
      <c r="WO173" s="69"/>
      <c r="WP173" s="69"/>
      <c r="WQ173" s="69"/>
      <c r="WR173" s="69"/>
      <c r="WS173" s="69"/>
      <c r="WT173" s="69"/>
      <c r="WU173" s="69"/>
      <c r="WV173" s="69"/>
      <c r="WW173" s="69"/>
      <c r="WX173" s="69"/>
      <c r="WY173" s="69"/>
      <c r="WZ173" s="69"/>
      <c r="XA173" s="69"/>
      <c r="XB173" s="69"/>
      <c r="XC173" s="69"/>
      <c r="XD173" s="69"/>
      <c r="XE173" s="69"/>
      <c r="XF173" s="69"/>
      <c r="XG173" s="69"/>
      <c r="XH173" s="69"/>
      <c r="XI173" s="69"/>
      <c r="XJ173" s="69"/>
      <c r="XK173" s="69"/>
      <c r="XL173" s="69"/>
      <c r="XM173" s="69"/>
      <c r="XN173" s="69"/>
      <c r="XO173" s="69"/>
      <c r="XP173" s="69"/>
      <c r="XQ173" s="69"/>
      <c r="XR173" s="69"/>
      <c r="XS173" s="69"/>
      <c r="XT173" s="69"/>
      <c r="XU173" s="69"/>
      <c r="XV173" s="69"/>
      <c r="XW173" s="69"/>
      <c r="XX173" s="69"/>
      <c r="XY173" s="69"/>
      <c r="XZ173" s="69"/>
      <c r="YA173" s="69"/>
      <c r="YB173" s="69"/>
      <c r="YC173" s="69"/>
      <c r="YD173" s="69"/>
      <c r="YE173" s="69"/>
      <c r="YF173" s="69"/>
      <c r="YG173" s="69"/>
      <c r="YH173" s="69"/>
      <c r="YI173" s="69"/>
      <c r="YJ173" s="69"/>
      <c r="YK173" s="69"/>
      <c r="YL173" s="69"/>
      <c r="YM173" s="69"/>
      <c r="YN173" s="69"/>
      <c r="YO173" s="69"/>
      <c r="YP173" s="69"/>
      <c r="YQ173" s="69"/>
      <c r="YR173" s="69"/>
      <c r="YS173" s="69"/>
      <c r="YT173" s="69"/>
      <c r="YU173" s="69"/>
      <c r="YV173" s="69"/>
      <c r="YW173" s="69"/>
      <c r="YX173" s="69"/>
      <c r="YY173" s="69"/>
      <c r="YZ173" s="69"/>
      <c r="ZA173" s="69"/>
      <c r="ZB173" s="69"/>
      <c r="ZC173" s="69"/>
      <c r="ZD173" s="69"/>
      <c r="ZE173" s="69"/>
      <c r="ZF173" s="69"/>
      <c r="ZG173" s="69"/>
      <c r="ZH173" s="69"/>
      <c r="ZI173" s="69"/>
      <c r="ZJ173" s="69"/>
      <c r="ZK173" s="69"/>
      <c r="ZL173" s="69"/>
      <c r="ZM173" s="69"/>
      <c r="ZN173" s="69"/>
      <c r="ZO173" s="69"/>
      <c r="ZP173" s="69"/>
      <c r="ZQ173" s="69"/>
      <c r="ZR173" s="69"/>
      <c r="ZS173" s="69"/>
      <c r="ZT173" s="69"/>
      <c r="ZU173" s="69"/>
      <c r="ZV173" s="69"/>
      <c r="ZW173" s="69"/>
      <c r="ZX173" s="69"/>
      <c r="ZY173" s="69"/>
      <c r="ZZ173" s="69"/>
      <c r="AAA173" s="69"/>
      <c r="AAB173" s="69"/>
      <c r="AAC173" s="69"/>
      <c r="AAD173" s="69"/>
      <c r="AAE173" s="69"/>
      <c r="AAF173" s="69"/>
      <c r="AAG173" s="69"/>
      <c r="AAH173" s="69"/>
      <c r="AAI173" s="69"/>
      <c r="AAJ173" s="69"/>
      <c r="AAK173" s="69"/>
      <c r="AAL173" s="69"/>
      <c r="AAM173" s="69"/>
      <c r="AAN173" s="69"/>
      <c r="AAO173" s="69"/>
      <c r="AAP173" s="69"/>
      <c r="AAQ173" s="69"/>
      <c r="AAR173" s="69"/>
      <c r="AAS173" s="69"/>
      <c r="AAT173" s="69"/>
      <c r="AAU173" s="69"/>
      <c r="AAV173" s="69"/>
      <c r="AAW173" s="69"/>
      <c r="AAX173" s="69"/>
      <c r="AAY173" s="69"/>
      <c r="AAZ173" s="69"/>
      <c r="ABA173" s="69"/>
      <c r="ABB173" s="69"/>
      <c r="ABC173" s="69"/>
      <c r="ABD173" s="69"/>
      <c r="ABE173" s="69"/>
      <c r="ABF173" s="69"/>
      <c r="ABG173" s="69"/>
      <c r="ABH173" s="69"/>
      <c r="ABI173" s="69"/>
      <c r="ABJ173" s="69"/>
      <c r="ABK173" s="69"/>
      <c r="ABL173" s="69"/>
      <c r="ABM173" s="69"/>
      <c r="ABN173" s="69"/>
      <c r="ABO173" s="69"/>
      <c r="ABP173" s="69"/>
      <c r="ABQ173" s="69"/>
      <c r="ABR173" s="69"/>
      <c r="ABS173" s="69"/>
      <c r="ABT173" s="69"/>
      <c r="ABU173" s="69"/>
      <c r="ABV173" s="69"/>
      <c r="ABW173" s="69"/>
      <c r="ABX173" s="69"/>
      <c r="ABY173" s="69"/>
      <c r="ABZ173" s="69"/>
      <c r="ACA173" s="69"/>
      <c r="ACB173" s="69"/>
      <c r="ACC173" s="69"/>
      <c r="ACD173" s="69"/>
      <c r="ACE173" s="69"/>
      <c r="ACF173" s="69"/>
      <c r="ACG173" s="69"/>
      <c r="ACH173" s="69"/>
      <c r="ACI173" s="69"/>
      <c r="ACJ173" s="69"/>
      <c r="ACK173" s="69"/>
      <c r="ACL173" s="69"/>
      <c r="ACM173" s="69"/>
      <c r="ACN173" s="69"/>
      <c r="ACO173" s="69"/>
      <c r="ACP173" s="69"/>
      <c r="ACQ173" s="69"/>
      <c r="ACR173" s="69"/>
      <c r="ACS173" s="69"/>
      <c r="ACT173" s="69"/>
      <c r="ACU173" s="69"/>
      <c r="ACV173" s="69"/>
      <c r="ACW173" s="69"/>
      <c r="ACX173" s="69"/>
      <c r="ACY173" s="69"/>
      <c r="ACZ173" s="69"/>
      <c r="ADA173" s="69"/>
      <c r="ADB173" s="69"/>
      <c r="ADC173" s="69"/>
      <c r="ADD173" s="69"/>
      <c r="ADE173" s="69"/>
      <c r="ADF173" s="69"/>
      <c r="ADG173" s="69"/>
      <c r="ADH173" s="69"/>
      <c r="ADI173" s="69"/>
      <c r="ADJ173" s="69"/>
      <c r="ADK173" s="69"/>
      <c r="ADL173" s="69"/>
      <c r="ADM173" s="69"/>
      <c r="ADN173" s="69"/>
      <c r="ADO173" s="69"/>
      <c r="ADP173" s="69"/>
      <c r="ADQ173" s="69"/>
      <c r="ADR173" s="69"/>
      <c r="ADS173" s="69"/>
      <c r="ADT173" s="69"/>
      <c r="ADU173" s="69"/>
      <c r="ADV173" s="69"/>
      <c r="ADW173" s="69"/>
      <c r="ADX173" s="69"/>
      <c r="ADY173" s="69"/>
      <c r="ADZ173" s="69"/>
      <c r="AEA173" s="69"/>
      <c r="AEB173" s="69"/>
      <c r="AEC173" s="69"/>
      <c r="AED173" s="69"/>
      <c r="AEE173" s="69"/>
      <c r="AEF173" s="69"/>
      <c r="AEG173" s="69"/>
      <c r="AEH173" s="69"/>
      <c r="AEI173" s="69"/>
      <c r="AEJ173" s="69"/>
      <c r="AEK173" s="69"/>
      <c r="AEL173" s="69"/>
      <c r="AEM173" s="69"/>
      <c r="AEN173" s="69"/>
      <c r="AEO173" s="69"/>
      <c r="AEP173" s="69"/>
      <c r="AEQ173" s="69"/>
      <c r="AER173" s="69"/>
      <c r="AES173" s="69"/>
      <c r="AET173" s="69"/>
      <c r="AEU173" s="69"/>
      <c r="AEV173" s="69"/>
      <c r="AEW173" s="69"/>
      <c r="AEX173" s="69"/>
      <c r="AEY173" s="69"/>
      <c r="AEZ173" s="69"/>
      <c r="AFA173" s="69"/>
      <c r="AFB173" s="69"/>
      <c r="AFC173" s="69"/>
      <c r="AFD173" s="69"/>
      <c r="AFE173" s="69"/>
      <c r="AFF173" s="69"/>
      <c r="AFG173" s="69"/>
      <c r="AFH173" s="69"/>
      <c r="AFI173" s="69"/>
      <c r="AFJ173" s="69"/>
      <c r="AFK173" s="69"/>
      <c r="AFL173" s="69"/>
      <c r="AFM173" s="69"/>
      <c r="AFN173" s="69"/>
      <c r="AFO173" s="69"/>
      <c r="AFP173" s="69"/>
      <c r="AFQ173" s="69"/>
      <c r="AFR173" s="69"/>
      <c r="AFS173" s="69"/>
      <c r="AFT173" s="69"/>
      <c r="AFU173" s="69"/>
      <c r="AFV173" s="69"/>
      <c r="AFW173" s="69"/>
      <c r="AFX173" s="69"/>
      <c r="AFY173" s="69"/>
      <c r="AFZ173" s="69"/>
      <c r="AGA173" s="69"/>
      <c r="AGB173" s="69"/>
      <c r="AGC173" s="69"/>
      <c r="AGD173" s="69"/>
      <c r="AGE173" s="69"/>
      <c r="AGF173" s="69"/>
      <c r="AGG173" s="69"/>
      <c r="AGH173" s="69"/>
      <c r="AGI173" s="69"/>
      <c r="AGJ173" s="69"/>
      <c r="AGK173" s="69"/>
      <c r="AGL173" s="69"/>
      <c r="AGM173" s="69"/>
      <c r="AGN173" s="69"/>
      <c r="AGO173" s="69"/>
      <c r="AGP173" s="69"/>
      <c r="AGQ173" s="69"/>
      <c r="AGR173" s="69"/>
      <c r="AGS173" s="69"/>
      <c r="AGT173" s="69"/>
      <c r="AGU173" s="69"/>
      <c r="AGV173" s="69"/>
      <c r="AGW173" s="69"/>
      <c r="AGX173" s="69"/>
      <c r="AGY173" s="69"/>
      <c r="AGZ173" s="69"/>
      <c r="AHA173" s="69"/>
      <c r="AHB173" s="69"/>
      <c r="AHC173" s="69"/>
      <c r="AHD173" s="69"/>
      <c r="AHE173" s="69"/>
      <c r="AHF173" s="69"/>
      <c r="AHG173" s="69"/>
      <c r="AHH173" s="69"/>
      <c r="AHI173" s="69"/>
      <c r="AHJ173" s="69"/>
      <c r="AHK173" s="69"/>
      <c r="AHL173" s="69"/>
      <c r="AHM173" s="69"/>
      <c r="AHN173" s="69"/>
      <c r="AHO173" s="69"/>
      <c r="AHP173" s="69"/>
      <c r="AHQ173" s="69"/>
      <c r="AHR173" s="69"/>
      <c r="AHS173" s="69"/>
      <c r="AHT173" s="69"/>
      <c r="AHU173" s="69"/>
      <c r="AHV173" s="69"/>
      <c r="AHW173" s="69"/>
      <c r="AHX173" s="69"/>
      <c r="AHY173" s="69"/>
      <c r="AHZ173" s="69"/>
      <c r="AIA173" s="69"/>
      <c r="AIB173" s="69"/>
      <c r="AIC173" s="69"/>
      <c r="AID173" s="69"/>
      <c r="AIE173" s="69"/>
      <c r="AIF173" s="69"/>
      <c r="AIG173" s="69"/>
      <c r="AIH173" s="69"/>
      <c r="AII173" s="69"/>
      <c r="AIJ173" s="69"/>
      <c r="AIK173" s="69"/>
      <c r="AIL173" s="69"/>
      <c r="AIM173" s="69"/>
      <c r="AIN173" s="69"/>
      <c r="AIO173" s="69"/>
      <c r="AIP173" s="69"/>
      <c r="AIQ173" s="69"/>
      <c r="AIR173" s="69"/>
      <c r="AIS173" s="69"/>
      <c r="AIT173" s="69"/>
      <c r="AIU173" s="69"/>
      <c r="AIV173" s="69"/>
      <c r="AIW173" s="69"/>
      <c r="AIX173" s="69"/>
      <c r="AIY173" s="69"/>
      <c r="AIZ173" s="69"/>
      <c r="AJA173" s="69"/>
      <c r="AJB173" s="69"/>
      <c r="AJC173" s="69"/>
      <c r="AJD173" s="69"/>
      <c r="AJE173" s="69"/>
      <c r="AJF173" s="69"/>
      <c r="AJG173" s="69"/>
      <c r="AJH173" s="69"/>
      <c r="AJI173" s="69"/>
      <c r="AJJ173" s="69"/>
      <c r="AJK173" s="69"/>
      <c r="AJL173" s="69"/>
      <c r="AJM173" s="69"/>
      <c r="AJN173" s="69"/>
      <c r="AJO173" s="69"/>
      <c r="AJP173" s="69"/>
      <c r="AJQ173" s="69"/>
      <c r="AJR173" s="69"/>
      <c r="AJS173" s="69"/>
      <c r="AJT173" s="69"/>
      <c r="AJU173" s="69"/>
      <c r="AJV173" s="69"/>
      <c r="AJW173" s="69"/>
      <c r="AJX173" s="69"/>
      <c r="AJY173" s="69"/>
      <c r="AJZ173" s="69"/>
      <c r="AKA173" s="69"/>
      <c r="AKB173" s="69"/>
      <c r="AKC173" s="69"/>
      <c r="AKD173" s="69"/>
      <c r="AKE173" s="69"/>
      <c r="AKF173" s="69"/>
      <c r="AKG173" s="69"/>
      <c r="AKH173" s="69"/>
      <c r="AKI173" s="69"/>
      <c r="AKJ173" s="69"/>
      <c r="AKK173" s="69"/>
      <c r="AKL173" s="69"/>
      <c r="AKM173" s="69"/>
      <c r="AKN173" s="69"/>
      <c r="AKO173" s="69"/>
      <c r="AKP173" s="69"/>
      <c r="AKQ173" s="69"/>
      <c r="AKR173" s="69"/>
      <c r="AKS173" s="69"/>
      <c r="AKT173" s="69"/>
      <c r="AKU173" s="69"/>
      <c r="AKV173" s="69"/>
      <c r="AKW173" s="69"/>
      <c r="AKX173" s="69"/>
      <c r="AKY173" s="69"/>
      <c r="AKZ173" s="69"/>
      <c r="ALA173" s="69"/>
      <c r="ALB173" s="69"/>
      <c r="ALC173" s="69"/>
      <c r="ALD173" s="69"/>
      <c r="ALE173" s="69"/>
      <c r="ALF173" s="69"/>
      <c r="ALG173" s="69"/>
      <c r="ALH173" s="69"/>
      <c r="ALI173" s="69"/>
      <c r="ALJ173" s="69"/>
      <c r="ALK173" s="69"/>
      <c r="ALL173" s="69"/>
      <c r="ALM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c r="KL174" s="69"/>
      <c r="KM174" s="69"/>
      <c r="KN174" s="69"/>
      <c r="KO174" s="69"/>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c r="OI174" s="69"/>
      <c r="OJ174" s="69"/>
      <c r="OK174" s="69"/>
      <c r="OL174" s="69"/>
      <c r="OM174" s="69"/>
      <c r="ON174" s="69"/>
      <c r="OO174" s="69"/>
      <c r="OP174" s="69"/>
      <c r="OQ174" s="69"/>
      <c r="OR174" s="69"/>
      <c r="OS174" s="69"/>
      <c r="OT174" s="69"/>
      <c r="OU174" s="69"/>
      <c r="OV174" s="69"/>
      <c r="OW174" s="69"/>
      <c r="OX174" s="69"/>
      <c r="OY174" s="69"/>
      <c r="OZ174" s="69"/>
      <c r="PA174" s="69"/>
      <c r="PB174" s="69"/>
      <c r="PC174" s="69"/>
      <c r="PD174" s="69"/>
      <c r="PE174" s="69"/>
      <c r="PF174" s="69"/>
      <c r="PG174" s="69"/>
      <c r="PH174" s="69"/>
      <c r="PI174" s="69"/>
      <c r="PJ174" s="69"/>
      <c r="PK174" s="69"/>
      <c r="PL174" s="69"/>
      <c r="PM174" s="69"/>
      <c r="PN174" s="69"/>
      <c r="PO174" s="69"/>
      <c r="PP174" s="69"/>
      <c r="PQ174" s="69"/>
      <c r="PR174" s="69"/>
      <c r="PS174" s="69"/>
      <c r="PT174" s="69"/>
      <c r="PU174" s="69"/>
      <c r="PV174" s="69"/>
      <c r="PW174" s="69"/>
      <c r="PX174" s="69"/>
      <c r="PY174" s="69"/>
      <c r="PZ174" s="69"/>
      <c r="QA174" s="69"/>
      <c r="QB174" s="69"/>
      <c r="QC174" s="69"/>
      <c r="QD174" s="69"/>
      <c r="QE174" s="69"/>
      <c r="QF174" s="69"/>
      <c r="QG174" s="69"/>
      <c r="QH174" s="69"/>
      <c r="QI174" s="69"/>
      <c r="QJ174" s="69"/>
      <c r="QK174" s="69"/>
      <c r="QL174" s="69"/>
      <c r="QM174" s="69"/>
      <c r="QN174" s="69"/>
      <c r="QO174" s="69"/>
      <c r="QP174" s="69"/>
      <c r="QQ174" s="69"/>
      <c r="QR174" s="69"/>
      <c r="QS174" s="69"/>
      <c r="QT174" s="69"/>
      <c r="QU174" s="69"/>
      <c r="QV174" s="69"/>
      <c r="QW174" s="69"/>
      <c r="QX174" s="69"/>
      <c r="QY174" s="69"/>
      <c r="QZ174" s="69"/>
      <c r="RA174" s="69"/>
      <c r="RB174" s="69"/>
      <c r="RC174" s="69"/>
      <c r="RD174" s="69"/>
      <c r="RE174" s="69"/>
      <c r="RF174" s="69"/>
      <c r="RG174" s="69"/>
      <c r="RH174" s="69"/>
      <c r="RI174" s="69"/>
      <c r="RJ174" s="69"/>
      <c r="RK174" s="69"/>
      <c r="RL174" s="69"/>
      <c r="RM174" s="69"/>
      <c r="RN174" s="69"/>
      <c r="RO174" s="69"/>
      <c r="RP174" s="69"/>
      <c r="RQ174" s="69"/>
      <c r="RR174" s="69"/>
      <c r="RS174" s="69"/>
      <c r="RT174" s="69"/>
      <c r="RU174" s="69"/>
      <c r="RV174" s="69"/>
      <c r="RW174" s="69"/>
      <c r="RX174" s="69"/>
      <c r="RY174" s="69"/>
      <c r="RZ174" s="69"/>
      <c r="SA174" s="69"/>
      <c r="SB174" s="69"/>
      <c r="SC174" s="69"/>
      <c r="SD174" s="69"/>
      <c r="SE174" s="69"/>
      <c r="SF174" s="69"/>
      <c r="SG174" s="69"/>
      <c r="SH174" s="69"/>
      <c r="SI174" s="69"/>
      <c r="SJ174" s="69"/>
      <c r="SK174" s="69"/>
      <c r="SL174" s="69"/>
      <c r="SM174" s="69"/>
      <c r="SN174" s="69"/>
      <c r="SO174" s="69"/>
      <c r="SP174" s="69"/>
      <c r="SQ174" s="69"/>
      <c r="SR174" s="69"/>
      <c r="SS174" s="69"/>
      <c r="ST174" s="69"/>
      <c r="SU174" s="69"/>
      <c r="SV174" s="69"/>
      <c r="SW174" s="69"/>
      <c r="SX174" s="69"/>
      <c r="SY174" s="69"/>
      <c r="SZ174" s="69"/>
      <c r="TA174" s="69"/>
      <c r="TB174" s="69"/>
      <c r="TC174" s="69"/>
      <c r="TD174" s="69"/>
      <c r="TE174" s="69"/>
      <c r="TF174" s="69"/>
      <c r="TG174" s="69"/>
      <c r="TH174" s="69"/>
      <c r="TI174" s="69"/>
      <c r="TJ174" s="69"/>
      <c r="TK174" s="69"/>
      <c r="TL174" s="69"/>
      <c r="TM174" s="69"/>
      <c r="TN174" s="69"/>
      <c r="TO174" s="69"/>
      <c r="TP174" s="69"/>
      <c r="TQ174" s="69"/>
      <c r="TR174" s="69"/>
      <c r="TS174" s="69"/>
      <c r="TT174" s="69"/>
      <c r="TU174" s="69"/>
      <c r="TV174" s="69"/>
      <c r="TW174" s="69"/>
      <c r="TX174" s="69"/>
      <c r="TY174" s="69"/>
      <c r="TZ174" s="69"/>
      <c r="UA174" s="69"/>
      <c r="UB174" s="69"/>
      <c r="UC174" s="69"/>
      <c r="UD174" s="69"/>
      <c r="UE174" s="69"/>
      <c r="UF174" s="69"/>
      <c r="UG174" s="69"/>
      <c r="UH174" s="69"/>
      <c r="UI174" s="69"/>
      <c r="UJ174" s="69"/>
      <c r="UK174" s="69"/>
      <c r="UL174" s="69"/>
      <c r="UM174" s="69"/>
      <c r="UN174" s="69"/>
      <c r="UO174" s="69"/>
      <c r="UP174" s="69"/>
      <c r="UQ174" s="69"/>
      <c r="UR174" s="69"/>
      <c r="US174" s="69"/>
      <c r="UT174" s="69"/>
      <c r="UU174" s="69"/>
      <c r="UV174" s="69"/>
      <c r="UW174" s="69"/>
      <c r="UX174" s="69"/>
      <c r="UY174" s="69"/>
      <c r="UZ174" s="69"/>
      <c r="VA174" s="69"/>
      <c r="VB174" s="69"/>
      <c r="VC174" s="69"/>
      <c r="VD174" s="69"/>
      <c r="VE174" s="69"/>
      <c r="VF174" s="69"/>
      <c r="VG174" s="69"/>
      <c r="VH174" s="69"/>
      <c r="VI174" s="69"/>
      <c r="VJ174" s="69"/>
      <c r="VK174" s="69"/>
      <c r="VL174" s="69"/>
      <c r="VM174" s="69"/>
      <c r="VN174" s="69"/>
      <c r="VO174" s="69"/>
      <c r="VP174" s="69"/>
      <c r="VQ174" s="69"/>
      <c r="VR174" s="69"/>
      <c r="VS174" s="69"/>
      <c r="VT174" s="69"/>
      <c r="VU174" s="69"/>
      <c r="VV174" s="69"/>
      <c r="VW174" s="69"/>
      <c r="VX174" s="69"/>
      <c r="VY174" s="69"/>
      <c r="VZ174" s="69"/>
      <c r="WA174" s="69"/>
      <c r="WB174" s="69"/>
      <c r="WC174" s="69"/>
      <c r="WD174" s="69"/>
      <c r="WE174" s="69"/>
      <c r="WF174" s="69"/>
      <c r="WG174" s="69"/>
      <c r="WH174" s="69"/>
      <c r="WI174" s="69"/>
      <c r="WJ174" s="69"/>
      <c r="WK174" s="69"/>
      <c r="WL174" s="69"/>
      <c r="WM174" s="69"/>
      <c r="WN174" s="69"/>
      <c r="WO174" s="69"/>
      <c r="WP174" s="69"/>
      <c r="WQ174" s="69"/>
      <c r="WR174" s="69"/>
      <c r="WS174" s="69"/>
      <c r="WT174" s="69"/>
      <c r="WU174" s="69"/>
      <c r="WV174" s="69"/>
      <c r="WW174" s="69"/>
      <c r="WX174" s="69"/>
      <c r="WY174" s="69"/>
      <c r="WZ174" s="69"/>
      <c r="XA174" s="69"/>
      <c r="XB174" s="69"/>
      <c r="XC174" s="69"/>
      <c r="XD174" s="69"/>
      <c r="XE174" s="69"/>
      <c r="XF174" s="69"/>
      <c r="XG174" s="69"/>
      <c r="XH174" s="69"/>
      <c r="XI174" s="69"/>
      <c r="XJ174" s="69"/>
      <c r="XK174" s="69"/>
      <c r="XL174" s="69"/>
      <c r="XM174" s="69"/>
      <c r="XN174" s="69"/>
      <c r="XO174" s="69"/>
      <c r="XP174" s="69"/>
      <c r="XQ174" s="69"/>
      <c r="XR174" s="69"/>
      <c r="XS174" s="69"/>
      <c r="XT174" s="69"/>
      <c r="XU174" s="69"/>
      <c r="XV174" s="69"/>
      <c r="XW174" s="69"/>
      <c r="XX174" s="69"/>
      <c r="XY174" s="69"/>
      <c r="XZ174" s="69"/>
      <c r="YA174" s="69"/>
      <c r="YB174" s="69"/>
      <c r="YC174" s="69"/>
      <c r="YD174" s="69"/>
      <c r="YE174" s="69"/>
      <c r="YF174" s="69"/>
      <c r="YG174" s="69"/>
      <c r="YH174" s="69"/>
      <c r="YI174" s="69"/>
      <c r="YJ174" s="69"/>
      <c r="YK174" s="69"/>
      <c r="YL174" s="69"/>
      <c r="YM174" s="69"/>
      <c r="YN174" s="69"/>
      <c r="YO174" s="69"/>
      <c r="YP174" s="69"/>
      <c r="YQ174" s="69"/>
      <c r="YR174" s="69"/>
      <c r="YS174" s="69"/>
      <c r="YT174" s="69"/>
      <c r="YU174" s="69"/>
      <c r="YV174" s="69"/>
      <c r="YW174" s="69"/>
      <c r="YX174" s="69"/>
      <c r="YY174" s="69"/>
      <c r="YZ174" s="69"/>
      <c r="ZA174" s="69"/>
      <c r="ZB174" s="69"/>
      <c r="ZC174" s="69"/>
      <c r="ZD174" s="69"/>
      <c r="ZE174" s="69"/>
      <c r="ZF174" s="69"/>
      <c r="ZG174" s="69"/>
      <c r="ZH174" s="69"/>
      <c r="ZI174" s="69"/>
      <c r="ZJ174" s="69"/>
      <c r="ZK174" s="69"/>
      <c r="ZL174" s="69"/>
      <c r="ZM174" s="69"/>
      <c r="ZN174" s="69"/>
      <c r="ZO174" s="69"/>
      <c r="ZP174" s="69"/>
      <c r="ZQ174" s="69"/>
      <c r="ZR174" s="69"/>
      <c r="ZS174" s="69"/>
      <c r="ZT174" s="69"/>
      <c r="ZU174" s="69"/>
      <c r="ZV174" s="69"/>
      <c r="ZW174" s="69"/>
      <c r="ZX174" s="69"/>
      <c r="ZY174" s="69"/>
      <c r="ZZ174" s="69"/>
      <c r="AAA174" s="69"/>
      <c r="AAB174" s="69"/>
      <c r="AAC174" s="69"/>
      <c r="AAD174" s="69"/>
      <c r="AAE174" s="69"/>
      <c r="AAF174" s="69"/>
      <c r="AAG174" s="69"/>
      <c r="AAH174" s="69"/>
      <c r="AAI174" s="69"/>
      <c r="AAJ174" s="69"/>
      <c r="AAK174" s="69"/>
      <c r="AAL174" s="69"/>
      <c r="AAM174" s="69"/>
      <c r="AAN174" s="69"/>
      <c r="AAO174" s="69"/>
      <c r="AAP174" s="69"/>
      <c r="AAQ174" s="69"/>
      <c r="AAR174" s="69"/>
      <c r="AAS174" s="69"/>
      <c r="AAT174" s="69"/>
      <c r="AAU174" s="69"/>
      <c r="AAV174" s="69"/>
      <c r="AAW174" s="69"/>
      <c r="AAX174" s="69"/>
      <c r="AAY174" s="69"/>
      <c r="AAZ174" s="69"/>
      <c r="ABA174" s="69"/>
      <c r="ABB174" s="69"/>
      <c r="ABC174" s="69"/>
      <c r="ABD174" s="69"/>
      <c r="ABE174" s="69"/>
      <c r="ABF174" s="69"/>
      <c r="ABG174" s="69"/>
      <c r="ABH174" s="69"/>
      <c r="ABI174" s="69"/>
      <c r="ABJ174" s="69"/>
      <c r="ABK174" s="69"/>
      <c r="ABL174" s="69"/>
      <c r="ABM174" s="69"/>
      <c r="ABN174" s="69"/>
      <c r="ABO174" s="69"/>
      <c r="ABP174" s="69"/>
      <c r="ABQ174" s="69"/>
      <c r="ABR174" s="69"/>
      <c r="ABS174" s="69"/>
      <c r="ABT174" s="69"/>
      <c r="ABU174" s="69"/>
      <c r="ABV174" s="69"/>
      <c r="ABW174" s="69"/>
      <c r="ABX174" s="69"/>
      <c r="ABY174" s="69"/>
      <c r="ABZ174" s="69"/>
      <c r="ACA174" s="69"/>
      <c r="ACB174" s="69"/>
      <c r="ACC174" s="69"/>
      <c r="ACD174" s="69"/>
      <c r="ACE174" s="69"/>
      <c r="ACF174" s="69"/>
      <c r="ACG174" s="69"/>
      <c r="ACH174" s="69"/>
      <c r="ACI174" s="69"/>
      <c r="ACJ174" s="69"/>
      <c r="ACK174" s="69"/>
      <c r="ACL174" s="69"/>
      <c r="ACM174" s="69"/>
      <c r="ACN174" s="69"/>
      <c r="ACO174" s="69"/>
      <c r="ACP174" s="69"/>
      <c r="ACQ174" s="69"/>
      <c r="ACR174" s="69"/>
      <c r="ACS174" s="69"/>
      <c r="ACT174" s="69"/>
      <c r="ACU174" s="69"/>
      <c r="ACV174" s="69"/>
      <c r="ACW174" s="69"/>
      <c r="ACX174" s="69"/>
      <c r="ACY174" s="69"/>
      <c r="ACZ174" s="69"/>
      <c r="ADA174" s="69"/>
      <c r="ADB174" s="69"/>
      <c r="ADC174" s="69"/>
      <c r="ADD174" s="69"/>
      <c r="ADE174" s="69"/>
      <c r="ADF174" s="69"/>
      <c r="ADG174" s="69"/>
      <c r="ADH174" s="69"/>
      <c r="ADI174" s="69"/>
      <c r="ADJ174" s="69"/>
      <c r="ADK174" s="69"/>
      <c r="ADL174" s="69"/>
      <c r="ADM174" s="69"/>
      <c r="ADN174" s="69"/>
      <c r="ADO174" s="69"/>
      <c r="ADP174" s="69"/>
      <c r="ADQ174" s="69"/>
      <c r="ADR174" s="69"/>
      <c r="ADS174" s="69"/>
      <c r="ADT174" s="69"/>
      <c r="ADU174" s="69"/>
      <c r="ADV174" s="69"/>
      <c r="ADW174" s="69"/>
      <c r="ADX174" s="69"/>
      <c r="ADY174" s="69"/>
      <c r="ADZ174" s="69"/>
      <c r="AEA174" s="69"/>
      <c r="AEB174" s="69"/>
      <c r="AEC174" s="69"/>
      <c r="AED174" s="69"/>
      <c r="AEE174" s="69"/>
      <c r="AEF174" s="69"/>
      <c r="AEG174" s="69"/>
      <c r="AEH174" s="69"/>
      <c r="AEI174" s="69"/>
      <c r="AEJ174" s="69"/>
      <c r="AEK174" s="69"/>
      <c r="AEL174" s="69"/>
      <c r="AEM174" s="69"/>
      <c r="AEN174" s="69"/>
      <c r="AEO174" s="69"/>
      <c r="AEP174" s="69"/>
      <c r="AEQ174" s="69"/>
      <c r="AER174" s="69"/>
      <c r="AES174" s="69"/>
      <c r="AET174" s="69"/>
      <c r="AEU174" s="69"/>
      <c r="AEV174" s="69"/>
      <c r="AEW174" s="69"/>
      <c r="AEX174" s="69"/>
      <c r="AEY174" s="69"/>
      <c r="AEZ174" s="69"/>
      <c r="AFA174" s="69"/>
      <c r="AFB174" s="69"/>
      <c r="AFC174" s="69"/>
      <c r="AFD174" s="69"/>
      <c r="AFE174" s="69"/>
      <c r="AFF174" s="69"/>
      <c r="AFG174" s="69"/>
      <c r="AFH174" s="69"/>
      <c r="AFI174" s="69"/>
      <c r="AFJ174" s="69"/>
      <c r="AFK174" s="69"/>
      <c r="AFL174" s="69"/>
      <c r="AFM174" s="69"/>
      <c r="AFN174" s="69"/>
      <c r="AFO174" s="69"/>
      <c r="AFP174" s="69"/>
      <c r="AFQ174" s="69"/>
      <c r="AFR174" s="69"/>
      <c r="AFS174" s="69"/>
      <c r="AFT174" s="69"/>
      <c r="AFU174" s="69"/>
      <c r="AFV174" s="69"/>
      <c r="AFW174" s="69"/>
      <c r="AFX174" s="69"/>
      <c r="AFY174" s="69"/>
      <c r="AFZ174" s="69"/>
      <c r="AGA174" s="69"/>
      <c r="AGB174" s="69"/>
      <c r="AGC174" s="69"/>
      <c r="AGD174" s="69"/>
      <c r="AGE174" s="69"/>
      <c r="AGF174" s="69"/>
      <c r="AGG174" s="69"/>
      <c r="AGH174" s="69"/>
      <c r="AGI174" s="69"/>
      <c r="AGJ174" s="69"/>
      <c r="AGK174" s="69"/>
      <c r="AGL174" s="69"/>
      <c r="AGM174" s="69"/>
      <c r="AGN174" s="69"/>
      <c r="AGO174" s="69"/>
      <c r="AGP174" s="69"/>
      <c r="AGQ174" s="69"/>
      <c r="AGR174" s="69"/>
      <c r="AGS174" s="69"/>
      <c r="AGT174" s="69"/>
      <c r="AGU174" s="69"/>
      <c r="AGV174" s="69"/>
      <c r="AGW174" s="69"/>
      <c r="AGX174" s="69"/>
      <c r="AGY174" s="69"/>
      <c r="AGZ174" s="69"/>
      <c r="AHA174" s="69"/>
      <c r="AHB174" s="69"/>
      <c r="AHC174" s="69"/>
      <c r="AHD174" s="69"/>
      <c r="AHE174" s="69"/>
      <c r="AHF174" s="69"/>
      <c r="AHG174" s="69"/>
      <c r="AHH174" s="69"/>
      <c r="AHI174" s="69"/>
      <c r="AHJ174" s="69"/>
      <c r="AHK174" s="69"/>
      <c r="AHL174" s="69"/>
      <c r="AHM174" s="69"/>
      <c r="AHN174" s="69"/>
      <c r="AHO174" s="69"/>
      <c r="AHP174" s="69"/>
      <c r="AHQ174" s="69"/>
      <c r="AHR174" s="69"/>
      <c r="AHS174" s="69"/>
      <c r="AHT174" s="69"/>
      <c r="AHU174" s="69"/>
      <c r="AHV174" s="69"/>
      <c r="AHW174" s="69"/>
      <c r="AHX174" s="69"/>
      <c r="AHY174" s="69"/>
      <c r="AHZ174" s="69"/>
      <c r="AIA174" s="69"/>
      <c r="AIB174" s="69"/>
      <c r="AIC174" s="69"/>
      <c r="AID174" s="69"/>
      <c r="AIE174" s="69"/>
      <c r="AIF174" s="69"/>
      <c r="AIG174" s="69"/>
      <c r="AIH174" s="69"/>
      <c r="AII174" s="69"/>
      <c r="AIJ174" s="69"/>
      <c r="AIK174" s="69"/>
      <c r="AIL174" s="69"/>
      <c r="AIM174" s="69"/>
      <c r="AIN174" s="69"/>
      <c r="AIO174" s="69"/>
      <c r="AIP174" s="69"/>
      <c r="AIQ174" s="69"/>
      <c r="AIR174" s="69"/>
      <c r="AIS174" s="69"/>
      <c r="AIT174" s="69"/>
      <c r="AIU174" s="69"/>
      <c r="AIV174" s="69"/>
      <c r="AIW174" s="69"/>
      <c r="AIX174" s="69"/>
      <c r="AIY174" s="69"/>
      <c r="AIZ174" s="69"/>
      <c r="AJA174" s="69"/>
      <c r="AJB174" s="69"/>
      <c r="AJC174" s="69"/>
      <c r="AJD174" s="69"/>
      <c r="AJE174" s="69"/>
      <c r="AJF174" s="69"/>
      <c r="AJG174" s="69"/>
      <c r="AJH174" s="69"/>
      <c r="AJI174" s="69"/>
      <c r="AJJ174" s="69"/>
      <c r="AJK174" s="69"/>
      <c r="AJL174" s="69"/>
      <c r="AJM174" s="69"/>
      <c r="AJN174" s="69"/>
      <c r="AJO174" s="69"/>
      <c r="AJP174" s="69"/>
      <c r="AJQ174" s="69"/>
      <c r="AJR174" s="69"/>
      <c r="AJS174" s="69"/>
      <c r="AJT174" s="69"/>
      <c r="AJU174" s="69"/>
      <c r="AJV174" s="69"/>
      <c r="AJW174" s="69"/>
      <c r="AJX174" s="69"/>
      <c r="AJY174" s="69"/>
      <c r="AJZ174" s="69"/>
      <c r="AKA174" s="69"/>
      <c r="AKB174" s="69"/>
      <c r="AKC174" s="69"/>
      <c r="AKD174" s="69"/>
      <c r="AKE174" s="69"/>
      <c r="AKF174" s="69"/>
      <c r="AKG174" s="69"/>
      <c r="AKH174" s="69"/>
      <c r="AKI174" s="69"/>
      <c r="AKJ174" s="69"/>
      <c r="AKK174" s="69"/>
      <c r="AKL174" s="69"/>
      <c r="AKM174" s="69"/>
      <c r="AKN174" s="69"/>
      <c r="AKO174" s="69"/>
      <c r="AKP174" s="69"/>
      <c r="AKQ174" s="69"/>
      <c r="AKR174" s="69"/>
      <c r="AKS174" s="69"/>
      <c r="AKT174" s="69"/>
      <c r="AKU174" s="69"/>
      <c r="AKV174" s="69"/>
      <c r="AKW174" s="69"/>
      <c r="AKX174" s="69"/>
      <c r="AKY174" s="69"/>
      <c r="AKZ174" s="69"/>
      <c r="ALA174" s="69"/>
      <c r="ALB174" s="69"/>
      <c r="ALC174" s="69"/>
      <c r="ALD174" s="69"/>
      <c r="ALE174" s="69"/>
      <c r="ALF174" s="69"/>
      <c r="ALG174" s="69"/>
      <c r="ALH174" s="69"/>
      <c r="ALI174" s="69"/>
      <c r="ALJ174" s="69"/>
      <c r="ALK174" s="69"/>
      <c r="ALL174" s="69"/>
      <c r="ALM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c r="OJ175" s="69"/>
      <c r="OK175" s="69"/>
      <c r="OL175" s="69"/>
      <c r="OM175" s="69"/>
      <c r="ON175" s="69"/>
      <c r="OO175" s="69"/>
      <c r="OP175" s="69"/>
      <c r="OQ175" s="69"/>
      <c r="OR175" s="69"/>
      <c r="OS175" s="69"/>
      <c r="OT175" s="69"/>
      <c r="OU175" s="69"/>
      <c r="OV175" s="69"/>
      <c r="OW175" s="69"/>
      <c r="OX175" s="69"/>
      <c r="OY175" s="69"/>
      <c r="OZ175" s="69"/>
      <c r="PA175" s="69"/>
      <c r="PB175" s="69"/>
      <c r="PC175" s="69"/>
      <c r="PD175" s="69"/>
      <c r="PE175" s="69"/>
      <c r="PF175" s="69"/>
      <c r="PG175" s="69"/>
      <c r="PH175" s="69"/>
      <c r="PI175" s="69"/>
      <c r="PJ175" s="69"/>
      <c r="PK175" s="69"/>
      <c r="PL175" s="69"/>
      <c r="PM175" s="69"/>
      <c r="PN175" s="69"/>
      <c r="PO175" s="69"/>
      <c r="PP175" s="69"/>
      <c r="PQ175" s="69"/>
      <c r="PR175" s="69"/>
      <c r="PS175" s="69"/>
      <c r="PT175" s="69"/>
      <c r="PU175" s="69"/>
      <c r="PV175" s="69"/>
      <c r="PW175" s="69"/>
      <c r="PX175" s="69"/>
      <c r="PY175" s="69"/>
      <c r="PZ175" s="69"/>
      <c r="QA175" s="69"/>
      <c r="QB175" s="69"/>
      <c r="QC175" s="69"/>
      <c r="QD175" s="69"/>
      <c r="QE175" s="69"/>
      <c r="QF175" s="69"/>
      <c r="QG175" s="69"/>
      <c r="QH175" s="69"/>
      <c r="QI175" s="69"/>
      <c r="QJ175" s="69"/>
      <c r="QK175" s="69"/>
      <c r="QL175" s="69"/>
      <c r="QM175" s="69"/>
      <c r="QN175" s="69"/>
      <c r="QO175" s="69"/>
      <c r="QP175" s="69"/>
      <c r="QQ175" s="69"/>
      <c r="QR175" s="69"/>
      <c r="QS175" s="69"/>
      <c r="QT175" s="69"/>
      <c r="QU175" s="69"/>
      <c r="QV175" s="69"/>
      <c r="QW175" s="69"/>
      <c r="QX175" s="69"/>
      <c r="QY175" s="69"/>
      <c r="QZ175" s="69"/>
      <c r="RA175" s="69"/>
      <c r="RB175" s="69"/>
      <c r="RC175" s="69"/>
      <c r="RD175" s="69"/>
      <c r="RE175" s="69"/>
      <c r="RF175" s="69"/>
      <c r="RG175" s="69"/>
      <c r="RH175" s="69"/>
      <c r="RI175" s="69"/>
      <c r="RJ175" s="69"/>
      <c r="RK175" s="69"/>
      <c r="RL175" s="69"/>
      <c r="RM175" s="69"/>
      <c r="RN175" s="69"/>
      <c r="RO175" s="69"/>
      <c r="RP175" s="69"/>
      <c r="RQ175" s="69"/>
      <c r="RR175" s="69"/>
      <c r="RS175" s="69"/>
      <c r="RT175" s="69"/>
      <c r="RU175" s="69"/>
      <c r="RV175" s="69"/>
      <c r="RW175" s="69"/>
      <c r="RX175" s="69"/>
      <c r="RY175" s="69"/>
      <c r="RZ175" s="69"/>
      <c r="SA175" s="69"/>
      <c r="SB175" s="69"/>
      <c r="SC175" s="69"/>
      <c r="SD175" s="69"/>
      <c r="SE175" s="69"/>
      <c r="SF175" s="69"/>
      <c r="SG175" s="69"/>
      <c r="SH175" s="69"/>
      <c r="SI175" s="69"/>
      <c r="SJ175" s="69"/>
      <c r="SK175" s="69"/>
      <c r="SL175" s="69"/>
      <c r="SM175" s="69"/>
      <c r="SN175" s="69"/>
      <c r="SO175" s="69"/>
      <c r="SP175" s="69"/>
      <c r="SQ175" s="69"/>
      <c r="SR175" s="69"/>
      <c r="SS175" s="69"/>
      <c r="ST175" s="69"/>
      <c r="SU175" s="69"/>
      <c r="SV175" s="69"/>
      <c r="SW175" s="69"/>
      <c r="SX175" s="69"/>
      <c r="SY175" s="69"/>
      <c r="SZ175" s="69"/>
      <c r="TA175" s="69"/>
      <c r="TB175" s="69"/>
      <c r="TC175" s="69"/>
      <c r="TD175" s="69"/>
      <c r="TE175" s="69"/>
      <c r="TF175" s="69"/>
      <c r="TG175" s="69"/>
      <c r="TH175" s="69"/>
      <c r="TI175" s="69"/>
      <c r="TJ175" s="69"/>
      <c r="TK175" s="69"/>
      <c r="TL175" s="69"/>
      <c r="TM175" s="69"/>
      <c r="TN175" s="69"/>
      <c r="TO175" s="69"/>
      <c r="TP175" s="69"/>
      <c r="TQ175" s="69"/>
      <c r="TR175" s="69"/>
      <c r="TS175" s="69"/>
      <c r="TT175" s="69"/>
      <c r="TU175" s="69"/>
      <c r="TV175" s="69"/>
      <c r="TW175" s="69"/>
      <c r="TX175" s="69"/>
      <c r="TY175" s="69"/>
      <c r="TZ175" s="69"/>
      <c r="UA175" s="69"/>
      <c r="UB175" s="69"/>
      <c r="UC175" s="69"/>
      <c r="UD175" s="69"/>
      <c r="UE175" s="69"/>
      <c r="UF175" s="69"/>
      <c r="UG175" s="69"/>
      <c r="UH175" s="69"/>
      <c r="UI175" s="69"/>
      <c r="UJ175" s="69"/>
      <c r="UK175" s="69"/>
      <c r="UL175" s="69"/>
      <c r="UM175" s="69"/>
      <c r="UN175" s="69"/>
      <c r="UO175" s="69"/>
      <c r="UP175" s="69"/>
      <c r="UQ175" s="69"/>
      <c r="UR175" s="69"/>
      <c r="US175" s="69"/>
      <c r="UT175" s="69"/>
      <c r="UU175" s="69"/>
      <c r="UV175" s="69"/>
      <c r="UW175" s="69"/>
      <c r="UX175" s="69"/>
      <c r="UY175" s="69"/>
      <c r="UZ175" s="69"/>
      <c r="VA175" s="69"/>
      <c r="VB175" s="69"/>
      <c r="VC175" s="69"/>
      <c r="VD175" s="69"/>
      <c r="VE175" s="69"/>
      <c r="VF175" s="69"/>
      <c r="VG175" s="69"/>
      <c r="VH175" s="69"/>
      <c r="VI175" s="69"/>
      <c r="VJ175" s="69"/>
      <c r="VK175" s="69"/>
      <c r="VL175" s="69"/>
      <c r="VM175" s="69"/>
      <c r="VN175" s="69"/>
      <c r="VO175" s="69"/>
      <c r="VP175" s="69"/>
      <c r="VQ175" s="69"/>
      <c r="VR175" s="69"/>
      <c r="VS175" s="69"/>
      <c r="VT175" s="69"/>
      <c r="VU175" s="69"/>
      <c r="VV175" s="69"/>
      <c r="VW175" s="69"/>
      <c r="VX175" s="69"/>
      <c r="VY175" s="69"/>
      <c r="VZ175" s="69"/>
      <c r="WA175" s="69"/>
      <c r="WB175" s="69"/>
      <c r="WC175" s="69"/>
      <c r="WD175" s="69"/>
      <c r="WE175" s="69"/>
      <c r="WF175" s="69"/>
      <c r="WG175" s="69"/>
      <c r="WH175" s="69"/>
      <c r="WI175" s="69"/>
      <c r="WJ175" s="69"/>
      <c r="WK175" s="69"/>
      <c r="WL175" s="69"/>
      <c r="WM175" s="69"/>
      <c r="WN175" s="69"/>
      <c r="WO175" s="69"/>
      <c r="WP175" s="69"/>
      <c r="WQ175" s="69"/>
      <c r="WR175" s="69"/>
      <c r="WS175" s="69"/>
      <c r="WT175" s="69"/>
      <c r="WU175" s="69"/>
      <c r="WV175" s="69"/>
      <c r="WW175" s="69"/>
      <c r="WX175" s="69"/>
      <c r="WY175" s="69"/>
      <c r="WZ175" s="69"/>
      <c r="XA175" s="69"/>
      <c r="XB175" s="69"/>
      <c r="XC175" s="69"/>
      <c r="XD175" s="69"/>
      <c r="XE175" s="69"/>
      <c r="XF175" s="69"/>
      <c r="XG175" s="69"/>
      <c r="XH175" s="69"/>
      <c r="XI175" s="69"/>
      <c r="XJ175" s="69"/>
      <c r="XK175" s="69"/>
      <c r="XL175" s="69"/>
      <c r="XM175" s="69"/>
      <c r="XN175" s="69"/>
      <c r="XO175" s="69"/>
      <c r="XP175" s="69"/>
      <c r="XQ175" s="69"/>
      <c r="XR175" s="69"/>
      <c r="XS175" s="69"/>
      <c r="XT175" s="69"/>
      <c r="XU175" s="69"/>
      <c r="XV175" s="69"/>
      <c r="XW175" s="69"/>
      <c r="XX175" s="69"/>
      <c r="XY175" s="69"/>
      <c r="XZ175" s="69"/>
      <c r="YA175" s="69"/>
      <c r="YB175" s="69"/>
      <c r="YC175" s="69"/>
      <c r="YD175" s="69"/>
      <c r="YE175" s="69"/>
      <c r="YF175" s="69"/>
      <c r="YG175" s="69"/>
      <c r="YH175" s="69"/>
      <c r="YI175" s="69"/>
      <c r="YJ175" s="69"/>
      <c r="YK175" s="69"/>
      <c r="YL175" s="69"/>
      <c r="YM175" s="69"/>
      <c r="YN175" s="69"/>
      <c r="YO175" s="69"/>
      <c r="YP175" s="69"/>
      <c r="YQ175" s="69"/>
      <c r="YR175" s="69"/>
      <c r="YS175" s="69"/>
      <c r="YT175" s="69"/>
      <c r="YU175" s="69"/>
      <c r="YV175" s="69"/>
      <c r="YW175" s="69"/>
      <c r="YX175" s="69"/>
      <c r="YY175" s="69"/>
      <c r="YZ175" s="69"/>
      <c r="ZA175" s="69"/>
      <c r="ZB175" s="69"/>
      <c r="ZC175" s="69"/>
      <c r="ZD175" s="69"/>
      <c r="ZE175" s="69"/>
      <c r="ZF175" s="69"/>
      <c r="ZG175" s="69"/>
      <c r="ZH175" s="69"/>
      <c r="ZI175" s="69"/>
      <c r="ZJ175" s="69"/>
      <c r="ZK175" s="69"/>
      <c r="ZL175" s="69"/>
      <c r="ZM175" s="69"/>
      <c r="ZN175" s="69"/>
      <c r="ZO175" s="69"/>
      <c r="ZP175" s="69"/>
      <c r="ZQ175" s="69"/>
      <c r="ZR175" s="69"/>
      <c r="ZS175" s="69"/>
      <c r="ZT175" s="69"/>
      <c r="ZU175" s="69"/>
      <c r="ZV175" s="69"/>
      <c r="ZW175" s="69"/>
      <c r="ZX175" s="69"/>
      <c r="ZY175" s="69"/>
      <c r="ZZ175" s="69"/>
      <c r="AAA175" s="69"/>
      <c r="AAB175" s="69"/>
      <c r="AAC175" s="69"/>
      <c r="AAD175" s="69"/>
      <c r="AAE175" s="69"/>
      <c r="AAF175" s="69"/>
      <c r="AAG175" s="69"/>
      <c r="AAH175" s="69"/>
      <c r="AAI175" s="69"/>
      <c r="AAJ175" s="69"/>
      <c r="AAK175" s="69"/>
      <c r="AAL175" s="69"/>
      <c r="AAM175" s="69"/>
      <c r="AAN175" s="69"/>
      <c r="AAO175" s="69"/>
      <c r="AAP175" s="69"/>
      <c r="AAQ175" s="69"/>
      <c r="AAR175" s="69"/>
      <c r="AAS175" s="69"/>
      <c r="AAT175" s="69"/>
      <c r="AAU175" s="69"/>
      <c r="AAV175" s="69"/>
      <c r="AAW175" s="69"/>
      <c r="AAX175" s="69"/>
      <c r="AAY175" s="69"/>
      <c r="AAZ175" s="69"/>
      <c r="ABA175" s="69"/>
      <c r="ABB175" s="69"/>
      <c r="ABC175" s="69"/>
      <c r="ABD175" s="69"/>
      <c r="ABE175" s="69"/>
      <c r="ABF175" s="69"/>
      <c r="ABG175" s="69"/>
      <c r="ABH175" s="69"/>
      <c r="ABI175" s="69"/>
      <c r="ABJ175" s="69"/>
      <c r="ABK175" s="69"/>
      <c r="ABL175" s="69"/>
      <c r="ABM175" s="69"/>
      <c r="ABN175" s="69"/>
      <c r="ABO175" s="69"/>
      <c r="ABP175" s="69"/>
      <c r="ABQ175" s="69"/>
      <c r="ABR175" s="69"/>
      <c r="ABS175" s="69"/>
      <c r="ABT175" s="69"/>
      <c r="ABU175" s="69"/>
      <c r="ABV175" s="69"/>
      <c r="ABW175" s="69"/>
      <c r="ABX175" s="69"/>
      <c r="ABY175" s="69"/>
      <c r="ABZ175" s="69"/>
      <c r="ACA175" s="69"/>
      <c r="ACB175" s="69"/>
      <c r="ACC175" s="69"/>
      <c r="ACD175" s="69"/>
      <c r="ACE175" s="69"/>
      <c r="ACF175" s="69"/>
      <c r="ACG175" s="69"/>
      <c r="ACH175" s="69"/>
      <c r="ACI175" s="69"/>
      <c r="ACJ175" s="69"/>
      <c r="ACK175" s="69"/>
      <c r="ACL175" s="69"/>
      <c r="ACM175" s="69"/>
      <c r="ACN175" s="69"/>
      <c r="ACO175" s="69"/>
      <c r="ACP175" s="69"/>
      <c r="ACQ175" s="69"/>
      <c r="ACR175" s="69"/>
      <c r="ACS175" s="69"/>
      <c r="ACT175" s="69"/>
      <c r="ACU175" s="69"/>
      <c r="ACV175" s="69"/>
      <c r="ACW175" s="69"/>
      <c r="ACX175" s="69"/>
      <c r="ACY175" s="69"/>
      <c r="ACZ175" s="69"/>
      <c r="ADA175" s="69"/>
      <c r="ADB175" s="69"/>
      <c r="ADC175" s="69"/>
      <c r="ADD175" s="69"/>
      <c r="ADE175" s="69"/>
      <c r="ADF175" s="69"/>
      <c r="ADG175" s="69"/>
      <c r="ADH175" s="69"/>
      <c r="ADI175" s="69"/>
      <c r="ADJ175" s="69"/>
      <c r="ADK175" s="69"/>
      <c r="ADL175" s="69"/>
      <c r="ADM175" s="69"/>
      <c r="ADN175" s="69"/>
      <c r="ADO175" s="69"/>
      <c r="ADP175" s="69"/>
      <c r="ADQ175" s="69"/>
      <c r="ADR175" s="69"/>
      <c r="ADS175" s="69"/>
      <c r="ADT175" s="69"/>
      <c r="ADU175" s="69"/>
      <c r="ADV175" s="69"/>
      <c r="ADW175" s="69"/>
      <c r="ADX175" s="69"/>
      <c r="ADY175" s="69"/>
      <c r="ADZ175" s="69"/>
      <c r="AEA175" s="69"/>
      <c r="AEB175" s="69"/>
      <c r="AEC175" s="69"/>
      <c r="AED175" s="69"/>
      <c r="AEE175" s="69"/>
      <c r="AEF175" s="69"/>
      <c r="AEG175" s="69"/>
      <c r="AEH175" s="69"/>
      <c r="AEI175" s="69"/>
      <c r="AEJ175" s="69"/>
      <c r="AEK175" s="69"/>
      <c r="AEL175" s="69"/>
      <c r="AEM175" s="69"/>
      <c r="AEN175" s="69"/>
      <c r="AEO175" s="69"/>
      <c r="AEP175" s="69"/>
      <c r="AEQ175" s="69"/>
      <c r="AER175" s="69"/>
      <c r="AES175" s="69"/>
      <c r="AET175" s="69"/>
      <c r="AEU175" s="69"/>
      <c r="AEV175" s="69"/>
      <c r="AEW175" s="69"/>
      <c r="AEX175" s="69"/>
      <c r="AEY175" s="69"/>
      <c r="AEZ175" s="69"/>
      <c r="AFA175" s="69"/>
      <c r="AFB175" s="69"/>
      <c r="AFC175" s="69"/>
      <c r="AFD175" s="69"/>
      <c r="AFE175" s="69"/>
      <c r="AFF175" s="69"/>
      <c r="AFG175" s="69"/>
      <c r="AFH175" s="69"/>
      <c r="AFI175" s="69"/>
      <c r="AFJ175" s="69"/>
      <c r="AFK175" s="69"/>
      <c r="AFL175" s="69"/>
      <c r="AFM175" s="69"/>
      <c r="AFN175" s="69"/>
      <c r="AFO175" s="69"/>
      <c r="AFP175" s="69"/>
      <c r="AFQ175" s="69"/>
      <c r="AFR175" s="69"/>
      <c r="AFS175" s="69"/>
      <c r="AFT175" s="69"/>
      <c r="AFU175" s="69"/>
      <c r="AFV175" s="69"/>
      <c r="AFW175" s="69"/>
      <c r="AFX175" s="69"/>
      <c r="AFY175" s="69"/>
      <c r="AFZ175" s="69"/>
      <c r="AGA175" s="69"/>
      <c r="AGB175" s="69"/>
      <c r="AGC175" s="69"/>
      <c r="AGD175" s="69"/>
      <c r="AGE175" s="69"/>
      <c r="AGF175" s="69"/>
      <c r="AGG175" s="69"/>
      <c r="AGH175" s="69"/>
      <c r="AGI175" s="69"/>
      <c r="AGJ175" s="69"/>
      <c r="AGK175" s="69"/>
      <c r="AGL175" s="69"/>
      <c r="AGM175" s="69"/>
      <c r="AGN175" s="69"/>
      <c r="AGO175" s="69"/>
      <c r="AGP175" s="69"/>
      <c r="AGQ175" s="69"/>
      <c r="AGR175" s="69"/>
      <c r="AGS175" s="69"/>
      <c r="AGT175" s="69"/>
      <c r="AGU175" s="69"/>
      <c r="AGV175" s="69"/>
      <c r="AGW175" s="69"/>
      <c r="AGX175" s="69"/>
      <c r="AGY175" s="69"/>
      <c r="AGZ175" s="69"/>
      <c r="AHA175" s="69"/>
      <c r="AHB175" s="69"/>
      <c r="AHC175" s="69"/>
      <c r="AHD175" s="69"/>
      <c r="AHE175" s="69"/>
      <c r="AHF175" s="69"/>
      <c r="AHG175" s="69"/>
      <c r="AHH175" s="69"/>
      <c r="AHI175" s="69"/>
      <c r="AHJ175" s="69"/>
      <c r="AHK175" s="69"/>
      <c r="AHL175" s="69"/>
      <c r="AHM175" s="69"/>
      <c r="AHN175" s="69"/>
      <c r="AHO175" s="69"/>
      <c r="AHP175" s="69"/>
      <c r="AHQ175" s="69"/>
      <c r="AHR175" s="69"/>
      <c r="AHS175" s="69"/>
      <c r="AHT175" s="69"/>
      <c r="AHU175" s="69"/>
      <c r="AHV175" s="69"/>
      <c r="AHW175" s="69"/>
      <c r="AHX175" s="69"/>
      <c r="AHY175" s="69"/>
      <c r="AHZ175" s="69"/>
      <c r="AIA175" s="69"/>
      <c r="AIB175" s="69"/>
      <c r="AIC175" s="69"/>
      <c r="AID175" s="69"/>
      <c r="AIE175" s="69"/>
      <c r="AIF175" s="69"/>
      <c r="AIG175" s="69"/>
      <c r="AIH175" s="69"/>
      <c r="AII175" s="69"/>
      <c r="AIJ175" s="69"/>
      <c r="AIK175" s="69"/>
      <c r="AIL175" s="69"/>
      <c r="AIM175" s="69"/>
      <c r="AIN175" s="69"/>
      <c r="AIO175" s="69"/>
      <c r="AIP175" s="69"/>
      <c r="AIQ175" s="69"/>
      <c r="AIR175" s="69"/>
      <c r="AIS175" s="69"/>
      <c r="AIT175" s="69"/>
      <c r="AIU175" s="69"/>
      <c r="AIV175" s="69"/>
      <c r="AIW175" s="69"/>
      <c r="AIX175" s="69"/>
      <c r="AIY175" s="69"/>
      <c r="AIZ175" s="69"/>
      <c r="AJA175" s="69"/>
      <c r="AJB175" s="69"/>
      <c r="AJC175" s="69"/>
      <c r="AJD175" s="69"/>
      <c r="AJE175" s="69"/>
      <c r="AJF175" s="69"/>
      <c r="AJG175" s="69"/>
      <c r="AJH175" s="69"/>
      <c r="AJI175" s="69"/>
      <c r="AJJ175" s="69"/>
      <c r="AJK175" s="69"/>
      <c r="AJL175" s="69"/>
      <c r="AJM175" s="69"/>
      <c r="AJN175" s="69"/>
      <c r="AJO175" s="69"/>
      <c r="AJP175" s="69"/>
      <c r="AJQ175" s="69"/>
      <c r="AJR175" s="69"/>
      <c r="AJS175" s="69"/>
      <c r="AJT175" s="69"/>
      <c r="AJU175" s="69"/>
      <c r="AJV175" s="69"/>
      <c r="AJW175" s="69"/>
      <c r="AJX175" s="69"/>
      <c r="AJY175" s="69"/>
      <c r="AJZ175" s="69"/>
      <c r="AKA175" s="69"/>
      <c r="AKB175" s="69"/>
      <c r="AKC175" s="69"/>
      <c r="AKD175" s="69"/>
      <c r="AKE175" s="69"/>
      <c r="AKF175" s="69"/>
      <c r="AKG175" s="69"/>
      <c r="AKH175" s="69"/>
      <c r="AKI175" s="69"/>
      <c r="AKJ175" s="69"/>
      <c r="AKK175" s="69"/>
      <c r="AKL175" s="69"/>
      <c r="AKM175" s="69"/>
      <c r="AKN175" s="69"/>
      <c r="AKO175" s="69"/>
      <c r="AKP175" s="69"/>
      <c r="AKQ175" s="69"/>
      <c r="AKR175" s="69"/>
      <c r="AKS175" s="69"/>
      <c r="AKT175" s="69"/>
      <c r="AKU175" s="69"/>
      <c r="AKV175" s="69"/>
      <c r="AKW175" s="69"/>
      <c r="AKX175" s="69"/>
      <c r="AKY175" s="69"/>
      <c r="AKZ175" s="69"/>
      <c r="ALA175" s="69"/>
      <c r="ALB175" s="69"/>
      <c r="ALC175" s="69"/>
      <c r="ALD175" s="69"/>
      <c r="ALE175" s="69"/>
      <c r="ALF175" s="69"/>
      <c r="ALG175" s="69"/>
      <c r="ALH175" s="69"/>
      <c r="ALI175" s="69"/>
      <c r="ALJ175" s="69"/>
      <c r="ALK175" s="69"/>
      <c r="ALL175" s="69"/>
      <c r="ALM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c r="MR176" s="69"/>
      <c r="MS176" s="69"/>
      <c r="MT176" s="69"/>
      <c r="MU176" s="69"/>
      <c r="MV176" s="69"/>
      <c r="MW176" s="69"/>
      <c r="MX176" s="69"/>
      <c r="MY176" s="69"/>
      <c r="MZ176" s="69"/>
      <c r="NA176" s="69"/>
      <c r="NB176" s="69"/>
      <c r="NC176" s="69"/>
      <c r="ND176" s="69"/>
      <c r="NE176" s="69"/>
      <c r="NF176" s="69"/>
      <c r="NG176" s="69"/>
      <c r="NH176" s="69"/>
      <c r="NI176" s="69"/>
      <c r="NJ176" s="69"/>
      <c r="NK176" s="69"/>
      <c r="NL176" s="69"/>
      <c r="NM176" s="69"/>
      <c r="NN176" s="69"/>
      <c r="NO176" s="69"/>
      <c r="NP176" s="69"/>
      <c r="NQ176" s="69"/>
      <c r="NR176" s="69"/>
      <c r="NS176" s="69"/>
      <c r="NT176" s="69"/>
      <c r="NU176" s="69"/>
      <c r="NV176" s="69"/>
      <c r="NW176" s="69"/>
      <c r="NX176" s="69"/>
      <c r="NY176" s="69"/>
      <c r="NZ176" s="69"/>
      <c r="OA176" s="69"/>
      <c r="OB176" s="69"/>
      <c r="OC176" s="69"/>
      <c r="OD176" s="69"/>
      <c r="OE176" s="69"/>
      <c r="OF176" s="69"/>
      <c r="OG176" s="69"/>
      <c r="OH176" s="69"/>
      <c r="OI176" s="69"/>
      <c r="OJ176" s="69"/>
      <c r="OK176" s="69"/>
      <c r="OL176" s="69"/>
      <c r="OM176" s="69"/>
      <c r="ON176" s="69"/>
      <c r="OO176" s="69"/>
      <c r="OP176" s="69"/>
      <c r="OQ176" s="69"/>
      <c r="OR176" s="69"/>
      <c r="OS176" s="69"/>
      <c r="OT176" s="69"/>
      <c r="OU176" s="69"/>
      <c r="OV176" s="69"/>
      <c r="OW176" s="69"/>
      <c r="OX176" s="69"/>
      <c r="OY176" s="69"/>
      <c r="OZ176" s="69"/>
      <c r="PA176" s="69"/>
      <c r="PB176" s="69"/>
      <c r="PC176" s="69"/>
      <c r="PD176" s="69"/>
      <c r="PE176" s="69"/>
      <c r="PF176" s="69"/>
      <c r="PG176" s="69"/>
      <c r="PH176" s="69"/>
      <c r="PI176" s="69"/>
      <c r="PJ176" s="69"/>
      <c r="PK176" s="69"/>
      <c r="PL176" s="69"/>
      <c r="PM176" s="69"/>
      <c r="PN176" s="69"/>
      <c r="PO176" s="69"/>
      <c r="PP176" s="69"/>
      <c r="PQ176" s="69"/>
      <c r="PR176" s="69"/>
      <c r="PS176" s="69"/>
      <c r="PT176" s="69"/>
      <c r="PU176" s="69"/>
      <c r="PV176" s="69"/>
      <c r="PW176" s="69"/>
      <c r="PX176" s="69"/>
      <c r="PY176" s="69"/>
      <c r="PZ176" s="69"/>
      <c r="QA176" s="69"/>
      <c r="QB176" s="69"/>
      <c r="QC176" s="69"/>
      <c r="QD176" s="69"/>
      <c r="QE176" s="69"/>
      <c r="QF176" s="69"/>
      <c r="QG176" s="69"/>
      <c r="QH176" s="69"/>
      <c r="QI176" s="69"/>
      <c r="QJ176" s="69"/>
      <c r="QK176" s="69"/>
      <c r="QL176" s="69"/>
      <c r="QM176" s="69"/>
      <c r="QN176" s="69"/>
      <c r="QO176" s="69"/>
      <c r="QP176" s="69"/>
      <c r="QQ176" s="69"/>
      <c r="QR176" s="69"/>
      <c r="QS176" s="69"/>
      <c r="QT176" s="69"/>
      <c r="QU176" s="69"/>
      <c r="QV176" s="69"/>
      <c r="QW176" s="69"/>
      <c r="QX176" s="69"/>
      <c r="QY176" s="69"/>
      <c r="QZ176" s="69"/>
      <c r="RA176" s="69"/>
      <c r="RB176" s="69"/>
      <c r="RC176" s="69"/>
      <c r="RD176" s="69"/>
      <c r="RE176" s="69"/>
      <c r="RF176" s="69"/>
      <c r="RG176" s="69"/>
      <c r="RH176" s="69"/>
      <c r="RI176" s="69"/>
      <c r="RJ176" s="69"/>
      <c r="RK176" s="69"/>
      <c r="RL176" s="69"/>
      <c r="RM176" s="69"/>
      <c r="RN176" s="69"/>
      <c r="RO176" s="69"/>
      <c r="RP176" s="69"/>
      <c r="RQ176" s="69"/>
      <c r="RR176" s="69"/>
      <c r="RS176" s="69"/>
      <c r="RT176" s="69"/>
      <c r="RU176" s="69"/>
      <c r="RV176" s="69"/>
      <c r="RW176" s="69"/>
      <c r="RX176" s="69"/>
      <c r="RY176" s="69"/>
      <c r="RZ176" s="69"/>
      <c r="SA176" s="69"/>
      <c r="SB176" s="69"/>
      <c r="SC176" s="69"/>
      <c r="SD176" s="69"/>
      <c r="SE176" s="69"/>
      <c r="SF176" s="69"/>
      <c r="SG176" s="69"/>
      <c r="SH176" s="69"/>
      <c r="SI176" s="69"/>
      <c r="SJ176" s="69"/>
      <c r="SK176" s="69"/>
      <c r="SL176" s="69"/>
      <c r="SM176" s="69"/>
      <c r="SN176" s="69"/>
      <c r="SO176" s="69"/>
      <c r="SP176" s="69"/>
      <c r="SQ176" s="69"/>
      <c r="SR176" s="69"/>
      <c r="SS176" s="69"/>
      <c r="ST176" s="69"/>
      <c r="SU176" s="69"/>
      <c r="SV176" s="69"/>
      <c r="SW176" s="69"/>
      <c r="SX176" s="69"/>
      <c r="SY176" s="69"/>
      <c r="SZ176" s="69"/>
      <c r="TA176" s="69"/>
      <c r="TB176" s="69"/>
      <c r="TC176" s="69"/>
      <c r="TD176" s="69"/>
      <c r="TE176" s="69"/>
      <c r="TF176" s="69"/>
      <c r="TG176" s="69"/>
      <c r="TH176" s="69"/>
      <c r="TI176" s="69"/>
      <c r="TJ176" s="69"/>
      <c r="TK176" s="69"/>
      <c r="TL176" s="69"/>
      <c r="TM176" s="69"/>
      <c r="TN176" s="69"/>
      <c r="TO176" s="69"/>
      <c r="TP176" s="69"/>
      <c r="TQ176" s="69"/>
      <c r="TR176" s="69"/>
      <c r="TS176" s="69"/>
      <c r="TT176" s="69"/>
      <c r="TU176" s="69"/>
      <c r="TV176" s="69"/>
      <c r="TW176" s="69"/>
      <c r="TX176" s="69"/>
      <c r="TY176" s="69"/>
      <c r="TZ176" s="69"/>
      <c r="UA176" s="69"/>
      <c r="UB176" s="69"/>
      <c r="UC176" s="69"/>
      <c r="UD176" s="69"/>
      <c r="UE176" s="69"/>
      <c r="UF176" s="69"/>
      <c r="UG176" s="69"/>
      <c r="UH176" s="69"/>
      <c r="UI176" s="69"/>
      <c r="UJ176" s="69"/>
      <c r="UK176" s="69"/>
      <c r="UL176" s="69"/>
      <c r="UM176" s="69"/>
      <c r="UN176" s="69"/>
      <c r="UO176" s="69"/>
      <c r="UP176" s="69"/>
      <c r="UQ176" s="69"/>
      <c r="UR176" s="69"/>
      <c r="US176" s="69"/>
      <c r="UT176" s="69"/>
      <c r="UU176" s="69"/>
      <c r="UV176" s="69"/>
      <c r="UW176" s="69"/>
      <c r="UX176" s="69"/>
      <c r="UY176" s="69"/>
      <c r="UZ176" s="69"/>
      <c r="VA176" s="69"/>
      <c r="VB176" s="69"/>
      <c r="VC176" s="69"/>
      <c r="VD176" s="69"/>
      <c r="VE176" s="69"/>
      <c r="VF176" s="69"/>
      <c r="VG176" s="69"/>
      <c r="VH176" s="69"/>
      <c r="VI176" s="69"/>
      <c r="VJ176" s="69"/>
      <c r="VK176" s="69"/>
      <c r="VL176" s="69"/>
      <c r="VM176" s="69"/>
      <c r="VN176" s="69"/>
      <c r="VO176" s="69"/>
      <c r="VP176" s="69"/>
      <c r="VQ176" s="69"/>
      <c r="VR176" s="69"/>
      <c r="VS176" s="69"/>
      <c r="VT176" s="69"/>
      <c r="VU176" s="69"/>
      <c r="VV176" s="69"/>
      <c r="VW176" s="69"/>
      <c r="VX176" s="69"/>
      <c r="VY176" s="69"/>
      <c r="VZ176" s="69"/>
      <c r="WA176" s="69"/>
      <c r="WB176" s="69"/>
      <c r="WC176" s="69"/>
      <c r="WD176" s="69"/>
      <c r="WE176" s="69"/>
      <c r="WF176" s="69"/>
      <c r="WG176" s="69"/>
      <c r="WH176" s="69"/>
      <c r="WI176" s="69"/>
      <c r="WJ176" s="69"/>
      <c r="WK176" s="69"/>
      <c r="WL176" s="69"/>
      <c r="WM176" s="69"/>
      <c r="WN176" s="69"/>
      <c r="WO176" s="69"/>
      <c r="WP176" s="69"/>
      <c r="WQ176" s="69"/>
      <c r="WR176" s="69"/>
      <c r="WS176" s="69"/>
      <c r="WT176" s="69"/>
      <c r="WU176" s="69"/>
      <c r="WV176" s="69"/>
      <c r="WW176" s="69"/>
      <c r="WX176" s="69"/>
      <c r="WY176" s="69"/>
      <c r="WZ176" s="69"/>
      <c r="XA176" s="69"/>
      <c r="XB176" s="69"/>
      <c r="XC176" s="69"/>
      <c r="XD176" s="69"/>
      <c r="XE176" s="69"/>
      <c r="XF176" s="69"/>
      <c r="XG176" s="69"/>
      <c r="XH176" s="69"/>
      <c r="XI176" s="69"/>
      <c r="XJ176" s="69"/>
      <c r="XK176" s="69"/>
      <c r="XL176" s="69"/>
      <c r="XM176" s="69"/>
      <c r="XN176" s="69"/>
      <c r="XO176" s="69"/>
      <c r="XP176" s="69"/>
      <c r="XQ176" s="69"/>
      <c r="XR176" s="69"/>
      <c r="XS176" s="69"/>
      <c r="XT176" s="69"/>
      <c r="XU176" s="69"/>
      <c r="XV176" s="69"/>
      <c r="XW176" s="69"/>
      <c r="XX176" s="69"/>
      <c r="XY176" s="69"/>
      <c r="XZ176" s="69"/>
      <c r="YA176" s="69"/>
      <c r="YB176" s="69"/>
      <c r="YC176" s="69"/>
      <c r="YD176" s="69"/>
      <c r="YE176" s="69"/>
      <c r="YF176" s="69"/>
      <c r="YG176" s="69"/>
      <c r="YH176" s="69"/>
      <c r="YI176" s="69"/>
      <c r="YJ176" s="69"/>
      <c r="YK176" s="69"/>
      <c r="YL176" s="69"/>
      <c r="YM176" s="69"/>
      <c r="YN176" s="69"/>
      <c r="YO176" s="69"/>
      <c r="YP176" s="69"/>
      <c r="YQ176" s="69"/>
      <c r="YR176" s="69"/>
      <c r="YS176" s="69"/>
      <c r="YT176" s="69"/>
      <c r="YU176" s="69"/>
      <c r="YV176" s="69"/>
      <c r="YW176" s="69"/>
      <c r="YX176" s="69"/>
      <c r="YY176" s="69"/>
      <c r="YZ176" s="69"/>
      <c r="ZA176" s="69"/>
      <c r="ZB176" s="69"/>
      <c r="ZC176" s="69"/>
      <c r="ZD176" s="69"/>
      <c r="ZE176" s="69"/>
      <c r="ZF176" s="69"/>
      <c r="ZG176" s="69"/>
      <c r="ZH176" s="69"/>
      <c r="ZI176" s="69"/>
      <c r="ZJ176" s="69"/>
      <c r="ZK176" s="69"/>
      <c r="ZL176" s="69"/>
      <c r="ZM176" s="69"/>
      <c r="ZN176" s="69"/>
      <c r="ZO176" s="69"/>
      <c r="ZP176" s="69"/>
      <c r="ZQ176" s="69"/>
      <c r="ZR176" s="69"/>
      <c r="ZS176" s="69"/>
      <c r="ZT176" s="69"/>
      <c r="ZU176" s="69"/>
      <c r="ZV176" s="69"/>
      <c r="ZW176" s="69"/>
      <c r="ZX176" s="69"/>
      <c r="ZY176" s="69"/>
      <c r="ZZ176" s="69"/>
      <c r="AAA176" s="69"/>
      <c r="AAB176" s="69"/>
      <c r="AAC176" s="69"/>
      <c r="AAD176" s="69"/>
      <c r="AAE176" s="69"/>
      <c r="AAF176" s="69"/>
      <c r="AAG176" s="69"/>
      <c r="AAH176" s="69"/>
      <c r="AAI176" s="69"/>
      <c r="AAJ176" s="69"/>
      <c r="AAK176" s="69"/>
      <c r="AAL176" s="69"/>
      <c r="AAM176" s="69"/>
      <c r="AAN176" s="69"/>
      <c r="AAO176" s="69"/>
      <c r="AAP176" s="69"/>
      <c r="AAQ176" s="69"/>
      <c r="AAR176" s="69"/>
      <c r="AAS176" s="69"/>
      <c r="AAT176" s="69"/>
      <c r="AAU176" s="69"/>
      <c r="AAV176" s="69"/>
      <c r="AAW176" s="69"/>
      <c r="AAX176" s="69"/>
      <c r="AAY176" s="69"/>
      <c r="AAZ176" s="69"/>
      <c r="ABA176" s="69"/>
      <c r="ABB176" s="69"/>
      <c r="ABC176" s="69"/>
      <c r="ABD176" s="69"/>
      <c r="ABE176" s="69"/>
      <c r="ABF176" s="69"/>
      <c r="ABG176" s="69"/>
      <c r="ABH176" s="69"/>
      <c r="ABI176" s="69"/>
      <c r="ABJ176" s="69"/>
      <c r="ABK176" s="69"/>
      <c r="ABL176" s="69"/>
      <c r="ABM176" s="69"/>
      <c r="ABN176" s="69"/>
      <c r="ABO176" s="69"/>
      <c r="ABP176" s="69"/>
      <c r="ABQ176" s="69"/>
      <c r="ABR176" s="69"/>
      <c r="ABS176" s="69"/>
      <c r="ABT176" s="69"/>
      <c r="ABU176" s="69"/>
      <c r="ABV176" s="69"/>
      <c r="ABW176" s="69"/>
      <c r="ABX176" s="69"/>
      <c r="ABY176" s="69"/>
      <c r="ABZ176" s="69"/>
      <c r="ACA176" s="69"/>
      <c r="ACB176" s="69"/>
      <c r="ACC176" s="69"/>
      <c r="ACD176" s="69"/>
      <c r="ACE176" s="69"/>
      <c r="ACF176" s="69"/>
      <c r="ACG176" s="69"/>
      <c r="ACH176" s="69"/>
      <c r="ACI176" s="69"/>
      <c r="ACJ176" s="69"/>
      <c r="ACK176" s="69"/>
      <c r="ACL176" s="69"/>
      <c r="ACM176" s="69"/>
      <c r="ACN176" s="69"/>
      <c r="ACO176" s="69"/>
      <c r="ACP176" s="69"/>
      <c r="ACQ176" s="69"/>
      <c r="ACR176" s="69"/>
      <c r="ACS176" s="69"/>
      <c r="ACT176" s="69"/>
      <c r="ACU176" s="69"/>
      <c r="ACV176" s="69"/>
      <c r="ACW176" s="69"/>
      <c r="ACX176" s="69"/>
      <c r="ACY176" s="69"/>
      <c r="ACZ176" s="69"/>
      <c r="ADA176" s="69"/>
      <c r="ADB176" s="69"/>
      <c r="ADC176" s="69"/>
      <c r="ADD176" s="69"/>
      <c r="ADE176" s="69"/>
      <c r="ADF176" s="69"/>
      <c r="ADG176" s="69"/>
      <c r="ADH176" s="69"/>
      <c r="ADI176" s="69"/>
      <c r="ADJ176" s="69"/>
      <c r="ADK176" s="69"/>
      <c r="ADL176" s="69"/>
      <c r="ADM176" s="69"/>
      <c r="ADN176" s="69"/>
      <c r="ADO176" s="69"/>
      <c r="ADP176" s="69"/>
      <c r="ADQ176" s="69"/>
      <c r="ADR176" s="69"/>
      <c r="ADS176" s="69"/>
      <c r="ADT176" s="69"/>
      <c r="ADU176" s="69"/>
      <c r="ADV176" s="69"/>
      <c r="ADW176" s="69"/>
      <c r="ADX176" s="69"/>
      <c r="ADY176" s="69"/>
      <c r="ADZ176" s="69"/>
      <c r="AEA176" s="69"/>
      <c r="AEB176" s="69"/>
      <c r="AEC176" s="69"/>
      <c r="AED176" s="69"/>
      <c r="AEE176" s="69"/>
      <c r="AEF176" s="69"/>
      <c r="AEG176" s="69"/>
      <c r="AEH176" s="69"/>
      <c r="AEI176" s="69"/>
      <c r="AEJ176" s="69"/>
      <c r="AEK176" s="69"/>
      <c r="AEL176" s="69"/>
      <c r="AEM176" s="69"/>
      <c r="AEN176" s="69"/>
      <c r="AEO176" s="69"/>
      <c r="AEP176" s="69"/>
      <c r="AEQ176" s="69"/>
      <c r="AER176" s="69"/>
      <c r="AES176" s="69"/>
      <c r="AET176" s="69"/>
      <c r="AEU176" s="69"/>
      <c r="AEV176" s="69"/>
      <c r="AEW176" s="69"/>
      <c r="AEX176" s="69"/>
      <c r="AEY176" s="69"/>
      <c r="AEZ176" s="69"/>
      <c r="AFA176" s="69"/>
      <c r="AFB176" s="69"/>
      <c r="AFC176" s="69"/>
      <c r="AFD176" s="69"/>
      <c r="AFE176" s="69"/>
      <c r="AFF176" s="69"/>
      <c r="AFG176" s="69"/>
      <c r="AFH176" s="69"/>
      <c r="AFI176" s="69"/>
      <c r="AFJ176" s="69"/>
      <c r="AFK176" s="69"/>
      <c r="AFL176" s="69"/>
      <c r="AFM176" s="69"/>
      <c r="AFN176" s="69"/>
      <c r="AFO176" s="69"/>
      <c r="AFP176" s="69"/>
      <c r="AFQ176" s="69"/>
      <c r="AFR176" s="69"/>
      <c r="AFS176" s="69"/>
      <c r="AFT176" s="69"/>
      <c r="AFU176" s="69"/>
      <c r="AFV176" s="69"/>
      <c r="AFW176" s="69"/>
      <c r="AFX176" s="69"/>
      <c r="AFY176" s="69"/>
      <c r="AFZ176" s="69"/>
      <c r="AGA176" s="69"/>
      <c r="AGB176" s="69"/>
      <c r="AGC176" s="69"/>
      <c r="AGD176" s="69"/>
      <c r="AGE176" s="69"/>
      <c r="AGF176" s="69"/>
      <c r="AGG176" s="69"/>
      <c r="AGH176" s="69"/>
      <c r="AGI176" s="69"/>
      <c r="AGJ176" s="69"/>
      <c r="AGK176" s="69"/>
      <c r="AGL176" s="69"/>
      <c r="AGM176" s="69"/>
      <c r="AGN176" s="69"/>
      <c r="AGO176" s="69"/>
      <c r="AGP176" s="69"/>
      <c r="AGQ176" s="69"/>
      <c r="AGR176" s="69"/>
      <c r="AGS176" s="69"/>
      <c r="AGT176" s="69"/>
      <c r="AGU176" s="69"/>
      <c r="AGV176" s="69"/>
      <c r="AGW176" s="69"/>
      <c r="AGX176" s="69"/>
      <c r="AGY176" s="69"/>
      <c r="AGZ176" s="69"/>
      <c r="AHA176" s="69"/>
      <c r="AHB176" s="69"/>
      <c r="AHC176" s="69"/>
      <c r="AHD176" s="69"/>
      <c r="AHE176" s="69"/>
      <c r="AHF176" s="69"/>
      <c r="AHG176" s="69"/>
      <c r="AHH176" s="69"/>
      <c r="AHI176" s="69"/>
      <c r="AHJ176" s="69"/>
      <c r="AHK176" s="69"/>
      <c r="AHL176" s="69"/>
      <c r="AHM176" s="69"/>
      <c r="AHN176" s="69"/>
      <c r="AHO176" s="69"/>
      <c r="AHP176" s="69"/>
      <c r="AHQ176" s="69"/>
      <c r="AHR176" s="69"/>
      <c r="AHS176" s="69"/>
      <c r="AHT176" s="69"/>
      <c r="AHU176" s="69"/>
      <c r="AHV176" s="69"/>
      <c r="AHW176" s="69"/>
      <c r="AHX176" s="69"/>
      <c r="AHY176" s="69"/>
      <c r="AHZ176" s="69"/>
      <c r="AIA176" s="69"/>
      <c r="AIB176" s="69"/>
      <c r="AIC176" s="69"/>
      <c r="AID176" s="69"/>
      <c r="AIE176" s="69"/>
      <c r="AIF176" s="69"/>
      <c r="AIG176" s="69"/>
      <c r="AIH176" s="69"/>
      <c r="AII176" s="69"/>
      <c r="AIJ176" s="69"/>
      <c r="AIK176" s="69"/>
      <c r="AIL176" s="69"/>
      <c r="AIM176" s="69"/>
      <c r="AIN176" s="69"/>
      <c r="AIO176" s="69"/>
      <c r="AIP176" s="69"/>
      <c r="AIQ176" s="69"/>
      <c r="AIR176" s="69"/>
      <c r="AIS176" s="69"/>
      <c r="AIT176" s="69"/>
      <c r="AIU176" s="69"/>
      <c r="AIV176" s="69"/>
      <c r="AIW176" s="69"/>
      <c r="AIX176" s="69"/>
      <c r="AIY176" s="69"/>
      <c r="AIZ176" s="69"/>
      <c r="AJA176" s="69"/>
      <c r="AJB176" s="69"/>
      <c r="AJC176" s="69"/>
      <c r="AJD176" s="69"/>
      <c r="AJE176" s="69"/>
      <c r="AJF176" s="69"/>
      <c r="AJG176" s="69"/>
      <c r="AJH176" s="69"/>
      <c r="AJI176" s="69"/>
      <c r="AJJ176" s="69"/>
      <c r="AJK176" s="69"/>
      <c r="AJL176" s="69"/>
      <c r="AJM176" s="69"/>
      <c r="AJN176" s="69"/>
      <c r="AJO176" s="69"/>
      <c r="AJP176" s="69"/>
      <c r="AJQ176" s="69"/>
      <c r="AJR176" s="69"/>
      <c r="AJS176" s="69"/>
      <c r="AJT176" s="69"/>
      <c r="AJU176" s="69"/>
      <c r="AJV176" s="69"/>
      <c r="AJW176" s="69"/>
      <c r="AJX176" s="69"/>
      <c r="AJY176" s="69"/>
      <c r="AJZ176" s="69"/>
      <c r="AKA176" s="69"/>
      <c r="AKB176" s="69"/>
      <c r="AKC176" s="69"/>
      <c r="AKD176" s="69"/>
      <c r="AKE176" s="69"/>
      <c r="AKF176" s="69"/>
      <c r="AKG176" s="69"/>
      <c r="AKH176" s="69"/>
      <c r="AKI176" s="69"/>
      <c r="AKJ176" s="69"/>
      <c r="AKK176" s="69"/>
      <c r="AKL176" s="69"/>
      <c r="AKM176" s="69"/>
      <c r="AKN176" s="69"/>
      <c r="AKO176" s="69"/>
      <c r="AKP176" s="69"/>
      <c r="AKQ176" s="69"/>
      <c r="AKR176" s="69"/>
      <c r="AKS176" s="69"/>
      <c r="AKT176" s="69"/>
      <c r="AKU176" s="69"/>
      <c r="AKV176" s="69"/>
      <c r="AKW176" s="69"/>
      <c r="AKX176" s="69"/>
      <c r="AKY176" s="69"/>
      <c r="AKZ176" s="69"/>
      <c r="ALA176" s="69"/>
      <c r="ALB176" s="69"/>
      <c r="ALC176" s="69"/>
      <c r="ALD176" s="69"/>
      <c r="ALE176" s="69"/>
      <c r="ALF176" s="69"/>
      <c r="ALG176" s="69"/>
      <c r="ALH176" s="69"/>
      <c r="ALI176" s="69"/>
      <c r="ALJ176" s="69"/>
      <c r="ALK176" s="69"/>
      <c r="ALL176" s="69"/>
      <c r="ALM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c r="ME177" s="69"/>
      <c r="MF177" s="69"/>
      <c r="MG177" s="69"/>
      <c r="MH177" s="69"/>
      <c r="MI177" s="69"/>
      <c r="MJ177" s="69"/>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69"/>
      <c r="OS177" s="69"/>
      <c r="OT177" s="69"/>
      <c r="OU177" s="69"/>
      <c r="OV177" s="69"/>
      <c r="OW177" s="69"/>
      <c r="OX177" s="69"/>
      <c r="OY177" s="69"/>
      <c r="OZ177" s="69"/>
      <c r="PA177" s="69"/>
      <c r="PB177" s="69"/>
      <c r="PC177" s="69"/>
      <c r="PD177" s="69"/>
      <c r="PE177" s="69"/>
      <c r="PF177" s="69"/>
      <c r="PG177" s="69"/>
      <c r="PH177" s="69"/>
      <c r="PI177" s="69"/>
      <c r="PJ177" s="69"/>
      <c r="PK177" s="69"/>
      <c r="PL177" s="69"/>
      <c r="PM177" s="69"/>
      <c r="PN177" s="69"/>
      <c r="PO177" s="69"/>
      <c r="PP177" s="69"/>
      <c r="PQ177" s="69"/>
      <c r="PR177" s="69"/>
      <c r="PS177" s="69"/>
      <c r="PT177" s="69"/>
      <c r="PU177" s="69"/>
      <c r="PV177" s="69"/>
      <c r="PW177" s="69"/>
      <c r="PX177" s="69"/>
      <c r="PY177" s="69"/>
      <c r="PZ177" s="69"/>
      <c r="QA177" s="69"/>
      <c r="QB177" s="69"/>
      <c r="QC177" s="69"/>
      <c r="QD177" s="69"/>
      <c r="QE177" s="69"/>
      <c r="QF177" s="69"/>
      <c r="QG177" s="69"/>
      <c r="QH177" s="69"/>
      <c r="QI177" s="69"/>
      <c r="QJ177" s="69"/>
      <c r="QK177" s="69"/>
      <c r="QL177" s="69"/>
      <c r="QM177" s="69"/>
      <c r="QN177" s="69"/>
      <c r="QO177" s="69"/>
      <c r="QP177" s="69"/>
      <c r="QQ177" s="69"/>
      <c r="QR177" s="69"/>
      <c r="QS177" s="69"/>
      <c r="QT177" s="69"/>
      <c r="QU177" s="69"/>
      <c r="QV177" s="69"/>
      <c r="QW177" s="69"/>
      <c r="QX177" s="69"/>
      <c r="QY177" s="69"/>
      <c r="QZ177" s="69"/>
      <c r="RA177" s="69"/>
      <c r="RB177" s="69"/>
      <c r="RC177" s="69"/>
      <c r="RD177" s="69"/>
      <c r="RE177" s="69"/>
      <c r="RF177" s="69"/>
      <c r="RG177" s="69"/>
      <c r="RH177" s="69"/>
      <c r="RI177" s="69"/>
      <c r="RJ177" s="69"/>
      <c r="RK177" s="69"/>
      <c r="RL177" s="69"/>
      <c r="RM177" s="69"/>
      <c r="RN177" s="69"/>
      <c r="RO177" s="69"/>
      <c r="RP177" s="69"/>
      <c r="RQ177" s="69"/>
      <c r="RR177" s="69"/>
      <c r="RS177" s="69"/>
      <c r="RT177" s="69"/>
      <c r="RU177" s="69"/>
      <c r="RV177" s="69"/>
      <c r="RW177" s="69"/>
      <c r="RX177" s="69"/>
      <c r="RY177" s="69"/>
      <c r="RZ177" s="69"/>
      <c r="SA177" s="69"/>
      <c r="SB177" s="69"/>
      <c r="SC177" s="69"/>
      <c r="SD177" s="69"/>
      <c r="SE177" s="69"/>
      <c r="SF177" s="69"/>
      <c r="SG177" s="69"/>
      <c r="SH177" s="69"/>
      <c r="SI177" s="69"/>
      <c r="SJ177" s="69"/>
      <c r="SK177" s="69"/>
      <c r="SL177" s="69"/>
      <c r="SM177" s="69"/>
      <c r="SN177" s="69"/>
      <c r="SO177" s="69"/>
      <c r="SP177" s="69"/>
      <c r="SQ177" s="69"/>
      <c r="SR177" s="69"/>
      <c r="SS177" s="69"/>
      <c r="ST177" s="69"/>
      <c r="SU177" s="69"/>
      <c r="SV177" s="69"/>
      <c r="SW177" s="69"/>
      <c r="SX177" s="69"/>
      <c r="SY177" s="69"/>
      <c r="SZ177" s="69"/>
      <c r="TA177" s="69"/>
      <c r="TB177" s="69"/>
      <c r="TC177" s="69"/>
      <c r="TD177" s="69"/>
      <c r="TE177" s="69"/>
      <c r="TF177" s="69"/>
      <c r="TG177" s="69"/>
      <c r="TH177" s="69"/>
      <c r="TI177" s="69"/>
      <c r="TJ177" s="69"/>
      <c r="TK177" s="69"/>
      <c r="TL177" s="69"/>
      <c r="TM177" s="69"/>
      <c r="TN177" s="69"/>
      <c r="TO177" s="69"/>
      <c r="TP177" s="69"/>
      <c r="TQ177" s="69"/>
      <c r="TR177" s="69"/>
      <c r="TS177" s="69"/>
      <c r="TT177" s="69"/>
      <c r="TU177" s="69"/>
      <c r="TV177" s="69"/>
      <c r="TW177" s="69"/>
      <c r="TX177" s="69"/>
      <c r="TY177" s="69"/>
      <c r="TZ177" s="69"/>
      <c r="UA177" s="69"/>
      <c r="UB177" s="69"/>
      <c r="UC177" s="69"/>
      <c r="UD177" s="69"/>
      <c r="UE177" s="69"/>
      <c r="UF177" s="69"/>
      <c r="UG177" s="69"/>
      <c r="UH177" s="69"/>
      <c r="UI177" s="69"/>
      <c r="UJ177" s="69"/>
      <c r="UK177" s="69"/>
      <c r="UL177" s="69"/>
      <c r="UM177" s="69"/>
      <c r="UN177" s="69"/>
      <c r="UO177" s="69"/>
      <c r="UP177" s="69"/>
      <c r="UQ177" s="69"/>
      <c r="UR177" s="69"/>
      <c r="US177" s="69"/>
      <c r="UT177" s="69"/>
      <c r="UU177" s="69"/>
      <c r="UV177" s="69"/>
      <c r="UW177" s="69"/>
      <c r="UX177" s="69"/>
      <c r="UY177" s="69"/>
      <c r="UZ177" s="69"/>
      <c r="VA177" s="69"/>
      <c r="VB177" s="69"/>
      <c r="VC177" s="69"/>
      <c r="VD177" s="69"/>
      <c r="VE177" s="69"/>
      <c r="VF177" s="69"/>
      <c r="VG177" s="69"/>
      <c r="VH177" s="69"/>
      <c r="VI177" s="69"/>
      <c r="VJ177" s="69"/>
      <c r="VK177" s="69"/>
      <c r="VL177" s="69"/>
      <c r="VM177" s="69"/>
      <c r="VN177" s="69"/>
      <c r="VO177" s="69"/>
      <c r="VP177" s="69"/>
      <c r="VQ177" s="69"/>
      <c r="VR177" s="69"/>
      <c r="VS177" s="69"/>
      <c r="VT177" s="69"/>
      <c r="VU177" s="69"/>
      <c r="VV177" s="69"/>
      <c r="VW177" s="69"/>
      <c r="VX177" s="69"/>
      <c r="VY177" s="69"/>
      <c r="VZ177" s="69"/>
      <c r="WA177" s="69"/>
      <c r="WB177" s="69"/>
      <c r="WC177" s="69"/>
      <c r="WD177" s="69"/>
      <c r="WE177" s="69"/>
      <c r="WF177" s="69"/>
      <c r="WG177" s="69"/>
      <c r="WH177" s="69"/>
      <c r="WI177" s="69"/>
      <c r="WJ177" s="69"/>
      <c r="WK177" s="69"/>
      <c r="WL177" s="69"/>
      <c r="WM177" s="69"/>
      <c r="WN177" s="69"/>
      <c r="WO177" s="69"/>
      <c r="WP177" s="69"/>
      <c r="WQ177" s="69"/>
      <c r="WR177" s="69"/>
      <c r="WS177" s="69"/>
      <c r="WT177" s="69"/>
      <c r="WU177" s="69"/>
      <c r="WV177" s="69"/>
      <c r="WW177" s="69"/>
      <c r="WX177" s="69"/>
      <c r="WY177" s="69"/>
      <c r="WZ177" s="69"/>
      <c r="XA177" s="69"/>
      <c r="XB177" s="69"/>
      <c r="XC177" s="69"/>
      <c r="XD177" s="69"/>
      <c r="XE177" s="69"/>
      <c r="XF177" s="69"/>
      <c r="XG177" s="69"/>
      <c r="XH177" s="69"/>
      <c r="XI177" s="69"/>
      <c r="XJ177" s="69"/>
      <c r="XK177" s="69"/>
      <c r="XL177" s="69"/>
      <c r="XM177" s="69"/>
      <c r="XN177" s="69"/>
      <c r="XO177" s="69"/>
      <c r="XP177" s="69"/>
      <c r="XQ177" s="69"/>
      <c r="XR177" s="69"/>
      <c r="XS177" s="69"/>
      <c r="XT177" s="69"/>
      <c r="XU177" s="69"/>
      <c r="XV177" s="69"/>
      <c r="XW177" s="69"/>
      <c r="XX177" s="69"/>
      <c r="XY177" s="69"/>
      <c r="XZ177" s="69"/>
      <c r="YA177" s="69"/>
      <c r="YB177" s="69"/>
      <c r="YC177" s="69"/>
      <c r="YD177" s="69"/>
      <c r="YE177" s="69"/>
      <c r="YF177" s="69"/>
      <c r="YG177" s="69"/>
      <c r="YH177" s="69"/>
      <c r="YI177" s="69"/>
      <c r="YJ177" s="69"/>
      <c r="YK177" s="69"/>
      <c r="YL177" s="69"/>
      <c r="YM177" s="69"/>
      <c r="YN177" s="69"/>
      <c r="YO177" s="69"/>
      <c r="YP177" s="69"/>
      <c r="YQ177" s="69"/>
      <c r="YR177" s="69"/>
      <c r="YS177" s="69"/>
      <c r="YT177" s="69"/>
      <c r="YU177" s="69"/>
      <c r="YV177" s="69"/>
      <c r="YW177" s="69"/>
      <c r="YX177" s="69"/>
      <c r="YY177" s="69"/>
      <c r="YZ177" s="69"/>
      <c r="ZA177" s="69"/>
      <c r="ZB177" s="69"/>
      <c r="ZC177" s="69"/>
      <c r="ZD177" s="69"/>
      <c r="ZE177" s="69"/>
      <c r="ZF177" s="69"/>
      <c r="ZG177" s="69"/>
      <c r="ZH177" s="69"/>
      <c r="ZI177" s="69"/>
      <c r="ZJ177" s="69"/>
      <c r="ZK177" s="69"/>
      <c r="ZL177" s="69"/>
      <c r="ZM177" s="69"/>
      <c r="ZN177" s="69"/>
      <c r="ZO177" s="69"/>
      <c r="ZP177" s="69"/>
      <c r="ZQ177" s="69"/>
      <c r="ZR177" s="69"/>
      <c r="ZS177" s="69"/>
      <c r="ZT177" s="69"/>
      <c r="ZU177" s="69"/>
      <c r="ZV177" s="69"/>
      <c r="ZW177" s="69"/>
      <c r="ZX177" s="69"/>
      <c r="ZY177" s="69"/>
      <c r="ZZ177" s="69"/>
      <c r="AAA177" s="69"/>
      <c r="AAB177" s="69"/>
      <c r="AAC177" s="69"/>
      <c r="AAD177" s="69"/>
      <c r="AAE177" s="69"/>
      <c r="AAF177" s="69"/>
      <c r="AAG177" s="69"/>
      <c r="AAH177" s="69"/>
      <c r="AAI177" s="69"/>
      <c r="AAJ177" s="69"/>
      <c r="AAK177" s="69"/>
      <c r="AAL177" s="69"/>
      <c r="AAM177" s="69"/>
      <c r="AAN177" s="69"/>
      <c r="AAO177" s="69"/>
      <c r="AAP177" s="69"/>
      <c r="AAQ177" s="69"/>
      <c r="AAR177" s="69"/>
      <c r="AAS177" s="69"/>
      <c r="AAT177" s="69"/>
      <c r="AAU177" s="69"/>
      <c r="AAV177" s="69"/>
      <c r="AAW177" s="69"/>
      <c r="AAX177" s="69"/>
      <c r="AAY177" s="69"/>
      <c r="AAZ177" s="69"/>
      <c r="ABA177" s="69"/>
      <c r="ABB177" s="69"/>
      <c r="ABC177" s="69"/>
      <c r="ABD177" s="69"/>
      <c r="ABE177" s="69"/>
      <c r="ABF177" s="69"/>
      <c r="ABG177" s="69"/>
      <c r="ABH177" s="69"/>
      <c r="ABI177" s="69"/>
      <c r="ABJ177" s="69"/>
      <c r="ABK177" s="69"/>
      <c r="ABL177" s="69"/>
      <c r="ABM177" s="69"/>
      <c r="ABN177" s="69"/>
      <c r="ABO177" s="69"/>
      <c r="ABP177" s="69"/>
      <c r="ABQ177" s="69"/>
      <c r="ABR177" s="69"/>
      <c r="ABS177" s="69"/>
      <c r="ABT177" s="69"/>
      <c r="ABU177" s="69"/>
      <c r="ABV177" s="69"/>
      <c r="ABW177" s="69"/>
      <c r="ABX177" s="69"/>
      <c r="ABY177" s="69"/>
      <c r="ABZ177" s="69"/>
      <c r="ACA177" s="69"/>
      <c r="ACB177" s="69"/>
      <c r="ACC177" s="69"/>
      <c r="ACD177" s="69"/>
      <c r="ACE177" s="69"/>
      <c r="ACF177" s="69"/>
      <c r="ACG177" s="69"/>
      <c r="ACH177" s="69"/>
      <c r="ACI177" s="69"/>
      <c r="ACJ177" s="69"/>
      <c r="ACK177" s="69"/>
      <c r="ACL177" s="69"/>
      <c r="ACM177" s="69"/>
      <c r="ACN177" s="69"/>
      <c r="ACO177" s="69"/>
      <c r="ACP177" s="69"/>
      <c r="ACQ177" s="69"/>
      <c r="ACR177" s="69"/>
      <c r="ACS177" s="69"/>
      <c r="ACT177" s="69"/>
      <c r="ACU177" s="69"/>
      <c r="ACV177" s="69"/>
      <c r="ACW177" s="69"/>
      <c r="ACX177" s="69"/>
      <c r="ACY177" s="69"/>
      <c r="ACZ177" s="69"/>
      <c r="ADA177" s="69"/>
      <c r="ADB177" s="69"/>
      <c r="ADC177" s="69"/>
      <c r="ADD177" s="69"/>
      <c r="ADE177" s="69"/>
      <c r="ADF177" s="69"/>
      <c r="ADG177" s="69"/>
      <c r="ADH177" s="69"/>
      <c r="ADI177" s="69"/>
      <c r="ADJ177" s="69"/>
      <c r="ADK177" s="69"/>
      <c r="ADL177" s="69"/>
      <c r="ADM177" s="69"/>
      <c r="ADN177" s="69"/>
      <c r="ADO177" s="69"/>
      <c r="ADP177" s="69"/>
      <c r="ADQ177" s="69"/>
      <c r="ADR177" s="69"/>
      <c r="ADS177" s="69"/>
      <c r="ADT177" s="69"/>
      <c r="ADU177" s="69"/>
      <c r="ADV177" s="69"/>
      <c r="ADW177" s="69"/>
      <c r="ADX177" s="69"/>
      <c r="ADY177" s="69"/>
      <c r="ADZ177" s="69"/>
      <c r="AEA177" s="69"/>
      <c r="AEB177" s="69"/>
      <c r="AEC177" s="69"/>
      <c r="AED177" s="69"/>
      <c r="AEE177" s="69"/>
      <c r="AEF177" s="69"/>
      <c r="AEG177" s="69"/>
      <c r="AEH177" s="69"/>
      <c r="AEI177" s="69"/>
      <c r="AEJ177" s="69"/>
      <c r="AEK177" s="69"/>
      <c r="AEL177" s="69"/>
      <c r="AEM177" s="69"/>
      <c r="AEN177" s="69"/>
      <c r="AEO177" s="69"/>
      <c r="AEP177" s="69"/>
      <c r="AEQ177" s="69"/>
      <c r="AER177" s="69"/>
      <c r="AES177" s="69"/>
      <c r="AET177" s="69"/>
      <c r="AEU177" s="69"/>
      <c r="AEV177" s="69"/>
      <c r="AEW177" s="69"/>
      <c r="AEX177" s="69"/>
      <c r="AEY177" s="69"/>
      <c r="AEZ177" s="69"/>
      <c r="AFA177" s="69"/>
      <c r="AFB177" s="69"/>
      <c r="AFC177" s="69"/>
      <c r="AFD177" s="69"/>
      <c r="AFE177" s="69"/>
      <c r="AFF177" s="69"/>
      <c r="AFG177" s="69"/>
      <c r="AFH177" s="69"/>
      <c r="AFI177" s="69"/>
      <c r="AFJ177" s="69"/>
      <c r="AFK177" s="69"/>
      <c r="AFL177" s="69"/>
      <c r="AFM177" s="69"/>
      <c r="AFN177" s="69"/>
      <c r="AFO177" s="69"/>
      <c r="AFP177" s="69"/>
      <c r="AFQ177" s="69"/>
      <c r="AFR177" s="69"/>
      <c r="AFS177" s="69"/>
      <c r="AFT177" s="69"/>
      <c r="AFU177" s="69"/>
      <c r="AFV177" s="69"/>
      <c r="AFW177" s="69"/>
      <c r="AFX177" s="69"/>
      <c r="AFY177" s="69"/>
      <c r="AFZ177" s="69"/>
      <c r="AGA177" s="69"/>
      <c r="AGB177" s="69"/>
      <c r="AGC177" s="69"/>
      <c r="AGD177" s="69"/>
      <c r="AGE177" s="69"/>
      <c r="AGF177" s="69"/>
      <c r="AGG177" s="69"/>
      <c r="AGH177" s="69"/>
      <c r="AGI177" s="69"/>
      <c r="AGJ177" s="69"/>
      <c r="AGK177" s="69"/>
      <c r="AGL177" s="69"/>
      <c r="AGM177" s="69"/>
      <c r="AGN177" s="69"/>
      <c r="AGO177" s="69"/>
      <c r="AGP177" s="69"/>
      <c r="AGQ177" s="69"/>
      <c r="AGR177" s="69"/>
      <c r="AGS177" s="69"/>
      <c r="AGT177" s="69"/>
      <c r="AGU177" s="69"/>
      <c r="AGV177" s="69"/>
      <c r="AGW177" s="69"/>
      <c r="AGX177" s="69"/>
      <c r="AGY177" s="69"/>
      <c r="AGZ177" s="69"/>
      <c r="AHA177" s="69"/>
      <c r="AHB177" s="69"/>
      <c r="AHC177" s="69"/>
      <c r="AHD177" s="69"/>
      <c r="AHE177" s="69"/>
      <c r="AHF177" s="69"/>
      <c r="AHG177" s="69"/>
      <c r="AHH177" s="69"/>
      <c r="AHI177" s="69"/>
      <c r="AHJ177" s="69"/>
      <c r="AHK177" s="69"/>
      <c r="AHL177" s="69"/>
      <c r="AHM177" s="69"/>
      <c r="AHN177" s="69"/>
      <c r="AHO177" s="69"/>
      <c r="AHP177" s="69"/>
      <c r="AHQ177" s="69"/>
      <c r="AHR177" s="69"/>
      <c r="AHS177" s="69"/>
      <c r="AHT177" s="69"/>
      <c r="AHU177" s="69"/>
      <c r="AHV177" s="69"/>
      <c r="AHW177" s="69"/>
      <c r="AHX177" s="69"/>
      <c r="AHY177" s="69"/>
      <c r="AHZ177" s="69"/>
      <c r="AIA177" s="69"/>
      <c r="AIB177" s="69"/>
      <c r="AIC177" s="69"/>
      <c r="AID177" s="69"/>
      <c r="AIE177" s="69"/>
      <c r="AIF177" s="69"/>
      <c r="AIG177" s="69"/>
      <c r="AIH177" s="69"/>
      <c r="AII177" s="69"/>
      <c r="AIJ177" s="69"/>
      <c r="AIK177" s="69"/>
      <c r="AIL177" s="69"/>
      <c r="AIM177" s="69"/>
      <c r="AIN177" s="69"/>
      <c r="AIO177" s="69"/>
      <c r="AIP177" s="69"/>
      <c r="AIQ177" s="69"/>
      <c r="AIR177" s="69"/>
      <c r="AIS177" s="69"/>
      <c r="AIT177" s="69"/>
      <c r="AIU177" s="69"/>
      <c r="AIV177" s="69"/>
      <c r="AIW177" s="69"/>
      <c r="AIX177" s="69"/>
      <c r="AIY177" s="69"/>
      <c r="AIZ177" s="69"/>
      <c r="AJA177" s="69"/>
      <c r="AJB177" s="69"/>
      <c r="AJC177" s="69"/>
      <c r="AJD177" s="69"/>
      <c r="AJE177" s="69"/>
      <c r="AJF177" s="69"/>
      <c r="AJG177" s="69"/>
      <c r="AJH177" s="69"/>
      <c r="AJI177" s="69"/>
      <c r="AJJ177" s="69"/>
      <c r="AJK177" s="69"/>
      <c r="AJL177" s="69"/>
      <c r="AJM177" s="69"/>
      <c r="AJN177" s="69"/>
      <c r="AJO177" s="69"/>
      <c r="AJP177" s="69"/>
      <c r="AJQ177" s="69"/>
      <c r="AJR177" s="69"/>
      <c r="AJS177" s="69"/>
      <c r="AJT177" s="69"/>
      <c r="AJU177" s="69"/>
      <c r="AJV177" s="69"/>
      <c r="AJW177" s="69"/>
      <c r="AJX177" s="69"/>
      <c r="AJY177" s="69"/>
      <c r="AJZ177" s="69"/>
      <c r="AKA177" s="69"/>
      <c r="AKB177" s="69"/>
      <c r="AKC177" s="69"/>
      <c r="AKD177" s="69"/>
      <c r="AKE177" s="69"/>
      <c r="AKF177" s="69"/>
      <c r="AKG177" s="69"/>
      <c r="AKH177" s="69"/>
      <c r="AKI177" s="69"/>
      <c r="AKJ177" s="69"/>
      <c r="AKK177" s="69"/>
      <c r="AKL177" s="69"/>
      <c r="AKM177" s="69"/>
      <c r="AKN177" s="69"/>
      <c r="AKO177" s="69"/>
      <c r="AKP177" s="69"/>
      <c r="AKQ177" s="69"/>
      <c r="AKR177" s="69"/>
      <c r="AKS177" s="69"/>
      <c r="AKT177" s="69"/>
      <c r="AKU177" s="69"/>
      <c r="AKV177" s="69"/>
      <c r="AKW177" s="69"/>
      <c r="AKX177" s="69"/>
      <c r="AKY177" s="69"/>
      <c r="AKZ177" s="69"/>
      <c r="ALA177" s="69"/>
      <c r="ALB177" s="69"/>
      <c r="ALC177" s="69"/>
      <c r="ALD177" s="69"/>
      <c r="ALE177" s="69"/>
      <c r="ALF177" s="69"/>
      <c r="ALG177" s="69"/>
      <c r="ALH177" s="69"/>
      <c r="ALI177" s="69"/>
      <c r="ALJ177" s="69"/>
      <c r="ALK177" s="69"/>
      <c r="ALL177" s="69"/>
      <c r="ALM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c r="BR178" s="69"/>
      <c r="BS178" s="69"/>
      <c r="BT178" s="69"/>
      <c r="BU178" s="69"/>
      <c r="BV178" s="69"/>
      <c r="BW178" s="69"/>
      <c r="BX178" s="69"/>
      <c r="BY178" s="69"/>
      <c r="BZ178" s="69"/>
      <c r="CA178" s="69"/>
      <c r="CB178" s="69"/>
      <c r="CC178" s="69"/>
      <c r="CD178" s="69"/>
      <c r="CE178" s="69"/>
      <c r="CF178" s="69"/>
      <c r="CG178" s="69"/>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c r="FA178" s="69"/>
      <c r="FB178" s="69"/>
      <c r="FC178" s="69"/>
      <c r="FD178" s="69"/>
      <c r="FE178" s="69"/>
      <c r="FF178" s="69"/>
      <c r="FG178" s="69"/>
      <c r="FH178" s="69"/>
      <c r="FI178" s="69"/>
      <c r="FJ178" s="69"/>
      <c r="FK178" s="69"/>
      <c r="FL178" s="69"/>
      <c r="FM178" s="69"/>
      <c r="FN178" s="69"/>
      <c r="FO178" s="69"/>
      <c r="FP178" s="69"/>
      <c r="FQ178" s="69"/>
      <c r="FR178" s="69"/>
      <c r="FS178" s="69"/>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c r="KA178" s="69"/>
      <c r="KB178" s="69"/>
      <c r="KC178" s="69"/>
      <c r="KD178" s="69"/>
      <c r="KE178" s="69"/>
      <c r="KF178" s="69"/>
      <c r="KG178" s="69"/>
      <c r="KH178" s="69"/>
      <c r="KI178" s="69"/>
      <c r="KJ178" s="69"/>
      <c r="KK178" s="69"/>
      <c r="KL178" s="69"/>
      <c r="KM178" s="69"/>
      <c r="KN178" s="69"/>
      <c r="KO178" s="69"/>
      <c r="KP178" s="69"/>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c r="LM178" s="69"/>
      <c r="LN178" s="69"/>
      <c r="LO178" s="69"/>
      <c r="LP178" s="69"/>
      <c r="LQ178" s="69"/>
      <c r="LR178" s="69"/>
      <c r="LS178" s="69"/>
      <c r="LT178" s="69"/>
      <c r="LU178" s="69"/>
      <c r="LV178" s="69"/>
      <c r="LW178" s="69"/>
      <c r="LX178" s="69"/>
      <c r="LY178" s="69"/>
      <c r="LZ178" s="69"/>
      <c r="MA178" s="69"/>
      <c r="MB178" s="69"/>
      <c r="MC178" s="69"/>
      <c r="MD178" s="69"/>
      <c r="ME178" s="69"/>
      <c r="MF178" s="69"/>
      <c r="MG178" s="69"/>
      <c r="MH178" s="69"/>
      <c r="MI178" s="69"/>
      <c r="MJ178" s="69"/>
      <c r="MK178" s="69"/>
      <c r="ML178" s="69"/>
      <c r="MM178" s="69"/>
      <c r="MN178" s="69"/>
      <c r="MO178" s="69"/>
      <c r="MP178" s="69"/>
      <c r="MQ178" s="69"/>
      <c r="MR178" s="69"/>
      <c r="MS178" s="69"/>
      <c r="MT178" s="69"/>
      <c r="MU178" s="69"/>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c r="NR178" s="69"/>
      <c r="NS178" s="69"/>
      <c r="NT178" s="69"/>
      <c r="NU178" s="69"/>
      <c r="NV178" s="69"/>
      <c r="NW178" s="69"/>
      <c r="NX178" s="69"/>
      <c r="NY178" s="69"/>
      <c r="NZ178" s="69"/>
      <c r="OA178" s="69"/>
      <c r="OB178" s="69"/>
      <c r="OC178" s="69"/>
      <c r="OD178" s="69"/>
      <c r="OE178" s="69"/>
      <c r="OF178" s="69"/>
      <c r="OG178" s="69"/>
      <c r="OH178" s="69"/>
      <c r="OI178" s="69"/>
      <c r="OJ178" s="69"/>
      <c r="OK178" s="69"/>
      <c r="OL178" s="69"/>
      <c r="OM178" s="69"/>
      <c r="ON178" s="69"/>
      <c r="OO178" s="69"/>
      <c r="OP178" s="69"/>
      <c r="OQ178" s="69"/>
      <c r="OR178" s="69"/>
      <c r="OS178" s="69"/>
      <c r="OT178" s="69"/>
      <c r="OU178" s="69"/>
      <c r="OV178" s="69"/>
      <c r="OW178" s="69"/>
      <c r="OX178" s="69"/>
      <c r="OY178" s="69"/>
      <c r="OZ178" s="69"/>
      <c r="PA178" s="69"/>
      <c r="PB178" s="69"/>
      <c r="PC178" s="69"/>
      <c r="PD178" s="69"/>
      <c r="PE178" s="69"/>
      <c r="PF178" s="69"/>
      <c r="PG178" s="69"/>
      <c r="PH178" s="69"/>
      <c r="PI178" s="69"/>
      <c r="PJ178" s="69"/>
      <c r="PK178" s="69"/>
      <c r="PL178" s="69"/>
      <c r="PM178" s="69"/>
      <c r="PN178" s="69"/>
      <c r="PO178" s="69"/>
      <c r="PP178" s="69"/>
      <c r="PQ178" s="69"/>
      <c r="PR178" s="69"/>
      <c r="PS178" s="69"/>
      <c r="PT178" s="69"/>
      <c r="PU178" s="69"/>
      <c r="PV178" s="69"/>
      <c r="PW178" s="69"/>
      <c r="PX178" s="69"/>
      <c r="PY178" s="69"/>
      <c r="PZ178" s="69"/>
      <c r="QA178" s="69"/>
      <c r="QB178" s="69"/>
      <c r="QC178" s="69"/>
      <c r="QD178" s="69"/>
      <c r="QE178" s="69"/>
      <c r="QF178" s="69"/>
      <c r="QG178" s="69"/>
      <c r="QH178" s="69"/>
      <c r="QI178" s="69"/>
      <c r="QJ178" s="69"/>
      <c r="QK178" s="69"/>
      <c r="QL178" s="69"/>
      <c r="QM178" s="69"/>
      <c r="QN178" s="69"/>
      <c r="QO178" s="69"/>
      <c r="QP178" s="69"/>
      <c r="QQ178" s="69"/>
      <c r="QR178" s="69"/>
      <c r="QS178" s="69"/>
      <c r="QT178" s="69"/>
      <c r="QU178" s="69"/>
      <c r="QV178" s="69"/>
      <c r="QW178" s="69"/>
      <c r="QX178" s="69"/>
      <c r="QY178" s="69"/>
      <c r="QZ178" s="69"/>
      <c r="RA178" s="69"/>
      <c r="RB178" s="69"/>
      <c r="RC178" s="69"/>
      <c r="RD178" s="69"/>
      <c r="RE178" s="69"/>
      <c r="RF178" s="69"/>
      <c r="RG178" s="69"/>
      <c r="RH178" s="69"/>
      <c r="RI178" s="69"/>
      <c r="RJ178" s="69"/>
      <c r="RK178" s="69"/>
      <c r="RL178" s="69"/>
      <c r="RM178" s="69"/>
      <c r="RN178" s="69"/>
      <c r="RO178" s="69"/>
      <c r="RP178" s="69"/>
      <c r="RQ178" s="69"/>
      <c r="RR178" s="69"/>
      <c r="RS178" s="69"/>
      <c r="RT178" s="69"/>
      <c r="RU178" s="69"/>
      <c r="RV178" s="69"/>
      <c r="RW178" s="69"/>
      <c r="RX178" s="69"/>
      <c r="RY178" s="69"/>
      <c r="RZ178" s="69"/>
      <c r="SA178" s="69"/>
      <c r="SB178" s="69"/>
      <c r="SC178" s="69"/>
      <c r="SD178" s="69"/>
      <c r="SE178" s="69"/>
      <c r="SF178" s="69"/>
      <c r="SG178" s="69"/>
      <c r="SH178" s="69"/>
      <c r="SI178" s="69"/>
      <c r="SJ178" s="69"/>
      <c r="SK178" s="69"/>
      <c r="SL178" s="69"/>
      <c r="SM178" s="69"/>
      <c r="SN178" s="69"/>
      <c r="SO178" s="69"/>
      <c r="SP178" s="69"/>
      <c r="SQ178" s="69"/>
      <c r="SR178" s="69"/>
      <c r="SS178" s="69"/>
      <c r="ST178" s="69"/>
      <c r="SU178" s="69"/>
      <c r="SV178" s="69"/>
      <c r="SW178" s="69"/>
      <c r="SX178" s="69"/>
      <c r="SY178" s="69"/>
      <c r="SZ178" s="69"/>
      <c r="TA178" s="69"/>
      <c r="TB178" s="69"/>
      <c r="TC178" s="69"/>
      <c r="TD178" s="69"/>
      <c r="TE178" s="69"/>
      <c r="TF178" s="69"/>
      <c r="TG178" s="69"/>
      <c r="TH178" s="69"/>
      <c r="TI178" s="69"/>
      <c r="TJ178" s="69"/>
      <c r="TK178" s="69"/>
      <c r="TL178" s="69"/>
      <c r="TM178" s="69"/>
      <c r="TN178" s="69"/>
      <c r="TO178" s="69"/>
      <c r="TP178" s="69"/>
      <c r="TQ178" s="69"/>
      <c r="TR178" s="69"/>
      <c r="TS178" s="69"/>
      <c r="TT178" s="69"/>
      <c r="TU178" s="69"/>
      <c r="TV178" s="69"/>
      <c r="TW178" s="69"/>
      <c r="TX178" s="69"/>
      <c r="TY178" s="69"/>
      <c r="TZ178" s="69"/>
      <c r="UA178" s="69"/>
      <c r="UB178" s="69"/>
      <c r="UC178" s="69"/>
      <c r="UD178" s="69"/>
      <c r="UE178" s="69"/>
      <c r="UF178" s="69"/>
      <c r="UG178" s="69"/>
      <c r="UH178" s="69"/>
      <c r="UI178" s="69"/>
      <c r="UJ178" s="69"/>
      <c r="UK178" s="69"/>
      <c r="UL178" s="69"/>
      <c r="UM178" s="69"/>
      <c r="UN178" s="69"/>
      <c r="UO178" s="69"/>
      <c r="UP178" s="69"/>
      <c r="UQ178" s="69"/>
      <c r="UR178" s="69"/>
      <c r="US178" s="69"/>
      <c r="UT178" s="69"/>
      <c r="UU178" s="69"/>
      <c r="UV178" s="69"/>
      <c r="UW178" s="69"/>
      <c r="UX178" s="69"/>
      <c r="UY178" s="69"/>
      <c r="UZ178" s="69"/>
      <c r="VA178" s="69"/>
      <c r="VB178" s="69"/>
      <c r="VC178" s="69"/>
      <c r="VD178" s="69"/>
      <c r="VE178" s="69"/>
      <c r="VF178" s="69"/>
      <c r="VG178" s="69"/>
      <c r="VH178" s="69"/>
      <c r="VI178" s="69"/>
      <c r="VJ178" s="69"/>
      <c r="VK178" s="69"/>
      <c r="VL178" s="69"/>
      <c r="VM178" s="69"/>
      <c r="VN178" s="69"/>
      <c r="VO178" s="69"/>
      <c r="VP178" s="69"/>
      <c r="VQ178" s="69"/>
      <c r="VR178" s="69"/>
      <c r="VS178" s="69"/>
      <c r="VT178" s="69"/>
      <c r="VU178" s="69"/>
      <c r="VV178" s="69"/>
      <c r="VW178" s="69"/>
      <c r="VX178" s="69"/>
      <c r="VY178" s="69"/>
      <c r="VZ178" s="69"/>
      <c r="WA178" s="69"/>
      <c r="WB178" s="69"/>
      <c r="WC178" s="69"/>
      <c r="WD178" s="69"/>
      <c r="WE178" s="69"/>
      <c r="WF178" s="69"/>
      <c r="WG178" s="69"/>
      <c r="WH178" s="69"/>
      <c r="WI178" s="69"/>
      <c r="WJ178" s="69"/>
      <c r="WK178" s="69"/>
      <c r="WL178" s="69"/>
      <c r="WM178" s="69"/>
      <c r="WN178" s="69"/>
      <c r="WO178" s="69"/>
      <c r="WP178" s="69"/>
      <c r="WQ178" s="69"/>
      <c r="WR178" s="69"/>
      <c r="WS178" s="69"/>
      <c r="WT178" s="69"/>
      <c r="WU178" s="69"/>
      <c r="WV178" s="69"/>
      <c r="WW178" s="69"/>
      <c r="WX178" s="69"/>
      <c r="WY178" s="69"/>
      <c r="WZ178" s="69"/>
      <c r="XA178" s="69"/>
      <c r="XB178" s="69"/>
      <c r="XC178" s="69"/>
      <c r="XD178" s="69"/>
      <c r="XE178" s="69"/>
      <c r="XF178" s="69"/>
      <c r="XG178" s="69"/>
      <c r="XH178" s="69"/>
      <c r="XI178" s="69"/>
      <c r="XJ178" s="69"/>
      <c r="XK178" s="69"/>
      <c r="XL178" s="69"/>
      <c r="XM178" s="69"/>
      <c r="XN178" s="69"/>
      <c r="XO178" s="69"/>
      <c r="XP178" s="69"/>
      <c r="XQ178" s="69"/>
      <c r="XR178" s="69"/>
      <c r="XS178" s="69"/>
      <c r="XT178" s="69"/>
      <c r="XU178" s="69"/>
      <c r="XV178" s="69"/>
      <c r="XW178" s="69"/>
      <c r="XX178" s="69"/>
      <c r="XY178" s="69"/>
      <c r="XZ178" s="69"/>
      <c r="YA178" s="69"/>
      <c r="YB178" s="69"/>
      <c r="YC178" s="69"/>
      <c r="YD178" s="69"/>
      <c r="YE178" s="69"/>
      <c r="YF178" s="69"/>
      <c r="YG178" s="69"/>
      <c r="YH178" s="69"/>
      <c r="YI178" s="69"/>
      <c r="YJ178" s="69"/>
      <c r="YK178" s="69"/>
      <c r="YL178" s="69"/>
      <c r="YM178" s="69"/>
      <c r="YN178" s="69"/>
      <c r="YO178" s="69"/>
      <c r="YP178" s="69"/>
      <c r="YQ178" s="69"/>
      <c r="YR178" s="69"/>
      <c r="YS178" s="69"/>
      <c r="YT178" s="69"/>
      <c r="YU178" s="69"/>
      <c r="YV178" s="69"/>
      <c r="YW178" s="69"/>
      <c r="YX178" s="69"/>
      <c r="YY178" s="69"/>
      <c r="YZ178" s="69"/>
      <c r="ZA178" s="69"/>
      <c r="ZB178" s="69"/>
      <c r="ZC178" s="69"/>
      <c r="ZD178" s="69"/>
      <c r="ZE178" s="69"/>
      <c r="ZF178" s="69"/>
      <c r="ZG178" s="69"/>
      <c r="ZH178" s="69"/>
      <c r="ZI178" s="69"/>
      <c r="ZJ178" s="69"/>
      <c r="ZK178" s="69"/>
      <c r="ZL178" s="69"/>
      <c r="ZM178" s="69"/>
      <c r="ZN178" s="69"/>
      <c r="ZO178" s="69"/>
      <c r="ZP178" s="69"/>
      <c r="ZQ178" s="69"/>
      <c r="ZR178" s="69"/>
      <c r="ZS178" s="69"/>
      <c r="ZT178" s="69"/>
      <c r="ZU178" s="69"/>
      <c r="ZV178" s="69"/>
      <c r="ZW178" s="69"/>
      <c r="ZX178" s="69"/>
      <c r="ZY178" s="69"/>
      <c r="ZZ178" s="69"/>
      <c r="AAA178" s="69"/>
      <c r="AAB178" s="69"/>
      <c r="AAC178" s="69"/>
      <c r="AAD178" s="69"/>
      <c r="AAE178" s="69"/>
      <c r="AAF178" s="69"/>
      <c r="AAG178" s="69"/>
      <c r="AAH178" s="69"/>
      <c r="AAI178" s="69"/>
      <c r="AAJ178" s="69"/>
      <c r="AAK178" s="69"/>
      <c r="AAL178" s="69"/>
      <c r="AAM178" s="69"/>
      <c r="AAN178" s="69"/>
      <c r="AAO178" s="69"/>
      <c r="AAP178" s="69"/>
      <c r="AAQ178" s="69"/>
      <c r="AAR178" s="69"/>
      <c r="AAS178" s="69"/>
      <c r="AAT178" s="69"/>
      <c r="AAU178" s="69"/>
      <c r="AAV178" s="69"/>
      <c r="AAW178" s="69"/>
      <c r="AAX178" s="69"/>
      <c r="AAY178" s="69"/>
      <c r="AAZ178" s="69"/>
      <c r="ABA178" s="69"/>
      <c r="ABB178" s="69"/>
      <c r="ABC178" s="69"/>
      <c r="ABD178" s="69"/>
      <c r="ABE178" s="69"/>
      <c r="ABF178" s="69"/>
      <c r="ABG178" s="69"/>
      <c r="ABH178" s="69"/>
      <c r="ABI178" s="69"/>
      <c r="ABJ178" s="69"/>
      <c r="ABK178" s="69"/>
      <c r="ABL178" s="69"/>
      <c r="ABM178" s="69"/>
      <c r="ABN178" s="69"/>
      <c r="ABO178" s="69"/>
      <c r="ABP178" s="69"/>
      <c r="ABQ178" s="69"/>
      <c r="ABR178" s="69"/>
      <c r="ABS178" s="69"/>
      <c r="ABT178" s="69"/>
      <c r="ABU178" s="69"/>
      <c r="ABV178" s="69"/>
      <c r="ABW178" s="69"/>
      <c r="ABX178" s="69"/>
      <c r="ABY178" s="69"/>
      <c r="ABZ178" s="69"/>
      <c r="ACA178" s="69"/>
      <c r="ACB178" s="69"/>
      <c r="ACC178" s="69"/>
      <c r="ACD178" s="69"/>
      <c r="ACE178" s="69"/>
      <c r="ACF178" s="69"/>
      <c r="ACG178" s="69"/>
      <c r="ACH178" s="69"/>
      <c r="ACI178" s="69"/>
      <c r="ACJ178" s="69"/>
      <c r="ACK178" s="69"/>
      <c r="ACL178" s="69"/>
      <c r="ACM178" s="69"/>
      <c r="ACN178" s="69"/>
      <c r="ACO178" s="69"/>
      <c r="ACP178" s="69"/>
      <c r="ACQ178" s="69"/>
      <c r="ACR178" s="69"/>
      <c r="ACS178" s="69"/>
      <c r="ACT178" s="69"/>
      <c r="ACU178" s="69"/>
      <c r="ACV178" s="69"/>
      <c r="ACW178" s="69"/>
      <c r="ACX178" s="69"/>
      <c r="ACY178" s="69"/>
      <c r="ACZ178" s="69"/>
      <c r="ADA178" s="69"/>
      <c r="ADB178" s="69"/>
      <c r="ADC178" s="69"/>
      <c r="ADD178" s="69"/>
      <c r="ADE178" s="69"/>
      <c r="ADF178" s="69"/>
      <c r="ADG178" s="69"/>
      <c r="ADH178" s="69"/>
      <c r="ADI178" s="69"/>
      <c r="ADJ178" s="69"/>
      <c r="ADK178" s="69"/>
      <c r="ADL178" s="69"/>
      <c r="ADM178" s="69"/>
      <c r="ADN178" s="69"/>
      <c r="ADO178" s="69"/>
      <c r="ADP178" s="69"/>
      <c r="ADQ178" s="69"/>
      <c r="ADR178" s="69"/>
      <c r="ADS178" s="69"/>
      <c r="ADT178" s="69"/>
      <c r="ADU178" s="69"/>
      <c r="ADV178" s="69"/>
      <c r="ADW178" s="69"/>
      <c r="ADX178" s="69"/>
      <c r="ADY178" s="69"/>
      <c r="ADZ178" s="69"/>
      <c r="AEA178" s="69"/>
      <c r="AEB178" s="69"/>
      <c r="AEC178" s="69"/>
      <c r="AED178" s="69"/>
      <c r="AEE178" s="69"/>
      <c r="AEF178" s="69"/>
      <c r="AEG178" s="69"/>
      <c r="AEH178" s="69"/>
      <c r="AEI178" s="69"/>
      <c r="AEJ178" s="69"/>
      <c r="AEK178" s="69"/>
      <c r="AEL178" s="69"/>
      <c r="AEM178" s="69"/>
      <c r="AEN178" s="69"/>
      <c r="AEO178" s="69"/>
      <c r="AEP178" s="69"/>
      <c r="AEQ178" s="69"/>
      <c r="AER178" s="69"/>
      <c r="AES178" s="69"/>
      <c r="AET178" s="69"/>
      <c r="AEU178" s="69"/>
      <c r="AEV178" s="69"/>
      <c r="AEW178" s="69"/>
      <c r="AEX178" s="69"/>
      <c r="AEY178" s="69"/>
      <c r="AEZ178" s="69"/>
      <c r="AFA178" s="69"/>
      <c r="AFB178" s="69"/>
      <c r="AFC178" s="69"/>
      <c r="AFD178" s="69"/>
      <c r="AFE178" s="69"/>
      <c r="AFF178" s="69"/>
      <c r="AFG178" s="69"/>
      <c r="AFH178" s="69"/>
      <c r="AFI178" s="69"/>
      <c r="AFJ178" s="69"/>
      <c r="AFK178" s="69"/>
      <c r="AFL178" s="69"/>
      <c r="AFM178" s="69"/>
      <c r="AFN178" s="69"/>
      <c r="AFO178" s="69"/>
      <c r="AFP178" s="69"/>
      <c r="AFQ178" s="69"/>
      <c r="AFR178" s="69"/>
      <c r="AFS178" s="69"/>
      <c r="AFT178" s="69"/>
      <c r="AFU178" s="69"/>
      <c r="AFV178" s="69"/>
      <c r="AFW178" s="69"/>
      <c r="AFX178" s="69"/>
      <c r="AFY178" s="69"/>
      <c r="AFZ178" s="69"/>
      <c r="AGA178" s="69"/>
      <c r="AGB178" s="69"/>
      <c r="AGC178" s="69"/>
      <c r="AGD178" s="69"/>
      <c r="AGE178" s="69"/>
      <c r="AGF178" s="69"/>
      <c r="AGG178" s="69"/>
      <c r="AGH178" s="69"/>
      <c r="AGI178" s="69"/>
      <c r="AGJ178" s="69"/>
      <c r="AGK178" s="69"/>
      <c r="AGL178" s="69"/>
      <c r="AGM178" s="69"/>
      <c r="AGN178" s="69"/>
      <c r="AGO178" s="69"/>
      <c r="AGP178" s="69"/>
      <c r="AGQ178" s="69"/>
      <c r="AGR178" s="69"/>
      <c r="AGS178" s="69"/>
      <c r="AGT178" s="69"/>
      <c r="AGU178" s="69"/>
      <c r="AGV178" s="69"/>
      <c r="AGW178" s="69"/>
      <c r="AGX178" s="69"/>
      <c r="AGY178" s="69"/>
      <c r="AGZ178" s="69"/>
      <c r="AHA178" s="69"/>
      <c r="AHB178" s="69"/>
      <c r="AHC178" s="69"/>
      <c r="AHD178" s="69"/>
      <c r="AHE178" s="69"/>
      <c r="AHF178" s="69"/>
      <c r="AHG178" s="69"/>
      <c r="AHH178" s="69"/>
      <c r="AHI178" s="69"/>
      <c r="AHJ178" s="69"/>
      <c r="AHK178" s="69"/>
      <c r="AHL178" s="69"/>
      <c r="AHM178" s="69"/>
      <c r="AHN178" s="69"/>
      <c r="AHO178" s="69"/>
      <c r="AHP178" s="69"/>
      <c r="AHQ178" s="69"/>
      <c r="AHR178" s="69"/>
      <c r="AHS178" s="69"/>
      <c r="AHT178" s="69"/>
      <c r="AHU178" s="69"/>
      <c r="AHV178" s="69"/>
      <c r="AHW178" s="69"/>
      <c r="AHX178" s="69"/>
      <c r="AHY178" s="69"/>
      <c r="AHZ178" s="69"/>
      <c r="AIA178" s="69"/>
      <c r="AIB178" s="69"/>
      <c r="AIC178" s="69"/>
      <c r="AID178" s="69"/>
      <c r="AIE178" s="69"/>
      <c r="AIF178" s="69"/>
      <c r="AIG178" s="69"/>
      <c r="AIH178" s="69"/>
      <c r="AII178" s="69"/>
      <c r="AIJ178" s="69"/>
      <c r="AIK178" s="69"/>
      <c r="AIL178" s="69"/>
      <c r="AIM178" s="69"/>
      <c r="AIN178" s="69"/>
      <c r="AIO178" s="69"/>
      <c r="AIP178" s="69"/>
      <c r="AIQ178" s="69"/>
      <c r="AIR178" s="69"/>
      <c r="AIS178" s="69"/>
      <c r="AIT178" s="69"/>
      <c r="AIU178" s="69"/>
      <c r="AIV178" s="69"/>
      <c r="AIW178" s="69"/>
      <c r="AIX178" s="69"/>
      <c r="AIY178" s="69"/>
      <c r="AIZ178" s="69"/>
      <c r="AJA178" s="69"/>
      <c r="AJB178" s="69"/>
      <c r="AJC178" s="69"/>
      <c r="AJD178" s="69"/>
      <c r="AJE178" s="69"/>
      <c r="AJF178" s="69"/>
      <c r="AJG178" s="69"/>
      <c r="AJH178" s="69"/>
      <c r="AJI178" s="69"/>
      <c r="AJJ178" s="69"/>
      <c r="AJK178" s="69"/>
      <c r="AJL178" s="69"/>
      <c r="AJM178" s="69"/>
      <c r="AJN178" s="69"/>
      <c r="AJO178" s="69"/>
      <c r="AJP178" s="69"/>
      <c r="AJQ178" s="69"/>
      <c r="AJR178" s="69"/>
      <c r="AJS178" s="69"/>
      <c r="AJT178" s="69"/>
      <c r="AJU178" s="69"/>
      <c r="AJV178" s="69"/>
      <c r="AJW178" s="69"/>
      <c r="AJX178" s="69"/>
      <c r="AJY178" s="69"/>
      <c r="AJZ178" s="69"/>
      <c r="AKA178" s="69"/>
      <c r="AKB178" s="69"/>
      <c r="AKC178" s="69"/>
      <c r="AKD178" s="69"/>
      <c r="AKE178" s="69"/>
      <c r="AKF178" s="69"/>
      <c r="AKG178" s="69"/>
      <c r="AKH178" s="69"/>
      <c r="AKI178" s="69"/>
      <c r="AKJ178" s="69"/>
      <c r="AKK178" s="69"/>
      <c r="AKL178" s="69"/>
      <c r="AKM178" s="69"/>
      <c r="AKN178" s="69"/>
      <c r="AKO178" s="69"/>
      <c r="AKP178" s="69"/>
      <c r="AKQ178" s="69"/>
      <c r="AKR178" s="69"/>
      <c r="AKS178" s="69"/>
      <c r="AKT178" s="69"/>
      <c r="AKU178" s="69"/>
      <c r="AKV178" s="69"/>
      <c r="AKW178" s="69"/>
      <c r="AKX178" s="69"/>
      <c r="AKY178" s="69"/>
      <c r="AKZ178" s="69"/>
      <c r="ALA178" s="69"/>
      <c r="ALB178" s="69"/>
      <c r="ALC178" s="69"/>
      <c r="ALD178" s="69"/>
      <c r="ALE178" s="69"/>
      <c r="ALF178" s="69"/>
      <c r="ALG178" s="69"/>
      <c r="ALH178" s="69"/>
      <c r="ALI178" s="69"/>
      <c r="ALJ178" s="69"/>
      <c r="ALK178" s="69"/>
      <c r="ALL178" s="69"/>
      <c r="ALM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c r="DB179" s="69"/>
      <c r="DC179" s="69"/>
      <c r="DD179" s="69"/>
      <c r="DE179" s="69"/>
      <c r="DF179" s="69"/>
      <c r="DG179" s="69"/>
      <c r="DH179" s="69"/>
      <c r="DI179" s="69"/>
      <c r="DJ179" s="69"/>
      <c r="DK179" s="69"/>
      <c r="DL179" s="69"/>
      <c r="DM179" s="69"/>
      <c r="DN179" s="69"/>
      <c r="DO179" s="69"/>
      <c r="DP179" s="69"/>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c r="FF179" s="69"/>
      <c r="FG179" s="69"/>
      <c r="FH179" s="69"/>
      <c r="FI179" s="69"/>
      <c r="FJ179" s="69"/>
      <c r="FK179" s="69"/>
      <c r="FL179" s="69"/>
      <c r="FM179" s="69"/>
      <c r="FN179" s="69"/>
      <c r="FO179" s="69"/>
      <c r="FP179" s="69"/>
      <c r="FQ179" s="69"/>
      <c r="FR179" s="69"/>
      <c r="FS179" s="69"/>
      <c r="FT179" s="69"/>
      <c r="FU179" s="69"/>
      <c r="FV179" s="69"/>
      <c r="FW179" s="69"/>
      <c r="FX179" s="69"/>
      <c r="FY179" s="69"/>
      <c r="FZ179" s="69"/>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c r="JL179" s="69"/>
      <c r="JM179" s="69"/>
      <c r="JN179" s="69"/>
      <c r="JO179" s="69"/>
      <c r="JP179" s="69"/>
      <c r="JQ179" s="69"/>
      <c r="JR179" s="69"/>
      <c r="JS179" s="69"/>
      <c r="JT179" s="69"/>
      <c r="JU179" s="69"/>
      <c r="JV179" s="69"/>
      <c r="JW179" s="69"/>
      <c r="JX179" s="69"/>
      <c r="JY179" s="69"/>
      <c r="JZ179" s="69"/>
      <c r="KA179" s="69"/>
      <c r="KB179" s="69"/>
      <c r="KC179" s="69"/>
      <c r="KD179" s="69"/>
      <c r="KE179" s="69"/>
      <c r="KF179" s="69"/>
      <c r="KG179" s="69"/>
      <c r="KH179" s="69"/>
      <c r="KI179" s="69"/>
      <c r="KJ179" s="69"/>
      <c r="KK179" s="69"/>
      <c r="KL179" s="69"/>
      <c r="KM179" s="69"/>
      <c r="KN179" s="69"/>
      <c r="KO179" s="69"/>
      <c r="KP179" s="69"/>
      <c r="KQ179" s="69"/>
      <c r="KR179" s="69"/>
      <c r="KS179" s="69"/>
      <c r="KT179" s="69"/>
      <c r="KU179" s="69"/>
      <c r="KV179" s="69"/>
      <c r="KW179" s="69"/>
      <c r="KX179" s="69"/>
      <c r="KY179" s="69"/>
      <c r="KZ179" s="69"/>
      <c r="LA179" s="69"/>
      <c r="LB179" s="69"/>
      <c r="LC179" s="69"/>
      <c r="LD179" s="69"/>
      <c r="LE179" s="69"/>
      <c r="LF179" s="69"/>
      <c r="LG179" s="69"/>
      <c r="LH179" s="69"/>
      <c r="LI179" s="69"/>
      <c r="LJ179" s="69"/>
      <c r="LK179" s="69"/>
      <c r="LL179" s="69"/>
      <c r="LM179" s="69"/>
      <c r="LN179" s="69"/>
      <c r="LO179" s="69"/>
      <c r="LP179" s="69"/>
      <c r="LQ179" s="69"/>
      <c r="LR179" s="69"/>
      <c r="LS179" s="69"/>
      <c r="LT179" s="69"/>
      <c r="LU179" s="69"/>
      <c r="LV179" s="69"/>
      <c r="LW179" s="69"/>
      <c r="LX179" s="69"/>
      <c r="LY179" s="69"/>
      <c r="LZ179" s="69"/>
      <c r="MA179" s="69"/>
      <c r="MB179" s="69"/>
      <c r="MC179" s="69"/>
      <c r="MD179" s="69"/>
      <c r="ME179" s="69"/>
      <c r="MF179" s="69"/>
      <c r="MG179" s="69"/>
      <c r="MH179" s="69"/>
      <c r="MI179" s="69"/>
      <c r="MJ179" s="69"/>
      <c r="MK179" s="69"/>
      <c r="ML179" s="69"/>
      <c r="MM179" s="69"/>
      <c r="MN179" s="69"/>
      <c r="MO179" s="69"/>
      <c r="MP179" s="69"/>
      <c r="MQ179" s="69"/>
      <c r="MR179" s="69"/>
      <c r="MS179" s="69"/>
      <c r="MT179" s="69"/>
      <c r="MU179" s="69"/>
      <c r="MV179" s="69"/>
      <c r="MW179" s="69"/>
      <c r="MX179" s="69"/>
      <c r="MY179" s="69"/>
      <c r="MZ179" s="69"/>
      <c r="NA179" s="69"/>
      <c r="NB179" s="69"/>
      <c r="NC179" s="69"/>
      <c r="ND179" s="69"/>
      <c r="NE179" s="69"/>
      <c r="NF179" s="69"/>
      <c r="NG179" s="69"/>
      <c r="NH179" s="69"/>
      <c r="NI179" s="69"/>
      <c r="NJ179" s="69"/>
      <c r="NK179" s="69"/>
      <c r="NL179" s="69"/>
      <c r="NM179" s="69"/>
      <c r="NN179" s="69"/>
      <c r="NO179" s="69"/>
      <c r="NP179" s="69"/>
      <c r="NQ179" s="69"/>
      <c r="NR179" s="69"/>
      <c r="NS179" s="69"/>
      <c r="NT179" s="69"/>
      <c r="NU179" s="69"/>
      <c r="NV179" s="69"/>
      <c r="NW179" s="69"/>
      <c r="NX179" s="69"/>
      <c r="NY179" s="69"/>
      <c r="NZ179" s="69"/>
      <c r="OA179" s="69"/>
      <c r="OB179" s="69"/>
      <c r="OC179" s="69"/>
      <c r="OD179" s="69"/>
      <c r="OE179" s="69"/>
      <c r="OF179" s="69"/>
      <c r="OG179" s="69"/>
      <c r="OH179" s="69"/>
      <c r="OI179" s="69"/>
      <c r="OJ179" s="69"/>
      <c r="OK179" s="69"/>
      <c r="OL179" s="69"/>
      <c r="OM179" s="69"/>
      <c r="ON179" s="69"/>
      <c r="OO179" s="69"/>
      <c r="OP179" s="69"/>
      <c r="OQ179" s="69"/>
      <c r="OR179" s="69"/>
      <c r="OS179" s="69"/>
      <c r="OT179" s="69"/>
      <c r="OU179" s="69"/>
      <c r="OV179" s="69"/>
      <c r="OW179" s="69"/>
      <c r="OX179" s="69"/>
      <c r="OY179" s="69"/>
      <c r="OZ179" s="69"/>
      <c r="PA179" s="69"/>
      <c r="PB179" s="69"/>
      <c r="PC179" s="69"/>
      <c r="PD179" s="69"/>
      <c r="PE179" s="69"/>
      <c r="PF179" s="69"/>
      <c r="PG179" s="69"/>
      <c r="PH179" s="69"/>
      <c r="PI179" s="69"/>
      <c r="PJ179" s="69"/>
      <c r="PK179" s="69"/>
      <c r="PL179" s="69"/>
      <c r="PM179" s="69"/>
      <c r="PN179" s="69"/>
      <c r="PO179" s="69"/>
      <c r="PP179" s="69"/>
      <c r="PQ179" s="69"/>
      <c r="PR179" s="69"/>
      <c r="PS179" s="69"/>
      <c r="PT179" s="69"/>
      <c r="PU179" s="69"/>
      <c r="PV179" s="69"/>
      <c r="PW179" s="69"/>
      <c r="PX179" s="69"/>
      <c r="PY179" s="69"/>
      <c r="PZ179" s="69"/>
      <c r="QA179" s="69"/>
      <c r="QB179" s="69"/>
      <c r="QC179" s="69"/>
      <c r="QD179" s="69"/>
      <c r="QE179" s="69"/>
      <c r="QF179" s="69"/>
      <c r="QG179" s="69"/>
      <c r="QH179" s="69"/>
      <c r="QI179" s="69"/>
      <c r="QJ179" s="69"/>
      <c r="QK179" s="69"/>
      <c r="QL179" s="69"/>
      <c r="QM179" s="69"/>
      <c r="QN179" s="69"/>
      <c r="QO179" s="69"/>
      <c r="QP179" s="69"/>
      <c r="QQ179" s="69"/>
      <c r="QR179" s="69"/>
      <c r="QS179" s="69"/>
      <c r="QT179" s="69"/>
      <c r="QU179" s="69"/>
      <c r="QV179" s="69"/>
      <c r="QW179" s="69"/>
      <c r="QX179" s="69"/>
      <c r="QY179" s="69"/>
      <c r="QZ179" s="69"/>
      <c r="RA179" s="69"/>
      <c r="RB179" s="69"/>
      <c r="RC179" s="69"/>
      <c r="RD179" s="69"/>
      <c r="RE179" s="69"/>
      <c r="RF179" s="69"/>
      <c r="RG179" s="69"/>
      <c r="RH179" s="69"/>
      <c r="RI179" s="69"/>
      <c r="RJ179" s="69"/>
      <c r="RK179" s="69"/>
      <c r="RL179" s="69"/>
      <c r="RM179" s="69"/>
      <c r="RN179" s="69"/>
      <c r="RO179" s="69"/>
      <c r="RP179" s="69"/>
      <c r="RQ179" s="69"/>
      <c r="RR179" s="69"/>
      <c r="RS179" s="69"/>
      <c r="RT179" s="69"/>
      <c r="RU179" s="69"/>
      <c r="RV179" s="69"/>
      <c r="RW179" s="69"/>
      <c r="RX179" s="69"/>
      <c r="RY179" s="69"/>
      <c r="RZ179" s="69"/>
      <c r="SA179" s="69"/>
      <c r="SB179" s="69"/>
      <c r="SC179" s="69"/>
      <c r="SD179" s="69"/>
      <c r="SE179" s="69"/>
      <c r="SF179" s="69"/>
      <c r="SG179" s="69"/>
      <c r="SH179" s="69"/>
      <c r="SI179" s="69"/>
      <c r="SJ179" s="69"/>
      <c r="SK179" s="69"/>
      <c r="SL179" s="69"/>
      <c r="SM179" s="69"/>
      <c r="SN179" s="69"/>
      <c r="SO179" s="69"/>
      <c r="SP179" s="69"/>
      <c r="SQ179" s="69"/>
      <c r="SR179" s="69"/>
      <c r="SS179" s="69"/>
      <c r="ST179" s="69"/>
      <c r="SU179" s="69"/>
      <c r="SV179" s="69"/>
      <c r="SW179" s="69"/>
      <c r="SX179" s="69"/>
      <c r="SY179" s="69"/>
      <c r="SZ179" s="69"/>
      <c r="TA179" s="69"/>
      <c r="TB179" s="69"/>
      <c r="TC179" s="69"/>
      <c r="TD179" s="69"/>
      <c r="TE179" s="69"/>
      <c r="TF179" s="69"/>
      <c r="TG179" s="69"/>
      <c r="TH179" s="69"/>
      <c r="TI179" s="69"/>
      <c r="TJ179" s="69"/>
      <c r="TK179" s="69"/>
      <c r="TL179" s="69"/>
      <c r="TM179" s="69"/>
      <c r="TN179" s="69"/>
      <c r="TO179" s="69"/>
      <c r="TP179" s="69"/>
      <c r="TQ179" s="69"/>
      <c r="TR179" s="69"/>
      <c r="TS179" s="69"/>
      <c r="TT179" s="69"/>
      <c r="TU179" s="69"/>
      <c r="TV179" s="69"/>
      <c r="TW179" s="69"/>
      <c r="TX179" s="69"/>
      <c r="TY179" s="69"/>
      <c r="TZ179" s="69"/>
      <c r="UA179" s="69"/>
      <c r="UB179" s="69"/>
      <c r="UC179" s="69"/>
      <c r="UD179" s="69"/>
      <c r="UE179" s="69"/>
      <c r="UF179" s="69"/>
      <c r="UG179" s="69"/>
      <c r="UH179" s="69"/>
      <c r="UI179" s="69"/>
      <c r="UJ179" s="69"/>
      <c r="UK179" s="69"/>
      <c r="UL179" s="69"/>
      <c r="UM179" s="69"/>
      <c r="UN179" s="69"/>
      <c r="UO179" s="69"/>
      <c r="UP179" s="69"/>
      <c r="UQ179" s="69"/>
      <c r="UR179" s="69"/>
      <c r="US179" s="69"/>
      <c r="UT179" s="69"/>
      <c r="UU179" s="69"/>
      <c r="UV179" s="69"/>
      <c r="UW179" s="69"/>
      <c r="UX179" s="69"/>
      <c r="UY179" s="69"/>
      <c r="UZ179" s="69"/>
      <c r="VA179" s="69"/>
      <c r="VB179" s="69"/>
      <c r="VC179" s="69"/>
      <c r="VD179" s="69"/>
      <c r="VE179" s="69"/>
      <c r="VF179" s="69"/>
      <c r="VG179" s="69"/>
      <c r="VH179" s="69"/>
      <c r="VI179" s="69"/>
      <c r="VJ179" s="69"/>
      <c r="VK179" s="69"/>
      <c r="VL179" s="69"/>
      <c r="VM179" s="69"/>
      <c r="VN179" s="69"/>
      <c r="VO179" s="69"/>
      <c r="VP179" s="69"/>
      <c r="VQ179" s="69"/>
      <c r="VR179" s="69"/>
      <c r="VS179" s="69"/>
      <c r="VT179" s="69"/>
      <c r="VU179" s="69"/>
      <c r="VV179" s="69"/>
      <c r="VW179" s="69"/>
      <c r="VX179" s="69"/>
      <c r="VY179" s="69"/>
      <c r="VZ179" s="69"/>
      <c r="WA179" s="69"/>
      <c r="WB179" s="69"/>
      <c r="WC179" s="69"/>
      <c r="WD179" s="69"/>
      <c r="WE179" s="69"/>
      <c r="WF179" s="69"/>
      <c r="WG179" s="69"/>
      <c r="WH179" s="69"/>
      <c r="WI179" s="69"/>
      <c r="WJ179" s="69"/>
      <c r="WK179" s="69"/>
      <c r="WL179" s="69"/>
      <c r="WM179" s="69"/>
      <c r="WN179" s="69"/>
      <c r="WO179" s="69"/>
      <c r="WP179" s="69"/>
      <c r="WQ179" s="69"/>
      <c r="WR179" s="69"/>
      <c r="WS179" s="69"/>
      <c r="WT179" s="69"/>
      <c r="WU179" s="69"/>
      <c r="WV179" s="69"/>
      <c r="WW179" s="69"/>
      <c r="WX179" s="69"/>
      <c r="WY179" s="69"/>
      <c r="WZ179" s="69"/>
      <c r="XA179" s="69"/>
      <c r="XB179" s="69"/>
      <c r="XC179" s="69"/>
      <c r="XD179" s="69"/>
      <c r="XE179" s="69"/>
      <c r="XF179" s="69"/>
      <c r="XG179" s="69"/>
      <c r="XH179" s="69"/>
      <c r="XI179" s="69"/>
      <c r="XJ179" s="69"/>
      <c r="XK179" s="69"/>
      <c r="XL179" s="69"/>
      <c r="XM179" s="69"/>
      <c r="XN179" s="69"/>
      <c r="XO179" s="69"/>
      <c r="XP179" s="69"/>
      <c r="XQ179" s="69"/>
      <c r="XR179" s="69"/>
      <c r="XS179" s="69"/>
      <c r="XT179" s="69"/>
      <c r="XU179" s="69"/>
      <c r="XV179" s="69"/>
      <c r="XW179" s="69"/>
      <c r="XX179" s="69"/>
      <c r="XY179" s="69"/>
      <c r="XZ179" s="69"/>
      <c r="YA179" s="69"/>
      <c r="YB179" s="69"/>
      <c r="YC179" s="69"/>
      <c r="YD179" s="69"/>
      <c r="YE179" s="69"/>
      <c r="YF179" s="69"/>
      <c r="YG179" s="69"/>
      <c r="YH179" s="69"/>
      <c r="YI179" s="69"/>
      <c r="YJ179" s="69"/>
      <c r="YK179" s="69"/>
      <c r="YL179" s="69"/>
      <c r="YM179" s="69"/>
      <c r="YN179" s="69"/>
      <c r="YO179" s="69"/>
      <c r="YP179" s="69"/>
      <c r="YQ179" s="69"/>
      <c r="YR179" s="69"/>
      <c r="YS179" s="69"/>
      <c r="YT179" s="69"/>
      <c r="YU179" s="69"/>
      <c r="YV179" s="69"/>
      <c r="YW179" s="69"/>
      <c r="YX179" s="69"/>
      <c r="YY179" s="69"/>
      <c r="YZ179" s="69"/>
      <c r="ZA179" s="69"/>
      <c r="ZB179" s="69"/>
      <c r="ZC179" s="69"/>
      <c r="ZD179" s="69"/>
      <c r="ZE179" s="69"/>
      <c r="ZF179" s="69"/>
      <c r="ZG179" s="69"/>
      <c r="ZH179" s="69"/>
      <c r="ZI179" s="69"/>
      <c r="ZJ179" s="69"/>
      <c r="ZK179" s="69"/>
      <c r="ZL179" s="69"/>
      <c r="ZM179" s="69"/>
      <c r="ZN179" s="69"/>
      <c r="ZO179" s="69"/>
      <c r="ZP179" s="69"/>
      <c r="ZQ179" s="69"/>
      <c r="ZR179" s="69"/>
      <c r="ZS179" s="69"/>
      <c r="ZT179" s="69"/>
      <c r="ZU179" s="69"/>
      <c r="ZV179" s="69"/>
      <c r="ZW179" s="69"/>
      <c r="ZX179" s="69"/>
      <c r="ZY179" s="69"/>
      <c r="ZZ179" s="69"/>
      <c r="AAA179" s="69"/>
      <c r="AAB179" s="69"/>
      <c r="AAC179" s="69"/>
      <c r="AAD179" s="69"/>
      <c r="AAE179" s="69"/>
      <c r="AAF179" s="69"/>
      <c r="AAG179" s="69"/>
      <c r="AAH179" s="69"/>
      <c r="AAI179" s="69"/>
      <c r="AAJ179" s="69"/>
      <c r="AAK179" s="69"/>
      <c r="AAL179" s="69"/>
      <c r="AAM179" s="69"/>
      <c r="AAN179" s="69"/>
      <c r="AAO179" s="69"/>
      <c r="AAP179" s="69"/>
      <c r="AAQ179" s="69"/>
      <c r="AAR179" s="69"/>
      <c r="AAS179" s="69"/>
      <c r="AAT179" s="69"/>
      <c r="AAU179" s="69"/>
      <c r="AAV179" s="69"/>
      <c r="AAW179" s="69"/>
      <c r="AAX179" s="69"/>
      <c r="AAY179" s="69"/>
      <c r="AAZ179" s="69"/>
      <c r="ABA179" s="69"/>
      <c r="ABB179" s="69"/>
      <c r="ABC179" s="69"/>
      <c r="ABD179" s="69"/>
      <c r="ABE179" s="69"/>
      <c r="ABF179" s="69"/>
      <c r="ABG179" s="69"/>
      <c r="ABH179" s="69"/>
      <c r="ABI179" s="69"/>
      <c r="ABJ179" s="69"/>
      <c r="ABK179" s="69"/>
      <c r="ABL179" s="69"/>
      <c r="ABM179" s="69"/>
      <c r="ABN179" s="69"/>
      <c r="ABO179" s="69"/>
      <c r="ABP179" s="69"/>
      <c r="ABQ179" s="69"/>
      <c r="ABR179" s="69"/>
      <c r="ABS179" s="69"/>
      <c r="ABT179" s="69"/>
      <c r="ABU179" s="69"/>
      <c r="ABV179" s="69"/>
      <c r="ABW179" s="69"/>
      <c r="ABX179" s="69"/>
      <c r="ABY179" s="69"/>
      <c r="ABZ179" s="69"/>
      <c r="ACA179" s="69"/>
      <c r="ACB179" s="69"/>
      <c r="ACC179" s="69"/>
      <c r="ACD179" s="69"/>
      <c r="ACE179" s="69"/>
      <c r="ACF179" s="69"/>
      <c r="ACG179" s="69"/>
      <c r="ACH179" s="69"/>
      <c r="ACI179" s="69"/>
      <c r="ACJ179" s="69"/>
      <c r="ACK179" s="69"/>
      <c r="ACL179" s="69"/>
      <c r="ACM179" s="69"/>
      <c r="ACN179" s="69"/>
      <c r="ACO179" s="69"/>
      <c r="ACP179" s="69"/>
      <c r="ACQ179" s="69"/>
      <c r="ACR179" s="69"/>
      <c r="ACS179" s="69"/>
      <c r="ACT179" s="69"/>
      <c r="ACU179" s="69"/>
      <c r="ACV179" s="69"/>
      <c r="ACW179" s="69"/>
      <c r="ACX179" s="69"/>
      <c r="ACY179" s="69"/>
      <c r="ACZ179" s="69"/>
      <c r="ADA179" s="69"/>
      <c r="ADB179" s="69"/>
      <c r="ADC179" s="69"/>
      <c r="ADD179" s="69"/>
      <c r="ADE179" s="69"/>
      <c r="ADF179" s="69"/>
      <c r="ADG179" s="69"/>
      <c r="ADH179" s="69"/>
      <c r="ADI179" s="69"/>
      <c r="ADJ179" s="69"/>
      <c r="ADK179" s="69"/>
      <c r="ADL179" s="69"/>
      <c r="ADM179" s="69"/>
      <c r="ADN179" s="69"/>
      <c r="ADO179" s="69"/>
      <c r="ADP179" s="69"/>
      <c r="ADQ179" s="69"/>
      <c r="ADR179" s="69"/>
      <c r="ADS179" s="69"/>
      <c r="ADT179" s="69"/>
      <c r="ADU179" s="69"/>
      <c r="ADV179" s="69"/>
      <c r="ADW179" s="69"/>
      <c r="ADX179" s="69"/>
      <c r="ADY179" s="69"/>
      <c r="ADZ179" s="69"/>
      <c r="AEA179" s="69"/>
      <c r="AEB179" s="69"/>
      <c r="AEC179" s="69"/>
      <c r="AED179" s="69"/>
      <c r="AEE179" s="69"/>
      <c r="AEF179" s="69"/>
      <c r="AEG179" s="69"/>
      <c r="AEH179" s="69"/>
      <c r="AEI179" s="69"/>
      <c r="AEJ179" s="69"/>
      <c r="AEK179" s="69"/>
      <c r="AEL179" s="69"/>
      <c r="AEM179" s="69"/>
      <c r="AEN179" s="69"/>
      <c r="AEO179" s="69"/>
      <c r="AEP179" s="69"/>
      <c r="AEQ179" s="69"/>
      <c r="AER179" s="69"/>
      <c r="AES179" s="69"/>
      <c r="AET179" s="69"/>
      <c r="AEU179" s="69"/>
      <c r="AEV179" s="69"/>
      <c r="AEW179" s="69"/>
      <c r="AEX179" s="69"/>
      <c r="AEY179" s="69"/>
      <c r="AEZ179" s="69"/>
      <c r="AFA179" s="69"/>
      <c r="AFB179" s="69"/>
      <c r="AFC179" s="69"/>
      <c r="AFD179" s="69"/>
      <c r="AFE179" s="69"/>
      <c r="AFF179" s="69"/>
      <c r="AFG179" s="69"/>
      <c r="AFH179" s="69"/>
      <c r="AFI179" s="69"/>
      <c r="AFJ179" s="69"/>
      <c r="AFK179" s="69"/>
      <c r="AFL179" s="69"/>
      <c r="AFM179" s="69"/>
      <c r="AFN179" s="69"/>
      <c r="AFO179" s="69"/>
      <c r="AFP179" s="69"/>
      <c r="AFQ179" s="69"/>
      <c r="AFR179" s="69"/>
      <c r="AFS179" s="69"/>
      <c r="AFT179" s="69"/>
      <c r="AFU179" s="69"/>
      <c r="AFV179" s="69"/>
      <c r="AFW179" s="69"/>
      <c r="AFX179" s="69"/>
      <c r="AFY179" s="69"/>
      <c r="AFZ179" s="69"/>
      <c r="AGA179" s="69"/>
      <c r="AGB179" s="69"/>
      <c r="AGC179" s="69"/>
      <c r="AGD179" s="69"/>
      <c r="AGE179" s="69"/>
      <c r="AGF179" s="69"/>
      <c r="AGG179" s="69"/>
      <c r="AGH179" s="69"/>
      <c r="AGI179" s="69"/>
      <c r="AGJ179" s="69"/>
      <c r="AGK179" s="69"/>
      <c r="AGL179" s="69"/>
      <c r="AGM179" s="69"/>
      <c r="AGN179" s="69"/>
      <c r="AGO179" s="69"/>
      <c r="AGP179" s="69"/>
      <c r="AGQ179" s="69"/>
      <c r="AGR179" s="69"/>
      <c r="AGS179" s="69"/>
      <c r="AGT179" s="69"/>
      <c r="AGU179" s="69"/>
      <c r="AGV179" s="69"/>
      <c r="AGW179" s="69"/>
      <c r="AGX179" s="69"/>
      <c r="AGY179" s="69"/>
      <c r="AGZ179" s="69"/>
      <c r="AHA179" s="69"/>
      <c r="AHB179" s="69"/>
      <c r="AHC179" s="69"/>
      <c r="AHD179" s="69"/>
      <c r="AHE179" s="69"/>
      <c r="AHF179" s="69"/>
      <c r="AHG179" s="69"/>
      <c r="AHH179" s="69"/>
      <c r="AHI179" s="69"/>
      <c r="AHJ179" s="69"/>
      <c r="AHK179" s="69"/>
      <c r="AHL179" s="69"/>
      <c r="AHM179" s="69"/>
      <c r="AHN179" s="69"/>
      <c r="AHO179" s="69"/>
      <c r="AHP179" s="69"/>
      <c r="AHQ179" s="69"/>
      <c r="AHR179" s="69"/>
      <c r="AHS179" s="69"/>
      <c r="AHT179" s="69"/>
      <c r="AHU179" s="69"/>
      <c r="AHV179" s="69"/>
      <c r="AHW179" s="69"/>
      <c r="AHX179" s="69"/>
      <c r="AHY179" s="69"/>
      <c r="AHZ179" s="69"/>
      <c r="AIA179" s="69"/>
      <c r="AIB179" s="69"/>
      <c r="AIC179" s="69"/>
      <c r="AID179" s="69"/>
      <c r="AIE179" s="69"/>
      <c r="AIF179" s="69"/>
      <c r="AIG179" s="69"/>
      <c r="AIH179" s="69"/>
      <c r="AII179" s="69"/>
      <c r="AIJ179" s="69"/>
      <c r="AIK179" s="69"/>
      <c r="AIL179" s="69"/>
      <c r="AIM179" s="69"/>
      <c r="AIN179" s="69"/>
      <c r="AIO179" s="69"/>
      <c r="AIP179" s="69"/>
      <c r="AIQ179" s="69"/>
      <c r="AIR179" s="69"/>
      <c r="AIS179" s="69"/>
      <c r="AIT179" s="69"/>
      <c r="AIU179" s="69"/>
      <c r="AIV179" s="69"/>
      <c r="AIW179" s="69"/>
      <c r="AIX179" s="69"/>
      <c r="AIY179" s="69"/>
      <c r="AIZ179" s="69"/>
      <c r="AJA179" s="69"/>
      <c r="AJB179" s="69"/>
      <c r="AJC179" s="69"/>
      <c r="AJD179" s="69"/>
      <c r="AJE179" s="69"/>
      <c r="AJF179" s="69"/>
      <c r="AJG179" s="69"/>
      <c r="AJH179" s="69"/>
      <c r="AJI179" s="69"/>
      <c r="AJJ179" s="69"/>
      <c r="AJK179" s="69"/>
      <c r="AJL179" s="69"/>
      <c r="AJM179" s="69"/>
      <c r="AJN179" s="69"/>
      <c r="AJO179" s="69"/>
      <c r="AJP179" s="69"/>
      <c r="AJQ179" s="69"/>
      <c r="AJR179" s="69"/>
      <c r="AJS179" s="69"/>
      <c r="AJT179" s="69"/>
      <c r="AJU179" s="69"/>
      <c r="AJV179" s="69"/>
      <c r="AJW179" s="69"/>
      <c r="AJX179" s="69"/>
      <c r="AJY179" s="69"/>
      <c r="AJZ179" s="69"/>
      <c r="AKA179" s="69"/>
      <c r="AKB179" s="69"/>
      <c r="AKC179" s="69"/>
      <c r="AKD179" s="69"/>
      <c r="AKE179" s="69"/>
      <c r="AKF179" s="69"/>
      <c r="AKG179" s="69"/>
      <c r="AKH179" s="69"/>
      <c r="AKI179" s="69"/>
      <c r="AKJ179" s="69"/>
      <c r="AKK179" s="69"/>
      <c r="AKL179" s="69"/>
      <c r="AKM179" s="69"/>
      <c r="AKN179" s="69"/>
      <c r="AKO179" s="69"/>
      <c r="AKP179" s="69"/>
      <c r="AKQ179" s="69"/>
      <c r="AKR179" s="69"/>
      <c r="AKS179" s="69"/>
      <c r="AKT179" s="69"/>
      <c r="AKU179" s="69"/>
      <c r="AKV179" s="69"/>
      <c r="AKW179" s="69"/>
      <c r="AKX179" s="69"/>
      <c r="AKY179" s="69"/>
      <c r="AKZ179" s="69"/>
      <c r="ALA179" s="69"/>
      <c r="ALB179" s="69"/>
      <c r="ALC179" s="69"/>
      <c r="ALD179" s="69"/>
      <c r="ALE179" s="69"/>
      <c r="ALF179" s="69"/>
      <c r="ALG179" s="69"/>
      <c r="ALH179" s="69"/>
      <c r="ALI179" s="69"/>
      <c r="ALJ179" s="69"/>
      <c r="ALK179" s="69"/>
      <c r="ALL179" s="69"/>
      <c r="ALM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69"/>
      <c r="OS180" s="69"/>
      <c r="OT180" s="69"/>
      <c r="OU180" s="69"/>
      <c r="OV180" s="69"/>
      <c r="OW180" s="69"/>
      <c r="OX180" s="69"/>
      <c r="OY180" s="69"/>
      <c r="OZ180" s="69"/>
      <c r="PA180" s="69"/>
      <c r="PB180" s="69"/>
      <c r="PC180" s="69"/>
      <c r="PD180" s="69"/>
      <c r="PE180" s="69"/>
      <c r="PF180" s="69"/>
      <c r="PG180" s="69"/>
      <c r="PH180" s="69"/>
      <c r="PI180" s="69"/>
      <c r="PJ180" s="69"/>
      <c r="PK180" s="69"/>
      <c r="PL180" s="69"/>
      <c r="PM180" s="69"/>
      <c r="PN180" s="69"/>
      <c r="PO180" s="69"/>
      <c r="PP180" s="69"/>
      <c r="PQ180" s="69"/>
      <c r="PR180" s="69"/>
      <c r="PS180" s="69"/>
      <c r="PT180" s="69"/>
      <c r="PU180" s="69"/>
      <c r="PV180" s="69"/>
      <c r="PW180" s="69"/>
      <c r="PX180" s="69"/>
      <c r="PY180" s="69"/>
      <c r="PZ180" s="69"/>
      <c r="QA180" s="69"/>
      <c r="QB180" s="69"/>
      <c r="QC180" s="69"/>
      <c r="QD180" s="69"/>
      <c r="QE180" s="69"/>
      <c r="QF180" s="69"/>
      <c r="QG180" s="69"/>
      <c r="QH180" s="69"/>
      <c r="QI180" s="69"/>
      <c r="QJ180" s="69"/>
      <c r="QK180" s="69"/>
      <c r="QL180" s="69"/>
      <c r="QM180" s="69"/>
      <c r="QN180" s="69"/>
      <c r="QO180" s="69"/>
      <c r="QP180" s="69"/>
      <c r="QQ180" s="69"/>
      <c r="QR180" s="69"/>
      <c r="QS180" s="69"/>
      <c r="QT180" s="69"/>
      <c r="QU180" s="69"/>
      <c r="QV180" s="69"/>
      <c r="QW180" s="69"/>
      <c r="QX180" s="69"/>
      <c r="QY180" s="69"/>
      <c r="QZ180" s="69"/>
      <c r="RA180" s="69"/>
      <c r="RB180" s="69"/>
      <c r="RC180" s="69"/>
      <c r="RD180" s="69"/>
      <c r="RE180" s="69"/>
      <c r="RF180" s="69"/>
      <c r="RG180" s="69"/>
      <c r="RH180" s="69"/>
      <c r="RI180" s="69"/>
      <c r="RJ180" s="69"/>
      <c r="RK180" s="69"/>
      <c r="RL180" s="69"/>
      <c r="RM180" s="69"/>
      <c r="RN180" s="69"/>
      <c r="RO180" s="69"/>
      <c r="RP180" s="69"/>
      <c r="RQ180" s="69"/>
      <c r="RR180" s="69"/>
      <c r="RS180" s="69"/>
      <c r="RT180" s="69"/>
      <c r="RU180" s="69"/>
      <c r="RV180" s="69"/>
      <c r="RW180" s="69"/>
      <c r="RX180" s="69"/>
      <c r="RY180" s="69"/>
      <c r="RZ180" s="69"/>
      <c r="SA180" s="69"/>
      <c r="SB180" s="69"/>
      <c r="SC180" s="69"/>
      <c r="SD180" s="69"/>
      <c r="SE180" s="69"/>
      <c r="SF180" s="69"/>
      <c r="SG180" s="69"/>
      <c r="SH180" s="69"/>
      <c r="SI180" s="69"/>
      <c r="SJ180" s="69"/>
      <c r="SK180" s="69"/>
      <c r="SL180" s="69"/>
      <c r="SM180" s="69"/>
      <c r="SN180" s="69"/>
      <c r="SO180" s="69"/>
      <c r="SP180" s="69"/>
      <c r="SQ180" s="69"/>
      <c r="SR180" s="69"/>
      <c r="SS180" s="69"/>
      <c r="ST180" s="69"/>
      <c r="SU180" s="69"/>
      <c r="SV180" s="69"/>
      <c r="SW180" s="69"/>
      <c r="SX180" s="69"/>
      <c r="SY180" s="69"/>
      <c r="SZ180" s="69"/>
      <c r="TA180" s="69"/>
      <c r="TB180" s="69"/>
      <c r="TC180" s="69"/>
      <c r="TD180" s="69"/>
      <c r="TE180" s="69"/>
      <c r="TF180" s="69"/>
      <c r="TG180" s="69"/>
      <c r="TH180" s="69"/>
      <c r="TI180" s="69"/>
      <c r="TJ180" s="69"/>
      <c r="TK180" s="69"/>
      <c r="TL180" s="69"/>
      <c r="TM180" s="69"/>
      <c r="TN180" s="69"/>
      <c r="TO180" s="69"/>
      <c r="TP180" s="69"/>
      <c r="TQ180" s="69"/>
      <c r="TR180" s="69"/>
      <c r="TS180" s="69"/>
      <c r="TT180" s="69"/>
      <c r="TU180" s="69"/>
      <c r="TV180" s="69"/>
      <c r="TW180" s="69"/>
      <c r="TX180" s="69"/>
      <c r="TY180" s="69"/>
      <c r="TZ180" s="69"/>
      <c r="UA180" s="69"/>
      <c r="UB180" s="69"/>
      <c r="UC180" s="69"/>
      <c r="UD180" s="69"/>
      <c r="UE180" s="69"/>
      <c r="UF180" s="69"/>
      <c r="UG180" s="69"/>
      <c r="UH180" s="69"/>
      <c r="UI180" s="69"/>
      <c r="UJ180" s="69"/>
      <c r="UK180" s="69"/>
      <c r="UL180" s="69"/>
      <c r="UM180" s="69"/>
      <c r="UN180" s="69"/>
      <c r="UO180" s="69"/>
      <c r="UP180" s="69"/>
      <c r="UQ180" s="69"/>
      <c r="UR180" s="69"/>
      <c r="US180" s="69"/>
      <c r="UT180" s="69"/>
      <c r="UU180" s="69"/>
      <c r="UV180" s="69"/>
      <c r="UW180" s="69"/>
      <c r="UX180" s="69"/>
      <c r="UY180" s="69"/>
      <c r="UZ180" s="69"/>
      <c r="VA180" s="69"/>
      <c r="VB180" s="69"/>
      <c r="VC180" s="69"/>
      <c r="VD180" s="69"/>
      <c r="VE180" s="69"/>
      <c r="VF180" s="69"/>
      <c r="VG180" s="69"/>
      <c r="VH180" s="69"/>
      <c r="VI180" s="69"/>
      <c r="VJ180" s="69"/>
      <c r="VK180" s="69"/>
      <c r="VL180" s="69"/>
      <c r="VM180" s="69"/>
      <c r="VN180" s="69"/>
      <c r="VO180" s="69"/>
      <c r="VP180" s="69"/>
      <c r="VQ180" s="69"/>
      <c r="VR180" s="69"/>
      <c r="VS180" s="69"/>
      <c r="VT180" s="69"/>
      <c r="VU180" s="69"/>
      <c r="VV180" s="69"/>
      <c r="VW180" s="69"/>
      <c r="VX180" s="69"/>
      <c r="VY180" s="69"/>
      <c r="VZ180" s="69"/>
      <c r="WA180" s="69"/>
      <c r="WB180" s="69"/>
      <c r="WC180" s="69"/>
      <c r="WD180" s="69"/>
      <c r="WE180" s="69"/>
      <c r="WF180" s="69"/>
      <c r="WG180" s="69"/>
      <c r="WH180" s="69"/>
      <c r="WI180" s="69"/>
      <c r="WJ180" s="69"/>
      <c r="WK180" s="69"/>
      <c r="WL180" s="69"/>
      <c r="WM180" s="69"/>
      <c r="WN180" s="69"/>
      <c r="WO180" s="69"/>
      <c r="WP180" s="69"/>
      <c r="WQ180" s="69"/>
      <c r="WR180" s="69"/>
      <c r="WS180" s="69"/>
      <c r="WT180" s="69"/>
      <c r="WU180" s="69"/>
      <c r="WV180" s="69"/>
      <c r="WW180" s="69"/>
      <c r="WX180" s="69"/>
      <c r="WY180" s="69"/>
      <c r="WZ180" s="69"/>
      <c r="XA180" s="69"/>
      <c r="XB180" s="69"/>
      <c r="XC180" s="69"/>
      <c r="XD180" s="69"/>
      <c r="XE180" s="69"/>
      <c r="XF180" s="69"/>
      <c r="XG180" s="69"/>
      <c r="XH180" s="69"/>
      <c r="XI180" s="69"/>
      <c r="XJ180" s="69"/>
      <c r="XK180" s="69"/>
      <c r="XL180" s="69"/>
      <c r="XM180" s="69"/>
      <c r="XN180" s="69"/>
      <c r="XO180" s="69"/>
      <c r="XP180" s="69"/>
      <c r="XQ180" s="69"/>
      <c r="XR180" s="69"/>
      <c r="XS180" s="69"/>
      <c r="XT180" s="69"/>
      <c r="XU180" s="69"/>
      <c r="XV180" s="69"/>
      <c r="XW180" s="69"/>
      <c r="XX180" s="69"/>
      <c r="XY180" s="69"/>
      <c r="XZ180" s="69"/>
      <c r="YA180" s="69"/>
      <c r="YB180" s="69"/>
      <c r="YC180" s="69"/>
      <c r="YD180" s="69"/>
      <c r="YE180" s="69"/>
      <c r="YF180" s="69"/>
      <c r="YG180" s="69"/>
      <c r="YH180" s="69"/>
      <c r="YI180" s="69"/>
      <c r="YJ180" s="69"/>
      <c r="YK180" s="69"/>
      <c r="YL180" s="69"/>
      <c r="YM180" s="69"/>
      <c r="YN180" s="69"/>
      <c r="YO180" s="69"/>
      <c r="YP180" s="69"/>
      <c r="YQ180" s="69"/>
      <c r="YR180" s="69"/>
      <c r="YS180" s="69"/>
      <c r="YT180" s="69"/>
      <c r="YU180" s="69"/>
      <c r="YV180" s="69"/>
      <c r="YW180" s="69"/>
      <c r="YX180" s="69"/>
      <c r="YY180" s="69"/>
      <c r="YZ180" s="69"/>
      <c r="ZA180" s="69"/>
      <c r="ZB180" s="69"/>
      <c r="ZC180" s="69"/>
      <c r="ZD180" s="69"/>
      <c r="ZE180" s="69"/>
      <c r="ZF180" s="69"/>
      <c r="ZG180" s="69"/>
      <c r="ZH180" s="69"/>
      <c r="ZI180" s="69"/>
      <c r="ZJ180" s="69"/>
      <c r="ZK180" s="69"/>
      <c r="ZL180" s="69"/>
      <c r="ZM180" s="69"/>
      <c r="ZN180" s="69"/>
      <c r="ZO180" s="69"/>
      <c r="ZP180" s="69"/>
      <c r="ZQ180" s="69"/>
      <c r="ZR180" s="69"/>
      <c r="ZS180" s="69"/>
      <c r="ZT180" s="69"/>
      <c r="ZU180" s="69"/>
      <c r="ZV180" s="69"/>
      <c r="ZW180" s="69"/>
      <c r="ZX180" s="69"/>
      <c r="ZY180" s="69"/>
      <c r="ZZ180" s="69"/>
      <c r="AAA180" s="69"/>
      <c r="AAB180" s="69"/>
      <c r="AAC180" s="69"/>
      <c r="AAD180" s="69"/>
      <c r="AAE180" s="69"/>
      <c r="AAF180" s="69"/>
      <c r="AAG180" s="69"/>
      <c r="AAH180" s="69"/>
      <c r="AAI180" s="69"/>
      <c r="AAJ180" s="69"/>
      <c r="AAK180" s="69"/>
      <c r="AAL180" s="69"/>
      <c r="AAM180" s="69"/>
      <c r="AAN180" s="69"/>
      <c r="AAO180" s="69"/>
      <c r="AAP180" s="69"/>
      <c r="AAQ180" s="69"/>
      <c r="AAR180" s="69"/>
      <c r="AAS180" s="69"/>
      <c r="AAT180" s="69"/>
      <c r="AAU180" s="69"/>
      <c r="AAV180" s="69"/>
      <c r="AAW180" s="69"/>
      <c r="AAX180" s="69"/>
      <c r="AAY180" s="69"/>
      <c r="AAZ180" s="69"/>
      <c r="ABA180" s="69"/>
      <c r="ABB180" s="69"/>
      <c r="ABC180" s="69"/>
      <c r="ABD180" s="69"/>
      <c r="ABE180" s="69"/>
      <c r="ABF180" s="69"/>
      <c r="ABG180" s="69"/>
      <c r="ABH180" s="69"/>
      <c r="ABI180" s="69"/>
      <c r="ABJ180" s="69"/>
      <c r="ABK180" s="69"/>
      <c r="ABL180" s="69"/>
      <c r="ABM180" s="69"/>
      <c r="ABN180" s="69"/>
      <c r="ABO180" s="69"/>
      <c r="ABP180" s="69"/>
      <c r="ABQ180" s="69"/>
      <c r="ABR180" s="69"/>
      <c r="ABS180" s="69"/>
      <c r="ABT180" s="69"/>
      <c r="ABU180" s="69"/>
      <c r="ABV180" s="69"/>
      <c r="ABW180" s="69"/>
      <c r="ABX180" s="69"/>
      <c r="ABY180" s="69"/>
      <c r="ABZ180" s="69"/>
      <c r="ACA180" s="69"/>
      <c r="ACB180" s="69"/>
      <c r="ACC180" s="69"/>
      <c r="ACD180" s="69"/>
      <c r="ACE180" s="69"/>
      <c r="ACF180" s="69"/>
      <c r="ACG180" s="69"/>
      <c r="ACH180" s="69"/>
      <c r="ACI180" s="69"/>
      <c r="ACJ180" s="69"/>
      <c r="ACK180" s="69"/>
      <c r="ACL180" s="69"/>
      <c r="ACM180" s="69"/>
      <c r="ACN180" s="69"/>
      <c r="ACO180" s="69"/>
      <c r="ACP180" s="69"/>
      <c r="ACQ180" s="69"/>
      <c r="ACR180" s="69"/>
      <c r="ACS180" s="69"/>
      <c r="ACT180" s="69"/>
      <c r="ACU180" s="69"/>
      <c r="ACV180" s="69"/>
      <c r="ACW180" s="69"/>
      <c r="ACX180" s="69"/>
      <c r="ACY180" s="69"/>
      <c r="ACZ180" s="69"/>
      <c r="ADA180" s="69"/>
      <c r="ADB180" s="69"/>
      <c r="ADC180" s="69"/>
      <c r="ADD180" s="69"/>
      <c r="ADE180" s="69"/>
      <c r="ADF180" s="69"/>
      <c r="ADG180" s="69"/>
      <c r="ADH180" s="69"/>
      <c r="ADI180" s="69"/>
      <c r="ADJ180" s="69"/>
      <c r="ADK180" s="69"/>
      <c r="ADL180" s="69"/>
      <c r="ADM180" s="69"/>
      <c r="ADN180" s="69"/>
      <c r="ADO180" s="69"/>
      <c r="ADP180" s="69"/>
      <c r="ADQ180" s="69"/>
      <c r="ADR180" s="69"/>
      <c r="ADS180" s="69"/>
      <c r="ADT180" s="69"/>
      <c r="ADU180" s="69"/>
      <c r="ADV180" s="69"/>
      <c r="ADW180" s="69"/>
      <c r="ADX180" s="69"/>
      <c r="ADY180" s="69"/>
      <c r="ADZ180" s="69"/>
      <c r="AEA180" s="69"/>
      <c r="AEB180" s="69"/>
      <c r="AEC180" s="69"/>
      <c r="AED180" s="69"/>
      <c r="AEE180" s="69"/>
      <c r="AEF180" s="69"/>
      <c r="AEG180" s="69"/>
      <c r="AEH180" s="69"/>
      <c r="AEI180" s="69"/>
      <c r="AEJ180" s="69"/>
      <c r="AEK180" s="69"/>
      <c r="AEL180" s="69"/>
      <c r="AEM180" s="69"/>
      <c r="AEN180" s="69"/>
      <c r="AEO180" s="69"/>
      <c r="AEP180" s="69"/>
      <c r="AEQ180" s="69"/>
      <c r="AER180" s="69"/>
      <c r="AES180" s="69"/>
      <c r="AET180" s="69"/>
      <c r="AEU180" s="69"/>
      <c r="AEV180" s="69"/>
      <c r="AEW180" s="69"/>
      <c r="AEX180" s="69"/>
      <c r="AEY180" s="69"/>
      <c r="AEZ180" s="69"/>
      <c r="AFA180" s="69"/>
      <c r="AFB180" s="69"/>
      <c r="AFC180" s="69"/>
      <c r="AFD180" s="69"/>
      <c r="AFE180" s="69"/>
      <c r="AFF180" s="69"/>
      <c r="AFG180" s="69"/>
      <c r="AFH180" s="69"/>
      <c r="AFI180" s="69"/>
      <c r="AFJ180" s="69"/>
      <c r="AFK180" s="69"/>
      <c r="AFL180" s="69"/>
      <c r="AFM180" s="69"/>
      <c r="AFN180" s="69"/>
      <c r="AFO180" s="69"/>
      <c r="AFP180" s="69"/>
      <c r="AFQ180" s="69"/>
      <c r="AFR180" s="69"/>
      <c r="AFS180" s="69"/>
      <c r="AFT180" s="69"/>
      <c r="AFU180" s="69"/>
      <c r="AFV180" s="69"/>
      <c r="AFW180" s="69"/>
      <c r="AFX180" s="69"/>
      <c r="AFY180" s="69"/>
      <c r="AFZ180" s="69"/>
      <c r="AGA180" s="69"/>
      <c r="AGB180" s="69"/>
      <c r="AGC180" s="69"/>
      <c r="AGD180" s="69"/>
      <c r="AGE180" s="69"/>
      <c r="AGF180" s="69"/>
      <c r="AGG180" s="69"/>
      <c r="AGH180" s="69"/>
      <c r="AGI180" s="69"/>
      <c r="AGJ180" s="69"/>
      <c r="AGK180" s="69"/>
      <c r="AGL180" s="69"/>
      <c r="AGM180" s="69"/>
      <c r="AGN180" s="69"/>
      <c r="AGO180" s="69"/>
      <c r="AGP180" s="69"/>
      <c r="AGQ180" s="69"/>
      <c r="AGR180" s="69"/>
      <c r="AGS180" s="69"/>
      <c r="AGT180" s="69"/>
      <c r="AGU180" s="69"/>
      <c r="AGV180" s="69"/>
      <c r="AGW180" s="69"/>
      <c r="AGX180" s="69"/>
      <c r="AGY180" s="69"/>
      <c r="AGZ180" s="69"/>
      <c r="AHA180" s="69"/>
      <c r="AHB180" s="69"/>
      <c r="AHC180" s="69"/>
      <c r="AHD180" s="69"/>
      <c r="AHE180" s="69"/>
      <c r="AHF180" s="69"/>
      <c r="AHG180" s="69"/>
      <c r="AHH180" s="69"/>
      <c r="AHI180" s="69"/>
      <c r="AHJ180" s="69"/>
      <c r="AHK180" s="69"/>
      <c r="AHL180" s="69"/>
      <c r="AHM180" s="69"/>
      <c r="AHN180" s="69"/>
      <c r="AHO180" s="69"/>
      <c r="AHP180" s="69"/>
      <c r="AHQ180" s="69"/>
      <c r="AHR180" s="69"/>
      <c r="AHS180" s="69"/>
      <c r="AHT180" s="69"/>
      <c r="AHU180" s="69"/>
      <c r="AHV180" s="69"/>
      <c r="AHW180" s="69"/>
      <c r="AHX180" s="69"/>
      <c r="AHY180" s="69"/>
      <c r="AHZ180" s="69"/>
      <c r="AIA180" s="69"/>
      <c r="AIB180" s="69"/>
      <c r="AIC180" s="69"/>
      <c r="AID180" s="69"/>
      <c r="AIE180" s="69"/>
      <c r="AIF180" s="69"/>
      <c r="AIG180" s="69"/>
      <c r="AIH180" s="69"/>
      <c r="AII180" s="69"/>
      <c r="AIJ180" s="69"/>
      <c r="AIK180" s="69"/>
      <c r="AIL180" s="69"/>
      <c r="AIM180" s="69"/>
      <c r="AIN180" s="69"/>
      <c r="AIO180" s="69"/>
      <c r="AIP180" s="69"/>
      <c r="AIQ180" s="69"/>
      <c r="AIR180" s="69"/>
      <c r="AIS180" s="69"/>
      <c r="AIT180" s="69"/>
      <c r="AIU180" s="69"/>
      <c r="AIV180" s="69"/>
      <c r="AIW180" s="69"/>
      <c r="AIX180" s="69"/>
      <c r="AIY180" s="69"/>
      <c r="AIZ180" s="69"/>
      <c r="AJA180" s="69"/>
      <c r="AJB180" s="69"/>
      <c r="AJC180" s="69"/>
      <c r="AJD180" s="69"/>
      <c r="AJE180" s="69"/>
      <c r="AJF180" s="69"/>
      <c r="AJG180" s="69"/>
      <c r="AJH180" s="69"/>
      <c r="AJI180" s="69"/>
      <c r="AJJ180" s="69"/>
      <c r="AJK180" s="69"/>
      <c r="AJL180" s="69"/>
      <c r="AJM180" s="69"/>
      <c r="AJN180" s="69"/>
      <c r="AJO180" s="69"/>
      <c r="AJP180" s="69"/>
      <c r="AJQ180" s="69"/>
      <c r="AJR180" s="69"/>
      <c r="AJS180" s="69"/>
      <c r="AJT180" s="69"/>
      <c r="AJU180" s="69"/>
      <c r="AJV180" s="69"/>
      <c r="AJW180" s="69"/>
      <c r="AJX180" s="69"/>
      <c r="AJY180" s="69"/>
      <c r="AJZ180" s="69"/>
      <c r="AKA180" s="69"/>
      <c r="AKB180" s="69"/>
      <c r="AKC180" s="69"/>
      <c r="AKD180" s="69"/>
      <c r="AKE180" s="69"/>
      <c r="AKF180" s="69"/>
      <c r="AKG180" s="69"/>
      <c r="AKH180" s="69"/>
      <c r="AKI180" s="69"/>
      <c r="AKJ180" s="69"/>
      <c r="AKK180" s="69"/>
      <c r="AKL180" s="69"/>
      <c r="AKM180" s="69"/>
      <c r="AKN180" s="69"/>
      <c r="AKO180" s="69"/>
      <c r="AKP180" s="69"/>
      <c r="AKQ180" s="69"/>
      <c r="AKR180" s="69"/>
      <c r="AKS180" s="69"/>
      <c r="AKT180" s="69"/>
      <c r="AKU180" s="69"/>
      <c r="AKV180" s="69"/>
      <c r="AKW180" s="69"/>
      <c r="AKX180" s="69"/>
      <c r="AKY180" s="69"/>
      <c r="AKZ180" s="69"/>
      <c r="ALA180" s="69"/>
      <c r="ALB180" s="69"/>
      <c r="ALC180" s="69"/>
      <c r="ALD180" s="69"/>
      <c r="ALE180" s="69"/>
      <c r="ALF180" s="69"/>
      <c r="ALG180" s="69"/>
      <c r="ALH180" s="69"/>
      <c r="ALI180" s="69"/>
      <c r="ALJ180" s="69"/>
      <c r="ALK180" s="69"/>
      <c r="ALL180" s="69"/>
      <c r="ALM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69"/>
      <c r="OS181" s="69"/>
      <c r="OT181" s="69"/>
      <c r="OU181" s="69"/>
      <c r="OV181" s="69"/>
      <c r="OW181" s="69"/>
      <c r="OX181" s="69"/>
      <c r="OY181" s="69"/>
      <c r="OZ181" s="69"/>
      <c r="PA181" s="69"/>
      <c r="PB181" s="69"/>
      <c r="PC181" s="69"/>
      <c r="PD181" s="69"/>
      <c r="PE181" s="69"/>
      <c r="PF181" s="69"/>
      <c r="PG181" s="69"/>
      <c r="PH181" s="69"/>
      <c r="PI181" s="69"/>
      <c r="PJ181" s="69"/>
      <c r="PK181" s="69"/>
      <c r="PL181" s="69"/>
      <c r="PM181" s="69"/>
      <c r="PN181" s="69"/>
      <c r="PO181" s="69"/>
      <c r="PP181" s="69"/>
      <c r="PQ181" s="69"/>
      <c r="PR181" s="69"/>
      <c r="PS181" s="69"/>
      <c r="PT181" s="69"/>
      <c r="PU181" s="69"/>
      <c r="PV181" s="69"/>
      <c r="PW181" s="69"/>
      <c r="PX181" s="69"/>
      <c r="PY181" s="69"/>
      <c r="PZ181" s="69"/>
      <c r="QA181" s="69"/>
      <c r="QB181" s="69"/>
      <c r="QC181" s="69"/>
      <c r="QD181" s="69"/>
      <c r="QE181" s="69"/>
      <c r="QF181" s="69"/>
      <c r="QG181" s="69"/>
      <c r="QH181" s="69"/>
      <c r="QI181" s="69"/>
      <c r="QJ181" s="69"/>
      <c r="QK181" s="69"/>
      <c r="QL181" s="69"/>
      <c r="QM181" s="69"/>
      <c r="QN181" s="69"/>
      <c r="QO181" s="69"/>
      <c r="QP181" s="69"/>
      <c r="QQ181" s="69"/>
      <c r="QR181" s="69"/>
      <c r="QS181" s="69"/>
      <c r="QT181" s="69"/>
      <c r="QU181" s="69"/>
      <c r="QV181" s="69"/>
      <c r="QW181" s="69"/>
      <c r="QX181" s="69"/>
      <c r="QY181" s="69"/>
      <c r="QZ181" s="69"/>
      <c r="RA181" s="69"/>
      <c r="RB181" s="69"/>
      <c r="RC181" s="69"/>
      <c r="RD181" s="69"/>
      <c r="RE181" s="69"/>
      <c r="RF181" s="69"/>
      <c r="RG181" s="69"/>
      <c r="RH181" s="69"/>
      <c r="RI181" s="69"/>
      <c r="RJ181" s="69"/>
      <c r="RK181" s="69"/>
      <c r="RL181" s="69"/>
      <c r="RM181" s="69"/>
      <c r="RN181" s="69"/>
      <c r="RO181" s="69"/>
      <c r="RP181" s="69"/>
      <c r="RQ181" s="69"/>
      <c r="RR181" s="69"/>
      <c r="RS181" s="69"/>
      <c r="RT181" s="69"/>
      <c r="RU181" s="69"/>
      <c r="RV181" s="69"/>
      <c r="RW181" s="69"/>
      <c r="RX181" s="69"/>
      <c r="RY181" s="69"/>
      <c r="RZ181" s="69"/>
      <c r="SA181" s="69"/>
      <c r="SB181" s="69"/>
      <c r="SC181" s="69"/>
      <c r="SD181" s="69"/>
      <c r="SE181" s="69"/>
      <c r="SF181" s="69"/>
      <c r="SG181" s="69"/>
      <c r="SH181" s="69"/>
      <c r="SI181" s="69"/>
      <c r="SJ181" s="69"/>
      <c r="SK181" s="69"/>
      <c r="SL181" s="69"/>
      <c r="SM181" s="69"/>
      <c r="SN181" s="69"/>
      <c r="SO181" s="69"/>
      <c r="SP181" s="69"/>
      <c r="SQ181" s="69"/>
      <c r="SR181" s="69"/>
      <c r="SS181" s="69"/>
      <c r="ST181" s="69"/>
      <c r="SU181" s="69"/>
      <c r="SV181" s="69"/>
      <c r="SW181" s="69"/>
      <c r="SX181" s="69"/>
      <c r="SY181" s="69"/>
      <c r="SZ181" s="69"/>
      <c r="TA181" s="69"/>
      <c r="TB181" s="69"/>
      <c r="TC181" s="69"/>
      <c r="TD181" s="69"/>
      <c r="TE181" s="69"/>
      <c r="TF181" s="69"/>
      <c r="TG181" s="69"/>
      <c r="TH181" s="69"/>
      <c r="TI181" s="69"/>
      <c r="TJ181" s="69"/>
      <c r="TK181" s="69"/>
      <c r="TL181" s="69"/>
      <c r="TM181" s="69"/>
      <c r="TN181" s="69"/>
      <c r="TO181" s="69"/>
      <c r="TP181" s="69"/>
      <c r="TQ181" s="69"/>
      <c r="TR181" s="69"/>
      <c r="TS181" s="69"/>
      <c r="TT181" s="69"/>
      <c r="TU181" s="69"/>
      <c r="TV181" s="69"/>
      <c r="TW181" s="69"/>
      <c r="TX181" s="69"/>
      <c r="TY181" s="69"/>
      <c r="TZ181" s="69"/>
      <c r="UA181" s="69"/>
      <c r="UB181" s="69"/>
      <c r="UC181" s="69"/>
      <c r="UD181" s="69"/>
      <c r="UE181" s="69"/>
      <c r="UF181" s="69"/>
      <c r="UG181" s="69"/>
      <c r="UH181" s="69"/>
      <c r="UI181" s="69"/>
      <c r="UJ181" s="69"/>
      <c r="UK181" s="69"/>
      <c r="UL181" s="69"/>
      <c r="UM181" s="69"/>
      <c r="UN181" s="69"/>
      <c r="UO181" s="69"/>
      <c r="UP181" s="69"/>
      <c r="UQ181" s="69"/>
      <c r="UR181" s="69"/>
      <c r="US181" s="69"/>
      <c r="UT181" s="69"/>
      <c r="UU181" s="69"/>
      <c r="UV181" s="69"/>
      <c r="UW181" s="69"/>
      <c r="UX181" s="69"/>
      <c r="UY181" s="69"/>
      <c r="UZ181" s="69"/>
      <c r="VA181" s="69"/>
      <c r="VB181" s="69"/>
      <c r="VC181" s="69"/>
      <c r="VD181" s="69"/>
      <c r="VE181" s="69"/>
      <c r="VF181" s="69"/>
      <c r="VG181" s="69"/>
      <c r="VH181" s="69"/>
      <c r="VI181" s="69"/>
      <c r="VJ181" s="69"/>
      <c r="VK181" s="69"/>
      <c r="VL181" s="69"/>
      <c r="VM181" s="69"/>
      <c r="VN181" s="69"/>
      <c r="VO181" s="69"/>
      <c r="VP181" s="69"/>
      <c r="VQ181" s="69"/>
      <c r="VR181" s="69"/>
      <c r="VS181" s="69"/>
      <c r="VT181" s="69"/>
      <c r="VU181" s="69"/>
      <c r="VV181" s="69"/>
      <c r="VW181" s="69"/>
      <c r="VX181" s="69"/>
      <c r="VY181" s="69"/>
      <c r="VZ181" s="69"/>
      <c r="WA181" s="69"/>
      <c r="WB181" s="69"/>
      <c r="WC181" s="69"/>
      <c r="WD181" s="69"/>
      <c r="WE181" s="69"/>
      <c r="WF181" s="69"/>
      <c r="WG181" s="69"/>
      <c r="WH181" s="69"/>
      <c r="WI181" s="69"/>
      <c r="WJ181" s="69"/>
      <c r="WK181" s="69"/>
      <c r="WL181" s="69"/>
      <c r="WM181" s="69"/>
      <c r="WN181" s="69"/>
      <c r="WO181" s="69"/>
      <c r="WP181" s="69"/>
      <c r="WQ181" s="69"/>
      <c r="WR181" s="69"/>
      <c r="WS181" s="69"/>
      <c r="WT181" s="69"/>
      <c r="WU181" s="69"/>
      <c r="WV181" s="69"/>
      <c r="WW181" s="69"/>
      <c r="WX181" s="69"/>
      <c r="WY181" s="69"/>
      <c r="WZ181" s="69"/>
      <c r="XA181" s="69"/>
      <c r="XB181" s="69"/>
      <c r="XC181" s="69"/>
      <c r="XD181" s="69"/>
      <c r="XE181" s="69"/>
      <c r="XF181" s="69"/>
      <c r="XG181" s="69"/>
      <c r="XH181" s="69"/>
      <c r="XI181" s="69"/>
      <c r="XJ181" s="69"/>
      <c r="XK181" s="69"/>
      <c r="XL181" s="69"/>
      <c r="XM181" s="69"/>
      <c r="XN181" s="69"/>
      <c r="XO181" s="69"/>
      <c r="XP181" s="69"/>
      <c r="XQ181" s="69"/>
      <c r="XR181" s="69"/>
      <c r="XS181" s="69"/>
      <c r="XT181" s="69"/>
      <c r="XU181" s="69"/>
      <c r="XV181" s="69"/>
      <c r="XW181" s="69"/>
      <c r="XX181" s="69"/>
      <c r="XY181" s="69"/>
      <c r="XZ181" s="69"/>
      <c r="YA181" s="69"/>
      <c r="YB181" s="69"/>
      <c r="YC181" s="69"/>
      <c r="YD181" s="69"/>
      <c r="YE181" s="69"/>
      <c r="YF181" s="69"/>
      <c r="YG181" s="69"/>
      <c r="YH181" s="69"/>
      <c r="YI181" s="69"/>
      <c r="YJ181" s="69"/>
      <c r="YK181" s="69"/>
      <c r="YL181" s="69"/>
      <c r="YM181" s="69"/>
      <c r="YN181" s="69"/>
      <c r="YO181" s="69"/>
      <c r="YP181" s="69"/>
      <c r="YQ181" s="69"/>
      <c r="YR181" s="69"/>
      <c r="YS181" s="69"/>
      <c r="YT181" s="69"/>
      <c r="YU181" s="69"/>
      <c r="YV181" s="69"/>
      <c r="YW181" s="69"/>
      <c r="YX181" s="69"/>
      <c r="YY181" s="69"/>
      <c r="YZ181" s="69"/>
      <c r="ZA181" s="69"/>
      <c r="ZB181" s="69"/>
      <c r="ZC181" s="69"/>
      <c r="ZD181" s="69"/>
      <c r="ZE181" s="69"/>
      <c r="ZF181" s="69"/>
      <c r="ZG181" s="69"/>
      <c r="ZH181" s="69"/>
      <c r="ZI181" s="69"/>
      <c r="ZJ181" s="69"/>
      <c r="ZK181" s="69"/>
      <c r="ZL181" s="69"/>
      <c r="ZM181" s="69"/>
      <c r="ZN181" s="69"/>
      <c r="ZO181" s="69"/>
      <c r="ZP181" s="69"/>
      <c r="ZQ181" s="69"/>
      <c r="ZR181" s="69"/>
      <c r="ZS181" s="69"/>
      <c r="ZT181" s="69"/>
      <c r="ZU181" s="69"/>
      <c r="ZV181" s="69"/>
      <c r="ZW181" s="69"/>
      <c r="ZX181" s="69"/>
      <c r="ZY181" s="69"/>
      <c r="ZZ181" s="69"/>
      <c r="AAA181" s="69"/>
      <c r="AAB181" s="69"/>
      <c r="AAC181" s="69"/>
      <c r="AAD181" s="69"/>
      <c r="AAE181" s="69"/>
      <c r="AAF181" s="69"/>
      <c r="AAG181" s="69"/>
      <c r="AAH181" s="69"/>
      <c r="AAI181" s="69"/>
      <c r="AAJ181" s="69"/>
      <c r="AAK181" s="69"/>
      <c r="AAL181" s="69"/>
      <c r="AAM181" s="69"/>
      <c r="AAN181" s="69"/>
      <c r="AAO181" s="69"/>
      <c r="AAP181" s="69"/>
      <c r="AAQ181" s="69"/>
      <c r="AAR181" s="69"/>
      <c r="AAS181" s="69"/>
      <c r="AAT181" s="69"/>
      <c r="AAU181" s="69"/>
      <c r="AAV181" s="69"/>
      <c r="AAW181" s="69"/>
      <c r="AAX181" s="69"/>
      <c r="AAY181" s="69"/>
      <c r="AAZ181" s="69"/>
      <c r="ABA181" s="69"/>
      <c r="ABB181" s="69"/>
      <c r="ABC181" s="69"/>
      <c r="ABD181" s="69"/>
      <c r="ABE181" s="69"/>
      <c r="ABF181" s="69"/>
      <c r="ABG181" s="69"/>
      <c r="ABH181" s="69"/>
      <c r="ABI181" s="69"/>
      <c r="ABJ181" s="69"/>
      <c r="ABK181" s="69"/>
      <c r="ABL181" s="69"/>
      <c r="ABM181" s="69"/>
      <c r="ABN181" s="69"/>
      <c r="ABO181" s="69"/>
      <c r="ABP181" s="69"/>
      <c r="ABQ181" s="69"/>
      <c r="ABR181" s="69"/>
      <c r="ABS181" s="69"/>
      <c r="ABT181" s="69"/>
      <c r="ABU181" s="69"/>
      <c r="ABV181" s="69"/>
      <c r="ABW181" s="69"/>
      <c r="ABX181" s="69"/>
      <c r="ABY181" s="69"/>
      <c r="ABZ181" s="69"/>
      <c r="ACA181" s="69"/>
      <c r="ACB181" s="69"/>
      <c r="ACC181" s="69"/>
      <c r="ACD181" s="69"/>
      <c r="ACE181" s="69"/>
      <c r="ACF181" s="69"/>
      <c r="ACG181" s="69"/>
      <c r="ACH181" s="69"/>
      <c r="ACI181" s="69"/>
      <c r="ACJ181" s="69"/>
      <c r="ACK181" s="69"/>
      <c r="ACL181" s="69"/>
      <c r="ACM181" s="69"/>
      <c r="ACN181" s="69"/>
      <c r="ACO181" s="69"/>
      <c r="ACP181" s="69"/>
      <c r="ACQ181" s="69"/>
      <c r="ACR181" s="69"/>
      <c r="ACS181" s="69"/>
      <c r="ACT181" s="69"/>
      <c r="ACU181" s="69"/>
      <c r="ACV181" s="69"/>
      <c r="ACW181" s="69"/>
      <c r="ACX181" s="69"/>
      <c r="ACY181" s="69"/>
      <c r="ACZ181" s="69"/>
      <c r="ADA181" s="69"/>
      <c r="ADB181" s="69"/>
      <c r="ADC181" s="69"/>
      <c r="ADD181" s="69"/>
      <c r="ADE181" s="69"/>
      <c r="ADF181" s="69"/>
      <c r="ADG181" s="69"/>
      <c r="ADH181" s="69"/>
      <c r="ADI181" s="69"/>
      <c r="ADJ181" s="69"/>
      <c r="ADK181" s="69"/>
      <c r="ADL181" s="69"/>
      <c r="ADM181" s="69"/>
      <c r="ADN181" s="69"/>
      <c r="ADO181" s="69"/>
      <c r="ADP181" s="69"/>
      <c r="ADQ181" s="69"/>
      <c r="ADR181" s="69"/>
      <c r="ADS181" s="69"/>
      <c r="ADT181" s="69"/>
      <c r="ADU181" s="69"/>
      <c r="ADV181" s="69"/>
      <c r="ADW181" s="69"/>
      <c r="ADX181" s="69"/>
      <c r="ADY181" s="69"/>
      <c r="ADZ181" s="69"/>
      <c r="AEA181" s="69"/>
      <c r="AEB181" s="69"/>
      <c r="AEC181" s="69"/>
      <c r="AED181" s="69"/>
      <c r="AEE181" s="69"/>
      <c r="AEF181" s="69"/>
      <c r="AEG181" s="69"/>
      <c r="AEH181" s="69"/>
      <c r="AEI181" s="69"/>
      <c r="AEJ181" s="69"/>
      <c r="AEK181" s="69"/>
      <c r="AEL181" s="69"/>
      <c r="AEM181" s="69"/>
      <c r="AEN181" s="69"/>
      <c r="AEO181" s="69"/>
      <c r="AEP181" s="69"/>
      <c r="AEQ181" s="69"/>
      <c r="AER181" s="69"/>
      <c r="AES181" s="69"/>
      <c r="AET181" s="69"/>
      <c r="AEU181" s="69"/>
      <c r="AEV181" s="69"/>
      <c r="AEW181" s="69"/>
      <c r="AEX181" s="69"/>
      <c r="AEY181" s="69"/>
      <c r="AEZ181" s="69"/>
      <c r="AFA181" s="69"/>
      <c r="AFB181" s="69"/>
      <c r="AFC181" s="69"/>
      <c r="AFD181" s="69"/>
      <c r="AFE181" s="69"/>
      <c r="AFF181" s="69"/>
      <c r="AFG181" s="69"/>
      <c r="AFH181" s="69"/>
      <c r="AFI181" s="69"/>
      <c r="AFJ181" s="69"/>
      <c r="AFK181" s="69"/>
      <c r="AFL181" s="69"/>
      <c r="AFM181" s="69"/>
      <c r="AFN181" s="69"/>
      <c r="AFO181" s="69"/>
      <c r="AFP181" s="69"/>
      <c r="AFQ181" s="69"/>
      <c r="AFR181" s="69"/>
      <c r="AFS181" s="69"/>
      <c r="AFT181" s="69"/>
      <c r="AFU181" s="69"/>
      <c r="AFV181" s="69"/>
      <c r="AFW181" s="69"/>
      <c r="AFX181" s="69"/>
      <c r="AFY181" s="69"/>
      <c r="AFZ181" s="69"/>
      <c r="AGA181" s="69"/>
      <c r="AGB181" s="69"/>
      <c r="AGC181" s="69"/>
      <c r="AGD181" s="69"/>
      <c r="AGE181" s="69"/>
      <c r="AGF181" s="69"/>
      <c r="AGG181" s="69"/>
      <c r="AGH181" s="69"/>
      <c r="AGI181" s="69"/>
      <c r="AGJ181" s="69"/>
      <c r="AGK181" s="69"/>
      <c r="AGL181" s="69"/>
      <c r="AGM181" s="69"/>
      <c r="AGN181" s="69"/>
      <c r="AGO181" s="69"/>
      <c r="AGP181" s="69"/>
      <c r="AGQ181" s="69"/>
      <c r="AGR181" s="69"/>
      <c r="AGS181" s="69"/>
      <c r="AGT181" s="69"/>
      <c r="AGU181" s="69"/>
      <c r="AGV181" s="69"/>
      <c r="AGW181" s="69"/>
      <c r="AGX181" s="69"/>
      <c r="AGY181" s="69"/>
      <c r="AGZ181" s="69"/>
      <c r="AHA181" s="69"/>
      <c r="AHB181" s="69"/>
      <c r="AHC181" s="69"/>
      <c r="AHD181" s="69"/>
      <c r="AHE181" s="69"/>
      <c r="AHF181" s="69"/>
      <c r="AHG181" s="69"/>
      <c r="AHH181" s="69"/>
      <c r="AHI181" s="69"/>
      <c r="AHJ181" s="69"/>
      <c r="AHK181" s="69"/>
      <c r="AHL181" s="69"/>
      <c r="AHM181" s="69"/>
      <c r="AHN181" s="69"/>
      <c r="AHO181" s="69"/>
      <c r="AHP181" s="69"/>
      <c r="AHQ181" s="69"/>
      <c r="AHR181" s="69"/>
      <c r="AHS181" s="69"/>
      <c r="AHT181" s="69"/>
      <c r="AHU181" s="69"/>
      <c r="AHV181" s="69"/>
      <c r="AHW181" s="69"/>
      <c r="AHX181" s="69"/>
      <c r="AHY181" s="69"/>
      <c r="AHZ181" s="69"/>
      <c r="AIA181" s="69"/>
      <c r="AIB181" s="69"/>
      <c r="AIC181" s="69"/>
      <c r="AID181" s="69"/>
      <c r="AIE181" s="69"/>
      <c r="AIF181" s="69"/>
      <c r="AIG181" s="69"/>
      <c r="AIH181" s="69"/>
      <c r="AII181" s="69"/>
      <c r="AIJ181" s="69"/>
      <c r="AIK181" s="69"/>
      <c r="AIL181" s="69"/>
      <c r="AIM181" s="69"/>
      <c r="AIN181" s="69"/>
      <c r="AIO181" s="69"/>
      <c r="AIP181" s="69"/>
      <c r="AIQ181" s="69"/>
      <c r="AIR181" s="69"/>
      <c r="AIS181" s="69"/>
      <c r="AIT181" s="69"/>
      <c r="AIU181" s="69"/>
      <c r="AIV181" s="69"/>
      <c r="AIW181" s="69"/>
      <c r="AIX181" s="69"/>
      <c r="AIY181" s="69"/>
      <c r="AIZ181" s="69"/>
      <c r="AJA181" s="69"/>
      <c r="AJB181" s="69"/>
      <c r="AJC181" s="69"/>
      <c r="AJD181" s="69"/>
      <c r="AJE181" s="69"/>
      <c r="AJF181" s="69"/>
      <c r="AJG181" s="69"/>
      <c r="AJH181" s="69"/>
      <c r="AJI181" s="69"/>
      <c r="AJJ181" s="69"/>
      <c r="AJK181" s="69"/>
      <c r="AJL181" s="69"/>
      <c r="AJM181" s="69"/>
      <c r="AJN181" s="69"/>
      <c r="AJO181" s="69"/>
      <c r="AJP181" s="69"/>
      <c r="AJQ181" s="69"/>
      <c r="AJR181" s="69"/>
      <c r="AJS181" s="69"/>
      <c r="AJT181" s="69"/>
      <c r="AJU181" s="69"/>
      <c r="AJV181" s="69"/>
      <c r="AJW181" s="69"/>
      <c r="AJX181" s="69"/>
      <c r="AJY181" s="69"/>
      <c r="AJZ181" s="69"/>
      <c r="AKA181" s="69"/>
      <c r="AKB181" s="69"/>
      <c r="AKC181" s="69"/>
      <c r="AKD181" s="69"/>
      <c r="AKE181" s="69"/>
      <c r="AKF181" s="69"/>
      <c r="AKG181" s="69"/>
      <c r="AKH181" s="69"/>
      <c r="AKI181" s="69"/>
      <c r="AKJ181" s="69"/>
      <c r="AKK181" s="69"/>
      <c r="AKL181" s="69"/>
      <c r="AKM181" s="69"/>
      <c r="AKN181" s="69"/>
      <c r="AKO181" s="69"/>
      <c r="AKP181" s="69"/>
      <c r="AKQ181" s="69"/>
      <c r="AKR181" s="69"/>
      <c r="AKS181" s="69"/>
      <c r="AKT181" s="69"/>
      <c r="AKU181" s="69"/>
      <c r="AKV181" s="69"/>
      <c r="AKW181" s="69"/>
      <c r="AKX181" s="69"/>
      <c r="AKY181" s="69"/>
      <c r="AKZ181" s="69"/>
      <c r="ALA181" s="69"/>
      <c r="ALB181" s="69"/>
      <c r="ALC181" s="69"/>
      <c r="ALD181" s="69"/>
      <c r="ALE181" s="69"/>
      <c r="ALF181" s="69"/>
      <c r="ALG181" s="69"/>
      <c r="ALH181" s="69"/>
      <c r="ALI181" s="69"/>
      <c r="ALJ181" s="69"/>
      <c r="ALK181" s="69"/>
      <c r="ALL181" s="69"/>
      <c r="ALM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c r="MB182" s="69"/>
      <c r="MC182" s="69"/>
      <c r="MD182" s="69"/>
      <c r="ME182" s="69"/>
      <c r="MF182" s="69"/>
      <c r="MG182" s="69"/>
      <c r="MH182" s="69"/>
      <c r="MI182" s="69"/>
      <c r="MJ182" s="69"/>
      <c r="MK182" s="69"/>
      <c r="ML182" s="69"/>
      <c r="MM182" s="69"/>
      <c r="MN182" s="69"/>
      <c r="MO182" s="69"/>
      <c r="MP182" s="69"/>
      <c r="MQ182" s="69"/>
      <c r="MR182" s="69"/>
      <c r="MS182" s="69"/>
      <c r="MT182" s="69"/>
      <c r="MU182" s="69"/>
      <c r="MV182" s="69"/>
      <c r="MW182" s="69"/>
      <c r="MX182" s="69"/>
      <c r="MY182" s="69"/>
      <c r="MZ182" s="69"/>
      <c r="NA182" s="69"/>
      <c r="NB182" s="69"/>
      <c r="NC182" s="69"/>
      <c r="ND182" s="69"/>
      <c r="NE182" s="69"/>
      <c r="NF182" s="69"/>
      <c r="NG182" s="69"/>
      <c r="NH182" s="69"/>
      <c r="NI182" s="69"/>
      <c r="NJ182" s="69"/>
      <c r="NK182" s="69"/>
      <c r="NL182" s="69"/>
      <c r="NM182" s="69"/>
      <c r="NN182" s="69"/>
      <c r="NO182" s="69"/>
      <c r="NP182" s="69"/>
      <c r="NQ182" s="69"/>
      <c r="NR182" s="69"/>
      <c r="NS182" s="69"/>
      <c r="NT182" s="69"/>
      <c r="NU182" s="69"/>
      <c r="NV182" s="69"/>
      <c r="NW182" s="69"/>
      <c r="NX182" s="69"/>
      <c r="NY182" s="69"/>
      <c r="NZ182" s="69"/>
      <c r="OA182" s="69"/>
      <c r="OB182" s="69"/>
      <c r="OC182" s="69"/>
      <c r="OD182" s="69"/>
      <c r="OE182" s="69"/>
      <c r="OF182" s="69"/>
      <c r="OG182" s="69"/>
      <c r="OH182" s="69"/>
      <c r="OI182" s="69"/>
      <c r="OJ182" s="69"/>
      <c r="OK182" s="69"/>
      <c r="OL182" s="69"/>
      <c r="OM182" s="69"/>
      <c r="ON182" s="69"/>
      <c r="OO182" s="69"/>
      <c r="OP182" s="69"/>
      <c r="OQ182" s="69"/>
      <c r="OR182" s="69"/>
      <c r="OS182" s="69"/>
      <c r="OT182" s="69"/>
      <c r="OU182" s="69"/>
      <c r="OV182" s="69"/>
      <c r="OW182" s="69"/>
      <c r="OX182" s="69"/>
      <c r="OY182" s="69"/>
      <c r="OZ182" s="69"/>
      <c r="PA182" s="69"/>
      <c r="PB182" s="69"/>
      <c r="PC182" s="69"/>
      <c r="PD182" s="69"/>
      <c r="PE182" s="69"/>
      <c r="PF182" s="69"/>
      <c r="PG182" s="69"/>
      <c r="PH182" s="69"/>
      <c r="PI182" s="69"/>
      <c r="PJ182" s="69"/>
      <c r="PK182" s="69"/>
      <c r="PL182" s="69"/>
      <c r="PM182" s="69"/>
      <c r="PN182" s="69"/>
      <c r="PO182" s="69"/>
      <c r="PP182" s="69"/>
      <c r="PQ182" s="69"/>
      <c r="PR182" s="69"/>
      <c r="PS182" s="69"/>
      <c r="PT182" s="69"/>
      <c r="PU182" s="69"/>
      <c r="PV182" s="69"/>
      <c r="PW182" s="69"/>
      <c r="PX182" s="69"/>
      <c r="PY182" s="69"/>
      <c r="PZ182" s="69"/>
      <c r="QA182" s="69"/>
      <c r="QB182" s="69"/>
      <c r="QC182" s="69"/>
      <c r="QD182" s="69"/>
      <c r="QE182" s="69"/>
      <c r="QF182" s="69"/>
      <c r="QG182" s="69"/>
      <c r="QH182" s="69"/>
      <c r="QI182" s="69"/>
      <c r="QJ182" s="69"/>
      <c r="QK182" s="69"/>
      <c r="QL182" s="69"/>
      <c r="QM182" s="69"/>
      <c r="QN182" s="69"/>
      <c r="QO182" s="69"/>
      <c r="QP182" s="69"/>
      <c r="QQ182" s="69"/>
      <c r="QR182" s="69"/>
      <c r="QS182" s="69"/>
      <c r="QT182" s="69"/>
      <c r="QU182" s="69"/>
      <c r="QV182" s="69"/>
      <c r="QW182" s="69"/>
      <c r="QX182" s="69"/>
      <c r="QY182" s="69"/>
      <c r="QZ182" s="69"/>
      <c r="RA182" s="69"/>
      <c r="RB182" s="69"/>
      <c r="RC182" s="69"/>
      <c r="RD182" s="69"/>
      <c r="RE182" s="69"/>
      <c r="RF182" s="69"/>
      <c r="RG182" s="69"/>
      <c r="RH182" s="69"/>
      <c r="RI182" s="69"/>
      <c r="RJ182" s="69"/>
      <c r="RK182" s="69"/>
      <c r="RL182" s="69"/>
      <c r="RM182" s="69"/>
      <c r="RN182" s="69"/>
      <c r="RO182" s="69"/>
      <c r="RP182" s="69"/>
      <c r="RQ182" s="69"/>
      <c r="RR182" s="69"/>
      <c r="RS182" s="69"/>
      <c r="RT182" s="69"/>
      <c r="RU182" s="69"/>
      <c r="RV182" s="69"/>
      <c r="RW182" s="69"/>
      <c r="RX182" s="69"/>
      <c r="RY182" s="69"/>
      <c r="RZ182" s="69"/>
      <c r="SA182" s="69"/>
      <c r="SB182" s="69"/>
      <c r="SC182" s="69"/>
      <c r="SD182" s="69"/>
      <c r="SE182" s="69"/>
      <c r="SF182" s="69"/>
      <c r="SG182" s="69"/>
      <c r="SH182" s="69"/>
      <c r="SI182" s="69"/>
      <c r="SJ182" s="69"/>
      <c r="SK182" s="69"/>
      <c r="SL182" s="69"/>
      <c r="SM182" s="69"/>
      <c r="SN182" s="69"/>
      <c r="SO182" s="69"/>
      <c r="SP182" s="69"/>
      <c r="SQ182" s="69"/>
      <c r="SR182" s="69"/>
      <c r="SS182" s="69"/>
      <c r="ST182" s="69"/>
      <c r="SU182" s="69"/>
      <c r="SV182" s="69"/>
      <c r="SW182" s="69"/>
      <c r="SX182" s="69"/>
      <c r="SY182" s="69"/>
      <c r="SZ182" s="69"/>
      <c r="TA182" s="69"/>
      <c r="TB182" s="69"/>
      <c r="TC182" s="69"/>
      <c r="TD182" s="69"/>
      <c r="TE182" s="69"/>
      <c r="TF182" s="69"/>
      <c r="TG182" s="69"/>
      <c r="TH182" s="69"/>
      <c r="TI182" s="69"/>
      <c r="TJ182" s="69"/>
      <c r="TK182" s="69"/>
      <c r="TL182" s="69"/>
      <c r="TM182" s="69"/>
      <c r="TN182" s="69"/>
      <c r="TO182" s="69"/>
      <c r="TP182" s="69"/>
      <c r="TQ182" s="69"/>
      <c r="TR182" s="69"/>
      <c r="TS182" s="69"/>
      <c r="TT182" s="69"/>
      <c r="TU182" s="69"/>
      <c r="TV182" s="69"/>
      <c r="TW182" s="69"/>
      <c r="TX182" s="69"/>
      <c r="TY182" s="69"/>
      <c r="TZ182" s="69"/>
      <c r="UA182" s="69"/>
      <c r="UB182" s="69"/>
      <c r="UC182" s="69"/>
      <c r="UD182" s="69"/>
      <c r="UE182" s="69"/>
      <c r="UF182" s="69"/>
      <c r="UG182" s="69"/>
      <c r="UH182" s="69"/>
      <c r="UI182" s="69"/>
      <c r="UJ182" s="69"/>
      <c r="UK182" s="69"/>
      <c r="UL182" s="69"/>
      <c r="UM182" s="69"/>
      <c r="UN182" s="69"/>
      <c r="UO182" s="69"/>
      <c r="UP182" s="69"/>
      <c r="UQ182" s="69"/>
      <c r="UR182" s="69"/>
      <c r="US182" s="69"/>
      <c r="UT182" s="69"/>
      <c r="UU182" s="69"/>
      <c r="UV182" s="69"/>
      <c r="UW182" s="69"/>
      <c r="UX182" s="69"/>
      <c r="UY182" s="69"/>
      <c r="UZ182" s="69"/>
      <c r="VA182" s="69"/>
      <c r="VB182" s="69"/>
      <c r="VC182" s="69"/>
      <c r="VD182" s="69"/>
      <c r="VE182" s="69"/>
      <c r="VF182" s="69"/>
      <c r="VG182" s="69"/>
      <c r="VH182" s="69"/>
      <c r="VI182" s="69"/>
      <c r="VJ182" s="69"/>
      <c r="VK182" s="69"/>
      <c r="VL182" s="69"/>
      <c r="VM182" s="69"/>
      <c r="VN182" s="69"/>
      <c r="VO182" s="69"/>
      <c r="VP182" s="69"/>
      <c r="VQ182" s="69"/>
      <c r="VR182" s="69"/>
      <c r="VS182" s="69"/>
      <c r="VT182" s="69"/>
      <c r="VU182" s="69"/>
      <c r="VV182" s="69"/>
      <c r="VW182" s="69"/>
      <c r="VX182" s="69"/>
      <c r="VY182" s="69"/>
      <c r="VZ182" s="69"/>
      <c r="WA182" s="69"/>
      <c r="WB182" s="69"/>
      <c r="WC182" s="69"/>
      <c r="WD182" s="69"/>
      <c r="WE182" s="69"/>
      <c r="WF182" s="69"/>
      <c r="WG182" s="69"/>
      <c r="WH182" s="69"/>
      <c r="WI182" s="69"/>
      <c r="WJ182" s="69"/>
      <c r="WK182" s="69"/>
      <c r="WL182" s="69"/>
      <c r="WM182" s="69"/>
      <c r="WN182" s="69"/>
      <c r="WO182" s="69"/>
      <c r="WP182" s="69"/>
      <c r="WQ182" s="69"/>
      <c r="WR182" s="69"/>
      <c r="WS182" s="69"/>
      <c r="WT182" s="69"/>
      <c r="WU182" s="69"/>
      <c r="WV182" s="69"/>
      <c r="WW182" s="69"/>
      <c r="WX182" s="69"/>
      <c r="WY182" s="69"/>
      <c r="WZ182" s="69"/>
      <c r="XA182" s="69"/>
      <c r="XB182" s="69"/>
      <c r="XC182" s="69"/>
      <c r="XD182" s="69"/>
      <c r="XE182" s="69"/>
      <c r="XF182" s="69"/>
      <c r="XG182" s="69"/>
      <c r="XH182" s="69"/>
      <c r="XI182" s="69"/>
      <c r="XJ182" s="69"/>
      <c r="XK182" s="69"/>
      <c r="XL182" s="69"/>
      <c r="XM182" s="69"/>
      <c r="XN182" s="69"/>
      <c r="XO182" s="69"/>
      <c r="XP182" s="69"/>
      <c r="XQ182" s="69"/>
      <c r="XR182" s="69"/>
      <c r="XS182" s="69"/>
      <c r="XT182" s="69"/>
      <c r="XU182" s="69"/>
      <c r="XV182" s="69"/>
      <c r="XW182" s="69"/>
      <c r="XX182" s="69"/>
      <c r="XY182" s="69"/>
      <c r="XZ182" s="69"/>
      <c r="YA182" s="69"/>
      <c r="YB182" s="69"/>
      <c r="YC182" s="69"/>
      <c r="YD182" s="69"/>
      <c r="YE182" s="69"/>
      <c r="YF182" s="69"/>
      <c r="YG182" s="69"/>
      <c r="YH182" s="69"/>
      <c r="YI182" s="69"/>
      <c r="YJ182" s="69"/>
      <c r="YK182" s="69"/>
      <c r="YL182" s="69"/>
      <c r="YM182" s="69"/>
      <c r="YN182" s="69"/>
      <c r="YO182" s="69"/>
      <c r="YP182" s="69"/>
      <c r="YQ182" s="69"/>
      <c r="YR182" s="69"/>
      <c r="YS182" s="69"/>
      <c r="YT182" s="69"/>
      <c r="YU182" s="69"/>
      <c r="YV182" s="69"/>
      <c r="YW182" s="69"/>
      <c r="YX182" s="69"/>
      <c r="YY182" s="69"/>
      <c r="YZ182" s="69"/>
      <c r="ZA182" s="69"/>
      <c r="ZB182" s="69"/>
      <c r="ZC182" s="69"/>
      <c r="ZD182" s="69"/>
      <c r="ZE182" s="69"/>
      <c r="ZF182" s="69"/>
      <c r="ZG182" s="69"/>
      <c r="ZH182" s="69"/>
      <c r="ZI182" s="69"/>
      <c r="ZJ182" s="69"/>
      <c r="ZK182" s="69"/>
      <c r="ZL182" s="69"/>
      <c r="ZM182" s="69"/>
      <c r="ZN182" s="69"/>
      <c r="ZO182" s="69"/>
      <c r="ZP182" s="69"/>
      <c r="ZQ182" s="69"/>
      <c r="ZR182" s="69"/>
      <c r="ZS182" s="69"/>
      <c r="ZT182" s="69"/>
      <c r="ZU182" s="69"/>
      <c r="ZV182" s="69"/>
      <c r="ZW182" s="69"/>
      <c r="ZX182" s="69"/>
      <c r="ZY182" s="69"/>
      <c r="ZZ182" s="69"/>
      <c r="AAA182" s="69"/>
      <c r="AAB182" s="69"/>
      <c r="AAC182" s="69"/>
      <c r="AAD182" s="69"/>
      <c r="AAE182" s="69"/>
      <c r="AAF182" s="69"/>
      <c r="AAG182" s="69"/>
      <c r="AAH182" s="69"/>
      <c r="AAI182" s="69"/>
      <c r="AAJ182" s="69"/>
      <c r="AAK182" s="69"/>
      <c r="AAL182" s="69"/>
      <c r="AAM182" s="69"/>
      <c r="AAN182" s="69"/>
      <c r="AAO182" s="69"/>
      <c r="AAP182" s="69"/>
      <c r="AAQ182" s="69"/>
      <c r="AAR182" s="69"/>
      <c r="AAS182" s="69"/>
      <c r="AAT182" s="69"/>
      <c r="AAU182" s="69"/>
      <c r="AAV182" s="69"/>
      <c r="AAW182" s="69"/>
      <c r="AAX182" s="69"/>
      <c r="AAY182" s="69"/>
      <c r="AAZ182" s="69"/>
      <c r="ABA182" s="69"/>
      <c r="ABB182" s="69"/>
      <c r="ABC182" s="69"/>
      <c r="ABD182" s="69"/>
      <c r="ABE182" s="69"/>
      <c r="ABF182" s="69"/>
      <c r="ABG182" s="69"/>
      <c r="ABH182" s="69"/>
      <c r="ABI182" s="69"/>
      <c r="ABJ182" s="69"/>
      <c r="ABK182" s="69"/>
      <c r="ABL182" s="69"/>
      <c r="ABM182" s="69"/>
      <c r="ABN182" s="69"/>
      <c r="ABO182" s="69"/>
      <c r="ABP182" s="69"/>
      <c r="ABQ182" s="69"/>
      <c r="ABR182" s="69"/>
      <c r="ABS182" s="69"/>
      <c r="ABT182" s="69"/>
      <c r="ABU182" s="69"/>
      <c r="ABV182" s="69"/>
      <c r="ABW182" s="69"/>
      <c r="ABX182" s="69"/>
      <c r="ABY182" s="69"/>
      <c r="ABZ182" s="69"/>
      <c r="ACA182" s="69"/>
      <c r="ACB182" s="69"/>
      <c r="ACC182" s="69"/>
      <c r="ACD182" s="69"/>
      <c r="ACE182" s="69"/>
      <c r="ACF182" s="69"/>
      <c r="ACG182" s="69"/>
      <c r="ACH182" s="69"/>
      <c r="ACI182" s="69"/>
      <c r="ACJ182" s="69"/>
      <c r="ACK182" s="69"/>
      <c r="ACL182" s="69"/>
      <c r="ACM182" s="69"/>
      <c r="ACN182" s="69"/>
      <c r="ACO182" s="69"/>
      <c r="ACP182" s="69"/>
      <c r="ACQ182" s="69"/>
      <c r="ACR182" s="69"/>
      <c r="ACS182" s="69"/>
      <c r="ACT182" s="69"/>
      <c r="ACU182" s="69"/>
      <c r="ACV182" s="69"/>
      <c r="ACW182" s="69"/>
      <c r="ACX182" s="69"/>
      <c r="ACY182" s="69"/>
      <c r="ACZ182" s="69"/>
      <c r="ADA182" s="69"/>
      <c r="ADB182" s="69"/>
      <c r="ADC182" s="69"/>
      <c r="ADD182" s="69"/>
      <c r="ADE182" s="69"/>
      <c r="ADF182" s="69"/>
      <c r="ADG182" s="69"/>
      <c r="ADH182" s="69"/>
      <c r="ADI182" s="69"/>
      <c r="ADJ182" s="69"/>
      <c r="ADK182" s="69"/>
      <c r="ADL182" s="69"/>
      <c r="ADM182" s="69"/>
      <c r="ADN182" s="69"/>
      <c r="ADO182" s="69"/>
      <c r="ADP182" s="69"/>
      <c r="ADQ182" s="69"/>
      <c r="ADR182" s="69"/>
      <c r="ADS182" s="69"/>
      <c r="ADT182" s="69"/>
      <c r="ADU182" s="69"/>
      <c r="ADV182" s="69"/>
      <c r="ADW182" s="69"/>
      <c r="ADX182" s="69"/>
      <c r="ADY182" s="69"/>
      <c r="ADZ182" s="69"/>
      <c r="AEA182" s="69"/>
      <c r="AEB182" s="69"/>
      <c r="AEC182" s="69"/>
      <c r="AED182" s="69"/>
      <c r="AEE182" s="69"/>
      <c r="AEF182" s="69"/>
      <c r="AEG182" s="69"/>
      <c r="AEH182" s="69"/>
      <c r="AEI182" s="69"/>
      <c r="AEJ182" s="69"/>
      <c r="AEK182" s="69"/>
      <c r="AEL182" s="69"/>
      <c r="AEM182" s="69"/>
      <c r="AEN182" s="69"/>
      <c r="AEO182" s="69"/>
      <c r="AEP182" s="69"/>
      <c r="AEQ182" s="69"/>
      <c r="AER182" s="69"/>
      <c r="AES182" s="69"/>
      <c r="AET182" s="69"/>
      <c r="AEU182" s="69"/>
      <c r="AEV182" s="69"/>
      <c r="AEW182" s="69"/>
      <c r="AEX182" s="69"/>
      <c r="AEY182" s="69"/>
      <c r="AEZ182" s="69"/>
      <c r="AFA182" s="69"/>
      <c r="AFB182" s="69"/>
      <c r="AFC182" s="69"/>
      <c r="AFD182" s="69"/>
      <c r="AFE182" s="69"/>
      <c r="AFF182" s="69"/>
      <c r="AFG182" s="69"/>
      <c r="AFH182" s="69"/>
      <c r="AFI182" s="69"/>
      <c r="AFJ182" s="69"/>
      <c r="AFK182" s="69"/>
      <c r="AFL182" s="69"/>
      <c r="AFM182" s="69"/>
      <c r="AFN182" s="69"/>
      <c r="AFO182" s="69"/>
      <c r="AFP182" s="69"/>
      <c r="AFQ182" s="69"/>
      <c r="AFR182" s="69"/>
      <c r="AFS182" s="69"/>
      <c r="AFT182" s="69"/>
      <c r="AFU182" s="69"/>
      <c r="AFV182" s="69"/>
      <c r="AFW182" s="69"/>
      <c r="AFX182" s="69"/>
      <c r="AFY182" s="69"/>
      <c r="AFZ182" s="69"/>
      <c r="AGA182" s="69"/>
      <c r="AGB182" s="69"/>
      <c r="AGC182" s="69"/>
      <c r="AGD182" s="69"/>
      <c r="AGE182" s="69"/>
      <c r="AGF182" s="69"/>
      <c r="AGG182" s="69"/>
      <c r="AGH182" s="69"/>
      <c r="AGI182" s="69"/>
      <c r="AGJ182" s="69"/>
      <c r="AGK182" s="69"/>
      <c r="AGL182" s="69"/>
      <c r="AGM182" s="69"/>
      <c r="AGN182" s="69"/>
      <c r="AGO182" s="69"/>
      <c r="AGP182" s="69"/>
      <c r="AGQ182" s="69"/>
      <c r="AGR182" s="69"/>
      <c r="AGS182" s="69"/>
      <c r="AGT182" s="69"/>
      <c r="AGU182" s="69"/>
      <c r="AGV182" s="69"/>
      <c r="AGW182" s="69"/>
      <c r="AGX182" s="69"/>
      <c r="AGY182" s="69"/>
      <c r="AGZ182" s="69"/>
      <c r="AHA182" s="69"/>
      <c r="AHB182" s="69"/>
      <c r="AHC182" s="69"/>
      <c r="AHD182" s="69"/>
      <c r="AHE182" s="69"/>
      <c r="AHF182" s="69"/>
      <c r="AHG182" s="69"/>
      <c r="AHH182" s="69"/>
      <c r="AHI182" s="69"/>
      <c r="AHJ182" s="69"/>
      <c r="AHK182" s="69"/>
      <c r="AHL182" s="69"/>
      <c r="AHM182" s="69"/>
      <c r="AHN182" s="69"/>
      <c r="AHO182" s="69"/>
      <c r="AHP182" s="69"/>
      <c r="AHQ182" s="69"/>
      <c r="AHR182" s="69"/>
      <c r="AHS182" s="69"/>
      <c r="AHT182" s="69"/>
      <c r="AHU182" s="69"/>
      <c r="AHV182" s="69"/>
      <c r="AHW182" s="69"/>
      <c r="AHX182" s="69"/>
      <c r="AHY182" s="69"/>
      <c r="AHZ182" s="69"/>
      <c r="AIA182" s="69"/>
      <c r="AIB182" s="69"/>
      <c r="AIC182" s="69"/>
      <c r="AID182" s="69"/>
      <c r="AIE182" s="69"/>
      <c r="AIF182" s="69"/>
      <c r="AIG182" s="69"/>
      <c r="AIH182" s="69"/>
      <c r="AII182" s="69"/>
      <c r="AIJ182" s="69"/>
      <c r="AIK182" s="69"/>
      <c r="AIL182" s="69"/>
      <c r="AIM182" s="69"/>
      <c r="AIN182" s="69"/>
      <c r="AIO182" s="69"/>
      <c r="AIP182" s="69"/>
      <c r="AIQ182" s="69"/>
      <c r="AIR182" s="69"/>
      <c r="AIS182" s="69"/>
      <c r="AIT182" s="69"/>
      <c r="AIU182" s="69"/>
      <c r="AIV182" s="69"/>
      <c r="AIW182" s="69"/>
      <c r="AIX182" s="69"/>
      <c r="AIY182" s="69"/>
      <c r="AIZ182" s="69"/>
      <c r="AJA182" s="69"/>
      <c r="AJB182" s="69"/>
      <c r="AJC182" s="69"/>
      <c r="AJD182" s="69"/>
      <c r="AJE182" s="69"/>
      <c r="AJF182" s="69"/>
      <c r="AJG182" s="69"/>
      <c r="AJH182" s="69"/>
      <c r="AJI182" s="69"/>
      <c r="AJJ182" s="69"/>
      <c r="AJK182" s="69"/>
      <c r="AJL182" s="69"/>
      <c r="AJM182" s="69"/>
      <c r="AJN182" s="69"/>
      <c r="AJO182" s="69"/>
      <c r="AJP182" s="69"/>
      <c r="AJQ182" s="69"/>
      <c r="AJR182" s="69"/>
      <c r="AJS182" s="69"/>
      <c r="AJT182" s="69"/>
      <c r="AJU182" s="69"/>
      <c r="AJV182" s="69"/>
      <c r="AJW182" s="69"/>
      <c r="AJX182" s="69"/>
      <c r="AJY182" s="69"/>
      <c r="AJZ182" s="69"/>
      <c r="AKA182" s="69"/>
      <c r="AKB182" s="69"/>
      <c r="AKC182" s="69"/>
      <c r="AKD182" s="69"/>
      <c r="AKE182" s="69"/>
      <c r="AKF182" s="69"/>
      <c r="AKG182" s="69"/>
      <c r="AKH182" s="69"/>
      <c r="AKI182" s="69"/>
      <c r="AKJ182" s="69"/>
      <c r="AKK182" s="69"/>
      <c r="AKL182" s="69"/>
      <c r="AKM182" s="69"/>
      <c r="AKN182" s="69"/>
      <c r="AKO182" s="69"/>
      <c r="AKP182" s="69"/>
      <c r="AKQ182" s="69"/>
      <c r="AKR182" s="69"/>
      <c r="AKS182" s="69"/>
      <c r="AKT182" s="69"/>
      <c r="AKU182" s="69"/>
      <c r="AKV182" s="69"/>
      <c r="AKW182" s="69"/>
      <c r="AKX182" s="69"/>
      <c r="AKY182" s="69"/>
      <c r="AKZ182" s="69"/>
      <c r="ALA182" s="69"/>
      <c r="ALB182" s="69"/>
      <c r="ALC182" s="69"/>
      <c r="ALD182" s="69"/>
      <c r="ALE182" s="69"/>
      <c r="ALF182" s="69"/>
      <c r="ALG182" s="69"/>
      <c r="ALH182" s="69"/>
      <c r="ALI182" s="69"/>
      <c r="ALJ182" s="69"/>
      <c r="ALK182" s="69"/>
      <c r="ALL182" s="69"/>
      <c r="ALM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c r="CQ183" s="69"/>
      <c r="CR183" s="69"/>
      <c r="CS183" s="69"/>
      <c r="CT183" s="69"/>
      <c r="CU183" s="69"/>
      <c r="CV183" s="69"/>
      <c r="CW183" s="69"/>
      <c r="CX183" s="69"/>
      <c r="CY183" s="69"/>
      <c r="CZ183" s="69"/>
      <c r="DA183" s="69"/>
      <c r="DB183" s="69"/>
      <c r="DC183" s="69"/>
      <c r="DD183" s="69"/>
      <c r="DE183" s="69"/>
      <c r="DF183" s="69"/>
      <c r="DG183" s="69"/>
      <c r="DH183" s="69"/>
      <c r="DI183" s="69"/>
      <c r="DJ183" s="69"/>
      <c r="DK183" s="69"/>
      <c r="DL183" s="69"/>
      <c r="DM183" s="69"/>
      <c r="DN183" s="69"/>
      <c r="DO183" s="69"/>
      <c r="DP183" s="69"/>
      <c r="DQ183" s="69"/>
      <c r="DR183" s="69"/>
      <c r="DS183" s="69"/>
      <c r="DT183" s="69"/>
      <c r="DU183" s="69"/>
      <c r="DV183" s="69"/>
      <c r="DW183" s="69"/>
      <c r="DX183" s="69"/>
      <c r="DY183" s="69"/>
      <c r="DZ183" s="69"/>
      <c r="EA183" s="69"/>
      <c r="EB183" s="69"/>
      <c r="EC183" s="69"/>
      <c r="ED183" s="69"/>
      <c r="EE183" s="69"/>
      <c r="EF183" s="69"/>
      <c r="EG183" s="69"/>
      <c r="EH183" s="69"/>
      <c r="EI183" s="69"/>
      <c r="EJ183" s="69"/>
      <c r="EK183" s="69"/>
      <c r="EL183" s="69"/>
      <c r="EM183" s="69"/>
      <c r="EN183" s="69"/>
      <c r="EO183" s="69"/>
      <c r="EP183" s="69"/>
      <c r="EQ183" s="69"/>
      <c r="ER183" s="69"/>
      <c r="ES183" s="69"/>
      <c r="ET183" s="69"/>
      <c r="EU183" s="69"/>
      <c r="EV183" s="69"/>
      <c r="EW183" s="69"/>
      <c r="EX183" s="69"/>
      <c r="EY183" s="69"/>
      <c r="EZ183" s="69"/>
      <c r="FA183" s="69"/>
      <c r="FB183" s="69"/>
      <c r="FC183" s="69"/>
      <c r="FD183" s="69"/>
      <c r="FE183" s="69"/>
      <c r="FF183" s="69"/>
      <c r="FG183" s="69"/>
      <c r="FH183" s="69"/>
      <c r="FI183" s="69"/>
      <c r="FJ183" s="69"/>
      <c r="FK183" s="69"/>
      <c r="FL183" s="69"/>
      <c r="FM183" s="69"/>
      <c r="FN183" s="69"/>
      <c r="FO183" s="69"/>
      <c r="FP183" s="69"/>
      <c r="FQ183" s="69"/>
      <c r="FR183" s="69"/>
      <c r="FS183" s="69"/>
      <c r="FT183" s="69"/>
      <c r="FU183" s="69"/>
      <c r="FV183" s="69"/>
      <c r="FW183" s="69"/>
      <c r="FX183" s="69"/>
      <c r="FY183" s="69"/>
      <c r="FZ183" s="69"/>
      <c r="GA183" s="69"/>
      <c r="GB183" s="69"/>
      <c r="GC183" s="69"/>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69"/>
      <c r="OS183" s="69"/>
      <c r="OT183" s="69"/>
      <c r="OU183" s="69"/>
      <c r="OV183" s="69"/>
      <c r="OW183" s="69"/>
      <c r="OX183" s="69"/>
      <c r="OY183" s="69"/>
      <c r="OZ183" s="69"/>
      <c r="PA183" s="69"/>
      <c r="PB183" s="69"/>
      <c r="PC183" s="69"/>
      <c r="PD183" s="69"/>
      <c r="PE183" s="69"/>
      <c r="PF183" s="69"/>
      <c r="PG183" s="69"/>
      <c r="PH183" s="69"/>
      <c r="PI183" s="69"/>
      <c r="PJ183" s="69"/>
      <c r="PK183" s="69"/>
      <c r="PL183" s="69"/>
      <c r="PM183" s="69"/>
      <c r="PN183" s="69"/>
      <c r="PO183" s="69"/>
      <c r="PP183" s="69"/>
      <c r="PQ183" s="69"/>
      <c r="PR183" s="69"/>
      <c r="PS183" s="69"/>
      <c r="PT183" s="69"/>
      <c r="PU183" s="69"/>
      <c r="PV183" s="69"/>
      <c r="PW183" s="69"/>
      <c r="PX183" s="69"/>
      <c r="PY183" s="69"/>
      <c r="PZ183" s="69"/>
      <c r="QA183" s="69"/>
      <c r="QB183" s="69"/>
      <c r="QC183" s="69"/>
      <c r="QD183" s="69"/>
      <c r="QE183" s="69"/>
      <c r="QF183" s="69"/>
      <c r="QG183" s="69"/>
      <c r="QH183" s="69"/>
      <c r="QI183" s="69"/>
      <c r="QJ183" s="69"/>
      <c r="QK183" s="69"/>
      <c r="QL183" s="69"/>
      <c r="QM183" s="69"/>
      <c r="QN183" s="69"/>
      <c r="QO183" s="69"/>
      <c r="QP183" s="69"/>
      <c r="QQ183" s="69"/>
      <c r="QR183" s="69"/>
      <c r="QS183" s="69"/>
      <c r="QT183" s="69"/>
      <c r="QU183" s="69"/>
      <c r="QV183" s="69"/>
      <c r="QW183" s="69"/>
      <c r="QX183" s="69"/>
      <c r="QY183" s="69"/>
      <c r="QZ183" s="69"/>
      <c r="RA183" s="69"/>
      <c r="RB183" s="69"/>
      <c r="RC183" s="69"/>
      <c r="RD183" s="69"/>
      <c r="RE183" s="69"/>
      <c r="RF183" s="69"/>
      <c r="RG183" s="69"/>
      <c r="RH183" s="69"/>
      <c r="RI183" s="69"/>
      <c r="RJ183" s="69"/>
      <c r="RK183" s="69"/>
      <c r="RL183" s="69"/>
      <c r="RM183" s="69"/>
      <c r="RN183" s="69"/>
      <c r="RO183" s="69"/>
      <c r="RP183" s="69"/>
      <c r="RQ183" s="69"/>
      <c r="RR183" s="69"/>
      <c r="RS183" s="69"/>
      <c r="RT183" s="69"/>
      <c r="RU183" s="69"/>
      <c r="RV183" s="69"/>
      <c r="RW183" s="69"/>
      <c r="RX183" s="69"/>
      <c r="RY183" s="69"/>
      <c r="RZ183" s="69"/>
      <c r="SA183" s="69"/>
      <c r="SB183" s="69"/>
      <c r="SC183" s="69"/>
      <c r="SD183" s="69"/>
      <c r="SE183" s="69"/>
      <c r="SF183" s="69"/>
      <c r="SG183" s="69"/>
      <c r="SH183" s="69"/>
      <c r="SI183" s="69"/>
      <c r="SJ183" s="69"/>
      <c r="SK183" s="69"/>
      <c r="SL183" s="69"/>
      <c r="SM183" s="69"/>
      <c r="SN183" s="69"/>
      <c r="SO183" s="69"/>
      <c r="SP183" s="69"/>
      <c r="SQ183" s="69"/>
      <c r="SR183" s="69"/>
      <c r="SS183" s="69"/>
      <c r="ST183" s="69"/>
      <c r="SU183" s="69"/>
      <c r="SV183" s="69"/>
      <c r="SW183" s="69"/>
      <c r="SX183" s="69"/>
      <c r="SY183" s="69"/>
      <c r="SZ183" s="69"/>
      <c r="TA183" s="69"/>
      <c r="TB183" s="69"/>
      <c r="TC183" s="69"/>
      <c r="TD183" s="69"/>
      <c r="TE183" s="69"/>
      <c r="TF183" s="69"/>
      <c r="TG183" s="69"/>
      <c r="TH183" s="69"/>
      <c r="TI183" s="69"/>
      <c r="TJ183" s="69"/>
      <c r="TK183" s="69"/>
      <c r="TL183" s="69"/>
      <c r="TM183" s="69"/>
      <c r="TN183" s="69"/>
      <c r="TO183" s="69"/>
      <c r="TP183" s="69"/>
      <c r="TQ183" s="69"/>
      <c r="TR183" s="69"/>
      <c r="TS183" s="69"/>
      <c r="TT183" s="69"/>
      <c r="TU183" s="69"/>
      <c r="TV183" s="69"/>
      <c r="TW183" s="69"/>
      <c r="TX183" s="69"/>
      <c r="TY183" s="69"/>
      <c r="TZ183" s="69"/>
      <c r="UA183" s="69"/>
      <c r="UB183" s="69"/>
      <c r="UC183" s="69"/>
      <c r="UD183" s="69"/>
      <c r="UE183" s="69"/>
      <c r="UF183" s="69"/>
      <c r="UG183" s="69"/>
      <c r="UH183" s="69"/>
      <c r="UI183" s="69"/>
      <c r="UJ183" s="69"/>
      <c r="UK183" s="69"/>
      <c r="UL183" s="69"/>
      <c r="UM183" s="69"/>
      <c r="UN183" s="69"/>
      <c r="UO183" s="69"/>
      <c r="UP183" s="69"/>
      <c r="UQ183" s="69"/>
      <c r="UR183" s="69"/>
      <c r="US183" s="69"/>
      <c r="UT183" s="69"/>
      <c r="UU183" s="69"/>
      <c r="UV183" s="69"/>
      <c r="UW183" s="69"/>
      <c r="UX183" s="69"/>
      <c r="UY183" s="69"/>
      <c r="UZ183" s="69"/>
      <c r="VA183" s="69"/>
      <c r="VB183" s="69"/>
      <c r="VC183" s="69"/>
      <c r="VD183" s="69"/>
      <c r="VE183" s="69"/>
      <c r="VF183" s="69"/>
      <c r="VG183" s="69"/>
      <c r="VH183" s="69"/>
      <c r="VI183" s="69"/>
      <c r="VJ183" s="69"/>
      <c r="VK183" s="69"/>
      <c r="VL183" s="69"/>
      <c r="VM183" s="69"/>
      <c r="VN183" s="69"/>
      <c r="VO183" s="69"/>
      <c r="VP183" s="69"/>
      <c r="VQ183" s="69"/>
      <c r="VR183" s="69"/>
      <c r="VS183" s="69"/>
      <c r="VT183" s="69"/>
      <c r="VU183" s="69"/>
      <c r="VV183" s="69"/>
      <c r="VW183" s="69"/>
      <c r="VX183" s="69"/>
      <c r="VY183" s="69"/>
      <c r="VZ183" s="69"/>
      <c r="WA183" s="69"/>
      <c r="WB183" s="69"/>
      <c r="WC183" s="69"/>
      <c r="WD183" s="69"/>
      <c r="WE183" s="69"/>
      <c r="WF183" s="69"/>
      <c r="WG183" s="69"/>
      <c r="WH183" s="69"/>
      <c r="WI183" s="69"/>
      <c r="WJ183" s="69"/>
      <c r="WK183" s="69"/>
      <c r="WL183" s="69"/>
      <c r="WM183" s="69"/>
      <c r="WN183" s="69"/>
      <c r="WO183" s="69"/>
      <c r="WP183" s="69"/>
      <c r="WQ183" s="69"/>
      <c r="WR183" s="69"/>
      <c r="WS183" s="69"/>
      <c r="WT183" s="69"/>
      <c r="WU183" s="69"/>
      <c r="WV183" s="69"/>
      <c r="WW183" s="69"/>
      <c r="WX183" s="69"/>
      <c r="WY183" s="69"/>
      <c r="WZ183" s="69"/>
      <c r="XA183" s="69"/>
      <c r="XB183" s="69"/>
      <c r="XC183" s="69"/>
      <c r="XD183" s="69"/>
      <c r="XE183" s="69"/>
      <c r="XF183" s="69"/>
      <c r="XG183" s="69"/>
      <c r="XH183" s="69"/>
      <c r="XI183" s="69"/>
      <c r="XJ183" s="69"/>
      <c r="XK183" s="69"/>
      <c r="XL183" s="69"/>
      <c r="XM183" s="69"/>
      <c r="XN183" s="69"/>
      <c r="XO183" s="69"/>
      <c r="XP183" s="69"/>
      <c r="XQ183" s="69"/>
      <c r="XR183" s="69"/>
      <c r="XS183" s="69"/>
      <c r="XT183" s="69"/>
      <c r="XU183" s="69"/>
      <c r="XV183" s="69"/>
      <c r="XW183" s="69"/>
      <c r="XX183" s="69"/>
      <c r="XY183" s="69"/>
      <c r="XZ183" s="69"/>
      <c r="YA183" s="69"/>
      <c r="YB183" s="69"/>
      <c r="YC183" s="69"/>
      <c r="YD183" s="69"/>
      <c r="YE183" s="69"/>
      <c r="YF183" s="69"/>
      <c r="YG183" s="69"/>
      <c r="YH183" s="69"/>
      <c r="YI183" s="69"/>
      <c r="YJ183" s="69"/>
      <c r="YK183" s="69"/>
      <c r="YL183" s="69"/>
      <c r="YM183" s="69"/>
      <c r="YN183" s="69"/>
      <c r="YO183" s="69"/>
      <c r="YP183" s="69"/>
      <c r="YQ183" s="69"/>
      <c r="YR183" s="69"/>
      <c r="YS183" s="69"/>
      <c r="YT183" s="69"/>
      <c r="YU183" s="69"/>
      <c r="YV183" s="69"/>
      <c r="YW183" s="69"/>
      <c r="YX183" s="69"/>
      <c r="YY183" s="69"/>
      <c r="YZ183" s="69"/>
      <c r="ZA183" s="69"/>
      <c r="ZB183" s="69"/>
      <c r="ZC183" s="69"/>
      <c r="ZD183" s="69"/>
      <c r="ZE183" s="69"/>
      <c r="ZF183" s="69"/>
      <c r="ZG183" s="69"/>
      <c r="ZH183" s="69"/>
      <c r="ZI183" s="69"/>
      <c r="ZJ183" s="69"/>
      <c r="ZK183" s="69"/>
      <c r="ZL183" s="69"/>
      <c r="ZM183" s="69"/>
      <c r="ZN183" s="69"/>
      <c r="ZO183" s="69"/>
      <c r="ZP183" s="69"/>
      <c r="ZQ183" s="69"/>
      <c r="ZR183" s="69"/>
      <c r="ZS183" s="69"/>
      <c r="ZT183" s="69"/>
      <c r="ZU183" s="69"/>
      <c r="ZV183" s="69"/>
      <c r="ZW183" s="69"/>
      <c r="ZX183" s="69"/>
      <c r="ZY183" s="69"/>
      <c r="ZZ183" s="69"/>
      <c r="AAA183" s="69"/>
      <c r="AAB183" s="69"/>
      <c r="AAC183" s="69"/>
      <c r="AAD183" s="69"/>
      <c r="AAE183" s="69"/>
      <c r="AAF183" s="69"/>
      <c r="AAG183" s="69"/>
      <c r="AAH183" s="69"/>
      <c r="AAI183" s="69"/>
      <c r="AAJ183" s="69"/>
      <c r="AAK183" s="69"/>
      <c r="AAL183" s="69"/>
      <c r="AAM183" s="69"/>
      <c r="AAN183" s="69"/>
      <c r="AAO183" s="69"/>
      <c r="AAP183" s="69"/>
      <c r="AAQ183" s="69"/>
      <c r="AAR183" s="69"/>
      <c r="AAS183" s="69"/>
      <c r="AAT183" s="69"/>
      <c r="AAU183" s="69"/>
      <c r="AAV183" s="69"/>
      <c r="AAW183" s="69"/>
      <c r="AAX183" s="69"/>
      <c r="AAY183" s="69"/>
      <c r="AAZ183" s="69"/>
      <c r="ABA183" s="69"/>
      <c r="ABB183" s="69"/>
      <c r="ABC183" s="69"/>
      <c r="ABD183" s="69"/>
      <c r="ABE183" s="69"/>
      <c r="ABF183" s="69"/>
      <c r="ABG183" s="69"/>
      <c r="ABH183" s="69"/>
      <c r="ABI183" s="69"/>
      <c r="ABJ183" s="69"/>
      <c r="ABK183" s="69"/>
      <c r="ABL183" s="69"/>
      <c r="ABM183" s="69"/>
      <c r="ABN183" s="69"/>
      <c r="ABO183" s="69"/>
      <c r="ABP183" s="69"/>
      <c r="ABQ183" s="69"/>
      <c r="ABR183" s="69"/>
      <c r="ABS183" s="69"/>
      <c r="ABT183" s="69"/>
      <c r="ABU183" s="69"/>
      <c r="ABV183" s="69"/>
      <c r="ABW183" s="69"/>
      <c r="ABX183" s="69"/>
      <c r="ABY183" s="69"/>
      <c r="ABZ183" s="69"/>
      <c r="ACA183" s="69"/>
      <c r="ACB183" s="69"/>
      <c r="ACC183" s="69"/>
      <c r="ACD183" s="69"/>
      <c r="ACE183" s="69"/>
      <c r="ACF183" s="69"/>
      <c r="ACG183" s="69"/>
      <c r="ACH183" s="69"/>
      <c r="ACI183" s="69"/>
      <c r="ACJ183" s="69"/>
      <c r="ACK183" s="69"/>
      <c r="ACL183" s="69"/>
      <c r="ACM183" s="69"/>
      <c r="ACN183" s="69"/>
      <c r="ACO183" s="69"/>
      <c r="ACP183" s="69"/>
      <c r="ACQ183" s="69"/>
      <c r="ACR183" s="69"/>
      <c r="ACS183" s="69"/>
      <c r="ACT183" s="69"/>
      <c r="ACU183" s="69"/>
      <c r="ACV183" s="69"/>
      <c r="ACW183" s="69"/>
      <c r="ACX183" s="69"/>
      <c r="ACY183" s="69"/>
      <c r="ACZ183" s="69"/>
      <c r="ADA183" s="69"/>
      <c r="ADB183" s="69"/>
      <c r="ADC183" s="69"/>
      <c r="ADD183" s="69"/>
      <c r="ADE183" s="69"/>
      <c r="ADF183" s="69"/>
      <c r="ADG183" s="69"/>
      <c r="ADH183" s="69"/>
      <c r="ADI183" s="69"/>
      <c r="ADJ183" s="69"/>
      <c r="ADK183" s="69"/>
      <c r="ADL183" s="69"/>
      <c r="ADM183" s="69"/>
      <c r="ADN183" s="69"/>
      <c r="ADO183" s="69"/>
      <c r="ADP183" s="69"/>
      <c r="ADQ183" s="69"/>
      <c r="ADR183" s="69"/>
      <c r="ADS183" s="69"/>
      <c r="ADT183" s="69"/>
      <c r="ADU183" s="69"/>
      <c r="ADV183" s="69"/>
      <c r="ADW183" s="69"/>
      <c r="ADX183" s="69"/>
      <c r="ADY183" s="69"/>
      <c r="ADZ183" s="69"/>
      <c r="AEA183" s="69"/>
      <c r="AEB183" s="69"/>
      <c r="AEC183" s="69"/>
      <c r="AED183" s="69"/>
      <c r="AEE183" s="69"/>
      <c r="AEF183" s="69"/>
      <c r="AEG183" s="69"/>
      <c r="AEH183" s="69"/>
      <c r="AEI183" s="69"/>
      <c r="AEJ183" s="69"/>
      <c r="AEK183" s="69"/>
      <c r="AEL183" s="69"/>
      <c r="AEM183" s="69"/>
      <c r="AEN183" s="69"/>
      <c r="AEO183" s="69"/>
      <c r="AEP183" s="69"/>
      <c r="AEQ183" s="69"/>
      <c r="AER183" s="69"/>
      <c r="AES183" s="69"/>
      <c r="AET183" s="69"/>
      <c r="AEU183" s="69"/>
      <c r="AEV183" s="69"/>
      <c r="AEW183" s="69"/>
      <c r="AEX183" s="69"/>
      <c r="AEY183" s="69"/>
      <c r="AEZ183" s="69"/>
      <c r="AFA183" s="69"/>
      <c r="AFB183" s="69"/>
      <c r="AFC183" s="69"/>
      <c r="AFD183" s="69"/>
      <c r="AFE183" s="69"/>
      <c r="AFF183" s="69"/>
      <c r="AFG183" s="69"/>
      <c r="AFH183" s="69"/>
      <c r="AFI183" s="69"/>
      <c r="AFJ183" s="69"/>
      <c r="AFK183" s="69"/>
      <c r="AFL183" s="69"/>
      <c r="AFM183" s="69"/>
      <c r="AFN183" s="69"/>
      <c r="AFO183" s="69"/>
      <c r="AFP183" s="69"/>
      <c r="AFQ183" s="69"/>
      <c r="AFR183" s="69"/>
      <c r="AFS183" s="69"/>
      <c r="AFT183" s="69"/>
      <c r="AFU183" s="69"/>
      <c r="AFV183" s="69"/>
      <c r="AFW183" s="69"/>
      <c r="AFX183" s="69"/>
      <c r="AFY183" s="69"/>
      <c r="AFZ183" s="69"/>
      <c r="AGA183" s="69"/>
      <c r="AGB183" s="69"/>
      <c r="AGC183" s="69"/>
      <c r="AGD183" s="69"/>
      <c r="AGE183" s="69"/>
      <c r="AGF183" s="69"/>
      <c r="AGG183" s="69"/>
      <c r="AGH183" s="69"/>
      <c r="AGI183" s="69"/>
      <c r="AGJ183" s="69"/>
      <c r="AGK183" s="69"/>
      <c r="AGL183" s="69"/>
      <c r="AGM183" s="69"/>
      <c r="AGN183" s="69"/>
      <c r="AGO183" s="69"/>
      <c r="AGP183" s="69"/>
      <c r="AGQ183" s="69"/>
      <c r="AGR183" s="69"/>
      <c r="AGS183" s="69"/>
      <c r="AGT183" s="69"/>
      <c r="AGU183" s="69"/>
      <c r="AGV183" s="69"/>
      <c r="AGW183" s="69"/>
      <c r="AGX183" s="69"/>
      <c r="AGY183" s="69"/>
      <c r="AGZ183" s="69"/>
      <c r="AHA183" s="69"/>
      <c r="AHB183" s="69"/>
      <c r="AHC183" s="69"/>
      <c r="AHD183" s="69"/>
      <c r="AHE183" s="69"/>
      <c r="AHF183" s="69"/>
      <c r="AHG183" s="69"/>
      <c r="AHH183" s="69"/>
      <c r="AHI183" s="69"/>
      <c r="AHJ183" s="69"/>
      <c r="AHK183" s="69"/>
      <c r="AHL183" s="69"/>
      <c r="AHM183" s="69"/>
      <c r="AHN183" s="69"/>
      <c r="AHO183" s="69"/>
      <c r="AHP183" s="69"/>
      <c r="AHQ183" s="69"/>
      <c r="AHR183" s="69"/>
      <c r="AHS183" s="69"/>
      <c r="AHT183" s="69"/>
      <c r="AHU183" s="69"/>
      <c r="AHV183" s="69"/>
      <c r="AHW183" s="69"/>
      <c r="AHX183" s="69"/>
      <c r="AHY183" s="69"/>
      <c r="AHZ183" s="69"/>
      <c r="AIA183" s="69"/>
      <c r="AIB183" s="69"/>
      <c r="AIC183" s="69"/>
      <c r="AID183" s="69"/>
      <c r="AIE183" s="69"/>
      <c r="AIF183" s="69"/>
      <c r="AIG183" s="69"/>
      <c r="AIH183" s="69"/>
      <c r="AII183" s="69"/>
      <c r="AIJ183" s="69"/>
      <c r="AIK183" s="69"/>
      <c r="AIL183" s="69"/>
      <c r="AIM183" s="69"/>
      <c r="AIN183" s="69"/>
      <c r="AIO183" s="69"/>
      <c r="AIP183" s="69"/>
      <c r="AIQ183" s="69"/>
      <c r="AIR183" s="69"/>
      <c r="AIS183" s="69"/>
      <c r="AIT183" s="69"/>
      <c r="AIU183" s="69"/>
      <c r="AIV183" s="69"/>
      <c r="AIW183" s="69"/>
      <c r="AIX183" s="69"/>
      <c r="AIY183" s="69"/>
      <c r="AIZ183" s="69"/>
      <c r="AJA183" s="69"/>
      <c r="AJB183" s="69"/>
      <c r="AJC183" s="69"/>
      <c r="AJD183" s="69"/>
      <c r="AJE183" s="69"/>
      <c r="AJF183" s="69"/>
      <c r="AJG183" s="69"/>
      <c r="AJH183" s="69"/>
      <c r="AJI183" s="69"/>
      <c r="AJJ183" s="69"/>
      <c r="AJK183" s="69"/>
      <c r="AJL183" s="69"/>
      <c r="AJM183" s="69"/>
      <c r="AJN183" s="69"/>
      <c r="AJO183" s="69"/>
      <c r="AJP183" s="69"/>
      <c r="AJQ183" s="69"/>
      <c r="AJR183" s="69"/>
      <c r="AJS183" s="69"/>
      <c r="AJT183" s="69"/>
      <c r="AJU183" s="69"/>
      <c r="AJV183" s="69"/>
      <c r="AJW183" s="69"/>
      <c r="AJX183" s="69"/>
      <c r="AJY183" s="69"/>
      <c r="AJZ183" s="69"/>
      <c r="AKA183" s="69"/>
      <c r="AKB183" s="69"/>
      <c r="AKC183" s="69"/>
      <c r="AKD183" s="69"/>
      <c r="AKE183" s="69"/>
      <c r="AKF183" s="69"/>
      <c r="AKG183" s="69"/>
      <c r="AKH183" s="69"/>
      <c r="AKI183" s="69"/>
      <c r="AKJ183" s="69"/>
      <c r="AKK183" s="69"/>
      <c r="AKL183" s="69"/>
      <c r="AKM183" s="69"/>
      <c r="AKN183" s="69"/>
      <c r="AKO183" s="69"/>
      <c r="AKP183" s="69"/>
      <c r="AKQ183" s="69"/>
      <c r="AKR183" s="69"/>
      <c r="AKS183" s="69"/>
      <c r="AKT183" s="69"/>
      <c r="AKU183" s="69"/>
      <c r="AKV183" s="69"/>
      <c r="AKW183" s="69"/>
      <c r="AKX183" s="69"/>
      <c r="AKY183" s="69"/>
      <c r="AKZ183" s="69"/>
      <c r="ALA183" s="69"/>
      <c r="ALB183" s="69"/>
      <c r="ALC183" s="69"/>
      <c r="ALD183" s="69"/>
      <c r="ALE183" s="69"/>
      <c r="ALF183" s="69"/>
      <c r="ALG183" s="69"/>
      <c r="ALH183" s="69"/>
      <c r="ALI183" s="69"/>
      <c r="ALJ183" s="69"/>
      <c r="ALK183" s="69"/>
      <c r="ALL183" s="69"/>
      <c r="ALM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c r="CA184" s="69"/>
      <c r="CB184" s="69"/>
      <c r="CC184" s="69"/>
      <c r="CD184" s="69"/>
      <c r="CE184" s="69"/>
      <c r="CF184" s="69"/>
      <c r="CG184" s="69"/>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c r="FF184" s="69"/>
      <c r="FG184" s="69"/>
      <c r="FH184" s="69"/>
      <c r="FI184" s="69"/>
      <c r="FJ184" s="69"/>
      <c r="FK184" s="69"/>
      <c r="FL184" s="69"/>
      <c r="FM184" s="69"/>
      <c r="FN184" s="69"/>
      <c r="FO184" s="69"/>
      <c r="FP184" s="69"/>
      <c r="FQ184" s="69"/>
      <c r="FR184" s="69"/>
      <c r="FS184" s="69"/>
      <c r="FT184" s="69"/>
      <c r="FU184" s="69"/>
      <c r="FV184" s="69"/>
      <c r="FW184" s="69"/>
      <c r="FX184" s="69"/>
      <c r="FY184" s="69"/>
      <c r="FZ184" s="69"/>
      <c r="GA184" s="69"/>
      <c r="GB184" s="69"/>
      <c r="GC184" s="69"/>
      <c r="GD184" s="69"/>
      <c r="GE184" s="69"/>
      <c r="GF184" s="69"/>
      <c r="GG184" s="69"/>
      <c r="GH184" s="69"/>
      <c r="GI184" s="69"/>
      <c r="GJ184" s="69"/>
      <c r="GK184" s="69"/>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c r="HZ184" s="69"/>
      <c r="IA184" s="69"/>
      <c r="IB184" s="69"/>
      <c r="IC184" s="69"/>
      <c r="ID184" s="69"/>
      <c r="IE184" s="69"/>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c r="JQ184" s="69"/>
      <c r="JR184" s="69"/>
      <c r="JS184" s="69"/>
      <c r="JT184" s="69"/>
      <c r="JU184" s="69"/>
      <c r="JV184" s="69"/>
      <c r="JW184" s="69"/>
      <c r="JX184" s="69"/>
      <c r="JY184" s="69"/>
      <c r="JZ184" s="69"/>
      <c r="KA184" s="69"/>
      <c r="KB184" s="69"/>
      <c r="KC184" s="69"/>
      <c r="KD184" s="69"/>
      <c r="KE184" s="69"/>
      <c r="KF184" s="69"/>
      <c r="KG184" s="69"/>
      <c r="KH184" s="69"/>
      <c r="KI184" s="69"/>
      <c r="KJ184" s="69"/>
      <c r="KK184" s="69"/>
      <c r="KL184" s="69"/>
      <c r="KM184" s="69"/>
      <c r="KN184" s="69"/>
      <c r="KO184" s="69"/>
      <c r="KP184" s="69"/>
      <c r="KQ184" s="69"/>
      <c r="KR184" s="69"/>
      <c r="KS184" s="69"/>
      <c r="KT184" s="69"/>
      <c r="KU184" s="69"/>
      <c r="KV184" s="69"/>
      <c r="KW184" s="69"/>
      <c r="KX184" s="69"/>
      <c r="KY184" s="69"/>
      <c r="KZ184" s="69"/>
      <c r="LA184" s="69"/>
      <c r="LB184" s="69"/>
      <c r="LC184" s="69"/>
      <c r="LD184" s="69"/>
      <c r="LE184" s="69"/>
      <c r="LF184" s="69"/>
      <c r="LG184" s="69"/>
      <c r="LH184" s="69"/>
      <c r="LI184" s="69"/>
      <c r="LJ184" s="69"/>
      <c r="LK184" s="69"/>
      <c r="LL184" s="69"/>
      <c r="LM184" s="69"/>
      <c r="LN184" s="69"/>
      <c r="LO184" s="69"/>
      <c r="LP184" s="69"/>
      <c r="LQ184" s="69"/>
      <c r="LR184" s="69"/>
      <c r="LS184" s="69"/>
      <c r="LT184" s="69"/>
      <c r="LU184" s="69"/>
      <c r="LV184" s="69"/>
      <c r="LW184" s="69"/>
      <c r="LX184" s="69"/>
      <c r="LY184" s="69"/>
      <c r="LZ184" s="69"/>
      <c r="MA184" s="69"/>
      <c r="MB184" s="69"/>
      <c r="MC184" s="69"/>
      <c r="MD184" s="69"/>
      <c r="ME184" s="69"/>
      <c r="MF184" s="69"/>
      <c r="MG184" s="69"/>
      <c r="MH184" s="69"/>
      <c r="MI184" s="69"/>
      <c r="MJ184" s="69"/>
      <c r="MK184" s="69"/>
      <c r="ML184" s="69"/>
      <c r="MM184" s="69"/>
      <c r="MN184" s="69"/>
      <c r="MO184" s="69"/>
      <c r="MP184" s="69"/>
      <c r="MQ184" s="69"/>
      <c r="MR184" s="69"/>
      <c r="MS184" s="69"/>
      <c r="MT184" s="69"/>
      <c r="MU184" s="69"/>
      <c r="MV184" s="69"/>
      <c r="MW184" s="69"/>
      <c r="MX184" s="69"/>
      <c r="MY184" s="69"/>
      <c r="MZ184" s="69"/>
      <c r="NA184" s="69"/>
      <c r="NB184" s="69"/>
      <c r="NC184" s="69"/>
      <c r="ND184" s="69"/>
      <c r="NE184" s="69"/>
      <c r="NF184" s="69"/>
      <c r="NG184" s="69"/>
      <c r="NH184" s="69"/>
      <c r="NI184" s="69"/>
      <c r="NJ184" s="69"/>
      <c r="NK184" s="69"/>
      <c r="NL184" s="69"/>
      <c r="NM184" s="69"/>
      <c r="NN184" s="69"/>
      <c r="NO184" s="69"/>
      <c r="NP184" s="69"/>
      <c r="NQ184" s="69"/>
      <c r="NR184" s="69"/>
      <c r="NS184" s="69"/>
      <c r="NT184" s="69"/>
      <c r="NU184" s="69"/>
      <c r="NV184" s="69"/>
      <c r="NW184" s="69"/>
      <c r="NX184" s="69"/>
      <c r="NY184" s="69"/>
      <c r="NZ184" s="69"/>
      <c r="OA184" s="69"/>
      <c r="OB184" s="69"/>
      <c r="OC184" s="69"/>
      <c r="OD184" s="69"/>
      <c r="OE184" s="69"/>
      <c r="OF184" s="69"/>
      <c r="OG184" s="69"/>
      <c r="OH184" s="69"/>
      <c r="OI184" s="69"/>
      <c r="OJ184" s="69"/>
      <c r="OK184" s="69"/>
      <c r="OL184" s="69"/>
      <c r="OM184" s="69"/>
      <c r="ON184" s="69"/>
      <c r="OO184" s="69"/>
      <c r="OP184" s="69"/>
      <c r="OQ184" s="69"/>
      <c r="OR184" s="69"/>
      <c r="OS184" s="69"/>
      <c r="OT184" s="69"/>
      <c r="OU184" s="69"/>
      <c r="OV184" s="69"/>
      <c r="OW184" s="69"/>
      <c r="OX184" s="69"/>
      <c r="OY184" s="69"/>
      <c r="OZ184" s="69"/>
      <c r="PA184" s="69"/>
      <c r="PB184" s="69"/>
      <c r="PC184" s="69"/>
      <c r="PD184" s="69"/>
      <c r="PE184" s="69"/>
      <c r="PF184" s="69"/>
      <c r="PG184" s="69"/>
      <c r="PH184" s="69"/>
      <c r="PI184" s="69"/>
      <c r="PJ184" s="69"/>
      <c r="PK184" s="69"/>
      <c r="PL184" s="69"/>
      <c r="PM184" s="69"/>
      <c r="PN184" s="69"/>
      <c r="PO184" s="69"/>
      <c r="PP184" s="69"/>
      <c r="PQ184" s="69"/>
      <c r="PR184" s="69"/>
      <c r="PS184" s="69"/>
      <c r="PT184" s="69"/>
      <c r="PU184" s="69"/>
      <c r="PV184" s="69"/>
      <c r="PW184" s="69"/>
      <c r="PX184" s="69"/>
      <c r="PY184" s="69"/>
      <c r="PZ184" s="69"/>
      <c r="QA184" s="69"/>
      <c r="QB184" s="69"/>
      <c r="QC184" s="69"/>
      <c r="QD184" s="69"/>
      <c r="QE184" s="69"/>
      <c r="QF184" s="69"/>
      <c r="QG184" s="69"/>
      <c r="QH184" s="69"/>
      <c r="QI184" s="69"/>
      <c r="QJ184" s="69"/>
      <c r="QK184" s="69"/>
      <c r="QL184" s="69"/>
      <c r="QM184" s="69"/>
      <c r="QN184" s="69"/>
      <c r="QO184" s="69"/>
      <c r="QP184" s="69"/>
      <c r="QQ184" s="69"/>
      <c r="QR184" s="69"/>
      <c r="QS184" s="69"/>
      <c r="QT184" s="69"/>
      <c r="QU184" s="69"/>
      <c r="QV184" s="69"/>
      <c r="QW184" s="69"/>
      <c r="QX184" s="69"/>
      <c r="QY184" s="69"/>
      <c r="QZ184" s="69"/>
      <c r="RA184" s="69"/>
      <c r="RB184" s="69"/>
      <c r="RC184" s="69"/>
      <c r="RD184" s="69"/>
      <c r="RE184" s="69"/>
      <c r="RF184" s="69"/>
      <c r="RG184" s="69"/>
      <c r="RH184" s="69"/>
      <c r="RI184" s="69"/>
      <c r="RJ184" s="69"/>
      <c r="RK184" s="69"/>
      <c r="RL184" s="69"/>
      <c r="RM184" s="69"/>
      <c r="RN184" s="69"/>
      <c r="RO184" s="69"/>
      <c r="RP184" s="69"/>
      <c r="RQ184" s="69"/>
      <c r="RR184" s="69"/>
      <c r="RS184" s="69"/>
      <c r="RT184" s="69"/>
      <c r="RU184" s="69"/>
      <c r="RV184" s="69"/>
      <c r="RW184" s="69"/>
      <c r="RX184" s="69"/>
      <c r="RY184" s="69"/>
      <c r="RZ184" s="69"/>
      <c r="SA184" s="69"/>
      <c r="SB184" s="69"/>
      <c r="SC184" s="69"/>
      <c r="SD184" s="69"/>
      <c r="SE184" s="69"/>
      <c r="SF184" s="69"/>
      <c r="SG184" s="69"/>
      <c r="SH184" s="69"/>
      <c r="SI184" s="69"/>
      <c r="SJ184" s="69"/>
      <c r="SK184" s="69"/>
      <c r="SL184" s="69"/>
      <c r="SM184" s="69"/>
      <c r="SN184" s="69"/>
      <c r="SO184" s="69"/>
      <c r="SP184" s="69"/>
      <c r="SQ184" s="69"/>
      <c r="SR184" s="69"/>
      <c r="SS184" s="69"/>
      <c r="ST184" s="69"/>
      <c r="SU184" s="69"/>
      <c r="SV184" s="69"/>
      <c r="SW184" s="69"/>
      <c r="SX184" s="69"/>
      <c r="SY184" s="69"/>
      <c r="SZ184" s="69"/>
      <c r="TA184" s="69"/>
      <c r="TB184" s="69"/>
      <c r="TC184" s="69"/>
      <c r="TD184" s="69"/>
      <c r="TE184" s="69"/>
      <c r="TF184" s="69"/>
      <c r="TG184" s="69"/>
      <c r="TH184" s="69"/>
      <c r="TI184" s="69"/>
      <c r="TJ184" s="69"/>
      <c r="TK184" s="69"/>
      <c r="TL184" s="69"/>
      <c r="TM184" s="69"/>
      <c r="TN184" s="69"/>
      <c r="TO184" s="69"/>
      <c r="TP184" s="69"/>
      <c r="TQ184" s="69"/>
      <c r="TR184" s="69"/>
      <c r="TS184" s="69"/>
      <c r="TT184" s="69"/>
      <c r="TU184" s="69"/>
      <c r="TV184" s="69"/>
      <c r="TW184" s="69"/>
      <c r="TX184" s="69"/>
      <c r="TY184" s="69"/>
      <c r="TZ184" s="69"/>
      <c r="UA184" s="69"/>
      <c r="UB184" s="69"/>
      <c r="UC184" s="69"/>
      <c r="UD184" s="69"/>
      <c r="UE184" s="69"/>
      <c r="UF184" s="69"/>
      <c r="UG184" s="69"/>
      <c r="UH184" s="69"/>
      <c r="UI184" s="69"/>
      <c r="UJ184" s="69"/>
      <c r="UK184" s="69"/>
      <c r="UL184" s="69"/>
      <c r="UM184" s="69"/>
      <c r="UN184" s="69"/>
      <c r="UO184" s="69"/>
      <c r="UP184" s="69"/>
      <c r="UQ184" s="69"/>
      <c r="UR184" s="69"/>
      <c r="US184" s="69"/>
      <c r="UT184" s="69"/>
      <c r="UU184" s="69"/>
      <c r="UV184" s="69"/>
      <c r="UW184" s="69"/>
      <c r="UX184" s="69"/>
      <c r="UY184" s="69"/>
      <c r="UZ184" s="69"/>
      <c r="VA184" s="69"/>
      <c r="VB184" s="69"/>
      <c r="VC184" s="69"/>
      <c r="VD184" s="69"/>
      <c r="VE184" s="69"/>
      <c r="VF184" s="69"/>
      <c r="VG184" s="69"/>
      <c r="VH184" s="69"/>
      <c r="VI184" s="69"/>
      <c r="VJ184" s="69"/>
      <c r="VK184" s="69"/>
      <c r="VL184" s="69"/>
      <c r="VM184" s="69"/>
      <c r="VN184" s="69"/>
      <c r="VO184" s="69"/>
      <c r="VP184" s="69"/>
      <c r="VQ184" s="69"/>
      <c r="VR184" s="69"/>
      <c r="VS184" s="69"/>
      <c r="VT184" s="69"/>
      <c r="VU184" s="69"/>
      <c r="VV184" s="69"/>
      <c r="VW184" s="69"/>
      <c r="VX184" s="69"/>
      <c r="VY184" s="69"/>
      <c r="VZ184" s="69"/>
      <c r="WA184" s="69"/>
      <c r="WB184" s="69"/>
      <c r="WC184" s="69"/>
      <c r="WD184" s="69"/>
      <c r="WE184" s="69"/>
      <c r="WF184" s="69"/>
      <c r="WG184" s="69"/>
      <c r="WH184" s="69"/>
      <c r="WI184" s="69"/>
      <c r="WJ184" s="69"/>
      <c r="WK184" s="69"/>
      <c r="WL184" s="69"/>
      <c r="WM184" s="69"/>
      <c r="WN184" s="69"/>
      <c r="WO184" s="69"/>
      <c r="WP184" s="69"/>
      <c r="WQ184" s="69"/>
      <c r="WR184" s="69"/>
      <c r="WS184" s="69"/>
      <c r="WT184" s="69"/>
      <c r="WU184" s="69"/>
      <c r="WV184" s="69"/>
      <c r="WW184" s="69"/>
      <c r="WX184" s="69"/>
      <c r="WY184" s="69"/>
      <c r="WZ184" s="69"/>
      <c r="XA184" s="69"/>
      <c r="XB184" s="69"/>
      <c r="XC184" s="69"/>
      <c r="XD184" s="69"/>
      <c r="XE184" s="69"/>
      <c r="XF184" s="69"/>
      <c r="XG184" s="69"/>
      <c r="XH184" s="69"/>
      <c r="XI184" s="69"/>
      <c r="XJ184" s="69"/>
      <c r="XK184" s="69"/>
      <c r="XL184" s="69"/>
      <c r="XM184" s="69"/>
      <c r="XN184" s="69"/>
      <c r="XO184" s="69"/>
      <c r="XP184" s="69"/>
      <c r="XQ184" s="69"/>
      <c r="XR184" s="69"/>
      <c r="XS184" s="69"/>
      <c r="XT184" s="69"/>
      <c r="XU184" s="69"/>
      <c r="XV184" s="69"/>
      <c r="XW184" s="69"/>
      <c r="XX184" s="69"/>
      <c r="XY184" s="69"/>
      <c r="XZ184" s="69"/>
      <c r="YA184" s="69"/>
      <c r="YB184" s="69"/>
      <c r="YC184" s="69"/>
      <c r="YD184" s="69"/>
      <c r="YE184" s="69"/>
      <c r="YF184" s="69"/>
      <c r="YG184" s="69"/>
      <c r="YH184" s="69"/>
      <c r="YI184" s="69"/>
      <c r="YJ184" s="69"/>
      <c r="YK184" s="69"/>
      <c r="YL184" s="69"/>
      <c r="YM184" s="69"/>
      <c r="YN184" s="69"/>
      <c r="YO184" s="69"/>
      <c r="YP184" s="69"/>
      <c r="YQ184" s="69"/>
      <c r="YR184" s="69"/>
      <c r="YS184" s="69"/>
      <c r="YT184" s="69"/>
      <c r="YU184" s="69"/>
      <c r="YV184" s="69"/>
      <c r="YW184" s="69"/>
      <c r="YX184" s="69"/>
      <c r="YY184" s="69"/>
      <c r="YZ184" s="69"/>
      <c r="ZA184" s="69"/>
      <c r="ZB184" s="69"/>
      <c r="ZC184" s="69"/>
      <c r="ZD184" s="69"/>
      <c r="ZE184" s="69"/>
      <c r="ZF184" s="69"/>
      <c r="ZG184" s="69"/>
      <c r="ZH184" s="69"/>
      <c r="ZI184" s="69"/>
      <c r="ZJ184" s="69"/>
      <c r="ZK184" s="69"/>
      <c r="ZL184" s="69"/>
      <c r="ZM184" s="69"/>
      <c r="ZN184" s="69"/>
      <c r="ZO184" s="69"/>
      <c r="ZP184" s="69"/>
      <c r="ZQ184" s="69"/>
      <c r="ZR184" s="69"/>
      <c r="ZS184" s="69"/>
      <c r="ZT184" s="69"/>
      <c r="ZU184" s="69"/>
      <c r="ZV184" s="69"/>
      <c r="ZW184" s="69"/>
      <c r="ZX184" s="69"/>
      <c r="ZY184" s="69"/>
      <c r="ZZ184" s="69"/>
      <c r="AAA184" s="69"/>
      <c r="AAB184" s="69"/>
      <c r="AAC184" s="69"/>
      <c r="AAD184" s="69"/>
      <c r="AAE184" s="69"/>
      <c r="AAF184" s="69"/>
      <c r="AAG184" s="69"/>
      <c r="AAH184" s="69"/>
      <c r="AAI184" s="69"/>
      <c r="AAJ184" s="69"/>
      <c r="AAK184" s="69"/>
      <c r="AAL184" s="69"/>
      <c r="AAM184" s="69"/>
      <c r="AAN184" s="69"/>
      <c r="AAO184" s="69"/>
      <c r="AAP184" s="69"/>
      <c r="AAQ184" s="69"/>
      <c r="AAR184" s="69"/>
      <c r="AAS184" s="69"/>
      <c r="AAT184" s="69"/>
      <c r="AAU184" s="69"/>
      <c r="AAV184" s="69"/>
      <c r="AAW184" s="69"/>
      <c r="AAX184" s="69"/>
      <c r="AAY184" s="69"/>
      <c r="AAZ184" s="69"/>
      <c r="ABA184" s="69"/>
      <c r="ABB184" s="69"/>
      <c r="ABC184" s="69"/>
      <c r="ABD184" s="69"/>
      <c r="ABE184" s="69"/>
      <c r="ABF184" s="69"/>
      <c r="ABG184" s="69"/>
      <c r="ABH184" s="69"/>
      <c r="ABI184" s="69"/>
      <c r="ABJ184" s="69"/>
      <c r="ABK184" s="69"/>
      <c r="ABL184" s="69"/>
      <c r="ABM184" s="69"/>
      <c r="ABN184" s="69"/>
      <c r="ABO184" s="69"/>
      <c r="ABP184" s="69"/>
      <c r="ABQ184" s="69"/>
      <c r="ABR184" s="69"/>
      <c r="ABS184" s="69"/>
      <c r="ABT184" s="69"/>
      <c r="ABU184" s="69"/>
      <c r="ABV184" s="69"/>
      <c r="ABW184" s="69"/>
      <c r="ABX184" s="69"/>
      <c r="ABY184" s="69"/>
      <c r="ABZ184" s="69"/>
      <c r="ACA184" s="69"/>
      <c r="ACB184" s="69"/>
      <c r="ACC184" s="69"/>
      <c r="ACD184" s="69"/>
      <c r="ACE184" s="69"/>
      <c r="ACF184" s="69"/>
      <c r="ACG184" s="69"/>
      <c r="ACH184" s="69"/>
      <c r="ACI184" s="69"/>
      <c r="ACJ184" s="69"/>
      <c r="ACK184" s="69"/>
      <c r="ACL184" s="69"/>
      <c r="ACM184" s="69"/>
      <c r="ACN184" s="69"/>
      <c r="ACO184" s="69"/>
      <c r="ACP184" s="69"/>
      <c r="ACQ184" s="69"/>
      <c r="ACR184" s="69"/>
      <c r="ACS184" s="69"/>
      <c r="ACT184" s="69"/>
      <c r="ACU184" s="69"/>
      <c r="ACV184" s="69"/>
      <c r="ACW184" s="69"/>
      <c r="ACX184" s="69"/>
      <c r="ACY184" s="69"/>
      <c r="ACZ184" s="69"/>
      <c r="ADA184" s="69"/>
      <c r="ADB184" s="69"/>
      <c r="ADC184" s="69"/>
      <c r="ADD184" s="69"/>
      <c r="ADE184" s="69"/>
      <c r="ADF184" s="69"/>
      <c r="ADG184" s="69"/>
      <c r="ADH184" s="69"/>
      <c r="ADI184" s="69"/>
      <c r="ADJ184" s="69"/>
      <c r="ADK184" s="69"/>
      <c r="ADL184" s="69"/>
      <c r="ADM184" s="69"/>
      <c r="ADN184" s="69"/>
      <c r="ADO184" s="69"/>
      <c r="ADP184" s="69"/>
      <c r="ADQ184" s="69"/>
      <c r="ADR184" s="69"/>
      <c r="ADS184" s="69"/>
      <c r="ADT184" s="69"/>
      <c r="ADU184" s="69"/>
      <c r="ADV184" s="69"/>
      <c r="ADW184" s="69"/>
      <c r="ADX184" s="69"/>
      <c r="ADY184" s="69"/>
      <c r="ADZ184" s="69"/>
      <c r="AEA184" s="69"/>
      <c r="AEB184" s="69"/>
      <c r="AEC184" s="69"/>
      <c r="AED184" s="69"/>
      <c r="AEE184" s="69"/>
      <c r="AEF184" s="69"/>
      <c r="AEG184" s="69"/>
      <c r="AEH184" s="69"/>
      <c r="AEI184" s="69"/>
      <c r="AEJ184" s="69"/>
      <c r="AEK184" s="69"/>
      <c r="AEL184" s="69"/>
      <c r="AEM184" s="69"/>
      <c r="AEN184" s="69"/>
      <c r="AEO184" s="69"/>
      <c r="AEP184" s="69"/>
      <c r="AEQ184" s="69"/>
      <c r="AER184" s="69"/>
      <c r="AES184" s="69"/>
      <c r="AET184" s="69"/>
      <c r="AEU184" s="69"/>
      <c r="AEV184" s="69"/>
      <c r="AEW184" s="69"/>
      <c r="AEX184" s="69"/>
      <c r="AEY184" s="69"/>
      <c r="AEZ184" s="69"/>
      <c r="AFA184" s="69"/>
      <c r="AFB184" s="69"/>
      <c r="AFC184" s="69"/>
      <c r="AFD184" s="69"/>
      <c r="AFE184" s="69"/>
      <c r="AFF184" s="69"/>
      <c r="AFG184" s="69"/>
      <c r="AFH184" s="69"/>
      <c r="AFI184" s="69"/>
      <c r="AFJ184" s="69"/>
      <c r="AFK184" s="69"/>
      <c r="AFL184" s="69"/>
      <c r="AFM184" s="69"/>
      <c r="AFN184" s="69"/>
      <c r="AFO184" s="69"/>
      <c r="AFP184" s="69"/>
      <c r="AFQ184" s="69"/>
      <c r="AFR184" s="69"/>
      <c r="AFS184" s="69"/>
      <c r="AFT184" s="69"/>
      <c r="AFU184" s="69"/>
      <c r="AFV184" s="69"/>
      <c r="AFW184" s="69"/>
      <c r="AFX184" s="69"/>
      <c r="AFY184" s="69"/>
      <c r="AFZ184" s="69"/>
      <c r="AGA184" s="69"/>
      <c r="AGB184" s="69"/>
      <c r="AGC184" s="69"/>
      <c r="AGD184" s="69"/>
      <c r="AGE184" s="69"/>
      <c r="AGF184" s="69"/>
      <c r="AGG184" s="69"/>
      <c r="AGH184" s="69"/>
      <c r="AGI184" s="69"/>
      <c r="AGJ184" s="69"/>
      <c r="AGK184" s="69"/>
      <c r="AGL184" s="69"/>
      <c r="AGM184" s="69"/>
      <c r="AGN184" s="69"/>
      <c r="AGO184" s="69"/>
      <c r="AGP184" s="69"/>
      <c r="AGQ184" s="69"/>
      <c r="AGR184" s="69"/>
      <c r="AGS184" s="69"/>
      <c r="AGT184" s="69"/>
      <c r="AGU184" s="69"/>
      <c r="AGV184" s="69"/>
      <c r="AGW184" s="69"/>
      <c r="AGX184" s="69"/>
      <c r="AGY184" s="69"/>
      <c r="AGZ184" s="69"/>
      <c r="AHA184" s="69"/>
      <c r="AHB184" s="69"/>
      <c r="AHC184" s="69"/>
      <c r="AHD184" s="69"/>
      <c r="AHE184" s="69"/>
      <c r="AHF184" s="69"/>
      <c r="AHG184" s="69"/>
      <c r="AHH184" s="69"/>
      <c r="AHI184" s="69"/>
      <c r="AHJ184" s="69"/>
      <c r="AHK184" s="69"/>
      <c r="AHL184" s="69"/>
      <c r="AHM184" s="69"/>
      <c r="AHN184" s="69"/>
      <c r="AHO184" s="69"/>
      <c r="AHP184" s="69"/>
      <c r="AHQ184" s="69"/>
      <c r="AHR184" s="69"/>
      <c r="AHS184" s="69"/>
      <c r="AHT184" s="69"/>
      <c r="AHU184" s="69"/>
      <c r="AHV184" s="69"/>
      <c r="AHW184" s="69"/>
      <c r="AHX184" s="69"/>
      <c r="AHY184" s="69"/>
      <c r="AHZ184" s="69"/>
      <c r="AIA184" s="69"/>
      <c r="AIB184" s="69"/>
      <c r="AIC184" s="69"/>
      <c r="AID184" s="69"/>
      <c r="AIE184" s="69"/>
      <c r="AIF184" s="69"/>
      <c r="AIG184" s="69"/>
      <c r="AIH184" s="69"/>
      <c r="AII184" s="69"/>
      <c r="AIJ184" s="69"/>
      <c r="AIK184" s="69"/>
      <c r="AIL184" s="69"/>
      <c r="AIM184" s="69"/>
      <c r="AIN184" s="69"/>
      <c r="AIO184" s="69"/>
      <c r="AIP184" s="69"/>
      <c r="AIQ184" s="69"/>
      <c r="AIR184" s="69"/>
      <c r="AIS184" s="69"/>
      <c r="AIT184" s="69"/>
      <c r="AIU184" s="69"/>
      <c r="AIV184" s="69"/>
      <c r="AIW184" s="69"/>
      <c r="AIX184" s="69"/>
      <c r="AIY184" s="69"/>
      <c r="AIZ184" s="69"/>
      <c r="AJA184" s="69"/>
      <c r="AJB184" s="69"/>
      <c r="AJC184" s="69"/>
      <c r="AJD184" s="69"/>
      <c r="AJE184" s="69"/>
      <c r="AJF184" s="69"/>
      <c r="AJG184" s="69"/>
      <c r="AJH184" s="69"/>
      <c r="AJI184" s="69"/>
      <c r="AJJ184" s="69"/>
      <c r="AJK184" s="69"/>
      <c r="AJL184" s="69"/>
      <c r="AJM184" s="69"/>
      <c r="AJN184" s="69"/>
      <c r="AJO184" s="69"/>
      <c r="AJP184" s="69"/>
      <c r="AJQ184" s="69"/>
      <c r="AJR184" s="69"/>
      <c r="AJS184" s="69"/>
      <c r="AJT184" s="69"/>
      <c r="AJU184" s="69"/>
      <c r="AJV184" s="69"/>
      <c r="AJW184" s="69"/>
      <c r="AJX184" s="69"/>
      <c r="AJY184" s="69"/>
      <c r="AJZ184" s="69"/>
      <c r="AKA184" s="69"/>
      <c r="AKB184" s="69"/>
      <c r="AKC184" s="69"/>
      <c r="AKD184" s="69"/>
      <c r="AKE184" s="69"/>
      <c r="AKF184" s="69"/>
      <c r="AKG184" s="69"/>
      <c r="AKH184" s="69"/>
      <c r="AKI184" s="69"/>
      <c r="AKJ184" s="69"/>
      <c r="AKK184" s="69"/>
      <c r="AKL184" s="69"/>
      <c r="AKM184" s="69"/>
      <c r="AKN184" s="69"/>
      <c r="AKO184" s="69"/>
      <c r="AKP184" s="69"/>
      <c r="AKQ184" s="69"/>
      <c r="AKR184" s="69"/>
      <c r="AKS184" s="69"/>
      <c r="AKT184" s="69"/>
      <c r="AKU184" s="69"/>
      <c r="AKV184" s="69"/>
      <c r="AKW184" s="69"/>
      <c r="AKX184" s="69"/>
      <c r="AKY184" s="69"/>
      <c r="AKZ184" s="69"/>
      <c r="ALA184" s="69"/>
      <c r="ALB184" s="69"/>
      <c r="ALC184" s="69"/>
      <c r="ALD184" s="69"/>
      <c r="ALE184" s="69"/>
      <c r="ALF184" s="69"/>
      <c r="ALG184" s="69"/>
      <c r="ALH184" s="69"/>
      <c r="ALI184" s="69"/>
      <c r="ALJ184" s="69"/>
      <c r="ALK184" s="69"/>
      <c r="ALL184" s="69"/>
      <c r="ALM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c r="FU185" s="69"/>
      <c r="FV185" s="69"/>
      <c r="FW185" s="69"/>
      <c r="FX185" s="69"/>
      <c r="FY185" s="69"/>
      <c r="FZ185" s="69"/>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c r="KC185" s="69"/>
      <c r="KD185" s="69"/>
      <c r="KE185" s="69"/>
      <c r="KF185" s="69"/>
      <c r="KG185" s="69"/>
      <c r="KH185" s="69"/>
      <c r="KI185" s="69"/>
      <c r="KJ185" s="69"/>
      <c r="KK185" s="69"/>
      <c r="KL185" s="69"/>
      <c r="KM185" s="69"/>
      <c r="KN185" s="69"/>
      <c r="KO185" s="69"/>
      <c r="KP185" s="69"/>
      <c r="KQ185" s="69"/>
      <c r="KR185" s="69"/>
      <c r="KS185" s="69"/>
      <c r="KT185" s="69"/>
      <c r="KU185" s="69"/>
      <c r="KV185" s="69"/>
      <c r="KW185" s="69"/>
      <c r="KX185" s="69"/>
      <c r="KY185" s="69"/>
      <c r="KZ185" s="69"/>
      <c r="LA185" s="69"/>
      <c r="LB185" s="69"/>
      <c r="LC185" s="69"/>
      <c r="LD185" s="69"/>
      <c r="LE185" s="69"/>
      <c r="LF185" s="69"/>
      <c r="LG185" s="69"/>
      <c r="LH185" s="69"/>
      <c r="LI185" s="69"/>
      <c r="LJ185" s="69"/>
      <c r="LK185" s="69"/>
      <c r="LL185" s="69"/>
      <c r="LM185" s="69"/>
      <c r="LN185" s="69"/>
      <c r="LO185" s="69"/>
      <c r="LP185" s="69"/>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c r="OM185" s="69"/>
      <c r="ON185" s="69"/>
      <c r="OO185" s="69"/>
      <c r="OP185" s="69"/>
      <c r="OQ185" s="69"/>
      <c r="OR185" s="69"/>
      <c r="OS185" s="69"/>
      <c r="OT185" s="69"/>
      <c r="OU185" s="69"/>
      <c r="OV185" s="69"/>
      <c r="OW185" s="69"/>
      <c r="OX185" s="69"/>
      <c r="OY185" s="69"/>
      <c r="OZ185" s="69"/>
      <c r="PA185" s="69"/>
      <c r="PB185" s="69"/>
      <c r="PC185" s="69"/>
      <c r="PD185" s="69"/>
      <c r="PE185" s="69"/>
      <c r="PF185" s="69"/>
      <c r="PG185" s="69"/>
      <c r="PH185" s="69"/>
      <c r="PI185" s="69"/>
      <c r="PJ185" s="69"/>
      <c r="PK185" s="69"/>
      <c r="PL185" s="69"/>
      <c r="PM185" s="69"/>
      <c r="PN185" s="69"/>
      <c r="PO185" s="69"/>
      <c r="PP185" s="69"/>
      <c r="PQ185" s="69"/>
      <c r="PR185" s="69"/>
      <c r="PS185" s="69"/>
      <c r="PT185" s="69"/>
      <c r="PU185" s="69"/>
      <c r="PV185" s="69"/>
      <c r="PW185" s="69"/>
      <c r="PX185" s="69"/>
      <c r="PY185" s="69"/>
      <c r="PZ185" s="69"/>
      <c r="QA185" s="69"/>
      <c r="QB185" s="69"/>
      <c r="QC185" s="69"/>
      <c r="QD185" s="69"/>
      <c r="QE185" s="69"/>
      <c r="QF185" s="69"/>
      <c r="QG185" s="69"/>
      <c r="QH185" s="69"/>
      <c r="QI185" s="69"/>
      <c r="QJ185" s="69"/>
      <c r="QK185" s="69"/>
      <c r="QL185" s="69"/>
      <c r="QM185" s="69"/>
      <c r="QN185" s="69"/>
      <c r="QO185" s="69"/>
      <c r="QP185" s="69"/>
      <c r="QQ185" s="69"/>
      <c r="QR185" s="69"/>
      <c r="QS185" s="69"/>
      <c r="QT185" s="69"/>
      <c r="QU185" s="69"/>
      <c r="QV185" s="69"/>
      <c r="QW185" s="69"/>
      <c r="QX185" s="69"/>
      <c r="QY185" s="69"/>
      <c r="QZ185" s="69"/>
      <c r="RA185" s="69"/>
      <c r="RB185" s="69"/>
      <c r="RC185" s="69"/>
      <c r="RD185" s="69"/>
      <c r="RE185" s="69"/>
      <c r="RF185" s="69"/>
      <c r="RG185" s="69"/>
      <c r="RH185" s="69"/>
      <c r="RI185" s="69"/>
      <c r="RJ185" s="69"/>
      <c r="RK185" s="69"/>
      <c r="RL185" s="69"/>
      <c r="RM185" s="69"/>
      <c r="RN185" s="69"/>
      <c r="RO185" s="69"/>
      <c r="RP185" s="69"/>
      <c r="RQ185" s="69"/>
      <c r="RR185" s="69"/>
      <c r="RS185" s="69"/>
      <c r="RT185" s="69"/>
      <c r="RU185" s="69"/>
      <c r="RV185" s="69"/>
      <c r="RW185" s="69"/>
      <c r="RX185" s="69"/>
      <c r="RY185" s="69"/>
      <c r="RZ185" s="69"/>
      <c r="SA185" s="69"/>
      <c r="SB185" s="69"/>
      <c r="SC185" s="69"/>
      <c r="SD185" s="69"/>
      <c r="SE185" s="69"/>
      <c r="SF185" s="69"/>
      <c r="SG185" s="69"/>
      <c r="SH185" s="69"/>
      <c r="SI185" s="69"/>
      <c r="SJ185" s="69"/>
      <c r="SK185" s="69"/>
      <c r="SL185" s="69"/>
      <c r="SM185" s="69"/>
      <c r="SN185" s="69"/>
      <c r="SO185" s="69"/>
      <c r="SP185" s="69"/>
      <c r="SQ185" s="69"/>
      <c r="SR185" s="69"/>
      <c r="SS185" s="69"/>
      <c r="ST185" s="69"/>
      <c r="SU185" s="69"/>
      <c r="SV185" s="69"/>
      <c r="SW185" s="69"/>
      <c r="SX185" s="69"/>
      <c r="SY185" s="69"/>
      <c r="SZ185" s="69"/>
      <c r="TA185" s="69"/>
      <c r="TB185" s="69"/>
      <c r="TC185" s="69"/>
      <c r="TD185" s="69"/>
      <c r="TE185" s="69"/>
      <c r="TF185" s="69"/>
      <c r="TG185" s="69"/>
      <c r="TH185" s="69"/>
      <c r="TI185" s="69"/>
      <c r="TJ185" s="69"/>
      <c r="TK185" s="69"/>
      <c r="TL185" s="69"/>
      <c r="TM185" s="69"/>
      <c r="TN185" s="69"/>
      <c r="TO185" s="69"/>
      <c r="TP185" s="69"/>
      <c r="TQ185" s="69"/>
      <c r="TR185" s="69"/>
      <c r="TS185" s="69"/>
      <c r="TT185" s="69"/>
      <c r="TU185" s="69"/>
      <c r="TV185" s="69"/>
      <c r="TW185" s="69"/>
      <c r="TX185" s="69"/>
      <c r="TY185" s="69"/>
      <c r="TZ185" s="69"/>
      <c r="UA185" s="69"/>
      <c r="UB185" s="69"/>
      <c r="UC185" s="69"/>
      <c r="UD185" s="69"/>
      <c r="UE185" s="69"/>
      <c r="UF185" s="69"/>
      <c r="UG185" s="69"/>
      <c r="UH185" s="69"/>
      <c r="UI185" s="69"/>
      <c r="UJ185" s="69"/>
      <c r="UK185" s="69"/>
      <c r="UL185" s="69"/>
      <c r="UM185" s="69"/>
      <c r="UN185" s="69"/>
      <c r="UO185" s="69"/>
      <c r="UP185" s="69"/>
      <c r="UQ185" s="69"/>
      <c r="UR185" s="69"/>
      <c r="US185" s="69"/>
      <c r="UT185" s="69"/>
      <c r="UU185" s="69"/>
      <c r="UV185" s="69"/>
      <c r="UW185" s="69"/>
      <c r="UX185" s="69"/>
      <c r="UY185" s="69"/>
      <c r="UZ185" s="69"/>
      <c r="VA185" s="69"/>
      <c r="VB185" s="69"/>
      <c r="VC185" s="69"/>
      <c r="VD185" s="69"/>
      <c r="VE185" s="69"/>
      <c r="VF185" s="69"/>
      <c r="VG185" s="69"/>
      <c r="VH185" s="69"/>
      <c r="VI185" s="69"/>
      <c r="VJ185" s="69"/>
      <c r="VK185" s="69"/>
      <c r="VL185" s="69"/>
      <c r="VM185" s="69"/>
      <c r="VN185" s="69"/>
      <c r="VO185" s="69"/>
      <c r="VP185" s="69"/>
      <c r="VQ185" s="69"/>
      <c r="VR185" s="69"/>
      <c r="VS185" s="69"/>
      <c r="VT185" s="69"/>
      <c r="VU185" s="69"/>
      <c r="VV185" s="69"/>
      <c r="VW185" s="69"/>
      <c r="VX185" s="69"/>
      <c r="VY185" s="69"/>
      <c r="VZ185" s="69"/>
      <c r="WA185" s="69"/>
      <c r="WB185" s="69"/>
      <c r="WC185" s="69"/>
      <c r="WD185" s="69"/>
      <c r="WE185" s="69"/>
      <c r="WF185" s="69"/>
      <c r="WG185" s="69"/>
      <c r="WH185" s="69"/>
      <c r="WI185" s="69"/>
      <c r="WJ185" s="69"/>
      <c r="WK185" s="69"/>
      <c r="WL185" s="69"/>
      <c r="WM185" s="69"/>
      <c r="WN185" s="69"/>
      <c r="WO185" s="69"/>
      <c r="WP185" s="69"/>
      <c r="WQ185" s="69"/>
      <c r="WR185" s="69"/>
      <c r="WS185" s="69"/>
      <c r="WT185" s="69"/>
      <c r="WU185" s="69"/>
      <c r="WV185" s="69"/>
      <c r="WW185" s="69"/>
      <c r="WX185" s="69"/>
      <c r="WY185" s="69"/>
      <c r="WZ185" s="69"/>
      <c r="XA185" s="69"/>
      <c r="XB185" s="69"/>
      <c r="XC185" s="69"/>
      <c r="XD185" s="69"/>
      <c r="XE185" s="69"/>
      <c r="XF185" s="69"/>
      <c r="XG185" s="69"/>
      <c r="XH185" s="69"/>
      <c r="XI185" s="69"/>
      <c r="XJ185" s="69"/>
      <c r="XK185" s="69"/>
      <c r="XL185" s="69"/>
      <c r="XM185" s="69"/>
      <c r="XN185" s="69"/>
      <c r="XO185" s="69"/>
      <c r="XP185" s="69"/>
      <c r="XQ185" s="69"/>
      <c r="XR185" s="69"/>
      <c r="XS185" s="69"/>
      <c r="XT185" s="69"/>
      <c r="XU185" s="69"/>
      <c r="XV185" s="69"/>
      <c r="XW185" s="69"/>
      <c r="XX185" s="69"/>
      <c r="XY185" s="69"/>
      <c r="XZ185" s="69"/>
      <c r="YA185" s="69"/>
      <c r="YB185" s="69"/>
      <c r="YC185" s="69"/>
      <c r="YD185" s="69"/>
      <c r="YE185" s="69"/>
      <c r="YF185" s="69"/>
      <c r="YG185" s="69"/>
      <c r="YH185" s="69"/>
      <c r="YI185" s="69"/>
      <c r="YJ185" s="69"/>
      <c r="YK185" s="69"/>
      <c r="YL185" s="69"/>
      <c r="YM185" s="69"/>
      <c r="YN185" s="69"/>
      <c r="YO185" s="69"/>
      <c r="YP185" s="69"/>
      <c r="YQ185" s="69"/>
      <c r="YR185" s="69"/>
      <c r="YS185" s="69"/>
      <c r="YT185" s="69"/>
      <c r="YU185" s="69"/>
      <c r="YV185" s="69"/>
      <c r="YW185" s="69"/>
      <c r="YX185" s="69"/>
      <c r="YY185" s="69"/>
      <c r="YZ185" s="69"/>
      <c r="ZA185" s="69"/>
      <c r="ZB185" s="69"/>
      <c r="ZC185" s="69"/>
      <c r="ZD185" s="69"/>
      <c r="ZE185" s="69"/>
      <c r="ZF185" s="69"/>
      <c r="ZG185" s="69"/>
      <c r="ZH185" s="69"/>
      <c r="ZI185" s="69"/>
      <c r="ZJ185" s="69"/>
      <c r="ZK185" s="69"/>
      <c r="ZL185" s="69"/>
      <c r="ZM185" s="69"/>
      <c r="ZN185" s="69"/>
      <c r="ZO185" s="69"/>
      <c r="ZP185" s="69"/>
      <c r="ZQ185" s="69"/>
      <c r="ZR185" s="69"/>
      <c r="ZS185" s="69"/>
      <c r="ZT185" s="69"/>
      <c r="ZU185" s="69"/>
      <c r="ZV185" s="69"/>
      <c r="ZW185" s="69"/>
      <c r="ZX185" s="69"/>
      <c r="ZY185" s="69"/>
      <c r="ZZ185" s="69"/>
      <c r="AAA185" s="69"/>
      <c r="AAB185" s="69"/>
      <c r="AAC185" s="69"/>
      <c r="AAD185" s="69"/>
      <c r="AAE185" s="69"/>
      <c r="AAF185" s="69"/>
      <c r="AAG185" s="69"/>
      <c r="AAH185" s="69"/>
      <c r="AAI185" s="69"/>
      <c r="AAJ185" s="69"/>
      <c r="AAK185" s="69"/>
      <c r="AAL185" s="69"/>
      <c r="AAM185" s="69"/>
      <c r="AAN185" s="69"/>
      <c r="AAO185" s="69"/>
      <c r="AAP185" s="69"/>
      <c r="AAQ185" s="69"/>
      <c r="AAR185" s="69"/>
      <c r="AAS185" s="69"/>
      <c r="AAT185" s="69"/>
      <c r="AAU185" s="69"/>
      <c r="AAV185" s="69"/>
      <c r="AAW185" s="69"/>
      <c r="AAX185" s="69"/>
      <c r="AAY185" s="69"/>
      <c r="AAZ185" s="69"/>
      <c r="ABA185" s="69"/>
      <c r="ABB185" s="69"/>
      <c r="ABC185" s="69"/>
      <c r="ABD185" s="69"/>
      <c r="ABE185" s="69"/>
      <c r="ABF185" s="69"/>
      <c r="ABG185" s="69"/>
      <c r="ABH185" s="69"/>
      <c r="ABI185" s="69"/>
      <c r="ABJ185" s="69"/>
      <c r="ABK185" s="69"/>
      <c r="ABL185" s="69"/>
      <c r="ABM185" s="69"/>
      <c r="ABN185" s="69"/>
      <c r="ABO185" s="69"/>
      <c r="ABP185" s="69"/>
      <c r="ABQ185" s="69"/>
      <c r="ABR185" s="69"/>
      <c r="ABS185" s="69"/>
      <c r="ABT185" s="69"/>
      <c r="ABU185" s="69"/>
      <c r="ABV185" s="69"/>
      <c r="ABW185" s="69"/>
      <c r="ABX185" s="69"/>
      <c r="ABY185" s="69"/>
      <c r="ABZ185" s="69"/>
      <c r="ACA185" s="69"/>
      <c r="ACB185" s="69"/>
      <c r="ACC185" s="69"/>
      <c r="ACD185" s="69"/>
      <c r="ACE185" s="69"/>
      <c r="ACF185" s="69"/>
      <c r="ACG185" s="69"/>
      <c r="ACH185" s="69"/>
      <c r="ACI185" s="69"/>
      <c r="ACJ185" s="69"/>
      <c r="ACK185" s="69"/>
      <c r="ACL185" s="69"/>
      <c r="ACM185" s="69"/>
      <c r="ACN185" s="69"/>
      <c r="ACO185" s="69"/>
      <c r="ACP185" s="69"/>
      <c r="ACQ185" s="69"/>
      <c r="ACR185" s="69"/>
      <c r="ACS185" s="69"/>
      <c r="ACT185" s="69"/>
      <c r="ACU185" s="69"/>
      <c r="ACV185" s="69"/>
      <c r="ACW185" s="69"/>
      <c r="ACX185" s="69"/>
      <c r="ACY185" s="69"/>
      <c r="ACZ185" s="69"/>
      <c r="ADA185" s="69"/>
      <c r="ADB185" s="69"/>
      <c r="ADC185" s="69"/>
      <c r="ADD185" s="69"/>
      <c r="ADE185" s="69"/>
      <c r="ADF185" s="69"/>
      <c r="ADG185" s="69"/>
      <c r="ADH185" s="69"/>
      <c r="ADI185" s="69"/>
      <c r="ADJ185" s="69"/>
      <c r="ADK185" s="69"/>
      <c r="ADL185" s="69"/>
      <c r="ADM185" s="69"/>
      <c r="ADN185" s="69"/>
      <c r="ADO185" s="69"/>
      <c r="ADP185" s="69"/>
      <c r="ADQ185" s="69"/>
      <c r="ADR185" s="69"/>
      <c r="ADS185" s="69"/>
      <c r="ADT185" s="69"/>
      <c r="ADU185" s="69"/>
      <c r="ADV185" s="69"/>
      <c r="ADW185" s="69"/>
      <c r="ADX185" s="69"/>
      <c r="ADY185" s="69"/>
      <c r="ADZ185" s="69"/>
      <c r="AEA185" s="69"/>
      <c r="AEB185" s="69"/>
      <c r="AEC185" s="69"/>
      <c r="AED185" s="69"/>
      <c r="AEE185" s="69"/>
      <c r="AEF185" s="69"/>
      <c r="AEG185" s="69"/>
      <c r="AEH185" s="69"/>
      <c r="AEI185" s="69"/>
      <c r="AEJ185" s="69"/>
      <c r="AEK185" s="69"/>
      <c r="AEL185" s="69"/>
      <c r="AEM185" s="69"/>
      <c r="AEN185" s="69"/>
      <c r="AEO185" s="69"/>
      <c r="AEP185" s="69"/>
      <c r="AEQ185" s="69"/>
      <c r="AER185" s="69"/>
      <c r="AES185" s="69"/>
      <c r="AET185" s="69"/>
      <c r="AEU185" s="69"/>
      <c r="AEV185" s="69"/>
      <c r="AEW185" s="69"/>
      <c r="AEX185" s="69"/>
      <c r="AEY185" s="69"/>
      <c r="AEZ185" s="69"/>
      <c r="AFA185" s="69"/>
      <c r="AFB185" s="69"/>
      <c r="AFC185" s="69"/>
      <c r="AFD185" s="69"/>
      <c r="AFE185" s="69"/>
      <c r="AFF185" s="69"/>
      <c r="AFG185" s="69"/>
      <c r="AFH185" s="69"/>
      <c r="AFI185" s="69"/>
      <c r="AFJ185" s="69"/>
      <c r="AFK185" s="69"/>
      <c r="AFL185" s="69"/>
      <c r="AFM185" s="69"/>
      <c r="AFN185" s="69"/>
      <c r="AFO185" s="69"/>
      <c r="AFP185" s="69"/>
      <c r="AFQ185" s="69"/>
      <c r="AFR185" s="69"/>
      <c r="AFS185" s="69"/>
      <c r="AFT185" s="69"/>
      <c r="AFU185" s="69"/>
      <c r="AFV185" s="69"/>
      <c r="AFW185" s="69"/>
      <c r="AFX185" s="69"/>
      <c r="AFY185" s="69"/>
      <c r="AFZ185" s="69"/>
      <c r="AGA185" s="69"/>
      <c r="AGB185" s="69"/>
      <c r="AGC185" s="69"/>
      <c r="AGD185" s="69"/>
      <c r="AGE185" s="69"/>
      <c r="AGF185" s="69"/>
      <c r="AGG185" s="69"/>
      <c r="AGH185" s="69"/>
      <c r="AGI185" s="69"/>
      <c r="AGJ185" s="69"/>
      <c r="AGK185" s="69"/>
      <c r="AGL185" s="69"/>
      <c r="AGM185" s="69"/>
      <c r="AGN185" s="69"/>
      <c r="AGO185" s="69"/>
      <c r="AGP185" s="69"/>
      <c r="AGQ185" s="69"/>
      <c r="AGR185" s="69"/>
      <c r="AGS185" s="69"/>
      <c r="AGT185" s="69"/>
      <c r="AGU185" s="69"/>
      <c r="AGV185" s="69"/>
      <c r="AGW185" s="69"/>
      <c r="AGX185" s="69"/>
      <c r="AGY185" s="69"/>
      <c r="AGZ185" s="69"/>
      <c r="AHA185" s="69"/>
      <c r="AHB185" s="69"/>
      <c r="AHC185" s="69"/>
      <c r="AHD185" s="69"/>
      <c r="AHE185" s="69"/>
      <c r="AHF185" s="69"/>
      <c r="AHG185" s="69"/>
      <c r="AHH185" s="69"/>
      <c r="AHI185" s="69"/>
      <c r="AHJ185" s="69"/>
      <c r="AHK185" s="69"/>
      <c r="AHL185" s="69"/>
      <c r="AHM185" s="69"/>
      <c r="AHN185" s="69"/>
      <c r="AHO185" s="69"/>
      <c r="AHP185" s="69"/>
      <c r="AHQ185" s="69"/>
      <c r="AHR185" s="69"/>
      <c r="AHS185" s="69"/>
      <c r="AHT185" s="69"/>
      <c r="AHU185" s="69"/>
      <c r="AHV185" s="69"/>
      <c r="AHW185" s="69"/>
      <c r="AHX185" s="69"/>
      <c r="AHY185" s="69"/>
      <c r="AHZ185" s="69"/>
      <c r="AIA185" s="69"/>
      <c r="AIB185" s="69"/>
      <c r="AIC185" s="69"/>
      <c r="AID185" s="69"/>
      <c r="AIE185" s="69"/>
      <c r="AIF185" s="69"/>
      <c r="AIG185" s="69"/>
      <c r="AIH185" s="69"/>
      <c r="AII185" s="69"/>
      <c r="AIJ185" s="69"/>
      <c r="AIK185" s="69"/>
      <c r="AIL185" s="69"/>
      <c r="AIM185" s="69"/>
      <c r="AIN185" s="69"/>
      <c r="AIO185" s="69"/>
      <c r="AIP185" s="69"/>
      <c r="AIQ185" s="69"/>
      <c r="AIR185" s="69"/>
      <c r="AIS185" s="69"/>
      <c r="AIT185" s="69"/>
      <c r="AIU185" s="69"/>
      <c r="AIV185" s="69"/>
      <c r="AIW185" s="69"/>
      <c r="AIX185" s="69"/>
      <c r="AIY185" s="69"/>
      <c r="AIZ185" s="69"/>
      <c r="AJA185" s="69"/>
      <c r="AJB185" s="69"/>
      <c r="AJC185" s="69"/>
      <c r="AJD185" s="69"/>
      <c r="AJE185" s="69"/>
      <c r="AJF185" s="69"/>
      <c r="AJG185" s="69"/>
      <c r="AJH185" s="69"/>
      <c r="AJI185" s="69"/>
      <c r="AJJ185" s="69"/>
      <c r="AJK185" s="69"/>
      <c r="AJL185" s="69"/>
      <c r="AJM185" s="69"/>
      <c r="AJN185" s="69"/>
      <c r="AJO185" s="69"/>
      <c r="AJP185" s="69"/>
      <c r="AJQ185" s="69"/>
      <c r="AJR185" s="69"/>
      <c r="AJS185" s="69"/>
      <c r="AJT185" s="69"/>
      <c r="AJU185" s="69"/>
      <c r="AJV185" s="69"/>
      <c r="AJW185" s="69"/>
      <c r="AJX185" s="69"/>
      <c r="AJY185" s="69"/>
      <c r="AJZ185" s="69"/>
      <c r="AKA185" s="69"/>
      <c r="AKB185" s="69"/>
      <c r="AKC185" s="69"/>
      <c r="AKD185" s="69"/>
      <c r="AKE185" s="69"/>
      <c r="AKF185" s="69"/>
      <c r="AKG185" s="69"/>
      <c r="AKH185" s="69"/>
      <c r="AKI185" s="69"/>
      <c r="AKJ185" s="69"/>
      <c r="AKK185" s="69"/>
      <c r="AKL185" s="69"/>
      <c r="AKM185" s="69"/>
      <c r="AKN185" s="69"/>
      <c r="AKO185" s="69"/>
      <c r="AKP185" s="69"/>
      <c r="AKQ185" s="69"/>
      <c r="AKR185" s="69"/>
      <c r="AKS185" s="69"/>
      <c r="AKT185" s="69"/>
      <c r="AKU185" s="69"/>
      <c r="AKV185" s="69"/>
      <c r="AKW185" s="69"/>
      <c r="AKX185" s="69"/>
      <c r="AKY185" s="69"/>
      <c r="AKZ185" s="69"/>
      <c r="ALA185" s="69"/>
      <c r="ALB185" s="69"/>
      <c r="ALC185" s="69"/>
      <c r="ALD185" s="69"/>
      <c r="ALE185" s="69"/>
      <c r="ALF185" s="69"/>
      <c r="ALG185" s="69"/>
      <c r="ALH185" s="69"/>
      <c r="ALI185" s="69"/>
      <c r="ALJ185" s="69"/>
      <c r="ALK185" s="69"/>
      <c r="ALL185" s="69"/>
      <c r="ALM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c r="FP186" s="69"/>
      <c r="FQ186" s="69"/>
      <c r="FR186" s="69"/>
      <c r="FS186" s="69"/>
      <c r="FT186" s="69"/>
      <c r="FU186" s="69"/>
      <c r="FV186" s="69"/>
      <c r="FW186" s="69"/>
      <c r="FX186" s="69"/>
      <c r="FY186" s="69"/>
      <c r="FZ186" s="69"/>
      <c r="GA186" s="69"/>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c r="KL186" s="69"/>
      <c r="KM186" s="69"/>
      <c r="KN186" s="69"/>
      <c r="KO186" s="69"/>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69"/>
      <c r="OS186" s="69"/>
      <c r="OT186" s="69"/>
      <c r="OU186" s="69"/>
      <c r="OV186" s="69"/>
      <c r="OW186" s="69"/>
      <c r="OX186" s="69"/>
      <c r="OY186" s="69"/>
      <c r="OZ186" s="69"/>
      <c r="PA186" s="69"/>
      <c r="PB186" s="69"/>
      <c r="PC186" s="69"/>
      <c r="PD186" s="69"/>
      <c r="PE186" s="69"/>
      <c r="PF186" s="69"/>
      <c r="PG186" s="69"/>
      <c r="PH186" s="69"/>
      <c r="PI186" s="69"/>
      <c r="PJ186" s="69"/>
      <c r="PK186" s="69"/>
      <c r="PL186" s="69"/>
      <c r="PM186" s="69"/>
      <c r="PN186" s="69"/>
      <c r="PO186" s="69"/>
      <c r="PP186" s="69"/>
      <c r="PQ186" s="69"/>
      <c r="PR186" s="69"/>
      <c r="PS186" s="69"/>
      <c r="PT186" s="69"/>
      <c r="PU186" s="69"/>
      <c r="PV186" s="69"/>
      <c r="PW186" s="69"/>
      <c r="PX186" s="69"/>
      <c r="PY186" s="69"/>
      <c r="PZ186" s="69"/>
      <c r="QA186" s="69"/>
      <c r="QB186" s="69"/>
      <c r="QC186" s="69"/>
      <c r="QD186" s="69"/>
      <c r="QE186" s="69"/>
      <c r="QF186" s="69"/>
      <c r="QG186" s="69"/>
      <c r="QH186" s="69"/>
      <c r="QI186" s="69"/>
      <c r="QJ186" s="69"/>
      <c r="QK186" s="69"/>
      <c r="QL186" s="69"/>
      <c r="QM186" s="69"/>
      <c r="QN186" s="69"/>
      <c r="QO186" s="69"/>
      <c r="QP186" s="69"/>
      <c r="QQ186" s="69"/>
      <c r="QR186" s="69"/>
      <c r="QS186" s="69"/>
      <c r="QT186" s="69"/>
      <c r="QU186" s="69"/>
      <c r="QV186" s="69"/>
      <c r="QW186" s="69"/>
      <c r="QX186" s="69"/>
      <c r="QY186" s="69"/>
      <c r="QZ186" s="69"/>
      <c r="RA186" s="69"/>
      <c r="RB186" s="69"/>
      <c r="RC186" s="69"/>
      <c r="RD186" s="69"/>
      <c r="RE186" s="69"/>
      <c r="RF186" s="69"/>
      <c r="RG186" s="69"/>
      <c r="RH186" s="69"/>
      <c r="RI186" s="69"/>
      <c r="RJ186" s="69"/>
      <c r="RK186" s="69"/>
      <c r="RL186" s="69"/>
      <c r="RM186" s="69"/>
      <c r="RN186" s="69"/>
      <c r="RO186" s="69"/>
      <c r="RP186" s="69"/>
      <c r="RQ186" s="69"/>
      <c r="RR186" s="69"/>
      <c r="RS186" s="69"/>
      <c r="RT186" s="69"/>
      <c r="RU186" s="69"/>
      <c r="RV186" s="69"/>
      <c r="RW186" s="69"/>
      <c r="RX186" s="69"/>
      <c r="RY186" s="69"/>
      <c r="RZ186" s="69"/>
      <c r="SA186" s="69"/>
      <c r="SB186" s="69"/>
      <c r="SC186" s="69"/>
      <c r="SD186" s="69"/>
      <c r="SE186" s="69"/>
      <c r="SF186" s="69"/>
      <c r="SG186" s="69"/>
      <c r="SH186" s="69"/>
      <c r="SI186" s="69"/>
      <c r="SJ186" s="69"/>
      <c r="SK186" s="69"/>
      <c r="SL186" s="69"/>
      <c r="SM186" s="69"/>
      <c r="SN186" s="69"/>
      <c r="SO186" s="69"/>
      <c r="SP186" s="69"/>
      <c r="SQ186" s="69"/>
      <c r="SR186" s="69"/>
      <c r="SS186" s="69"/>
      <c r="ST186" s="69"/>
      <c r="SU186" s="69"/>
      <c r="SV186" s="69"/>
      <c r="SW186" s="69"/>
      <c r="SX186" s="69"/>
      <c r="SY186" s="69"/>
      <c r="SZ186" s="69"/>
      <c r="TA186" s="69"/>
      <c r="TB186" s="69"/>
      <c r="TC186" s="69"/>
      <c r="TD186" s="69"/>
      <c r="TE186" s="69"/>
      <c r="TF186" s="69"/>
      <c r="TG186" s="69"/>
      <c r="TH186" s="69"/>
      <c r="TI186" s="69"/>
      <c r="TJ186" s="69"/>
      <c r="TK186" s="69"/>
      <c r="TL186" s="69"/>
      <c r="TM186" s="69"/>
      <c r="TN186" s="69"/>
      <c r="TO186" s="69"/>
      <c r="TP186" s="69"/>
      <c r="TQ186" s="69"/>
      <c r="TR186" s="69"/>
      <c r="TS186" s="69"/>
      <c r="TT186" s="69"/>
      <c r="TU186" s="69"/>
      <c r="TV186" s="69"/>
      <c r="TW186" s="69"/>
      <c r="TX186" s="69"/>
      <c r="TY186" s="69"/>
      <c r="TZ186" s="69"/>
      <c r="UA186" s="69"/>
      <c r="UB186" s="69"/>
      <c r="UC186" s="69"/>
      <c r="UD186" s="69"/>
      <c r="UE186" s="69"/>
      <c r="UF186" s="69"/>
      <c r="UG186" s="69"/>
      <c r="UH186" s="69"/>
      <c r="UI186" s="69"/>
      <c r="UJ186" s="69"/>
      <c r="UK186" s="69"/>
      <c r="UL186" s="69"/>
      <c r="UM186" s="69"/>
      <c r="UN186" s="69"/>
      <c r="UO186" s="69"/>
      <c r="UP186" s="69"/>
      <c r="UQ186" s="69"/>
      <c r="UR186" s="69"/>
      <c r="US186" s="69"/>
      <c r="UT186" s="69"/>
      <c r="UU186" s="69"/>
      <c r="UV186" s="69"/>
      <c r="UW186" s="69"/>
      <c r="UX186" s="69"/>
      <c r="UY186" s="69"/>
      <c r="UZ186" s="69"/>
      <c r="VA186" s="69"/>
      <c r="VB186" s="69"/>
      <c r="VC186" s="69"/>
      <c r="VD186" s="69"/>
      <c r="VE186" s="69"/>
      <c r="VF186" s="69"/>
      <c r="VG186" s="69"/>
      <c r="VH186" s="69"/>
      <c r="VI186" s="69"/>
      <c r="VJ186" s="69"/>
      <c r="VK186" s="69"/>
      <c r="VL186" s="69"/>
      <c r="VM186" s="69"/>
      <c r="VN186" s="69"/>
      <c r="VO186" s="69"/>
      <c r="VP186" s="69"/>
      <c r="VQ186" s="69"/>
      <c r="VR186" s="69"/>
      <c r="VS186" s="69"/>
      <c r="VT186" s="69"/>
      <c r="VU186" s="69"/>
      <c r="VV186" s="69"/>
      <c r="VW186" s="69"/>
      <c r="VX186" s="69"/>
      <c r="VY186" s="69"/>
      <c r="VZ186" s="69"/>
      <c r="WA186" s="69"/>
      <c r="WB186" s="69"/>
      <c r="WC186" s="69"/>
      <c r="WD186" s="69"/>
      <c r="WE186" s="69"/>
      <c r="WF186" s="69"/>
      <c r="WG186" s="69"/>
      <c r="WH186" s="69"/>
      <c r="WI186" s="69"/>
      <c r="WJ186" s="69"/>
      <c r="WK186" s="69"/>
      <c r="WL186" s="69"/>
      <c r="WM186" s="69"/>
      <c r="WN186" s="69"/>
      <c r="WO186" s="69"/>
      <c r="WP186" s="69"/>
      <c r="WQ186" s="69"/>
      <c r="WR186" s="69"/>
      <c r="WS186" s="69"/>
      <c r="WT186" s="69"/>
      <c r="WU186" s="69"/>
      <c r="WV186" s="69"/>
      <c r="WW186" s="69"/>
      <c r="WX186" s="69"/>
      <c r="WY186" s="69"/>
      <c r="WZ186" s="69"/>
      <c r="XA186" s="69"/>
      <c r="XB186" s="69"/>
      <c r="XC186" s="69"/>
      <c r="XD186" s="69"/>
      <c r="XE186" s="69"/>
      <c r="XF186" s="69"/>
      <c r="XG186" s="69"/>
      <c r="XH186" s="69"/>
      <c r="XI186" s="69"/>
      <c r="XJ186" s="69"/>
      <c r="XK186" s="69"/>
      <c r="XL186" s="69"/>
      <c r="XM186" s="69"/>
      <c r="XN186" s="69"/>
      <c r="XO186" s="69"/>
      <c r="XP186" s="69"/>
      <c r="XQ186" s="69"/>
      <c r="XR186" s="69"/>
      <c r="XS186" s="69"/>
      <c r="XT186" s="69"/>
      <c r="XU186" s="69"/>
      <c r="XV186" s="69"/>
      <c r="XW186" s="69"/>
      <c r="XX186" s="69"/>
      <c r="XY186" s="69"/>
      <c r="XZ186" s="69"/>
      <c r="YA186" s="69"/>
      <c r="YB186" s="69"/>
      <c r="YC186" s="69"/>
      <c r="YD186" s="69"/>
      <c r="YE186" s="69"/>
      <c r="YF186" s="69"/>
      <c r="YG186" s="69"/>
      <c r="YH186" s="69"/>
      <c r="YI186" s="69"/>
      <c r="YJ186" s="69"/>
      <c r="YK186" s="69"/>
      <c r="YL186" s="69"/>
      <c r="YM186" s="69"/>
      <c r="YN186" s="69"/>
      <c r="YO186" s="69"/>
      <c r="YP186" s="69"/>
      <c r="YQ186" s="69"/>
      <c r="YR186" s="69"/>
      <c r="YS186" s="69"/>
      <c r="YT186" s="69"/>
      <c r="YU186" s="69"/>
      <c r="YV186" s="69"/>
      <c r="YW186" s="69"/>
      <c r="YX186" s="69"/>
      <c r="YY186" s="69"/>
      <c r="YZ186" s="69"/>
      <c r="ZA186" s="69"/>
      <c r="ZB186" s="69"/>
      <c r="ZC186" s="69"/>
      <c r="ZD186" s="69"/>
      <c r="ZE186" s="69"/>
      <c r="ZF186" s="69"/>
      <c r="ZG186" s="69"/>
      <c r="ZH186" s="69"/>
      <c r="ZI186" s="69"/>
      <c r="ZJ186" s="69"/>
      <c r="ZK186" s="69"/>
      <c r="ZL186" s="69"/>
      <c r="ZM186" s="69"/>
      <c r="ZN186" s="69"/>
      <c r="ZO186" s="69"/>
      <c r="ZP186" s="69"/>
      <c r="ZQ186" s="69"/>
      <c r="ZR186" s="69"/>
      <c r="ZS186" s="69"/>
      <c r="ZT186" s="69"/>
      <c r="ZU186" s="69"/>
      <c r="ZV186" s="69"/>
      <c r="ZW186" s="69"/>
      <c r="ZX186" s="69"/>
      <c r="ZY186" s="69"/>
      <c r="ZZ186" s="69"/>
      <c r="AAA186" s="69"/>
      <c r="AAB186" s="69"/>
      <c r="AAC186" s="69"/>
      <c r="AAD186" s="69"/>
      <c r="AAE186" s="69"/>
      <c r="AAF186" s="69"/>
      <c r="AAG186" s="69"/>
      <c r="AAH186" s="69"/>
      <c r="AAI186" s="69"/>
      <c r="AAJ186" s="69"/>
      <c r="AAK186" s="69"/>
      <c r="AAL186" s="69"/>
      <c r="AAM186" s="69"/>
      <c r="AAN186" s="69"/>
      <c r="AAO186" s="69"/>
      <c r="AAP186" s="69"/>
      <c r="AAQ186" s="69"/>
      <c r="AAR186" s="69"/>
      <c r="AAS186" s="69"/>
      <c r="AAT186" s="69"/>
      <c r="AAU186" s="69"/>
      <c r="AAV186" s="69"/>
      <c r="AAW186" s="69"/>
      <c r="AAX186" s="69"/>
      <c r="AAY186" s="69"/>
      <c r="AAZ186" s="69"/>
      <c r="ABA186" s="69"/>
      <c r="ABB186" s="69"/>
      <c r="ABC186" s="69"/>
      <c r="ABD186" s="69"/>
      <c r="ABE186" s="69"/>
      <c r="ABF186" s="69"/>
      <c r="ABG186" s="69"/>
      <c r="ABH186" s="69"/>
      <c r="ABI186" s="69"/>
      <c r="ABJ186" s="69"/>
      <c r="ABK186" s="69"/>
      <c r="ABL186" s="69"/>
      <c r="ABM186" s="69"/>
      <c r="ABN186" s="69"/>
      <c r="ABO186" s="69"/>
      <c r="ABP186" s="69"/>
      <c r="ABQ186" s="69"/>
      <c r="ABR186" s="69"/>
      <c r="ABS186" s="69"/>
      <c r="ABT186" s="69"/>
      <c r="ABU186" s="69"/>
      <c r="ABV186" s="69"/>
      <c r="ABW186" s="69"/>
      <c r="ABX186" s="69"/>
      <c r="ABY186" s="69"/>
      <c r="ABZ186" s="69"/>
      <c r="ACA186" s="69"/>
      <c r="ACB186" s="69"/>
      <c r="ACC186" s="69"/>
      <c r="ACD186" s="69"/>
      <c r="ACE186" s="69"/>
      <c r="ACF186" s="69"/>
      <c r="ACG186" s="69"/>
      <c r="ACH186" s="69"/>
      <c r="ACI186" s="69"/>
      <c r="ACJ186" s="69"/>
      <c r="ACK186" s="69"/>
      <c r="ACL186" s="69"/>
      <c r="ACM186" s="69"/>
      <c r="ACN186" s="69"/>
      <c r="ACO186" s="69"/>
      <c r="ACP186" s="69"/>
      <c r="ACQ186" s="69"/>
      <c r="ACR186" s="69"/>
      <c r="ACS186" s="69"/>
      <c r="ACT186" s="69"/>
      <c r="ACU186" s="69"/>
      <c r="ACV186" s="69"/>
      <c r="ACW186" s="69"/>
      <c r="ACX186" s="69"/>
      <c r="ACY186" s="69"/>
      <c r="ACZ186" s="69"/>
      <c r="ADA186" s="69"/>
      <c r="ADB186" s="69"/>
      <c r="ADC186" s="69"/>
      <c r="ADD186" s="69"/>
      <c r="ADE186" s="69"/>
      <c r="ADF186" s="69"/>
      <c r="ADG186" s="69"/>
      <c r="ADH186" s="69"/>
      <c r="ADI186" s="69"/>
      <c r="ADJ186" s="69"/>
      <c r="ADK186" s="69"/>
      <c r="ADL186" s="69"/>
      <c r="ADM186" s="69"/>
      <c r="ADN186" s="69"/>
      <c r="ADO186" s="69"/>
      <c r="ADP186" s="69"/>
      <c r="ADQ186" s="69"/>
      <c r="ADR186" s="69"/>
      <c r="ADS186" s="69"/>
      <c r="ADT186" s="69"/>
      <c r="ADU186" s="69"/>
      <c r="ADV186" s="69"/>
      <c r="ADW186" s="69"/>
      <c r="ADX186" s="69"/>
      <c r="ADY186" s="69"/>
      <c r="ADZ186" s="69"/>
      <c r="AEA186" s="69"/>
      <c r="AEB186" s="69"/>
      <c r="AEC186" s="69"/>
      <c r="AED186" s="69"/>
      <c r="AEE186" s="69"/>
      <c r="AEF186" s="69"/>
      <c r="AEG186" s="69"/>
      <c r="AEH186" s="69"/>
      <c r="AEI186" s="69"/>
      <c r="AEJ186" s="69"/>
      <c r="AEK186" s="69"/>
      <c r="AEL186" s="69"/>
      <c r="AEM186" s="69"/>
      <c r="AEN186" s="69"/>
      <c r="AEO186" s="69"/>
      <c r="AEP186" s="69"/>
      <c r="AEQ186" s="69"/>
      <c r="AER186" s="69"/>
      <c r="AES186" s="69"/>
      <c r="AET186" s="69"/>
      <c r="AEU186" s="69"/>
      <c r="AEV186" s="69"/>
      <c r="AEW186" s="69"/>
      <c r="AEX186" s="69"/>
      <c r="AEY186" s="69"/>
      <c r="AEZ186" s="69"/>
      <c r="AFA186" s="69"/>
      <c r="AFB186" s="69"/>
      <c r="AFC186" s="69"/>
      <c r="AFD186" s="69"/>
      <c r="AFE186" s="69"/>
      <c r="AFF186" s="69"/>
      <c r="AFG186" s="69"/>
      <c r="AFH186" s="69"/>
      <c r="AFI186" s="69"/>
      <c r="AFJ186" s="69"/>
      <c r="AFK186" s="69"/>
      <c r="AFL186" s="69"/>
      <c r="AFM186" s="69"/>
      <c r="AFN186" s="69"/>
      <c r="AFO186" s="69"/>
      <c r="AFP186" s="69"/>
      <c r="AFQ186" s="69"/>
      <c r="AFR186" s="69"/>
      <c r="AFS186" s="69"/>
      <c r="AFT186" s="69"/>
      <c r="AFU186" s="69"/>
      <c r="AFV186" s="69"/>
      <c r="AFW186" s="69"/>
      <c r="AFX186" s="69"/>
      <c r="AFY186" s="69"/>
      <c r="AFZ186" s="69"/>
      <c r="AGA186" s="69"/>
      <c r="AGB186" s="69"/>
      <c r="AGC186" s="69"/>
      <c r="AGD186" s="69"/>
      <c r="AGE186" s="69"/>
      <c r="AGF186" s="69"/>
      <c r="AGG186" s="69"/>
      <c r="AGH186" s="69"/>
      <c r="AGI186" s="69"/>
      <c r="AGJ186" s="69"/>
      <c r="AGK186" s="69"/>
      <c r="AGL186" s="69"/>
      <c r="AGM186" s="69"/>
      <c r="AGN186" s="69"/>
      <c r="AGO186" s="69"/>
      <c r="AGP186" s="69"/>
      <c r="AGQ186" s="69"/>
      <c r="AGR186" s="69"/>
      <c r="AGS186" s="69"/>
      <c r="AGT186" s="69"/>
      <c r="AGU186" s="69"/>
      <c r="AGV186" s="69"/>
      <c r="AGW186" s="69"/>
      <c r="AGX186" s="69"/>
      <c r="AGY186" s="69"/>
      <c r="AGZ186" s="69"/>
      <c r="AHA186" s="69"/>
      <c r="AHB186" s="69"/>
      <c r="AHC186" s="69"/>
      <c r="AHD186" s="69"/>
      <c r="AHE186" s="69"/>
      <c r="AHF186" s="69"/>
      <c r="AHG186" s="69"/>
      <c r="AHH186" s="69"/>
      <c r="AHI186" s="69"/>
      <c r="AHJ186" s="69"/>
      <c r="AHK186" s="69"/>
      <c r="AHL186" s="69"/>
      <c r="AHM186" s="69"/>
      <c r="AHN186" s="69"/>
      <c r="AHO186" s="69"/>
      <c r="AHP186" s="69"/>
      <c r="AHQ186" s="69"/>
      <c r="AHR186" s="69"/>
      <c r="AHS186" s="69"/>
      <c r="AHT186" s="69"/>
      <c r="AHU186" s="69"/>
      <c r="AHV186" s="69"/>
      <c r="AHW186" s="69"/>
      <c r="AHX186" s="69"/>
      <c r="AHY186" s="69"/>
      <c r="AHZ186" s="69"/>
      <c r="AIA186" s="69"/>
      <c r="AIB186" s="69"/>
      <c r="AIC186" s="69"/>
      <c r="AID186" s="69"/>
      <c r="AIE186" s="69"/>
      <c r="AIF186" s="69"/>
      <c r="AIG186" s="69"/>
      <c r="AIH186" s="69"/>
      <c r="AII186" s="69"/>
      <c r="AIJ186" s="69"/>
      <c r="AIK186" s="69"/>
      <c r="AIL186" s="69"/>
      <c r="AIM186" s="69"/>
      <c r="AIN186" s="69"/>
      <c r="AIO186" s="69"/>
      <c r="AIP186" s="69"/>
      <c r="AIQ186" s="69"/>
      <c r="AIR186" s="69"/>
      <c r="AIS186" s="69"/>
      <c r="AIT186" s="69"/>
      <c r="AIU186" s="69"/>
      <c r="AIV186" s="69"/>
      <c r="AIW186" s="69"/>
      <c r="AIX186" s="69"/>
      <c r="AIY186" s="69"/>
      <c r="AIZ186" s="69"/>
      <c r="AJA186" s="69"/>
      <c r="AJB186" s="69"/>
      <c r="AJC186" s="69"/>
      <c r="AJD186" s="69"/>
      <c r="AJE186" s="69"/>
      <c r="AJF186" s="69"/>
      <c r="AJG186" s="69"/>
      <c r="AJH186" s="69"/>
      <c r="AJI186" s="69"/>
      <c r="AJJ186" s="69"/>
      <c r="AJK186" s="69"/>
      <c r="AJL186" s="69"/>
      <c r="AJM186" s="69"/>
      <c r="AJN186" s="69"/>
      <c r="AJO186" s="69"/>
      <c r="AJP186" s="69"/>
      <c r="AJQ186" s="69"/>
      <c r="AJR186" s="69"/>
      <c r="AJS186" s="69"/>
      <c r="AJT186" s="69"/>
      <c r="AJU186" s="69"/>
      <c r="AJV186" s="69"/>
      <c r="AJW186" s="69"/>
      <c r="AJX186" s="69"/>
      <c r="AJY186" s="69"/>
      <c r="AJZ186" s="69"/>
      <c r="AKA186" s="69"/>
      <c r="AKB186" s="69"/>
      <c r="AKC186" s="69"/>
      <c r="AKD186" s="69"/>
      <c r="AKE186" s="69"/>
      <c r="AKF186" s="69"/>
      <c r="AKG186" s="69"/>
      <c r="AKH186" s="69"/>
      <c r="AKI186" s="69"/>
      <c r="AKJ186" s="69"/>
      <c r="AKK186" s="69"/>
      <c r="AKL186" s="69"/>
      <c r="AKM186" s="69"/>
      <c r="AKN186" s="69"/>
      <c r="AKO186" s="69"/>
      <c r="AKP186" s="69"/>
      <c r="AKQ186" s="69"/>
      <c r="AKR186" s="69"/>
      <c r="AKS186" s="69"/>
      <c r="AKT186" s="69"/>
      <c r="AKU186" s="69"/>
      <c r="AKV186" s="69"/>
      <c r="AKW186" s="69"/>
      <c r="AKX186" s="69"/>
      <c r="AKY186" s="69"/>
      <c r="AKZ186" s="69"/>
      <c r="ALA186" s="69"/>
      <c r="ALB186" s="69"/>
      <c r="ALC186" s="69"/>
      <c r="ALD186" s="69"/>
      <c r="ALE186" s="69"/>
      <c r="ALF186" s="69"/>
      <c r="ALG186" s="69"/>
      <c r="ALH186" s="69"/>
      <c r="ALI186" s="69"/>
      <c r="ALJ186" s="69"/>
      <c r="ALK186" s="69"/>
      <c r="ALL186" s="69"/>
      <c r="ALM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c r="GC187" s="69"/>
      <c r="GD187" s="69"/>
      <c r="GE187" s="69"/>
      <c r="GF187" s="69"/>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c r="MB187" s="69"/>
      <c r="MC187" s="69"/>
      <c r="MD187" s="69"/>
      <c r="ME187" s="69"/>
      <c r="MF187" s="69"/>
      <c r="MG187" s="69"/>
      <c r="MH187" s="69"/>
      <c r="MI187" s="69"/>
      <c r="MJ187" s="69"/>
      <c r="MK187" s="69"/>
      <c r="ML187" s="69"/>
      <c r="MM187" s="69"/>
      <c r="MN187" s="69"/>
      <c r="MO187" s="69"/>
      <c r="MP187" s="69"/>
      <c r="MQ187" s="69"/>
      <c r="MR187" s="69"/>
      <c r="MS187" s="69"/>
      <c r="MT187" s="69"/>
      <c r="MU187" s="69"/>
      <c r="MV187" s="69"/>
      <c r="MW187" s="69"/>
      <c r="MX187" s="69"/>
      <c r="MY187" s="69"/>
      <c r="MZ187" s="69"/>
      <c r="NA187" s="69"/>
      <c r="NB187" s="69"/>
      <c r="NC187" s="69"/>
      <c r="ND187" s="69"/>
      <c r="NE187" s="69"/>
      <c r="NF187" s="69"/>
      <c r="NG187" s="69"/>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c r="OI187" s="69"/>
      <c r="OJ187" s="69"/>
      <c r="OK187" s="69"/>
      <c r="OL187" s="69"/>
      <c r="OM187" s="69"/>
      <c r="ON187" s="69"/>
      <c r="OO187" s="69"/>
      <c r="OP187" s="69"/>
      <c r="OQ187" s="69"/>
      <c r="OR187" s="69"/>
      <c r="OS187" s="69"/>
      <c r="OT187" s="69"/>
      <c r="OU187" s="69"/>
      <c r="OV187" s="69"/>
      <c r="OW187" s="69"/>
      <c r="OX187" s="69"/>
      <c r="OY187" s="69"/>
      <c r="OZ187" s="69"/>
      <c r="PA187" s="69"/>
      <c r="PB187" s="69"/>
      <c r="PC187" s="69"/>
      <c r="PD187" s="69"/>
      <c r="PE187" s="69"/>
      <c r="PF187" s="69"/>
      <c r="PG187" s="69"/>
      <c r="PH187" s="69"/>
      <c r="PI187" s="69"/>
      <c r="PJ187" s="69"/>
      <c r="PK187" s="69"/>
      <c r="PL187" s="69"/>
      <c r="PM187" s="69"/>
      <c r="PN187" s="69"/>
      <c r="PO187" s="69"/>
      <c r="PP187" s="69"/>
      <c r="PQ187" s="69"/>
      <c r="PR187" s="69"/>
      <c r="PS187" s="69"/>
      <c r="PT187" s="69"/>
      <c r="PU187" s="69"/>
      <c r="PV187" s="69"/>
      <c r="PW187" s="69"/>
      <c r="PX187" s="69"/>
      <c r="PY187" s="69"/>
      <c r="PZ187" s="69"/>
      <c r="QA187" s="69"/>
      <c r="QB187" s="69"/>
      <c r="QC187" s="69"/>
      <c r="QD187" s="69"/>
      <c r="QE187" s="69"/>
      <c r="QF187" s="69"/>
      <c r="QG187" s="69"/>
      <c r="QH187" s="69"/>
      <c r="QI187" s="69"/>
      <c r="QJ187" s="69"/>
      <c r="QK187" s="69"/>
      <c r="QL187" s="69"/>
      <c r="QM187" s="69"/>
      <c r="QN187" s="69"/>
      <c r="QO187" s="69"/>
      <c r="QP187" s="69"/>
      <c r="QQ187" s="69"/>
      <c r="QR187" s="69"/>
      <c r="QS187" s="69"/>
      <c r="QT187" s="69"/>
      <c r="QU187" s="69"/>
      <c r="QV187" s="69"/>
      <c r="QW187" s="69"/>
      <c r="QX187" s="69"/>
      <c r="QY187" s="69"/>
      <c r="QZ187" s="69"/>
      <c r="RA187" s="69"/>
      <c r="RB187" s="69"/>
      <c r="RC187" s="69"/>
      <c r="RD187" s="69"/>
      <c r="RE187" s="69"/>
      <c r="RF187" s="69"/>
      <c r="RG187" s="69"/>
      <c r="RH187" s="69"/>
      <c r="RI187" s="69"/>
      <c r="RJ187" s="69"/>
      <c r="RK187" s="69"/>
      <c r="RL187" s="69"/>
      <c r="RM187" s="69"/>
      <c r="RN187" s="69"/>
      <c r="RO187" s="69"/>
      <c r="RP187" s="69"/>
      <c r="RQ187" s="69"/>
      <c r="RR187" s="69"/>
      <c r="RS187" s="69"/>
      <c r="RT187" s="69"/>
      <c r="RU187" s="69"/>
      <c r="RV187" s="69"/>
      <c r="RW187" s="69"/>
      <c r="RX187" s="69"/>
      <c r="RY187" s="69"/>
      <c r="RZ187" s="69"/>
      <c r="SA187" s="69"/>
      <c r="SB187" s="69"/>
      <c r="SC187" s="69"/>
      <c r="SD187" s="69"/>
      <c r="SE187" s="69"/>
      <c r="SF187" s="69"/>
      <c r="SG187" s="69"/>
      <c r="SH187" s="69"/>
      <c r="SI187" s="69"/>
      <c r="SJ187" s="69"/>
      <c r="SK187" s="69"/>
      <c r="SL187" s="69"/>
      <c r="SM187" s="69"/>
      <c r="SN187" s="69"/>
      <c r="SO187" s="69"/>
      <c r="SP187" s="69"/>
      <c r="SQ187" s="69"/>
      <c r="SR187" s="69"/>
      <c r="SS187" s="69"/>
      <c r="ST187" s="69"/>
      <c r="SU187" s="69"/>
      <c r="SV187" s="69"/>
      <c r="SW187" s="69"/>
      <c r="SX187" s="69"/>
      <c r="SY187" s="69"/>
      <c r="SZ187" s="69"/>
      <c r="TA187" s="69"/>
      <c r="TB187" s="69"/>
      <c r="TC187" s="69"/>
      <c r="TD187" s="69"/>
      <c r="TE187" s="69"/>
      <c r="TF187" s="69"/>
      <c r="TG187" s="69"/>
      <c r="TH187" s="69"/>
      <c r="TI187" s="69"/>
      <c r="TJ187" s="69"/>
      <c r="TK187" s="69"/>
      <c r="TL187" s="69"/>
      <c r="TM187" s="69"/>
      <c r="TN187" s="69"/>
      <c r="TO187" s="69"/>
      <c r="TP187" s="69"/>
      <c r="TQ187" s="69"/>
      <c r="TR187" s="69"/>
      <c r="TS187" s="69"/>
      <c r="TT187" s="69"/>
      <c r="TU187" s="69"/>
      <c r="TV187" s="69"/>
      <c r="TW187" s="69"/>
      <c r="TX187" s="69"/>
      <c r="TY187" s="69"/>
      <c r="TZ187" s="69"/>
      <c r="UA187" s="69"/>
      <c r="UB187" s="69"/>
      <c r="UC187" s="69"/>
      <c r="UD187" s="69"/>
      <c r="UE187" s="69"/>
      <c r="UF187" s="69"/>
      <c r="UG187" s="69"/>
      <c r="UH187" s="69"/>
      <c r="UI187" s="69"/>
      <c r="UJ187" s="69"/>
      <c r="UK187" s="69"/>
      <c r="UL187" s="69"/>
      <c r="UM187" s="69"/>
      <c r="UN187" s="69"/>
      <c r="UO187" s="69"/>
      <c r="UP187" s="69"/>
      <c r="UQ187" s="69"/>
      <c r="UR187" s="69"/>
      <c r="US187" s="69"/>
      <c r="UT187" s="69"/>
      <c r="UU187" s="69"/>
      <c r="UV187" s="69"/>
      <c r="UW187" s="69"/>
      <c r="UX187" s="69"/>
      <c r="UY187" s="69"/>
      <c r="UZ187" s="69"/>
      <c r="VA187" s="69"/>
      <c r="VB187" s="69"/>
      <c r="VC187" s="69"/>
      <c r="VD187" s="69"/>
      <c r="VE187" s="69"/>
      <c r="VF187" s="69"/>
      <c r="VG187" s="69"/>
      <c r="VH187" s="69"/>
      <c r="VI187" s="69"/>
      <c r="VJ187" s="69"/>
      <c r="VK187" s="69"/>
      <c r="VL187" s="69"/>
      <c r="VM187" s="69"/>
      <c r="VN187" s="69"/>
      <c r="VO187" s="69"/>
      <c r="VP187" s="69"/>
      <c r="VQ187" s="69"/>
      <c r="VR187" s="69"/>
      <c r="VS187" s="69"/>
      <c r="VT187" s="69"/>
      <c r="VU187" s="69"/>
      <c r="VV187" s="69"/>
      <c r="VW187" s="69"/>
      <c r="VX187" s="69"/>
      <c r="VY187" s="69"/>
      <c r="VZ187" s="69"/>
      <c r="WA187" s="69"/>
      <c r="WB187" s="69"/>
      <c r="WC187" s="69"/>
      <c r="WD187" s="69"/>
      <c r="WE187" s="69"/>
      <c r="WF187" s="69"/>
      <c r="WG187" s="69"/>
      <c r="WH187" s="69"/>
      <c r="WI187" s="69"/>
      <c r="WJ187" s="69"/>
      <c r="WK187" s="69"/>
      <c r="WL187" s="69"/>
      <c r="WM187" s="69"/>
      <c r="WN187" s="69"/>
      <c r="WO187" s="69"/>
      <c r="WP187" s="69"/>
      <c r="WQ187" s="69"/>
      <c r="WR187" s="69"/>
      <c r="WS187" s="69"/>
      <c r="WT187" s="69"/>
      <c r="WU187" s="69"/>
      <c r="WV187" s="69"/>
      <c r="WW187" s="69"/>
      <c r="WX187" s="69"/>
      <c r="WY187" s="69"/>
      <c r="WZ187" s="69"/>
      <c r="XA187" s="69"/>
      <c r="XB187" s="69"/>
      <c r="XC187" s="69"/>
      <c r="XD187" s="69"/>
      <c r="XE187" s="69"/>
      <c r="XF187" s="69"/>
      <c r="XG187" s="69"/>
      <c r="XH187" s="69"/>
      <c r="XI187" s="69"/>
      <c r="XJ187" s="69"/>
      <c r="XK187" s="69"/>
      <c r="XL187" s="69"/>
      <c r="XM187" s="69"/>
      <c r="XN187" s="69"/>
      <c r="XO187" s="69"/>
      <c r="XP187" s="69"/>
      <c r="XQ187" s="69"/>
      <c r="XR187" s="69"/>
      <c r="XS187" s="69"/>
      <c r="XT187" s="69"/>
      <c r="XU187" s="69"/>
      <c r="XV187" s="69"/>
      <c r="XW187" s="69"/>
      <c r="XX187" s="69"/>
      <c r="XY187" s="69"/>
      <c r="XZ187" s="69"/>
      <c r="YA187" s="69"/>
      <c r="YB187" s="69"/>
      <c r="YC187" s="69"/>
      <c r="YD187" s="69"/>
      <c r="YE187" s="69"/>
      <c r="YF187" s="69"/>
      <c r="YG187" s="69"/>
      <c r="YH187" s="69"/>
      <c r="YI187" s="69"/>
      <c r="YJ187" s="69"/>
      <c r="YK187" s="69"/>
      <c r="YL187" s="69"/>
      <c r="YM187" s="69"/>
      <c r="YN187" s="69"/>
      <c r="YO187" s="69"/>
      <c r="YP187" s="69"/>
      <c r="YQ187" s="69"/>
      <c r="YR187" s="69"/>
      <c r="YS187" s="69"/>
      <c r="YT187" s="69"/>
      <c r="YU187" s="69"/>
      <c r="YV187" s="69"/>
      <c r="YW187" s="69"/>
      <c r="YX187" s="69"/>
      <c r="YY187" s="69"/>
      <c r="YZ187" s="69"/>
      <c r="ZA187" s="69"/>
      <c r="ZB187" s="69"/>
      <c r="ZC187" s="69"/>
      <c r="ZD187" s="69"/>
      <c r="ZE187" s="69"/>
      <c r="ZF187" s="69"/>
      <c r="ZG187" s="69"/>
      <c r="ZH187" s="69"/>
      <c r="ZI187" s="69"/>
      <c r="ZJ187" s="69"/>
      <c r="ZK187" s="69"/>
      <c r="ZL187" s="69"/>
      <c r="ZM187" s="69"/>
      <c r="ZN187" s="69"/>
      <c r="ZO187" s="69"/>
      <c r="ZP187" s="69"/>
      <c r="ZQ187" s="69"/>
      <c r="ZR187" s="69"/>
      <c r="ZS187" s="69"/>
      <c r="ZT187" s="69"/>
      <c r="ZU187" s="69"/>
      <c r="ZV187" s="69"/>
      <c r="ZW187" s="69"/>
      <c r="ZX187" s="69"/>
      <c r="ZY187" s="69"/>
      <c r="ZZ187" s="69"/>
      <c r="AAA187" s="69"/>
      <c r="AAB187" s="69"/>
      <c r="AAC187" s="69"/>
      <c r="AAD187" s="69"/>
      <c r="AAE187" s="69"/>
      <c r="AAF187" s="69"/>
      <c r="AAG187" s="69"/>
      <c r="AAH187" s="69"/>
      <c r="AAI187" s="69"/>
      <c r="AAJ187" s="69"/>
      <c r="AAK187" s="69"/>
      <c r="AAL187" s="69"/>
      <c r="AAM187" s="69"/>
      <c r="AAN187" s="69"/>
      <c r="AAO187" s="69"/>
      <c r="AAP187" s="69"/>
      <c r="AAQ187" s="69"/>
      <c r="AAR187" s="69"/>
      <c r="AAS187" s="69"/>
      <c r="AAT187" s="69"/>
      <c r="AAU187" s="69"/>
      <c r="AAV187" s="69"/>
      <c r="AAW187" s="69"/>
      <c r="AAX187" s="69"/>
      <c r="AAY187" s="69"/>
      <c r="AAZ187" s="69"/>
      <c r="ABA187" s="69"/>
      <c r="ABB187" s="69"/>
      <c r="ABC187" s="69"/>
      <c r="ABD187" s="69"/>
      <c r="ABE187" s="69"/>
      <c r="ABF187" s="69"/>
      <c r="ABG187" s="69"/>
      <c r="ABH187" s="69"/>
      <c r="ABI187" s="69"/>
      <c r="ABJ187" s="69"/>
      <c r="ABK187" s="69"/>
      <c r="ABL187" s="69"/>
      <c r="ABM187" s="69"/>
      <c r="ABN187" s="69"/>
      <c r="ABO187" s="69"/>
      <c r="ABP187" s="69"/>
      <c r="ABQ187" s="69"/>
      <c r="ABR187" s="69"/>
      <c r="ABS187" s="69"/>
      <c r="ABT187" s="69"/>
      <c r="ABU187" s="69"/>
      <c r="ABV187" s="69"/>
      <c r="ABW187" s="69"/>
      <c r="ABX187" s="69"/>
      <c r="ABY187" s="69"/>
      <c r="ABZ187" s="69"/>
      <c r="ACA187" s="69"/>
      <c r="ACB187" s="69"/>
      <c r="ACC187" s="69"/>
      <c r="ACD187" s="69"/>
      <c r="ACE187" s="69"/>
      <c r="ACF187" s="69"/>
      <c r="ACG187" s="69"/>
      <c r="ACH187" s="69"/>
      <c r="ACI187" s="69"/>
      <c r="ACJ187" s="69"/>
      <c r="ACK187" s="69"/>
      <c r="ACL187" s="69"/>
      <c r="ACM187" s="69"/>
      <c r="ACN187" s="69"/>
      <c r="ACO187" s="69"/>
      <c r="ACP187" s="69"/>
      <c r="ACQ187" s="69"/>
      <c r="ACR187" s="69"/>
      <c r="ACS187" s="69"/>
      <c r="ACT187" s="69"/>
      <c r="ACU187" s="69"/>
      <c r="ACV187" s="69"/>
      <c r="ACW187" s="69"/>
      <c r="ACX187" s="69"/>
      <c r="ACY187" s="69"/>
      <c r="ACZ187" s="69"/>
      <c r="ADA187" s="69"/>
      <c r="ADB187" s="69"/>
      <c r="ADC187" s="69"/>
      <c r="ADD187" s="69"/>
      <c r="ADE187" s="69"/>
      <c r="ADF187" s="69"/>
      <c r="ADG187" s="69"/>
      <c r="ADH187" s="69"/>
      <c r="ADI187" s="69"/>
      <c r="ADJ187" s="69"/>
      <c r="ADK187" s="69"/>
      <c r="ADL187" s="69"/>
      <c r="ADM187" s="69"/>
      <c r="ADN187" s="69"/>
      <c r="ADO187" s="69"/>
      <c r="ADP187" s="69"/>
      <c r="ADQ187" s="69"/>
      <c r="ADR187" s="69"/>
      <c r="ADS187" s="69"/>
      <c r="ADT187" s="69"/>
      <c r="ADU187" s="69"/>
      <c r="ADV187" s="69"/>
      <c r="ADW187" s="69"/>
      <c r="ADX187" s="69"/>
      <c r="ADY187" s="69"/>
      <c r="ADZ187" s="69"/>
      <c r="AEA187" s="69"/>
      <c r="AEB187" s="69"/>
      <c r="AEC187" s="69"/>
      <c r="AED187" s="69"/>
      <c r="AEE187" s="69"/>
      <c r="AEF187" s="69"/>
      <c r="AEG187" s="69"/>
      <c r="AEH187" s="69"/>
      <c r="AEI187" s="69"/>
      <c r="AEJ187" s="69"/>
      <c r="AEK187" s="69"/>
      <c r="AEL187" s="69"/>
      <c r="AEM187" s="69"/>
      <c r="AEN187" s="69"/>
      <c r="AEO187" s="69"/>
      <c r="AEP187" s="69"/>
      <c r="AEQ187" s="69"/>
      <c r="AER187" s="69"/>
      <c r="AES187" s="69"/>
      <c r="AET187" s="69"/>
      <c r="AEU187" s="69"/>
      <c r="AEV187" s="69"/>
      <c r="AEW187" s="69"/>
      <c r="AEX187" s="69"/>
      <c r="AEY187" s="69"/>
      <c r="AEZ187" s="69"/>
      <c r="AFA187" s="69"/>
      <c r="AFB187" s="69"/>
      <c r="AFC187" s="69"/>
      <c r="AFD187" s="69"/>
      <c r="AFE187" s="69"/>
      <c r="AFF187" s="69"/>
      <c r="AFG187" s="69"/>
      <c r="AFH187" s="69"/>
      <c r="AFI187" s="69"/>
      <c r="AFJ187" s="69"/>
      <c r="AFK187" s="69"/>
      <c r="AFL187" s="69"/>
      <c r="AFM187" s="69"/>
      <c r="AFN187" s="69"/>
      <c r="AFO187" s="69"/>
      <c r="AFP187" s="69"/>
      <c r="AFQ187" s="69"/>
      <c r="AFR187" s="69"/>
      <c r="AFS187" s="69"/>
      <c r="AFT187" s="69"/>
      <c r="AFU187" s="69"/>
      <c r="AFV187" s="69"/>
      <c r="AFW187" s="69"/>
      <c r="AFX187" s="69"/>
      <c r="AFY187" s="69"/>
      <c r="AFZ187" s="69"/>
      <c r="AGA187" s="69"/>
      <c r="AGB187" s="69"/>
      <c r="AGC187" s="69"/>
      <c r="AGD187" s="69"/>
      <c r="AGE187" s="69"/>
      <c r="AGF187" s="69"/>
      <c r="AGG187" s="69"/>
      <c r="AGH187" s="69"/>
      <c r="AGI187" s="69"/>
      <c r="AGJ187" s="69"/>
      <c r="AGK187" s="69"/>
      <c r="AGL187" s="69"/>
      <c r="AGM187" s="69"/>
      <c r="AGN187" s="69"/>
      <c r="AGO187" s="69"/>
      <c r="AGP187" s="69"/>
      <c r="AGQ187" s="69"/>
      <c r="AGR187" s="69"/>
      <c r="AGS187" s="69"/>
      <c r="AGT187" s="69"/>
      <c r="AGU187" s="69"/>
      <c r="AGV187" s="69"/>
      <c r="AGW187" s="69"/>
      <c r="AGX187" s="69"/>
      <c r="AGY187" s="69"/>
      <c r="AGZ187" s="69"/>
      <c r="AHA187" s="69"/>
      <c r="AHB187" s="69"/>
      <c r="AHC187" s="69"/>
      <c r="AHD187" s="69"/>
      <c r="AHE187" s="69"/>
      <c r="AHF187" s="69"/>
      <c r="AHG187" s="69"/>
      <c r="AHH187" s="69"/>
      <c r="AHI187" s="69"/>
      <c r="AHJ187" s="69"/>
      <c r="AHK187" s="69"/>
      <c r="AHL187" s="69"/>
      <c r="AHM187" s="69"/>
      <c r="AHN187" s="69"/>
      <c r="AHO187" s="69"/>
      <c r="AHP187" s="69"/>
      <c r="AHQ187" s="69"/>
      <c r="AHR187" s="69"/>
      <c r="AHS187" s="69"/>
      <c r="AHT187" s="69"/>
      <c r="AHU187" s="69"/>
      <c r="AHV187" s="69"/>
      <c r="AHW187" s="69"/>
      <c r="AHX187" s="69"/>
      <c r="AHY187" s="69"/>
      <c r="AHZ187" s="69"/>
      <c r="AIA187" s="69"/>
      <c r="AIB187" s="69"/>
      <c r="AIC187" s="69"/>
      <c r="AID187" s="69"/>
      <c r="AIE187" s="69"/>
      <c r="AIF187" s="69"/>
      <c r="AIG187" s="69"/>
      <c r="AIH187" s="69"/>
      <c r="AII187" s="69"/>
      <c r="AIJ187" s="69"/>
      <c r="AIK187" s="69"/>
      <c r="AIL187" s="69"/>
      <c r="AIM187" s="69"/>
      <c r="AIN187" s="69"/>
      <c r="AIO187" s="69"/>
      <c r="AIP187" s="69"/>
      <c r="AIQ187" s="69"/>
      <c r="AIR187" s="69"/>
      <c r="AIS187" s="69"/>
      <c r="AIT187" s="69"/>
      <c r="AIU187" s="69"/>
      <c r="AIV187" s="69"/>
      <c r="AIW187" s="69"/>
      <c r="AIX187" s="69"/>
      <c r="AIY187" s="69"/>
      <c r="AIZ187" s="69"/>
      <c r="AJA187" s="69"/>
      <c r="AJB187" s="69"/>
      <c r="AJC187" s="69"/>
      <c r="AJD187" s="69"/>
      <c r="AJE187" s="69"/>
      <c r="AJF187" s="69"/>
      <c r="AJG187" s="69"/>
      <c r="AJH187" s="69"/>
      <c r="AJI187" s="69"/>
      <c r="AJJ187" s="69"/>
      <c r="AJK187" s="69"/>
      <c r="AJL187" s="69"/>
      <c r="AJM187" s="69"/>
      <c r="AJN187" s="69"/>
      <c r="AJO187" s="69"/>
      <c r="AJP187" s="69"/>
      <c r="AJQ187" s="69"/>
      <c r="AJR187" s="69"/>
      <c r="AJS187" s="69"/>
      <c r="AJT187" s="69"/>
      <c r="AJU187" s="69"/>
      <c r="AJV187" s="69"/>
      <c r="AJW187" s="69"/>
      <c r="AJX187" s="69"/>
      <c r="AJY187" s="69"/>
      <c r="AJZ187" s="69"/>
      <c r="AKA187" s="69"/>
      <c r="AKB187" s="69"/>
      <c r="AKC187" s="69"/>
      <c r="AKD187" s="69"/>
      <c r="AKE187" s="69"/>
      <c r="AKF187" s="69"/>
      <c r="AKG187" s="69"/>
      <c r="AKH187" s="69"/>
      <c r="AKI187" s="69"/>
      <c r="AKJ187" s="69"/>
      <c r="AKK187" s="69"/>
      <c r="AKL187" s="69"/>
      <c r="AKM187" s="69"/>
      <c r="AKN187" s="69"/>
      <c r="AKO187" s="69"/>
      <c r="AKP187" s="69"/>
      <c r="AKQ187" s="69"/>
      <c r="AKR187" s="69"/>
      <c r="AKS187" s="69"/>
      <c r="AKT187" s="69"/>
      <c r="AKU187" s="69"/>
      <c r="AKV187" s="69"/>
      <c r="AKW187" s="69"/>
      <c r="AKX187" s="69"/>
      <c r="AKY187" s="69"/>
      <c r="AKZ187" s="69"/>
      <c r="ALA187" s="69"/>
      <c r="ALB187" s="69"/>
      <c r="ALC187" s="69"/>
      <c r="ALD187" s="69"/>
      <c r="ALE187" s="69"/>
      <c r="ALF187" s="69"/>
      <c r="ALG187" s="69"/>
      <c r="ALH187" s="69"/>
      <c r="ALI187" s="69"/>
      <c r="ALJ187" s="69"/>
      <c r="ALK187" s="69"/>
      <c r="ALL187" s="69"/>
      <c r="ALM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c r="BF188" s="69"/>
      <c r="BG188" s="69"/>
      <c r="BH188" s="69"/>
      <c r="BI188" s="69"/>
      <c r="BJ188" s="69"/>
      <c r="BK188" s="69"/>
      <c r="BL188" s="69"/>
      <c r="BM188" s="69"/>
      <c r="BN188" s="69"/>
      <c r="BO188" s="69"/>
      <c r="BP188" s="69"/>
      <c r="BQ188" s="69"/>
      <c r="BR188" s="69"/>
      <c r="BS188" s="69"/>
      <c r="BT188" s="69"/>
      <c r="BU188" s="69"/>
      <c r="BV188" s="69"/>
      <c r="BW188" s="69"/>
      <c r="BX188" s="69"/>
      <c r="BY188" s="69"/>
      <c r="BZ188" s="69"/>
      <c r="CA188" s="69"/>
      <c r="CB188" s="69"/>
      <c r="CC188" s="69"/>
      <c r="CD188" s="69"/>
      <c r="CE188" s="69"/>
      <c r="CF188" s="69"/>
      <c r="CG188" s="69"/>
      <c r="CH188" s="69"/>
      <c r="CI188" s="69"/>
      <c r="CJ188" s="69"/>
      <c r="CK188" s="69"/>
      <c r="CL188" s="69"/>
      <c r="CM188" s="69"/>
      <c r="CN188" s="69"/>
      <c r="CO188" s="69"/>
      <c r="CP188" s="69"/>
      <c r="CQ188" s="69"/>
      <c r="CR188" s="69"/>
      <c r="CS188" s="69"/>
      <c r="CT188" s="69"/>
      <c r="CU188" s="69"/>
      <c r="CV188" s="69"/>
      <c r="CW188" s="69"/>
      <c r="CX188" s="69"/>
      <c r="CY188" s="69"/>
      <c r="CZ188" s="69"/>
      <c r="DA188" s="69"/>
      <c r="DB188" s="69"/>
      <c r="DC188" s="69"/>
      <c r="DD188" s="69"/>
      <c r="DE188" s="69"/>
      <c r="DF188" s="69"/>
      <c r="DG188" s="69"/>
      <c r="DH188" s="69"/>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c r="EF188" s="69"/>
      <c r="EG188" s="69"/>
      <c r="EH188" s="69"/>
      <c r="EI188" s="69"/>
      <c r="EJ188" s="69"/>
      <c r="EK188" s="69"/>
      <c r="EL188" s="69"/>
      <c r="EM188" s="69"/>
      <c r="EN188" s="69"/>
      <c r="EO188" s="69"/>
      <c r="EP188" s="69"/>
      <c r="EQ188" s="69"/>
      <c r="ER188" s="69"/>
      <c r="ES188" s="69"/>
      <c r="ET188" s="69"/>
      <c r="EU188" s="69"/>
      <c r="EV188" s="69"/>
      <c r="EW188" s="69"/>
      <c r="EX188" s="69"/>
      <c r="EY188" s="69"/>
      <c r="EZ188" s="69"/>
      <c r="FA188" s="69"/>
      <c r="FB188" s="69"/>
      <c r="FC188" s="69"/>
      <c r="FD188" s="69"/>
      <c r="FE188" s="69"/>
      <c r="FF188" s="69"/>
      <c r="FG188" s="69"/>
      <c r="FH188" s="69"/>
      <c r="FI188" s="69"/>
      <c r="FJ188" s="69"/>
      <c r="FK188" s="69"/>
      <c r="FL188" s="69"/>
      <c r="FM188" s="69"/>
      <c r="FN188" s="69"/>
      <c r="FO188" s="69"/>
      <c r="FP188" s="69"/>
      <c r="FQ188" s="69"/>
      <c r="FR188" s="69"/>
      <c r="FS188" s="69"/>
      <c r="FT188" s="69"/>
      <c r="FU188" s="69"/>
      <c r="FV188" s="69"/>
      <c r="FW188" s="69"/>
      <c r="FX188" s="69"/>
      <c r="FY188" s="69"/>
      <c r="FZ188" s="69"/>
      <c r="GA188" s="69"/>
      <c r="GB188" s="69"/>
      <c r="GC188" s="69"/>
      <c r="GD188" s="69"/>
      <c r="GE188" s="69"/>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c r="JB188" s="69"/>
      <c r="JC188" s="69"/>
      <c r="JD188" s="69"/>
      <c r="JE188" s="69"/>
      <c r="JF188" s="69"/>
      <c r="JG188" s="69"/>
      <c r="JH188" s="69"/>
      <c r="JI188" s="69"/>
      <c r="JJ188" s="69"/>
      <c r="JK188" s="69"/>
      <c r="JL188" s="69"/>
      <c r="JM188" s="69"/>
      <c r="JN188" s="69"/>
      <c r="JO188" s="69"/>
      <c r="JP188" s="69"/>
      <c r="JQ188" s="69"/>
      <c r="JR188" s="69"/>
      <c r="JS188" s="69"/>
      <c r="JT188" s="69"/>
      <c r="JU188" s="69"/>
      <c r="JV188" s="69"/>
      <c r="JW188" s="69"/>
      <c r="JX188" s="69"/>
      <c r="JY188" s="69"/>
      <c r="JZ188" s="69"/>
      <c r="KA188" s="69"/>
      <c r="KB188" s="69"/>
      <c r="KC188" s="69"/>
      <c r="KD188" s="69"/>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c r="MB188" s="69"/>
      <c r="MC188" s="69"/>
      <c r="MD188" s="69"/>
      <c r="ME188" s="69"/>
      <c r="MF188" s="69"/>
      <c r="MG188" s="69"/>
      <c r="MH188" s="69"/>
      <c r="MI188" s="69"/>
      <c r="MJ188" s="69"/>
      <c r="MK188" s="69"/>
      <c r="ML188" s="69"/>
      <c r="MM188" s="69"/>
      <c r="MN188" s="69"/>
      <c r="MO188" s="69"/>
      <c r="MP188" s="69"/>
      <c r="MQ188" s="69"/>
      <c r="MR188" s="69"/>
      <c r="MS188" s="69"/>
      <c r="MT188" s="69"/>
      <c r="MU188" s="69"/>
      <c r="MV188" s="69"/>
      <c r="MW188" s="69"/>
      <c r="MX188" s="69"/>
      <c r="MY188" s="69"/>
      <c r="MZ188" s="69"/>
      <c r="NA188" s="69"/>
      <c r="NB188" s="69"/>
      <c r="NC188" s="69"/>
      <c r="ND188" s="69"/>
      <c r="NE188" s="69"/>
      <c r="NF188" s="69"/>
      <c r="NG188" s="69"/>
      <c r="NH188" s="69"/>
      <c r="NI188" s="69"/>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c r="OI188" s="69"/>
      <c r="OJ188" s="69"/>
      <c r="OK188" s="69"/>
      <c r="OL188" s="69"/>
      <c r="OM188" s="69"/>
      <c r="ON188" s="69"/>
      <c r="OO188" s="69"/>
      <c r="OP188" s="69"/>
      <c r="OQ188" s="69"/>
      <c r="OR188" s="69"/>
      <c r="OS188" s="69"/>
      <c r="OT188" s="69"/>
      <c r="OU188" s="69"/>
      <c r="OV188" s="69"/>
      <c r="OW188" s="69"/>
      <c r="OX188" s="69"/>
      <c r="OY188" s="69"/>
      <c r="OZ188" s="69"/>
      <c r="PA188" s="69"/>
      <c r="PB188" s="69"/>
      <c r="PC188" s="69"/>
      <c r="PD188" s="69"/>
      <c r="PE188" s="69"/>
      <c r="PF188" s="69"/>
      <c r="PG188" s="69"/>
      <c r="PH188" s="69"/>
      <c r="PI188" s="69"/>
      <c r="PJ188" s="69"/>
      <c r="PK188" s="69"/>
      <c r="PL188" s="69"/>
      <c r="PM188" s="69"/>
      <c r="PN188" s="69"/>
      <c r="PO188" s="69"/>
      <c r="PP188" s="69"/>
      <c r="PQ188" s="69"/>
      <c r="PR188" s="69"/>
      <c r="PS188" s="69"/>
      <c r="PT188" s="69"/>
      <c r="PU188" s="69"/>
      <c r="PV188" s="69"/>
      <c r="PW188" s="69"/>
      <c r="PX188" s="69"/>
      <c r="PY188" s="69"/>
      <c r="PZ188" s="69"/>
      <c r="QA188" s="69"/>
      <c r="QB188" s="69"/>
      <c r="QC188" s="69"/>
      <c r="QD188" s="69"/>
      <c r="QE188" s="69"/>
      <c r="QF188" s="69"/>
      <c r="QG188" s="69"/>
      <c r="QH188" s="69"/>
      <c r="QI188" s="69"/>
      <c r="QJ188" s="69"/>
      <c r="QK188" s="69"/>
      <c r="QL188" s="69"/>
      <c r="QM188" s="69"/>
      <c r="QN188" s="69"/>
      <c r="QO188" s="69"/>
      <c r="QP188" s="69"/>
      <c r="QQ188" s="69"/>
      <c r="QR188" s="69"/>
      <c r="QS188" s="69"/>
      <c r="QT188" s="69"/>
      <c r="QU188" s="69"/>
      <c r="QV188" s="69"/>
      <c r="QW188" s="69"/>
      <c r="QX188" s="69"/>
      <c r="QY188" s="69"/>
      <c r="QZ188" s="69"/>
      <c r="RA188" s="69"/>
      <c r="RB188" s="69"/>
      <c r="RC188" s="69"/>
      <c r="RD188" s="69"/>
      <c r="RE188" s="69"/>
      <c r="RF188" s="69"/>
      <c r="RG188" s="69"/>
      <c r="RH188" s="69"/>
      <c r="RI188" s="69"/>
      <c r="RJ188" s="69"/>
      <c r="RK188" s="69"/>
      <c r="RL188" s="69"/>
      <c r="RM188" s="69"/>
      <c r="RN188" s="69"/>
      <c r="RO188" s="69"/>
      <c r="RP188" s="69"/>
      <c r="RQ188" s="69"/>
      <c r="RR188" s="69"/>
      <c r="RS188" s="69"/>
      <c r="RT188" s="69"/>
      <c r="RU188" s="69"/>
      <c r="RV188" s="69"/>
      <c r="RW188" s="69"/>
      <c r="RX188" s="69"/>
      <c r="RY188" s="69"/>
      <c r="RZ188" s="69"/>
      <c r="SA188" s="69"/>
      <c r="SB188" s="69"/>
      <c r="SC188" s="69"/>
      <c r="SD188" s="69"/>
      <c r="SE188" s="69"/>
      <c r="SF188" s="69"/>
      <c r="SG188" s="69"/>
      <c r="SH188" s="69"/>
      <c r="SI188" s="69"/>
      <c r="SJ188" s="69"/>
      <c r="SK188" s="69"/>
      <c r="SL188" s="69"/>
      <c r="SM188" s="69"/>
      <c r="SN188" s="69"/>
      <c r="SO188" s="69"/>
      <c r="SP188" s="69"/>
      <c r="SQ188" s="69"/>
      <c r="SR188" s="69"/>
      <c r="SS188" s="69"/>
      <c r="ST188" s="69"/>
      <c r="SU188" s="69"/>
      <c r="SV188" s="69"/>
      <c r="SW188" s="69"/>
      <c r="SX188" s="69"/>
      <c r="SY188" s="69"/>
      <c r="SZ188" s="69"/>
      <c r="TA188" s="69"/>
      <c r="TB188" s="69"/>
      <c r="TC188" s="69"/>
      <c r="TD188" s="69"/>
      <c r="TE188" s="69"/>
      <c r="TF188" s="69"/>
      <c r="TG188" s="69"/>
      <c r="TH188" s="69"/>
      <c r="TI188" s="69"/>
      <c r="TJ188" s="69"/>
      <c r="TK188" s="69"/>
      <c r="TL188" s="69"/>
      <c r="TM188" s="69"/>
      <c r="TN188" s="69"/>
      <c r="TO188" s="69"/>
      <c r="TP188" s="69"/>
      <c r="TQ188" s="69"/>
      <c r="TR188" s="69"/>
      <c r="TS188" s="69"/>
      <c r="TT188" s="69"/>
      <c r="TU188" s="69"/>
      <c r="TV188" s="69"/>
      <c r="TW188" s="69"/>
      <c r="TX188" s="69"/>
      <c r="TY188" s="69"/>
      <c r="TZ188" s="69"/>
      <c r="UA188" s="69"/>
      <c r="UB188" s="69"/>
      <c r="UC188" s="69"/>
      <c r="UD188" s="69"/>
      <c r="UE188" s="69"/>
      <c r="UF188" s="69"/>
      <c r="UG188" s="69"/>
      <c r="UH188" s="69"/>
      <c r="UI188" s="69"/>
      <c r="UJ188" s="69"/>
      <c r="UK188" s="69"/>
      <c r="UL188" s="69"/>
      <c r="UM188" s="69"/>
      <c r="UN188" s="69"/>
      <c r="UO188" s="69"/>
      <c r="UP188" s="69"/>
      <c r="UQ188" s="69"/>
      <c r="UR188" s="69"/>
      <c r="US188" s="69"/>
      <c r="UT188" s="69"/>
      <c r="UU188" s="69"/>
      <c r="UV188" s="69"/>
      <c r="UW188" s="69"/>
      <c r="UX188" s="69"/>
      <c r="UY188" s="69"/>
      <c r="UZ188" s="69"/>
      <c r="VA188" s="69"/>
      <c r="VB188" s="69"/>
      <c r="VC188" s="69"/>
      <c r="VD188" s="69"/>
      <c r="VE188" s="69"/>
      <c r="VF188" s="69"/>
      <c r="VG188" s="69"/>
      <c r="VH188" s="69"/>
      <c r="VI188" s="69"/>
      <c r="VJ188" s="69"/>
      <c r="VK188" s="69"/>
      <c r="VL188" s="69"/>
      <c r="VM188" s="69"/>
      <c r="VN188" s="69"/>
      <c r="VO188" s="69"/>
      <c r="VP188" s="69"/>
      <c r="VQ188" s="69"/>
      <c r="VR188" s="69"/>
      <c r="VS188" s="69"/>
      <c r="VT188" s="69"/>
      <c r="VU188" s="69"/>
      <c r="VV188" s="69"/>
      <c r="VW188" s="69"/>
      <c r="VX188" s="69"/>
      <c r="VY188" s="69"/>
      <c r="VZ188" s="69"/>
      <c r="WA188" s="69"/>
      <c r="WB188" s="69"/>
      <c r="WC188" s="69"/>
      <c r="WD188" s="69"/>
      <c r="WE188" s="69"/>
      <c r="WF188" s="69"/>
      <c r="WG188" s="69"/>
      <c r="WH188" s="69"/>
      <c r="WI188" s="69"/>
      <c r="WJ188" s="69"/>
      <c r="WK188" s="69"/>
      <c r="WL188" s="69"/>
      <c r="WM188" s="69"/>
      <c r="WN188" s="69"/>
      <c r="WO188" s="69"/>
      <c r="WP188" s="69"/>
      <c r="WQ188" s="69"/>
      <c r="WR188" s="69"/>
      <c r="WS188" s="69"/>
      <c r="WT188" s="69"/>
      <c r="WU188" s="69"/>
      <c r="WV188" s="69"/>
      <c r="WW188" s="69"/>
      <c r="WX188" s="69"/>
      <c r="WY188" s="69"/>
      <c r="WZ188" s="69"/>
      <c r="XA188" s="69"/>
      <c r="XB188" s="69"/>
      <c r="XC188" s="69"/>
      <c r="XD188" s="69"/>
      <c r="XE188" s="69"/>
      <c r="XF188" s="69"/>
      <c r="XG188" s="69"/>
      <c r="XH188" s="69"/>
      <c r="XI188" s="69"/>
      <c r="XJ188" s="69"/>
      <c r="XK188" s="69"/>
      <c r="XL188" s="69"/>
      <c r="XM188" s="69"/>
      <c r="XN188" s="69"/>
      <c r="XO188" s="69"/>
      <c r="XP188" s="69"/>
      <c r="XQ188" s="69"/>
      <c r="XR188" s="69"/>
      <c r="XS188" s="69"/>
      <c r="XT188" s="69"/>
      <c r="XU188" s="69"/>
      <c r="XV188" s="69"/>
      <c r="XW188" s="69"/>
      <c r="XX188" s="69"/>
      <c r="XY188" s="69"/>
      <c r="XZ188" s="69"/>
      <c r="YA188" s="69"/>
      <c r="YB188" s="69"/>
      <c r="YC188" s="69"/>
      <c r="YD188" s="69"/>
      <c r="YE188" s="69"/>
      <c r="YF188" s="69"/>
      <c r="YG188" s="69"/>
      <c r="YH188" s="69"/>
      <c r="YI188" s="69"/>
      <c r="YJ188" s="69"/>
      <c r="YK188" s="69"/>
      <c r="YL188" s="69"/>
      <c r="YM188" s="69"/>
      <c r="YN188" s="69"/>
      <c r="YO188" s="69"/>
      <c r="YP188" s="69"/>
      <c r="YQ188" s="69"/>
      <c r="YR188" s="69"/>
      <c r="YS188" s="69"/>
      <c r="YT188" s="69"/>
      <c r="YU188" s="69"/>
      <c r="YV188" s="69"/>
      <c r="YW188" s="69"/>
      <c r="YX188" s="69"/>
      <c r="YY188" s="69"/>
      <c r="YZ188" s="69"/>
      <c r="ZA188" s="69"/>
      <c r="ZB188" s="69"/>
      <c r="ZC188" s="69"/>
      <c r="ZD188" s="69"/>
      <c r="ZE188" s="69"/>
      <c r="ZF188" s="69"/>
      <c r="ZG188" s="69"/>
      <c r="ZH188" s="69"/>
      <c r="ZI188" s="69"/>
      <c r="ZJ188" s="69"/>
      <c r="ZK188" s="69"/>
      <c r="ZL188" s="69"/>
      <c r="ZM188" s="69"/>
      <c r="ZN188" s="69"/>
      <c r="ZO188" s="69"/>
      <c r="ZP188" s="69"/>
      <c r="ZQ188" s="69"/>
      <c r="ZR188" s="69"/>
      <c r="ZS188" s="69"/>
      <c r="ZT188" s="69"/>
      <c r="ZU188" s="69"/>
      <c r="ZV188" s="69"/>
      <c r="ZW188" s="69"/>
      <c r="ZX188" s="69"/>
      <c r="ZY188" s="69"/>
      <c r="ZZ188" s="69"/>
      <c r="AAA188" s="69"/>
      <c r="AAB188" s="69"/>
      <c r="AAC188" s="69"/>
      <c r="AAD188" s="69"/>
      <c r="AAE188" s="69"/>
      <c r="AAF188" s="69"/>
      <c r="AAG188" s="69"/>
      <c r="AAH188" s="69"/>
      <c r="AAI188" s="69"/>
      <c r="AAJ188" s="69"/>
      <c r="AAK188" s="69"/>
      <c r="AAL188" s="69"/>
      <c r="AAM188" s="69"/>
      <c r="AAN188" s="69"/>
      <c r="AAO188" s="69"/>
      <c r="AAP188" s="69"/>
      <c r="AAQ188" s="69"/>
      <c r="AAR188" s="69"/>
      <c r="AAS188" s="69"/>
      <c r="AAT188" s="69"/>
      <c r="AAU188" s="69"/>
      <c r="AAV188" s="69"/>
      <c r="AAW188" s="69"/>
      <c r="AAX188" s="69"/>
      <c r="AAY188" s="69"/>
      <c r="AAZ188" s="69"/>
      <c r="ABA188" s="69"/>
      <c r="ABB188" s="69"/>
      <c r="ABC188" s="69"/>
      <c r="ABD188" s="69"/>
      <c r="ABE188" s="69"/>
      <c r="ABF188" s="69"/>
      <c r="ABG188" s="69"/>
      <c r="ABH188" s="69"/>
      <c r="ABI188" s="69"/>
      <c r="ABJ188" s="69"/>
      <c r="ABK188" s="69"/>
      <c r="ABL188" s="69"/>
      <c r="ABM188" s="69"/>
      <c r="ABN188" s="69"/>
      <c r="ABO188" s="69"/>
      <c r="ABP188" s="69"/>
      <c r="ABQ188" s="69"/>
      <c r="ABR188" s="69"/>
      <c r="ABS188" s="69"/>
      <c r="ABT188" s="69"/>
      <c r="ABU188" s="69"/>
      <c r="ABV188" s="69"/>
      <c r="ABW188" s="69"/>
      <c r="ABX188" s="69"/>
      <c r="ABY188" s="69"/>
      <c r="ABZ188" s="69"/>
      <c r="ACA188" s="69"/>
      <c r="ACB188" s="69"/>
      <c r="ACC188" s="69"/>
      <c r="ACD188" s="69"/>
      <c r="ACE188" s="69"/>
      <c r="ACF188" s="69"/>
      <c r="ACG188" s="69"/>
      <c r="ACH188" s="69"/>
      <c r="ACI188" s="69"/>
      <c r="ACJ188" s="69"/>
      <c r="ACK188" s="69"/>
      <c r="ACL188" s="69"/>
      <c r="ACM188" s="69"/>
      <c r="ACN188" s="69"/>
      <c r="ACO188" s="69"/>
      <c r="ACP188" s="69"/>
      <c r="ACQ188" s="69"/>
      <c r="ACR188" s="69"/>
      <c r="ACS188" s="69"/>
      <c r="ACT188" s="69"/>
      <c r="ACU188" s="69"/>
      <c r="ACV188" s="69"/>
      <c r="ACW188" s="69"/>
      <c r="ACX188" s="69"/>
      <c r="ACY188" s="69"/>
      <c r="ACZ188" s="69"/>
      <c r="ADA188" s="69"/>
      <c r="ADB188" s="69"/>
      <c r="ADC188" s="69"/>
      <c r="ADD188" s="69"/>
      <c r="ADE188" s="69"/>
      <c r="ADF188" s="69"/>
      <c r="ADG188" s="69"/>
      <c r="ADH188" s="69"/>
      <c r="ADI188" s="69"/>
      <c r="ADJ188" s="69"/>
      <c r="ADK188" s="69"/>
      <c r="ADL188" s="69"/>
      <c r="ADM188" s="69"/>
      <c r="ADN188" s="69"/>
      <c r="ADO188" s="69"/>
      <c r="ADP188" s="69"/>
      <c r="ADQ188" s="69"/>
      <c r="ADR188" s="69"/>
      <c r="ADS188" s="69"/>
      <c r="ADT188" s="69"/>
      <c r="ADU188" s="69"/>
      <c r="ADV188" s="69"/>
      <c r="ADW188" s="69"/>
      <c r="ADX188" s="69"/>
      <c r="ADY188" s="69"/>
      <c r="ADZ188" s="69"/>
      <c r="AEA188" s="69"/>
      <c r="AEB188" s="69"/>
      <c r="AEC188" s="69"/>
      <c r="AED188" s="69"/>
      <c r="AEE188" s="69"/>
      <c r="AEF188" s="69"/>
      <c r="AEG188" s="69"/>
      <c r="AEH188" s="69"/>
      <c r="AEI188" s="69"/>
      <c r="AEJ188" s="69"/>
      <c r="AEK188" s="69"/>
      <c r="AEL188" s="69"/>
      <c r="AEM188" s="69"/>
      <c r="AEN188" s="69"/>
      <c r="AEO188" s="69"/>
      <c r="AEP188" s="69"/>
      <c r="AEQ188" s="69"/>
      <c r="AER188" s="69"/>
      <c r="AES188" s="69"/>
      <c r="AET188" s="69"/>
      <c r="AEU188" s="69"/>
      <c r="AEV188" s="69"/>
      <c r="AEW188" s="69"/>
      <c r="AEX188" s="69"/>
      <c r="AEY188" s="69"/>
      <c r="AEZ188" s="69"/>
      <c r="AFA188" s="69"/>
      <c r="AFB188" s="69"/>
      <c r="AFC188" s="69"/>
      <c r="AFD188" s="69"/>
      <c r="AFE188" s="69"/>
      <c r="AFF188" s="69"/>
      <c r="AFG188" s="69"/>
      <c r="AFH188" s="69"/>
      <c r="AFI188" s="69"/>
      <c r="AFJ188" s="69"/>
      <c r="AFK188" s="69"/>
      <c r="AFL188" s="69"/>
      <c r="AFM188" s="69"/>
      <c r="AFN188" s="69"/>
      <c r="AFO188" s="69"/>
      <c r="AFP188" s="69"/>
      <c r="AFQ188" s="69"/>
      <c r="AFR188" s="69"/>
      <c r="AFS188" s="69"/>
      <c r="AFT188" s="69"/>
      <c r="AFU188" s="69"/>
      <c r="AFV188" s="69"/>
      <c r="AFW188" s="69"/>
      <c r="AFX188" s="69"/>
      <c r="AFY188" s="69"/>
      <c r="AFZ188" s="69"/>
      <c r="AGA188" s="69"/>
      <c r="AGB188" s="69"/>
      <c r="AGC188" s="69"/>
      <c r="AGD188" s="69"/>
      <c r="AGE188" s="69"/>
      <c r="AGF188" s="69"/>
      <c r="AGG188" s="69"/>
      <c r="AGH188" s="69"/>
      <c r="AGI188" s="69"/>
      <c r="AGJ188" s="69"/>
      <c r="AGK188" s="69"/>
      <c r="AGL188" s="69"/>
      <c r="AGM188" s="69"/>
      <c r="AGN188" s="69"/>
      <c r="AGO188" s="69"/>
      <c r="AGP188" s="69"/>
      <c r="AGQ188" s="69"/>
      <c r="AGR188" s="69"/>
      <c r="AGS188" s="69"/>
      <c r="AGT188" s="69"/>
      <c r="AGU188" s="69"/>
      <c r="AGV188" s="69"/>
      <c r="AGW188" s="69"/>
      <c r="AGX188" s="69"/>
      <c r="AGY188" s="69"/>
      <c r="AGZ188" s="69"/>
      <c r="AHA188" s="69"/>
      <c r="AHB188" s="69"/>
      <c r="AHC188" s="69"/>
      <c r="AHD188" s="69"/>
      <c r="AHE188" s="69"/>
      <c r="AHF188" s="69"/>
      <c r="AHG188" s="69"/>
      <c r="AHH188" s="69"/>
      <c r="AHI188" s="69"/>
      <c r="AHJ188" s="69"/>
      <c r="AHK188" s="69"/>
      <c r="AHL188" s="69"/>
      <c r="AHM188" s="69"/>
      <c r="AHN188" s="69"/>
      <c r="AHO188" s="69"/>
      <c r="AHP188" s="69"/>
      <c r="AHQ188" s="69"/>
      <c r="AHR188" s="69"/>
      <c r="AHS188" s="69"/>
      <c r="AHT188" s="69"/>
      <c r="AHU188" s="69"/>
      <c r="AHV188" s="69"/>
      <c r="AHW188" s="69"/>
      <c r="AHX188" s="69"/>
      <c r="AHY188" s="69"/>
      <c r="AHZ188" s="69"/>
      <c r="AIA188" s="69"/>
      <c r="AIB188" s="69"/>
      <c r="AIC188" s="69"/>
      <c r="AID188" s="69"/>
      <c r="AIE188" s="69"/>
      <c r="AIF188" s="69"/>
      <c r="AIG188" s="69"/>
      <c r="AIH188" s="69"/>
      <c r="AII188" s="69"/>
      <c r="AIJ188" s="69"/>
      <c r="AIK188" s="69"/>
      <c r="AIL188" s="69"/>
      <c r="AIM188" s="69"/>
      <c r="AIN188" s="69"/>
      <c r="AIO188" s="69"/>
      <c r="AIP188" s="69"/>
      <c r="AIQ188" s="69"/>
      <c r="AIR188" s="69"/>
      <c r="AIS188" s="69"/>
      <c r="AIT188" s="69"/>
      <c r="AIU188" s="69"/>
      <c r="AIV188" s="69"/>
      <c r="AIW188" s="69"/>
      <c r="AIX188" s="69"/>
      <c r="AIY188" s="69"/>
      <c r="AIZ188" s="69"/>
      <c r="AJA188" s="69"/>
      <c r="AJB188" s="69"/>
      <c r="AJC188" s="69"/>
      <c r="AJD188" s="69"/>
      <c r="AJE188" s="69"/>
      <c r="AJF188" s="69"/>
      <c r="AJG188" s="69"/>
      <c r="AJH188" s="69"/>
      <c r="AJI188" s="69"/>
      <c r="AJJ188" s="69"/>
      <c r="AJK188" s="69"/>
      <c r="AJL188" s="69"/>
      <c r="AJM188" s="69"/>
      <c r="AJN188" s="69"/>
      <c r="AJO188" s="69"/>
      <c r="AJP188" s="69"/>
      <c r="AJQ188" s="69"/>
      <c r="AJR188" s="69"/>
      <c r="AJS188" s="69"/>
      <c r="AJT188" s="69"/>
      <c r="AJU188" s="69"/>
      <c r="AJV188" s="69"/>
      <c r="AJW188" s="69"/>
      <c r="AJX188" s="69"/>
      <c r="AJY188" s="69"/>
      <c r="AJZ188" s="69"/>
      <c r="AKA188" s="69"/>
      <c r="AKB188" s="69"/>
      <c r="AKC188" s="69"/>
      <c r="AKD188" s="69"/>
      <c r="AKE188" s="69"/>
      <c r="AKF188" s="69"/>
      <c r="AKG188" s="69"/>
      <c r="AKH188" s="69"/>
      <c r="AKI188" s="69"/>
      <c r="AKJ188" s="69"/>
      <c r="AKK188" s="69"/>
      <c r="AKL188" s="69"/>
      <c r="AKM188" s="69"/>
      <c r="AKN188" s="69"/>
      <c r="AKO188" s="69"/>
      <c r="AKP188" s="69"/>
      <c r="AKQ188" s="69"/>
      <c r="AKR188" s="69"/>
      <c r="AKS188" s="69"/>
      <c r="AKT188" s="69"/>
      <c r="AKU188" s="69"/>
      <c r="AKV188" s="69"/>
      <c r="AKW188" s="69"/>
      <c r="AKX188" s="69"/>
      <c r="AKY188" s="69"/>
      <c r="AKZ188" s="69"/>
      <c r="ALA188" s="69"/>
      <c r="ALB188" s="69"/>
      <c r="ALC188" s="69"/>
      <c r="ALD188" s="69"/>
      <c r="ALE188" s="69"/>
      <c r="ALF188" s="69"/>
      <c r="ALG188" s="69"/>
      <c r="ALH188" s="69"/>
      <c r="ALI188" s="69"/>
      <c r="ALJ188" s="69"/>
      <c r="ALK188" s="69"/>
      <c r="ALL188" s="69"/>
      <c r="ALM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c r="GD189" s="69"/>
      <c r="GE189" s="69"/>
      <c r="GF189" s="69"/>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c r="ON189" s="69"/>
      <c r="OO189" s="69"/>
      <c r="OP189" s="69"/>
      <c r="OQ189" s="69"/>
      <c r="OR189" s="69"/>
      <c r="OS189" s="69"/>
      <c r="OT189" s="69"/>
      <c r="OU189" s="69"/>
      <c r="OV189" s="69"/>
      <c r="OW189" s="69"/>
      <c r="OX189" s="69"/>
      <c r="OY189" s="69"/>
      <c r="OZ189" s="69"/>
      <c r="PA189" s="69"/>
      <c r="PB189" s="69"/>
      <c r="PC189" s="69"/>
      <c r="PD189" s="69"/>
      <c r="PE189" s="69"/>
      <c r="PF189" s="69"/>
      <c r="PG189" s="69"/>
      <c r="PH189" s="69"/>
      <c r="PI189" s="69"/>
      <c r="PJ189" s="69"/>
      <c r="PK189" s="69"/>
      <c r="PL189" s="69"/>
      <c r="PM189" s="69"/>
      <c r="PN189" s="69"/>
      <c r="PO189" s="69"/>
      <c r="PP189" s="69"/>
      <c r="PQ189" s="69"/>
      <c r="PR189" s="69"/>
      <c r="PS189" s="69"/>
      <c r="PT189" s="69"/>
      <c r="PU189" s="69"/>
      <c r="PV189" s="69"/>
      <c r="PW189" s="69"/>
      <c r="PX189" s="69"/>
      <c r="PY189" s="69"/>
      <c r="PZ189" s="69"/>
      <c r="QA189" s="69"/>
      <c r="QB189" s="69"/>
      <c r="QC189" s="69"/>
      <c r="QD189" s="69"/>
      <c r="QE189" s="69"/>
      <c r="QF189" s="69"/>
      <c r="QG189" s="69"/>
      <c r="QH189" s="69"/>
      <c r="QI189" s="69"/>
      <c r="QJ189" s="69"/>
      <c r="QK189" s="69"/>
      <c r="QL189" s="69"/>
      <c r="QM189" s="69"/>
      <c r="QN189" s="69"/>
      <c r="QO189" s="69"/>
      <c r="QP189" s="69"/>
      <c r="QQ189" s="69"/>
      <c r="QR189" s="69"/>
      <c r="QS189" s="69"/>
      <c r="QT189" s="69"/>
      <c r="QU189" s="69"/>
      <c r="QV189" s="69"/>
      <c r="QW189" s="69"/>
      <c r="QX189" s="69"/>
      <c r="QY189" s="69"/>
      <c r="QZ189" s="69"/>
      <c r="RA189" s="69"/>
      <c r="RB189" s="69"/>
      <c r="RC189" s="69"/>
      <c r="RD189" s="69"/>
      <c r="RE189" s="69"/>
      <c r="RF189" s="69"/>
      <c r="RG189" s="69"/>
      <c r="RH189" s="69"/>
      <c r="RI189" s="69"/>
      <c r="RJ189" s="69"/>
      <c r="RK189" s="69"/>
      <c r="RL189" s="69"/>
      <c r="RM189" s="69"/>
      <c r="RN189" s="69"/>
      <c r="RO189" s="69"/>
      <c r="RP189" s="69"/>
      <c r="RQ189" s="69"/>
      <c r="RR189" s="69"/>
      <c r="RS189" s="69"/>
      <c r="RT189" s="69"/>
      <c r="RU189" s="69"/>
      <c r="RV189" s="69"/>
      <c r="RW189" s="69"/>
      <c r="RX189" s="69"/>
      <c r="RY189" s="69"/>
      <c r="RZ189" s="69"/>
      <c r="SA189" s="69"/>
      <c r="SB189" s="69"/>
      <c r="SC189" s="69"/>
      <c r="SD189" s="69"/>
      <c r="SE189" s="69"/>
      <c r="SF189" s="69"/>
      <c r="SG189" s="69"/>
      <c r="SH189" s="69"/>
      <c r="SI189" s="69"/>
      <c r="SJ189" s="69"/>
      <c r="SK189" s="69"/>
      <c r="SL189" s="69"/>
      <c r="SM189" s="69"/>
      <c r="SN189" s="69"/>
      <c r="SO189" s="69"/>
      <c r="SP189" s="69"/>
      <c r="SQ189" s="69"/>
      <c r="SR189" s="69"/>
      <c r="SS189" s="69"/>
      <c r="ST189" s="69"/>
      <c r="SU189" s="69"/>
      <c r="SV189" s="69"/>
      <c r="SW189" s="69"/>
      <c r="SX189" s="69"/>
      <c r="SY189" s="69"/>
      <c r="SZ189" s="69"/>
      <c r="TA189" s="69"/>
      <c r="TB189" s="69"/>
      <c r="TC189" s="69"/>
      <c r="TD189" s="69"/>
      <c r="TE189" s="69"/>
      <c r="TF189" s="69"/>
      <c r="TG189" s="69"/>
      <c r="TH189" s="69"/>
      <c r="TI189" s="69"/>
      <c r="TJ189" s="69"/>
      <c r="TK189" s="69"/>
      <c r="TL189" s="69"/>
      <c r="TM189" s="69"/>
      <c r="TN189" s="69"/>
      <c r="TO189" s="69"/>
      <c r="TP189" s="69"/>
      <c r="TQ189" s="69"/>
      <c r="TR189" s="69"/>
      <c r="TS189" s="69"/>
      <c r="TT189" s="69"/>
      <c r="TU189" s="69"/>
      <c r="TV189" s="69"/>
      <c r="TW189" s="69"/>
      <c r="TX189" s="69"/>
      <c r="TY189" s="69"/>
      <c r="TZ189" s="69"/>
      <c r="UA189" s="69"/>
      <c r="UB189" s="69"/>
      <c r="UC189" s="69"/>
      <c r="UD189" s="69"/>
      <c r="UE189" s="69"/>
      <c r="UF189" s="69"/>
      <c r="UG189" s="69"/>
      <c r="UH189" s="69"/>
      <c r="UI189" s="69"/>
      <c r="UJ189" s="69"/>
      <c r="UK189" s="69"/>
      <c r="UL189" s="69"/>
      <c r="UM189" s="69"/>
      <c r="UN189" s="69"/>
      <c r="UO189" s="69"/>
      <c r="UP189" s="69"/>
      <c r="UQ189" s="69"/>
      <c r="UR189" s="69"/>
      <c r="US189" s="69"/>
      <c r="UT189" s="69"/>
      <c r="UU189" s="69"/>
      <c r="UV189" s="69"/>
      <c r="UW189" s="69"/>
      <c r="UX189" s="69"/>
      <c r="UY189" s="69"/>
      <c r="UZ189" s="69"/>
      <c r="VA189" s="69"/>
      <c r="VB189" s="69"/>
      <c r="VC189" s="69"/>
      <c r="VD189" s="69"/>
      <c r="VE189" s="69"/>
      <c r="VF189" s="69"/>
      <c r="VG189" s="69"/>
      <c r="VH189" s="69"/>
      <c r="VI189" s="69"/>
      <c r="VJ189" s="69"/>
      <c r="VK189" s="69"/>
      <c r="VL189" s="69"/>
      <c r="VM189" s="69"/>
      <c r="VN189" s="69"/>
      <c r="VO189" s="69"/>
      <c r="VP189" s="69"/>
      <c r="VQ189" s="69"/>
      <c r="VR189" s="69"/>
      <c r="VS189" s="69"/>
      <c r="VT189" s="69"/>
      <c r="VU189" s="69"/>
      <c r="VV189" s="69"/>
      <c r="VW189" s="69"/>
      <c r="VX189" s="69"/>
      <c r="VY189" s="69"/>
      <c r="VZ189" s="69"/>
      <c r="WA189" s="69"/>
      <c r="WB189" s="69"/>
      <c r="WC189" s="69"/>
      <c r="WD189" s="69"/>
      <c r="WE189" s="69"/>
      <c r="WF189" s="69"/>
      <c r="WG189" s="69"/>
      <c r="WH189" s="69"/>
      <c r="WI189" s="69"/>
      <c r="WJ189" s="69"/>
      <c r="WK189" s="69"/>
      <c r="WL189" s="69"/>
      <c r="WM189" s="69"/>
      <c r="WN189" s="69"/>
      <c r="WO189" s="69"/>
      <c r="WP189" s="69"/>
      <c r="WQ189" s="69"/>
      <c r="WR189" s="69"/>
      <c r="WS189" s="69"/>
      <c r="WT189" s="69"/>
      <c r="WU189" s="69"/>
      <c r="WV189" s="69"/>
      <c r="WW189" s="69"/>
      <c r="WX189" s="69"/>
      <c r="WY189" s="69"/>
      <c r="WZ189" s="69"/>
      <c r="XA189" s="69"/>
      <c r="XB189" s="69"/>
      <c r="XC189" s="69"/>
      <c r="XD189" s="69"/>
      <c r="XE189" s="69"/>
      <c r="XF189" s="69"/>
      <c r="XG189" s="69"/>
      <c r="XH189" s="69"/>
      <c r="XI189" s="69"/>
      <c r="XJ189" s="69"/>
      <c r="XK189" s="69"/>
      <c r="XL189" s="69"/>
      <c r="XM189" s="69"/>
      <c r="XN189" s="69"/>
      <c r="XO189" s="69"/>
      <c r="XP189" s="69"/>
      <c r="XQ189" s="69"/>
      <c r="XR189" s="69"/>
      <c r="XS189" s="69"/>
      <c r="XT189" s="69"/>
      <c r="XU189" s="69"/>
      <c r="XV189" s="69"/>
      <c r="XW189" s="69"/>
      <c r="XX189" s="69"/>
      <c r="XY189" s="69"/>
      <c r="XZ189" s="69"/>
      <c r="YA189" s="69"/>
      <c r="YB189" s="69"/>
      <c r="YC189" s="69"/>
      <c r="YD189" s="69"/>
      <c r="YE189" s="69"/>
      <c r="YF189" s="69"/>
      <c r="YG189" s="69"/>
      <c r="YH189" s="69"/>
      <c r="YI189" s="69"/>
      <c r="YJ189" s="69"/>
      <c r="YK189" s="69"/>
      <c r="YL189" s="69"/>
      <c r="YM189" s="69"/>
      <c r="YN189" s="69"/>
      <c r="YO189" s="69"/>
      <c r="YP189" s="69"/>
      <c r="YQ189" s="69"/>
      <c r="YR189" s="69"/>
      <c r="YS189" s="69"/>
      <c r="YT189" s="69"/>
      <c r="YU189" s="69"/>
      <c r="YV189" s="69"/>
      <c r="YW189" s="69"/>
      <c r="YX189" s="69"/>
      <c r="YY189" s="69"/>
      <c r="YZ189" s="69"/>
      <c r="ZA189" s="69"/>
      <c r="ZB189" s="69"/>
      <c r="ZC189" s="69"/>
      <c r="ZD189" s="69"/>
      <c r="ZE189" s="69"/>
      <c r="ZF189" s="69"/>
      <c r="ZG189" s="69"/>
      <c r="ZH189" s="69"/>
      <c r="ZI189" s="69"/>
      <c r="ZJ189" s="69"/>
      <c r="ZK189" s="69"/>
      <c r="ZL189" s="69"/>
      <c r="ZM189" s="69"/>
      <c r="ZN189" s="69"/>
      <c r="ZO189" s="69"/>
      <c r="ZP189" s="69"/>
      <c r="ZQ189" s="69"/>
      <c r="ZR189" s="69"/>
      <c r="ZS189" s="69"/>
      <c r="ZT189" s="69"/>
      <c r="ZU189" s="69"/>
      <c r="ZV189" s="69"/>
      <c r="ZW189" s="69"/>
      <c r="ZX189" s="69"/>
      <c r="ZY189" s="69"/>
      <c r="ZZ189" s="69"/>
      <c r="AAA189" s="69"/>
      <c r="AAB189" s="69"/>
      <c r="AAC189" s="69"/>
      <c r="AAD189" s="69"/>
      <c r="AAE189" s="69"/>
      <c r="AAF189" s="69"/>
      <c r="AAG189" s="69"/>
      <c r="AAH189" s="69"/>
      <c r="AAI189" s="69"/>
      <c r="AAJ189" s="69"/>
      <c r="AAK189" s="69"/>
      <c r="AAL189" s="69"/>
      <c r="AAM189" s="69"/>
      <c r="AAN189" s="69"/>
      <c r="AAO189" s="69"/>
      <c r="AAP189" s="69"/>
      <c r="AAQ189" s="69"/>
      <c r="AAR189" s="69"/>
      <c r="AAS189" s="69"/>
      <c r="AAT189" s="69"/>
      <c r="AAU189" s="69"/>
      <c r="AAV189" s="69"/>
      <c r="AAW189" s="69"/>
      <c r="AAX189" s="69"/>
      <c r="AAY189" s="69"/>
      <c r="AAZ189" s="69"/>
      <c r="ABA189" s="69"/>
      <c r="ABB189" s="69"/>
      <c r="ABC189" s="69"/>
      <c r="ABD189" s="69"/>
      <c r="ABE189" s="69"/>
      <c r="ABF189" s="69"/>
      <c r="ABG189" s="69"/>
      <c r="ABH189" s="69"/>
      <c r="ABI189" s="69"/>
      <c r="ABJ189" s="69"/>
      <c r="ABK189" s="69"/>
      <c r="ABL189" s="69"/>
      <c r="ABM189" s="69"/>
      <c r="ABN189" s="69"/>
      <c r="ABO189" s="69"/>
      <c r="ABP189" s="69"/>
      <c r="ABQ189" s="69"/>
      <c r="ABR189" s="69"/>
      <c r="ABS189" s="69"/>
      <c r="ABT189" s="69"/>
      <c r="ABU189" s="69"/>
      <c r="ABV189" s="69"/>
      <c r="ABW189" s="69"/>
      <c r="ABX189" s="69"/>
      <c r="ABY189" s="69"/>
      <c r="ABZ189" s="69"/>
      <c r="ACA189" s="69"/>
      <c r="ACB189" s="69"/>
      <c r="ACC189" s="69"/>
      <c r="ACD189" s="69"/>
      <c r="ACE189" s="69"/>
      <c r="ACF189" s="69"/>
      <c r="ACG189" s="69"/>
      <c r="ACH189" s="69"/>
      <c r="ACI189" s="69"/>
      <c r="ACJ189" s="69"/>
      <c r="ACK189" s="69"/>
      <c r="ACL189" s="69"/>
      <c r="ACM189" s="69"/>
      <c r="ACN189" s="69"/>
      <c r="ACO189" s="69"/>
      <c r="ACP189" s="69"/>
      <c r="ACQ189" s="69"/>
      <c r="ACR189" s="69"/>
      <c r="ACS189" s="69"/>
      <c r="ACT189" s="69"/>
      <c r="ACU189" s="69"/>
      <c r="ACV189" s="69"/>
      <c r="ACW189" s="69"/>
      <c r="ACX189" s="69"/>
      <c r="ACY189" s="69"/>
      <c r="ACZ189" s="69"/>
      <c r="ADA189" s="69"/>
      <c r="ADB189" s="69"/>
      <c r="ADC189" s="69"/>
      <c r="ADD189" s="69"/>
      <c r="ADE189" s="69"/>
      <c r="ADF189" s="69"/>
      <c r="ADG189" s="69"/>
      <c r="ADH189" s="69"/>
      <c r="ADI189" s="69"/>
      <c r="ADJ189" s="69"/>
      <c r="ADK189" s="69"/>
      <c r="ADL189" s="69"/>
      <c r="ADM189" s="69"/>
      <c r="ADN189" s="69"/>
      <c r="ADO189" s="69"/>
      <c r="ADP189" s="69"/>
      <c r="ADQ189" s="69"/>
      <c r="ADR189" s="69"/>
      <c r="ADS189" s="69"/>
      <c r="ADT189" s="69"/>
      <c r="ADU189" s="69"/>
      <c r="ADV189" s="69"/>
      <c r="ADW189" s="69"/>
      <c r="ADX189" s="69"/>
      <c r="ADY189" s="69"/>
      <c r="ADZ189" s="69"/>
      <c r="AEA189" s="69"/>
      <c r="AEB189" s="69"/>
      <c r="AEC189" s="69"/>
      <c r="AED189" s="69"/>
      <c r="AEE189" s="69"/>
      <c r="AEF189" s="69"/>
      <c r="AEG189" s="69"/>
      <c r="AEH189" s="69"/>
      <c r="AEI189" s="69"/>
      <c r="AEJ189" s="69"/>
      <c r="AEK189" s="69"/>
      <c r="AEL189" s="69"/>
      <c r="AEM189" s="69"/>
      <c r="AEN189" s="69"/>
      <c r="AEO189" s="69"/>
      <c r="AEP189" s="69"/>
      <c r="AEQ189" s="69"/>
      <c r="AER189" s="69"/>
      <c r="AES189" s="69"/>
      <c r="AET189" s="69"/>
      <c r="AEU189" s="69"/>
      <c r="AEV189" s="69"/>
      <c r="AEW189" s="69"/>
      <c r="AEX189" s="69"/>
      <c r="AEY189" s="69"/>
      <c r="AEZ189" s="69"/>
      <c r="AFA189" s="69"/>
      <c r="AFB189" s="69"/>
      <c r="AFC189" s="69"/>
      <c r="AFD189" s="69"/>
      <c r="AFE189" s="69"/>
      <c r="AFF189" s="69"/>
      <c r="AFG189" s="69"/>
      <c r="AFH189" s="69"/>
      <c r="AFI189" s="69"/>
      <c r="AFJ189" s="69"/>
      <c r="AFK189" s="69"/>
      <c r="AFL189" s="69"/>
      <c r="AFM189" s="69"/>
      <c r="AFN189" s="69"/>
      <c r="AFO189" s="69"/>
      <c r="AFP189" s="69"/>
      <c r="AFQ189" s="69"/>
      <c r="AFR189" s="69"/>
      <c r="AFS189" s="69"/>
      <c r="AFT189" s="69"/>
      <c r="AFU189" s="69"/>
      <c r="AFV189" s="69"/>
      <c r="AFW189" s="69"/>
      <c r="AFX189" s="69"/>
      <c r="AFY189" s="69"/>
      <c r="AFZ189" s="69"/>
      <c r="AGA189" s="69"/>
      <c r="AGB189" s="69"/>
      <c r="AGC189" s="69"/>
      <c r="AGD189" s="69"/>
      <c r="AGE189" s="69"/>
      <c r="AGF189" s="69"/>
      <c r="AGG189" s="69"/>
      <c r="AGH189" s="69"/>
      <c r="AGI189" s="69"/>
      <c r="AGJ189" s="69"/>
      <c r="AGK189" s="69"/>
      <c r="AGL189" s="69"/>
      <c r="AGM189" s="69"/>
      <c r="AGN189" s="69"/>
      <c r="AGO189" s="69"/>
      <c r="AGP189" s="69"/>
      <c r="AGQ189" s="69"/>
      <c r="AGR189" s="69"/>
      <c r="AGS189" s="69"/>
      <c r="AGT189" s="69"/>
      <c r="AGU189" s="69"/>
      <c r="AGV189" s="69"/>
      <c r="AGW189" s="69"/>
      <c r="AGX189" s="69"/>
      <c r="AGY189" s="69"/>
      <c r="AGZ189" s="69"/>
      <c r="AHA189" s="69"/>
      <c r="AHB189" s="69"/>
      <c r="AHC189" s="69"/>
      <c r="AHD189" s="69"/>
      <c r="AHE189" s="69"/>
      <c r="AHF189" s="69"/>
      <c r="AHG189" s="69"/>
      <c r="AHH189" s="69"/>
      <c r="AHI189" s="69"/>
      <c r="AHJ189" s="69"/>
      <c r="AHK189" s="69"/>
      <c r="AHL189" s="69"/>
      <c r="AHM189" s="69"/>
      <c r="AHN189" s="69"/>
      <c r="AHO189" s="69"/>
      <c r="AHP189" s="69"/>
      <c r="AHQ189" s="69"/>
      <c r="AHR189" s="69"/>
      <c r="AHS189" s="69"/>
      <c r="AHT189" s="69"/>
      <c r="AHU189" s="69"/>
      <c r="AHV189" s="69"/>
      <c r="AHW189" s="69"/>
      <c r="AHX189" s="69"/>
      <c r="AHY189" s="69"/>
      <c r="AHZ189" s="69"/>
      <c r="AIA189" s="69"/>
      <c r="AIB189" s="69"/>
      <c r="AIC189" s="69"/>
      <c r="AID189" s="69"/>
      <c r="AIE189" s="69"/>
      <c r="AIF189" s="69"/>
      <c r="AIG189" s="69"/>
      <c r="AIH189" s="69"/>
      <c r="AII189" s="69"/>
      <c r="AIJ189" s="69"/>
      <c r="AIK189" s="69"/>
      <c r="AIL189" s="69"/>
      <c r="AIM189" s="69"/>
      <c r="AIN189" s="69"/>
      <c r="AIO189" s="69"/>
      <c r="AIP189" s="69"/>
      <c r="AIQ189" s="69"/>
      <c r="AIR189" s="69"/>
      <c r="AIS189" s="69"/>
      <c r="AIT189" s="69"/>
      <c r="AIU189" s="69"/>
      <c r="AIV189" s="69"/>
      <c r="AIW189" s="69"/>
      <c r="AIX189" s="69"/>
      <c r="AIY189" s="69"/>
      <c r="AIZ189" s="69"/>
      <c r="AJA189" s="69"/>
      <c r="AJB189" s="69"/>
      <c r="AJC189" s="69"/>
      <c r="AJD189" s="69"/>
      <c r="AJE189" s="69"/>
      <c r="AJF189" s="69"/>
      <c r="AJG189" s="69"/>
      <c r="AJH189" s="69"/>
      <c r="AJI189" s="69"/>
      <c r="AJJ189" s="69"/>
      <c r="AJK189" s="69"/>
      <c r="AJL189" s="69"/>
      <c r="AJM189" s="69"/>
      <c r="AJN189" s="69"/>
      <c r="AJO189" s="69"/>
      <c r="AJP189" s="69"/>
      <c r="AJQ189" s="69"/>
      <c r="AJR189" s="69"/>
      <c r="AJS189" s="69"/>
      <c r="AJT189" s="69"/>
      <c r="AJU189" s="69"/>
      <c r="AJV189" s="69"/>
      <c r="AJW189" s="69"/>
      <c r="AJX189" s="69"/>
      <c r="AJY189" s="69"/>
      <c r="AJZ189" s="69"/>
      <c r="AKA189" s="69"/>
      <c r="AKB189" s="69"/>
      <c r="AKC189" s="69"/>
      <c r="AKD189" s="69"/>
      <c r="AKE189" s="69"/>
      <c r="AKF189" s="69"/>
      <c r="AKG189" s="69"/>
      <c r="AKH189" s="69"/>
      <c r="AKI189" s="69"/>
      <c r="AKJ189" s="69"/>
      <c r="AKK189" s="69"/>
      <c r="AKL189" s="69"/>
      <c r="AKM189" s="69"/>
      <c r="AKN189" s="69"/>
      <c r="AKO189" s="69"/>
      <c r="AKP189" s="69"/>
      <c r="AKQ189" s="69"/>
      <c r="AKR189" s="69"/>
      <c r="AKS189" s="69"/>
      <c r="AKT189" s="69"/>
      <c r="AKU189" s="69"/>
      <c r="AKV189" s="69"/>
      <c r="AKW189" s="69"/>
      <c r="AKX189" s="69"/>
      <c r="AKY189" s="69"/>
      <c r="AKZ189" s="69"/>
      <c r="ALA189" s="69"/>
      <c r="ALB189" s="69"/>
      <c r="ALC189" s="69"/>
      <c r="ALD189" s="69"/>
      <c r="ALE189" s="69"/>
      <c r="ALF189" s="69"/>
      <c r="ALG189" s="69"/>
      <c r="ALH189" s="69"/>
      <c r="ALI189" s="69"/>
      <c r="ALJ189" s="69"/>
      <c r="ALK189" s="69"/>
      <c r="ALL189" s="69"/>
      <c r="ALM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c r="BF190" s="69"/>
      <c r="BG190" s="69"/>
      <c r="BH190" s="69"/>
      <c r="BI190" s="69"/>
      <c r="BJ190" s="69"/>
      <c r="BK190" s="69"/>
      <c r="BL190" s="69"/>
      <c r="BM190" s="69"/>
      <c r="BN190" s="69"/>
      <c r="BO190" s="69"/>
      <c r="BP190" s="69"/>
      <c r="BQ190" s="69"/>
      <c r="BR190" s="69"/>
      <c r="BS190" s="69"/>
      <c r="BT190" s="69"/>
      <c r="BU190" s="69"/>
      <c r="BV190" s="69"/>
      <c r="BW190" s="69"/>
      <c r="BX190" s="69"/>
      <c r="BY190" s="69"/>
      <c r="BZ190" s="69"/>
      <c r="CA190" s="69"/>
      <c r="CB190" s="69"/>
      <c r="CC190" s="69"/>
      <c r="CD190" s="69"/>
      <c r="CE190" s="69"/>
      <c r="CF190" s="69"/>
      <c r="CG190" s="69"/>
      <c r="CH190" s="69"/>
      <c r="CI190" s="69"/>
      <c r="CJ190" s="69"/>
      <c r="CK190" s="69"/>
      <c r="CL190" s="69"/>
      <c r="CM190" s="69"/>
      <c r="CN190" s="69"/>
      <c r="CO190" s="69"/>
      <c r="CP190" s="69"/>
      <c r="CQ190" s="69"/>
      <c r="CR190" s="69"/>
      <c r="CS190" s="69"/>
      <c r="CT190" s="69"/>
      <c r="CU190" s="69"/>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c r="EX190" s="69"/>
      <c r="EY190" s="69"/>
      <c r="EZ190" s="69"/>
      <c r="FA190" s="69"/>
      <c r="FB190" s="69"/>
      <c r="FC190" s="69"/>
      <c r="FD190" s="69"/>
      <c r="FE190" s="69"/>
      <c r="FF190" s="69"/>
      <c r="FG190" s="69"/>
      <c r="FH190" s="69"/>
      <c r="FI190" s="69"/>
      <c r="FJ190" s="69"/>
      <c r="FK190" s="69"/>
      <c r="FL190" s="69"/>
      <c r="FM190" s="69"/>
      <c r="FN190" s="69"/>
      <c r="FO190" s="69"/>
      <c r="FP190" s="69"/>
      <c r="FQ190" s="69"/>
      <c r="FR190" s="69"/>
      <c r="FS190" s="69"/>
      <c r="FT190" s="69"/>
      <c r="FU190" s="69"/>
      <c r="FV190" s="69"/>
      <c r="FW190" s="69"/>
      <c r="FX190" s="69"/>
      <c r="FY190" s="69"/>
      <c r="FZ190" s="69"/>
      <c r="GA190" s="69"/>
      <c r="GB190" s="69"/>
      <c r="GC190" s="69"/>
      <c r="GD190" s="69"/>
      <c r="GE190" s="69"/>
      <c r="GF190" s="69"/>
      <c r="GG190" s="69"/>
      <c r="GH190" s="69"/>
      <c r="GI190" s="69"/>
      <c r="GJ190" s="69"/>
      <c r="GK190" s="69"/>
      <c r="GL190" s="69"/>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c r="LR190" s="69"/>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c r="NQ190" s="69"/>
      <c r="NR190" s="69"/>
      <c r="NS190" s="69"/>
      <c r="NT190" s="69"/>
      <c r="NU190" s="69"/>
      <c r="NV190" s="69"/>
      <c r="NW190" s="69"/>
      <c r="NX190" s="69"/>
      <c r="NY190" s="69"/>
      <c r="NZ190" s="69"/>
      <c r="OA190" s="69"/>
      <c r="OB190" s="69"/>
      <c r="OC190" s="69"/>
      <c r="OD190" s="69"/>
      <c r="OE190" s="69"/>
      <c r="OF190" s="69"/>
      <c r="OG190" s="69"/>
      <c r="OH190" s="69"/>
      <c r="OI190" s="69"/>
      <c r="OJ190" s="69"/>
      <c r="OK190" s="69"/>
      <c r="OL190" s="69"/>
      <c r="OM190" s="69"/>
      <c r="ON190" s="69"/>
      <c r="OO190" s="69"/>
      <c r="OP190" s="69"/>
      <c r="OQ190" s="69"/>
      <c r="OR190" s="69"/>
      <c r="OS190" s="69"/>
      <c r="OT190" s="69"/>
      <c r="OU190" s="69"/>
      <c r="OV190" s="69"/>
      <c r="OW190" s="69"/>
      <c r="OX190" s="69"/>
      <c r="OY190" s="69"/>
      <c r="OZ190" s="69"/>
      <c r="PA190" s="69"/>
      <c r="PB190" s="69"/>
      <c r="PC190" s="69"/>
      <c r="PD190" s="69"/>
      <c r="PE190" s="69"/>
      <c r="PF190" s="69"/>
      <c r="PG190" s="69"/>
      <c r="PH190" s="69"/>
      <c r="PI190" s="69"/>
      <c r="PJ190" s="69"/>
      <c r="PK190" s="69"/>
      <c r="PL190" s="69"/>
      <c r="PM190" s="69"/>
      <c r="PN190" s="69"/>
      <c r="PO190" s="69"/>
      <c r="PP190" s="69"/>
      <c r="PQ190" s="69"/>
      <c r="PR190" s="69"/>
      <c r="PS190" s="69"/>
      <c r="PT190" s="69"/>
      <c r="PU190" s="69"/>
      <c r="PV190" s="69"/>
      <c r="PW190" s="69"/>
      <c r="PX190" s="69"/>
      <c r="PY190" s="69"/>
      <c r="PZ190" s="69"/>
      <c r="QA190" s="69"/>
      <c r="QB190" s="69"/>
      <c r="QC190" s="69"/>
      <c r="QD190" s="69"/>
      <c r="QE190" s="69"/>
      <c r="QF190" s="69"/>
      <c r="QG190" s="69"/>
      <c r="QH190" s="69"/>
      <c r="QI190" s="69"/>
      <c r="QJ190" s="69"/>
      <c r="QK190" s="69"/>
      <c r="QL190" s="69"/>
      <c r="QM190" s="69"/>
      <c r="QN190" s="69"/>
      <c r="QO190" s="69"/>
      <c r="QP190" s="69"/>
      <c r="QQ190" s="69"/>
      <c r="QR190" s="69"/>
      <c r="QS190" s="69"/>
      <c r="QT190" s="69"/>
      <c r="QU190" s="69"/>
      <c r="QV190" s="69"/>
      <c r="QW190" s="69"/>
      <c r="QX190" s="69"/>
      <c r="QY190" s="69"/>
      <c r="QZ190" s="69"/>
      <c r="RA190" s="69"/>
      <c r="RB190" s="69"/>
      <c r="RC190" s="69"/>
      <c r="RD190" s="69"/>
      <c r="RE190" s="69"/>
      <c r="RF190" s="69"/>
      <c r="RG190" s="69"/>
      <c r="RH190" s="69"/>
      <c r="RI190" s="69"/>
      <c r="RJ190" s="69"/>
      <c r="RK190" s="69"/>
      <c r="RL190" s="69"/>
      <c r="RM190" s="69"/>
      <c r="RN190" s="69"/>
      <c r="RO190" s="69"/>
      <c r="RP190" s="69"/>
      <c r="RQ190" s="69"/>
      <c r="RR190" s="69"/>
      <c r="RS190" s="69"/>
      <c r="RT190" s="69"/>
      <c r="RU190" s="69"/>
      <c r="RV190" s="69"/>
      <c r="RW190" s="69"/>
      <c r="RX190" s="69"/>
      <c r="RY190" s="69"/>
      <c r="RZ190" s="69"/>
      <c r="SA190" s="69"/>
      <c r="SB190" s="69"/>
      <c r="SC190" s="69"/>
      <c r="SD190" s="69"/>
      <c r="SE190" s="69"/>
      <c r="SF190" s="69"/>
      <c r="SG190" s="69"/>
      <c r="SH190" s="69"/>
      <c r="SI190" s="69"/>
      <c r="SJ190" s="69"/>
      <c r="SK190" s="69"/>
      <c r="SL190" s="69"/>
      <c r="SM190" s="69"/>
      <c r="SN190" s="69"/>
      <c r="SO190" s="69"/>
      <c r="SP190" s="69"/>
      <c r="SQ190" s="69"/>
      <c r="SR190" s="69"/>
      <c r="SS190" s="69"/>
      <c r="ST190" s="69"/>
      <c r="SU190" s="69"/>
      <c r="SV190" s="69"/>
      <c r="SW190" s="69"/>
      <c r="SX190" s="69"/>
      <c r="SY190" s="69"/>
      <c r="SZ190" s="69"/>
      <c r="TA190" s="69"/>
      <c r="TB190" s="69"/>
      <c r="TC190" s="69"/>
      <c r="TD190" s="69"/>
      <c r="TE190" s="69"/>
      <c r="TF190" s="69"/>
      <c r="TG190" s="69"/>
      <c r="TH190" s="69"/>
      <c r="TI190" s="69"/>
      <c r="TJ190" s="69"/>
      <c r="TK190" s="69"/>
      <c r="TL190" s="69"/>
      <c r="TM190" s="69"/>
      <c r="TN190" s="69"/>
      <c r="TO190" s="69"/>
      <c r="TP190" s="69"/>
      <c r="TQ190" s="69"/>
      <c r="TR190" s="69"/>
      <c r="TS190" s="69"/>
      <c r="TT190" s="69"/>
      <c r="TU190" s="69"/>
      <c r="TV190" s="69"/>
      <c r="TW190" s="69"/>
      <c r="TX190" s="69"/>
      <c r="TY190" s="69"/>
      <c r="TZ190" s="69"/>
      <c r="UA190" s="69"/>
      <c r="UB190" s="69"/>
      <c r="UC190" s="69"/>
      <c r="UD190" s="69"/>
      <c r="UE190" s="69"/>
      <c r="UF190" s="69"/>
      <c r="UG190" s="69"/>
      <c r="UH190" s="69"/>
      <c r="UI190" s="69"/>
      <c r="UJ190" s="69"/>
      <c r="UK190" s="69"/>
      <c r="UL190" s="69"/>
      <c r="UM190" s="69"/>
      <c r="UN190" s="69"/>
      <c r="UO190" s="69"/>
      <c r="UP190" s="69"/>
      <c r="UQ190" s="69"/>
      <c r="UR190" s="69"/>
      <c r="US190" s="69"/>
      <c r="UT190" s="69"/>
      <c r="UU190" s="69"/>
      <c r="UV190" s="69"/>
      <c r="UW190" s="69"/>
      <c r="UX190" s="69"/>
      <c r="UY190" s="69"/>
      <c r="UZ190" s="69"/>
      <c r="VA190" s="69"/>
      <c r="VB190" s="69"/>
      <c r="VC190" s="69"/>
      <c r="VD190" s="69"/>
      <c r="VE190" s="69"/>
      <c r="VF190" s="69"/>
      <c r="VG190" s="69"/>
      <c r="VH190" s="69"/>
      <c r="VI190" s="69"/>
      <c r="VJ190" s="69"/>
      <c r="VK190" s="69"/>
      <c r="VL190" s="69"/>
      <c r="VM190" s="69"/>
      <c r="VN190" s="69"/>
      <c r="VO190" s="69"/>
      <c r="VP190" s="69"/>
      <c r="VQ190" s="69"/>
      <c r="VR190" s="69"/>
      <c r="VS190" s="69"/>
      <c r="VT190" s="69"/>
      <c r="VU190" s="69"/>
      <c r="VV190" s="69"/>
      <c r="VW190" s="69"/>
      <c r="VX190" s="69"/>
      <c r="VY190" s="69"/>
      <c r="VZ190" s="69"/>
      <c r="WA190" s="69"/>
      <c r="WB190" s="69"/>
      <c r="WC190" s="69"/>
      <c r="WD190" s="69"/>
      <c r="WE190" s="69"/>
      <c r="WF190" s="69"/>
      <c r="WG190" s="69"/>
      <c r="WH190" s="69"/>
      <c r="WI190" s="69"/>
      <c r="WJ190" s="69"/>
      <c r="WK190" s="69"/>
      <c r="WL190" s="69"/>
      <c r="WM190" s="69"/>
      <c r="WN190" s="69"/>
      <c r="WO190" s="69"/>
      <c r="WP190" s="69"/>
      <c r="WQ190" s="69"/>
      <c r="WR190" s="69"/>
      <c r="WS190" s="69"/>
      <c r="WT190" s="69"/>
      <c r="WU190" s="69"/>
      <c r="WV190" s="69"/>
      <c r="WW190" s="69"/>
      <c r="WX190" s="69"/>
      <c r="WY190" s="69"/>
      <c r="WZ190" s="69"/>
      <c r="XA190" s="69"/>
      <c r="XB190" s="69"/>
      <c r="XC190" s="69"/>
      <c r="XD190" s="69"/>
      <c r="XE190" s="69"/>
      <c r="XF190" s="69"/>
      <c r="XG190" s="69"/>
      <c r="XH190" s="69"/>
      <c r="XI190" s="69"/>
      <c r="XJ190" s="69"/>
      <c r="XK190" s="69"/>
      <c r="XL190" s="69"/>
      <c r="XM190" s="69"/>
      <c r="XN190" s="69"/>
      <c r="XO190" s="69"/>
      <c r="XP190" s="69"/>
      <c r="XQ190" s="69"/>
      <c r="XR190" s="69"/>
      <c r="XS190" s="69"/>
      <c r="XT190" s="69"/>
      <c r="XU190" s="69"/>
      <c r="XV190" s="69"/>
      <c r="XW190" s="69"/>
      <c r="XX190" s="69"/>
      <c r="XY190" s="69"/>
      <c r="XZ190" s="69"/>
      <c r="YA190" s="69"/>
      <c r="YB190" s="69"/>
      <c r="YC190" s="69"/>
      <c r="YD190" s="69"/>
      <c r="YE190" s="69"/>
      <c r="YF190" s="69"/>
      <c r="YG190" s="69"/>
      <c r="YH190" s="69"/>
      <c r="YI190" s="69"/>
      <c r="YJ190" s="69"/>
      <c r="YK190" s="69"/>
      <c r="YL190" s="69"/>
      <c r="YM190" s="69"/>
      <c r="YN190" s="69"/>
      <c r="YO190" s="69"/>
      <c r="YP190" s="69"/>
      <c r="YQ190" s="69"/>
      <c r="YR190" s="69"/>
      <c r="YS190" s="69"/>
      <c r="YT190" s="69"/>
      <c r="YU190" s="69"/>
      <c r="YV190" s="69"/>
      <c r="YW190" s="69"/>
      <c r="YX190" s="69"/>
      <c r="YY190" s="69"/>
      <c r="YZ190" s="69"/>
      <c r="ZA190" s="69"/>
      <c r="ZB190" s="69"/>
      <c r="ZC190" s="69"/>
      <c r="ZD190" s="69"/>
      <c r="ZE190" s="69"/>
      <c r="ZF190" s="69"/>
      <c r="ZG190" s="69"/>
      <c r="ZH190" s="69"/>
      <c r="ZI190" s="69"/>
      <c r="ZJ190" s="69"/>
      <c r="ZK190" s="69"/>
      <c r="ZL190" s="69"/>
      <c r="ZM190" s="69"/>
      <c r="ZN190" s="69"/>
      <c r="ZO190" s="69"/>
      <c r="ZP190" s="69"/>
      <c r="ZQ190" s="69"/>
      <c r="ZR190" s="69"/>
      <c r="ZS190" s="69"/>
      <c r="ZT190" s="69"/>
      <c r="ZU190" s="69"/>
      <c r="ZV190" s="69"/>
      <c r="ZW190" s="69"/>
      <c r="ZX190" s="69"/>
      <c r="ZY190" s="69"/>
      <c r="ZZ190" s="69"/>
      <c r="AAA190" s="69"/>
      <c r="AAB190" s="69"/>
      <c r="AAC190" s="69"/>
      <c r="AAD190" s="69"/>
      <c r="AAE190" s="69"/>
      <c r="AAF190" s="69"/>
      <c r="AAG190" s="69"/>
      <c r="AAH190" s="69"/>
      <c r="AAI190" s="69"/>
      <c r="AAJ190" s="69"/>
      <c r="AAK190" s="69"/>
      <c r="AAL190" s="69"/>
      <c r="AAM190" s="69"/>
      <c r="AAN190" s="69"/>
      <c r="AAO190" s="69"/>
      <c r="AAP190" s="69"/>
      <c r="AAQ190" s="69"/>
      <c r="AAR190" s="69"/>
      <c r="AAS190" s="69"/>
      <c r="AAT190" s="69"/>
      <c r="AAU190" s="69"/>
      <c r="AAV190" s="69"/>
      <c r="AAW190" s="69"/>
      <c r="AAX190" s="69"/>
      <c r="AAY190" s="69"/>
      <c r="AAZ190" s="69"/>
      <c r="ABA190" s="69"/>
      <c r="ABB190" s="69"/>
      <c r="ABC190" s="69"/>
      <c r="ABD190" s="69"/>
      <c r="ABE190" s="69"/>
      <c r="ABF190" s="69"/>
      <c r="ABG190" s="69"/>
      <c r="ABH190" s="69"/>
      <c r="ABI190" s="69"/>
      <c r="ABJ190" s="69"/>
      <c r="ABK190" s="69"/>
      <c r="ABL190" s="69"/>
      <c r="ABM190" s="69"/>
      <c r="ABN190" s="69"/>
      <c r="ABO190" s="69"/>
      <c r="ABP190" s="69"/>
      <c r="ABQ190" s="69"/>
      <c r="ABR190" s="69"/>
      <c r="ABS190" s="69"/>
      <c r="ABT190" s="69"/>
      <c r="ABU190" s="69"/>
      <c r="ABV190" s="69"/>
      <c r="ABW190" s="69"/>
      <c r="ABX190" s="69"/>
      <c r="ABY190" s="69"/>
      <c r="ABZ190" s="69"/>
      <c r="ACA190" s="69"/>
      <c r="ACB190" s="69"/>
      <c r="ACC190" s="69"/>
      <c r="ACD190" s="69"/>
      <c r="ACE190" s="69"/>
      <c r="ACF190" s="69"/>
      <c r="ACG190" s="69"/>
      <c r="ACH190" s="69"/>
      <c r="ACI190" s="69"/>
      <c r="ACJ190" s="69"/>
      <c r="ACK190" s="69"/>
      <c r="ACL190" s="69"/>
      <c r="ACM190" s="69"/>
      <c r="ACN190" s="69"/>
      <c r="ACO190" s="69"/>
      <c r="ACP190" s="69"/>
      <c r="ACQ190" s="69"/>
      <c r="ACR190" s="69"/>
      <c r="ACS190" s="69"/>
      <c r="ACT190" s="69"/>
      <c r="ACU190" s="69"/>
      <c r="ACV190" s="69"/>
      <c r="ACW190" s="69"/>
      <c r="ACX190" s="69"/>
      <c r="ACY190" s="69"/>
      <c r="ACZ190" s="69"/>
      <c r="ADA190" s="69"/>
      <c r="ADB190" s="69"/>
      <c r="ADC190" s="69"/>
      <c r="ADD190" s="69"/>
      <c r="ADE190" s="69"/>
      <c r="ADF190" s="69"/>
      <c r="ADG190" s="69"/>
      <c r="ADH190" s="69"/>
      <c r="ADI190" s="69"/>
      <c r="ADJ190" s="69"/>
      <c r="ADK190" s="69"/>
      <c r="ADL190" s="69"/>
      <c r="ADM190" s="69"/>
      <c r="ADN190" s="69"/>
      <c r="ADO190" s="69"/>
      <c r="ADP190" s="69"/>
      <c r="ADQ190" s="69"/>
      <c r="ADR190" s="69"/>
      <c r="ADS190" s="69"/>
      <c r="ADT190" s="69"/>
      <c r="ADU190" s="69"/>
      <c r="ADV190" s="69"/>
      <c r="ADW190" s="69"/>
      <c r="ADX190" s="69"/>
      <c r="ADY190" s="69"/>
      <c r="ADZ190" s="69"/>
      <c r="AEA190" s="69"/>
      <c r="AEB190" s="69"/>
      <c r="AEC190" s="69"/>
      <c r="AED190" s="69"/>
      <c r="AEE190" s="69"/>
      <c r="AEF190" s="69"/>
      <c r="AEG190" s="69"/>
      <c r="AEH190" s="69"/>
      <c r="AEI190" s="69"/>
      <c r="AEJ190" s="69"/>
      <c r="AEK190" s="69"/>
      <c r="AEL190" s="69"/>
      <c r="AEM190" s="69"/>
      <c r="AEN190" s="69"/>
      <c r="AEO190" s="69"/>
      <c r="AEP190" s="69"/>
      <c r="AEQ190" s="69"/>
      <c r="AER190" s="69"/>
      <c r="AES190" s="69"/>
      <c r="AET190" s="69"/>
      <c r="AEU190" s="69"/>
      <c r="AEV190" s="69"/>
      <c r="AEW190" s="69"/>
      <c r="AEX190" s="69"/>
      <c r="AEY190" s="69"/>
      <c r="AEZ190" s="69"/>
      <c r="AFA190" s="69"/>
      <c r="AFB190" s="69"/>
      <c r="AFC190" s="69"/>
      <c r="AFD190" s="69"/>
      <c r="AFE190" s="69"/>
      <c r="AFF190" s="69"/>
      <c r="AFG190" s="69"/>
      <c r="AFH190" s="69"/>
      <c r="AFI190" s="69"/>
      <c r="AFJ190" s="69"/>
      <c r="AFK190" s="69"/>
      <c r="AFL190" s="69"/>
      <c r="AFM190" s="69"/>
      <c r="AFN190" s="69"/>
      <c r="AFO190" s="69"/>
      <c r="AFP190" s="69"/>
      <c r="AFQ190" s="69"/>
      <c r="AFR190" s="69"/>
      <c r="AFS190" s="69"/>
      <c r="AFT190" s="69"/>
      <c r="AFU190" s="69"/>
      <c r="AFV190" s="69"/>
      <c r="AFW190" s="69"/>
      <c r="AFX190" s="69"/>
      <c r="AFY190" s="69"/>
      <c r="AFZ190" s="69"/>
      <c r="AGA190" s="69"/>
      <c r="AGB190" s="69"/>
      <c r="AGC190" s="69"/>
      <c r="AGD190" s="69"/>
      <c r="AGE190" s="69"/>
      <c r="AGF190" s="69"/>
      <c r="AGG190" s="69"/>
      <c r="AGH190" s="69"/>
      <c r="AGI190" s="69"/>
      <c r="AGJ190" s="69"/>
      <c r="AGK190" s="69"/>
      <c r="AGL190" s="69"/>
      <c r="AGM190" s="69"/>
      <c r="AGN190" s="69"/>
      <c r="AGO190" s="69"/>
      <c r="AGP190" s="69"/>
      <c r="AGQ190" s="69"/>
      <c r="AGR190" s="69"/>
      <c r="AGS190" s="69"/>
      <c r="AGT190" s="69"/>
      <c r="AGU190" s="69"/>
      <c r="AGV190" s="69"/>
      <c r="AGW190" s="69"/>
      <c r="AGX190" s="69"/>
      <c r="AGY190" s="69"/>
      <c r="AGZ190" s="69"/>
      <c r="AHA190" s="69"/>
      <c r="AHB190" s="69"/>
      <c r="AHC190" s="69"/>
      <c r="AHD190" s="69"/>
      <c r="AHE190" s="69"/>
      <c r="AHF190" s="69"/>
      <c r="AHG190" s="69"/>
      <c r="AHH190" s="69"/>
      <c r="AHI190" s="69"/>
      <c r="AHJ190" s="69"/>
      <c r="AHK190" s="69"/>
      <c r="AHL190" s="69"/>
      <c r="AHM190" s="69"/>
      <c r="AHN190" s="69"/>
      <c r="AHO190" s="69"/>
      <c r="AHP190" s="69"/>
      <c r="AHQ190" s="69"/>
      <c r="AHR190" s="69"/>
      <c r="AHS190" s="69"/>
      <c r="AHT190" s="69"/>
      <c r="AHU190" s="69"/>
      <c r="AHV190" s="69"/>
      <c r="AHW190" s="69"/>
      <c r="AHX190" s="69"/>
      <c r="AHY190" s="69"/>
      <c r="AHZ190" s="69"/>
      <c r="AIA190" s="69"/>
      <c r="AIB190" s="69"/>
      <c r="AIC190" s="69"/>
      <c r="AID190" s="69"/>
      <c r="AIE190" s="69"/>
      <c r="AIF190" s="69"/>
      <c r="AIG190" s="69"/>
      <c r="AIH190" s="69"/>
      <c r="AII190" s="69"/>
      <c r="AIJ190" s="69"/>
      <c r="AIK190" s="69"/>
      <c r="AIL190" s="69"/>
      <c r="AIM190" s="69"/>
      <c r="AIN190" s="69"/>
      <c r="AIO190" s="69"/>
      <c r="AIP190" s="69"/>
      <c r="AIQ190" s="69"/>
      <c r="AIR190" s="69"/>
      <c r="AIS190" s="69"/>
      <c r="AIT190" s="69"/>
      <c r="AIU190" s="69"/>
      <c r="AIV190" s="69"/>
      <c r="AIW190" s="69"/>
      <c r="AIX190" s="69"/>
      <c r="AIY190" s="69"/>
      <c r="AIZ190" s="69"/>
      <c r="AJA190" s="69"/>
      <c r="AJB190" s="69"/>
      <c r="AJC190" s="69"/>
      <c r="AJD190" s="69"/>
      <c r="AJE190" s="69"/>
      <c r="AJF190" s="69"/>
      <c r="AJG190" s="69"/>
      <c r="AJH190" s="69"/>
      <c r="AJI190" s="69"/>
      <c r="AJJ190" s="69"/>
      <c r="AJK190" s="69"/>
      <c r="AJL190" s="69"/>
      <c r="AJM190" s="69"/>
      <c r="AJN190" s="69"/>
      <c r="AJO190" s="69"/>
      <c r="AJP190" s="69"/>
      <c r="AJQ190" s="69"/>
      <c r="AJR190" s="69"/>
      <c r="AJS190" s="69"/>
      <c r="AJT190" s="69"/>
      <c r="AJU190" s="69"/>
      <c r="AJV190" s="69"/>
      <c r="AJW190" s="69"/>
      <c r="AJX190" s="69"/>
      <c r="AJY190" s="69"/>
      <c r="AJZ190" s="69"/>
      <c r="AKA190" s="69"/>
      <c r="AKB190" s="69"/>
      <c r="AKC190" s="69"/>
      <c r="AKD190" s="69"/>
      <c r="AKE190" s="69"/>
      <c r="AKF190" s="69"/>
      <c r="AKG190" s="69"/>
      <c r="AKH190" s="69"/>
      <c r="AKI190" s="69"/>
      <c r="AKJ190" s="69"/>
      <c r="AKK190" s="69"/>
      <c r="AKL190" s="69"/>
      <c r="AKM190" s="69"/>
      <c r="AKN190" s="69"/>
      <c r="AKO190" s="69"/>
      <c r="AKP190" s="69"/>
      <c r="AKQ190" s="69"/>
      <c r="AKR190" s="69"/>
      <c r="AKS190" s="69"/>
      <c r="AKT190" s="69"/>
      <c r="AKU190" s="69"/>
      <c r="AKV190" s="69"/>
      <c r="AKW190" s="69"/>
      <c r="AKX190" s="69"/>
      <c r="AKY190" s="69"/>
      <c r="AKZ190" s="69"/>
      <c r="ALA190" s="69"/>
      <c r="ALB190" s="69"/>
      <c r="ALC190" s="69"/>
      <c r="ALD190" s="69"/>
      <c r="ALE190" s="69"/>
      <c r="ALF190" s="69"/>
      <c r="ALG190" s="69"/>
      <c r="ALH190" s="69"/>
      <c r="ALI190" s="69"/>
      <c r="ALJ190" s="69"/>
      <c r="ALK190" s="69"/>
      <c r="ALL190" s="69"/>
      <c r="ALM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c r="GD191" s="69"/>
      <c r="GE191" s="69"/>
      <c r="GF191" s="69"/>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69"/>
      <c r="OS191" s="69"/>
      <c r="OT191" s="69"/>
      <c r="OU191" s="69"/>
      <c r="OV191" s="69"/>
      <c r="OW191" s="69"/>
      <c r="OX191" s="69"/>
      <c r="OY191" s="69"/>
      <c r="OZ191" s="69"/>
      <c r="PA191" s="69"/>
      <c r="PB191" s="69"/>
      <c r="PC191" s="69"/>
      <c r="PD191" s="69"/>
      <c r="PE191" s="69"/>
      <c r="PF191" s="69"/>
      <c r="PG191" s="69"/>
      <c r="PH191" s="69"/>
      <c r="PI191" s="69"/>
      <c r="PJ191" s="69"/>
      <c r="PK191" s="69"/>
      <c r="PL191" s="69"/>
      <c r="PM191" s="69"/>
      <c r="PN191" s="69"/>
      <c r="PO191" s="69"/>
      <c r="PP191" s="69"/>
      <c r="PQ191" s="69"/>
      <c r="PR191" s="69"/>
      <c r="PS191" s="69"/>
      <c r="PT191" s="69"/>
      <c r="PU191" s="69"/>
      <c r="PV191" s="69"/>
      <c r="PW191" s="69"/>
      <c r="PX191" s="69"/>
      <c r="PY191" s="69"/>
      <c r="PZ191" s="69"/>
      <c r="QA191" s="69"/>
      <c r="QB191" s="69"/>
      <c r="QC191" s="69"/>
      <c r="QD191" s="69"/>
      <c r="QE191" s="69"/>
      <c r="QF191" s="69"/>
      <c r="QG191" s="69"/>
      <c r="QH191" s="69"/>
      <c r="QI191" s="69"/>
      <c r="QJ191" s="69"/>
      <c r="QK191" s="69"/>
      <c r="QL191" s="69"/>
      <c r="QM191" s="69"/>
      <c r="QN191" s="69"/>
      <c r="QO191" s="69"/>
      <c r="QP191" s="69"/>
      <c r="QQ191" s="69"/>
      <c r="QR191" s="69"/>
      <c r="QS191" s="69"/>
      <c r="QT191" s="69"/>
      <c r="QU191" s="69"/>
      <c r="QV191" s="69"/>
      <c r="QW191" s="69"/>
      <c r="QX191" s="69"/>
      <c r="QY191" s="69"/>
      <c r="QZ191" s="69"/>
      <c r="RA191" s="69"/>
      <c r="RB191" s="69"/>
      <c r="RC191" s="69"/>
      <c r="RD191" s="69"/>
      <c r="RE191" s="69"/>
      <c r="RF191" s="69"/>
      <c r="RG191" s="69"/>
      <c r="RH191" s="69"/>
      <c r="RI191" s="69"/>
      <c r="RJ191" s="69"/>
      <c r="RK191" s="69"/>
      <c r="RL191" s="69"/>
      <c r="RM191" s="69"/>
      <c r="RN191" s="69"/>
      <c r="RO191" s="69"/>
      <c r="RP191" s="69"/>
      <c r="RQ191" s="69"/>
      <c r="RR191" s="69"/>
      <c r="RS191" s="69"/>
      <c r="RT191" s="69"/>
      <c r="RU191" s="69"/>
      <c r="RV191" s="69"/>
      <c r="RW191" s="69"/>
      <c r="RX191" s="69"/>
      <c r="RY191" s="69"/>
      <c r="RZ191" s="69"/>
      <c r="SA191" s="69"/>
      <c r="SB191" s="69"/>
      <c r="SC191" s="69"/>
      <c r="SD191" s="69"/>
      <c r="SE191" s="69"/>
      <c r="SF191" s="69"/>
      <c r="SG191" s="69"/>
      <c r="SH191" s="69"/>
      <c r="SI191" s="69"/>
      <c r="SJ191" s="69"/>
      <c r="SK191" s="69"/>
      <c r="SL191" s="69"/>
      <c r="SM191" s="69"/>
      <c r="SN191" s="69"/>
      <c r="SO191" s="69"/>
      <c r="SP191" s="69"/>
      <c r="SQ191" s="69"/>
      <c r="SR191" s="69"/>
      <c r="SS191" s="69"/>
      <c r="ST191" s="69"/>
      <c r="SU191" s="69"/>
      <c r="SV191" s="69"/>
      <c r="SW191" s="69"/>
      <c r="SX191" s="69"/>
      <c r="SY191" s="69"/>
      <c r="SZ191" s="69"/>
      <c r="TA191" s="69"/>
      <c r="TB191" s="69"/>
      <c r="TC191" s="69"/>
      <c r="TD191" s="69"/>
      <c r="TE191" s="69"/>
      <c r="TF191" s="69"/>
      <c r="TG191" s="69"/>
      <c r="TH191" s="69"/>
      <c r="TI191" s="69"/>
      <c r="TJ191" s="69"/>
      <c r="TK191" s="69"/>
      <c r="TL191" s="69"/>
      <c r="TM191" s="69"/>
      <c r="TN191" s="69"/>
      <c r="TO191" s="69"/>
      <c r="TP191" s="69"/>
      <c r="TQ191" s="69"/>
      <c r="TR191" s="69"/>
      <c r="TS191" s="69"/>
      <c r="TT191" s="69"/>
      <c r="TU191" s="69"/>
      <c r="TV191" s="69"/>
      <c r="TW191" s="69"/>
      <c r="TX191" s="69"/>
      <c r="TY191" s="69"/>
      <c r="TZ191" s="69"/>
      <c r="UA191" s="69"/>
      <c r="UB191" s="69"/>
      <c r="UC191" s="69"/>
      <c r="UD191" s="69"/>
      <c r="UE191" s="69"/>
      <c r="UF191" s="69"/>
      <c r="UG191" s="69"/>
      <c r="UH191" s="69"/>
      <c r="UI191" s="69"/>
      <c r="UJ191" s="69"/>
      <c r="UK191" s="69"/>
      <c r="UL191" s="69"/>
      <c r="UM191" s="69"/>
      <c r="UN191" s="69"/>
      <c r="UO191" s="69"/>
      <c r="UP191" s="69"/>
      <c r="UQ191" s="69"/>
      <c r="UR191" s="69"/>
      <c r="US191" s="69"/>
      <c r="UT191" s="69"/>
      <c r="UU191" s="69"/>
      <c r="UV191" s="69"/>
      <c r="UW191" s="69"/>
      <c r="UX191" s="69"/>
      <c r="UY191" s="69"/>
      <c r="UZ191" s="69"/>
      <c r="VA191" s="69"/>
      <c r="VB191" s="69"/>
      <c r="VC191" s="69"/>
      <c r="VD191" s="69"/>
      <c r="VE191" s="69"/>
      <c r="VF191" s="69"/>
      <c r="VG191" s="69"/>
      <c r="VH191" s="69"/>
      <c r="VI191" s="69"/>
      <c r="VJ191" s="69"/>
      <c r="VK191" s="69"/>
      <c r="VL191" s="69"/>
      <c r="VM191" s="69"/>
      <c r="VN191" s="69"/>
      <c r="VO191" s="69"/>
      <c r="VP191" s="69"/>
      <c r="VQ191" s="69"/>
      <c r="VR191" s="69"/>
      <c r="VS191" s="69"/>
      <c r="VT191" s="69"/>
      <c r="VU191" s="69"/>
      <c r="VV191" s="69"/>
      <c r="VW191" s="69"/>
      <c r="VX191" s="69"/>
      <c r="VY191" s="69"/>
      <c r="VZ191" s="69"/>
      <c r="WA191" s="69"/>
      <c r="WB191" s="69"/>
      <c r="WC191" s="69"/>
      <c r="WD191" s="69"/>
      <c r="WE191" s="69"/>
      <c r="WF191" s="69"/>
      <c r="WG191" s="69"/>
      <c r="WH191" s="69"/>
      <c r="WI191" s="69"/>
      <c r="WJ191" s="69"/>
      <c r="WK191" s="69"/>
      <c r="WL191" s="69"/>
      <c r="WM191" s="69"/>
      <c r="WN191" s="69"/>
      <c r="WO191" s="69"/>
      <c r="WP191" s="69"/>
      <c r="WQ191" s="69"/>
      <c r="WR191" s="69"/>
      <c r="WS191" s="69"/>
      <c r="WT191" s="69"/>
      <c r="WU191" s="69"/>
      <c r="WV191" s="69"/>
      <c r="WW191" s="69"/>
      <c r="WX191" s="69"/>
      <c r="WY191" s="69"/>
      <c r="WZ191" s="69"/>
      <c r="XA191" s="69"/>
      <c r="XB191" s="69"/>
      <c r="XC191" s="69"/>
      <c r="XD191" s="69"/>
      <c r="XE191" s="69"/>
      <c r="XF191" s="69"/>
      <c r="XG191" s="69"/>
      <c r="XH191" s="69"/>
      <c r="XI191" s="69"/>
      <c r="XJ191" s="69"/>
      <c r="XK191" s="69"/>
      <c r="XL191" s="69"/>
      <c r="XM191" s="69"/>
      <c r="XN191" s="69"/>
      <c r="XO191" s="69"/>
      <c r="XP191" s="69"/>
      <c r="XQ191" s="69"/>
      <c r="XR191" s="69"/>
      <c r="XS191" s="69"/>
      <c r="XT191" s="69"/>
      <c r="XU191" s="69"/>
      <c r="XV191" s="69"/>
      <c r="XW191" s="69"/>
      <c r="XX191" s="69"/>
      <c r="XY191" s="69"/>
      <c r="XZ191" s="69"/>
      <c r="YA191" s="69"/>
      <c r="YB191" s="69"/>
      <c r="YC191" s="69"/>
      <c r="YD191" s="69"/>
      <c r="YE191" s="69"/>
      <c r="YF191" s="69"/>
      <c r="YG191" s="69"/>
      <c r="YH191" s="69"/>
      <c r="YI191" s="69"/>
      <c r="YJ191" s="69"/>
      <c r="YK191" s="69"/>
      <c r="YL191" s="69"/>
      <c r="YM191" s="69"/>
      <c r="YN191" s="69"/>
      <c r="YO191" s="69"/>
      <c r="YP191" s="69"/>
      <c r="YQ191" s="69"/>
      <c r="YR191" s="69"/>
      <c r="YS191" s="69"/>
      <c r="YT191" s="69"/>
      <c r="YU191" s="69"/>
      <c r="YV191" s="69"/>
      <c r="YW191" s="69"/>
      <c r="YX191" s="69"/>
      <c r="YY191" s="69"/>
      <c r="YZ191" s="69"/>
      <c r="ZA191" s="69"/>
      <c r="ZB191" s="69"/>
      <c r="ZC191" s="69"/>
      <c r="ZD191" s="69"/>
      <c r="ZE191" s="69"/>
      <c r="ZF191" s="69"/>
      <c r="ZG191" s="69"/>
      <c r="ZH191" s="69"/>
      <c r="ZI191" s="69"/>
      <c r="ZJ191" s="69"/>
      <c r="ZK191" s="69"/>
      <c r="ZL191" s="69"/>
      <c r="ZM191" s="69"/>
      <c r="ZN191" s="69"/>
      <c r="ZO191" s="69"/>
      <c r="ZP191" s="69"/>
      <c r="ZQ191" s="69"/>
      <c r="ZR191" s="69"/>
      <c r="ZS191" s="69"/>
      <c r="ZT191" s="69"/>
      <c r="ZU191" s="69"/>
      <c r="ZV191" s="69"/>
      <c r="ZW191" s="69"/>
      <c r="ZX191" s="69"/>
      <c r="ZY191" s="69"/>
      <c r="ZZ191" s="69"/>
      <c r="AAA191" s="69"/>
      <c r="AAB191" s="69"/>
      <c r="AAC191" s="69"/>
      <c r="AAD191" s="69"/>
      <c r="AAE191" s="69"/>
      <c r="AAF191" s="69"/>
      <c r="AAG191" s="69"/>
      <c r="AAH191" s="69"/>
      <c r="AAI191" s="69"/>
      <c r="AAJ191" s="69"/>
      <c r="AAK191" s="69"/>
      <c r="AAL191" s="69"/>
      <c r="AAM191" s="69"/>
      <c r="AAN191" s="69"/>
      <c r="AAO191" s="69"/>
      <c r="AAP191" s="69"/>
      <c r="AAQ191" s="69"/>
      <c r="AAR191" s="69"/>
      <c r="AAS191" s="69"/>
      <c r="AAT191" s="69"/>
      <c r="AAU191" s="69"/>
      <c r="AAV191" s="69"/>
      <c r="AAW191" s="69"/>
      <c r="AAX191" s="69"/>
      <c r="AAY191" s="69"/>
      <c r="AAZ191" s="69"/>
      <c r="ABA191" s="69"/>
      <c r="ABB191" s="69"/>
      <c r="ABC191" s="69"/>
      <c r="ABD191" s="69"/>
      <c r="ABE191" s="69"/>
      <c r="ABF191" s="69"/>
      <c r="ABG191" s="69"/>
      <c r="ABH191" s="69"/>
      <c r="ABI191" s="69"/>
      <c r="ABJ191" s="69"/>
      <c r="ABK191" s="69"/>
      <c r="ABL191" s="69"/>
      <c r="ABM191" s="69"/>
      <c r="ABN191" s="69"/>
      <c r="ABO191" s="69"/>
      <c r="ABP191" s="69"/>
      <c r="ABQ191" s="69"/>
      <c r="ABR191" s="69"/>
      <c r="ABS191" s="69"/>
      <c r="ABT191" s="69"/>
      <c r="ABU191" s="69"/>
      <c r="ABV191" s="69"/>
      <c r="ABW191" s="69"/>
      <c r="ABX191" s="69"/>
      <c r="ABY191" s="69"/>
      <c r="ABZ191" s="69"/>
      <c r="ACA191" s="69"/>
      <c r="ACB191" s="69"/>
      <c r="ACC191" s="69"/>
      <c r="ACD191" s="69"/>
      <c r="ACE191" s="69"/>
      <c r="ACF191" s="69"/>
      <c r="ACG191" s="69"/>
      <c r="ACH191" s="69"/>
      <c r="ACI191" s="69"/>
      <c r="ACJ191" s="69"/>
      <c r="ACK191" s="69"/>
      <c r="ACL191" s="69"/>
      <c r="ACM191" s="69"/>
      <c r="ACN191" s="69"/>
      <c r="ACO191" s="69"/>
      <c r="ACP191" s="69"/>
      <c r="ACQ191" s="69"/>
      <c r="ACR191" s="69"/>
      <c r="ACS191" s="69"/>
      <c r="ACT191" s="69"/>
      <c r="ACU191" s="69"/>
      <c r="ACV191" s="69"/>
      <c r="ACW191" s="69"/>
      <c r="ACX191" s="69"/>
      <c r="ACY191" s="69"/>
      <c r="ACZ191" s="69"/>
      <c r="ADA191" s="69"/>
      <c r="ADB191" s="69"/>
      <c r="ADC191" s="69"/>
      <c r="ADD191" s="69"/>
      <c r="ADE191" s="69"/>
      <c r="ADF191" s="69"/>
      <c r="ADG191" s="69"/>
      <c r="ADH191" s="69"/>
      <c r="ADI191" s="69"/>
      <c r="ADJ191" s="69"/>
      <c r="ADK191" s="69"/>
      <c r="ADL191" s="69"/>
      <c r="ADM191" s="69"/>
      <c r="ADN191" s="69"/>
      <c r="ADO191" s="69"/>
      <c r="ADP191" s="69"/>
      <c r="ADQ191" s="69"/>
      <c r="ADR191" s="69"/>
      <c r="ADS191" s="69"/>
      <c r="ADT191" s="69"/>
      <c r="ADU191" s="69"/>
      <c r="ADV191" s="69"/>
      <c r="ADW191" s="69"/>
      <c r="ADX191" s="69"/>
      <c r="ADY191" s="69"/>
      <c r="ADZ191" s="69"/>
      <c r="AEA191" s="69"/>
      <c r="AEB191" s="69"/>
      <c r="AEC191" s="69"/>
      <c r="AED191" s="69"/>
      <c r="AEE191" s="69"/>
      <c r="AEF191" s="69"/>
      <c r="AEG191" s="69"/>
      <c r="AEH191" s="69"/>
      <c r="AEI191" s="69"/>
      <c r="AEJ191" s="69"/>
      <c r="AEK191" s="69"/>
      <c r="AEL191" s="69"/>
      <c r="AEM191" s="69"/>
      <c r="AEN191" s="69"/>
      <c r="AEO191" s="69"/>
      <c r="AEP191" s="69"/>
      <c r="AEQ191" s="69"/>
      <c r="AER191" s="69"/>
      <c r="AES191" s="69"/>
      <c r="AET191" s="69"/>
      <c r="AEU191" s="69"/>
      <c r="AEV191" s="69"/>
      <c r="AEW191" s="69"/>
      <c r="AEX191" s="69"/>
      <c r="AEY191" s="69"/>
      <c r="AEZ191" s="69"/>
      <c r="AFA191" s="69"/>
      <c r="AFB191" s="69"/>
      <c r="AFC191" s="69"/>
      <c r="AFD191" s="69"/>
      <c r="AFE191" s="69"/>
      <c r="AFF191" s="69"/>
      <c r="AFG191" s="69"/>
      <c r="AFH191" s="69"/>
      <c r="AFI191" s="69"/>
      <c r="AFJ191" s="69"/>
      <c r="AFK191" s="69"/>
      <c r="AFL191" s="69"/>
      <c r="AFM191" s="69"/>
      <c r="AFN191" s="69"/>
      <c r="AFO191" s="69"/>
      <c r="AFP191" s="69"/>
      <c r="AFQ191" s="69"/>
      <c r="AFR191" s="69"/>
      <c r="AFS191" s="69"/>
      <c r="AFT191" s="69"/>
      <c r="AFU191" s="69"/>
      <c r="AFV191" s="69"/>
      <c r="AFW191" s="69"/>
      <c r="AFX191" s="69"/>
      <c r="AFY191" s="69"/>
      <c r="AFZ191" s="69"/>
      <c r="AGA191" s="69"/>
      <c r="AGB191" s="69"/>
      <c r="AGC191" s="69"/>
      <c r="AGD191" s="69"/>
      <c r="AGE191" s="69"/>
      <c r="AGF191" s="69"/>
      <c r="AGG191" s="69"/>
      <c r="AGH191" s="69"/>
      <c r="AGI191" s="69"/>
      <c r="AGJ191" s="69"/>
      <c r="AGK191" s="69"/>
      <c r="AGL191" s="69"/>
      <c r="AGM191" s="69"/>
      <c r="AGN191" s="69"/>
      <c r="AGO191" s="69"/>
      <c r="AGP191" s="69"/>
      <c r="AGQ191" s="69"/>
      <c r="AGR191" s="69"/>
      <c r="AGS191" s="69"/>
      <c r="AGT191" s="69"/>
      <c r="AGU191" s="69"/>
      <c r="AGV191" s="69"/>
      <c r="AGW191" s="69"/>
      <c r="AGX191" s="69"/>
      <c r="AGY191" s="69"/>
      <c r="AGZ191" s="69"/>
      <c r="AHA191" s="69"/>
      <c r="AHB191" s="69"/>
      <c r="AHC191" s="69"/>
      <c r="AHD191" s="69"/>
      <c r="AHE191" s="69"/>
      <c r="AHF191" s="69"/>
      <c r="AHG191" s="69"/>
      <c r="AHH191" s="69"/>
      <c r="AHI191" s="69"/>
      <c r="AHJ191" s="69"/>
      <c r="AHK191" s="69"/>
      <c r="AHL191" s="69"/>
      <c r="AHM191" s="69"/>
      <c r="AHN191" s="69"/>
      <c r="AHO191" s="69"/>
      <c r="AHP191" s="69"/>
      <c r="AHQ191" s="69"/>
      <c r="AHR191" s="69"/>
      <c r="AHS191" s="69"/>
      <c r="AHT191" s="69"/>
      <c r="AHU191" s="69"/>
      <c r="AHV191" s="69"/>
      <c r="AHW191" s="69"/>
      <c r="AHX191" s="69"/>
      <c r="AHY191" s="69"/>
      <c r="AHZ191" s="69"/>
      <c r="AIA191" s="69"/>
      <c r="AIB191" s="69"/>
      <c r="AIC191" s="69"/>
      <c r="AID191" s="69"/>
      <c r="AIE191" s="69"/>
      <c r="AIF191" s="69"/>
      <c r="AIG191" s="69"/>
      <c r="AIH191" s="69"/>
      <c r="AII191" s="69"/>
      <c r="AIJ191" s="69"/>
      <c r="AIK191" s="69"/>
      <c r="AIL191" s="69"/>
      <c r="AIM191" s="69"/>
      <c r="AIN191" s="69"/>
      <c r="AIO191" s="69"/>
      <c r="AIP191" s="69"/>
      <c r="AIQ191" s="69"/>
      <c r="AIR191" s="69"/>
      <c r="AIS191" s="69"/>
      <c r="AIT191" s="69"/>
      <c r="AIU191" s="69"/>
      <c r="AIV191" s="69"/>
      <c r="AIW191" s="69"/>
      <c r="AIX191" s="69"/>
      <c r="AIY191" s="69"/>
      <c r="AIZ191" s="69"/>
      <c r="AJA191" s="69"/>
      <c r="AJB191" s="69"/>
      <c r="AJC191" s="69"/>
      <c r="AJD191" s="69"/>
      <c r="AJE191" s="69"/>
      <c r="AJF191" s="69"/>
      <c r="AJG191" s="69"/>
      <c r="AJH191" s="69"/>
      <c r="AJI191" s="69"/>
      <c r="AJJ191" s="69"/>
      <c r="AJK191" s="69"/>
      <c r="AJL191" s="69"/>
      <c r="AJM191" s="69"/>
      <c r="AJN191" s="69"/>
      <c r="AJO191" s="69"/>
      <c r="AJP191" s="69"/>
      <c r="AJQ191" s="69"/>
      <c r="AJR191" s="69"/>
      <c r="AJS191" s="69"/>
      <c r="AJT191" s="69"/>
      <c r="AJU191" s="69"/>
      <c r="AJV191" s="69"/>
      <c r="AJW191" s="69"/>
      <c r="AJX191" s="69"/>
      <c r="AJY191" s="69"/>
      <c r="AJZ191" s="69"/>
      <c r="AKA191" s="69"/>
      <c r="AKB191" s="69"/>
      <c r="AKC191" s="69"/>
      <c r="AKD191" s="69"/>
      <c r="AKE191" s="69"/>
      <c r="AKF191" s="69"/>
      <c r="AKG191" s="69"/>
      <c r="AKH191" s="69"/>
      <c r="AKI191" s="69"/>
      <c r="AKJ191" s="69"/>
      <c r="AKK191" s="69"/>
      <c r="AKL191" s="69"/>
      <c r="AKM191" s="69"/>
      <c r="AKN191" s="69"/>
      <c r="AKO191" s="69"/>
      <c r="AKP191" s="69"/>
      <c r="AKQ191" s="69"/>
      <c r="AKR191" s="69"/>
      <c r="AKS191" s="69"/>
      <c r="AKT191" s="69"/>
      <c r="AKU191" s="69"/>
      <c r="AKV191" s="69"/>
      <c r="AKW191" s="69"/>
      <c r="AKX191" s="69"/>
      <c r="AKY191" s="69"/>
      <c r="AKZ191" s="69"/>
      <c r="ALA191" s="69"/>
      <c r="ALB191" s="69"/>
      <c r="ALC191" s="69"/>
      <c r="ALD191" s="69"/>
      <c r="ALE191" s="69"/>
      <c r="ALF191" s="69"/>
      <c r="ALG191" s="69"/>
      <c r="ALH191" s="69"/>
      <c r="ALI191" s="69"/>
      <c r="ALJ191" s="69"/>
      <c r="ALK191" s="69"/>
      <c r="ALL191" s="69"/>
      <c r="ALM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c r="JT192" s="69"/>
      <c r="JU192" s="69"/>
      <c r="JV192" s="69"/>
      <c r="JW192" s="69"/>
      <c r="JX192" s="69"/>
      <c r="JY192" s="69"/>
      <c r="JZ192" s="69"/>
      <c r="KA192" s="69"/>
      <c r="KB192" s="69"/>
      <c r="KC192" s="69"/>
      <c r="KD192" s="69"/>
      <c r="KE192" s="69"/>
      <c r="KF192" s="69"/>
      <c r="KG192" s="69"/>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c r="LR192" s="69"/>
      <c r="LS192" s="69"/>
      <c r="LT192" s="69"/>
      <c r="LU192" s="69"/>
      <c r="LV192" s="69"/>
      <c r="LW192" s="69"/>
      <c r="LX192" s="69"/>
      <c r="LY192" s="69"/>
      <c r="LZ192" s="69"/>
      <c r="MA192" s="69"/>
      <c r="MB192" s="69"/>
      <c r="MC192" s="69"/>
      <c r="MD192" s="69"/>
      <c r="ME192" s="69"/>
      <c r="MF192" s="69"/>
      <c r="MG192" s="69"/>
      <c r="MH192" s="69"/>
      <c r="MI192" s="69"/>
      <c r="MJ192" s="69"/>
      <c r="MK192" s="69"/>
      <c r="ML192" s="69"/>
      <c r="MM192" s="69"/>
      <c r="MN192" s="69"/>
      <c r="MO192" s="69"/>
      <c r="MP192" s="69"/>
      <c r="MQ192" s="69"/>
      <c r="MR192" s="69"/>
      <c r="MS192" s="69"/>
      <c r="MT192" s="69"/>
      <c r="MU192" s="69"/>
      <c r="MV192" s="69"/>
      <c r="MW192" s="69"/>
      <c r="MX192" s="69"/>
      <c r="MY192" s="69"/>
      <c r="MZ192" s="69"/>
      <c r="NA192" s="69"/>
      <c r="NB192" s="69"/>
      <c r="NC192" s="69"/>
      <c r="ND192" s="69"/>
      <c r="NE192" s="69"/>
      <c r="NF192" s="69"/>
      <c r="NG192" s="69"/>
      <c r="NH192" s="69"/>
      <c r="NI192" s="69"/>
      <c r="NJ192" s="69"/>
      <c r="NK192" s="69"/>
      <c r="NL192" s="69"/>
      <c r="NM192" s="69"/>
      <c r="NN192" s="69"/>
      <c r="NO192" s="69"/>
      <c r="NP192" s="69"/>
      <c r="NQ192" s="69"/>
      <c r="NR192" s="69"/>
      <c r="NS192" s="69"/>
      <c r="NT192" s="69"/>
      <c r="NU192" s="69"/>
      <c r="NV192" s="69"/>
      <c r="NW192" s="69"/>
      <c r="NX192" s="69"/>
      <c r="NY192" s="69"/>
      <c r="NZ192" s="69"/>
      <c r="OA192" s="69"/>
      <c r="OB192" s="69"/>
      <c r="OC192" s="69"/>
      <c r="OD192" s="69"/>
      <c r="OE192" s="69"/>
      <c r="OF192" s="69"/>
      <c r="OG192" s="69"/>
      <c r="OH192" s="69"/>
      <c r="OI192" s="69"/>
      <c r="OJ192" s="69"/>
      <c r="OK192" s="69"/>
      <c r="OL192" s="69"/>
      <c r="OM192" s="69"/>
      <c r="ON192" s="69"/>
      <c r="OO192" s="69"/>
      <c r="OP192" s="69"/>
      <c r="OQ192" s="69"/>
      <c r="OR192" s="69"/>
      <c r="OS192" s="69"/>
      <c r="OT192" s="69"/>
      <c r="OU192" s="69"/>
      <c r="OV192" s="69"/>
      <c r="OW192" s="69"/>
      <c r="OX192" s="69"/>
      <c r="OY192" s="69"/>
      <c r="OZ192" s="69"/>
      <c r="PA192" s="69"/>
      <c r="PB192" s="69"/>
      <c r="PC192" s="69"/>
      <c r="PD192" s="69"/>
      <c r="PE192" s="69"/>
      <c r="PF192" s="69"/>
      <c r="PG192" s="69"/>
      <c r="PH192" s="69"/>
      <c r="PI192" s="69"/>
      <c r="PJ192" s="69"/>
      <c r="PK192" s="69"/>
      <c r="PL192" s="69"/>
      <c r="PM192" s="69"/>
      <c r="PN192" s="69"/>
      <c r="PO192" s="69"/>
      <c r="PP192" s="69"/>
      <c r="PQ192" s="69"/>
      <c r="PR192" s="69"/>
      <c r="PS192" s="69"/>
      <c r="PT192" s="69"/>
      <c r="PU192" s="69"/>
      <c r="PV192" s="69"/>
      <c r="PW192" s="69"/>
      <c r="PX192" s="69"/>
      <c r="PY192" s="69"/>
      <c r="PZ192" s="69"/>
      <c r="QA192" s="69"/>
      <c r="QB192" s="69"/>
      <c r="QC192" s="69"/>
      <c r="QD192" s="69"/>
      <c r="QE192" s="69"/>
      <c r="QF192" s="69"/>
      <c r="QG192" s="69"/>
      <c r="QH192" s="69"/>
      <c r="QI192" s="69"/>
      <c r="QJ192" s="69"/>
      <c r="QK192" s="69"/>
      <c r="QL192" s="69"/>
      <c r="QM192" s="69"/>
      <c r="QN192" s="69"/>
      <c r="QO192" s="69"/>
      <c r="QP192" s="69"/>
      <c r="QQ192" s="69"/>
      <c r="QR192" s="69"/>
      <c r="QS192" s="69"/>
      <c r="QT192" s="69"/>
      <c r="QU192" s="69"/>
      <c r="QV192" s="69"/>
      <c r="QW192" s="69"/>
      <c r="QX192" s="69"/>
      <c r="QY192" s="69"/>
      <c r="QZ192" s="69"/>
      <c r="RA192" s="69"/>
      <c r="RB192" s="69"/>
      <c r="RC192" s="69"/>
      <c r="RD192" s="69"/>
      <c r="RE192" s="69"/>
      <c r="RF192" s="69"/>
      <c r="RG192" s="69"/>
      <c r="RH192" s="69"/>
      <c r="RI192" s="69"/>
      <c r="RJ192" s="69"/>
      <c r="RK192" s="69"/>
      <c r="RL192" s="69"/>
      <c r="RM192" s="69"/>
      <c r="RN192" s="69"/>
      <c r="RO192" s="69"/>
      <c r="RP192" s="69"/>
      <c r="RQ192" s="69"/>
      <c r="RR192" s="69"/>
      <c r="RS192" s="69"/>
      <c r="RT192" s="69"/>
      <c r="RU192" s="69"/>
      <c r="RV192" s="69"/>
      <c r="RW192" s="69"/>
      <c r="RX192" s="69"/>
      <c r="RY192" s="69"/>
      <c r="RZ192" s="69"/>
      <c r="SA192" s="69"/>
      <c r="SB192" s="69"/>
      <c r="SC192" s="69"/>
      <c r="SD192" s="69"/>
      <c r="SE192" s="69"/>
      <c r="SF192" s="69"/>
      <c r="SG192" s="69"/>
      <c r="SH192" s="69"/>
      <c r="SI192" s="69"/>
      <c r="SJ192" s="69"/>
      <c r="SK192" s="69"/>
      <c r="SL192" s="69"/>
      <c r="SM192" s="69"/>
      <c r="SN192" s="69"/>
      <c r="SO192" s="69"/>
      <c r="SP192" s="69"/>
      <c r="SQ192" s="69"/>
      <c r="SR192" s="69"/>
      <c r="SS192" s="69"/>
      <c r="ST192" s="69"/>
      <c r="SU192" s="69"/>
      <c r="SV192" s="69"/>
      <c r="SW192" s="69"/>
      <c r="SX192" s="69"/>
      <c r="SY192" s="69"/>
      <c r="SZ192" s="69"/>
      <c r="TA192" s="69"/>
      <c r="TB192" s="69"/>
      <c r="TC192" s="69"/>
      <c r="TD192" s="69"/>
      <c r="TE192" s="69"/>
      <c r="TF192" s="69"/>
      <c r="TG192" s="69"/>
      <c r="TH192" s="69"/>
      <c r="TI192" s="69"/>
      <c r="TJ192" s="69"/>
      <c r="TK192" s="69"/>
      <c r="TL192" s="69"/>
      <c r="TM192" s="69"/>
      <c r="TN192" s="69"/>
      <c r="TO192" s="69"/>
      <c r="TP192" s="69"/>
      <c r="TQ192" s="69"/>
      <c r="TR192" s="69"/>
      <c r="TS192" s="69"/>
      <c r="TT192" s="69"/>
      <c r="TU192" s="69"/>
      <c r="TV192" s="69"/>
      <c r="TW192" s="69"/>
      <c r="TX192" s="69"/>
      <c r="TY192" s="69"/>
      <c r="TZ192" s="69"/>
      <c r="UA192" s="69"/>
      <c r="UB192" s="69"/>
      <c r="UC192" s="69"/>
      <c r="UD192" s="69"/>
      <c r="UE192" s="69"/>
      <c r="UF192" s="69"/>
      <c r="UG192" s="69"/>
      <c r="UH192" s="69"/>
      <c r="UI192" s="69"/>
      <c r="UJ192" s="69"/>
      <c r="UK192" s="69"/>
      <c r="UL192" s="69"/>
      <c r="UM192" s="69"/>
      <c r="UN192" s="69"/>
      <c r="UO192" s="69"/>
      <c r="UP192" s="69"/>
      <c r="UQ192" s="69"/>
      <c r="UR192" s="69"/>
      <c r="US192" s="69"/>
      <c r="UT192" s="69"/>
      <c r="UU192" s="69"/>
      <c r="UV192" s="69"/>
      <c r="UW192" s="69"/>
      <c r="UX192" s="69"/>
      <c r="UY192" s="69"/>
      <c r="UZ192" s="69"/>
      <c r="VA192" s="69"/>
      <c r="VB192" s="69"/>
      <c r="VC192" s="69"/>
      <c r="VD192" s="69"/>
      <c r="VE192" s="69"/>
      <c r="VF192" s="69"/>
      <c r="VG192" s="69"/>
      <c r="VH192" s="69"/>
      <c r="VI192" s="69"/>
      <c r="VJ192" s="69"/>
      <c r="VK192" s="69"/>
      <c r="VL192" s="69"/>
      <c r="VM192" s="69"/>
      <c r="VN192" s="69"/>
      <c r="VO192" s="69"/>
      <c r="VP192" s="69"/>
      <c r="VQ192" s="69"/>
      <c r="VR192" s="69"/>
      <c r="VS192" s="69"/>
      <c r="VT192" s="69"/>
      <c r="VU192" s="69"/>
      <c r="VV192" s="69"/>
      <c r="VW192" s="69"/>
      <c r="VX192" s="69"/>
      <c r="VY192" s="69"/>
      <c r="VZ192" s="69"/>
      <c r="WA192" s="69"/>
      <c r="WB192" s="69"/>
      <c r="WC192" s="69"/>
      <c r="WD192" s="69"/>
      <c r="WE192" s="69"/>
      <c r="WF192" s="69"/>
      <c r="WG192" s="69"/>
      <c r="WH192" s="69"/>
      <c r="WI192" s="69"/>
      <c r="WJ192" s="69"/>
      <c r="WK192" s="69"/>
      <c r="WL192" s="69"/>
      <c r="WM192" s="69"/>
      <c r="WN192" s="69"/>
      <c r="WO192" s="69"/>
      <c r="WP192" s="69"/>
      <c r="WQ192" s="69"/>
      <c r="WR192" s="69"/>
      <c r="WS192" s="69"/>
      <c r="WT192" s="69"/>
      <c r="WU192" s="69"/>
      <c r="WV192" s="69"/>
      <c r="WW192" s="69"/>
      <c r="WX192" s="69"/>
      <c r="WY192" s="69"/>
      <c r="WZ192" s="69"/>
      <c r="XA192" s="69"/>
      <c r="XB192" s="69"/>
      <c r="XC192" s="69"/>
      <c r="XD192" s="69"/>
      <c r="XE192" s="69"/>
      <c r="XF192" s="69"/>
      <c r="XG192" s="69"/>
      <c r="XH192" s="69"/>
      <c r="XI192" s="69"/>
      <c r="XJ192" s="69"/>
      <c r="XK192" s="69"/>
      <c r="XL192" s="69"/>
      <c r="XM192" s="69"/>
      <c r="XN192" s="69"/>
      <c r="XO192" s="69"/>
      <c r="XP192" s="69"/>
      <c r="XQ192" s="69"/>
      <c r="XR192" s="69"/>
      <c r="XS192" s="69"/>
      <c r="XT192" s="69"/>
      <c r="XU192" s="69"/>
      <c r="XV192" s="69"/>
      <c r="XW192" s="69"/>
      <c r="XX192" s="69"/>
      <c r="XY192" s="69"/>
      <c r="XZ192" s="69"/>
      <c r="YA192" s="69"/>
      <c r="YB192" s="69"/>
      <c r="YC192" s="69"/>
      <c r="YD192" s="69"/>
      <c r="YE192" s="69"/>
      <c r="YF192" s="69"/>
      <c r="YG192" s="69"/>
      <c r="YH192" s="69"/>
      <c r="YI192" s="69"/>
      <c r="YJ192" s="69"/>
      <c r="YK192" s="69"/>
      <c r="YL192" s="69"/>
      <c r="YM192" s="69"/>
      <c r="YN192" s="69"/>
      <c r="YO192" s="69"/>
      <c r="YP192" s="69"/>
      <c r="YQ192" s="69"/>
      <c r="YR192" s="69"/>
      <c r="YS192" s="69"/>
      <c r="YT192" s="69"/>
      <c r="YU192" s="69"/>
      <c r="YV192" s="69"/>
      <c r="YW192" s="69"/>
      <c r="YX192" s="69"/>
      <c r="YY192" s="69"/>
      <c r="YZ192" s="69"/>
      <c r="ZA192" s="69"/>
      <c r="ZB192" s="69"/>
      <c r="ZC192" s="69"/>
      <c r="ZD192" s="69"/>
      <c r="ZE192" s="69"/>
      <c r="ZF192" s="69"/>
      <c r="ZG192" s="69"/>
      <c r="ZH192" s="69"/>
      <c r="ZI192" s="69"/>
      <c r="ZJ192" s="69"/>
      <c r="ZK192" s="69"/>
      <c r="ZL192" s="69"/>
      <c r="ZM192" s="69"/>
      <c r="ZN192" s="69"/>
      <c r="ZO192" s="69"/>
      <c r="ZP192" s="69"/>
      <c r="ZQ192" s="69"/>
      <c r="ZR192" s="69"/>
      <c r="ZS192" s="69"/>
      <c r="ZT192" s="69"/>
      <c r="ZU192" s="69"/>
      <c r="ZV192" s="69"/>
      <c r="ZW192" s="69"/>
      <c r="ZX192" s="69"/>
      <c r="ZY192" s="69"/>
      <c r="ZZ192" s="69"/>
      <c r="AAA192" s="69"/>
      <c r="AAB192" s="69"/>
      <c r="AAC192" s="69"/>
      <c r="AAD192" s="69"/>
      <c r="AAE192" s="69"/>
      <c r="AAF192" s="69"/>
      <c r="AAG192" s="69"/>
      <c r="AAH192" s="69"/>
      <c r="AAI192" s="69"/>
      <c r="AAJ192" s="69"/>
      <c r="AAK192" s="69"/>
      <c r="AAL192" s="69"/>
      <c r="AAM192" s="69"/>
      <c r="AAN192" s="69"/>
      <c r="AAO192" s="69"/>
      <c r="AAP192" s="69"/>
      <c r="AAQ192" s="69"/>
      <c r="AAR192" s="69"/>
      <c r="AAS192" s="69"/>
      <c r="AAT192" s="69"/>
      <c r="AAU192" s="69"/>
      <c r="AAV192" s="69"/>
      <c r="AAW192" s="69"/>
      <c r="AAX192" s="69"/>
      <c r="AAY192" s="69"/>
      <c r="AAZ192" s="69"/>
      <c r="ABA192" s="69"/>
      <c r="ABB192" s="69"/>
      <c r="ABC192" s="69"/>
      <c r="ABD192" s="69"/>
      <c r="ABE192" s="69"/>
      <c r="ABF192" s="69"/>
      <c r="ABG192" s="69"/>
      <c r="ABH192" s="69"/>
      <c r="ABI192" s="69"/>
      <c r="ABJ192" s="69"/>
      <c r="ABK192" s="69"/>
      <c r="ABL192" s="69"/>
      <c r="ABM192" s="69"/>
      <c r="ABN192" s="69"/>
      <c r="ABO192" s="69"/>
      <c r="ABP192" s="69"/>
      <c r="ABQ192" s="69"/>
      <c r="ABR192" s="69"/>
      <c r="ABS192" s="69"/>
      <c r="ABT192" s="69"/>
      <c r="ABU192" s="69"/>
      <c r="ABV192" s="69"/>
      <c r="ABW192" s="69"/>
      <c r="ABX192" s="69"/>
      <c r="ABY192" s="69"/>
      <c r="ABZ192" s="69"/>
      <c r="ACA192" s="69"/>
      <c r="ACB192" s="69"/>
      <c r="ACC192" s="69"/>
      <c r="ACD192" s="69"/>
      <c r="ACE192" s="69"/>
      <c r="ACF192" s="69"/>
      <c r="ACG192" s="69"/>
      <c r="ACH192" s="69"/>
      <c r="ACI192" s="69"/>
      <c r="ACJ192" s="69"/>
      <c r="ACK192" s="69"/>
      <c r="ACL192" s="69"/>
      <c r="ACM192" s="69"/>
      <c r="ACN192" s="69"/>
      <c r="ACO192" s="69"/>
      <c r="ACP192" s="69"/>
      <c r="ACQ192" s="69"/>
      <c r="ACR192" s="69"/>
      <c r="ACS192" s="69"/>
      <c r="ACT192" s="69"/>
      <c r="ACU192" s="69"/>
      <c r="ACV192" s="69"/>
      <c r="ACW192" s="69"/>
      <c r="ACX192" s="69"/>
      <c r="ACY192" s="69"/>
      <c r="ACZ192" s="69"/>
      <c r="ADA192" s="69"/>
      <c r="ADB192" s="69"/>
      <c r="ADC192" s="69"/>
      <c r="ADD192" s="69"/>
      <c r="ADE192" s="69"/>
      <c r="ADF192" s="69"/>
      <c r="ADG192" s="69"/>
      <c r="ADH192" s="69"/>
      <c r="ADI192" s="69"/>
      <c r="ADJ192" s="69"/>
      <c r="ADK192" s="69"/>
      <c r="ADL192" s="69"/>
      <c r="ADM192" s="69"/>
      <c r="ADN192" s="69"/>
      <c r="ADO192" s="69"/>
      <c r="ADP192" s="69"/>
      <c r="ADQ192" s="69"/>
      <c r="ADR192" s="69"/>
      <c r="ADS192" s="69"/>
      <c r="ADT192" s="69"/>
      <c r="ADU192" s="69"/>
      <c r="ADV192" s="69"/>
      <c r="ADW192" s="69"/>
      <c r="ADX192" s="69"/>
      <c r="ADY192" s="69"/>
      <c r="ADZ192" s="69"/>
      <c r="AEA192" s="69"/>
      <c r="AEB192" s="69"/>
      <c r="AEC192" s="69"/>
      <c r="AED192" s="69"/>
      <c r="AEE192" s="69"/>
      <c r="AEF192" s="69"/>
      <c r="AEG192" s="69"/>
      <c r="AEH192" s="69"/>
      <c r="AEI192" s="69"/>
      <c r="AEJ192" s="69"/>
      <c r="AEK192" s="69"/>
      <c r="AEL192" s="69"/>
      <c r="AEM192" s="69"/>
      <c r="AEN192" s="69"/>
      <c r="AEO192" s="69"/>
      <c r="AEP192" s="69"/>
      <c r="AEQ192" s="69"/>
      <c r="AER192" s="69"/>
      <c r="AES192" s="69"/>
      <c r="AET192" s="69"/>
      <c r="AEU192" s="69"/>
      <c r="AEV192" s="69"/>
      <c r="AEW192" s="69"/>
      <c r="AEX192" s="69"/>
      <c r="AEY192" s="69"/>
      <c r="AEZ192" s="69"/>
      <c r="AFA192" s="69"/>
      <c r="AFB192" s="69"/>
      <c r="AFC192" s="69"/>
      <c r="AFD192" s="69"/>
      <c r="AFE192" s="69"/>
      <c r="AFF192" s="69"/>
      <c r="AFG192" s="69"/>
      <c r="AFH192" s="69"/>
      <c r="AFI192" s="69"/>
      <c r="AFJ192" s="69"/>
      <c r="AFK192" s="69"/>
      <c r="AFL192" s="69"/>
      <c r="AFM192" s="69"/>
      <c r="AFN192" s="69"/>
      <c r="AFO192" s="69"/>
      <c r="AFP192" s="69"/>
      <c r="AFQ192" s="69"/>
      <c r="AFR192" s="69"/>
      <c r="AFS192" s="69"/>
      <c r="AFT192" s="69"/>
      <c r="AFU192" s="69"/>
      <c r="AFV192" s="69"/>
      <c r="AFW192" s="69"/>
      <c r="AFX192" s="69"/>
      <c r="AFY192" s="69"/>
      <c r="AFZ192" s="69"/>
      <c r="AGA192" s="69"/>
      <c r="AGB192" s="69"/>
      <c r="AGC192" s="69"/>
      <c r="AGD192" s="69"/>
      <c r="AGE192" s="69"/>
      <c r="AGF192" s="69"/>
      <c r="AGG192" s="69"/>
      <c r="AGH192" s="69"/>
      <c r="AGI192" s="69"/>
      <c r="AGJ192" s="69"/>
      <c r="AGK192" s="69"/>
      <c r="AGL192" s="69"/>
      <c r="AGM192" s="69"/>
      <c r="AGN192" s="69"/>
      <c r="AGO192" s="69"/>
      <c r="AGP192" s="69"/>
      <c r="AGQ192" s="69"/>
      <c r="AGR192" s="69"/>
      <c r="AGS192" s="69"/>
      <c r="AGT192" s="69"/>
      <c r="AGU192" s="69"/>
      <c r="AGV192" s="69"/>
      <c r="AGW192" s="69"/>
      <c r="AGX192" s="69"/>
      <c r="AGY192" s="69"/>
      <c r="AGZ192" s="69"/>
      <c r="AHA192" s="69"/>
      <c r="AHB192" s="69"/>
      <c r="AHC192" s="69"/>
      <c r="AHD192" s="69"/>
      <c r="AHE192" s="69"/>
      <c r="AHF192" s="69"/>
      <c r="AHG192" s="69"/>
      <c r="AHH192" s="69"/>
      <c r="AHI192" s="69"/>
      <c r="AHJ192" s="69"/>
      <c r="AHK192" s="69"/>
      <c r="AHL192" s="69"/>
      <c r="AHM192" s="69"/>
      <c r="AHN192" s="69"/>
      <c r="AHO192" s="69"/>
      <c r="AHP192" s="69"/>
      <c r="AHQ192" s="69"/>
      <c r="AHR192" s="69"/>
      <c r="AHS192" s="69"/>
      <c r="AHT192" s="69"/>
      <c r="AHU192" s="69"/>
      <c r="AHV192" s="69"/>
      <c r="AHW192" s="69"/>
      <c r="AHX192" s="69"/>
      <c r="AHY192" s="69"/>
      <c r="AHZ192" s="69"/>
      <c r="AIA192" s="69"/>
      <c r="AIB192" s="69"/>
      <c r="AIC192" s="69"/>
      <c r="AID192" s="69"/>
      <c r="AIE192" s="69"/>
      <c r="AIF192" s="69"/>
      <c r="AIG192" s="69"/>
      <c r="AIH192" s="69"/>
      <c r="AII192" s="69"/>
      <c r="AIJ192" s="69"/>
      <c r="AIK192" s="69"/>
      <c r="AIL192" s="69"/>
      <c r="AIM192" s="69"/>
      <c r="AIN192" s="69"/>
      <c r="AIO192" s="69"/>
      <c r="AIP192" s="69"/>
      <c r="AIQ192" s="69"/>
      <c r="AIR192" s="69"/>
      <c r="AIS192" s="69"/>
      <c r="AIT192" s="69"/>
      <c r="AIU192" s="69"/>
      <c r="AIV192" s="69"/>
      <c r="AIW192" s="69"/>
      <c r="AIX192" s="69"/>
      <c r="AIY192" s="69"/>
      <c r="AIZ192" s="69"/>
      <c r="AJA192" s="69"/>
      <c r="AJB192" s="69"/>
      <c r="AJC192" s="69"/>
      <c r="AJD192" s="69"/>
      <c r="AJE192" s="69"/>
      <c r="AJF192" s="69"/>
      <c r="AJG192" s="69"/>
      <c r="AJH192" s="69"/>
      <c r="AJI192" s="69"/>
      <c r="AJJ192" s="69"/>
      <c r="AJK192" s="69"/>
      <c r="AJL192" s="69"/>
      <c r="AJM192" s="69"/>
      <c r="AJN192" s="69"/>
      <c r="AJO192" s="69"/>
      <c r="AJP192" s="69"/>
      <c r="AJQ192" s="69"/>
      <c r="AJR192" s="69"/>
      <c r="AJS192" s="69"/>
      <c r="AJT192" s="69"/>
      <c r="AJU192" s="69"/>
      <c r="AJV192" s="69"/>
      <c r="AJW192" s="69"/>
      <c r="AJX192" s="69"/>
      <c r="AJY192" s="69"/>
      <c r="AJZ192" s="69"/>
      <c r="AKA192" s="69"/>
      <c r="AKB192" s="69"/>
      <c r="AKC192" s="69"/>
      <c r="AKD192" s="69"/>
      <c r="AKE192" s="69"/>
      <c r="AKF192" s="69"/>
      <c r="AKG192" s="69"/>
      <c r="AKH192" s="69"/>
      <c r="AKI192" s="69"/>
      <c r="AKJ192" s="69"/>
      <c r="AKK192" s="69"/>
      <c r="AKL192" s="69"/>
      <c r="AKM192" s="69"/>
      <c r="AKN192" s="69"/>
      <c r="AKO192" s="69"/>
      <c r="AKP192" s="69"/>
      <c r="AKQ192" s="69"/>
      <c r="AKR192" s="69"/>
      <c r="AKS192" s="69"/>
      <c r="AKT192" s="69"/>
      <c r="AKU192" s="69"/>
      <c r="AKV192" s="69"/>
      <c r="AKW192" s="69"/>
      <c r="AKX192" s="69"/>
      <c r="AKY192" s="69"/>
      <c r="AKZ192" s="69"/>
      <c r="ALA192" s="69"/>
      <c r="ALB192" s="69"/>
      <c r="ALC192" s="69"/>
      <c r="ALD192" s="69"/>
      <c r="ALE192" s="69"/>
      <c r="ALF192" s="69"/>
      <c r="ALG192" s="69"/>
      <c r="ALH192" s="69"/>
      <c r="ALI192" s="69"/>
      <c r="ALJ192" s="69"/>
      <c r="ALK192" s="69"/>
      <c r="ALL192" s="69"/>
      <c r="ALM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c r="FP193" s="69"/>
      <c r="FQ193" s="69"/>
      <c r="FR193" s="69"/>
      <c r="FS193" s="69"/>
      <c r="FT193" s="69"/>
      <c r="FU193" s="69"/>
      <c r="FV193" s="69"/>
      <c r="FW193" s="69"/>
      <c r="FX193" s="69"/>
      <c r="FY193" s="69"/>
      <c r="FZ193" s="69"/>
      <c r="GA193" s="69"/>
      <c r="GB193" s="69"/>
      <c r="GC193" s="69"/>
      <c r="GD193" s="69"/>
      <c r="GE193" s="69"/>
      <c r="GF193" s="69"/>
      <c r="GG193" s="69"/>
      <c r="GH193" s="69"/>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c r="JQ193" s="69"/>
      <c r="JR193" s="69"/>
      <c r="JS193" s="69"/>
      <c r="JT193" s="69"/>
      <c r="JU193" s="69"/>
      <c r="JV193" s="69"/>
      <c r="JW193" s="69"/>
      <c r="JX193" s="69"/>
      <c r="JY193" s="69"/>
      <c r="JZ193" s="69"/>
      <c r="KA193" s="69"/>
      <c r="KB193" s="69"/>
      <c r="KC193" s="69"/>
      <c r="KD193" s="69"/>
      <c r="KE193" s="69"/>
      <c r="KF193" s="69"/>
      <c r="KG193" s="69"/>
      <c r="KH193" s="69"/>
      <c r="KI193" s="69"/>
      <c r="KJ193" s="69"/>
      <c r="KK193" s="69"/>
      <c r="KL193" s="69"/>
      <c r="KM193" s="69"/>
      <c r="KN193" s="69"/>
      <c r="KO193" s="69"/>
      <c r="KP193" s="69"/>
      <c r="KQ193" s="69"/>
      <c r="KR193" s="69"/>
      <c r="KS193" s="69"/>
      <c r="KT193" s="69"/>
      <c r="KU193" s="69"/>
      <c r="KV193" s="69"/>
      <c r="KW193" s="69"/>
      <c r="KX193" s="69"/>
      <c r="KY193" s="69"/>
      <c r="KZ193" s="69"/>
      <c r="LA193" s="69"/>
      <c r="LB193" s="69"/>
      <c r="LC193" s="69"/>
      <c r="LD193" s="69"/>
      <c r="LE193" s="69"/>
      <c r="LF193" s="69"/>
      <c r="LG193" s="69"/>
      <c r="LH193" s="69"/>
      <c r="LI193" s="69"/>
      <c r="LJ193" s="69"/>
      <c r="LK193" s="69"/>
      <c r="LL193" s="69"/>
      <c r="LM193" s="69"/>
      <c r="LN193" s="69"/>
      <c r="LO193" s="69"/>
      <c r="LP193" s="69"/>
      <c r="LQ193" s="69"/>
      <c r="LR193" s="69"/>
      <c r="LS193" s="69"/>
      <c r="LT193" s="69"/>
      <c r="LU193" s="69"/>
      <c r="LV193" s="69"/>
      <c r="LW193" s="69"/>
      <c r="LX193" s="69"/>
      <c r="LY193" s="69"/>
      <c r="LZ193" s="69"/>
      <c r="MA193" s="69"/>
      <c r="MB193" s="69"/>
      <c r="MC193" s="69"/>
      <c r="MD193" s="69"/>
      <c r="ME193" s="69"/>
      <c r="MF193" s="69"/>
      <c r="MG193" s="69"/>
      <c r="MH193" s="69"/>
      <c r="MI193" s="69"/>
      <c r="MJ193" s="69"/>
      <c r="MK193" s="69"/>
      <c r="ML193" s="69"/>
      <c r="MM193" s="69"/>
      <c r="MN193" s="69"/>
      <c r="MO193" s="69"/>
      <c r="MP193" s="69"/>
      <c r="MQ193" s="69"/>
      <c r="MR193" s="69"/>
      <c r="MS193" s="69"/>
      <c r="MT193" s="69"/>
      <c r="MU193" s="69"/>
      <c r="MV193" s="69"/>
      <c r="MW193" s="69"/>
      <c r="MX193" s="69"/>
      <c r="MY193" s="69"/>
      <c r="MZ193" s="69"/>
      <c r="NA193" s="69"/>
      <c r="NB193" s="69"/>
      <c r="NC193" s="69"/>
      <c r="ND193" s="69"/>
      <c r="NE193" s="69"/>
      <c r="NF193" s="69"/>
      <c r="NG193" s="69"/>
      <c r="NH193" s="69"/>
      <c r="NI193" s="69"/>
      <c r="NJ193" s="69"/>
      <c r="NK193" s="69"/>
      <c r="NL193" s="69"/>
      <c r="NM193" s="69"/>
      <c r="NN193" s="69"/>
      <c r="NO193" s="69"/>
      <c r="NP193" s="69"/>
      <c r="NQ193" s="69"/>
      <c r="NR193" s="69"/>
      <c r="NS193" s="69"/>
      <c r="NT193" s="69"/>
      <c r="NU193" s="69"/>
      <c r="NV193" s="69"/>
      <c r="NW193" s="69"/>
      <c r="NX193" s="69"/>
      <c r="NY193" s="69"/>
      <c r="NZ193" s="69"/>
      <c r="OA193" s="69"/>
      <c r="OB193" s="69"/>
      <c r="OC193" s="69"/>
      <c r="OD193" s="69"/>
      <c r="OE193" s="69"/>
      <c r="OF193" s="69"/>
      <c r="OG193" s="69"/>
      <c r="OH193" s="69"/>
      <c r="OI193" s="69"/>
      <c r="OJ193" s="69"/>
      <c r="OK193" s="69"/>
      <c r="OL193" s="69"/>
      <c r="OM193" s="69"/>
      <c r="ON193" s="69"/>
      <c r="OO193" s="69"/>
      <c r="OP193" s="69"/>
      <c r="OQ193" s="69"/>
      <c r="OR193" s="69"/>
      <c r="OS193" s="69"/>
      <c r="OT193" s="69"/>
      <c r="OU193" s="69"/>
      <c r="OV193" s="69"/>
      <c r="OW193" s="69"/>
      <c r="OX193" s="69"/>
      <c r="OY193" s="69"/>
      <c r="OZ193" s="69"/>
      <c r="PA193" s="69"/>
      <c r="PB193" s="69"/>
      <c r="PC193" s="69"/>
      <c r="PD193" s="69"/>
      <c r="PE193" s="69"/>
      <c r="PF193" s="69"/>
      <c r="PG193" s="69"/>
      <c r="PH193" s="69"/>
      <c r="PI193" s="69"/>
      <c r="PJ193" s="69"/>
      <c r="PK193" s="69"/>
      <c r="PL193" s="69"/>
      <c r="PM193" s="69"/>
      <c r="PN193" s="69"/>
      <c r="PO193" s="69"/>
      <c r="PP193" s="69"/>
      <c r="PQ193" s="69"/>
      <c r="PR193" s="69"/>
      <c r="PS193" s="69"/>
      <c r="PT193" s="69"/>
      <c r="PU193" s="69"/>
      <c r="PV193" s="69"/>
      <c r="PW193" s="69"/>
      <c r="PX193" s="69"/>
      <c r="PY193" s="69"/>
      <c r="PZ193" s="69"/>
      <c r="QA193" s="69"/>
      <c r="QB193" s="69"/>
      <c r="QC193" s="69"/>
      <c r="QD193" s="69"/>
      <c r="QE193" s="69"/>
      <c r="QF193" s="69"/>
      <c r="QG193" s="69"/>
      <c r="QH193" s="69"/>
      <c r="QI193" s="69"/>
      <c r="QJ193" s="69"/>
      <c r="QK193" s="69"/>
      <c r="QL193" s="69"/>
      <c r="QM193" s="69"/>
      <c r="QN193" s="69"/>
      <c r="QO193" s="69"/>
      <c r="QP193" s="69"/>
      <c r="QQ193" s="69"/>
      <c r="QR193" s="69"/>
      <c r="QS193" s="69"/>
      <c r="QT193" s="69"/>
      <c r="QU193" s="69"/>
      <c r="QV193" s="69"/>
      <c r="QW193" s="69"/>
      <c r="QX193" s="69"/>
      <c r="QY193" s="69"/>
      <c r="QZ193" s="69"/>
      <c r="RA193" s="69"/>
      <c r="RB193" s="69"/>
      <c r="RC193" s="69"/>
      <c r="RD193" s="69"/>
      <c r="RE193" s="69"/>
      <c r="RF193" s="69"/>
      <c r="RG193" s="69"/>
      <c r="RH193" s="69"/>
      <c r="RI193" s="69"/>
      <c r="RJ193" s="69"/>
      <c r="RK193" s="69"/>
      <c r="RL193" s="69"/>
      <c r="RM193" s="69"/>
      <c r="RN193" s="69"/>
      <c r="RO193" s="69"/>
      <c r="RP193" s="69"/>
      <c r="RQ193" s="69"/>
      <c r="RR193" s="69"/>
      <c r="RS193" s="69"/>
      <c r="RT193" s="69"/>
      <c r="RU193" s="69"/>
      <c r="RV193" s="69"/>
      <c r="RW193" s="69"/>
      <c r="RX193" s="69"/>
      <c r="RY193" s="69"/>
      <c r="RZ193" s="69"/>
      <c r="SA193" s="69"/>
      <c r="SB193" s="69"/>
      <c r="SC193" s="69"/>
      <c r="SD193" s="69"/>
      <c r="SE193" s="69"/>
      <c r="SF193" s="69"/>
      <c r="SG193" s="69"/>
      <c r="SH193" s="69"/>
      <c r="SI193" s="69"/>
      <c r="SJ193" s="69"/>
      <c r="SK193" s="69"/>
      <c r="SL193" s="69"/>
      <c r="SM193" s="69"/>
      <c r="SN193" s="69"/>
      <c r="SO193" s="69"/>
      <c r="SP193" s="69"/>
      <c r="SQ193" s="69"/>
      <c r="SR193" s="69"/>
      <c r="SS193" s="69"/>
      <c r="ST193" s="69"/>
      <c r="SU193" s="69"/>
      <c r="SV193" s="69"/>
      <c r="SW193" s="69"/>
      <c r="SX193" s="69"/>
      <c r="SY193" s="69"/>
      <c r="SZ193" s="69"/>
      <c r="TA193" s="69"/>
      <c r="TB193" s="69"/>
      <c r="TC193" s="69"/>
      <c r="TD193" s="69"/>
      <c r="TE193" s="69"/>
      <c r="TF193" s="69"/>
      <c r="TG193" s="69"/>
      <c r="TH193" s="69"/>
      <c r="TI193" s="69"/>
      <c r="TJ193" s="69"/>
      <c r="TK193" s="69"/>
      <c r="TL193" s="69"/>
      <c r="TM193" s="69"/>
      <c r="TN193" s="69"/>
      <c r="TO193" s="69"/>
      <c r="TP193" s="69"/>
      <c r="TQ193" s="69"/>
      <c r="TR193" s="69"/>
      <c r="TS193" s="69"/>
      <c r="TT193" s="69"/>
      <c r="TU193" s="69"/>
      <c r="TV193" s="69"/>
      <c r="TW193" s="69"/>
      <c r="TX193" s="69"/>
      <c r="TY193" s="69"/>
      <c r="TZ193" s="69"/>
      <c r="UA193" s="69"/>
      <c r="UB193" s="69"/>
      <c r="UC193" s="69"/>
      <c r="UD193" s="69"/>
      <c r="UE193" s="69"/>
      <c r="UF193" s="69"/>
      <c r="UG193" s="69"/>
      <c r="UH193" s="69"/>
      <c r="UI193" s="69"/>
      <c r="UJ193" s="69"/>
      <c r="UK193" s="69"/>
      <c r="UL193" s="69"/>
      <c r="UM193" s="69"/>
      <c r="UN193" s="69"/>
      <c r="UO193" s="69"/>
      <c r="UP193" s="69"/>
      <c r="UQ193" s="69"/>
      <c r="UR193" s="69"/>
      <c r="US193" s="69"/>
      <c r="UT193" s="69"/>
      <c r="UU193" s="69"/>
      <c r="UV193" s="69"/>
      <c r="UW193" s="69"/>
      <c r="UX193" s="69"/>
      <c r="UY193" s="69"/>
      <c r="UZ193" s="69"/>
      <c r="VA193" s="69"/>
      <c r="VB193" s="69"/>
      <c r="VC193" s="69"/>
      <c r="VD193" s="69"/>
      <c r="VE193" s="69"/>
      <c r="VF193" s="69"/>
      <c r="VG193" s="69"/>
      <c r="VH193" s="69"/>
      <c r="VI193" s="69"/>
      <c r="VJ193" s="69"/>
      <c r="VK193" s="69"/>
      <c r="VL193" s="69"/>
      <c r="VM193" s="69"/>
      <c r="VN193" s="69"/>
      <c r="VO193" s="69"/>
      <c r="VP193" s="69"/>
      <c r="VQ193" s="69"/>
      <c r="VR193" s="69"/>
      <c r="VS193" s="69"/>
      <c r="VT193" s="69"/>
      <c r="VU193" s="69"/>
      <c r="VV193" s="69"/>
      <c r="VW193" s="69"/>
      <c r="VX193" s="69"/>
      <c r="VY193" s="69"/>
      <c r="VZ193" s="69"/>
      <c r="WA193" s="69"/>
      <c r="WB193" s="69"/>
      <c r="WC193" s="69"/>
      <c r="WD193" s="69"/>
      <c r="WE193" s="69"/>
      <c r="WF193" s="69"/>
      <c r="WG193" s="69"/>
      <c r="WH193" s="69"/>
      <c r="WI193" s="69"/>
      <c r="WJ193" s="69"/>
      <c r="WK193" s="69"/>
      <c r="WL193" s="69"/>
      <c r="WM193" s="69"/>
      <c r="WN193" s="69"/>
      <c r="WO193" s="69"/>
      <c r="WP193" s="69"/>
      <c r="WQ193" s="69"/>
      <c r="WR193" s="69"/>
      <c r="WS193" s="69"/>
      <c r="WT193" s="69"/>
      <c r="WU193" s="69"/>
      <c r="WV193" s="69"/>
      <c r="WW193" s="69"/>
      <c r="WX193" s="69"/>
      <c r="WY193" s="69"/>
      <c r="WZ193" s="69"/>
      <c r="XA193" s="69"/>
      <c r="XB193" s="69"/>
      <c r="XC193" s="69"/>
      <c r="XD193" s="69"/>
      <c r="XE193" s="69"/>
      <c r="XF193" s="69"/>
      <c r="XG193" s="69"/>
      <c r="XH193" s="69"/>
      <c r="XI193" s="69"/>
      <c r="XJ193" s="69"/>
      <c r="XK193" s="69"/>
      <c r="XL193" s="69"/>
      <c r="XM193" s="69"/>
      <c r="XN193" s="69"/>
      <c r="XO193" s="69"/>
      <c r="XP193" s="69"/>
      <c r="XQ193" s="69"/>
      <c r="XR193" s="69"/>
      <c r="XS193" s="69"/>
      <c r="XT193" s="69"/>
      <c r="XU193" s="69"/>
      <c r="XV193" s="69"/>
      <c r="XW193" s="69"/>
      <c r="XX193" s="69"/>
      <c r="XY193" s="69"/>
      <c r="XZ193" s="69"/>
      <c r="YA193" s="69"/>
      <c r="YB193" s="69"/>
      <c r="YC193" s="69"/>
      <c r="YD193" s="69"/>
      <c r="YE193" s="69"/>
      <c r="YF193" s="69"/>
      <c r="YG193" s="69"/>
      <c r="YH193" s="69"/>
      <c r="YI193" s="69"/>
      <c r="YJ193" s="69"/>
      <c r="YK193" s="69"/>
      <c r="YL193" s="69"/>
      <c r="YM193" s="69"/>
      <c r="YN193" s="69"/>
      <c r="YO193" s="69"/>
      <c r="YP193" s="69"/>
      <c r="YQ193" s="69"/>
      <c r="YR193" s="69"/>
      <c r="YS193" s="69"/>
      <c r="YT193" s="69"/>
      <c r="YU193" s="69"/>
      <c r="YV193" s="69"/>
      <c r="YW193" s="69"/>
      <c r="YX193" s="69"/>
      <c r="YY193" s="69"/>
      <c r="YZ193" s="69"/>
      <c r="ZA193" s="69"/>
      <c r="ZB193" s="69"/>
      <c r="ZC193" s="69"/>
      <c r="ZD193" s="69"/>
      <c r="ZE193" s="69"/>
      <c r="ZF193" s="69"/>
      <c r="ZG193" s="69"/>
      <c r="ZH193" s="69"/>
      <c r="ZI193" s="69"/>
      <c r="ZJ193" s="69"/>
      <c r="ZK193" s="69"/>
      <c r="ZL193" s="69"/>
      <c r="ZM193" s="69"/>
      <c r="ZN193" s="69"/>
      <c r="ZO193" s="69"/>
      <c r="ZP193" s="69"/>
      <c r="ZQ193" s="69"/>
      <c r="ZR193" s="69"/>
      <c r="ZS193" s="69"/>
      <c r="ZT193" s="69"/>
      <c r="ZU193" s="69"/>
      <c r="ZV193" s="69"/>
      <c r="ZW193" s="69"/>
      <c r="ZX193" s="69"/>
      <c r="ZY193" s="69"/>
      <c r="ZZ193" s="69"/>
      <c r="AAA193" s="69"/>
      <c r="AAB193" s="69"/>
      <c r="AAC193" s="69"/>
      <c r="AAD193" s="69"/>
      <c r="AAE193" s="69"/>
      <c r="AAF193" s="69"/>
      <c r="AAG193" s="69"/>
      <c r="AAH193" s="69"/>
      <c r="AAI193" s="69"/>
      <c r="AAJ193" s="69"/>
      <c r="AAK193" s="69"/>
      <c r="AAL193" s="69"/>
      <c r="AAM193" s="69"/>
      <c r="AAN193" s="69"/>
      <c r="AAO193" s="69"/>
      <c r="AAP193" s="69"/>
      <c r="AAQ193" s="69"/>
      <c r="AAR193" s="69"/>
      <c r="AAS193" s="69"/>
      <c r="AAT193" s="69"/>
      <c r="AAU193" s="69"/>
      <c r="AAV193" s="69"/>
      <c r="AAW193" s="69"/>
      <c r="AAX193" s="69"/>
      <c r="AAY193" s="69"/>
      <c r="AAZ193" s="69"/>
      <c r="ABA193" s="69"/>
      <c r="ABB193" s="69"/>
      <c r="ABC193" s="69"/>
      <c r="ABD193" s="69"/>
      <c r="ABE193" s="69"/>
      <c r="ABF193" s="69"/>
      <c r="ABG193" s="69"/>
      <c r="ABH193" s="69"/>
      <c r="ABI193" s="69"/>
      <c r="ABJ193" s="69"/>
      <c r="ABK193" s="69"/>
      <c r="ABL193" s="69"/>
      <c r="ABM193" s="69"/>
      <c r="ABN193" s="69"/>
      <c r="ABO193" s="69"/>
      <c r="ABP193" s="69"/>
      <c r="ABQ193" s="69"/>
      <c r="ABR193" s="69"/>
      <c r="ABS193" s="69"/>
      <c r="ABT193" s="69"/>
      <c r="ABU193" s="69"/>
      <c r="ABV193" s="69"/>
      <c r="ABW193" s="69"/>
      <c r="ABX193" s="69"/>
      <c r="ABY193" s="69"/>
      <c r="ABZ193" s="69"/>
      <c r="ACA193" s="69"/>
      <c r="ACB193" s="69"/>
      <c r="ACC193" s="69"/>
      <c r="ACD193" s="69"/>
      <c r="ACE193" s="69"/>
      <c r="ACF193" s="69"/>
      <c r="ACG193" s="69"/>
      <c r="ACH193" s="69"/>
      <c r="ACI193" s="69"/>
      <c r="ACJ193" s="69"/>
      <c r="ACK193" s="69"/>
      <c r="ACL193" s="69"/>
      <c r="ACM193" s="69"/>
      <c r="ACN193" s="69"/>
      <c r="ACO193" s="69"/>
      <c r="ACP193" s="69"/>
      <c r="ACQ193" s="69"/>
      <c r="ACR193" s="69"/>
      <c r="ACS193" s="69"/>
      <c r="ACT193" s="69"/>
      <c r="ACU193" s="69"/>
      <c r="ACV193" s="69"/>
      <c r="ACW193" s="69"/>
      <c r="ACX193" s="69"/>
      <c r="ACY193" s="69"/>
      <c r="ACZ193" s="69"/>
      <c r="ADA193" s="69"/>
      <c r="ADB193" s="69"/>
      <c r="ADC193" s="69"/>
      <c r="ADD193" s="69"/>
      <c r="ADE193" s="69"/>
      <c r="ADF193" s="69"/>
      <c r="ADG193" s="69"/>
      <c r="ADH193" s="69"/>
      <c r="ADI193" s="69"/>
      <c r="ADJ193" s="69"/>
      <c r="ADK193" s="69"/>
      <c r="ADL193" s="69"/>
      <c r="ADM193" s="69"/>
      <c r="ADN193" s="69"/>
      <c r="ADO193" s="69"/>
      <c r="ADP193" s="69"/>
      <c r="ADQ193" s="69"/>
      <c r="ADR193" s="69"/>
      <c r="ADS193" s="69"/>
      <c r="ADT193" s="69"/>
      <c r="ADU193" s="69"/>
      <c r="ADV193" s="69"/>
      <c r="ADW193" s="69"/>
      <c r="ADX193" s="69"/>
      <c r="ADY193" s="69"/>
      <c r="ADZ193" s="69"/>
      <c r="AEA193" s="69"/>
      <c r="AEB193" s="69"/>
      <c r="AEC193" s="69"/>
      <c r="AED193" s="69"/>
      <c r="AEE193" s="69"/>
      <c r="AEF193" s="69"/>
      <c r="AEG193" s="69"/>
      <c r="AEH193" s="69"/>
      <c r="AEI193" s="69"/>
      <c r="AEJ193" s="69"/>
      <c r="AEK193" s="69"/>
      <c r="AEL193" s="69"/>
      <c r="AEM193" s="69"/>
      <c r="AEN193" s="69"/>
      <c r="AEO193" s="69"/>
      <c r="AEP193" s="69"/>
      <c r="AEQ193" s="69"/>
      <c r="AER193" s="69"/>
      <c r="AES193" s="69"/>
      <c r="AET193" s="69"/>
      <c r="AEU193" s="69"/>
      <c r="AEV193" s="69"/>
      <c r="AEW193" s="69"/>
      <c r="AEX193" s="69"/>
      <c r="AEY193" s="69"/>
      <c r="AEZ193" s="69"/>
      <c r="AFA193" s="69"/>
      <c r="AFB193" s="69"/>
      <c r="AFC193" s="69"/>
      <c r="AFD193" s="69"/>
      <c r="AFE193" s="69"/>
      <c r="AFF193" s="69"/>
      <c r="AFG193" s="69"/>
      <c r="AFH193" s="69"/>
      <c r="AFI193" s="69"/>
      <c r="AFJ193" s="69"/>
      <c r="AFK193" s="69"/>
      <c r="AFL193" s="69"/>
      <c r="AFM193" s="69"/>
      <c r="AFN193" s="69"/>
      <c r="AFO193" s="69"/>
      <c r="AFP193" s="69"/>
      <c r="AFQ193" s="69"/>
      <c r="AFR193" s="69"/>
      <c r="AFS193" s="69"/>
      <c r="AFT193" s="69"/>
      <c r="AFU193" s="69"/>
      <c r="AFV193" s="69"/>
      <c r="AFW193" s="69"/>
      <c r="AFX193" s="69"/>
      <c r="AFY193" s="69"/>
      <c r="AFZ193" s="69"/>
      <c r="AGA193" s="69"/>
      <c r="AGB193" s="69"/>
      <c r="AGC193" s="69"/>
      <c r="AGD193" s="69"/>
      <c r="AGE193" s="69"/>
      <c r="AGF193" s="69"/>
      <c r="AGG193" s="69"/>
      <c r="AGH193" s="69"/>
      <c r="AGI193" s="69"/>
      <c r="AGJ193" s="69"/>
      <c r="AGK193" s="69"/>
      <c r="AGL193" s="69"/>
      <c r="AGM193" s="69"/>
      <c r="AGN193" s="69"/>
      <c r="AGO193" s="69"/>
      <c r="AGP193" s="69"/>
      <c r="AGQ193" s="69"/>
      <c r="AGR193" s="69"/>
      <c r="AGS193" s="69"/>
      <c r="AGT193" s="69"/>
      <c r="AGU193" s="69"/>
      <c r="AGV193" s="69"/>
      <c r="AGW193" s="69"/>
      <c r="AGX193" s="69"/>
      <c r="AGY193" s="69"/>
      <c r="AGZ193" s="69"/>
      <c r="AHA193" s="69"/>
      <c r="AHB193" s="69"/>
      <c r="AHC193" s="69"/>
      <c r="AHD193" s="69"/>
      <c r="AHE193" s="69"/>
      <c r="AHF193" s="69"/>
      <c r="AHG193" s="69"/>
      <c r="AHH193" s="69"/>
      <c r="AHI193" s="69"/>
      <c r="AHJ193" s="69"/>
      <c r="AHK193" s="69"/>
      <c r="AHL193" s="69"/>
      <c r="AHM193" s="69"/>
      <c r="AHN193" s="69"/>
      <c r="AHO193" s="69"/>
      <c r="AHP193" s="69"/>
      <c r="AHQ193" s="69"/>
      <c r="AHR193" s="69"/>
      <c r="AHS193" s="69"/>
      <c r="AHT193" s="69"/>
      <c r="AHU193" s="69"/>
      <c r="AHV193" s="69"/>
      <c r="AHW193" s="69"/>
      <c r="AHX193" s="69"/>
      <c r="AHY193" s="69"/>
      <c r="AHZ193" s="69"/>
      <c r="AIA193" s="69"/>
      <c r="AIB193" s="69"/>
      <c r="AIC193" s="69"/>
      <c r="AID193" s="69"/>
      <c r="AIE193" s="69"/>
      <c r="AIF193" s="69"/>
      <c r="AIG193" s="69"/>
      <c r="AIH193" s="69"/>
      <c r="AII193" s="69"/>
      <c r="AIJ193" s="69"/>
      <c r="AIK193" s="69"/>
      <c r="AIL193" s="69"/>
      <c r="AIM193" s="69"/>
      <c r="AIN193" s="69"/>
      <c r="AIO193" s="69"/>
      <c r="AIP193" s="69"/>
      <c r="AIQ193" s="69"/>
      <c r="AIR193" s="69"/>
      <c r="AIS193" s="69"/>
      <c r="AIT193" s="69"/>
      <c r="AIU193" s="69"/>
      <c r="AIV193" s="69"/>
      <c r="AIW193" s="69"/>
      <c r="AIX193" s="69"/>
      <c r="AIY193" s="69"/>
      <c r="AIZ193" s="69"/>
      <c r="AJA193" s="69"/>
      <c r="AJB193" s="69"/>
      <c r="AJC193" s="69"/>
      <c r="AJD193" s="69"/>
      <c r="AJE193" s="69"/>
      <c r="AJF193" s="69"/>
      <c r="AJG193" s="69"/>
      <c r="AJH193" s="69"/>
      <c r="AJI193" s="69"/>
      <c r="AJJ193" s="69"/>
      <c r="AJK193" s="69"/>
      <c r="AJL193" s="69"/>
      <c r="AJM193" s="69"/>
      <c r="AJN193" s="69"/>
      <c r="AJO193" s="69"/>
      <c r="AJP193" s="69"/>
      <c r="AJQ193" s="69"/>
      <c r="AJR193" s="69"/>
      <c r="AJS193" s="69"/>
      <c r="AJT193" s="69"/>
      <c r="AJU193" s="69"/>
      <c r="AJV193" s="69"/>
      <c r="AJW193" s="69"/>
      <c r="AJX193" s="69"/>
      <c r="AJY193" s="69"/>
      <c r="AJZ193" s="69"/>
      <c r="AKA193" s="69"/>
      <c r="AKB193" s="69"/>
      <c r="AKC193" s="69"/>
      <c r="AKD193" s="69"/>
      <c r="AKE193" s="69"/>
      <c r="AKF193" s="69"/>
      <c r="AKG193" s="69"/>
      <c r="AKH193" s="69"/>
      <c r="AKI193" s="69"/>
      <c r="AKJ193" s="69"/>
      <c r="AKK193" s="69"/>
      <c r="AKL193" s="69"/>
      <c r="AKM193" s="69"/>
      <c r="AKN193" s="69"/>
      <c r="AKO193" s="69"/>
      <c r="AKP193" s="69"/>
      <c r="AKQ193" s="69"/>
      <c r="AKR193" s="69"/>
      <c r="AKS193" s="69"/>
      <c r="AKT193" s="69"/>
      <c r="AKU193" s="69"/>
      <c r="AKV193" s="69"/>
      <c r="AKW193" s="69"/>
      <c r="AKX193" s="69"/>
      <c r="AKY193" s="69"/>
      <c r="AKZ193" s="69"/>
      <c r="ALA193" s="69"/>
      <c r="ALB193" s="69"/>
      <c r="ALC193" s="69"/>
      <c r="ALD193" s="69"/>
      <c r="ALE193" s="69"/>
      <c r="ALF193" s="69"/>
      <c r="ALG193" s="69"/>
      <c r="ALH193" s="69"/>
      <c r="ALI193" s="69"/>
      <c r="ALJ193" s="69"/>
      <c r="ALK193" s="69"/>
      <c r="ALL193" s="69"/>
      <c r="ALM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c r="MU194" s="69"/>
      <c r="MV194" s="69"/>
      <c r="MW194" s="69"/>
      <c r="MX194" s="69"/>
      <c r="MY194" s="69"/>
      <c r="MZ194" s="69"/>
      <c r="NA194" s="69"/>
      <c r="NB194" s="69"/>
      <c r="NC194" s="69"/>
      <c r="ND194" s="69"/>
      <c r="NE194" s="69"/>
      <c r="NF194" s="69"/>
      <c r="NG194" s="69"/>
      <c r="NH194" s="69"/>
      <c r="NI194" s="69"/>
      <c r="NJ194" s="69"/>
      <c r="NK194" s="69"/>
      <c r="NL194" s="69"/>
      <c r="NM194" s="69"/>
      <c r="NN194" s="69"/>
      <c r="NO194" s="69"/>
      <c r="NP194" s="69"/>
      <c r="NQ194" s="69"/>
      <c r="NR194" s="69"/>
      <c r="NS194" s="69"/>
      <c r="NT194" s="69"/>
      <c r="NU194" s="69"/>
      <c r="NV194" s="69"/>
      <c r="NW194" s="69"/>
      <c r="NX194" s="69"/>
      <c r="NY194" s="69"/>
      <c r="NZ194" s="69"/>
      <c r="OA194" s="69"/>
      <c r="OB194" s="69"/>
      <c r="OC194" s="69"/>
      <c r="OD194" s="69"/>
      <c r="OE194" s="69"/>
      <c r="OF194" s="69"/>
      <c r="OG194" s="69"/>
      <c r="OH194" s="69"/>
      <c r="OI194" s="69"/>
      <c r="OJ194" s="69"/>
      <c r="OK194" s="69"/>
      <c r="OL194" s="69"/>
      <c r="OM194" s="69"/>
      <c r="ON194" s="69"/>
      <c r="OO194" s="69"/>
      <c r="OP194" s="69"/>
      <c r="OQ194" s="69"/>
      <c r="OR194" s="69"/>
      <c r="OS194" s="69"/>
      <c r="OT194" s="69"/>
      <c r="OU194" s="69"/>
      <c r="OV194" s="69"/>
      <c r="OW194" s="69"/>
      <c r="OX194" s="69"/>
      <c r="OY194" s="69"/>
      <c r="OZ194" s="69"/>
      <c r="PA194" s="69"/>
      <c r="PB194" s="69"/>
      <c r="PC194" s="69"/>
      <c r="PD194" s="69"/>
      <c r="PE194" s="69"/>
      <c r="PF194" s="69"/>
      <c r="PG194" s="69"/>
      <c r="PH194" s="69"/>
      <c r="PI194" s="69"/>
      <c r="PJ194" s="69"/>
      <c r="PK194" s="69"/>
      <c r="PL194" s="69"/>
      <c r="PM194" s="69"/>
      <c r="PN194" s="69"/>
      <c r="PO194" s="69"/>
      <c r="PP194" s="69"/>
      <c r="PQ194" s="69"/>
      <c r="PR194" s="69"/>
      <c r="PS194" s="69"/>
      <c r="PT194" s="69"/>
      <c r="PU194" s="69"/>
      <c r="PV194" s="69"/>
      <c r="PW194" s="69"/>
      <c r="PX194" s="69"/>
      <c r="PY194" s="69"/>
      <c r="PZ194" s="69"/>
      <c r="QA194" s="69"/>
      <c r="QB194" s="69"/>
      <c r="QC194" s="69"/>
      <c r="QD194" s="69"/>
      <c r="QE194" s="69"/>
      <c r="QF194" s="69"/>
      <c r="QG194" s="69"/>
      <c r="QH194" s="69"/>
      <c r="QI194" s="69"/>
      <c r="QJ194" s="69"/>
      <c r="QK194" s="69"/>
      <c r="QL194" s="69"/>
      <c r="QM194" s="69"/>
      <c r="QN194" s="69"/>
      <c r="QO194" s="69"/>
      <c r="QP194" s="69"/>
      <c r="QQ194" s="69"/>
      <c r="QR194" s="69"/>
      <c r="QS194" s="69"/>
      <c r="QT194" s="69"/>
      <c r="QU194" s="69"/>
      <c r="QV194" s="69"/>
      <c r="QW194" s="69"/>
      <c r="QX194" s="69"/>
      <c r="QY194" s="69"/>
      <c r="QZ194" s="69"/>
      <c r="RA194" s="69"/>
      <c r="RB194" s="69"/>
      <c r="RC194" s="69"/>
      <c r="RD194" s="69"/>
      <c r="RE194" s="69"/>
      <c r="RF194" s="69"/>
      <c r="RG194" s="69"/>
      <c r="RH194" s="69"/>
      <c r="RI194" s="69"/>
      <c r="RJ194" s="69"/>
      <c r="RK194" s="69"/>
      <c r="RL194" s="69"/>
      <c r="RM194" s="69"/>
      <c r="RN194" s="69"/>
      <c r="RO194" s="69"/>
      <c r="RP194" s="69"/>
      <c r="RQ194" s="69"/>
      <c r="RR194" s="69"/>
      <c r="RS194" s="69"/>
      <c r="RT194" s="69"/>
      <c r="RU194" s="69"/>
      <c r="RV194" s="69"/>
      <c r="RW194" s="69"/>
      <c r="RX194" s="69"/>
      <c r="RY194" s="69"/>
      <c r="RZ194" s="69"/>
      <c r="SA194" s="69"/>
      <c r="SB194" s="69"/>
      <c r="SC194" s="69"/>
      <c r="SD194" s="69"/>
      <c r="SE194" s="69"/>
      <c r="SF194" s="69"/>
      <c r="SG194" s="69"/>
      <c r="SH194" s="69"/>
      <c r="SI194" s="69"/>
      <c r="SJ194" s="69"/>
      <c r="SK194" s="69"/>
      <c r="SL194" s="69"/>
      <c r="SM194" s="69"/>
      <c r="SN194" s="69"/>
      <c r="SO194" s="69"/>
      <c r="SP194" s="69"/>
      <c r="SQ194" s="69"/>
      <c r="SR194" s="69"/>
      <c r="SS194" s="69"/>
      <c r="ST194" s="69"/>
      <c r="SU194" s="69"/>
      <c r="SV194" s="69"/>
      <c r="SW194" s="69"/>
      <c r="SX194" s="69"/>
      <c r="SY194" s="69"/>
      <c r="SZ194" s="69"/>
      <c r="TA194" s="69"/>
      <c r="TB194" s="69"/>
      <c r="TC194" s="69"/>
      <c r="TD194" s="69"/>
      <c r="TE194" s="69"/>
      <c r="TF194" s="69"/>
      <c r="TG194" s="69"/>
      <c r="TH194" s="69"/>
      <c r="TI194" s="69"/>
      <c r="TJ194" s="69"/>
      <c r="TK194" s="69"/>
      <c r="TL194" s="69"/>
      <c r="TM194" s="69"/>
      <c r="TN194" s="69"/>
      <c r="TO194" s="69"/>
      <c r="TP194" s="69"/>
      <c r="TQ194" s="69"/>
      <c r="TR194" s="69"/>
      <c r="TS194" s="69"/>
      <c r="TT194" s="69"/>
      <c r="TU194" s="69"/>
      <c r="TV194" s="69"/>
      <c r="TW194" s="69"/>
      <c r="TX194" s="69"/>
      <c r="TY194" s="69"/>
      <c r="TZ194" s="69"/>
      <c r="UA194" s="69"/>
      <c r="UB194" s="69"/>
      <c r="UC194" s="69"/>
      <c r="UD194" s="69"/>
      <c r="UE194" s="69"/>
      <c r="UF194" s="69"/>
      <c r="UG194" s="69"/>
      <c r="UH194" s="69"/>
      <c r="UI194" s="69"/>
      <c r="UJ194" s="69"/>
      <c r="UK194" s="69"/>
      <c r="UL194" s="69"/>
      <c r="UM194" s="69"/>
      <c r="UN194" s="69"/>
      <c r="UO194" s="69"/>
      <c r="UP194" s="69"/>
      <c r="UQ194" s="69"/>
      <c r="UR194" s="69"/>
      <c r="US194" s="69"/>
      <c r="UT194" s="69"/>
      <c r="UU194" s="69"/>
      <c r="UV194" s="69"/>
      <c r="UW194" s="69"/>
      <c r="UX194" s="69"/>
      <c r="UY194" s="69"/>
      <c r="UZ194" s="69"/>
      <c r="VA194" s="69"/>
      <c r="VB194" s="69"/>
      <c r="VC194" s="69"/>
      <c r="VD194" s="69"/>
      <c r="VE194" s="69"/>
      <c r="VF194" s="69"/>
      <c r="VG194" s="69"/>
      <c r="VH194" s="69"/>
      <c r="VI194" s="69"/>
      <c r="VJ194" s="69"/>
      <c r="VK194" s="69"/>
      <c r="VL194" s="69"/>
      <c r="VM194" s="69"/>
      <c r="VN194" s="69"/>
      <c r="VO194" s="69"/>
      <c r="VP194" s="69"/>
      <c r="VQ194" s="69"/>
      <c r="VR194" s="69"/>
      <c r="VS194" s="69"/>
      <c r="VT194" s="69"/>
      <c r="VU194" s="69"/>
      <c r="VV194" s="69"/>
      <c r="VW194" s="69"/>
      <c r="VX194" s="69"/>
      <c r="VY194" s="69"/>
      <c r="VZ194" s="69"/>
      <c r="WA194" s="69"/>
      <c r="WB194" s="69"/>
      <c r="WC194" s="69"/>
      <c r="WD194" s="69"/>
      <c r="WE194" s="69"/>
      <c r="WF194" s="69"/>
      <c r="WG194" s="69"/>
      <c r="WH194" s="69"/>
      <c r="WI194" s="69"/>
      <c r="WJ194" s="69"/>
      <c r="WK194" s="69"/>
      <c r="WL194" s="69"/>
      <c r="WM194" s="69"/>
      <c r="WN194" s="69"/>
      <c r="WO194" s="69"/>
      <c r="WP194" s="69"/>
      <c r="WQ194" s="69"/>
      <c r="WR194" s="69"/>
      <c r="WS194" s="69"/>
      <c r="WT194" s="69"/>
      <c r="WU194" s="69"/>
      <c r="WV194" s="69"/>
      <c r="WW194" s="69"/>
      <c r="WX194" s="69"/>
      <c r="WY194" s="69"/>
      <c r="WZ194" s="69"/>
      <c r="XA194" s="69"/>
      <c r="XB194" s="69"/>
      <c r="XC194" s="69"/>
      <c r="XD194" s="69"/>
      <c r="XE194" s="69"/>
      <c r="XF194" s="69"/>
      <c r="XG194" s="69"/>
      <c r="XH194" s="69"/>
      <c r="XI194" s="69"/>
      <c r="XJ194" s="69"/>
      <c r="XK194" s="69"/>
      <c r="XL194" s="69"/>
      <c r="XM194" s="69"/>
      <c r="XN194" s="69"/>
      <c r="XO194" s="69"/>
      <c r="XP194" s="69"/>
      <c r="XQ194" s="69"/>
      <c r="XR194" s="69"/>
      <c r="XS194" s="69"/>
      <c r="XT194" s="69"/>
      <c r="XU194" s="69"/>
      <c r="XV194" s="69"/>
      <c r="XW194" s="69"/>
      <c r="XX194" s="69"/>
      <c r="XY194" s="69"/>
      <c r="XZ194" s="69"/>
      <c r="YA194" s="69"/>
      <c r="YB194" s="69"/>
      <c r="YC194" s="69"/>
      <c r="YD194" s="69"/>
      <c r="YE194" s="69"/>
      <c r="YF194" s="69"/>
      <c r="YG194" s="69"/>
      <c r="YH194" s="69"/>
      <c r="YI194" s="69"/>
      <c r="YJ194" s="69"/>
      <c r="YK194" s="69"/>
      <c r="YL194" s="69"/>
      <c r="YM194" s="69"/>
      <c r="YN194" s="69"/>
      <c r="YO194" s="69"/>
      <c r="YP194" s="69"/>
      <c r="YQ194" s="69"/>
      <c r="YR194" s="69"/>
      <c r="YS194" s="69"/>
      <c r="YT194" s="69"/>
      <c r="YU194" s="69"/>
      <c r="YV194" s="69"/>
      <c r="YW194" s="69"/>
      <c r="YX194" s="69"/>
      <c r="YY194" s="69"/>
      <c r="YZ194" s="69"/>
      <c r="ZA194" s="69"/>
      <c r="ZB194" s="69"/>
      <c r="ZC194" s="69"/>
      <c r="ZD194" s="69"/>
      <c r="ZE194" s="69"/>
      <c r="ZF194" s="69"/>
      <c r="ZG194" s="69"/>
      <c r="ZH194" s="69"/>
      <c r="ZI194" s="69"/>
      <c r="ZJ194" s="69"/>
      <c r="ZK194" s="69"/>
      <c r="ZL194" s="69"/>
      <c r="ZM194" s="69"/>
      <c r="ZN194" s="69"/>
      <c r="ZO194" s="69"/>
      <c r="ZP194" s="69"/>
      <c r="ZQ194" s="69"/>
      <c r="ZR194" s="69"/>
      <c r="ZS194" s="69"/>
      <c r="ZT194" s="69"/>
      <c r="ZU194" s="69"/>
      <c r="ZV194" s="69"/>
      <c r="ZW194" s="69"/>
      <c r="ZX194" s="69"/>
      <c r="ZY194" s="69"/>
      <c r="ZZ194" s="69"/>
      <c r="AAA194" s="69"/>
      <c r="AAB194" s="69"/>
      <c r="AAC194" s="69"/>
      <c r="AAD194" s="69"/>
      <c r="AAE194" s="69"/>
      <c r="AAF194" s="69"/>
      <c r="AAG194" s="69"/>
      <c r="AAH194" s="69"/>
      <c r="AAI194" s="69"/>
      <c r="AAJ194" s="69"/>
      <c r="AAK194" s="69"/>
      <c r="AAL194" s="69"/>
      <c r="AAM194" s="69"/>
      <c r="AAN194" s="69"/>
      <c r="AAO194" s="69"/>
      <c r="AAP194" s="69"/>
      <c r="AAQ194" s="69"/>
      <c r="AAR194" s="69"/>
      <c r="AAS194" s="69"/>
      <c r="AAT194" s="69"/>
      <c r="AAU194" s="69"/>
      <c r="AAV194" s="69"/>
      <c r="AAW194" s="69"/>
      <c r="AAX194" s="69"/>
      <c r="AAY194" s="69"/>
      <c r="AAZ194" s="69"/>
      <c r="ABA194" s="69"/>
      <c r="ABB194" s="69"/>
      <c r="ABC194" s="69"/>
      <c r="ABD194" s="69"/>
      <c r="ABE194" s="69"/>
      <c r="ABF194" s="69"/>
      <c r="ABG194" s="69"/>
      <c r="ABH194" s="69"/>
      <c r="ABI194" s="69"/>
      <c r="ABJ194" s="69"/>
      <c r="ABK194" s="69"/>
      <c r="ABL194" s="69"/>
      <c r="ABM194" s="69"/>
      <c r="ABN194" s="69"/>
      <c r="ABO194" s="69"/>
      <c r="ABP194" s="69"/>
      <c r="ABQ194" s="69"/>
      <c r="ABR194" s="69"/>
      <c r="ABS194" s="69"/>
      <c r="ABT194" s="69"/>
      <c r="ABU194" s="69"/>
      <c r="ABV194" s="69"/>
      <c r="ABW194" s="69"/>
      <c r="ABX194" s="69"/>
      <c r="ABY194" s="69"/>
      <c r="ABZ194" s="69"/>
      <c r="ACA194" s="69"/>
      <c r="ACB194" s="69"/>
      <c r="ACC194" s="69"/>
      <c r="ACD194" s="69"/>
      <c r="ACE194" s="69"/>
      <c r="ACF194" s="69"/>
      <c r="ACG194" s="69"/>
      <c r="ACH194" s="69"/>
      <c r="ACI194" s="69"/>
      <c r="ACJ194" s="69"/>
      <c r="ACK194" s="69"/>
      <c r="ACL194" s="69"/>
      <c r="ACM194" s="69"/>
      <c r="ACN194" s="69"/>
      <c r="ACO194" s="69"/>
      <c r="ACP194" s="69"/>
      <c r="ACQ194" s="69"/>
      <c r="ACR194" s="69"/>
      <c r="ACS194" s="69"/>
      <c r="ACT194" s="69"/>
      <c r="ACU194" s="69"/>
      <c r="ACV194" s="69"/>
      <c r="ACW194" s="69"/>
      <c r="ACX194" s="69"/>
      <c r="ACY194" s="69"/>
      <c r="ACZ194" s="69"/>
      <c r="ADA194" s="69"/>
      <c r="ADB194" s="69"/>
      <c r="ADC194" s="69"/>
      <c r="ADD194" s="69"/>
      <c r="ADE194" s="69"/>
      <c r="ADF194" s="69"/>
      <c r="ADG194" s="69"/>
      <c r="ADH194" s="69"/>
      <c r="ADI194" s="69"/>
      <c r="ADJ194" s="69"/>
      <c r="ADK194" s="69"/>
      <c r="ADL194" s="69"/>
      <c r="ADM194" s="69"/>
      <c r="ADN194" s="69"/>
      <c r="ADO194" s="69"/>
      <c r="ADP194" s="69"/>
      <c r="ADQ194" s="69"/>
      <c r="ADR194" s="69"/>
      <c r="ADS194" s="69"/>
      <c r="ADT194" s="69"/>
      <c r="ADU194" s="69"/>
      <c r="ADV194" s="69"/>
      <c r="ADW194" s="69"/>
      <c r="ADX194" s="69"/>
      <c r="ADY194" s="69"/>
      <c r="ADZ194" s="69"/>
      <c r="AEA194" s="69"/>
      <c r="AEB194" s="69"/>
      <c r="AEC194" s="69"/>
      <c r="AED194" s="69"/>
      <c r="AEE194" s="69"/>
      <c r="AEF194" s="69"/>
      <c r="AEG194" s="69"/>
      <c r="AEH194" s="69"/>
      <c r="AEI194" s="69"/>
      <c r="AEJ194" s="69"/>
      <c r="AEK194" s="69"/>
      <c r="AEL194" s="69"/>
      <c r="AEM194" s="69"/>
      <c r="AEN194" s="69"/>
      <c r="AEO194" s="69"/>
      <c r="AEP194" s="69"/>
      <c r="AEQ194" s="69"/>
      <c r="AER194" s="69"/>
      <c r="AES194" s="69"/>
      <c r="AET194" s="69"/>
      <c r="AEU194" s="69"/>
      <c r="AEV194" s="69"/>
      <c r="AEW194" s="69"/>
      <c r="AEX194" s="69"/>
      <c r="AEY194" s="69"/>
      <c r="AEZ194" s="69"/>
      <c r="AFA194" s="69"/>
      <c r="AFB194" s="69"/>
      <c r="AFC194" s="69"/>
      <c r="AFD194" s="69"/>
      <c r="AFE194" s="69"/>
      <c r="AFF194" s="69"/>
      <c r="AFG194" s="69"/>
      <c r="AFH194" s="69"/>
      <c r="AFI194" s="69"/>
      <c r="AFJ194" s="69"/>
      <c r="AFK194" s="69"/>
      <c r="AFL194" s="69"/>
      <c r="AFM194" s="69"/>
      <c r="AFN194" s="69"/>
      <c r="AFO194" s="69"/>
      <c r="AFP194" s="69"/>
      <c r="AFQ194" s="69"/>
      <c r="AFR194" s="69"/>
      <c r="AFS194" s="69"/>
      <c r="AFT194" s="69"/>
      <c r="AFU194" s="69"/>
      <c r="AFV194" s="69"/>
      <c r="AFW194" s="69"/>
      <c r="AFX194" s="69"/>
      <c r="AFY194" s="69"/>
      <c r="AFZ194" s="69"/>
      <c r="AGA194" s="69"/>
      <c r="AGB194" s="69"/>
      <c r="AGC194" s="69"/>
      <c r="AGD194" s="69"/>
      <c r="AGE194" s="69"/>
      <c r="AGF194" s="69"/>
      <c r="AGG194" s="69"/>
      <c r="AGH194" s="69"/>
      <c r="AGI194" s="69"/>
      <c r="AGJ194" s="69"/>
      <c r="AGK194" s="69"/>
      <c r="AGL194" s="69"/>
      <c r="AGM194" s="69"/>
      <c r="AGN194" s="69"/>
      <c r="AGO194" s="69"/>
      <c r="AGP194" s="69"/>
      <c r="AGQ194" s="69"/>
      <c r="AGR194" s="69"/>
      <c r="AGS194" s="69"/>
      <c r="AGT194" s="69"/>
      <c r="AGU194" s="69"/>
      <c r="AGV194" s="69"/>
      <c r="AGW194" s="69"/>
      <c r="AGX194" s="69"/>
      <c r="AGY194" s="69"/>
      <c r="AGZ194" s="69"/>
      <c r="AHA194" s="69"/>
      <c r="AHB194" s="69"/>
      <c r="AHC194" s="69"/>
      <c r="AHD194" s="69"/>
      <c r="AHE194" s="69"/>
      <c r="AHF194" s="69"/>
      <c r="AHG194" s="69"/>
      <c r="AHH194" s="69"/>
      <c r="AHI194" s="69"/>
      <c r="AHJ194" s="69"/>
      <c r="AHK194" s="69"/>
      <c r="AHL194" s="69"/>
      <c r="AHM194" s="69"/>
      <c r="AHN194" s="69"/>
      <c r="AHO194" s="69"/>
      <c r="AHP194" s="69"/>
      <c r="AHQ194" s="69"/>
      <c r="AHR194" s="69"/>
      <c r="AHS194" s="69"/>
      <c r="AHT194" s="69"/>
      <c r="AHU194" s="69"/>
      <c r="AHV194" s="69"/>
      <c r="AHW194" s="69"/>
      <c r="AHX194" s="69"/>
      <c r="AHY194" s="69"/>
      <c r="AHZ194" s="69"/>
      <c r="AIA194" s="69"/>
      <c r="AIB194" s="69"/>
      <c r="AIC194" s="69"/>
      <c r="AID194" s="69"/>
      <c r="AIE194" s="69"/>
      <c r="AIF194" s="69"/>
      <c r="AIG194" s="69"/>
      <c r="AIH194" s="69"/>
      <c r="AII194" s="69"/>
      <c r="AIJ194" s="69"/>
      <c r="AIK194" s="69"/>
      <c r="AIL194" s="69"/>
      <c r="AIM194" s="69"/>
      <c r="AIN194" s="69"/>
      <c r="AIO194" s="69"/>
      <c r="AIP194" s="69"/>
      <c r="AIQ194" s="69"/>
      <c r="AIR194" s="69"/>
      <c r="AIS194" s="69"/>
      <c r="AIT194" s="69"/>
      <c r="AIU194" s="69"/>
      <c r="AIV194" s="69"/>
      <c r="AIW194" s="69"/>
      <c r="AIX194" s="69"/>
      <c r="AIY194" s="69"/>
      <c r="AIZ194" s="69"/>
      <c r="AJA194" s="69"/>
      <c r="AJB194" s="69"/>
      <c r="AJC194" s="69"/>
      <c r="AJD194" s="69"/>
      <c r="AJE194" s="69"/>
      <c r="AJF194" s="69"/>
      <c r="AJG194" s="69"/>
      <c r="AJH194" s="69"/>
      <c r="AJI194" s="69"/>
      <c r="AJJ194" s="69"/>
      <c r="AJK194" s="69"/>
      <c r="AJL194" s="69"/>
      <c r="AJM194" s="69"/>
      <c r="AJN194" s="69"/>
      <c r="AJO194" s="69"/>
      <c r="AJP194" s="69"/>
      <c r="AJQ194" s="69"/>
      <c r="AJR194" s="69"/>
      <c r="AJS194" s="69"/>
      <c r="AJT194" s="69"/>
      <c r="AJU194" s="69"/>
      <c r="AJV194" s="69"/>
      <c r="AJW194" s="69"/>
      <c r="AJX194" s="69"/>
      <c r="AJY194" s="69"/>
      <c r="AJZ194" s="69"/>
      <c r="AKA194" s="69"/>
      <c r="AKB194" s="69"/>
      <c r="AKC194" s="69"/>
      <c r="AKD194" s="69"/>
      <c r="AKE194" s="69"/>
      <c r="AKF194" s="69"/>
      <c r="AKG194" s="69"/>
      <c r="AKH194" s="69"/>
      <c r="AKI194" s="69"/>
      <c r="AKJ194" s="69"/>
      <c r="AKK194" s="69"/>
      <c r="AKL194" s="69"/>
      <c r="AKM194" s="69"/>
      <c r="AKN194" s="69"/>
      <c r="AKO194" s="69"/>
      <c r="AKP194" s="69"/>
      <c r="AKQ194" s="69"/>
      <c r="AKR194" s="69"/>
      <c r="AKS194" s="69"/>
      <c r="AKT194" s="69"/>
      <c r="AKU194" s="69"/>
      <c r="AKV194" s="69"/>
      <c r="AKW194" s="69"/>
      <c r="AKX194" s="69"/>
      <c r="AKY194" s="69"/>
      <c r="AKZ194" s="69"/>
      <c r="ALA194" s="69"/>
      <c r="ALB194" s="69"/>
      <c r="ALC194" s="69"/>
      <c r="ALD194" s="69"/>
      <c r="ALE194" s="69"/>
      <c r="ALF194" s="69"/>
      <c r="ALG194" s="69"/>
      <c r="ALH194" s="69"/>
      <c r="ALI194" s="69"/>
      <c r="ALJ194" s="69"/>
      <c r="ALK194" s="69"/>
      <c r="ALL194" s="69"/>
      <c r="ALM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c r="FH195" s="69"/>
      <c r="FI195" s="69"/>
      <c r="FJ195" s="69"/>
      <c r="FK195" s="69"/>
      <c r="FL195" s="69"/>
      <c r="FM195" s="69"/>
      <c r="FN195" s="69"/>
      <c r="FO195" s="69"/>
      <c r="FP195" s="69"/>
      <c r="FQ195" s="69"/>
      <c r="FR195" s="69"/>
      <c r="FS195" s="69"/>
      <c r="FT195" s="69"/>
      <c r="FU195" s="69"/>
      <c r="FV195" s="69"/>
      <c r="FW195" s="69"/>
      <c r="FX195" s="69"/>
      <c r="FY195" s="69"/>
      <c r="FZ195" s="69"/>
      <c r="GA195" s="69"/>
      <c r="GB195" s="69"/>
      <c r="GC195" s="69"/>
      <c r="GD195" s="69"/>
      <c r="GE195" s="69"/>
      <c r="GF195" s="69"/>
      <c r="GG195" s="69"/>
      <c r="GH195" s="69"/>
      <c r="GI195" s="69"/>
      <c r="GJ195" s="69"/>
      <c r="GK195" s="69"/>
      <c r="GL195" s="69"/>
      <c r="GM195" s="69"/>
      <c r="GN195" s="69"/>
      <c r="GO195" s="69"/>
      <c r="GP195" s="69"/>
      <c r="GQ195" s="69"/>
      <c r="GR195" s="69"/>
      <c r="GS195" s="69"/>
      <c r="GT195" s="69"/>
      <c r="GU195" s="69"/>
      <c r="GV195" s="69"/>
      <c r="GW195" s="69"/>
      <c r="GX195" s="69"/>
      <c r="GY195" s="69"/>
      <c r="GZ195" s="69"/>
      <c r="HA195" s="69"/>
      <c r="HB195" s="69"/>
      <c r="HC195" s="69"/>
      <c r="HD195" s="69"/>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c r="IB195" s="69"/>
      <c r="IC195" s="69"/>
      <c r="ID195" s="69"/>
      <c r="IE195" s="69"/>
      <c r="IF195" s="69"/>
      <c r="IG195" s="69"/>
      <c r="IH195" s="69"/>
      <c r="II195" s="69"/>
      <c r="IJ195" s="69"/>
      <c r="IK195" s="69"/>
      <c r="IL195" s="69"/>
      <c r="IM195" s="69"/>
      <c r="IN195" s="69"/>
      <c r="IO195" s="69"/>
      <c r="IP195" s="69"/>
      <c r="IQ195" s="69"/>
      <c r="IR195" s="69"/>
      <c r="IS195" s="69"/>
      <c r="IT195" s="69"/>
      <c r="IU195" s="69"/>
      <c r="IV195" s="69"/>
      <c r="IW195" s="69"/>
      <c r="IX195" s="69"/>
      <c r="IY195" s="69"/>
      <c r="IZ195" s="69"/>
      <c r="JA195" s="69"/>
      <c r="JB195" s="69"/>
      <c r="JC195" s="69"/>
      <c r="JD195" s="69"/>
      <c r="JE195" s="69"/>
      <c r="JF195" s="69"/>
      <c r="JG195" s="69"/>
      <c r="JH195" s="69"/>
      <c r="JI195" s="69"/>
      <c r="JJ195" s="69"/>
      <c r="JK195" s="69"/>
      <c r="JL195" s="69"/>
      <c r="JM195" s="69"/>
      <c r="JN195" s="69"/>
      <c r="JO195" s="69"/>
      <c r="JP195" s="69"/>
      <c r="JQ195" s="69"/>
      <c r="JR195" s="69"/>
      <c r="JS195" s="69"/>
      <c r="JT195" s="69"/>
      <c r="JU195" s="69"/>
      <c r="JV195" s="69"/>
      <c r="JW195" s="69"/>
      <c r="JX195" s="69"/>
      <c r="JY195" s="69"/>
      <c r="JZ195" s="69"/>
      <c r="KA195" s="69"/>
      <c r="KB195" s="69"/>
      <c r="KC195" s="69"/>
      <c r="KD195" s="69"/>
      <c r="KE195" s="69"/>
      <c r="KF195" s="69"/>
      <c r="KG195" s="69"/>
      <c r="KH195" s="69"/>
      <c r="KI195" s="69"/>
      <c r="KJ195" s="69"/>
      <c r="KK195" s="69"/>
      <c r="KL195" s="69"/>
      <c r="KM195" s="69"/>
      <c r="KN195" s="69"/>
      <c r="KO195" s="69"/>
      <c r="KP195" s="69"/>
      <c r="KQ195" s="69"/>
      <c r="KR195" s="69"/>
      <c r="KS195" s="69"/>
      <c r="KT195" s="69"/>
      <c r="KU195" s="69"/>
      <c r="KV195" s="69"/>
      <c r="KW195" s="69"/>
      <c r="KX195" s="69"/>
      <c r="KY195" s="69"/>
      <c r="KZ195" s="69"/>
      <c r="LA195" s="69"/>
      <c r="LB195" s="69"/>
      <c r="LC195" s="69"/>
      <c r="LD195" s="69"/>
      <c r="LE195" s="69"/>
      <c r="LF195" s="69"/>
      <c r="LG195" s="69"/>
      <c r="LH195" s="69"/>
      <c r="LI195" s="69"/>
      <c r="LJ195" s="69"/>
      <c r="LK195" s="69"/>
      <c r="LL195" s="69"/>
      <c r="LM195" s="69"/>
      <c r="LN195" s="69"/>
      <c r="LO195" s="69"/>
      <c r="LP195" s="69"/>
      <c r="LQ195" s="69"/>
      <c r="LR195" s="69"/>
      <c r="LS195" s="69"/>
      <c r="LT195" s="69"/>
      <c r="LU195" s="69"/>
      <c r="LV195" s="69"/>
      <c r="LW195" s="69"/>
      <c r="LX195" s="69"/>
      <c r="LY195" s="69"/>
      <c r="LZ195" s="69"/>
      <c r="MA195" s="69"/>
      <c r="MB195" s="69"/>
      <c r="MC195" s="69"/>
      <c r="MD195" s="69"/>
      <c r="ME195" s="69"/>
      <c r="MF195" s="69"/>
      <c r="MG195" s="69"/>
      <c r="MH195" s="69"/>
      <c r="MI195" s="69"/>
      <c r="MJ195" s="69"/>
      <c r="MK195" s="69"/>
      <c r="ML195" s="69"/>
      <c r="MM195" s="69"/>
      <c r="MN195" s="69"/>
      <c r="MO195" s="69"/>
      <c r="MP195" s="69"/>
      <c r="MQ195" s="69"/>
      <c r="MR195" s="69"/>
      <c r="MS195" s="69"/>
      <c r="MT195" s="69"/>
      <c r="MU195" s="69"/>
      <c r="MV195" s="69"/>
      <c r="MW195" s="69"/>
      <c r="MX195" s="69"/>
      <c r="MY195" s="69"/>
      <c r="MZ195" s="69"/>
      <c r="NA195" s="69"/>
      <c r="NB195" s="69"/>
      <c r="NC195" s="69"/>
      <c r="ND195" s="69"/>
      <c r="NE195" s="69"/>
      <c r="NF195" s="69"/>
      <c r="NG195" s="69"/>
      <c r="NH195" s="69"/>
      <c r="NI195" s="69"/>
      <c r="NJ195" s="69"/>
      <c r="NK195" s="69"/>
      <c r="NL195" s="69"/>
      <c r="NM195" s="69"/>
      <c r="NN195" s="69"/>
      <c r="NO195" s="69"/>
      <c r="NP195" s="69"/>
      <c r="NQ195" s="69"/>
      <c r="NR195" s="69"/>
      <c r="NS195" s="69"/>
      <c r="NT195" s="69"/>
      <c r="NU195" s="69"/>
      <c r="NV195" s="69"/>
      <c r="NW195" s="69"/>
      <c r="NX195" s="69"/>
      <c r="NY195" s="69"/>
      <c r="NZ195" s="69"/>
      <c r="OA195" s="69"/>
      <c r="OB195" s="69"/>
      <c r="OC195" s="69"/>
      <c r="OD195" s="69"/>
      <c r="OE195" s="69"/>
      <c r="OF195" s="69"/>
      <c r="OG195" s="69"/>
      <c r="OH195" s="69"/>
      <c r="OI195" s="69"/>
      <c r="OJ195" s="69"/>
      <c r="OK195" s="69"/>
      <c r="OL195" s="69"/>
      <c r="OM195" s="69"/>
      <c r="ON195" s="69"/>
      <c r="OO195" s="69"/>
      <c r="OP195" s="69"/>
      <c r="OQ195" s="69"/>
      <c r="OR195" s="69"/>
      <c r="OS195" s="69"/>
      <c r="OT195" s="69"/>
      <c r="OU195" s="69"/>
      <c r="OV195" s="69"/>
      <c r="OW195" s="69"/>
      <c r="OX195" s="69"/>
      <c r="OY195" s="69"/>
      <c r="OZ195" s="69"/>
      <c r="PA195" s="69"/>
      <c r="PB195" s="69"/>
      <c r="PC195" s="69"/>
      <c r="PD195" s="69"/>
      <c r="PE195" s="69"/>
      <c r="PF195" s="69"/>
      <c r="PG195" s="69"/>
      <c r="PH195" s="69"/>
      <c r="PI195" s="69"/>
      <c r="PJ195" s="69"/>
      <c r="PK195" s="69"/>
      <c r="PL195" s="69"/>
      <c r="PM195" s="69"/>
      <c r="PN195" s="69"/>
      <c r="PO195" s="69"/>
      <c r="PP195" s="69"/>
      <c r="PQ195" s="69"/>
      <c r="PR195" s="69"/>
      <c r="PS195" s="69"/>
      <c r="PT195" s="69"/>
      <c r="PU195" s="69"/>
      <c r="PV195" s="69"/>
      <c r="PW195" s="69"/>
      <c r="PX195" s="69"/>
      <c r="PY195" s="69"/>
      <c r="PZ195" s="69"/>
      <c r="QA195" s="69"/>
      <c r="QB195" s="69"/>
      <c r="QC195" s="69"/>
      <c r="QD195" s="69"/>
      <c r="QE195" s="69"/>
      <c r="QF195" s="69"/>
      <c r="QG195" s="69"/>
      <c r="QH195" s="69"/>
      <c r="QI195" s="69"/>
      <c r="QJ195" s="69"/>
      <c r="QK195" s="69"/>
      <c r="QL195" s="69"/>
      <c r="QM195" s="69"/>
      <c r="QN195" s="69"/>
      <c r="QO195" s="69"/>
      <c r="QP195" s="69"/>
      <c r="QQ195" s="69"/>
      <c r="QR195" s="69"/>
      <c r="QS195" s="69"/>
      <c r="QT195" s="69"/>
      <c r="QU195" s="69"/>
      <c r="QV195" s="69"/>
      <c r="QW195" s="69"/>
      <c r="QX195" s="69"/>
      <c r="QY195" s="69"/>
      <c r="QZ195" s="69"/>
      <c r="RA195" s="69"/>
      <c r="RB195" s="69"/>
      <c r="RC195" s="69"/>
      <c r="RD195" s="69"/>
      <c r="RE195" s="69"/>
      <c r="RF195" s="69"/>
      <c r="RG195" s="69"/>
      <c r="RH195" s="69"/>
      <c r="RI195" s="69"/>
      <c r="RJ195" s="69"/>
      <c r="RK195" s="69"/>
      <c r="RL195" s="69"/>
      <c r="RM195" s="69"/>
      <c r="RN195" s="69"/>
      <c r="RO195" s="69"/>
      <c r="RP195" s="69"/>
      <c r="RQ195" s="69"/>
      <c r="RR195" s="69"/>
      <c r="RS195" s="69"/>
      <c r="RT195" s="69"/>
      <c r="RU195" s="69"/>
      <c r="RV195" s="69"/>
      <c r="RW195" s="69"/>
      <c r="RX195" s="69"/>
      <c r="RY195" s="69"/>
      <c r="RZ195" s="69"/>
      <c r="SA195" s="69"/>
      <c r="SB195" s="69"/>
      <c r="SC195" s="69"/>
      <c r="SD195" s="69"/>
      <c r="SE195" s="69"/>
      <c r="SF195" s="69"/>
      <c r="SG195" s="69"/>
      <c r="SH195" s="69"/>
      <c r="SI195" s="69"/>
      <c r="SJ195" s="69"/>
      <c r="SK195" s="69"/>
      <c r="SL195" s="69"/>
      <c r="SM195" s="69"/>
      <c r="SN195" s="69"/>
      <c r="SO195" s="69"/>
      <c r="SP195" s="69"/>
      <c r="SQ195" s="69"/>
      <c r="SR195" s="69"/>
      <c r="SS195" s="69"/>
      <c r="ST195" s="69"/>
      <c r="SU195" s="69"/>
      <c r="SV195" s="69"/>
      <c r="SW195" s="69"/>
      <c r="SX195" s="69"/>
      <c r="SY195" s="69"/>
      <c r="SZ195" s="69"/>
      <c r="TA195" s="69"/>
      <c r="TB195" s="69"/>
      <c r="TC195" s="69"/>
      <c r="TD195" s="69"/>
      <c r="TE195" s="69"/>
      <c r="TF195" s="69"/>
      <c r="TG195" s="69"/>
      <c r="TH195" s="69"/>
      <c r="TI195" s="69"/>
      <c r="TJ195" s="69"/>
      <c r="TK195" s="69"/>
      <c r="TL195" s="69"/>
      <c r="TM195" s="69"/>
      <c r="TN195" s="69"/>
      <c r="TO195" s="69"/>
      <c r="TP195" s="69"/>
      <c r="TQ195" s="69"/>
      <c r="TR195" s="69"/>
      <c r="TS195" s="69"/>
      <c r="TT195" s="69"/>
      <c r="TU195" s="69"/>
      <c r="TV195" s="69"/>
      <c r="TW195" s="69"/>
      <c r="TX195" s="69"/>
      <c r="TY195" s="69"/>
      <c r="TZ195" s="69"/>
      <c r="UA195" s="69"/>
      <c r="UB195" s="69"/>
      <c r="UC195" s="69"/>
      <c r="UD195" s="69"/>
      <c r="UE195" s="69"/>
      <c r="UF195" s="69"/>
      <c r="UG195" s="69"/>
      <c r="UH195" s="69"/>
      <c r="UI195" s="69"/>
      <c r="UJ195" s="69"/>
      <c r="UK195" s="69"/>
      <c r="UL195" s="69"/>
      <c r="UM195" s="69"/>
      <c r="UN195" s="69"/>
      <c r="UO195" s="69"/>
      <c r="UP195" s="69"/>
      <c r="UQ195" s="69"/>
      <c r="UR195" s="69"/>
      <c r="US195" s="69"/>
      <c r="UT195" s="69"/>
      <c r="UU195" s="69"/>
      <c r="UV195" s="69"/>
      <c r="UW195" s="69"/>
      <c r="UX195" s="69"/>
      <c r="UY195" s="69"/>
      <c r="UZ195" s="69"/>
      <c r="VA195" s="69"/>
      <c r="VB195" s="69"/>
      <c r="VC195" s="69"/>
      <c r="VD195" s="69"/>
      <c r="VE195" s="69"/>
      <c r="VF195" s="69"/>
      <c r="VG195" s="69"/>
      <c r="VH195" s="69"/>
      <c r="VI195" s="69"/>
      <c r="VJ195" s="69"/>
      <c r="VK195" s="69"/>
      <c r="VL195" s="69"/>
      <c r="VM195" s="69"/>
      <c r="VN195" s="69"/>
      <c r="VO195" s="69"/>
      <c r="VP195" s="69"/>
      <c r="VQ195" s="69"/>
      <c r="VR195" s="69"/>
      <c r="VS195" s="69"/>
      <c r="VT195" s="69"/>
      <c r="VU195" s="69"/>
      <c r="VV195" s="69"/>
      <c r="VW195" s="69"/>
      <c r="VX195" s="69"/>
      <c r="VY195" s="69"/>
      <c r="VZ195" s="69"/>
      <c r="WA195" s="69"/>
      <c r="WB195" s="69"/>
      <c r="WC195" s="69"/>
      <c r="WD195" s="69"/>
      <c r="WE195" s="69"/>
      <c r="WF195" s="69"/>
      <c r="WG195" s="69"/>
      <c r="WH195" s="69"/>
      <c r="WI195" s="69"/>
      <c r="WJ195" s="69"/>
      <c r="WK195" s="69"/>
      <c r="WL195" s="69"/>
      <c r="WM195" s="69"/>
      <c r="WN195" s="69"/>
      <c r="WO195" s="69"/>
      <c r="WP195" s="69"/>
      <c r="WQ195" s="69"/>
      <c r="WR195" s="69"/>
      <c r="WS195" s="69"/>
      <c r="WT195" s="69"/>
      <c r="WU195" s="69"/>
      <c r="WV195" s="69"/>
      <c r="WW195" s="69"/>
      <c r="WX195" s="69"/>
      <c r="WY195" s="69"/>
      <c r="WZ195" s="69"/>
      <c r="XA195" s="69"/>
      <c r="XB195" s="69"/>
      <c r="XC195" s="69"/>
      <c r="XD195" s="69"/>
      <c r="XE195" s="69"/>
      <c r="XF195" s="69"/>
      <c r="XG195" s="69"/>
      <c r="XH195" s="69"/>
      <c r="XI195" s="69"/>
      <c r="XJ195" s="69"/>
      <c r="XK195" s="69"/>
      <c r="XL195" s="69"/>
      <c r="XM195" s="69"/>
      <c r="XN195" s="69"/>
      <c r="XO195" s="69"/>
      <c r="XP195" s="69"/>
      <c r="XQ195" s="69"/>
      <c r="XR195" s="69"/>
      <c r="XS195" s="69"/>
      <c r="XT195" s="69"/>
      <c r="XU195" s="69"/>
      <c r="XV195" s="69"/>
      <c r="XW195" s="69"/>
      <c r="XX195" s="69"/>
      <c r="XY195" s="69"/>
      <c r="XZ195" s="69"/>
      <c r="YA195" s="69"/>
      <c r="YB195" s="69"/>
      <c r="YC195" s="69"/>
      <c r="YD195" s="69"/>
      <c r="YE195" s="69"/>
      <c r="YF195" s="69"/>
      <c r="YG195" s="69"/>
      <c r="YH195" s="69"/>
      <c r="YI195" s="69"/>
      <c r="YJ195" s="69"/>
      <c r="YK195" s="69"/>
      <c r="YL195" s="69"/>
      <c r="YM195" s="69"/>
      <c r="YN195" s="69"/>
      <c r="YO195" s="69"/>
      <c r="YP195" s="69"/>
      <c r="YQ195" s="69"/>
      <c r="YR195" s="69"/>
      <c r="YS195" s="69"/>
      <c r="YT195" s="69"/>
      <c r="YU195" s="69"/>
      <c r="YV195" s="69"/>
      <c r="YW195" s="69"/>
      <c r="YX195" s="69"/>
      <c r="YY195" s="69"/>
      <c r="YZ195" s="69"/>
      <c r="ZA195" s="69"/>
      <c r="ZB195" s="69"/>
      <c r="ZC195" s="69"/>
      <c r="ZD195" s="69"/>
      <c r="ZE195" s="69"/>
      <c r="ZF195" s="69"/>
      <c r="ZG195" s="69"/>
      <c r="ZH195" s="69"/>
      <c r="ZI195" s="69"/>
      <c r="ZJ195" s="69"/>
      <c r="ZK195" s="69"/>
      <c r="ZL195" s="69"/>
      <c r="ZM195" s="69"/>
      <c r="ZN195" s="69"/>
      <c r="ZO195" s="69"/>
      <c r="ZP195" s="69"/>
      <c r="ZQ195" s="69"/>
      <c r="ZR195" s="69"/>
      <c r="ZS195" s="69"/>
      <c r="ZT195" s="69"/>
      <c r="ZU195" s="69"/>
      <c r="ZV195" s="69"/>
      <c r="ZW195" s="69"/>
      <c r="ZX195" s="69"/>
      <c r="ZY195" s="69"/>
      <c r="ZZ195" s="69"/>
      <c r="AAA195" s="69"/>
      <c r="AAB195" s="69"/>
      <c r="AAC195" s="69"/>
      <c r="AAD195" s="69"/>
      <c r="AAE195" s="69"/>
      <c r="AAF195" s="69"/>
      <c r="AAG195" s="69"/>
      <c r="AAH195" s="69"/>
      <c r="AAI195" s="69"/>
      <c r="AAJ195" s="69"/>
      <c r="AAK195" s="69"/>
      <c r="AAL195" s="69"/>
      <c r="AAM195" s="69"/>
      <c r="AAN195" s="69"/>
      <c r="AAO195" s="69"/>
      <c r="AAP195" s="69"/>
      <c r="AAQ195" s="69"/>
      <c r="AAR195" s="69"/>
      <c r="AAS195" s="69"/>
      <c r="AAT195" s="69"/>
      <c r="AAU195" s="69"/>
      <c r="AAV195" s="69"/>
      <c r="AAW195" s="69"/>
      <c r="AAX195" s="69"/>
      <c r="AAY195" s="69"/>
      <c r="AAZ195" s="69"/>
      <c r="ABA195" s="69"/>
      <c r="ABB195" s="69"/>
      <c r="ABC195" s="69"/>
      <c r="ABD195" s="69"/>
      <c r="ABE195" s="69"/>
      <c r="ABF195" s="69"/>
      <c r="ABG195" s="69"/>
      <c r="ABH195" s="69"/>
      <c r="ABI195" s="69"/>
      <c r="ABJ195" s="69"/>
      <c r="ABK195" s="69"/>
      <c r="ABL195" s="69"/>
      <c r="ABM195" s="69"/>
      <c r="ABN195" s="69"/>
      <c r="ABO195" s="69"/>
      <c r="ABP195" s="69"/>
      <c r="ABQ195" s="69"/>
      <c r="ABR195" s="69"/>
      <c r="ABS195" s="69"/>
      <c r="ABT195" s="69"/>
      <c r="ABU195" s="69"/>
      <c r="ABV195" s="69"/>
      <c r="ABW195" s="69"/>
      <c r="ABX195" s="69"/>
      <c r="ABY195" s="69"/>
      <c r="ABZ195" s="69"/>
      <c r="ACA195" s="69"/>
      <c r="ACB195" s="69"/>
      <c r="ACC195" s="69"/>
      <c r="ACD195" s="69"/>
      <c r="ACE195" s="69"/>
      <c r="ACF195" s="69"/>
      <c r="ACG195" s="69"/>
      <c r="ACH195" s="69"/>
      <c r="ACI195" s="69"/>
      <c r="ACJ195" s="69"/>
      <c r="ACK195" s="69"/>
      <c r="ACL195" s="69"/>
      <c r="ACM195" s="69"/>
      <c r="ACN195" s="69"/>
      <c r="ACO195" s="69"/>
      <c r="ACP195" s="69"/>
      <c r="ACQ195" s="69"/>
      <c r="ACR195" s="69"/>
      <c r="ACS195" s="69"/>
      <c r="ACT195" s="69"/>
      <c r="ACU195" s="69"/>
      <c r="ACV195" s="69"/>
      <c r="ACW195" s="69"/>
      <c r="ACX195" s="69"/>
      <c r="ACY195" s="69"/>
      <c r="ACZ195" s="69"/>
      <c r="ADA195" s="69"/>
      <c r="ADB195" s="69"/>
      <c r="ADC195" s="69"/>
      <c r="ADD195" s="69"/>
      <c r="ADE195" s="69"/>
      <c r="ADF195" s="69"/>
      <c r="ADG195" s="69"/>
      <c r="ADH195" s="69"/>
      <c r="ADI195" s="69"/>
      <c r="ADJ195" s="69"/>
      <c r="ADK195" s="69"/>
      <c r="ADL195" s="69"/>
      <c r="ADM195" s="69"/>
      <c r="ADN195" s="69"/>
      <c r="ADO195" s="69"/>
      <c r="ADP195" s="69"/>
      <c r="ADQ195" s="69"/>
      <c r="ADR195" s="69"/>
      <c r="ADS195" s="69"/>
      <c r="ADT195" s="69"/>
      <c r="ADU195" s="69"/>
      <c r="ADV195" s="69"/>
      <c r="ADW195" s="69"/>
      <c r="ADX195" s="69"/>
      <c r="ADY195" s="69"/>
      <c r="ADZ195" s="69"/>
      <c r="AEA195" s="69"/>
      <c r="AEB195" s="69"/>
      <c r="AEC195" s="69"/>
      <c r="AED195" s="69"/>
      <c r="AEE195" s="69"/>
      <c r="AEF195" s="69"/>
      <c r="AEG195" s="69"/>
      <c r="AEH195" s="69"/>
      <c r="AEI195" s="69"/>
      <c r="AEJ195" s="69"/>
      <c r="AEK195" s="69"/>
      <c r="AEL195" s="69"/>
      <c r="AEM195" s="69"/>
      <c r="AEN195" s="69"/>
      <c r="AEO195" s="69"/>
      <c r="AEP195" s="69"/>
      <c r="AEQ195" s="69"/>
      <c r="AER195" s="69"/>
      <c r="AES195" s="69"/>
      <c r="AET195" s="69"/>
      <c r="AEU195" s="69"/>
      <c r="AEV195" s="69"/>
      <c r="AEW195" s="69"/>
      <c r="AEX195" s="69"/>
      <c r="AEY195" s="69"/>
      <c r="AEZ195" s="69"/>
      <c r="AFA195" s="69"/>
      <c r="AFB195" s="69"/>
      <c r="AFC195" s="69"/>
      <c r="AFD195" s="69"/>
      <c r="AFE195" s="69"/>
      <c r="AFF195" s="69"/>
      <c r="AFG195" s="69"/>
      <c r="AFH195" s="69"/>
      <c r="AFI195" s="69"/>
      <c r="AFJ195" s="69"/>
      <c r="AFK195" s="69"/>
      <c r="AFL195" s="69"/>
      <c r="AFM195" s="69"/>
      <c r="AFN195" s="69"/>
      <c r="AFO195" s="69"/>
      <c r="AFP195" s="69"/>
      <c r="AFQ195" s="69"/>
      <c r="AFR195" s="69"/>
      <c r="AFS195" s="69"/>
      <c r="AFT195" s="69"/>
      <c r="AFU195" s="69"/>
      <c r="AFV195" s="69"/>
      <c r="AFW195" s="69"/>
      <c r="AFX195" s="69"/>
      <c r="AFY195" s="69"/>
      <c r="AFZ195" s="69"/>
      <c r="AGA195" s="69"/>
      <c r="AGB195" s="69"/>
      <c r="AGC195" s="69"/>
      <c r="AGD195" s="69"/>
      <c r="AGE195" s="69"/>
      <c r="AGF195" s="69"/>
      <c r="AGG195" s="69"/>
      <c r="AGH195" s="69"/>
      <c r="AGI195" s="69"/>
      <c r="AGJ195" s="69"/>
      <c r="AGK195" s="69"/>
      <c r="AGL195" s="69"/>
      <c r="AGM195" s="69"/>
      <c r="AGN195" s="69"/>
      <c r="AGO195" s="69"/>
      <c r="AGP195" s="69"/>
      <c r="AGQ195" s="69"/>
      <c r="AGR195" s="69"/>
      <c r="AGS195" s="69"/>
      <c r="AGT195" s="69"/>
      <c r="AGU195" s="69"/>
      <c r="AGV195" s="69"/>
      <c r="AGW195" s="69"/>
      <c r="AGX195" s="69"/>
      <c r="AGY195" s="69"/>
      <c r="AGZ195" s="69"/>
      <c r="AHA195" s="69"/>
      <c r="AHB195" s="69"/>
      <c r="AHC195" s="69"/>
      <c r="AHD195" s="69"/>
      <c r="AHE195" s="69"/>
      <c r="AHF195" s="69"/>
      <c r="AHG195" s="69"/>
      <c r="AHH195" s="69"/>
      <c r="AHI195" s="69"/>
      <c r="AHJ195" s="69"/>
      <c r="AHK195" s="69"/>
      <c r="AHL195" s="69"/>
      <c r="AHM195" s="69"/>
      <c r="AHN195" s="69"/>
      <c r="AHO195" s="69"/>
      <c r="AHP195" s="69"/>
      <c r="AHQ195" s="69"/>
      <c r="AHR195" s="69"/>
      <c r="AHS195" s="69"/>
      <c r="AHT195" s="69"/>
      <c r="AHU195" s="69"/>
      <c r="AHV195" s="69"/>
      <c r="AHW195" s="69"/>
      <c r="AHX195" s="69"/>
      <c r="AHY195" s="69"/>
      <c r="AHZ195" s="69"/>
      <c r="AIA195" s="69"/>
      <c r="AIB195" s="69"/>
      <c r="AIC195" s="69"/>
      <c r="AID195" s="69"/>
      <c r="AIE195" s="69"/>
      <c r="AIF195" s="69"/>
      <c r="AIG195" s="69"/>
      <c r="AIH195" s="69"/>
      <c r="AII195" s="69"/>
      <c r="AIJ195" s="69"/>
      <c r="AIK195" s="69"/>
      <c r="AIL195" s="69"/>
      <c r="AIM195" s="69"/>
      <c r="AIN195" s="69"/>
      <c r="AIO195" s="69"/>
      <c r="AIP195" s="69"/>
      <c r="AIQ195" s="69"/>
      <c r="AIR195" s="69"/>
      <c r="AIS195" s="69"/>
      <c r="AIT195" s="69"/>
      <c r="AIU195" s="69"/>
      <c r="AIV195" s="69"/>
      <c r="AIW195" s="69"/>
      <c r="AIX195" s="69"/>
      <c r="AIY195" s="69"/>
      <c r="AIZ195" s="69"/>
      <c r="AJA195" s="69"/>
      <c r="AJB195" s="69"/>
      <c r="AJC195" s="69"/>
      <c r="AJD195" s="69"/>
      <c r="AJE195" s="69"/>
      <c r="AJF195" s="69"/>
      <c r="AJG195" s="69"/>
      <c r="AJH195" s="69"/>
      <c r="AJI195" s="69"/>
      <c r="AJJ195" s="69"/>
      <c r="AJK195" s="69"/>
      <c r="AJL195" s="69"/>
      <c r="AJM195" s="69"/>
      <c r="AJN195" s="69"/>
      <c r="AJO195" s="69"/>
      <c r="AJP195" s="69"/>
      <c r="AJQ195" s="69"/>
      <c r="AJR195" s="69"/>
      <c r="AJS195" s="69"/>
      <c r="AJT195" s="69"/>
      <c r="AJU195" s="69"/>
      <c r="AJV195" s="69"/>
      <c r="AJW195" s="69"/>
      <c r="AJX195" s="69"/>
      <c r="AJY195" s="69"/>
      <c r="AJZ195" s="69"/>
      <c r="AKA195" s="69"/>
      <c r="AKB195" s="69"/>
      <c r="AKC195" s="69"/>
      <c r="AKD195" s="69"/>
      <c r="AKE195" s="69"/>
      <c r="AKF195" s="69"/>
      <c r="AKG195" s="69"/>
      <c r="AKH195" s="69"/>
      <c r="AKI195" s="69"/>
      <c r="AKJ195" s="69"/>
      <c r="AKK195" s="69"/>
      <c r="AKL195" s="69"/>
      <c r="AKM195" s="69"/>
      <c r="AKN195" s="69"/>
      <c r="AKO195" s="69"/>
      <c r="AKP195" s="69"/>
      <c r="AKQ195" s="69"/>
      <c r="AKR195" s="69"/>
      <c r="AKS195" s="69"/>
      <c r="AKT195" s="69"/>
      <c r="AKU195" s="69"/>
      <c r="AKV195" s="69"/>
      <c r="AKW195" s="69"/>
      <c r="AKX195" s="69"/>
      <c r="AKY195" s="69"/>
      <c r="AKZ195" s="69"/>
      <c r="ALA195" s="69"/>
      <c r="ALB195" s="69"/>
      <c r="ALC195" s="69"/>
      <c r="ALD195" s="69"/>
      <c r="ALE195" s="69"/>
      <c r="ALF195" s="69"/>
      <c r="ALG195" s="69"/>
      <c r="ALH195" s="69"/>
      <c r="ALI195" s="69"/>
      <c r="ALJ195" s="69"/>
      <c r="ALK195" s="69"/>
      <c r="ALL195" s="69"/>
      <c r="ALM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c r="JV196" s="69"/>
      <c r="JW196" s="69"/>
      <c r="JX196" s="69"/>
      <c r="JY196" s="69"/>
      <c r="JZ196" s="69"/>
      <c r="KA196" s="69"/>
      <c r="KB196" s="69"/>
      <c r="KC196" s="69"/>
      <c r="KD196" s="69"/>
      <c r="KE196" s="69"/>
      <c r="KF196" s="69"/>
      <c r="KG196" s="69"/>
      <c r="KH196" s="69"/>
      <c r="KI196" s="69"/>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c r="LH196" s="69"/>
      <c r="LI196" s="69"/>
      <c r="LJ196" s="69"/>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69"/>
      <c r="OS196" s="69"/>
      <c r="OT196" s="69"/>
      <c r="OU196" s="69"/>
      <c r="OV196" s="69"/>
      <c r="OW196" s="69"/>
      <c r="OX196" s="69"/>
      <c r="OY196" s="69"/>
      <c r="OZ196" s="69"/>
      <c r="PA196" s="69"/>
      <c r="PB196" s="69"/>
      <c r="PC196" s="69"/>
      <c r="PD196" s="69"/>
      <c r="PE196" s="69"/>
      <c r="PF196" s="69"/>
      <c r="PG196" s="69"/>
      <c r="PH196" s="69"/>
      <c r="PI196" s="69"/>
      <c r="PJ196" s="69"/>
      <c r="PK196" s="69"/>
      <c r="PL196" s="69"/>
      <c r="PM196" s="69"/>
      <c r="PN196" s="69"/>
      <c r="PO196" s="69"/>
      <c r="PP196" s="69"/>
      <c r="PQ196" s="69"/>
      <c r="PR196" s="69"/>
      <c r="PS196" s="69"/>
      <c r="PT196" s="69"/>
      <c r="PU196" s="69"/>
      <c r="PV196" s="69"/>
      <c r="PW196" s="69"/>
      <c r="PX196" s="69"/>
      <c r="PY196" s="69"/>
      <c r="PZ196" s="69"/>
      <c r="QA196" s="69"/>
      <c r="QB196" s="69"/>
      <c r="QC196" s="69"/>
      <c r="QD196" s="69"/>
      <c r="QE196" s="69"/>
      <c r="QF196" s="69"/>
      <c r="QG196" s="69"/>
      <c r="QH196" s="69"/>
      <c r="QI196" s="69"/>
      <c r="QJ196" s="69"/>
      <c r="QK196" s="69"/>
      <c r="QL196" s="69"/>
      <c r="QM196" s="69"/>
      <c r="QN196" s="69"/>
      <c r="QO196" s="69"/>
      <c r="QP196" s="69"/>
      <c r="QQ196" s="69"/>
      <c r="QR196" s="69"/>
      <c r="QS196" s="69"/>
      <c r="QT196" s="69"/>
      <c r="QU196" s="69"/>
      <c r="QV196" s="69"/>
      <c r="QW196" s="69"/>
      <c r="QX196" s="69"/>
      <c r="QY196" s="69"/>
      <c r="QZ196" s="69"/>
      <c r="RA196" s="69"/>
      <c r="RB196" s="69"/>
      <c r="RC196" s="69"/>
      <c r="RD196" s="69"/>
      <c r="RE196" s="69"/>
      <c r="RF196" s="69"/>
      <c r="RG196" s="69"/>
      <c r="RH196" s="69"/>
      <c r="RI196" s="69"/>
      <c r="RJ196" s="69"/>
      <c r="RK196" s="69"/>
      <c r="RL196" s="69"/>
      <c r="RM196" s="69"/>
      <c r="RN196" s="69"/>
      <c r="RO196" s="69"/>
      <c r="RP196" s="69"/>
      <c r="RQ196" s="69"/>
      <c r="RR196" s="69"/>
      <c r="RS196" s="69"/>
      <c r="RT196" s="69"/>
      <c r="RU196" s="69"/>
      <c r="RV196" s="69"/>
      <c r="RW196" s="69"/>
      <c r="RX196" s="69"/>
      <c r="RY196" s="69"/>
      <c r="RZ196" s="69"/>
      <c r="SA196" s="69"/>
      <c r="SB196" s="69"/>
      <c r="SC196" s="69"/>
      <c r="SD196" s="69"/>
      <c r="SE196" s="69"/>
      <c r="SF196" s="69"/>
      <c r="SG196" s="69"/>
      <c r="SH196" s="69"/>
      <c r="SI196" s="69"/>
      <c r="SJ196" s="69"/>
      <c r="SK196" s="69"/>
      <c r="SL196" s="69"/>
      <c r="SM196" s="69"/>
      <c r="SN196" s="69"/>
      <c r="SO196" s="69"/>
      <c r="SP196" s="69"/>
      <c r="SQ196" s="69"/>
      <c r="SR196" s="69"/>
      <c r="SS196" s="69"/>
      <c r="ST196" s="69"/>
      <c r="SU196" s="69"/>
      <c r="SV196" s="69"/>
      <c r="SW196" s="69"/>
      <c r="SX196" s="69"/>
      <c r="SY196" s="69"/>
      <c r="SZ196" s="69"/>
      <c r="TA196" s="69"/>
      <c r="TB196" s="69"/>
      <c r="TC196" s="69"/>
      <c r="TD196" s="69"/>
      <c r="TE196" s="69"/>
      <c r="TF196" s="69"/>
      <c r="TG196" s="69"/>
      <c r="TH196" s="69"/>
      <c r="TI196" s="69"/>
      <c r="TJ196" s="69"/>
      <c r="TK196" s="69"/>
      <c r="TL196" s="69"/>
      <c r="TM196" s="69"/>
      <c r="TN196" s="69"/>
      <c r="TO196" s="69"/>
      <c r="TP196" s="69"/>
      <c r="TQ196" s="69"/>
      <c r="TR196" s="69"/>
      <c r="TS196" s="69"/>
      <c r="TT196" s="69"/>
      <c r="TU196" s="69"/>
      <c r="TV196" s="69"/>
      <c r="TW196" s="69"/>
      <c r="TX196" s="69"/>
      <c r="TY196" s="69"/>
      <c r="TZ196" s="69"/>
      <c r="UA196" s="69"/>
      <c r="UB196" s="69"/>
      <c r="UC196" s="69"/>
      <c r="UD196" s="69"/>
      <c r="UE196" s="69"/>
      <c r="UF196" s="69"/>
      <c r="UG196" s="69"/>
      <c r="UH196" s="69"/>
      <c r="UI196" s="69"/>
      <c r="UJ196" s="69"/>
      <c r="UK196" s="69"/>
      <c r="UL196" s="69"/>
      <c r="UM196" s="69"/>
      <c r="UN196" s="69"/>
      <c r="UO196" s="69"/>
      <c r="UP196" s="69"/>
      <c r="UQ196" s="69"/>
      <c r="UR196" s="69"/>
      <c r="US196" s="69"/>
      <c r="UT196" s="69"/>
      <c r="UU196" s="69"/>
      <c r="UV196" s="69"/>
      <c r="UW196" s="69"/>
      <c r="UX196" s="69"/>
      <c r="UY196" s="69"/>
      <c r="UZ196" s="69"/>
      <c r="VA196" s="69"/>
      <c r="VB196" s="69"/>
      <c r="VC196" s="69"/>
      <c r="VD196" s="69"/>
      <c r="VE196" s="69"/>
      <c r="VF196" s="69"/>
      <c r="VG196" s="69"/>
      <c r="VH196" s="69"/>
      <c r="VI196" s="69"/>
      <c r="VJ196" s="69"/>
      <c r="VK196" s="69"/>
      <c r="VL196" s="69"/>
      <c r="VM196" s="69"/>
      <c r="VN196" s="69"/>
      <c r="VO196" s="69"/>
      <c r="VP196" s="69"/>
      <c r="VQ196" s="69"/>
      <c r="VR196" s="69"/>
      <c r="VS196" s="69"/>
      <c r="VT196" s="69"/>
      <c r="VU196" s="69"/>
      <c r="VV196" s="69"/>
      <c r="VW196" s="69"/>
      <c r="VX196" s="69"/>
      <c r="VY196" s="69"/>
      <c r="VZ196" s="69"/>
      <c r="WA196" s="69"/>
      <c r="WB196" s="69"/>
      <c r="WC196" s="69"/>
      <c r="WD196" s="69"/>
      <c r="WE196" s="69"/>
      <c r="WF196" s="69"/>
      <c r="WG196" s="69"/>
      <c r="WH196" s="69"/>
      <c r="WI196" s="69"/>
      <c r="WJ196" s="69"/>
      <c r="WK196" s="69"/>
      <c r="WL196" s="69"/>
      <c r="WM196" s="69"/>
      <c r="WN196" s="69"/>
      <c r="WO196" s="69"/>
      <c r="WP196" s="69"/>
      <c r="WQ196" s="69"/>
      <c r="WR196" s="69"/>
      <c r="WS196" s="69"/>
      <c r="WT196" s="69"/>
      <c r="WU196" s="69"/>
      <c r="WV196" s="69"/>
      <c r="WW196" s="69"/>
      <c r="WX196" s="69"/>
      <c r="WY196" s="69"/>
      <c r="WZ196" s="69"/>
      <c r="XA196" s="69"/>
      <c r="XB196" s="69"/>
      <c r="XC196" s="69"/>
      <c r="XD196" s="69"/>
      <c r="XE196" s="69"/>
      <c r="XF196" s="69"/>
      <c r="XG196" s="69"/>
      <c r="XH196" s="69"/>
      <c r="XI196" s="69"/>
      <c r="XJ196" s="69"/>
      <c r="XK196" s="69"/>
      <c r="XL196" s="69"/>
      <c r="XM196" s="69"/>
      <c r="XN196" s="69"/>
      <c r="XO196" s="69"/>
      <c r="XP196" s="69"/>
      <c r="XQ196" s="69"/>
      <c r="XR196" s="69"/>
      <c r="XS196" s="69"/>
      <c r="XT196" s="69"/>
      <c r="XU196" s="69"/>
      <c r="XV196" s="69"/>
      <c r="XW196" s="69"/>
      <c r="XX196" s="69"/>
      <c r="XY196" s="69"/>
      <c r="XZ196" s="69"/>
      <c r="YA196" s="69"/>
      <c r="YB196" s="69"/>
      <c r="YC196" s="69"/>
      <c r="YD196" s="69"/>
      <c r="YE196" s="69"/>
      <c r="YF196" s="69"/>
      <c r="YG196" s="69"/>
      <c r="YH196" s="69"/>
      <c r="YI196" s="69"/>
      <c r="YJ196" s="69"/>
      <c r="YK196" s="69"/>
      <c r="YL196" s="69"/>
      <c r="YM196" s="69"/>
      <c r="YN196" s="69"/>
      <c r="YO196" s="69"/>
      <c r="YP196" s="69"/>
      <c r="YQ196" s="69"/>
      <c r="YR196" s="69"/>
      <c r="YS196" s="69"/>
      <c r="YT196" s="69"/>
      <c r="YU196" s="69"/>
      <c r="YV196" s="69"/>
      <c r="YW196" s="69"/>
      <c r="YX196" s="69"/>
      <c r="YY196" s="69"/>
      <c r="YZ196" s="69"/>
      <c r="ZA196" s="69"/>
      <c r="ZB196" s="69"/>
      <c r="ZC196" s="69"/>
      <c r="ZD196" s="69"/>
      <c r="ZE196" s="69"/>
      <c r="ZF196" s="69"/>
      <c r="ZG196" s="69"/>
      <c r="ZH196" s="69"/>
      <c r="ZI196" s="69"/>
      <c r="ZJ196" s="69"/>
      <c r="ZK196" s="69"/>
      <c r="ZL196" s="69"/>
      <c r="ZM196" s="69"/>
      <c r="ZN196" s="69"/>
      <c r="ZO196" s="69"/>
      <c r="ZP196" s="69"/>
      <c r="ZQ196" s="69"/>
      <c r="ZR196" s="69"/>
      <c r="ZS196" s="69"/>
      <c r="ZT196" s="69"/>
      <c r="ZU196" s="69"/>
      <c r="ZV196" s="69"/>
      <c r="ZW196" s="69"/>
      <c r="ZX196" s="69"/>
      <c r="ZY196" s="69"/>
      <c r="ZZ196" s="69"/>
      <c r="AAA196" s="69"/>
      <c r="AAB196" s="69"/>
      <c r="AAC196" s="69"/>
      <c r="AAD196" s="69"/>
      <c r="AAE196" s="69"/>
      <c r="AAF196" s="69"/>
      <c r="AAG196" s="69"/>
      <c r="AAH196" s="69"/>
      <c r="AAI196" s="69"/>
      <c r="AAJ196" s="69"/>
      <c r="AAK196" s="69"/>
      <c r="AAL196" s="69"/>
      <c r="AAM196" s="69"/>
      <c r="AAN196" s="69"/>
      <c r="AAO196" s="69"/>
      <c r="AAP196" s="69"/>
      <c r="AAQ196" s="69"/>
      <c r="AAR196" s="69"/>
      <c r="AAS196" s="69"/>
      <c r="AAT196" s="69"/>
      <c r="AAU196" s="69"/>
      <c r="AAV196" s="69"/>
      <c r="AAW196" s="69"/>
      <c r="AAX196" s="69"/>
      <c r="AAY196" s="69"/>
      <c r="AAZ196" s="69"/>
      <c r="ABA196" s="69"/>
      <c r="ABB196" s="69"/>
      <c r="ABC196" s="69"/>
      <c r="ABD196" s="69"/>
      <c r="ABE196" s="69"/>
      <c r="ABF196" s="69"/>
      <c r="ABG196" s="69"/>
      <c r="ABH196" s="69"/>
      <c r="ABI196" s="69"/>
      <c r="ABJ196" s="69"/>
      <c r="ABK196" s="69"/>
      <c r="ABL196" s="69"/>
      <c r="ABM196" s="69"/>
      <c r="ABN196" s="69"/>
      <c r="ABO196" s="69"/>
      <c r="ABP196" s="69"/>
      <c r="ABQ196" s="69"/>
      <c r="ABR196" s="69"/>
      <c r="ABS196" s="69"/>
      <c r="ABT196" s="69"/>
      <c r="ABU196" s="69"/>
      <c r="ABV196" s="69"/>
      <c r="ABW196" s="69"/>
      <c r="ABX196" s="69"/>
      <c r="ABY196" s="69"/>
      <c r="ABZ196" s="69"/>
      <c r="ACA196" s="69"/>
      <c r="ACB196" s="69"/>
      <c r="ACC196" s="69"/>
      <c r="ACD196" s="69"/>
      <c r="ACE196" s="69"/>
      <c r="ACF196" s="69"/>
      <c r="ACG196" s="69"/>
      <c r="ACH196" s="69"/>
      <c r="ACI196" s="69"/>
      <c r="ACJ196" s="69"/>
      <c r="ACK196" s="69"/>
      <c r="ACL196" s="69"/>
      <c r="ACM196" s="69"/>
      <c r="ACN196" s="69"/>
      <c r="ACO196" s="69"/>
      <c r="ACP196" s="69"/>
      <c r="ACQ196" s="69"/>
      <c r="ACR196" s="69"/>
      <c r="ACS196" s="69"/>
      <c r="ACT196" s="69"/>
      <c r="ACU196" s="69"/>
      <c r="ACV196" s="69"/>
      <c r="ACW196" s="69"/>
      <c r="ACX196" s="69"/>
      <c r="ACY196" s="69"/>
      <c r="ACZ196" s="69"/>
      <c r="ADA196" s="69"/>
      <c r="ADB196" s="69"/>
      <c r="ADC196" s="69"/>
      <c r="ADD196" s="69"/>
      <c r="ADE196" s="69"/>
      <c r="ADF196" s="69"/>
      <c r="ADG196" s="69"/>
      <c r="ADH196" s="69"/>
      <c r="ADI196" s="69"/>
      <c r="ADJ196" s="69"/>
      <c r="ADK196" s="69"/>
      <c r="ADL196" s="69"/>
      <c r="ADM196" s="69"/>
      <c r="ADN196" s="69"/>
      <c r="ADO196" s="69"/>
      <c r="ADP196" s="69"/>
      <c r="ADQ196" s="69"/>
      <c r="ADR196" s="69"/>
      <c r="ADS196" s="69"/>
      <c r="ADT196" s="69"/>
      <c r="ADU196" s="69"/>
      <c r="ADV196" s="69"/>
      <c r="ADW196" s="69"/>
      <c r="ADX196" s="69"/>
      <c r="ADY196" s="69"/>
      <c r="ADZ196" s="69"/>
      <c r="AEA196" s="69"/>
      <c r="AEB196" s="69"/>
      <c r="AEC196" s="69"/>
      <c r="AED196" s="69"/>
      <c r="AEE196" s="69"/>
      <c r="AEF196" s="69"/>
      <c r="AEG196" s="69"/>
      <c r="AEH196" s="69"/>
      <c r="AEI196" s="69"/>
      <c r="AEJ196" s="69"/>
      <c r="AEK196" s="69"/>
      <c r="AEL196" s="69"/>
      <c r="AEM196" s="69"/>
      <c r="AEN196" s="69"/>
      <c r="AEO196" s="69"/>
      <c r="AEP196" s="69"/>
      <c r="AEQ196" s="69"/>
      <c r="AER196" s="69"/>
      <c r="AES196" s="69"/>
      <c r="AET196" s="69"/>
      <c r="AEU196" s="69"/>
      <c r="AEV196" s="69"/>
      <c r="AEW196" s="69"/>
      <c r="AEX196" s="69"/>
      <c r="AEY196" s="69"/>
      <c r="AEZ196" s="69"/>
      <c r="AFA196" s="69"/>
      <c r="AFB196" s="69"/>
      <c r="AFC196" s="69"/>
      <c r="AFD196" s="69"/>
      <c r="AFE196" s="69"/>
      <c r="AFF196" s="69"/>
      <c r="AFG196" s="69"/>
      <c r="AFH196" s="69"/>
      <c r="AFI196" s="69"/>
      <c r="AFJ196" s="69"/>
      <c r="AFK196" s="69"/>
      <c r="AFL196" s="69"/>
      <c r="AFM196" s="69"/>
      <c r="AFN196" s="69"/>
      <c r="AFO196" s="69"/>
      <c r="AFP196" s="69"/>
      <c r="AFQ196" s="69"/>
      <c r="AFR196" s="69"/>
      <c r="AFS196" s="69"/>
      <c r="AFT196" s="69"/>
      <c r="AFU196" s="69"/>
      <c r="AFV196" s="69"/>
      <c r="AFW196" s="69"/>
      <c r="AFX196" s="69"/>
      <c r="AFY196" s="69"/>
      <c r="AFZ196" s="69"/>
      <c r="AGA196" s="69"/>
      <c r="AGB196" s="69"/>
      <c r="AGC196" s="69"/>
      <c r="AGD196" s="69"/>
      <c r="AGE196" s="69"/>
      <c r="AGF196" s="69"/>
      <c r="AGG196" s="69"/>
      <c r="AGH196" s="69"/>
      <c r="AGI196" s="69"/>
      <c r="AGJ196" s="69"/>
      <c r="AGK196" s="69"/>
      <c r="AGL196" s="69"/>
      <c r="AGM196" s="69"/>
      <c r="AGN196" s="69"/>
      <c r="AGO196" s="69"/>
      <c r="AGP196" s="69"/>
      <c r="AGQ196" s="69"/>
      <c r="AGR196" s="69"/>
      <c r="AGS196" s="69"/>
      <c r="AGT196" s="69"/>
      <c r="AGU196" s="69"/>
      <c r="AGV196" s="69"/>
      <c r="AGW196" s="69"/>
      <c r="AGX196" s="69"/>
      <c r="AGY196" s="69"/>
      <c r="AGZ196" s="69"/>
      <c r="AHA196" s="69"/>
      <c r="AHB196" s="69"/>
      <c r="AHC196" s="69"/>
      <c r="AHD196" s="69"/>
      <c r="AHE196" s="69"/>
      <c r="AHF196" s="69"/>
      <c r="AHG196" s="69"/>
      <c r="AHH196" s="69"/>
      <c r="AHI196" s="69"/>
      <c r="AHJ196" s="69"/>
      <c r="AHK196" s="69"/>
      <c r="AHL196" s="69"/>
      <c r="AHM196" s="69"/>
      <c r="AHN196" s="69"/>
      <c r="AHO196" s="69"/>
      <c r="AHP196" s="69"/>
      <c r="AHQ196" s="69"/>
      <c r="AHR196" s="69"/>
      <c r="AHS196" s="69"/>
      <c r="AHT196" s="69"/>
      <c r="AHU196" s="69"/>
      <c r="AHV196" s="69"/>
      <c r="AHW196" s="69"/>
      <c r="AHX196" s="69"/>
      <c r="AHY196" s="69"/>
      <c r="AHZ196" s="69"/>
      <c r="AIA196" s="69"/>
      <c r="AIB196" s="69"/>
      <c r="AIC196" s="69"/>
      <c r="AID196" s="69"/>
      <c r="AIE196" s="69"/>
      <c r="AIF196" s="69"/>
      <c r="AIG196" s="69"/>
      <c r="AIH196" s="69"/>
      <c r="AII196" s="69"/>
      <c r="AIJ196" s="69"/>
      <c r="AIK196" s="69"/>
      <c r="AIL196" s="69"/>
      <c r="AIM196" s="69"/>
      <c r="AIN196" s="69"/>
      <c r="AIO196" s="69"/>
      <c r="AIP196" s="69"/>
      <c r="AIQ196" s="69"/>
      <c r="AIR196" s="69"/>
      <c r="AIS196" s="69"/>
      <c r="AIT196" s="69"/>
      <c r="AIU196" s="69"/>
      <c r="AIV196" s="69"/>
      <c r="AIW196" s="69"/>
      <c r="AIX196" s="69"/>
      <c r="AIY196" s="69"/>
      <c r="AIZ196" s="69"/>
      <c r="AJA196" s="69"/>
      <c r="AJB196" s="69"/>
      <c r="AJC196" s="69"/>
      <c r="AJD196" s="69"/>
      <c r="AJE196" s="69"/>
      <c r="AJF196" s="69"/>
      <c r="AJG196" s="69"/>
      <c r="AJH196" s="69"/>
      <c r="AJI196" s="69"/>
      <c r="AJJ196" s="69"/>
      <c r="AJK196" s="69"/>
      <c r="AJL196" s="69"/>
      <c r="AJM196" s="69"/>
      <c r="AJN196" s="69"/>
      <c r="AJO196" s="69"/>
      <c r="AJP196" s="69"/>
      <c r="AJQ196" s="69"/>
      <c r="AJR196" s="69"/>
      <c r="AJS196" s="69"/>
      <c r="AJT196" s="69"/>
      <c r="AJU196" s="69"/>
      <c r="AJV196" s="69"/>
      <c r="AJW196" s="69"/>
      <c r="AJX196" s="69"/>
      <c r="AJY196" s="69"/>
      <c r="AJZ196" s="69"/>
      <c r="AKA196" s="69"/>
      <c r="AKB196" s="69"/>
      <c r="AKC196" s="69"/>
      <c r="AKD196" s="69"/>
      <c r="AKE196" s="69"/>
      <c r="AKF196" s="69"/>
      <c r="AKG196" s="69"/>
      <c r="AKH196" s="69"/>
      <c r="AKI196" s="69"/>
      <c r="AKJ196" s="69"/>
      <c r="AKK196" s="69"/>
      <c r="AKL196" s="69"/>
      <c r="AKM196" s="69"/>
      <c r="AKN196" s="69"/>
      <c r="AKO196" s="69"/>
      <c r="AKP196" s="69"/>
      <c r="AKQ196" s="69"/>
      <c r="AKR196" s="69"/>
      <c r="AKS196" s="69"/>
      <c r="AKT196" s="69"/>
      <c r="AKU196" s="69"/>
      <c r="AKV196" s="69"/>
      <c r="AKW196" s="69"/>
      <c r="AKX196" s="69"/>
      <c r="AKY196" s="69"/>
      <c r="AKZ196" s="69"/>
      <c r="ALA196" s="69"/>
      <c r="ALB196" s="69"/>
      <c r="ALC196" s="69"/>
      <c r="ALD196" s="69"/>
      <c r="ALE196" s="69"/>
      <c r="ALF196" s="69"/>
      <c r="ALG196" s="69"/>
      <c r="ALH196" s="69"/>
      <c r="ALI196" s="69"/>
      <c r="ALJ196" s="69"/>
      <c r="ALK196" s="69"/>
      <c r="ALL196" s="69"/>
      <c r="ALM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c r="BF197" s="69"/>
      <c r="BG197" s="69"/>
      <c r="BH197" s="69"/>
      <c r="BI197" s="69"/>
      <c r="BJ197" s="69"/>
      <c r="BK197" s="69"/>
      <c r="BL197" s="69"/>
      <c r="BM197" s="69"/>
      <c r="BN197" s="69"/>
      <c r="BO197" s="69"/>
      <c r="BP197" s="69"/>
      <c r="BQ197" s="69"/>
      <c r="BR197" s="69"/>
      <c r="BS197" s="69"/>
      <c r="BT197" s="69"/>
      <c r="BU197" s="69"/>
      <c r="BV197" s="69"/>
      <c r="BW197" s="69"/>
      <c r="BX197" s="69"/>
      <c r="BY197" s="69"/>
      <c r="BZ197" s="69"/>
      <c r="CA197" s="69"/>
      <c r="CB197" s="69"/>
      <c r="CC197" s="69"/>
      <c r="CD197" s="69"/>
      <c r="CE197" s="69"/>
      <c r="CF197" s="69"/>
      <c r="CG197" s="69"/>
      <c r="CH197" s="69"/>
      <c r="CI197" s="69"/>
      <c r="CJ197" s="69"/>
      <c r="CK197" s="69"/>
      <c r="CL197" s="69"/>
      <c r="CM197" s="69"/>
      <c r="CN197" s="69"/>
      <c r="CO197" s="69"/>
      <c r="CP197" s="69"/>
      <c r="CQ197" s="69"/>
      <c r="CR197" s="69"/>
      <c r="CS197" s="69"/>
      <c r="CT197" s="69"/>
      <c r="CU197" s="69"/>
      <c r="CV197" s="69"/>
      <c r="CW197" s="69"/>
      <c r="CX197" s="69"/>
      <c r="CY197" s="69"/>
      <c r="CZ197" s="69"/>
      <c r="DA197" s="69"/>
      <c r="DB197" s="69"/>
      <c r="DC197" s="69"/>
      <c r="DD197" s="69"/>
      <c r="DE197" s="69"/>
      <c r="DF197" s="69"/>
      <c r="DG197" s="69"/>
      <c r="DH197" s="69"/>
      <c r="DI197" s="69"/>
      <c r="DJ197" s="69"/>
      <c r="DK197" s="69"/>
      <c r="DL197" s="69"/>
      <c r="DM197" s="69"/>
      <c r="DN197" s="69"/>
      <c r="DO197" s="69"/>
      <c r="DP197" s="69"/>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c r="EM197" s="69"/>
      <c r="EN197" s="69"/>
      <c r="EO197" s="69"/>
      <c r="EP197" s="69"/>
      <c r="EQ197" s="69"/>
      <c r="ER197" s="69"/>
      <c r="ES197" s="69"/>
      <c r="ET197" s="69"/>
      <c r="EU197" s="69"/>
      <c r="EV197" s="69"/>
      <c r="EW197" s="69"/>
      <c r="EX197" s="69"/>
      <c r="EY197" s="69"/>
      <c r="EZ197" s="69"/>
      <c r="FA197" s="69"/>
      <c r="FB197" s="69"/>
      <c r="FC197" s="69"/>
      <c r="FD197" s="69"/>
      <c r="FE197" s="69"/>
      <c r="FF197" s="69"/>
      <c r="FG197" s="69"/>
      <c r="FH197" s="69"/>
      <c r="FI197" s="69"/>
      <c r="FJ197" s="69"/>
      <c r="FK197" s="69"/>
      <c r="FL197" s="69"/>
      <c r="FM197" s="69"/>
      <c r="FN197" s="69"/>
      <c r="FO197" s="69"/>
      <c r="FP197" s="69"/>
      <c r="FQ197" s="69"/>
      <c r="FR197" s="69"/>
      <c r="FS197" s="69"/>
      <c r="FT197" s="69"/>
      <c r="FU197" s="69"/>
      <c r="FV197" s="69"/>
      <c r="FW197" s="69"/>
      <c r="FX197" s="69"/>
      <c r="FY197" s="69"/>
      <c r="FZ197" s="69"/>
      <c r="GA197" s="69"/>
      <c r="GB197" s="69"/>
      <c r="GC197" s="69"/>
      <c r="GD197" s="69"/>
      <c r="GE197" s="69"/>
      <c r="GF197" s="69"/>
      <c r="GG197" s="69"/>
      <c r="GH197" s="69"/>
      <c r="GI197" s="69"/>
      <c r="GJ197" s="69"/>
      <c r="GK197" s="69"/>
      <c r="GL197" s="69"/>
      <c r="GM197" s="69"/>
      <c r="GN197" s="69"/>
      <c r="GO197" s="69"/>
      <c r="GP197" s="69"/>
      <c r="GQ197" s="69"/>
      <c r="GR197" s="69"/>
      <c r="GS197" s="69"/>
      <c r="GT197" s="69"/>
      <c r="GU197" s="69"/>
      <c r="GV197" s="69"/>
      <c r="GW197" s="69"/>
      <c r="GX197" s="69"/>
      <c r="GY197" s="69"/>
      <c r="GZ197" s="69"/>
      <c r="HA197" s="69"/>
      <c r="HB197" s="69"/>
      <c r="HC197" s="69"/>
      <c r="HD197" s="69"/>
      <c r="HE197" s="69"/>
      <c r="HF197" s="69"/>
      <c r="HG197" s="69"/>
      <c r="HH197" s="69"/>
      <c r="HI197" s="69"/>
      <c r="HJ197" s="69"/>
      <c r="HK197" s="69"/>
      <c r="HL197" s="69"/>
      <c r="HM197" s="69"/>
      <c r="HN197" s="69"/>
      <c r="HO197" s="69"/>
      <c r="HP197" s="69"/>
      <c r="HQ197" s="69"/>
      <c r="HR197" s="69"/>
      <c r="HS197" s="69"/>
      <c r="HT197" s="69"/>
      <c r="HU197" s="69"/>
      <c r="HV197" s="69"/>
      <c r="HW197" s="69"/>
      <c r="HX197" s="69"/>
      <c r="HY197" s="69"/>
      <c r="HZ197" s="69"/>
      <c r="IA197" s="69"/>
      <c r="IB197" s="69"/>
      <c r="IC197" s="69"/>
      <c r="ID197" s="69"/>
      <c r="IE197" s="69"/>
      <c r="IF197" s="69"/>
      <c r="IG197" s="69"/>
      <c r="IH197" s="69"/>
      <c r="II197" s="69"/>
      <c r="IJ197" s="69"/>
      <c r="IK197" s="69"/>
      <c r="IL197" s="69"/>
      <c r="IM197" s="69"/>
      <c r="IN197" s="69"/>
      <c r="IO197" s="69"/>
      <c r="IP197" s="69"/>
      <c r="IQ197" s="69"/>
      <c r="IR197" s="69"/>
      <c r="IS197" s="69"/>
      <c r="IT197" s="69"/>
      <c r="IU197" s="69"/>
      <c r="IV197" s="69"/>
      <c r="IW197" s="69"/>
      <c r="IX197" s="69"/>
      <c r="IY197" s="69"/>
      <c r="IZ197" s="69"/>
      <c r="JA197" s="69"/>
      <c r="JB197" s="69"/>
      <c r="JC197" s="69"/>
      <c r="JD197" s="69"/>
      <c r="JE197" s="69"/>
      <c r="JF197" s="69"/>
      <c r="JG197" s="69"/>
      <c r="JH197" s="69"/>
      <c r="JI197" s="69"/>
      <c r="JJ197" s="69"/>
      <c r="JK197" s="69"/>
      <c r="JL197" s="69"/>
      <c r="JM197" s="69"/>
      <c r="JN197" s="69"/>
      <c r="JO197" s="69"/>
      <c r="JP197" s="69"/>
      <c r="JQ197" s="69"/>
      <c r="JR197" s="69"/>
      <c r="JS197" s="69"/>
      <c r="JT197" s="69"/>
      <c r="JU197" s="69"/>
      <c r="JV197" s="69"/>
      <c r="JW197" s="69"/>
      <c r="JX197" s="69"/>
      <c r="JY197" s="69"/>
      <c r="JZ197" s="69"/>
      <c r="KA197" s="69"/>
      <c r="KB197" s="69"/>
      <c r="KC197" s="69"/>
      <c r="KD197" s="69"/>
      <c r="KE197" s="69"/>
      <c r="KF197" s="69"/>
      <c r="KG197" s="69"/>
      <c r="KH197" s="69"/>
      <c r="KI197" s="69"/>
      <c r="KJ197" s="69"/>
      <c r="KK197" s="69"/>
      <c r="KL197" s="69"/>
      <c r="KM197" s="69"/>
      <c r="KN197" s="69"/>
      <c r="KO197" s="69"/>
      <c r="KP197" s="69"/>
      <c r="KQ197" s="69"/>
      <c r="KR197" s="69"/>
      <c r="KS197" s="69"/>
      <c r="KT197" s="69"/>
      <c r="KU197" s="69"/>
      <c r="KV197" s="69"/>
      <c r="KW197" s="69"/>
      <c r="KX197" s="69"/>
      <c r="KY197" s="69"/>
      <c r="KZ197" s="69"/>
      <c r="LA197" s="69"/>
      <c r="LB197" s="69"/>
      <c r="LC197" s="69"/>
      <c r="LD197" s="69"/>
      <c r="LE197" s="69"/>
      <c r="LF197" s="69"/>
      <c r="LG197" s="69"/>
      <c r="LH197" s="69"/>
      <c r="LI197" s="69"/>
      <c r="LJ197" s="69"/>
      <c r="LK197" s="69"/>
      <c r="LL197" s="69"/>
      <c r="LM197" s="69"/>
      <c r="LN197" s="69"/>
      <c r="LO197" s="69"/>
      <c r="LP197" s="69"/>
      <c r="LQ197" s="69"/>
      <c r="LR197" s="69"/>
      <c r="LS197" s="69"/>
      <c r="LT197" s="69"/>
      <c r="LU197" s="69"/>
      <c r="LV197" s="69"/>
      <c r="LW197" s="69"/>
      <c r="LX197" s="69"/>
      <c r="LY197" s="69"/>
      <c r="LZ197" s="69"/>
      <c r="MA197" s="69"/>
      <c r="MB197" s="69"/>
      <c r="MC197" s="69"/>
      <c r="MD197" s="69"/>
      <c r="ME197" s="69"/>
      <c r="MF197" s="69"/>
      <c r="MG197" s="69"/>
      <c r="MH197" s="69"/>
      <c r="MI197" s="69"/>
      <c r="MJ197" s="69"/>
      <c r="MK197" s="69"/>
      <c r="ML197" s="69"/>
      <c r="MM197" s="69"/>
      <c r="MN197" s="69"/>
      <c r="MO197" s="69"/>
      <c r="MP197" s="69"/>
      <c r="MQ197" s="69"/>
      <c r="MR197" s="69"/>
      <c r="MS197" s="69"/>
      <c r="MT197" s="69"/>
      <c r="MU197" s="69"/>
      <c r="MV197" s="69"/>
      <c r="MW197" s="69"/>
      <c r="MX197" s="69"/>
      <c r="MY197" s="69"/>
      <c r="MZ197" s="69"/>
      <c r="NA197" s="69"/>
      <c r="NB197" s="69"/>
      <c r="NC197" s="69"/>
      <c r="ND197" s="69"/>
      <c r="NE197" s="69"/>
      <c r="NF197" s="69"/>
      <c r="NG197" s="69"/>
      <c r="NH197" s="69"/>
      <c r="NI197" s="69"/>
      <c r="NJ197" s="69"/>
      <c r="NK197" s="69"/>
      <c r="NL197" s="69"/>
      <c r="NM197" s="69"/>
      <c r="NN197" s="69"/>
      <c r="NO197" s="69"/>
      <c r="NP197" s="69"/>
      <c r="NQ197" s="69"/>
      <c r="NR197" s="69"/>
      <c r="NS197" s="69"/>
      <c r="NT197" s="69"/>
      <c r="NU197" s="69"/>
      <c r="NV197" s="69"/>
      <c r="NW197" s="69"/>
      <c r="NX197" s="69"/>
      <c r="NY197" s="69"/>
      <c r="NZ197" s="69"/>
      <c r="OA197" s="69"/>
      <c r="OB197" s="69"/>
      <c r="OC197" s="69"/>
      <c r="OD197" s="69"/>
      <c r="OE197" s="69"/>
      <c r="OF197" s="69"/>
      <c r="OG197" s="69"/>
      <c r="OH197" s="69"/>
      <c r="OI197" s="69"/>
      <c r="OJ197" s="69"/>
      <c r="OK197" s="69"/>
      <c r="OL197" s="69"/>
      <c r="OM197" s="69"/>
      <c r="ON197" s="69"/>
      <c r="OO197" s="69"/>
      <c r="OP197" s="69"/>
      <c r="OQ197" s="69"/>
      <c r="OR197" s="69"/>
      <c r="OS197" s="69"/>
      <c r="OT197" s="69"/>
      <c r="OU197" s="69"/>
      <c r="OV197" s="69"/>
      <c r="OW197" s="69"/>
      <c r="OX197" s="69"/>
      <c r="OY197" s="69"/>
      <c r="OZ197" s="69"/>
      <c r="PA197" s="69"/>
      <c r="PB197" s="69"/>
      <c r="PC197" s="69"/>
      <c r="PD197" s="69"/>
      <c r="PE197" s="69"/>
      <c r="PF197" s="69"/>
      <c r="PG197" s="69"/>
      <c r="PH197" s="69"/>
      <c r="PI197" s="69"/>
      <c r="PJ197" s="69"/>
      <c r="PK197" s="69"/>
      <c r="PL197" s="69"/>
      <c r="PM197" s="69"/>
      <c r="PN197" s="69"/>
      <c r="PO197" s="69"/>
      <c r="PP197" s="69"/>
      <c r="PQ197" s="69"/>
      <c r="PR197" s="69"/>
      <c r="PS197" s="69"/>
      <c r="PT197" s="69"/>
      <c r="PU197" s="69"/>
      <c r="PV197" s="69"/>
      <c r="PW197" s="69"/>
      <c r="PX197" s="69"/>
      <c r="PY197" s="69"/>
      <c r="PZ197" s="69"/>
      <c r="QA197" s="69"/>
      <c r="QB197" s="69"/>
      <c r="QC197" s="69"/>
      <c r="QD197" s="69"/>
      <c r="QE197" s="69"/>
      <c r="QF197" s="69"/>
      <c r="QG197" s="69"/>
      <c r="QH197" s="69"/>
      <c r="QI197" s="69"/>
      <c r="QJ197" s="69"/>
      <c r="QK197" s="69"/>
      <c r="QL197" s="69"/>
      <c r="QM197" s="69"/>
      <c r="QN197" s="69"/>
      <c r="QO197" s="69"/>
      <c r="QP197" s="69"/>
      <c r="QQ197" s="69"/>
      <c r="QR197" s="69"/>
      <c r="QS197" s="69"/>
      <c r="QT197" s="69"/>
      <c r="QU197" s="69"/>
      <c r="QV197" s="69"/>
      <c r="QW197" s="69"/>
      <c r="QX197" s="69"/>
      <c r="QY197" s="69"/>
      <c r="QZ197" s="69"/>
      <c r="RA197" s="69"/>
      <c r="RB197" s="69"/>
      <c r="RC197" s="69"/>
      <c r="RD197" s="69"/>
      <c r="RE197" s="69"/>
      <c r="RF197" s="69"/>
      <c r="RG197" s="69"/>
      <c r="RH197" s="69"/>
      <c r="RI197" s="69"/>
      <c r="RJ197" s="69"/>
      <c r="RK197" s="69"/>
      <c r="RL197" s="69"/>
      <c r="RM197" s="69"/>
      <c r="RN197" s="69"/>
      <c r="RO197" s="69"/>
      <c r="RP197" s="69"/>
      <c r="RQ197" s="69"/>
      <c r="RR197" s="69"/>
      <c r="RS197" s="69"/>
      <c r="RT197" s="69"/>
      <c r="RU197" s="69"/>
      <c r="RV197" s="69"/>
      <c r="RW197" s="69"/>
      <c r="RX197" s="69"/>
      <c r="RY197" s="69"/>
      <c r="RZ197" s="69"/>
      <c r="SA197" s="69"/>
      <c r="SB197" s="69"/>
      <c r="SC197" s="69"/>
      <c r="SD197" s="69"/>
      <c r="SE197" s="69"/>
      <c r="SF197" s="69"/>
      <c r="SG197" s="69"/>
      <c r="SH197" s="69"/>
      <c r="SI197" s="69"/>
      <c r="SJ197" s="69"/>
      <c r="SK197" s="69"/>
      <c r="SL197" s="69"/>
      <c r="SM197" s="69"/>
      <c r="SN197" s="69"/>
      <c r="SO197" s="69"/>
      <c r="SP197" s="69"/>
      <c r="SQ197" s="69"/>
      <c r="SR197" s="69"/>
      <c r="SS197" s="69"/>
      <c r="ST197" s="69"/>
      <c r="SU197" s="69"/>
      <c r="SV197" s="69"/>
      <c r="SW197" s="69"/>
      <c r="SX197" s="69"/>
      <c r="SY197" s="69"/>
      <c r="SZ197" s="69"/>
      <c r="TA197" s="69"/>
      <c r="TB197" s="69"/>
      <c r="TC197" s="69"/>
      <c r="TD197" s="69"/>
      <c r="TE197" s="69"/>
      <c r="TF197" s="69"/>
      <c r="TG197" s="69"/>
      <c r="TH197" s="69"/>
      <c r="TI197" s="69"/>
      <c r="TJ197" s="69"/>
      <c r="TK197" s="69"/>
      <c r="TL197" s="69"/>
      <c r="TM197" s="69"/>
      <c r="TN197" s="69"/>
      <c r="TO197" s="69"/>
      <c r="TP197" s="69"/>
      <c r="TQ197" s="69"/>
      <c r="TR197" s="69"/>
      <c r="TS197" s="69"/>
      <c r="TT197" s="69"/>
      <c r="TU197" s="69"/>
      <c r="TV197" s="69"/>
      <c r="TW197" s="69"/>
      <c r="TX197" s="69"/>
      <c r="TY197" s="69"/>
      <c r="TZ197" s="69"/>
      <c r="UA197" s="69"/>
      <c r="UB197" s="69"/>
      <c r="UC197" s="69"/>
      <c r="UD197" s="69"/>
      <c r="UE197" s="69"/>
      <c r="UF197" s="69"/>
      <c r="UG197" s="69"/>
      <c r="UH197" s="69"/>
      <c r="UI197" s="69"/>
      <c r="UJ197" s="69"/>
      <c r="UK197" s="69"/>
      <c r="UL197" s="69"/>
      <c r="UM197" s="69"/>
      <c r="UN197" s="69"/>
      <c r="UO197" s="69"/>
      <c r="UP197" s="69"/>
      <c r="UQ197" s="69"/>
      <c r="UR197" s="69"/>
      <c r="US197" s="69"/>
      <c r="UT197" s="69"/>
      <c r="UU197" s="69"/>
      <c r="UV197" s="69"/>
      <c r="UW197" s="69"/>
      <c r="UX197" s="69"/>
      <c r="UY197" s="69"/>
      <c r="UZ197" s="69"/>
      <c r="VA197" s="69"/>
      <c r="VB197" s="69"/>
      <c r="VC197" s="69"/>
      <c r="VD197" s="69"/>
      <c r="VE197" s="69"/>
      <c r="VF197" s="69"/>
      <c r="VG197" s="69"/>
      <c r="VH197" s="69"/>
      <c r="VI197" s="69"/>
      <c r="VJ197" s="69"/>
      <c r="VK197" s="69"/>
      <c r="VL197" s="69"/>
      <c r="VM197" s="69"/>
      <c r="VN197" s="69"/>
      <c r="VO197" s="69"/>
      <c r="VP197" s="69"/>
      <c r="VQ197" s="69"/>
      <c r="VR197" s="69"/>
      <c r="VS197" s="69"/>
      <c r="VT197" s="69"/>
      <c r="VU197" s="69"/>
      <c r="VV197" s="69"/>
      <c r="VW197" s="69"/>
      <c r="VX197" s="69"/>
      <c r="VY197" s="69"/>
      <c r="VZ197" s="69"/>
      <c r="WA197" s="69"/>
      <c r="WB197" s="69"/>
      <c r="WC197" s="69"/>
      <c r="WD197" s="69"/>
      <c r="WE197" s="69"/>
      <c r="WF197" s="69"/>
      <c r="WG197" s="69"/>
      <c r="WH197" s="69"/>
      <c r="WI197" s="69"/>
      <c r="WJ197" s="69"/>
      <c r="WK197" s="69"/>
      <c r="WL197" s="69"/>
      <c r="WM197" s="69"/>
      <c r="WN197" s="69"/>
      <c r="WO197" s="69"/>
      <c r="WP197" s="69"/>
      <c r="WQ197" s="69"/>
      <c r="WR197" s="69"/>
      <c r="WS197" s="69"/>
      <c r="WT197" s="69"/>
      <c r="WU197" s="69"/>
      <c r="WV197" s="69"/>
      <c r="WW197" s="69"/>
      <c r="WX197" s="69"/>
      <c r="WY197" s="69"/>
      <c r="WZ197" s="69"/>
      <c r="XA197" s="69"/>
      <c r="XB197" s="69"/>
      <c r="XC197" s="69"/>
      <c r="XD197" s="69"/>
      <c r="XE197" s="69"/>
      <c r="XF197" s="69"/>
      <c r="XG197" s="69"/>
      <c r="XH197" s="69"/>
      <c r="XI197" s="69"/>
      <c r="XJ197" s="69"/>
      <c r="XK197" s="69"/>
      <c r="XL197" s="69"/>
      <c r="XM197" s="69"/>
      <c r="XN197" s="69"/>
      <c r="XO197" s="69"/>
      <c r="XP197" s="69"/>
      <c r="XQ197" s="69"/>
      <c r="XR197" s="69"/>
      <c r="XS197" s="69"/>
      <c r="XT197" s="69"/>
      <c r="XU197" s="69"/>
      <c r="XV197" s="69"/>
      <c r="XW197" s="69"/>
      <c r="XX197" s="69"/>
      <c r="XY197" s="69"/>
      <c r="XZ197" s="69"/>
      <c r="YA197" s="69"/>
      <c r="YB197" s="69"/>
      <c r="YC197" s="69"/>
      <c r="YD197" s="69"/>
      <c r="YE197" s="69"/>
      <c r="YF197" s="69"/>
      <c r="YG197" s="69"/>
      <c r="YH197" s="69"/>
      <c r="YI197" s="69"/>
      <c r="YJ197" s="69"/>
      <c r="YK197" s="69"/>
      <c r="YL197" s="69"/>
      <c r="YM197" s="69"/>
      <c r="YN197" s="69"/>
      <c r="YO197" s="69"/>
      <c r="YP197" s="69"/>
      <c r="YQ197" s="69"/>
      <c r="YR197" s="69"/>
      <c r="YS197" s="69"/>
      <c r="YT197" s="69"/>
      <c r="YU197" s="69"/>
      <c r="YV197" s="69"/>
      <c r="YW197" s="69"/>
      <c r="YX197" s="69"/>
      <c r="YY197" s="69"/>
      <c r="YZ197" s="69"/>
      <c r="ZA197" s="69"/>
      <c r="ZB197" s="69"/>
      <c r="ZC197" s="69"/>
      <c r="ZD197" s="69"/>
      <c r="ZE197" s="69"/>
      <c r="ZF197" s="69"/>
      <c r="ZG197" s="69"/>
      <c r="ZH197" s="69"/>
      <c r="ZI197" s="69"/>
      <c r="ZJ197" s="69"/>
      <c r="ZK197" s="69"/>
      <c r="ZL197" s="69"/>
      <c r="ZM197" s="69"/>
      <c r="ZN197" s="69"/>
      <c r="ZO197" s="69"/>
      <c r="ZP197" s="69"/>
      <c r="ZQ197" s="69"/>
      <c r="ZR197" s="69"/>
      <c r="ZS197" s="69"/>
      <c r="ZT197" s="69"/>
      <c r="ZU197" s="69"/>
      <c r="ZV197" s="69"/>
      <c r="ZW197" s="69"/>
      <c r="ZX197" s="69"/>
      <c r="ZY197" s="69"/>
      <c r="ZZ197" s="69"/>
      <c r="AAA197" s="69"/>
      <c r="AAB197" s="69"/>
      <c r="AAC197" s="69"/>
      <c r="AAD197" s="69"/>
      <c r="AAE197" s="69"/>
      <c r="AAF197" s="69"/>
      <c r="AAG197" s="69"/>
      <c r="AAH197" s="69"/>
      <c r="AAI197" s="69"/>
      <c r="AAJ197" s="69"/>
      <c r="AAK197" s="69"/>
      <c r="AAL197" s="69"/>
      <c r="AAM197" s="69"/>
      <c r="AAN197" s="69"/>
      <c r="AAO197" s="69"/>
      <c r="AAP197" s="69"/>
      <c r="AAQ197" s="69"/>
      <c r="AAR197" s="69"/>
      <c r="AAS197" s="69"/>
      <c r="AAT197" s="69"/>
      <c r="AAU197" s="69"/>
      <c r="AAV197" s="69"/>
      <c r="AAW197" s="69"/>
      <c r="AAX197" s="69"/>
      <c r="AAY197" s="69"/>
      <c r="AAZ197" s="69"/>
      <c r="ABA197" s="69"/>
      <c r="ABB197" s="69"/>
      <c r="ABC197" s="69"/>
      <c r="ABD197" s="69"/>
      <c r="ABE197" s="69"/>
      <c r="ABF197" s="69"/>
      <c r="ABG197" s="69"/>
      <c r="ABH197" s="69"/>
      <c r="ABI197" s="69"/>
      <c r="ABJ197" s="69"/>
      <c r="ABK197" s="69"/>
      <c r="ABL197" s="69"/>
      <c r="ABM197" s="69"/>
      <c r="ABN197" s="69"/>
      <c r="ABO197" s="69"/>
      <c r="ABP197" s="69"/>
      <c r="ABQ197" s="69"/>
      <c r="ABR197" s="69"/>
      <c r="ABS197" s="69"/>
      <c r="ABT197" s="69"/>
      <c r="ABU197" s="69"/>
      <c r="ABV197" s="69"/>
      <c r="ABW197" s="69"/>
      <c r="ABX197" s="69"/>
      <c r="ABY197" s="69"/>
      <c r="ABZ197" s="69"/>
      <c r="ACA197" s="69"/>
      <c r="ACB197" s="69"/>
      <c r="ACC197" s="69"/>
      <c r="ACD197" s="69"/>
      <c r="ACE197" s="69"/>
      <c r="ACF197" s="69"/>
      <c r="ACG197" s="69"/>
      <c r="ACH197" s="69"/>
      <c r="ACI197" s="69"/>
      <c r="ACJ197" s="69"/>
      <c r="ACK197" s="69"/>
      <c r="ACL197" s="69"/>
      <c r="ACM197" s="69"/>
      <c r="ACN197" s="69"/>
      <c r="ACO197" s="69"/>
      <c r="ACP197" s="69"/>
      <c r="ACQ197" s="69"/>
      <c r="ACR197" s="69"/>
      <c r="ACS197" s="69"/>
      <c r="ACT197" s="69"/>
      <c r="ACU197" s="69"/>
      <c r="ACV197" s="69"/>
      <c r="ACW197" s="69"/>
      <c r="ACX197" s="69"/>
      <c r="ACY197" s="69"/>
      <c r="ACZ197" s="69"/>
      <c r="ADA197" s="69"/>
      <c r="ADB197" s="69"/>
      <c r="ADC197" s="69"/>
      <c r="ADD197" s="69"/>
      <c r="ADE197" s="69"/>
      <c r="ADF197" s="69"/>
      <c r="ADG197" s="69"/>
      <c r="ADH197" s="69"/>
      <c r="ADI197" s="69"/>
      <c r="ADJ197" s="69"/>
      <c r="ADK197" s="69"/>
      <c r="ADL197" s="69"/>
      <c r="ADM197" s="69"/>
      <c r="ADN197" s="69"/>
      <c r="ADO197" s="69"/>
      <c r="ADP197" s="69"/>
      <c r="ADQ197" s="69"/>
      <c r="ADR197" s="69"/>
      <c r="ADS197" s="69"/>
      <c r="ADT197" s="69"/>
      <c r="ADU197" s="69"/>
      <c r="ADV197" s="69"/>
      <c r="ADW197" s="69"/>
      <c r="ADX197" s="69"/>
      <c r="ADY197" s="69"/>
      <c r="ADZ197" s="69"/>
      <c r="AEA197" s="69"/>
      <c r="AEB197" s="69"/>
      <c r="AEC197" s="69"/>
      <c r="AED197" s="69"/>
      <c r="AEE197" s="69"/>
      <c r="AEF197" s="69"/>
      <c r="AEG197" s="69"/>
      <c r="AEH197" s="69"/>
      <c r="AEI197" s="69"/>
      <c r="AEJ197" s="69"/>
      <c r="AEK197" s="69"/>
      <c r="AEL197" s="69"/>
      <c r="AEM197" s="69"/>
      <c r="AEN197" s="69"/>
      <c r="AEO197" s="69"/>
      <c r="AEP197" s="69"/>
      <c r="AEQ197" s="69"/>
      <c r="AER197" s="69"/>
      <c r="AES197" s="69"/>
      <c r="AET197" s="69"/>
      <c r="AEU197" s="69"/>
      <c r="AEV197" s="69"/>
      <c r="AEW197" s="69"/>
      <c r="AEX197" s="69"/>
      <c r="AEY197" s="69"/>
      <c r="AEZ197" s="69"/>
      <c r="AFA197" s="69"/>
      <c r="AFB197" s="69"/>
      <c r="AFC197" s="69"/>
      <c r="AFD197" s="69"/>
      <c r="AFE197" s="69"/>
      <c r="AFF197" s="69"/>
      <c r="AFG197" s="69"/>
      <c r="AFH197" s="69"/>
      <c r="AFI197" s="69"/>
      <c r="AFJ197" s="69"/>
      <c r="AFK197" s="69"/>
      <c r="AFL197" s="69"/>
      <c r="AFM197" s="69"/>
      <c r="AFN197" s="69"/>
      <c r="AFO197" s="69"/>
      <c r="AFP197" s="69"/>
      <c r="AFQ197" s="69"/>
      <c r="AFR197" s="69"/>
      <c r="AFS197" s="69"/>
      <c r="AFT197" s="69"/>
      <c r="AFU197" s="69"/>
      <c r="AFV197" s="69"/>
      <c r="AFW197" s="69"/>
      <c r="AFX197" s="69"/>
      <c r="AFY197" s="69"/>
      <c r="AFZ197" s="69"/>
      <c r="AGA197" s="69"/>
      <c r="AGB197" s="69"/>
      <c r="AGC197" s="69"/>
      <c r="AGD197" s="69"/>
      <c r="AGE197" s="69"/>
      <c r="AGF197" s="69"/>
      <c r="AGG197" s="69"/>
      <c r="AGH197" s="69"/>
      <c r="AGI197" s="69"/>
      <c r="AGJ197" s="69"/>
      <c r="AGK197" s="69"/>
      <c r="AGL197" s="69"/>
      <c r="AGM197" s="69"/>
      <c r="AGN197" s="69"/>
      <c r="AGO197" s="69"/>
      <c r="AGP197" s="69"/>
      <c r="AGQ197" s="69"/>
      <c r="AGR197" s="69"/>
      <c r="AGS197" s="69"/>
      <c r="AGT197" s="69"/>
      <c r="AGU197" s="69"/>
      <c r="AGV197" s="69"/>
      <c r="AGW197" s="69"/>
      <c r="AGX197" s="69"/>
      <c r="AGY197" s="69"/>
      <c r="AGZ197" s="69"/>
      <c r="AHA197" s="69"/>
      <c r="AHB197" s="69"/>
      <c r="AHC197" s="69"/>
      <c r="AHD197" s="69"/>
      <c r="AHE197" s="69"/>
      <c r="AHF197" s="69"/>
      <c r="AHG197" s="69"/>
      <c r="AHH197" s="69"/>
      <c r="AHI197" s="69"/>
      <c r="AHJ197" s="69"/>
      <c r="AHK197" s="69"/>
      <c r="AHL197" s="69"/>
      <c r="AHM197" s="69"/>
      <c r="AHN197" s="69"/>
      <c r="AHO197" s="69"/>
      <c r="AHP197" s="69"/>
      <c r="AHQ197" s="69"/>
      <c r="AHR197" s="69"/>
      <c r="AHS197" s="69"/>
      <c r="AHT197" s="69"/>
      <c r="AHU197" s="69"/>
      <c r="AHV197" s="69"/>
      <c r="AHW197" s="69"/>
      <c r="AHX197" s="69"/>
      <c r="AHY197" s="69"/>
      <c r="AHZ197" s="69"/>
      <c r="AIA197" s="69"/>
      <c r="AIB197" s="69"/>
      <c r="AIC197" s="69"/>
      <c r="AID197" s="69"/>
      <c r="AIE197" s="69"/>
      <c r="AIF197" s="69"/>
      <c r="AIG197" s="69"/>
      <c r="AIH197" s="69"/>
      <c r="AII197" s="69"/>
      <c r="AIJ197" s="69"/>
      <c r="AIK197" s="69"/>
      <c r="AIL197" s="69"/>
      <c r="AIM197" s="69"/>
      <c r="AIN197" s="69"/>
      <c r="AIO197" s="69"/>
      <c r="AIP197" s="69"/>
      <c r="AIQ197" s="69"/>
      <c r="AIR197" s="69"/>
      <c r="AIS197" s="69"/>
      <c r="AIT197" s="69"/>
      <c r="AIU197" s="69"/>
      <c r="AIV197" s="69"/>
      <c r="AIW197" s="69"/>
      <c r="AIX197" s="69"/>
      <c r="AIY197" s="69"/>
      <c r="AIZ197" s="69"/>
      <c r="AJA197" s="69"/>
      <c r="AJB197" s="69"/>
      <c r="AJC197" s="69"/>
      <c r="AJD197" s="69"/>
      <c r="AJE197" s="69"/>
      <c r="AJF197" s="69"/>
      <c r="AJG197" s="69"/>
      <c r="AJH197" s="69"/>
      <c r="AJI197" s="69"/>
      <c r="AJJ197" s="69"/>
      <c r="AJK197" s="69"/>
      <c r="AJL197" s="69"/>
      <c r="AJM197" s="69"/>
      <c r="AJN197" s="69"/>
      <c r="AJO197" s="69"/>
      <c r="AJP197" s="69"/>
      <c r="AJQ197" s="69"/>
      <c r="AJR197" s="69"/>
      <c r="AJS197" s="69"/>
      <c r="AJT197" s="69"/>
      <c r="AJU197" s="69"/>
      <c r="AJV197" s="69"/>
      <c r="AJW197" s="69"/>
      <c r="AJX197" s="69"/>
      <c r="AJY197" s="69"/>
      <c r="AJZ197" s="69"/>
      <c r="AKA197" s="69"/>
      <c r="AKB197" s="69"/>
      <c r="AKC197" s="69"/>
      <c r="AKD197" s="69"/>
      <c r="AKE197" s="69"/>
      <c r="AKF197" s="69"/>
      <c r="AKG197" s="69"/>
      <c r="AKH197" s="69"/>
      <c r="AKI197" s="69"/>
      <c r="AKJ197" s="69"/>
      <c r="AKK197" s="69"/>
      <c r="AKL197" s="69"/>
      <c r="AKM197" s="69"/>
      <c r="AKN197" s="69"/>
      <c r="AKO197" s="69"/>
      <c r="AKP197" s="69"/>
      <c r="AKQ197" s="69"/>
      <c r="AKR197" s="69"/>
      <c r="AKS197" s="69"/>
      <c r="AKT197" s="69"/>
      <c r="AKU197" s="69"/>
      <c r="AKV197" s="69"/>
      <c r="AKW197" s="69"/>
      <c r="AKX197" s="69"/>
      <c r="AKY197" s="69"/>
      <c r="AKZ197" s="69"/>
      <c r="ALA197" s="69"/>
      <c r="ALB197" s="69"/>
      <c r="ALC197" s="69"/>
      <c r="ALD197" s="69"/>
      <c r="ALE197" s="69"/>
      <c r="ALF197" s="69"/>
      <c r="ALG197" s="69"/>
      <c r="ALH197" s="69"/>
      <c r="ALI197" s="69"/>
      <c r="ALJ197" s="69"/>
      <c r="ALK197" s="69"/>
      <c r="ALL197" s="69"/>
      <c r="ALM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c r="MI198" s="69"/>
      <c r="MJ198" s="69"/>
      <c r="MK198" s="69"/>
      <c r="ML198" s="69"/>
      <c r="MM198" s="69"/>
      <c r="MN198" s="69"/>
      <c r="MO198" s="69"/>
      <c r="MP198" s="69"/>
      <c r="MQ198" s="69"/>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c r="OD198" s="69"/>
      <c r="OE198" s="69"/>
      <c r="OF198" s="69"/>
      <c r="OG198" s="69"/>
      <c r="OH198" s="69"/>
      <c r="OI198" s="69"/>
      <c r="OJ198" s="69"/>
      <c r="OK198" s="69"/>
      <c r="OL198" s="69"/>
      <c r="OM198" s="69"/>
      <c r="ON198" s="69"/>
      <c r="OO198" s="69"/>
      <c r="OP198" s="69"/>
      <c r="OQ198" s="69"/>
      <c r="OR198" s="69"/>
      <c r="OS198" s="69"/>
      <c r="OT198" s="69"/>
      <c r="OU198" s="69"/>
      <c r="OV198" s="69"/>
      <c r="OW198" s="69"/>
      <c r="OX198" s="69"/>
      <c r="OY198" s="69"/>
      <c r="OZ198" s="69"/>
      <c r="PA198" s="69"/>
      <c r="PB198" s="69"/>
      <c r="PC198" s="69"/>
      <c r="PD198" s="69"/>
      <c r="PE198" s="69"/>
      <c r="PF198" s="69"/>
      <c r="PG198" s="69"/>
      <c r="PH198" s="69"/>
      <c r="PI198" s="69"/>
      <c r="PJ198" s="69"/>
      <c r="PK198" s="69"/>
      <c r="PL198" s="69"/>
      <c r="PM198" s="69"/>
      <c r="PN198" s="69"/>
      <c r="PO198" s="69"/>
      <c r="PP198" s="69"/>
      <c r="PQ198" s="69"/>
      <c r="PR198" s="69"/>
      <c r="PS198" s="69"/>
      <c r="PT198" s="69"/>
      <c r="PU198" s="69"/>
      <c r="PV198" s="69"/>
      <c r="PW198" s="69"/>
      <c r="PX198" s="69"/>
      <c r="PY198" s="69"/>
      <c r="PZ198" s="69"/>
      <c r="QA198" s="69"/>
      <c r="QB198" s="69"/>
      <c r="QC198" s="69"/>
      <c r="QD198" s="69"/>
      <c r="QE198" s="69"/>
      <c r="QF198" s="69"/>
      <c r="QG198" s="69"/>
      <c r="QH198" s="69"/>
      <c r="QI198" s="69"/>
      <c r="QJ198" s="69"/>
      <c r="QK198" s="69"/>
      <c r="QL198" s="69"/>
      <c r="QM198" s="69"/>
      <c r="QN198" s="69"/>
      <c r="QO198" s="69"/>
      <c r="QP198" s="69"/>
      <c r="QQ198" s="69"/>
      <c r="QR198" s="69"/>
      <c r="QS198" s="69"/>
      <c r="QT198" s="69"/>
      <c r="QU198" s="69"/>
      <c r="QV198" s="69"/>
      <c r="QW198" s="69"/>
      <c r="QX198" s="69"/>
      <c r="QY198" s="69"/>
      <c r="QZ198" s="69"/>
      <c r="RA198" s="69"/>
      <c r="RB198" s="69"/>
      <c r="RC198" s="69"/>
      <c r="RD198" s="69"/>
      <c r="RE198" s="69"/>
      <c r="RF198" s="69"/>
      <c r="RG198" s="69"/>
      <c r="RH198" s="69"/>
      <c r="RI198" s="69"/>
      <c r="RJ198" s="69"/>
      <c r="RK198" s="69"/>
      <c r="RL198" s="69"/>
      <c r="RM198" s="69"/>
      <c r="RN198" s="69"/>
      <c r="RO198" s="69"/>
      <c r="RP198" s="69"/>
      <c r="RQ198" s="69"/>
      <c r="RR198" s="69"/>
      <c r="RS198" s="69"/>
      <c r="RT198" s="69"/>
      <c r="RU198" s="69"/>
      <c r="RV198" s="69"/>
      <c r="RW198" s="69"/>
      <c r="RX198" s="69"/>
      <c r="RY198" s="69"/>
      <c r="RZ198" s="69"/>
      <c r="SA198" s="69"/>
      <c r="SB198" s="69"/>
      <c r="SC198" s="69"/>
      <c r="SD198" s="69"/>
      <c r="SE198" s="69"/>
      <c r="SF198" s="69"/>
      <c r="SG198" s="69"/>
      <c r="SH198" s="69"/>
      <c r="SI198" s="69"/>
      <c r="SJ198" s="69"/>
      <c r="SK198" s="69"/>
      <c r="SL198" s="69"/>
      <c r="SM198" s="69"/>
      <c r="SN198" s="69"/>
      <c r="SO198" s="69"/>
      <c r="SP198" s="69"/>
      <c r="SQ198" s="69"/>
      <c r="SR198" s="69"/>
      <c r="SS198" s="69"/>
      <c r="ST198" s="69"/>
      <c r="SU198" s="69"/>
      <c r="SV198" s="69"/>
      <c r="SW198" s="69"/>
      <c r="SX198" s="69"/>
      <c r="SY198" s="69"/>
      <c r="SZ198" s="69"/>
      <c r="TA198" s="69"/>
      <c r="TB198" s="69"/>
      <c r="TC198" s="69"/>
      <c r="TD198" s="69"/>
      <c r="TE198" s="69"/>
      <c r="TF198" s="69"/>
      <c r="TG198" s="69"/>
      <c r="TH198" s="69"/>
      <c r="TI198" s="69"/>
      <c r="TJ198" s="69"/>
      <c r="TK198" s="69"/>
      <c r="TL198" s="69"/>
      <c r="TM198" s="69"/>
      <c r="TN198" s="69"/>
      <c r="TO198" s="69"/>
      <c r="TP198" s="69"/>
      <c r="TQ198" s="69"/>
      <c r="TR198" s="69"/>
      <c r="TS198" s="69"/>
      <c r="TT198" s="69"/>
      <c r="TU198" s="69"/>
      <c r="TV198" s="69"/>
      <c r="TW198" s="69"/>
      <c r="TX198" s="69"/>
      <c r="TY198" s="69"/>
      <c r="TZ198" s="69"/>
      <c r="UA198" s="69"/>
      <c r="UB198" s="69"/>
      <c r="UC198" s="69"/>
      <c r="UD198" s="69"/>
      <c r="UE198" s="69"/>
      <c r="UF198" s="69"/>
      <c r="UG198" s="69"/>
      <c r="UH198" s="69"/>
      <c r="UI198" s="69"/>
      <c r="UJ198" s="69"/>
      <c r="UK198" s="69"/>
      <c r="UL198" s="69"/>
      <c r="UM198" s="69"/>
      <c r="UN198" s="69"/>
      <c r="UO198" s="69"/>
      <c r="UP198" s="69"/>
      <c r="UQ198" s="69"/>
      <c r="UR198" s="69"/>
      <c r="US198" s="69"/>
      <c r="UT198" s="69"/>
      <c r="UU198" s="69"/>
      <c r="UV198" s="69"/>
      <c r="UW198" s="69"/>
      <c r="UX198" s="69"/>
      <c r="UY198" s="69"/>
      <c r="UZ198" s="69"/>
      <c r="VA198" s="69"/>
      <c r="VB198" s="69"/>
      <c r="VC198" s="69"/>
      <c r="VD198" s="69"/>
      <c r="VE198" s="69"/>
      <c r="VF198" s="69"/>
      <c r="VG198" s="69"/>
      <c r="VH198" s="69"/>
      <c r="VI198" s="69"/>
      <c r="VJ198" s="69"/>
      <c r="VK198" s="69"/>
      <c r="VL198" s="69"/>
      <c r="VM198" s="69"/>
      <c r="VN198" s="69"/>
      <c r="VO198" s="69"/>
      <c r="VP198" s="69"/>
      <c r="VQ198" s="69"/>
      <c r="VR198" s="69"/>
      <c r="VS198" s="69"/>
      <c r="VT198" s="69"/>
      <c r="VU198" s="69"/>
      <c r="VV198" s="69"/>
      <c r="VW198" s="69"/>
      <c r="VX198" s="69"/>
      <c r="VY198" s="69"/>
      <c r="VZ198" s="69"/>
      <c r="WA198" s="69"/>
      <c r="WB198" s="69"/>
      <c r="WC198" s="69"/>
      <c r="WD198" s="69"/>
      <c r="WE198" s="69"/>
      <c r="WF198" s="69"/>
      <c r="WG198" s="69"/>
      <c r="WH198" s="69"/>
      <c r="WI198" s="69"/>
      <c r="WJ198" s="69"/>
      <c r="WK198" s="69"/>
      <c r="WL198" s="69"/>
      <c r="WM198" s="69"/>
      <c r="WN198" s="69"/>
      <c r="WO198" s="69"/>
      <c r="WP198" s="69"/>
      <c r="WQ198" s="69"/>
      <c r="WR198" s="69"/>
      <c r="WS198" s="69"/>
      <c r="WT198" s="69"/>
      <c r="WU198" s="69"/>
      <c r="WV198" s="69"/>
      <c r="WW198" s="69"/>
      <c r="WX198" s="69"/>
      <c r="WY198" s="69"/>
      <c r="WZ198" s="69"/>
      <c r="XA198" s="69"/>
      <c r="XB198" s="69"/>
      <c r="XC198" s="69"/>
      <c r="XD198" s="69"/>
      <c r="XE198" s="69"/>
      <c r="XF198" s="69"/>
      <c r="XG198" s="69"/>
      <c r="XH198" s="69"/>
      <c r="XI198" s="69"/>
      <c r="XJ198" s="69"/>
      <c r="XK198" s="69"/>
      <c r="XL198" s="69"/>
      <c r="XM198" s="69"/>
      <c r="XN198" s="69"/>
      <c r="XO198" s="69"/>
      <c r="XP198" s="69"/>
      <c r="XQ198" s="69"/>
      <c r="XR198" s="69"/>
      <c r="XS198" s="69"/>
      <c r="XT198" s="69"/>
      <c r="XU198" s="69"/>
      <c r="XV198" s="69"/>
      <c r="XW198" s="69"/>
      <c r="XX198" s="69"/>
      <c r="XY198" s="69"/>
      <c r="XZ198" s="69"/>
      <c r="YA198" s="69"/>
      <c r="YB198" s="69"/>
      <c r="YC198" s="69"/>
      <c r="YD198" s="69"/>
      <c r="YE198" s="69"/>
      <c r="YF198" s="69"/>
      <c r="YG198" s="69"/>
      <c r="YH198" s="69"/>
      <c r="YI198" s="69"/>
      <c r="YJ198" s="69"/>
      <c r="YK198" s="69"/>
      <c r="YL198" s="69"/>
      <c r="YM198" s="69"/>
      <c r="YN198" s="69"/>
      <c r="YO198" s="69"/>
      <c r="YP198" s="69"/>
      <c r="YQ198" s="69"/>
      <c r="YR198" s="69"/>
      <c r="YS198" s="69"/>
      <c r="YT198" s="69"/>
      <c r="YU198" s="69"/>
      <c r="YV198" s="69"/>
      <c r="YW198" s="69"/>
      <c r="YX198" s="69"/>
      <c r="YY198" s="69"/>
      <c r="YZ198" s="69"/>
      <c r="ZA198" s="69"/>
      <c r="ZB198" s="69"/>
      <c r="ZC198" s="69"/>
      <c r="ZD198" s="69"/>
      <c r="ZE198" s="69"/>
      <c r="ZF198" s="69"/>
      <c r="ZG198" s="69"/>
      <c r="ZH198" s="69"/>
      <c r="ZI198" s="69"/>
      <c r="ZJ198" s="69"/>
      <c r="ZK198" s="69"/>
      <c r="ZL198" s="69"/>
      <c r="ZM198" s="69"/>
      <c r="ZN198" s="69"/>
      <c r="ZO198" s="69"/>
      <c r="ZP198" s="69"/>
      <c r="ZQ198" s="69"/>
      <c r="ZR198" s="69"/>
      <c r="ZS198" s="69"/>
      <c r="ZT198" s="69"/>
      <c r="ZU198" s="69"/>
      <c r="ZV198" s="69"/>
      <c r="ZW198" s="69"/>
      <c r="ZX198" s="69"/>
      <c r="ZY198" s="69"/>
      <c r="ZZ198" s="69"/>
      <c r="AAA198" s="69"/>
      <c r="AAB198" s="69"/>
      <c r="AAC198" s="69"/>
      <c r="AAD198" s="69"/>
      <c r="AAE198" s="69"/>
      <c r="AAF198" s="69"/>
      <c r="AAG198" s="69"/>
      <c r="AAH198" s="69"/>
      <c r="AAI198" s="69"/>
      <c r="AAJ198" s="69"/>
      <c r="AAK198" s="69"/>
      <c r="AAL198" s="69"/>
      <c r="AAM198" s="69"/>
      <c r="AAN198" s="69"/>
      <c r="AAO198" s="69"/>
      <c r="AAP198" s="69"/>
      <c r="AAQ198" s="69"/>
      <c r="AAR198" s="69"/>
      <c r="AAS198" s="69"/>
      <c r="AAT198" s="69"/>
      <c r="AAU198" s="69"/>
      <c r="AAV198" s="69"/>
      <c r="AAW198" s="69"/>
      <c r="AAX198" s="69"/>
      <c r="AAY198" s="69"/>
      <c r="AAZ198" s="69"/>
      <c r="ABA198" s="69"/>
      <c r="ABB198" s="69"/>
      <c r="ABC198" s="69"/>
      <c r="ABD198" s="69"/>
      <c r="ABE198" s="69"/>
      <c r="ABF198" s="69"/>
      <c r="ABG198" s="69"/>
      <c r="ABH198" s="69"/>
      <c r="ABI198" s="69"/>
      <c r="ABJ198" s="69"/>
      <c r="ABK198" s="69"/>
      <c r="ABL198" s="69"/>
      <c r="ABM198" s="69"/>
      <c r="ABN198" s="69"/>
      <c r="ABO198" s="69"/>
      <c r="ABP198" s="69"/>
      <c r="ABQ198" s="69"/>
      <c r="ABR198" s="69"/>
      <c r="ABS198" s="69"/>
      <c r="ABT198" s="69"/>
      <c r="ABU198" s="69"/>
      <c r="ABV198" s="69"/>
      <c r="ABW198" s="69"/>
      <c r="ABX198" s="69"/>
      <c r="ABY198" s="69"/>
      <c r="ABZ198" s="69"/>
      <c r="ACA198" s="69"/>
      <c r="ACB198" s="69"/>
      <c r="ACC198" s="69"/>
      <c r="ACD198" s="69"/>
      <c r="ACE198" s="69"/>
      <c r="ACF198" s="69"/>
      <c r="ACG198" s="69"/>
      <c r="ACH198" s="69"/>
      <c r="ACI198" s="69"/>
      <c r="ACJ198" s="69"/>
      <c r="ACK198" s="69"/>
      <c r="ACL198" s="69"/>
      <c r="ACM198" s="69"/>
      <c r="ACN198" s="69"/>
      <c r="ACO198" s="69"/>
      <c r="ACP198" s="69"/>
      <c r="ACQ198" s="69"/>
      <c r="ACR198" s="69"/>
      <c r="ACS198" s="69"/>
      <c r="ACT198" s="69"/>
      <c r="ACU198" s="69"/>
      <c r="ACV198" s="69"/>
      <c r="ACW198" s="69"/>
      <c r="ACX198" s="69"/>
      <c r="ACY198" s="69"/>
      <c r="ACZ198" s="69"/>
      <c r="ADA198" s="69"/>
      <c r="ADB198" s="69"/>
      <c r="ADC198" s="69"/>
      <c r="ADD198" s="69"/>
      <c r="ADE198" s="69"/>
      <c r="ADF198" s="69"/>
      <c r="ADG198" s="69"/>
      <c r="ADH198" s="69"/>
      <c r="ADI198" s="69"/>
      <c r="ADJ198" s="69"/>
      <c r="ADK198" s="69"/>
      <c r="ADL198" s="69"/>
      <c r="ADM198" s="69"/>
      <c r="ADN198" s="69"/>
      <c r="ADO198" s="69"/>
      <c r="ADP198" s="69"/>
      <c r="ADQ198" s="69"/>
      <c r="ADR198" s="69"/>
      <c r="ADS198" s="69"/>
      <c r="ADT198" s="69"/>
      <c r="ADU198" s="69"/>
      <c r="ADV198" s="69"/>
      <c r="ADW198" s="69"/>
      <c r="ADX198" s="69"/>
      <c r="ADY198" s="69"/>
      <c r="ADZ198" s="69"/>
      <c r="AEA198" s="69"/>
      <c r="AEB198" s="69"/>
      <c r="AEC198" s="69"/>
      <c r="AED198" s="69"/>
      <c r="AEE198" s="69"/>
      <c r="AEF198" s="69"/>
      <c r="AEG198" s="69"/>
      <c r="AEH198" s="69"/>
      <c r="AEI198" s="69"/>
      <c r="AEJ198" s="69"/>
      <c r="AEK198" s="69"/>
      <c r="AEL198" s="69"/>
      <c r="AEM198" s="69"/>
      <c r="AEN198" s="69"/>
      <c r="AEO198" s="69"/>
      <c r="AEP198" s="69"/>
      <c r="AEQ198" s="69"/>
      <c r="AER198" s="69"/>
      <c r="AES198" s="69"/>
      <c r="AET198" s="69"/>
      <c r="AEU198" s="69"/>
      <c r="AEV198" s="69"/>
      <c r="AEW198" s="69"/>
      <c r="AEX198" s="69"/>
      <c r="AEY198" s="69"/>
      <c r="AEZ198" s="69"/>
      <c r="AFA198" s="69"/>
      <c r="AFB198" s="69"/>
      <c r="AFC198" s="69"/>
      <c r="AFD198" s="69"/>
      <c r="AFE198" s="69"/>
      <c r="AFF198" s="69"/>
      <c r="AFG198" s="69"/>
      <c r="AFH198" s="69"/>
      <c r="AFI198" s="69"/>
      <c r="AFJ198" s="69"/>
      <c r="AFK198" s="69"/>
      <c r="AFL198" s="69"/>
      <c r="AFM198" s="69"/>
      <c r="AFN198" s="69"/>
      <c r="AFO198" s="69"/>
      <c r="AFP198" s="69"/>
      <c r="AFQ198" s="69"/>
      <c r="AFR198" s="69"/>
      <c r="AFS198" s="69"/>
      <c r="AFT198" s="69"/>
      <c r="AFU198" s="69"/>
      <c r="AFV198" s="69"/>
      <c r="AFW198" s="69"/>
      <c r="AFX198" s="69"/>
      <c r="AFY198" s="69"/>
      <c r="AFZ198" s="69"/>
      <c r="AGA198" s="69"/>
      <c r="AGB198" s="69"/>
      <c r="AGC198" s="69"/>
      <c r="AGD198" s="69"/>
      <c r="AGE198" s="69"/>
      <c r="AGF198" s="69"/>
      <c r="AGG198" s="69"/>
      <c r="AGH198" s="69"/>
      <c r="AGI198" s="69"/>
      <c r="AGJ198" s="69"/>
      <c r="AGK198" s="69"/>
      <c r="AGL198" s="69"/>
      <c r="AGM198" s="69"/>
      <c r="AGN198" s="69"/>
      <c r="AGO198" s="69"/>
      <c r="AGP198" s="69"/>
      <c r="AGQ198" s="69"/>
      <c r="AGR198" s="69"/>
      <c r="AGS198" s="69"/>
      <c r="AGT198" s="69"/>
      <c r="AGU198" s="69"/>
      <c r="AGV198" s="69"/>
      <c r="AGW198" s="69"/>
      <c r="AGX198" s="69"/>
      <c r="AGY198" s="69"/>
      <c r="AGZ198" s="69"/>
      <c r="AHA198" s="69"/>
      <c r="AHB198" s="69"/>
      <c r="AHC198" s="69"/>
      <c r="AHD198" s="69"/>
      <c r="AHE198" s="69"/>
      <c r="AHF198" s="69"/>
      <c r="AHG198" s="69"/>
      <c r="AHH198" s="69"/>
      <c r="AHI198" s="69"/>
      <c r="AHJ198" s="69"/>
      <c r="AHK198" s="69"/>
      <c r="AHL198" s="69"/>
      <c r="AHM198" s="69"/>
      <c r="AHN198" s="69"/>
      <c r="AHO198" s="69"/>
      <c r="AHP198" s="69"/>
      <c r="AHQ198" s="69"/>
      <c r="AHR198" s="69"/>
      <c r="AHS198" s="69"/>
      <c r="AHT198" s="69"/>
      <c r="AHU198" s="69"/>
      <c r="AHV198" s="69"/>
      <c r="AHW198" s="69"/>
      <c r="AHX198" s="69"/>
      <c r="AHY198" s="69"/>
      <c r="AHZ198" s="69"/>
      <c r="AIA198" s="69"/>
      <c r="AIB198" s="69"/>
      <c r="AIC198" s="69"/>
      <c r="AID198" s="69"/>
      <c r="AIE198" s="69"/>
      <c r="AIF198" s="69"/>
      <c r="AIG198" s="69"/>
      <c r="AIH198" s="69"/>
      <c r="AII198" s="69"/>
      <c r="AIJ198" s="69"/>
      <c r="AIK198" s="69"/>
      <c r="AIL198" s="69"/>
      <c r="AIM198" s="69"/>
      <c r="AIN198" s="69"/>
      <c r="AIO198" s="69"/>
      <c r="AIP198" s="69"/>
      <c r="AIQ198" s="69"/>
      <c r="AIR198" s="69"/>
      <c r="AIS198" s="69"/>
      <c r="AIT198" s="69"/>
      <c r="AIU198" s="69"/>
      <c r="AIV198" s="69"/>
      <c r="AIW198" s="69"/>
      <c r="AIX198" s="69"/>
      <c r="AIY198" s="69"/>
      <c r="AIZ198" s="69"/>
      <c r="AJA198" s="69"/>
      <c r="AJB198" s="69"/>
      <c r="AJC198" s="69"/>
      <c r="AJD198" s="69"/>
      <c r="AJE198" s="69"/>
      <c r="AJF198" s="69"/>
      <c r="AJG198" s="69"/>
      <c r="AJH198" s="69"/>
      <c r="AJI198" s="69"/>
      <c r="AJJ198" s="69"/>
      <c r="AJK198" s="69"/>
      <c r="AJL198" s="69"/>
      <c r="AJM198" s="69"/>
      <c r="AJN198" s="69"/>
      <c r="AJO198" s="69"/>
      <c r="AJP198" s="69"/>
      <c r="AJQ198" s="69"/>
      <c r="AJR198" s="69"/>
      <c r="AJS198" s="69"/>
      <c r="AJT198" s="69"/>
      <c r="AJU198" s="69"/>
      <c r="AJV198" s="69"/>
      <c r="AJW198" s="69"/>
      <c r="AJX198" s="69"/>
      <c r="AJY198" s="69"/>
      <c r="AJZ198" s="69"/>
      <c r="AKA198" s="69"/>
      <c r="AKB198" s="69"/>
      <c r="AKC198" s="69"/>
      <c r="AKD198" s="69"/>
      <c r="AKE198" s="69"/>
      <c r="AKF198" s="69"/>
      <c r="AKG198" s="69"/>
      <c r="AKH198" s="69"/>
      <c r="AKI198" s="69"/>
      <c r="AKJ198" s="69"/>
      <c r="AKK198" s="69"/>
      <c r="AKL198" s="69"/>
      <c r="AKM198" s="69"/>
      <c r="AKN198" s="69"/>
      <c r="AKO198" s="69"/>
      <c r="AKP198" s="69"/>
      <c r="AKQ198" s="69"/>
      <c r="AKR198" s="69"/>
      <c r="AKS198" s="69"/>
      <c r="AKT198" s="69"/>
      <c r="AKU198" s="69"/>
      <c r="AKV198" s="69"/>
      <c r="AKW198" s="69"/>
      <c r="AKX198" s="69"/>
      <c r="AKY198" s="69"/>
      <c r="AKZ198" s="69"/>
      <c r="ALA198" s="69"/>
      <c r="ALB198" s="69"/>
      <c r="ALC198" s="69"/>
      <c r="ALD198" s="69"/>
      <c r="ALE198" s="69"/>
      <c r="ALF198" s="69"/>
      <c r="ALG198" s="69"/>
      <c r="ALH198" s="69"/>
      <c r="ALI198" s="69"/>
      <c r="ALJ198" s="69"/>
      <c r="ALK198" s="69"/>
      <c r="ALL198" s="69"/>
      <c r="ALM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c r="GN199" s="69"/>
      <c r="GO199" s="69"/>
      <c r="GP199" s="69"/>
      <c r="GQ199" s="69"/>
      <c r="GR199" s="69"/>
      <c r="GS199" s="69"/>
      <c r="GT199" s="69"/>
      <c r="GU199" s="69"/>
      <c r="GV199" s="69"/>
      <c r="GW199" s="69"/>
      <c r="GX199" s="69"/>
      <c r="GY199" s="69"/>
      <c r="GZ199" s="69"/>
      <c r="HA199" s="69"/>
      <c r="HB199" s="69"/>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c r="JX199" s="69"/>
      <c r="JY199" s="69"/>
      <c r="JZ199" s="69"/>
      <c r="KA199" s="69"/>
      <c r="KB199" s="69"/>
      <c r="KC199" s="69"/>
      <c r="KD199" s="69"/>
      <c r="KE199" s="69"/>
      <c r="KF199" s="69"/>
      <c r="KG199" s="69"/>
      <c r="KH199" s="69"/>
      <c r="KI199" s="69"/>
      <c r="KJ199" s="69"/>
      <c r="KK199" s="69"/>
      <c r="KL199" s="69"/>
      <c r="KM199" s="69"/>
      <c r="KN199" s="69"/>
      <c r="KO199" s="69"/>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c r="ME199" s="69"/>
      <c r="MF199" s="69"/>
      <c r="MG199" s="69"/>
      <c r="MH199" s="69"/>
      <c r="MI199" s="69"/>
      <c r="MJ199" s="69"/>
      <c r="MK199" s="69"/>
      <c r="ML199" s="69"/>
      <c r="MM199" s="69"/>
      <c r="MN199" s="69"/>
      <c r="MO199" s="69"/>
      <c r="MP199" s="69"/>
      <c r="MQ199" s="69"/>
      <c r="MR199" s="69"/>
      <c r="MS199" s="69"/>
      <c r="MT199" s="69"/>
      <c r="MU199" s="69"/>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c r="NS199" s="69"/>
      <c r="NT199" s="69"/>
      <c r="NU199" s="69"/>
      <c r="NV199" s="69"/>
      <c r="NW199" s="69"/>
      <c r="NX199" s="69"/>
      <c r="NY199" s="69"/>
      <c r="NZ199" s="69"/>
      <c r="OA199" s="69"/>
      <c r="OB199" s="69"/>
      <c r="OC199" s="69"/>
      <c r="OD199" s="69"/>
      <c r="OE199" s="69"/>
      <c r="OF199" s="69"/>
      <c r="OG199" s="69"/>
      <c r="OH199" s="69"/>
      <c r="OI199" s="69"/>
      <c r="OJ199" s="69"/>
      <c r="OK199" s="69"/>
      <c r="OL199" s="69"/>
      <c r="OM199" s="69"/>
      <c r="ON199" s="69"/>
      <c r="OO199" s="69"/>
      <c r="OP199" s="69"/>
      <c r="OQ199" s="69"/>
      <c r="OR199" s="69"/>
      <c r="OS199" s="69"/>
      <c r="OT199" s="69"/>
      <c r="OU199" s="69"/>
      <c r="OV199" s="69"/>
      <c r="OW199" s="69"/>
      <c r="OX199" s="69"/>
      <c r="OY199" s="69"/>
      <c r="OZ199" s="69"/>
      <c r="PA199" s="69"/>
      <c r="PB199" s="69"/>
      <c r="PC199" s="69"/>
      <c r="PD199" s="69"/>
      <c r="PE199" s="69"/>
      <c r="PF199" s="69"/>
      <c r="PG199" s="69"/>
      <c r="PH199" s="69"/>
      <c r="PI199" s="69"/>
      <c r="PJ199" s="69"/>
      <c r="PK199" s="69"/>
      <c r="PL199" s="69"/>
      <c r="PM199" s="69"/>
      <c r="PN199" s="69"/>
      <c r="PO199" s="69"/>
      <c r="PP199" s="69"/>
      <c r="PQ199" s="69"/>
      <c r="PR199" s="69"/>
      <c r="PS199" s="69"/>
      <c r="PT199" s="69"/>
      <c r="PU199" s="69"/>
      <c r="PV199" s="69"/>
      <c r="PW199" s="69"/>
      <c r="PX199" s="69"/>
      <c r="PY199" s="69"/>
      <c r="PZ199" s="69"/>
      <c r="QA199" s="69"/>
      <c r="QB199" s="69"/>
      <c r="QC199" s="69"/>
      <c r="QD199" s="69"/>
      <c r="QE199" s="69"/>
      <c r="QF199" s="69"/>
      <c r="QG199" s="69"/>
      <c r="QH199" s="69"/>
      <c r="QI199" s="69"/>
      <c r="QJ199" s="69"/>
      <c r="QK199" s="69"/>
      <c r="QL199" s="69"/>
      <c r="QM199" s="69"/>
      <c r="QN199" s="69"/>
      <c r="QO199" s="69"/>
      <c r="QP199" s="69"/>
      <c r="QQ199" s="69"/>
      <c r="QR199" s="69"/>
      <c r="QS199" s="69"/>
      <c r="QT199" s="69"/>
      <c r="QU199" s="69"/>
      <c r="QV199" s="69"/>
      <c r="QW199" s="69"/>
      <c r="QX199" s="69"/>
      <c r="QY199" s="69"/>
      <c r="QZ199" s="69"/>
      <c r="RA199" s="69"/>
      <c r="RB199" s="69"/>
      <c r="RC199" s="69"/>
      <c r="RD199" s="69"/>
      <c r="RE199" s="69"/>
      <c r="RF199" s="69"/>
      <c r="RG199" s="69"/>
      <c r="RH199" s="69"/>
      <c r="RI199" s="69"/>
      <c r="RJ199" s="69"/>
      <c r="RK199" s="69"/>
      <c r="RL199" s="69"/>
      <c r="RM199" s="69"/>
      <c r="RN199" s="69"/>
      <c r="RO199" s="69"/>
      <c r="RP199" s="69"/>
      <c r="RQ199" s="69"/>
      <c r="RR199" s="69"/>
      <c r="RS199" s="69"/>
      <c r="RT199" s="69"/>
      <c r="RU199" s="69"/>
      <c r="RV199" s="69"/>
      <c r="RW199" s="69"/>
      <c r="RX199" s="69"/>
      <c r="RY199" s="69"/>
      <c r="RZ199" s="69"/>
      <c r="SA199" s="69"/>
      <c r="SB199" s="69"/>
      <c r="SC199" s="69"/>
      <c r="SD199" s="69"/>
      <c r="SE199" s="69"/>
      <c r="SF199" s="69"/>
      <c r="SG199" s="69"/>
      <c r="SH199" s="69"/>
      <c r="SI199" s="69"/>
      <c r="SJ199" s="69"/>
      <c r="SK199" s="69"/>
      <c r="SL199" s="69"/>
      <c r="SM199" s="69"/>
      <c r="SN199" s="69"/>
      <c r="SO199" s="69"/>
      <c r="SP199" s="69"/>
      <c r="SQ199" s="69"/>
      <c r="SR199" s="69"/>
      <c r="SS199" s="69"/>
      <c r="ST199" s="69"/>
      <c r="SU199" s="69"/>
      <c r="SV199" s="69"/>
      <c r="SW199" s="69"/>
      <c r="SX199" s="69"/>
      <c r="SY199" s="69"/>
      <c r="SZ199" s="69"/>
      <c r="TA199" s="69"/>
      <c r="TB199" s="69"/>
      <c r="TC199" s="69"/>
      <c r="TD199" s="69"/>
      <c r="TE199" s="69"/>
      <c r="TF199" s="69"/>
      <c r="TG199" s="69"/>
      <c r="TH199" s="69"/>
      <c r="TI199" s="69"/>
      <c r="TJ199" s="69"/>
      <c r="TK199" s="69"/>
      <c r="TL199" s="69"/>
      <c r="TM199" s="69"/>
      <c r="TN199" s="69"/>
      <c r="TO199" s="69"/>
      <c r="TP199" s="69"/>
      <c r="TQ199" s="69"/>
      <c r="TR199" s="69"/>
      <c r="TS199" s="69"/>
      <c r="TT199" s="69"/>
      <c r="TU199" s="69"/>
      <c r="TV199" s="69"/>
      <c r="TW199" s="69"/>
      <c r="TX199" s="69"/>
      <c r="TY199" s="69"/>
      <c r="TZ199" s="69"/>
      <c r="UA199" s="69"/>
      <c r="UB199" s="69"/>
      <c r="UC199" s="69"/>
      <c r="UD199" s="69"/>
      <c r="UE199" s="69"/>
      <c r="UF199" s="69"/>
      <c r="UG199" s="69"/>
      <c r="UH199" s="69"/>
      <c r="UI199" s="69"/>
      <c r="UJ199" s="69"/>
      <c r="UK199" s="69"/>
      <c r="UL199" s="69"/>
      <c r="UM199" s="69"/>
      <c r="UN199" s="69"/>
      <c r="UO199" s="69"/>
      <c r="UP199" s="69"/>
      <c r="UQ199" s="69"/>
      <c r="UR199" s="69"/>
      <c r="US199" s="69"/>
      <c r="UT199" s="69"/>
      <c r="UU199" s="69"/>
      <c r="UV199" s="69"/>
      <c r="UW199" s="69"/>
      <c r="UX199" s="69"/>
      <c r="UY199" s="69"/>
      <c r="UZ199" s="69"/>
      <c r="VA199" s="69"/>
      <c r="VB199" s="69"/>
      <c r="VC199" s="69"/>
      <c r="VD199" s="69"/>
      <c r="VE199" s="69"/>
      <c r="VF199" s="69"/>
      <c r="VG199" s="69"/>
      <c r="VH199" s="69"/>
      <c r="VI199" s="69"/>
      <c r="VJ199" s="69"/>
      <c r="VK199" s="69"/>
      <c r="VL199" s="69"/>
      <c r="VM199" s="69"/>
      <c r="VN199" s="69"/>
      <c r="VO199" s="69"/>
      <c r="VP199" s="69"/>
      <c r="VQ199" s="69"/>
      <c r="VR199" s="69"/>
      <c r="VS199" s="69"/>
      <c r="VT199" s="69"/>
      <c r="VU199" s="69"/>
      <c r="VV199" s="69"/>
      <c r="VW199" s="69"/>
      <c r="VX199" s="69"/>
      <c r="VY199" s="69"/>
      <c r="VZ199" s="69"/>
      <c r="WA199" s="69"/>
      <c r="WB199" s="69"/>
      <c r="WC199" s="69"/>
      <c r="WD199" s="69"/>
      <c r="WE199" s="69"/>
      <c r="WF199" s="69"/>
      <c r="WG199" s="69"/>
      <c r="WH199" s="69"/>
      <c r="WI199" s="69"/>
      <c r="WJ199" s="69"/>
      <c r="WK199" s="69"/>
      <c r="WL199" s="69"/>
      <c r="WM199" s="69"/>
      <c r="WN199" s="69"/>
      <c r="WO199" s="69"/>
      <c r="WP199" s="69"/>
      <c r="WQ199" s="69"/>
      <c r="WR199" s="69"/>
      <c r="WS199" s="69"/>
      <c r="WT199" s="69"/>
      <c r="WU199" s="69"/>
      <c r="WV199" s="69"/>
      <c r="WW199" s="69"/>
      <c r="WX199" s="69"/>
      <c r="WY199" s="69"/>
      <c r="WZ199" s="69"/>
      <c r="XA199" s="69"/>
      <c r="XB199" s="69"/>
      <c r="XC199" s="69"/>
      <c r="XD199" s="69"/>
      <c r="XE199" s="69"/>
      <c r="XF199" s="69"/>
      <c r="XG199" s="69"/>
      <c r="XH199" s="69"/>
      <c r="XI199" s="69"/>
      <c r="XJ199" s="69"/>
      <c r="XK199" s="69"/>
      <c r="XL199" s="69"/>
      <c r="XM199" s="69"/>
      <c r="XN199" s="69"/>
      <c r="XO199" s="69"/>
      <c r="XP199" s="69"/>
      <c r="XQ199" s="69"/>
      <c r="XR199" s="69"/>
      <c r="XS199" s="69"/>
      <c r="XT199" s="69"/>
      <c r="XU199" s="69"/>
      <c r="XV199" s="69"/>
      <c r="XW199" s="69"/>
      <c r="XX199" s="69"/>
      <c r="XY199" s="69"/>
      <c r="XZ199" s="69"/>
      <c r="YA199" s="69"/>
      <c r="YB199" s="69"/>
      <c r="YC199" s="69"/>
      <c r="YD199" s="69"/>
      <c r="YE199" s="69"/>
      <c r="YF199" s="69"/>
      <c r="YG199" s="69"/>
      <c r="YH199" s="69"/>
      <c r="YI199" s="69"/>
      <c r="YJ199" s="69"/>
      <c r="YK199" s="69"/>
      <c r="YL199" s="69"/>
      <c r="YM199" s="69"/>
      <c r="YN199" s="69"/>
      <c r="YO199" s="69"/>
      <c r="YP199" s="69"/>
      <c r="YQ199" s="69"/>
      <c r="YR199" s="69"/>
      <c r="YS199" s="69"/>
      <c r="YT199" s="69"/>
      <c r="YU199" s="69"/>
      <c r="YV199" s="69"/>
      <c r="YW199" s="69"/>
      <c r="YX199" s="69"/>
      <c r="YY199" s="69"/>
      <c r="YZ199" s="69"/>
      <c r="ZA199" s="69"/>
      <c r="ZB199" s="69"/>
      <c r="ZC199" s="69"/>
      <c r="ZD199" s="69"/>
      <c r="ZE199" s="69"/>
      <c r="ZF199" s="69"/>
      <c r="ZG199" s="69"/>
      <c r="ZH199" s="69"/>
      <c r="ZI199" s="69"/>
      <c r="ZJ199" s="69"/>
      <c r="ZK199" s="69"/>
      <c r="ZL199" s="69"/>
      <c r="ZM199" s="69"/>
      <c r="ZN199" s="69"/>
      <c r="ZO199" s="69"/>
      <c r="ZP199" s="69"/>
      <c r="ZQ199" s="69"/>
      <c r="ZR199" s="69"/>
      <c r="ZS199" s="69"/>
      <c r="ZT199" s="69"/>
      <c r="ZU199" s="69"/>
      <c r="ZV199" s="69"/>
      <c r="ZW199" s="69"/>
      <c r="ZX199" s="69"/>
      <c r="ZY199" s="69"/>
      <c r="ZZ199" s="69"/>
      <c r="AAA199" s="69"/>
      <c r="AAB199" s="69"/>
      <c r="AAC199" s="69"/>
      <c r="AAD199" s="69"/>
      <c r="AAE199" s="69"/>
      <c r="AAF199" s="69"/>
      <c r="AAG199" s="69"/>
      <c r="AAH199" s="69"/>
      <c r="AAI199" s="69"/>
      <c r="AAJ199" s="69"/>
      <c r="AAK199" s="69"/>
      <c r="AAL199" s="69"/>
      <c r="AAM199" s="69"/>
      <c r="AAN199" s="69"/>
      <c r="AAO199" s="69"/>
      <c r="AAP199" s="69"/>
      <c r="AAQ199" s="69"/>
      <c r="AAR199" s="69"/>
      <c r="AAS199" s="69"/>
      <c r="AAT199" s="69"/>
      <c r="AAU199" s="69"/>
      <c r="AAV199" s="69"/>
      <c r="AAW199" s="69"/>
      <c r="AAX199" s="69"/>
      <c r="AAY199" s="69"/>
      <c r="AAZ199" s="69"/>
      <c r="ABA199" s="69"/>
      <c r="ABB199" s="69"/>
      <c r="ABC199" s="69"/>
      <c r="ABD199" s="69"/>
      <c r="ABE199" s="69"/>
      <c r="ABF199" s="69"/>
      <c r="ABG199" s="69"/>
      <c r="ABH199" s="69"/>
      <c r="ABI199" s="69"/>
      <c r="ABJ199" s="69"/>
      <c r="ABK199" s="69"/>
      <c r="ABL199" s="69"/>
      <c r="ABM199" s="69"/>
      <c r="ABN199" s="69"/>
      <c r="ABO199" s="69"/>
      <c r="ABP199" s="69"/>
      <c r="ABQ199" s="69"/>
      <c r="ABR199" s="69"/>
      <c r="ABS199" s="69"/>
      <c r="ABT199" s="69"/>
      <c r="ABU199" s="69"/>
      <c r="ABV199" s="69"/>
      <c r="ABW199" s="69"/>
      <c r="ABX199" s="69"/>
      <c r="ABY199" s="69"/>
      <c r="ABZ199" s="69"/>
      <c r="ACA199" s="69"/>
      <c r="ACB199" s="69"/>
      <c r="ACC199" s="69"/>
      <c r="ACD199" s="69"/>
      <c r="ACE199" s="69"/>
      <c r="ACF199" s="69"/>
      <c r="ACG199" s="69"/>
      <c r="ACH199" s="69"/>
      <c r="ACI199" s="69"/>
      <c r="ACJ199" s="69"/>
      <c r="ACK199" s="69"/>
      <c r="ACL199" s="69"/>
      <c r="ACM199" s="69"/>
      <c r="ACN199" s="69"/>
      <c r="ACO199" s="69"/>
      <c r="ACP199" s="69"/>
      <c r="ACQ199" s="69"/>
      <c r="ACR199" s="69"/>
      <c r="ACS199" s="69"/>
      <c r="ACT199" s="69"/>
      <c r="ACU199" s="69"/>
      <c r="ACV199" s="69"/>
      <c r="ACW199" s="69"/>
      <c r="ACX199" s="69"/>
      <c r="ACY199" s="69"/>
      <c r="ACZ199" s="69"/>
      <c r="ADA199" s="69"/>
      <c r="ADB199" s="69"/>
      <c r="ADC199" s="69"/>
      <c r="ADD199" s="69"/>
      <c r="ADE199" s="69"/>
      <c r="ADF199" s="69"/>
      <c r="ADG199" s="69"/>
      <c r="ADH199" s="69"/>
      <c r="ADI199" s="69"/>
      <c r="ADJ199" s="69"/>
      <c r="ADK199" s="69"/>
      <c r="ADL199" s="69"/>
      <c r="ADM199" s="69"/>
      <c r="ADN199" s="69"/>
      <c r="ADO199" s="69"/>
      <c r="ADP199" s="69"/>
      <c r="ADQ199" s="69"/>
      <c r="ADR199" s="69"/>
      <c r="ADS199" s="69"/>
      <c r="ADT199" s="69"/>
      <c r="ADU199" s="69"/>
      <c r="ADV199" s="69"/>
      <c r="ADW199" s="69"/>
      <c r="ADX199" s="69"/>
      <c r="ADY199" s="69"/>
      <c r="ADZ199" s="69"/>
      <c r="AEA199" s="69"/>
      <c r="AEB199" s="69"/>
      <c r="AEC199" s="69"/>
      <c r="AED199" s="69"/>
      <c r="AEE199" s="69"/>
      <c r="AEF199" s="69"/>
      <c r="AEG199" s="69"/>
      <c r="AEH199" s="69"/>
      <c r="AEI199" s="69"/>
      <c r="AEJ199" s="69"/>
      <c r="AEK199" s="69"/>
      <c r="AEL199" s="69"/>
      <c r="AEM199" s="69"/>
      <c r="AEN199" s="69"/>
      <c r="AEO199" s="69"/>
      <c r="AEP199" s="69"/>
      <c r="AEQ199" s="69"/>
      <c r="AER199" s="69"/>
      <c r="AES199" s="69"/>
      <c r="AET199" s="69"/>
      <c r="AEU199" s="69"/>
      <c r="AEV199" s="69"/>
      <c r="AEW199" s="69"/>
      <c r="AEX199" s="69"/>
      <c r="AEY199" s="69"/>
      <c r="AEZ199" s="69"/>
      <c r="AFA199" s="69"/>
      <c r="AFB199" s="69"/>
      <c r="AFC199" s="69"/>
      <c r="AFD199" s="69"/>
      <c r="AFE199" s="69"/>
      <c r="AFF199" s="69"/>
      <c r="AFG199" s="69"/>
      <c r="AFH199" s="69"/>
      <c r="AFI199" s="69"/>
      <c r="AFJ199" s="69"/>
      <c r="AFK199" s="69"/>
      <c r="AFL199" s="69"/>
      <c r="AFM199" s="69"/>
      <c r="AFN199" s="69"/>
      <c r="AFO199" s="69"/>
      <c r="AFP199" s="69"/>
      <c r="AFQ199" s="69"/>
      <c r="AFR199" s="69"/>
      <c r="AFS199" s="69"/>
      <c r="AFT199" s="69"/>
      <c r="AFU199" s="69"/>
      <c r="AFV199" s="69"/>
      <c r="AFW199" s="69"/>
      <c r="AFX199" s="69"/>
      <c r="AFY199" s="69"/>
      <c r="AFZ199" s="69"/>
      <c r="AGA199" s="69"/>
      <c r="AGB199" s="69"/>
      <c r="AGC199" s="69"/>
      <c r="AGD199" s="69"/>
      <c r="AGE199" s="69"/>
      <c r="AGF199" s="69"/>
      <c r="AGG199" s="69"/>
      <c r="AGH199" s="69"/>
      <c r="AGI199" s="69"/>
      <c r="AGJ199" s="69"/>
      <c r="AGK199" s="69"/>
      <c r="AGL199" s="69"/>
      <c r="AGM199" s="69"/>
      <c r="AGN199" s="69"/>
      <c r="AGO199" s="69"/>
      <c r="AGP199" s="69"/>
      <c r="AGQ199" s="69"/>
      <c r="AGR199" s="69"/>
      <c r="AGS199" s="69"/>
      <c r="AGT199" s="69"/>
      <c r="AGU199" s="69"/>
      <c r="AGV199" s="69"/>
      <c r="AGW199" s="69"/>
      <c r="AGX199" s="69"/>
      <c r="AGY199" s="69"/>
      <c r="AGZ199" s="69"/>
      <c r="AHA199" s="69"/>
      <c r="AHB199" s="69"/>
      <c r="AHC199" s="69"/>
      <c r="AHD199" s="69"/>
      <c r="AHE199" s="69"/>
      <c r="AHF199" s="69"/>
      <c r="AHG199" s="69"/>
      <c r="AHH199" s="69"/>
      <c r="AHI199" s="69"/>
      <c r="AHJ199" s="69"/>
      <c r="AHK199" s="69"/>
      <c r="AHL199" s="69"/>
      <c r="AHM199" s="69"/>
      <c r="AHN199" s="69"/>
      <c r="AHO199" s="69"/>
      <c r="AHP199" s="69"/>
      <c r="AHQ199" s="69"/>
      <c r="AHR199" s="69"/>
      <c r="AHS199" s="69"/>
      <c r="AHT199" s="69"/>
      <c r="AHU199" s="69"/>
      <c r="AHV199" s="69"/>
      <c r="AHW199" s="69"/>
      <c r="AHX199" s="69"/>
      <c r="AHY199" s="69"/>
      <c r="AHZ199" s="69"/>
      <c r="AIA199" s="69"/>
      <c r="AIB199" s="69"/>
      <c r="AIC199" s="69"/>
      <c r="AID199" s="69"/>
      <c r="AIE199" s="69"/>
      <c r="AIF199" s="69"/>
      <c r="AIG199" s="69"/>
      <c r="AIH199" s="69"/>
      <c r="AII199" s="69"/>
      <c r="AIJ199" s="69"/>
      <c r="AIK199" s="69"/>
      <c r="AIL199" s="69"/>
      <c r="AIM199" s="69"/>
      <c r="AIN199" s="69"/>
      <c r="AIO199" s="69"/>
      <c r="AIP199" s="69"/>
      <c r="AIQ199" s="69"/>
      <c r="AIR199" s="69"/>
      <c r="AIS199" s="69"/>
      <c r="AIT199" s="69"/>
      <c r="AIU199" s="69"/>
      <c r="AIV199" s="69"/>
      <c r="AIW199" s="69"/>
      <c r="AIX199" s="69"/>
      <c r="AIY199" s="69"/>
      <c r="AIZ199" s="69"/>
      <c r="AJA199" s="69"/>
      <c r="AJB199" s="69"/>
      <c r="AJC199" s="69"/>
      <c r="AJD199" s="69"/>
      <c r="AJE199" s="69"/>
      <c r="AJF199" s="69"/>
      <c r="AJG199" s="69"/>
      <c r="AJH199" s="69"/>
      <c r="AJI199" s="69"/>
      <c r="AJJ199" s="69"/>
      <c r="AJK199" s="69"/>
      <c r="AJL199" s="69"/>
      <c r="AJM199" s="69"/>
      <c r="AJN199" s="69"/>
      <c r="AJO199" s="69"/>
      <c r="AJP199" s="69"/>
      <c r="AJQ199" s="69"/>
      <c r="AJR199" s="69"/>
      <c r="AJS199" s="69"/>
      <c r="AJT199" s="69"/>
      <c r="AJU199" s="69"/>
      <c r="AJV199" s="69"/>
      <c r="AJW199" s="69"/>
      <c r="AJX199" s="69"/>
      <c r="AJY199" s="69"/>
      <c r="AJZ199" s="69"/>
      <c r="AKA199" s="69"/>
      <c r="AKB199" s="69"/>
      <c r="AKC199" s="69"/>
      <c r="AKD199" s="69"/>
      <c r="AKE199" s="69"/>
      <c r="AKF199" s="69"/>
      <c r="AKG199" s="69"/>
      <c r="AKH199" s="69"/>
      <c r="AKI199" s="69"/>
      <c r="AKJ199" s="69"/>
      <c r="AKK199" s="69"/>
      <c r="AKL199" s="69"/>
      <c r="AKM199" s="69"/>
      <c r="AKN199" s="69"/>
      <c r="AKO199" s="69"/>
      <c r="AKP199" s="69"/>
      <c r="AKQ199" s="69"/>
      <c r="AKR199" s="69"/>
      <c r="AKS199" s="69"/>
      <c r="AKT199" s="69"/>
      <c r="AKU199" s="69"/>
      <c r="AKV199" s="69"/>
      <c r="AKW199" s="69"/>
      <c r="AKX199" s="69"/>
      <c r="AKY199" s="69"/>
      <c r="AKZ199" s="69"/>
      <c r="ALA199" s="69"/>
      <c r="ALB199" s="69"/>
      <c r="ALC199" s="69"/>
      <c r="ALD199" s="69"/>
      <c r="ALE199" s="69"/>
      <c r="ALF199" s="69"/>
      <c r="ALG199" s="69"/>
      <c r="ALH199" s="69"/>
      <c r="ALI199" s="69"/>
      <c r="ALJ199" s="69"/>
      <c r="ALK199" s="69"/>
      <c r="ALL199" s="69"/>
      <c r="ALM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c r="GN200" s="69"/>
      <c r="GO200" s="69"/>
      <c r="GP200" s="69"/>
      <c r="GQ200" s="69"/>
      <c r="GR200" s="69"/>
      <c r="GS200" s="69"/>
      <c r="GT200" s="69"/>
      <c r="GU200" s="69"/>
      <c r="GV200" s="69"/>
      <c r="GW200" s="69"/>
      <c r="GX200" s="69"/>
      <c r="GY200" s="69"/>
      <c r="GZ200" s="69"/>
      <c r="HA200" s="69"/>
      <c r="HB200" s="69"/>
      <c r="HC200" s="69"/>
      <c r="HD200" s="69"/>
      <c r="HE200" s="69"/>
      <c r="HF200" s="69"/>
      <c r="HG200" s="69"/>
      <c r="HH200" s="69"/>
      <c r="HI200" s="69"/>
      <c r="HJ200" s="69"/>
      <c r="HK200" s="69"/>
      <c r="HL200" s="69"/>
      <c r="HM200" s="69"/>
      <c r="HN200" s="69"/>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c r="KB200" s="69"/>
      <c r="KC200" s="69"/>
      <c r="KD200" s="69"/>
      <c r="KE200" s="69"/>
      <c r="KF200" s="69"/>
      <c r="KG200" s="69"/>
      <c r="KH200" s="69"/>
      <c r="KI200" s="69"/>
      <c r="KJ200" s="69"/>
      <c r="KK200" s="69"/>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c r="MU200" s="69"/>
      <c r="MV200" s="69"/>
      <c r="MW200" s="69"/>
      <c r="MX200" s="69"/>
      <c r="MY200" s="69"/>
      <c r="MZ200" s="69"/>
      <c r="NA200" s="69"/>
      <c r="NB200" s="69"/>
      <c r="NC200" s="69"/>
      <c r="ND200" s="69"/>
      <c r="NE200" s="69"/>
      <c r="NF200" s="69"/>
      <c r="NG200" s="69"/>
      <c r="NH200" s="69"/>
      <c r="NI200" s="69"/>
      <c r="NJ200" s="69"/>
      <c r="NK200" s="69"/>
      <c r="NL200" s="69"/>
      <c r="NM200" s="69"/>
      <c r="NN200" s="69"/>
      <c r="NO200" s="69"/>
      <c r="NP200" s="69"/>
      <c r="NQ200" s="69"/>
      <c r="NR200" s="69"/>
      <c r="NS200" s="69"/>
      <c r="NT200" s="69"/>
      <c r="NU200" s="69"/>
      <c r="NV200" s="69"/>
      <c r="NW200" s="69"/>
      <c r="NX200" s="69"/>
      <c r="NY200" s="69"/>
      <c r="NZ200" s="69"/>
      <c r="OA200" s="69"/>
      <c r="OB200" s="69"/>
      <c r="OC200" s="69"/>
      <c r="OD200" s="69"/>
      <c r="OE200" s="69"/>
      <c r="OF200" s="69"/>
      <c r="OG200" s="69"/>
      <c r="OH200" s="69"/>
      <c r="OI200" s="69"/>
      <c r="OJ200" s="69"/>
      <c r="OK200" s="69"/>
      <c r="OL200" s="69"/>
      <c r="OM200" s="69"/>
      <c r="ON200" s="69"/>
      <c r="OO200" s="69"/>
      <c r="OP200" s="69"/>
      <c r="OQ200" s="69"/>
      <c r="OR200" s="69"/>
      <c r="OS200" s="69"/>
      <c r="OT200" s="69"/>
      <c r="OU200" s="69"/>
      <c r="OV200" s="69"/>
      <c r="OW200" s="69"/>
      <c r="OX200" s="69"/>
      <c r="OY200" s="69"/>
      <c r="OZ200" s="69"/>
      <c r="PA200" s="69"/>
      <c r="PB200" s="69"/>
      <c r="PC200" s="69"/>
      <c r="PD200" s="69"/>
      <c r="PE200" s="69"/>
      <c r="PF200" s="69"/>
      <c r="PG200" s="69"/>
      <c r="PH200" s="69"/>
      <c r="PI200" s="69"/>
      <c r="PJ200" s="69"/>
      <c r="PK200" s="69"/>
      <c r="PL200" s="69"/>
      <c r="PM200" s="69"/>
      <c r="PN200" s="69"/>
      <c r="PO200" s="69"/>
      <c r="PP200" s="69"/>
      <c r="PQ200" s="69"/>
      <c r="PR200" s="69"/>
      <c r="PS200" s="69"/>
      <c r="PT200" s="69"/>
      <c r="PU200" s="69"/>
      <c r="PV200" s="69"/>
      <c r="PW200" s="69"/>
      <c r="PX200" s="69"/>
      <c r="PY200" s="69"/>
      <c r="PZ200" s="69"/>
      <c r="QA200" s="69"/>
      <c r="QB200" s="69"/>
      <c r="QC200" s="69"/>
      <c r="QD200" s="69"/>
      <c r="QE200" s="69"/>
      <c r="QF200" s="69"/>
      <c r="QG200" s="69"/>
      <c r="QH200" s="69"/>
      <c r="QI200" s="69"/>
      <c r="QJ200" s="69"/>
      <c r="QK200" s="69"/>
      <c r="QL200" s="69"/>
      <c r="QM200" s="69"/>
      <c r="QN200" s="69"/>
      <c r="QO200" s="69"/>
      <c r="QP200" s="69"/>
      <c r="QQ200" s="69"/>
      <c r="QR200" s="69"/>
      <c r="QS200" s="69"/>
      <c r="QT200" s="69"/>
      <c r="QU200" s="69"/>
      <c r="QV200" s="69"/>
      <c r="QW200" s="69"/>
      <c r="QX200" s="69"/>
      <c r="QY200" s="69"/>
      <c r="QZ200" s="69"/>
      <c r="RA200" s="69"/>
      <c r="RB200" s="69"/>
      <c r="RC200" s="69"/>
      <c r="RD200" s="69"/>
      <c r="RE200" s="69"/>
      <c r="RF200" s="69"/>
      <c r="RG200" s="69"/>
      <c r="RH200" s="69"/>
      <c r="RI200" s="69"/>
      <c r="RJ200" s="69"/>
      <c r="RK200" s="69"/>
      <c r="RL200" s="69"/>
      <c r="RM200" s="69"/>
      <c r="RN200" s="69"/>
      <c r="RO200" s="69"/>
      <c r="RP200" s="69"/>
      <c r="RQ200" s="69"/>
      <c r="RR200" s="69"/>
      <c r="RS200" s="69"/>
      <c r="RT200" s="69"/>
      <c r="RU200" s="69"/>
      <c r="RV200" s="69"/>
      <c r="RW200" s="69"/>
      <c r="RX200" s="69"/>
      <c r="RY200" s="69"/>
      <c r="RZ200" s="69"/>
      <c r="SA200" s="69"/>
      <c r="SB200" s="69"/>
      <c r="SC200" s="69"/>
      <c r="SD200" s="69"/>
      <c r="SE200" s="69"/>
      <c r="SF200" s="69"/>
      <c r="SG200" s="69"/>
      <c r="SH200" s="69"/>
      <c r="SI200" s="69"/>
      <c r="SJ200" s="69"/>
      <c r="SK200" s="69"/>
      <c r="SL200" s="69"/>
      <c r="SM200" s="69"/>
      <c r="SN200" s="69"/>
      <c r="SO200" s="69"/>
      <c r="SP200" s="69"/>
      <c r="SQ200" s="69"/>
      <c r="SR200" s="69"/>
      <c r="SS200" s="69"/>
      <c r="ST200" s="69"/>
      <c r="SU200" s="69"/>
      <c r="SV200" s="69"/>
      <c r="SW200" s="69"/>
      <c r="SX200" s="69"/>
      <c r="SY200" s="69"/>
      <c r="SZ200" s="69"/>
      <c r="TA200" s="69"/>
      <c r="TB200" s="69"/>
      <c r="TC200" s="69"/>
      <c r="TD200" s="69"/>
      <c r="TE200" s="69"/>
      <c r="TF200" s="69"/>
      <c r="TG200" s="69"/>
      <c r="TH200" s="69"/>
      <c r="TI200" s="69"/>
      <c r="TJ200" s="69"/>
      <c r="TK200" s="69"/>
      <c r="TL200" s="69"/>
      <c r="TM200" s="69"/>
      <c r="TN200" s="69"/>
      <c r="TO200" s="69"/>
      <c r="TP200" s="69"/>
      <c r="TQ200" s="69"/>
      <c r="TR200" s="69"/>
      <c r="TS200" s="69"/>
      <c r="TT200" s="69"/>
      <c r="TU200" s="69"/>
      <c r="TV200" s="69"/>
      <c r="TW200" s="69"/>
      <c r="TX200" s="69"/>
      <c r="TY200" s="69"/>
      <c r="TZ200" s="69"/>
      <c r="UA200" s="69"/>
      <c r="UB200" s="69"/>
      <c r="UC200" s="69"/>
      <c r="UD200" s="69"/>
      <c r="UE200" s="69"/>
      <c r="UF200" s="69"/>
      <c r="UG200" s="69"/>
      <c r="UH200" s="69"/>
      <c r="UI200" s="69"/>
      <c r="UJ200" s="69"/>
      <c r="UK200" s="69"/>
      <c r="UL200" s="69"/>
      <c r="UM200" s="69"/>
      <c r="UN200" s="69"/>
      <c r="UO200" s="69"/>
      <c r="UP200" s="69"/>
      <c r="UQ200" s="69"/>
      <c r="UR200" s="69"/>
      <c r="US200" s="69"/>
      <c r="UT200" s="69"/>
      <c r="UU200" s="69"/>
      <c r="UV200" s="69"/>
      <c r="UW200" s="69"/>
      <c r="UX200" s="69"/>
      <c r="UY200" s="69"/>
      <c r="UZ200" s="69"/>
      <c r="VA200" s="69"/>
      <c r="VB200" s="69"/>
      <c r="VC200" s="69"/>
      <c r="VD200" s="69"/>
      <c r="VE200" s="69"/>
      <c r="VF200" s="69"/>
      <c r="VG200" s="69"/>
      <c r="VH200" s="69"/>
      <c r="VI200" s="69"/>
      <c r="VJ200" s="69"/>
      <c r="VK200" s="69"/>
      <c r="VL200" s="69"/>
      <c r="VM200" s="69"/>
      <c r="VN200" s="69"/>
      <c r="VO200" s="69"/>
      <c r="VP200" s="69"/>
      <c r="VQ200" s="69"/>
      <c r="VR200" s="69"/>
      <c r="VS200" s="69"/>
      <c r="VT200" s="69"/>
      <c r="VU200" s="69"/>
      <c r="VV200" s="69"/>
      <c r="VW200" s="69"/>
      <c r="VX200" s="69"/>
      <c r="VY200" s="69"/>
      <c r="VZ200" s="69"/>
      <c r="WA200" s="69"/>
      <c r="WB200" s="69"/>
      <c r="WC200" s="69"/>
      <c r="WD200" s="69"/>
      <c r="WE200" s="69"/>
      <c r="WF200" s="69"/>
      <c r="WG200" s="69"/>
      <c r="WH200" s="69"/>
      <c r="WI200" s="69"/>
      <c r="WJ200" s="69"/>
      <c r="WK200" s="69"/>
      <c r="WL200" s="69"/>
      <c r="WM200" s="69"/>
      <c r="WN200" s="69"/>
      <c r="WO200" s="69"/>
      <c r="WP200" s="69"/>
      <c r="WQ200" s="69"/>
      <c r="WR200" s="69"/>
      <c r="WS200" s="69"/>
      <c r="WT200" s="69"/>
      <c r="WU200" s="69"/>
      <c r="WV200" s="69"/>
      <c r="WW200" s="69"/>
      <c r="WX200" s="69"/>
      <c r="WY200" s="69"/>
      <c r="WZ200" s="69"/>
      <c r="XA200" s="69"/>
      <c r="XB200" s="69"/>
      <c r="XC200" s="69"/>
      <c r="XD200" s="69"/>
      <c r="XE200" s="69"/>
      <c r="XF200" s="69"/>
      <c r="XG200" s="69"/>
      <c r="XH200" s="69"/>
      <c r="XI200" s="69"/>
      <c r="XJ200" s="69"/>
      <c r="XK200" s="69"/>
      <c r="XL200" s="69"/>
      <c r="XM200" s="69"/>
      <c r="XN200" s="69"/>
      <c r="XO200" s="69"/>
      <c r="XP200" s="69"/>
      <c r="XQ200" s="69"/>
      <c r="XR200" s="69"/>
      <c r="XS200" s="69"/>
      <c r="XT200" s="69"/>
      <c r="XU200" s="69"/>
      <c r="XV200" s="69"/>
      <c r="XW200" s="69"/>
      <c r="XX200" s="69"/>
      <c r="XY200" s="69"/>
      <c r="XZ200" s="69"/>
      <c r="YA200" s="69"/>
      <c r="YB200" s="69"/>
      <c r="YC200" s="69"/>
      <c r="YD200" s="69"/>
      <c r="YE200" s="69"/>
      <c r="YF200" s="69"/>
      <c r="YG200" s="69"/>
      <c r="YH200" s="69"/>
      <c r="YI200" s="69"/>
      <c r="YJ200" s="69"/>
      <c r="YK200" s="69"/>
      <c r="YL200" s="69"/>
      <c r="YM200" s="69"/>
      <c r="YN200" s="69"/>
      <c r="YO200" s="69"/>
      <c r="YP200" s="69"/>
      <c r="YQ200" s="69"/>
      <c r="YR200" s="69"/>
      <c r="YS200" s="69"/>
      <c r="YT200" s="69"/>
      <c r="YU200" s="69"/>
      <c r="YV200" s="69"/>
      <c r="YW200" s="69"/>
      <c r="YX200" s="69"/>
      <c r="YY200" s="69"/>
      <c r="YZ200" s="69"/>
      <c r="ZA200" s="69"/>
      <c r="ZB200" s="69"/>
      <c r="ZC200" s="69"/>
      <c r="ZD200" s="69"/>
      <c r="ZE200" s="69"/>
      <c r="ZF200" s="69"/>
      <c r="ZG200" s="69"/>
      <c r="ZH200" s="69"/>
      <c r="ZI200" s="69"/>
      <c r="ZJ200" s="69"/>
      <c r="ZK200" s="69"/>
      <c r="ZL200" s="69"/>
      <c r="ZM200" s="69"/>
      <c r="ZN200" s="69"/>
      <c r="ZO200" s="69"/>
      <c r="ZP200" s="69"/>
      <c r="ZQ200" s="69"/>
      <c r="ZR200" s="69"/>
      <c r="ZS200" s="69"/>
      <c r="ZT200" s="69"/>
      <c r="ZU200" s="69"/>
      <c r="ZV200" s="69"/>
      <c r="ZW200" s="69"/>
      <c r="ZX200" s="69"/>
      <c r="ZY200" s="69"/>
      <c r="ZZ200" s="69"/>
      <c r="AAA200" s="69"/>
      <c r="AAB200" s="69"/>
      <c r="AAC200" s="69"/>
      <c r="AAD200" s="69"/>
      <c r="AAE200" s="69"/>
      <c r="AAF200" s="69"/>
      <c r="AAG200" s="69"/>
      <c r="AAH200" s="69"/>
      <c r="AAI200" s="69"/>
      <c r="AAJ200" s="69"/>
      <c r="AAK200" s="69"/>
      <c r="AAL200" s="69"/>
      <c r="AAM200" s="69"/>
      <c r="AAN200" s="69"/>
      <c r="AAO200" s="69"/>
      <c r="AAP200" s="69"/>
      <c r="AAQ200" s="69"/>
      <c r="AAR200" s="69"/>
      <c r="AAS200" s="69"/>
      <c r="AAT200" s="69"/>
      <c r="AAU200" s="69"/>
      <c r="AAV200" s="69"/>
      <c r="AAW200" s="69"/>
      <c r="AAX200" s="69"/>
      <c r="AAY200" s="69"/>
      <c r="AAZ200" s="69"/>
      <c r="ABA200" s="69"/>
      <c r="ABB200" s="69"/>
      <c r="ABC200" s="69"/>
      <c r="ABD200" s="69"/>
      <c r="ABE200" s="69"/>
      <c r="ABF200" s="69"/>
      <c r="ABG200" s="69"/>
      <c r="ABH200" s="69"/>
      <c r="ABI200" s="69"/>
      <c r="ABJ200" s="69"/>
      <c r="ABK200" s="69"/>
      <c r="ABL200" s="69"/>
      <c r="ABM200" s="69"/>
      <c r="ABN200" s="69"/>
      <c r="ABO200" s="69"/>
      <c r="ABP200" s="69"/>
      <c r="ABQ200" s="69"/>
      <c r="ABR200" s="69"/>
      <c r="ABS200" s="69"/>
      <c r="ABT200" s="69"/>
      <c r="ABU200" s="69"/>
      <c r="ABV200" s="69"/>
      <c r="ABW200" s="69"/>
      <c r="ABX200" s="69"/>
      <c r="ABY200" s="69"/>
      <c r="ABZ200" s="69"/>
      <c r="ACA200" s="69"/>
      <c r="ACB200" s="69"/>
      <c r="ACC200" s="69"/>
      <c r="ACD200" s="69"/>
      <c r="ACE200" s="69"/>
      <c r="ACF200" s="69"/>
      <c r="ACG200" s="69"/>
      <c r="ACH200" s="69"/>
      <c r="ACI200" s="69"/>
      <c r="ACJ200" s="69"/>
      <c r="ACK200" s="69"/>
      <c r="ACL200" s="69"/>
      <c r="ACM200" s="69"/>
      <c r="ACN200" s="69"/>
      <c r="ACO200" s="69"/>
      <c r="ACP200" s="69"/>
      <c r="ACQ200" s="69"/>
      <c r="ACR200" s="69"/>
      <c r="ACS200" s="69"/>
      <c r="ACT200" s="69"/>
      <c r="ACU200" s="69"/>
      <c r="ACV200" s="69"/>
      <c r="ACW200" s="69"/>
      <c r="ACX200" s="69"/>
      <c r="ACY200" s="69"/>
      <c r="ACZ200" s="69"/>
      <c r="ADA200" s="69"/>
      <c r="ADB200" s="69"/>
      <c r="ADC200" s="69"/>
      <c r="ADD200" s="69"/>
      <c r="ADE200" s="69"/>
      <c r="ADF200" s="69"/>
      <c r="ADG200" s="69"/>
      <c r="ADH200" s="69"/>
      <c r="ADI200" s="69"/>
      <c r="ADJ200" s="69"/>
      <c r="ADK200" s="69"/>
      <c r="ADL200" s="69"/>
      <c r="ADM200" s="69"/>
      <c r="ADN200" s="69"/>
      <c r="ADO200" s="69"/>
      <c r="ADP200" s="69"/>
      <c r="ADQ200" s="69"/>
      <c r="ADR200" s="69"/>
      <c r="ADS200" s="69"/>
      <c r="ADT200" s="69"/>
      <c r="ADU200" s="69"/>
      <c r="ADV200" s="69"/>
      <c r="ADW200" s="69"/>
      <c r="ADX200" s="69"/>
      <c r="ADY200" s="69"/>
      <c r="ADZ200" s="69"/>
      <c r="AEA200" s="69"/>
      <c r="AEB200" s="69"/>
      <c r="AEC200" s="69"/>
      <c r="AED200" s="69"/>
      <c r="AEE200" s="69"/>
      <c r="AEF200" s="69"/>
      <c r="AEG200" s="69"/>
      <c r="AEH200" s="69"/>
      <c r="AEI200" s="69"/>
      <c r="AEJ200" s="69"/>
      <c r="AEK200" s="69"/>
      <c r="AEL200" s="69"/>
      <c r="AEM200" s="69"/>
      <c r="AEN200" s="69"/>
      <c r="AEO200" s="69"/>
      <c r="AEP200" s="69"/>
      <c r="AEQ200" s="69"/>
      <c r="AER200" s="69"/>
      <c r="AES200" s="69"/>
      <c r="AET200" s="69"/>
      <c r="AEU200" s="69"/>
      <c r="AEV200" s="69"/>
      <c r="AEW200" s="69"/>
      <c r="AEX200" s="69"/>
      <c r="AEY200" s="69"/>
      <c r="AEZ200" s="69"/>
      <c r="AFA200" s="69"/>
      <c r="AFB200" s="69"/>
      <c r="AFC200" s="69"/>
      <c r="AFD200" s="69"/>
      <c r="AFE200" s="69"/>
      <c r="AFF200" s="69"/>
      <c r="AFG200" s="69"/>
      <c r="AFH200" s="69"/>
      <c r="AFI200" s="69"/>
      <c r="AFJ200" s="69"/>
      <c r="AFK200" s="69"/>
      <c r="AFL200" s="69"/>
      <c r="AFM200" s="69"/>
      <c r="AFN200" s="69"/>
      <c r="AFO200" s="69"/>
      <c r="AFP200" s="69"/>
      <c r="AFQ200" s="69"/>
      <c r="AFR200" s="69"/>
      <c r="AFS200" s="69"/>
      <c r="AFT200" s="69"/>
      <c r="AFU200" s="69"/>
      <c r="AFV200" s="69"/>
      <c r="AFW200" s="69"/>
      <c r="AFX200" s="69"/>
      <c r="AFY200" s="69"/>
      <c r="AFZ200" s="69"/>
      <c r="AGA200" s="69"/>
      <c r="AGB200" s="69"/>
      <c r="AGC200" s="69"/>
      <c r="AGD200" s="69"/>
      <c r="AGE200" s="69"/>
      <c r="AGF200" s="69"/>
      <c r="AGG200" s="69"/>
      <c r="AGH200" s="69"/>
      <c r="AGI200" s="69"/>
      <c r="AGJ200" s="69"/>
      <c r="AGK200" s="69"/>
      <c r="AGL200" s="69"/>
      <c r="AGM200" s="69"/>
      <c r="AGN200" s="69"/>
      <c r="AGO200" s="69"/>
      <c r="AGP200" s="69"/>
      <c r="AGQ200" s="69"/>
      <c r="AGR200" s="69"/>
      <c r="AGS200" s="69"/>
      <c r="AGT200" s="69"/>
      <c r="AGU200" s="69"/>
      <c r="AGV200" s="69"/>
      <c r="AGW200" s="69"/>
      <c r="AGX200" s="69"/>
      <c r="AGY200" s="69"/>
      <c r="AGZ200" s="69"/>
      <c r="AHA200" s="69"/>
      <c r="AHB200" s="69"/>
      <c r="AHC200" s="69"/>
      <c r="AHD200" s="69"/>
      <c r="AHE200" s="69"/>
      <c r="AHF200" s="69"/>
      <c r="AHG200" s="69"/>
      <c r="AHH200" s="69"/>
      <c r="AHI200" s="69"/>
      <c r="AHJ200" s="69"/>
      <c r="AHK200" s="69"/>
      <c r="AHL200" s="69"/>
      <c r="AHM200" s="69"/>
      <c r="AHN200" s="69"/>
      <c r="AHO200" s="69"/>
      <c r="AHP200" s="69"/>
      <c r="AHQ200" s="69"/>
      <c r="AHR200" s="69"/>
      <c r="AHS200" s="69"/>
      <c r="AHT200" s="69"/>
      <c r="AHU200" s="69"/>
      <c r="AHV200" s="69"/>
      <c r="AHW200" s="69"/>
      <c r="AHX200" s="69"/>
      <c r="AHY200" s="69"/>
      <c r="AHZ200" s="69"/>
      <c r="AIA200" s="69"/>
      <c r="AIB200" s="69"/>
      <c r="AIC200" s="69"/>
      <c r="AID200" s="69"/>
      <c r="AIE200" s="69"/>
      <c r="AIF200" s="69"/>
      <c r="AIG200" s="69"/>
      <c r="AIH200" s="69"/>
      <c r="AII200" s="69"/>
      <c r="AIJ200" s="69"/>
      <c r="AIK200" s="69"/>
      <c r="AIL200" s="69"/>
      <c r="AIM200" s="69"/>
      <c r="AIN200" s="69"/>
      <c r="AIO200" s="69"/>
      <c r="AIP200" s="69"/>
      <c r="AIQ200" s="69"/>
      <c r="AIR200" s="69"/>
      <c r="AIS200" s="69"/>
      <c r="AIT200" s="69"/>
      <c r="AIU200" s="69"/>
      <c r="AIV200" s="69"/>
      <c r="AIW200" s="69"/>
      <c r="AIX200" s="69"/>
      <c r="AIY200" s="69"/>
      <c r="AIZ200" s="69"/>
      <c r="AJA200" s="69"/>
      <c r="AJB200" s="69"/>
      <c r="AJC200" s="69"/>
      <c r="AJD200" s="69"/>
      <c r="AJE200" s="69"/>
      <c r="AJF200" s="69"/>
      <c r="AJG200" s="69"/>
      <c r="AJH200" s="69"/>
      <c r="AJI200" s="69"/>
      <c r="AJJ200" s="69"/>
      <c r="AJK200" s="69"/>
      <c r="AJL200" s="69"/>
      <c r="AJM200" s="69"/>
      <c r="AJN200" s="69"/>
      <c r="AJO200" s="69"/>
      <c r="AJP200" s="69"/>
      <c r="AJQ200" s="69"/>
      <c r="AJR200" s="69"/>
      <c r="AJS200" s="69"/>
      <c r="AJT200" s="69"/>
      <c r="AJU200" s="69"/>
      <c r="AJV200" s="69"/>
      <c r="AJW200" s="69"/>
      <c r="AJX200" s="69"/>
      <c r="AJY200" s="69"/>
      <c r="AJZ200" s="69"/>
      <c r="AKA200" s="69"/>
      <c r="AKB200" s="69"/>
      <c r="AKC200" s="69"/>
      <c r="AKD200" s="69"/>
      <c r="AKE200" s="69"/>
      <c r="AKF200" s="69"/>
      <c r="AKG200" s="69"/>
      <c r="AKH200" s="69"/>
      <c r="AKI200" s="69"/>
      <c r="AKJ200" s="69"/>
      <c r="AKK200" s="69"/>
      <c r="AKL200" s="69"/>
      <c r="AKM200" s="69"/>
      <c r="AKN200" s="69"/>
      <c r="AKO200" s="69"/>
      <c r="AKP200" s="69"/>
      <c r="AKQ200" s="69"/>
      <c r="AKR200" s="69"/>
      <c r="AKS200" s="69"/>
      <c r="AKT200" s="69"/>
      <c r="AKU200" s="69"/>
      <c r="AKV200" s="69"/>
      <c r="AKW200" s="69"/>
      <c r="AKX200" s="69"/>
      <c r="AKY200" s="69"/>
      <c r="AKZ200" s="69"/>
      <c r="ALA200" s="69"/>
      <c r="ALB200" s="69"/>
      <c r="ALC200" s="69"/>
      <c r="ALD200" s="69"/>
      <c r="ALE200" s="69"/>
      <c r="ALF200" s="69"/>
      <c r="ALG200" s="69"/>
      <c r="ALH200" s="69"/>
      <c r="ALI200" s="69"/>
      <c r="ALJ200" s="69"/>
      <c r="ALK200" s="69"/>
      <c r="ALL200" s="69"/>
      <c r="ALM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c r="CQ228" s="69"/>
      <c r="CR228" s="69"/>
      <c r="CS228" s="69"/>
      <c r="CT228" s="69"/>
      <c r="CU228" s="69"/>
      <c r="CV228" s="69"/>
      <c r="CW228" s="69"/>
      <c r="CX228" s="69"/>
      <c r="CY228" s="69"/>
      <c r="CZ228" s="69"/>
      <c r="DA228" s="69"/>
      <c r="DB228" s="69"/>
      <c r="DC228" s="69"/>
      <c r="DD228" s="69"/>
      <c r="DE228" s="69"/>
      <c r="DF228" s="69"/>
      <c r="DG228" s="69"/>
      <c r="DH228" s="69"/>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c r="BZ232" s="69"/>
      <c r="CA232" s="69"/>
      <c r="CB232" s="69"/>
      <c r="CC232" s="69"/>
      <c r="CD232" s="69"/>
      <c r="CE232" s="69"/>
      <c r="CF232" s="69"/>
      <c r="CG232" s="69"/>
      <c r="CH232" s="69"/>
      <c r="CI232" s="69"/>
      <c r="CJ232" s="69"/>
      <c r="CK232" s="69"/>
      <c r="CL232" s="69"/>
      <c r="CM232" s="69"/>
      <c r="CN232" s="69"/>
      <c r="CO232" s="69"/>
      <c r="CP232" s="69"/>
      <c r="CQ232" s="69"/>
      <c r="CR232" s="69"/>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c r="EM232" s="69"/>
      <c r="EN232" s="69"/>
      <c r="EO232" s="69"/>
      <c r="EP232" s="69"/>
      <c r="EQ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c r="BF236" s="69"/>
      <c r="BG236" s="69"/>
      <c r="BH236" s="69"/>
      <c r="BI236" s="69"/>
      <c r="BJ236" s="69"/>
      <c r="BK236" s="69"/>
      <c r="BL236" s="69"/>
      <c r="BM236" s="69"/>
      <c r="BN236" s="69"/>
      <c r="BO236" s="69"/>
      <c r="BP236" s="69"/>
      <c r="BQ236" s="69"/>
      <c r="BR236" s="69"/>
      <c r="BS236" s="69"/>
      <c r="BT236" s="69"/>
      <c r="BU236" s="69"/>
      <c r="BV236" s="69"/>
      <c r="BW236" s="69"/>
      <c r="BX236" s="69"/>
      <c r="BY236" s="69"/>
      <c r="BZ236" s="69"/>
      <c r="CA236" s="69"/>
      <c r="CB236" s="69"/>
      <c r="CC236" s="69"/>
      <c r="CD236" s="69"/>
      <c r="CE236" s="69"/>
      <c r="CF236" s="69"/>
      <c r="CG236" s="69"/>
      <c r="CH236" s="69"/>
      <c r="CI236" s="69"/>
      <c r="CJ236" s="69"/>
      <c r="CK236" s="69"/>
      <c r="CL236" s="69"/>
      <c r="CM236" s="69"/>
      <c r="CN236" s="69"/>
      <c r="CO236" s="69"/>
      <c r="CP236" s="69"/>
      <c r="CQ236" s="69"/>
      <c r="CR236" s="69"/>
      <c r="CS236" s="69"/>
      <c r="CT236" s="69"/>
      <c r="CU236" s="69"/>
      <c r="CV236" s="69"/>
      <c r="CW236" s="69"/>
      <c r="CX236" s="69"/>
      <c r="CY236" s="69"/>
      <c r="CZ236" s="69"/>
      <c r="DA236" s="69"/>
      <c r="DB236" s="69"/>
      <c r="DC236" s="69"/>
      <c r="DD236" s="69"/>
      <c r="DE236" s="69"/>
      <c r="DF236" s="69"/>
      <c r="DG236" s="69"/>
      <c r="DH236" s="69"/>
      <c r="DI236" s="69"/>
      <c r="DJ236" s="69"/>
      <c r="DK236" s="69"/>
      <c r="DL236" s="69"/>
      <c r="DM236" s="69"/>
      <c r="DN236" s="69"/>
      <c r="DO236" s="69"/>
      <c r="DP236" s="69"/>
      <c r="DQ236" s="69"/>
      <c r="DR236" s="69"/>
      <c r="DS236" s="69"/>
      <c r="DT236" s="69"/>
      <c r="DU236" s="69"/>
      <c r="DV236" s="69"/>
      <c r="DW236" s="69"/>
      <c r="DX236" s="69"/>
      <c r="DY236" s="69"/>
      <c r="DZ236" s="69"/>
      <c r="EA236" s="69"/>
      <c r="EB236" s="69"/>
      <c r="EC236" s="69"/>
      <c r="ED236" s="69"/>
      <c r="EE236" s="69"/>
      <c r="EF236" s="69"/>
      <c r="EG236" s="69"/>
      <c r="EH236" s="69"/>
      <c r="EI236" s="69"/>
      <c r="EJ236" s="69"/>
      <c r="EK236" s="69"/>
      <c r="EL236" s="69"/>
      <c r="EM236" s="69"/>
      <c r="EN236" s="69"/>
      <c r="EO236" s="69"/>
      <c r="EP236" s="69"/>
      <c r="EQ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c r="BF237" s="69"/>
      <c r="BG237" s="69"/>
      <c r="BH237" s="69"/>
      <c r="BI237" s="69"/>
      <c r="BJ237" s="69"/>
      <c r="BK237" s="69"/>
      <c r="BL237" s="69"/>
      <c r="BM237" s="69"/>
      <c r="BN237" s="69"/>
      <c r="BO237" s="69"/>
      <c r="BP237" s="69"/>
      <c r="BQ237" s="69"/>
      <c r="BR237" s="69"/>
      <c r="BS237" s="69"/>
      <c r="BT237" s="69"/>
      <c r="BU237" s="69"/>
      <c r="BV237" s="69"/>
      <c r="BW237" s="69"/>
      <c r="BX237" s="69"/>
      <c r="BY237" s="69"/>
      <c r="BZ237" s="69"/>
      <c r="CA237" s="69"/>
      <c r="CB237" s="69"/>
      <c r="CC237" s="69"/>
      <c r="CD237" s="69"/>
      <c r="CE237" s="69"/>
      <c r="CF237" s="69"/>
      <c r="CG237" s="69"/>
      <c r="CH237" s="69"/>
      <c r="CI237" s="69"/>
      <c r="CJ237" s="69"/>
      <c r="CK237" s="69"/>
      <c r="CL237" s="69"/>
      <c r="CM237" s="69"/>
      <c r="CN237" s="69"/>
      <c r="CO237" s="69"/>
      <c r="CP237" s="69"/>
      <c r="CQ237" s="69"/>
      <c r="CR237" s="69"/>
      <c r="CS237" s="69"/>
      <c r="CT237" s="69"/>
      <c r="CU237" s="69"/>
      <c r="CV237" s="69"/>
      <c r="CW237" s="69"/>
      <c r="CX237" s="69"/>
      <c r="CY237" s="69"/>
      <c r="CZ237" s="69"/>
      <c r="DA237" s="69"/>
      <c r="DB237" s="69"/>
      <c r="DC237" s="69"/>
      <c r="DD237" s="69"/>
      <c r="DE237" s="69"/>
      <c r="DF237" s="69"/>
      <c r="DG237" s="69"/>
      <c r="DH237" s="69"/>
      <c r="DI237" s="69"/>
      <c r="DJ237" s="69"/>
      <c r="DK237" s="69"/>
      <c r="DL237" s="69"/>
      <c r="DM237" s="69"/>
      <c r="DN237" s="69"/>
      <c r="DO237" s="69"/>
      <c r="DP237" s="69"/>
      <c r="DQ237" s="69"/>
      <c r="DR237" s="69"/>
      <c r="DS237" s="69"/>
      <c r="DT237" s="69"/>
      <c r="DU237" s="69"/>
      <c r="DV237" s="69"/>
      <c r="DW237" s="69"/>
      <c r="DX237" s="69"/>
      <c r="DY237" s="69"/>
      <c r="DZ237" s="69"/>
      <c r="EA237" s="69"/>
      <c r="EB237" s="69"/>
      <c r="EC237" s="69"/>
      <c r="ED237" s="69"/>
      <c r="EE237" s="69"/>
      <c r="EF237" s="69"/>
      <c r="EG237" s="69"/>
      <c r="EH237" s="69"/>
      <c r="EI237" s="69"/>
      <c r="EJ237" s="69"/>
      <c r="EK237" s="69"/>
      <c r="EL237" s="69"/>
      <c r="EM237" s="69"/>
      <c r="EN237" s="69"/>
      <c r="EO237" s="69"/>
      <c r="EP237" s="69"/>
      <c r="EQ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c r="BF238" s="69"/>
      <c r="BG238" s="69"/>
      <c r="BH238" s="69"/>
      <c r="BI238" s="69"/>
      <c r="BJ238" s="69"/>
      <c r="BK238" s="69"/>
      <c r="BL238" s="69"/>
      <c r="BM238" s="69"/>
      <c r="BN238" s="69"/>
      <c r="BO238" s="69"/>
      <c r="BP238" s="69"/>
      <c r="BQ238" s="69"/>
      <c r="BR238" s="69"/>
      <c r="BS238" s="69"/>
      <c r="BT238" s="69"/>
      <c r="BU238" s="69"/>
      <c r="BV238" s="69"/>
      <c r="BW238" s="69"/>
      <c r="BX238" s="69"/>
      <c r="BY238" s="69"/>
      <c r="BZ238" s="69"/>
      <c r="CA238" s="69"/>
      <c r="CB238" s="69"/>
      <c r="CC238" s="69"/>
      <c r="CD238" s="69"/>
      <c r="CE238" s="69"/>
      <c r="CF238" s="69"/>
      <c r="CG238" s="69"/>
      <c r="CH238" s="69"/>
      <c r="CI238" s="69"/>
      <c r="CJ238" s="69"/>
      <c r="CK238" s="69"/>
      <c r="CL238" s="69"/>
      <c r="CM238" s="69"/>
      <c r="CN238" s="69"/>
      <c r="CO238" s="69"/>
      <c r="CP238" s="69"/>
      <c r="CQ238" s="69"/>
      <c r="CR238" s="69"/>
      <c r="CS238" s="69"/>
      <c r="CT238" s="69"/>
      <c r="CU238" s="69"/>
      <c r="CV238" s="69"/>
      <c r="CW238" s="69"/>
      <c r="CX238" s="69"/>
      <c r="CY238" s="69"/>
      <c r="CZ238" s="69"/>
      <c r="DA238" s="69"/>
      <c r="DB238" s="69"/>
      <c r="DC238" s="69"/>
      <c r="DD238" s="69"/>
      <c r="DE238" s="69"/>
      <c r="DF238" s="69"/>
      <c r="DG238" s="69"/>
      <c r="DH238" s="69"/>
      <c r="DI238" s="69"/>
      <c r="DJ238" s="69"/>
      <c r="DK238" s="69"/>
      <c r="DL238" s="69"/>
      <c r="DM238" s="69"/>
      <c r="DN238" s="69"/>
      <c r="DO238" s="69"/>
      <c r="DP238" s="69"/>
      <c r="DQ238" s="69"/>
      <c r="DR238" s="69"/>
      <c r="DS238" s="69"/>
      <c r="DT238" s="69"/>
      <c r="DU238" s="69"/>
      <c r="DV238" s="69"/>
      <c r="DW238" s="69"/>
      <c r="DX238" s="69"/>
      <c r="DY238" s="69"/>
      <c r="DZ238" s="69"/>
      <c r="EA238" s="69"/>
      <c r="EB238" s="69"/>
      <c r="EC238" s="69"/>
      <c r="ED238" s="69"/>
      <c r="EE238" s="69"/>
      <c r="EF238" s="69"/>
      <c r="EG238" s="69"/>
      <c r="EH238" s="69"/>
      <c r="EI238" s="69"/>
      <c r="EJ238" s="69"/>
      <c r="EK238" s="69"/>
      <c r="EL238" s="69"/>
      <c r="EM238" s="69"/>
      <c r="EN238" s="69"/>
      <c r="EO238" s="69"/>
      <c r="EP238" s="69"/>
      <c r="EQ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c r="BF239" s="69"/>
      <c r="BG239" s="69"/>
      <c r="BH239" s="69"/>
      <c r="BI239" s="69"/>
      <c r="BJ239" s="69"/>
      <c r="BK239" s="69"/>
      <c r="BL239" s="69"/>
      <c r="BM239" s="69"/>
      <c r="BN239" s="69"/>
      <c r="BO239" s="69"/>
      <c r="BP239" s="69"/>
      <c r="BQ239" s="69"/>
      <c r="BR239" s="69"/>
      <c r="BS239" s="69"/>
      <c r="BT239" s="69"/>
      <c r="BU239" s="69"/>
      <c r="BV239" s="69"/>
      <c r="BW239" s="69"/>
      <c r="BX239" s="69"/>
      <c r="BY239" s="69"/>
      <c r="BZ239" s="69"/>
      <c r="CA239" s="69"/>
      <c r="CB239" s="69"/>
      <c r="CC239" s="69"/>
      <c r="CD239" s="69"/>
      <c r="CE239" s="69"/>
      <c r="CF239" s="69"/>
      <c r="CG239" s="69"/>
      <c r="CH239" s="69"/>
      <c r="CI239" s="69"/>
      <c r="CJ239" s="69"/>
      <c r="CK239" s="69"/>
      <c r="CL239" s="69"/>
      <c r="CM239" s="69"/>
      <c r="CN239" s="69"/>
      <c r="CO239" s="69"/>
      <c r="CP239" s="69"/>
      <c r="CQ239" s="69"/>
      <c r="CR239" s="69"/>
      <c r="CS239" s="69"/>
      <c r="CT239" s="69"/>
      <c r="CU239" s="69"/>
      <c r="CV239" s="69"/>
      <c r="CW239" s="69"/>
      <c r="CX239" s="69"/>
      <c r="CY239" s="69"/>
      <c r="CZ239" s="69"/>
      <c r="DA239" s="69"/>
      <c r="DB239" s="69"/>
      <c r="DC239" s="69"/>
      <c r="DD239" s="69"/>
      <c r="DE239" s="69"/>
      <c r="DF239" s="69"/>
      <c r="DG239" s="69"/>
      <c r="DH239" s="69"/>
      <c r="DI239" s="69"/>
      <c r="DJ239" s="69"/>
      <c r="DK239" s="69"/>
      <c r="DL239" s="69"/>
      <c r="DM239" s="69"/>
      <c r="DN239" s="69"/>
      <c r="DO239" s="69"/>
      <c r="DP239" s="69"/>
      <c r="DQ239" s="69"/>
      <c r="DR239" s="69"/>
      <c r="DS239" s="69"/>
      <c r="DT239" s="69"/>
      <c r="DU239" s="69"/>
      <c r="DV239" s="69"/>
      <c r="DW239" s="69"/>
      <c r="DX239" s="69"/>
      <c r="DY239" s="69"/>
      <c r="DZ239" s="69"/>
      <c r="EA239" s="69"/>
      <c r="EB239" s="69"/>
      <c r="EC239" s="69"/>
      <c r="ED239" s="69"/>
      <c r="EE239" s="69"/>
      <c r="EF239" s="69"/>
      <c r="EG239" s="69"/>
      <c r="EH239" s="69"/>
      <c r="EI239" s="69"/>
      <c r="EJ239" s="69"/>
      <c r="EK239" s="69"/>
      <c r="EL239" s="69"/>
      <c r="EM239" s="69"/>
      <c r="EN239" s="69"/>
      <c r="EO239" s="69"/>
      <c r="EP239" s="69"/>
      <c r="EQ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c r="CK240" s="69"/>
      <c r="CL240" s="69"/>
      <c r="CM240" s="69"/>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c r="BT243" s="69"/>
      <c r="BU243" s="69"/>
      <c r="BV243" s="69"/>
      <c r="BW243" s="69"/>
      <c r="BX243" s="69"/>
      <c r="BY243" s="69"/>
      <c r="BZ243" s="69"/>
      <c r="CA243" s="69"/>
      <c r="CB243" s="69"/>
      <c r="CC243" s="69"/>
      <c r="CD243" s="69"/>
      <c r="CE243" s="69"/>
      <c r="CF243" s="69"/>
      <c r="CG243" s="69"/>
      <c r="CH243" s="69"/>
      <c r="CI243" s="69"/>
      <c r="CJ243" s="69"/>
      <c r="CK243" s="69"/>
      <c r="CL243" s="69"/>
      <c r="CM243" s="69"/>
      <c r="CN243" s="69"/>
      <c r="CO243" s="69"/>
      <c r="CP243" s="69"/>
      <c r="CQ243" s="69"/>
      <c r="CR243" s="69"/>
      <c r="CS243" s="69"/>
      <c r="CT243" s="69"/>
      <c r="CU243" s="69"/>
      <c r="CV243" s="69"/>
      <c r="CW243" s="69"/>
      <c r="CX243" s="69"/>
      <c r="CY243" s="69"/>
      <c r="CZ243" s="69"/>
      <c r="DA243" s="69"/>
      <c r="DB243" s="69"/>
      <c r="DC243" s="69"/>
      <c r="DD243" s="69"/>
      <c r="DE243" s="69"/>
      <c r="DF243" s="69"/>
      <c r="DG243" s="69"/>
      <c r="DH243" s="69"/>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c r="EG243" s="69"/>
      <c r="EH243" s="69"/>
      <c r="EI243" s="69"/>
      <c r="EJ243" s="69"/>
      <c r="EK243" s="69"/>
      <c r="EL243" s="69"/>
      <c r="EM243" s="69"/>
      <c r="EN243" s="69"/>
      <c r="EO243" s="69"/>
      <c r="EP243" s="69"/>
      <c r="EQ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c r="BF245" s="69"/>
      <c r="BG245" s="69"/>
      <c r="BH245" s="69"/>
      <c r="BI245" s="69"/>
      <c r="BJ245" s="69"/>
      <c r="BK245" s="69"/>
      <c r="BL245" s="69"/>
      <c r="BM245" s="69"/>
      <c r="BN245" s="69"/>
      <c r="BO245" s="69"/>
      <c r="BP245" s="69"/>
      <c r="BQ245" s="69"/>
      <c r="BR245" s="69"/>
      <c r="BS245" s="69"/>
      <c r="BT245" s="69"/>
      <c r="BU245" s="69"/>
      <c r="BV245" s="69"/>
      <c r="BW245" s="69"/>
      <c r="BX245" s="69"/>
      <c r="BY245" s="69"/>
      <c r="BZ245" s="69"/>
      <c r="CA245" s="69"/>
      <c r="CB245" s="69"/>
      <c r="CC245" s="69"/>
      <c r="CD245" s="69"/>
      <c r="CE245" s="69"/>
      <c r="CF245" s="69"/>
      <c r="CG245" s="69"/>
      <c r="CH245" s="69"/>
      <c r="CI245" s="69"/>
      <c r="CJ245" s="69"/>
      <c r="CK245" s="69"/>
      <c r="CL245" s="69"/>
      <c r="CM245" s="69"/>
      <c r="CN245" s="69"/>
      <c r="CO245" s="69"/>
      <c r="CP245" s="69"/>
      <c r="CQ245" s="69"/>
      <c r="CR245" s="69"/>
      <c r="CS245" s="69"/>
      <c r="CT245" s="69"/>
      <c r="CU245" s="69"/>
      <c r="CV245" s="69"/>
      <c r="CW245" s="69"/>
      <c r="CX245" s="69"/>
      <c r="CY245" s="69"/>
      <c r="CZ245" s="69"/>
      <c r="DA245" s="69"/>
      <c r="DB245" s="69"/>
      <c r="DC245" s="69"/>
      <c r="DD245" s="69"/>
      <c r="DE245" s="69"/>
      <c r="DF245" s="69"/>
      <c r="DG245" s="69"/>
      <c r="DH245" s="69"/>
      <c r="DI245" s="69"/>
      <c r="DJ245" s="69"/>
      <c r="DK245" s="69"/>
      <c r="DL245" s="69"/>
      <c r="DM245" s="69"/>
      <c r="DN245" s="69"/>
      <c r="DO245" s="69"/>
      <c r="DP245" s="69"/>
      <c r="DQ245" s="69"/>
      <c r="DR245" s="69"/>
      <c r="DS245" s="69"/>
      <c r="DT245" s="69"/>
      <c r="DU245" s="69"/>
      <c r="DV245" s="69"/>
      <c r="DW245" s="69"/>
      <c r="DX245" s="69"/>
      <c r="DY245" s="69"/>
      <c r="DZ245" s="69"/>
      <c r="EA245" s="69"/>
      <c r="EB245" s="69"/>
      <c r="EC245" s="69"/>
      <c r="ED245" s="69"/>
      <c r="EE245" s="69"/>
      <c r="EF245" s="69"/>
      <c r="EG245" s="69"/>
      <c r="EH245" s="69"/>
      <c r="EI245" s="69"/>
      <c r="EJ245" s="69"/>
      <c r="EK245" s="69"/>
      <c r="EL245" s="69"/>
      <c r="EM245" s="69"/>
      <c r="EN245" s="69"/>
      <c r="EO245" s="69"/>
      <c r="EP245" s="69"/>
      <c r="EQ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c r="BF248" s="69"/>
      <c r="BG248" s="69"/>
      <c r="BH248" s="69"/>
      <c r="BI248" s="69"/>
      <c r="BJ248" s="69"/>
      <c r="BK248" s="69"/>
      <c r="BL248" s="69"/>
      <c r="BM248" s="69"/>
      <c r="BN248" s="69"/>
      <c r="BO248" s="69"/>
      <c r="BP248" s="69"/>
      <c r="BQ248" s="69"/>
      <c r="BR248" s="69"/>
      <c r="BS248" s="69"/>
      <c r="BT248" s="69"/>
      <c r="BU248" s="69"/>
      <c r="BV248" s="69"/>
      <c r="BW248" s="69"/>
      <c r="BX248" s="69"/>
      <c r="BY248" s="69"/>
      <c r="BZ248" s="69"/>
      <c r="CA248" s="69"/>
      <c r="CB248" s="69"/>
      <c r="CC248" s="69"/>
      <c r="CD248" s="69"/>
      <c r="CE248" s="69"/>
      <c r="CF248" s="69"/>
      <c r="CG248" s="69"/>
      <c r="CH248" s="69"/>
      <c r="CI248" s="69"/>
      <c r="CJ248" s="69"/>
      <c r="CK248" s="69"/>
      <c r="CL248" s="69"/>
      <c r="CM248" s="69"/>
      <c r="CN248" s="69"/>
      <c r="CO248" s="69"/>
      <c r="CP248" s="69"/>
      <c r="CQ248" s="69"/>
      <c r="CR248" s="69"/>
      <c r="CS248" s="69"/>
      <c r="CT248" s="69"/>
      <c r="CU248" s="69"/>
      <c r="CV248" s="69"/>
      <c r="CW248" s="69"/>
      <c r="CX248" s="69"/>
      <c r="CY248" s="69"/>
      <c r="CZ248" s="69"/>
      <c r="DA248" s="69"/>
      <c r="DB248" s="69"/>
      <c r="DC248" s="69"/>
      <c r="DD248" s="69"/>
      <c r="DE248" s="69"/>
      <c r="DF248" s="69"/>
      <c r="DG248" s="69"/>
      <c r="DH248" s="69"/>
      <c r="DI248" s="69"/>
      <c r="DJ248" s="69"/>
      <c r="DK248" s="69"/>
      <c r="DL248" s="69"/>
      <c r="DM248" s="69"/>
      <c r="DN248" s="69"/>
      <c r="DO248" s="69"/>
      <c r="DP248" s="69"/>
      <c r="DQ248" s="69"/>
      <c r="DR248" s="69"/>
      <c r="DS248" s="69"/>
      <c r="DT248" s="69"/>
      <c r="DU248" s="69"/>
      <c r="DV248" s="69"/>
      <c r="DW248" s="69"/>
      <c r="DX248" s="69"/>
      <c r="DY248" s="69"/>
      <c r="DZ248" s="69"/>
      <c r="EA248" s="69"/>
      <c r="EB248" s="69"/>
      <c r="EC248" s="69"/>
      <c r="ED248" s="69"/>
      <c r="EE248" s="69"/>
      <c r="EF248" s="69"/>
      <c r="EG248" s="69"/>
      <c r="EH248" s="69"/>
      <c r="EI248" s="69"/>
      <c r="EJ248" s="69"/>
      <c r="EK248" s="69"/>
      <c r="EL248" s="69"/>
      <c r="EM248" s="69"/>
      <c r="EN248" s="69"/>
      <c r="EO248" s="69"/>
      <c r="EP248" s="69"/>
      <c r="EQ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c r="BF249" s="69"/>
      <c r="BG249" s="69"/>
      <c r="BH249" s="69"/>
      <c r="BI249" s="69"/>
      <c r="BJ249" s="69"/>
      <c r="BK249" s="69"/>
      <c r="BL249" s="69"/>
      <c r="BM249" s="69"/>
      <c r="BN249" s="69"/>
      <c r="BO249" s="69"/>
      <c r="BP249" s="69"/>
      <c r="BQ249" s="69"/>
      <c r="BR249" s="69"/>
      <c r="BS249" s="69"/>
      <c r="BT249" s="69"/>
      <c r="BU249" s="69"/>
      <c r="BV249" s="69"/>
      <c r="BW249" s="69"/>
      <c r="BX249" s="69"/>
      <c r="BY249" s="69"/>
      <c r="BZ249" s="69"/>
      <c r="CA249" s="69"/>
      <c r="CB249" s="69"/>
      <c r="CC249" s="69"/>
      <c r="CD249" s="69"/>
      <c r="CE249" s="69"/>
      <c r="CF249" s="69"/>
      <c r="CG249" s="69"/>
      <c r="CH249" s="69"/>
      <c r="CI249" s="69"/>
      <c r="CJ249" s="69"/>
      <c r="CK249" s="69"/>
      <c r="CL249" s="69"/>
      <c r="CM249" s="69"/>
      <c r="CN249" s="69"/>
      <c r="CO249" s="69"/>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c r="DQ249" s="69"/>
      <c r="DR249" s="69"/>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c r="BF250" s="69"/>
      <c r="BG250" s="69"/>
      <c r="BH250" s="69"/>
      <c r="BI250" s="69"/>
      <c r="BJ250" s="69"/>
      <c r="BK250" s="69"/>
      <c r="BL250" s="69"/>
      <c r="BM250" s="69"/>
      <c r="BN250" s="69"/>
      <c r="BO250" s="69"/>
      <c r="BP250" s="69"/>
      <c r="BQ250" s="69"/>
      <c r="BR250" s="69"/>
      <c r="BS250" s="69"/>
      <c r="BT250" s="69"/>
      <c r="BU250" s="69"/>
      <c r="BV250" s="69"/>
      <c r="BW250" s="69"/>
      <c r="BX250" s="69"/>
      <c r="BY250" s="69"/>
      <c r="BZ250" s="69"/>
      <c r="CA250" s="69"/>
      <c r="CB250" s="69"/>
      <c r="CC250" s="69"/>
      <c r="CD250" s="69"/>
      <c r="CE250" s="69"/>
      <c r="CF250" s="69"/>
      <c r="CG250" s="69"/>
      <c r="CH250" s="69"/>
      <c r="CI250" s="69"/>
      <c r="CJ250" s="69"/>
      <c r="CK250" s="69"/>
      <c r="CL250" s="69"/>
      <c r="CM250" s="69"/>
      <c r="CN250" s="69"/>
      <c r="CO250" s="69"/>
      <c r="CP250" s="69"/>
      <c r="CQ250" s="69"/>
      <c r="CR250" s="69"/>
      <c r="CS250" s="69"/>
      <c r="CT250" s="69"/>
      <c r="CU250" s="69"/>
      <c r="CV250" s="69"/>
      <c r="CW250" s="69"/>
      <c r="CX250" s="69"/>
      <c r="CY250" s="69"/>
      <c r="CZ250" s="69"/>
      <c r="DA250" s="69"/>
      <c r="DB250" s="69"/>
      <c r="DC250" s="69"/>
      <c r="DD250" s="69"/>
      <c r="DE250" s="69"/>
      <c r="DF250" s="69"/>
      <c r="DG250" s="69"/>
      <c r="DH250" s="69"/>
      <c r="DI250" s="69"/>
      <c r="DJ250" s="69"/>
      <c r="DK250" s="69"/>
      <c r="DL250" s="69"/>
      <c r="DM250" s="69"/>
      <c r="DN250" s="69"/>
      <c r="DO250" s="69"/>
      <c r="DP250" s="69"/>
      <c r="DQ250" s="69"/>
      <c r="DR250" s="69"/>
      <c r="DS250" s="69"/>
      <c r="DT250" s="69"/>
      <c r="DU250" s="69"/>
      <c r="DV250" s="69"/>
      <c r="DW250" s="69"/>
      <c r="DX250" s="69"/>
      <c r="DY250" s="69"/>
      <c r="DZ250" s="69"/>
      <c r="EA250" s="69"/>
      <c r="EB250" s="69"/>
      <c r="EC250" s="69"/>
      <c r="ED250" s="69"/>
      <c r="EE250" s="69"/>
      <c r="EF250" s="69"/>
      <c r="EG250" s="69"/>
      <c r="EH250" s="69"/>
      <c r="EI250" s="69"/>
      <c r="EJ250" s="69"/>
      <c r="EK250" s="69"/>
      <c r="EL250" s="69"/>
      <c r="EM250" s="69"/>
      <c r="EN250" s="69"/>
      <c r="EO250" s="69"/>
      <c r="EP250" s="69"/>
      <c r="EQ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c r="BF251" s="69"/>
      <c r="BG251" s="69"/>
      <c r="BH251" s="69"/>
      <c r="BI251" s="69"/>
      <c r="BJ251" s="69"/>
      <c r="BK251" s="69"/>
      <c r="BL251" s="69"/>
      <c r="BM251" s="69"/>
      <c r="BN251" s="69"/>
      <c r="BO251" s="69"/>
      <c r="BP251" s="69"/>
      <c r="BQ251" s="69"/>
      <c r="BR251" s="69"/>
      <c r="BS251" s="69"/>
      <c r="BT251" s="69"/>
      <c r="BU251" s="69"/>
      <c r="BV251" s="69"/>
      <c r="BW251" s="69"/>
      <c r="BX251" s="69"/>
      <c r="BY251" s="69"/>
      <c r="BZ251" s="69"/>
      <c r="CA251" s="69"/>
      <c r="CB251" s="69"/>
      <c r="CC251" s="69"/>
      <c r="CD251" s="69"/>
      <c r="CE251" s="69"/>
      <c r="CF251" s="69"/>
      <c r="CG251" s="69"/>
      <c r="CH251" s="69"/>
      <c r="CI251" s="69"/>
      <c r="CJ251" s="69"/>
      <c r="CK251" s="69"/>
      <c r="CL251" s="69"/>
      <c r="CM251" s="69"/>
      <c r="CN251" s="69"/>
      <c r="CO251" s="69"/>
      <c r="CP251" s="69"/>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c r="EE251" s="69"/>
      <c r="EF251" s="69"/>
      <c r="EG251" s="69"/>
      <c r="EH251" s="69"/>
      <c r="EI251" s="69"/>
      <c r="EJ251" s="69"/>
      <c r="EK251" s="69"/>
      <c r="EL251" s="69"/>
      <c r="EM251" s="69"/>
      <c r="EN251" s="69"/>
      <c r="EO251" s="69"/>
      <c r="EP251" s="69"/>
      <c r="EQ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c r="BF252" s="69"/>
      <c r="BG252" s="69"/>
      <c r="BH252" s="69"/>
      <c r="BI252" s="69"/>
      <c r="BJ252" s="69"/>
      <c r="BK252" s="69"/>
      <c r="BL252" s="69"/>
      <c r="BM252" s="69"/>
      <c r="BN252" s="69"/>
      <c r="BO252" s="69"/>
      <c r="BP252" s="69"/>
      <c r="BQ252" s="69"/>
      <c r="BR252" s="69"/>
      <c r="BS252" s="69"/>
      <c r="BT252" s="69"/>
      <c r="BU252" s="69"/>
      <c r="BV252" s="69"/>
      <c r="BW252" s="69"/>
      <c r="BX252" s="69"/>
      <c r="BY252" s="69"/>
      <c r="BZ252" s="69"/>
      <c r="CA252" s="69"/>
      <c r="CB252" s="69"/>
      <c r="CC252" s="69"/>
      <c r="CD252" s="69"/>
      <c r="CE252" s="69"/>
      <c r="CF252" s="69"/>
      <c r="CG252" s="69"/>
      <c r="CH252" s="69"/>
      <c r="CI252" s="69"/>
      <c r="CJ252" s="69"/>
      <c r="CK252" s="69"/>
      <c r="CL252" s="69"/>
      <c r="CM252" s="69"/>
      <c r="CN252" s="69"/>
      <c r="CO252" s="69"/>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c r="DO252" s="69"/>
      <c r="DP252" s="69"/>
      <c r="DQ252" s="69"/>
      <c r="DR252" s="69"/>
      <c r="DS252" s="69"/>
      <c r="DT252" s="69"/>
      <c r="DU252" s="69"/>
      <c r="DV252" s="69"/>
      <c r="DW252" s="69"/>
      <c r="DX252" s="69"/>
      <c r="DY252" s="69"/>
      <c r="DZ252" s="69"/>
      <c r="EA252" s="69"/>
      <c r="EB252" s="69"/>
      <c r="EC252" s="69"/>
      <c r="ED252" s="69"/>
      <c r="EE252" s="69"/>
      <c r="EF252" s="69"/>
      <c r="EG252" s="69"/>
      <c r="EH252" s="69"/>
      <c r="EI252" s="69"/>
      <c r="EJ252" s="69"/>
      <c r="EK252" s="69"/>
      <c r="EL252" s="69"/>
      <c r="EM252" s="69"/>
      <c r="EN252" s="69"/>
      <c r="EO252" s="69"/>
      <c r="EP252" s="69"/>
      <c r="EQ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c r="BF253" s="69"/>
      <c r="BG253" s="69"/>
      <c r="BH253" s="69"/>
      <c r="BI253" s="69"/>
      <c r="BJ253" s="69"/>
      <c r="BK253" s="69"/>
      <c r="BL253" s="69"/>
      <c r="BM253" s="69"/>
      <c r="BN253" s="69"/>
      <c r="BO253" s="69"/>
      <c r="BP253" s="69"/>
      <c r="BQ253" s="69"/>
      <c r="BR253" s="69"/>
      <c r="BS253" s="69"/>
      <c r="BT253" s="69"/>
      <c r="BU253" s="69"/>
      <c r="BV253" s="69"/>
      <c r="BW253" s="69"/>
      <c r="BX253" s="69"/>
      <c r="BY253" s="69"/>
      <c r="BZ253" s="69"/>
      <c r="CA253" s="69"/>
      <c r="CB253" s="69"/>
      <c r="CC253" s="69"/>
      <c r="CD253" s="69"/>
      <c r="CE253" s="69"/>
      <c r="CF253" s="69"/>
      <c r="CG253" s="69"/>
      <c r="CH253" s="69"/>
      <c r="CI253" s="69"/>
      <c r="CJ253" s="69"/>
      <c r="CK253" s="69"/>
      <c r="CL253" s="69"/>
      <c r="CM253" s="69"/>
      <c r="CN253" s="69"/>
      <c r="CO253" s="69"/>
      <c r="CP253" s="69"/>
      <c r="CQ253" s="69"/>
      <c r="CR253" s="69"/>
      <c r="CS253" s="69"/>
      <c r="CT253" s="69"/>
      <c r="CU253" s="69"/>
      <c r="CV253" s="69"/>
      <c r="CW253" s="69"/>
      <c r="CX253" s="69"/>
      <c r="CY253" s="69"/>
      <c r="CZ253" s="69"/>
      <c r="DA253" s="69"/>
      <c r="DB253" s="69"/>
      <c r="DC253" s="69"/>
      <c r="DD253" s="69"/>
      <c r="DE253" s="69"/>
      <c r="DF253" s="69"/>
      <c r="DG253" s="69"/>
      <c r="DH253" s="69"/>
      <c r="DI253" s="69"/>
      <c r="DJ253" s="69"/>
      <c r="DK253" s="69"/>
      <c r="DL253" s="69"/>
      <c r="DM253" s="69"/>
      <c r="DN253" s="69"/>
      <c r="DO253" s="69"/>
      <c r="DP253" s="69"/>
      <c r="DQ253" s="69"/>
      <c r="DR253" s="69"/>
      <c r="DS253" s="69"/>
      <c r="DT253" s="69"/>
      <c r="DU253" s="69"/>
      <c r="DV253" s="69"/>
      <c r="DW253" s="69"/>
      <c r="DX253" s="69"/>
      <c r="DY253" s="69"/>
      <c r="DZ253" s="69"/>
      <c r="EA253" s="69"/>
      <c r="EB253" s="69"/>
      <c r="EC253" s="69"/>
      <c r="ED253" s="69"/>
      <c r="EE253" s="69"/>
      <c r="EF253" s="69"/>
      <c r="EG253" s="69"/>
      <c r="EH253" s="69"/>
      <c r="EI253" s="69"/>
      <c r="EJ253" s="69"/>
      <c r="EK253" s="69"/>
      <c r="EL253" s="69"/>
      <c r="EM253" s="69"/>
      <c r="EN253" s="69"/>
      <c r="EO253" s="69"/>
      <c r="EP253" s="69"/>
      <c r="EQ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c r="BF254" s="69"/>
      <c r="BG254" s="69"/>
      <c r="BH254" s="69"/>
      <c r="BI254" s="69"/>
      <c r="BJ254" s="69"/>
      <c r="BK254" s="69"/>
      <c r="BL254" s="69"/>
      <c r="BM254" s="69"/>
      <c r="BN254" s="69"/>
      <c r="BO254" s="69"/>
      <c r="BP254" s="69"/>
      <c r="BQ254" s="69"/>
      <c r="BR254" s="69"/>
      <c r="BS254" s="69"/>
      <c r="BT254" s="69"/>
      <c r="BU254" s="69"/>
      <c r="BV254" s="69"/>
      <c r="BW254" s="69"/>
      <c r="BX254" s="69"/>
      <c r="BY254" s="69"/>
      <c r="BZ254" s="69"/>
      <c r="CA254" s="69"/>
      <c r="CB254" s="69"/>
      <c r="CC254" s="69"/>
      <c r="CD254" s="69"/>
      <c r="CE254" s="69"/>
      <c r="CF254" s="69"/>
      <c r="CG254" s="69"/>
      <c r="CH254" s="69"/>
      <c r="CI254" s="69"/>
      <c r="CJ254" s="69"/>
      <c r="CK254" s="69"/>
      <c r="CL254" s="69"/>
      <c r="CM254" s="69"/>
      <c r="CN254" s="69"/>
      <c r="CO254" s="69"/>
      <c r="CP254" s="69"/>
      <c r="CQ254" s="69"/>
      <c r="CR254" s="69"/>
      <c r="CS254" s="69"/>
      <c r="CT254" s="69"/>
      <c r="CU254" s="69"/>
      <c r="CV254" s="69"/>
      <c r="CW254" s="69"/>
      <c r="CX254" s="69"/>
      <c r="CY254" s="69"/>
      <c r="CZ254" s="69"/>
      <c r="DA254" s="69"/>
      <c r="DB254" s="69"/>
      <c r="DC254" s="69"/>
      <c r="DD254" s="69"/>
      <c r="DE254" s="69"/>
      <c r="DF254" s="69"/>
      <c r="DG254" s="69"/>
      <c r="DH254" s="69"/>
      <c r="DI254" s="69"/>
      <c r="DJ254" s="69"/>
      <c r="DK254" s="69"/>
      <c r="DL254" s="69"/>
      <c r="DM254" s="69"/>
      <c r="DN254" s="69"/>
      <c r="DO254" s="69"/>
      <c r="DP254" s="69"/>
      <c r="DQ254" s="69"/>
      <c r="DR254" s="69"/>
      <c r="DS254" s="69"/>
      <c r="DT254" s="69"/>
      <c r="DU254" s="69"/>
      <c r="DV254" s="69"/>
      <c r="DW254" s="69"/>
      <c r="DX254" s="69"/>
      <c r="DY254" s="69"/>
      <c r="DZ254" s="69"/>
      <c r="EA254" s="69"/>
      <c r="EB254" s="69"/>
      <c r="EC254" s="69"/>
      <c r="ED254" s="69"/>
      <c r="EE254" s="69"/>
      <c r="EF254" s="69"/>
      <c r="EG254" s="69"/>
      <c r="EH254" s="69"/>
      <c r="EI254" s="69"/>
      <c r="EJ254" s="69"/>
      <c r="EK254" s="69"/>
      <c r="EL254" s="69"/>
      <c r="EM254" s="69"/>
      <c r="EN254" s="69"/>
      <c r="EO254" s="69"/>
      <c r="EP254" s="69"/>
      <c r="EQ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c r="BF255" s="69"/>
      <c r="BG255" s="69"/>
      <c r="BH255" s="69"/>
      <c r="BI255" s="69"/>
      <c r="BJ255" s="69"/>
      <c r="BK255" s="69"/>
      <c r="BL255" s="69"/>
      <c r="BM255" s="69"/>
      <c r="BN255" s="69"/>
      <c r="BO255" s="69"/>
      <c r="BP255" s="69"/>
      <c r="BQ255" s="69"/>
      <c r="BR255" s="69"/>
      <c r="BS255" s="69"/>
      <c r="BT255" s="69"/>
      <c r="BU255" s="69"/>
      <c r="BV255" s="69"/>
      <c r="BW255" s="69"/>
      <c r="BX255" s="69"/>
      <c r="BY255" s="69"/>
      <c r="BZ255" s="69"/>
      <c r="CA255" s="69"/>
      <c r="CB255" s="69"/>
      <c r="CC255" s="69"/>
      <c r="CD255" s="69"/>
      <c r="CE255" s="69"/>
      <c r="CF255" s="69"/>
      <c r="CG255" s="69"/>
      <c r="CH255" s="69"/>
      <c r="CI255" s="69"/>
      <c r="CJ255" s="69"/>
      <c r="CK255" s="69"/>
      <c r="CL255" s="69"/>
      <c r="CM255" s="69"/>
      <c r="CN255" s="69"/>
      <c r="CO255" s="69"/>
      <c r="CP255" s="69"/>
      <c r="CQ255" s="69"/>
      <c r="CR255" s="69"/>
      <c r="CS255" s="69"/>
      <c r="CT255" s="69"/>
      <c r="CU255" s="69"/>
      <c r="CV255" s="69"/>
      <c r="CW255" s="69"/>
      <c r="CX255" s="69"/>
      <c r="CY255" s="69"/>
      <c r="CZ255" s="69"/>
      <c r="DA255" s="69"/>
      <c r="DB255" s="69"/>
      <c r="DC255" s="69"/>
      <c r="DD255" s="69"/>
      <c r="DE255" s="69"/>
      <c r="DF255" s="69"/>
      <c r="DG255" s="69"/>
      <c r="DH255" s="69"/>
      <c r="DI255" s="69"/>
      <c r="DJ255" s="69"/>
      <c r="DK255" s="69"/>
      <c r="DL255" s="69"/>
      <c r="DM255" s="69"/>
      <c r="DN255" s="69"/>
      <c r="DO255" s="69"/>
      <c r="DP255" s="69"/>
      <c r="DQ255" s="69"/>
      <c r="DR255" s="69"/>
      <c r="DS255" s="69"/>
      <c r="DT255" s="69"/>
      <c r="DU255" s="69"/>
      <c r="DV255" s="69"/>
      <c r="DW255" s="69"/>
      <c r="DX255" s="69"/>
      <c r="DY255" s="69"/>
      <c r="DZ255" s="69"/>
      <c r="EA255" s="69"/>
      <c r="EB255" s="69"/>
      <c r="EC255" s="69"/>
      <c r="ED255" s="69"/>
      <c r="EE255" s="69"/>
      <c r="EF255" s="69"/>
      <c r="EG255" s="69"/>
      <c r="EH255" s="69"/>
      <c r="EI255" s="69"/>
      <c r="EJ255" s="69"/>
      <c r="EK255" s="69"/>
      <c r="EL255" s="69"/>
      <c r="EM255" s="69"/>
      <c r="EN255" s="69"/>
      <c r="EO255" s="69"/>
      <c r="EP255" s="69"/>
      <c r="EQ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c r="BF260" s="69"/>
      <c r="BG260" s="69"/>
      <c r="BH260" s="69"/>
      <c r="BI260" s="69"/>
      <c r="BJ260" s="69"/>
      <c r="BK260" s="69"/>
      <c r="BL260" s="69"/>
      <c r="BM260" s="69"/>
      <c r="BN260" s="69"/>
      <c r="BO260" s="69"/>
      <c r="BP260" s="69"/>
      <c r="BQ260" s="69"/>
      <c r="BR260" s="69"/>
      <c r="BS260" s="69"/>
      <c r="BT260" s="69"/>
      <c r="BU260" s="69"/>
      <c r="BV260" s="69"/>
      <c r="BW260" s="69"/>
      <c r="BX260" s="69"/>
      <c r="BY260" s="69"/>
      <c r="BZ260" s="69"/>
      <c r="CA260" s="69"/>
      <c r="CB260" s="69"/>
      <c r="CC260" s="69"/>
      <c r="CD260" s="69"/>
      <c r="CE260" s="69"/>
      <c r="CF260" s="69"/>
      <c r="CG260" s="69"/>
      <c r="CH260" s="69"/>
      <c r="CI260" s="69"/>
      <c r="CJ260" s="69"/>
      <c r="CK260" s="69"/>
      <c r="CL260" s="69"/>
      <c r="CM260" s="69"/>
      <c r="CN260" s="69"/>
      <c r="CO260" s="69"/>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c r="EE260" s="69"/>
      <c r="EF260" s="69"/>
      <c r="EG260" s="69"/>
      <c r="EH260" s="69"/>
      <c r="EI260" s="69"/>
      <c r="EJ260" s="69"/>
      <c r="EK260" s="69"/>
      <c r="EL260" s="69"/>
      <c r="EM260" s="69"/>
      <c r="EN260" s="69"/>
      <c r="EO260" s="69"/>
      <c r="EP260" s="69"/>
      <c r="EQ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c r="BF262" s="69"/>
      <c r="BG262" s="69"/>
      <c r="BH262" s="69"/>
      <c r="BI262" s="69"/>
      <c r="BJ262" s="69"/>
      <c r="BK262" s="69"/>
      <c r="BL262" s="69"/>
      <c r="BM262" s="69"/>
      <c r="BN262" s="69"/>
      <c r="BO262" s="69"/>
      <c r="BP262" s="69"/>
      <c r="BQ262" s="69"/>
      <c r="BR262" s="69"/>
      <c r="BS262" s="69"/>
      <c r="BT262" s="69"/>
      <c r="BU262" s="69"/>
      <c r="BV262" s="69"/>
      <c r="BW262" s="69"/>
      <c r="BX262" s="69"/>
      <c r="BY262" s="69"/>
      <c r="BZ262" s="69"/>
      <c r="CA262" s="69"/>
      <c r="CB262" s="69"/>
      <c r="CC262" s="69"/>
      <c r="CD262" s="69"/>
      <c r="CE262" s="69"/>
      <c r="CF262" s="69"/>
      <c r="CG262" s="69"/>
      <c r="CH262" s="69"/>
      <c r="CI262" s="69"/>
      <c r="CJ262" s="69"/>
      <c r="CK262" s="69"/>
      <c r="CL262" s="69"/>
      <c r="CM262" s="69"/>
      <c r="CN262" s="69"/>
      <c r="CO262" s="69"/>
      <c r="CP262" s="69"/>
      <c r="CQ262" s="69"/>
      <c r="CR262" s="69"/>
      <c r="CS262" s="69"/>
      <c r="CT262" s="69"/>
      <c r="CU262" s="69"/>
      <c r="CV262" s="69"/>
      <c r="CW262" s="69"/>
      <c r="CX262" s="69"/>
      <c r="CY262" s="69"/>
      <c r="CZ262" s="69"/>
      <c r="DA262" s="69"/>
      <c r="DB262" s="69"/>
      <c r="DC262" s="69"/>
      <c r="DD262" s="69"/>
      <c r="DE262" s="69"/>
      <c r="DF262" s="69"/>
      <c r="DG262" s="69"/>
      <c r="DH262" s="69"/>
      <c r="DI262" s="69"/>
      <c r="DJ262" s="69"/>
      <c r="DK262" s="69"/>
      <c r="DL262" s="69"/>
      <c r="DM262" s="69"/>
      <c r="DN262" s="69"/>
      <c r="DO262" s="69"/>
      <c r="DP262" s="69"/>
      <c r="DQ262" s="69"/>
      <c r="DR262" s="69"/>
      <c r="DS262" s="69"/>
      <c r="DT262" s="69"/>
      <c r="DU262" s="69"/>
      <c r="DV262" s="69"/>
      <c r="DW262" s="69"/>
      <c r="DX262" s="69"/>
      <c r="DY262" s="69"/>
      <c r="DZ262" s="69"/>
      <c r="EA262" s="69"/>
      <c r="EB262" s="69"/>
      <c r="EC262" s="69"/>
      <c r="ED262" s="69"/>
      <c r="EE262" s="69"/>
      <c r="EF262" s="69"/>
      <c r="EG262" s="69"/>
      <c r="EH262" s="69"/>
      <c r="EI262" s="69"/>
      <c r="EJ262" s="69"/>
      <c r="EK262" s="69"/>
      <c r="EL262" s="69"/>
      <c r="EM262" s="69"/>
      <c r="EN262" s="69"/>
      <c r="EO262" s="69"/>
      <c r="EP262" s="69"/>
      <c r="EQ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c r="BF263" s="69"/>
      <c r="BG263" s="69"/>
      <c r="BH263" s="69"/>
      <c r="BI263" s="69"/>
      <c r="BJ263" s="69"/>
      <c r="BK263" s="69"/>
      <c r="BL263" s="69"/>
      <c r="BM263" s="69"/>
      <c r="BN263" s="69"/>
      <c r="BO263" s="69"/>
      <c r="BP263" s="69"/>
      <c r="BQ263" s="69"/>
      <c r="BR263" s="69"/>
      <c r="BS263" s="69"/>
      <c r="BT263" s="69"/>
      <c r="BU263" s="69"/>
      <c r="BV263" s="69"/>
      <c r="BW263" s="69"/>
      <c r="BX263" s="69"/>
      <c r="BY263" s="69"/>
      <c r="BZ263" s="69"/>
      <c r="CA263" s="69"/>
      <c r="CB263" s="69"/>
      <c r="CC263" s="69"/>
      <c r="CD263" s="69"/>
      <c r="CE263" s="69"/>
      <c r="CF263" s="69"/>
      <c r="CG263" s="69"/>
      <c r="CH263" s="69"/>
      <c r="CI263" s="69"/>
      <c r="CJ263" s="69"/>
      <c r="CK263" s="69"/>
      <c r="CL263" s="69"/>
      <c r="CM263" s="69"/>
      <c r="CN263" s="69"/>
      <c r="CO263" s="69"/>
      <c r="CP263" s="69"/>
      <c r="CQ263" s="69"/>
      <c r="CR263" s="69"/>
      <c r="CS263" s="69"/>
      <c r="CT263" s="69"/>
      <c r="CU263" s="69"/>
      <c r="CV263" s="69"/>
      <c r="CW263" s="69"/>
      <c r="CX263" s="69"/>
      <c r="CY263" s="69"/>
      <c r="CZ263" s="69"/>
      <c r="DA263" s="69"/>
      <c r="DB263" s="69"/>
      <c r="DC263" s="69"/>
      <c r="DD263" s="69"/>
      <c r="DE263" s="69"/>
      <c r="DF263" s="69"/>
      <c r="DG263" s="69"/>
      <c r="DH263" s="69"/>
      <c r="DI263" s="69"/>
      <c r="DJ263" s="69"/>
      <c r="DK263" s="69"/>
      <c r="DL263" s="69"/>
      <c r="DM263" s="69"/>
      <c r="DN263" s="69"/>
      <c r="DO263" s="69"/>
      <c r="DP263" s="69"/>
      <c r="DQ263" s="69"/>
      <c r="DR263" s="69"/>
      <c r="DS263" s="69"/>
      <c r="DT263" s="69"/>
      <c r="DU263" s="69"/>
      <c r="DV263" s="69"/>
      <c r="DW263" s="69"/>
      <c r="DX263" s="69"/>
      <c r="DY263" s="69"/>
      <c r="DZ263" s="69"/>
      <c r="EA263" s="69"/>
      <c r="EB263" s="69"/>
      <c r="EC263" s="69"/>
      <c r="ED263" s="69"/>
      <c r="EE263" s="69"/>
      <c r="EF263" s="69"/>
      <c r="EG263" s="69"/>
      <c r="EH263" s="69"/>
      <c r="EI263" s="69"/>
      <c r="EJ263" s="69"/>
      <c r="EK263" s="69"/>
      <c r="EL263" s="69"/>
      <c r="EM263" s="69"/>
      <c r="EN263" s="69"/>
      <c r="EO263" s="69"/>
      <c r="EP263" s="69"/>
      <c r="EQ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c r="BF264" s="69"/>
      <c r="BG264" s="69"/>
      <c r="BH264" s="69"/>
      <c r="BI264" s="69"/>
      <c r="BJ264" s="69"/>
      <c r="BK264" s="69"/>
      <c r="BL264" s="69"/>
      <c r="BM264" s="69"/>
      <c r="BN264" s="69"/>
      <c r="BO264" s="69"/>
      <c r="BP264" s="69"/>
      <c r="BQ264" s="69"/>
      <c r="BR264" s="69"/>
      <c r="BS264" s="69"/>
      <c r="BT264" s="69"/>
      <c r="BU264" s="69"/>
      <c r="BV264" s="69"/>
      <c r="BW264" s="69"/>
      <c r="BX264" s="69"/>
      <c r="BY264" s="69"/>
      <c r="BZ264" s="69"/>
      <c r="CA264" s="69"/>
      <c r="CB264" s="69"/>
      <c r="CC264" s="69"/>
      <c r="CD264" s="69"/>
      <c r="CE264" s="69"/>
      <c r="CF264" s="69"/>
      <c r="CG264" s="69"/>
      <c r="CH264" s="69"/>
      <c r="CI264" s="69"/>
      <c r="CJ264" s="69"/>
      <c r="CK264" s="69"/>
      <c r="CL264" s="69"/>
      <c r="CM264" s="69"/>
      <c r="CN264" s="69"/>
      <c r="CO264" s="69"/>
      <c r="CP264" s="69"/>
      <c r="CQ264" s="69"/>
      <c r="CR264" s="69"/>
      <c r="CS264" s="69"/>
      <c r="CT264" s="69"/>
      <c r="CU264" s="69"/>
      <c r="CV264" s="69"/>
      <c r="CW264" s="69"/>
      <c r="CX264" s="69"/>
      <c r="CY264" s="69"/>
      <c r="CZ264" s="69"/>
      <c r="DA264" s="69"/>
      <c r="DB264" s="69"/>
      <c r="DC264" s="69"/>
      <c r="DD264" s="69"/>
      <c r="DE264" s="69"/>
      <c r="DF264" s="69"/>
      <c r="DG264" s="69"/>
      <c r="DH264" s="69"/>
      <c r="DI264" s="69"/>
      <c r="DJ264" s="69"/>
      <c r="DK264" s="69"/>
      <c r="DL264" s="69"/>
      <c r="DM264" s="69"/>
      <c r="DN264" s="69"/>
      <c r="DO264" s="69"/>
      <c r="DP264" s="69"/>
      <c r="DQ264" s="69"/>
      <c r="DR264" s="69"/>
      <c r="DS264" s="69"/>
      <c r="DT264" s="69"/>
      <c r="DU264" s="69"/>
      <c r="DV264" s="69"/>
      <c r="DW264" s="69"/>
      <c r="DX264" s="69"/>
      <c r="DY264" s="69"/>
      <c r="DZ264" s="69"/>
      <c r="EA264" s="69"/>
      <c r="EB264" s="69"/>
      <c r="EC264" s="69"/>
      <c r="ED264" s="69"/>
      <c r="EE264" s="69"/>
      <c r="EF264" s="69"/>
      <c r="EG264" s="69"/>
      <c r="EH264" s="69"/>
      <c r="EI264" s="69"/>
      <c r="EJ264" s="69"/>
      <c r="EK264" s="69"/>
      <c r="EL264" s="69"/>
      <c r="EM264" s="69"/>
      <c r="EN264" s="69"/>
      <c r="EO264" s="69"/>
      <c r="EP264" s="69"/>
      <c r="EQ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c r="BT266" s="69"/>
      <c r="BU266" s="69"/>
      <c r="BV266" s="69"/>
      <c r="BW266" s="69"/>
      <c r="BX266" s="69"/>
      <c r="BY266" s="69"/>
      <c r="BZ266" s="69"/>
      <c r="CA266" s="69"/>
      <c r="CB266" s="69"/>
      <c r="CC266" s="69"/>
      <c r="CD266" s="69"/>
      <c r="CE266" s="69"/>
      <c r="CF266" s="69"/>
      <c r="CG266" s="69"/>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c r="BF267" s="69"/>
      <c r="BG267" s="69"/>
      <c r="BH267" s="69"/>
      <c r="BI267" s="69"/>
      <c r="BJ267" s="69"/>
      <c r="BK267" s="69"/>
      <c r="BL267" s="69"/>
      <c r="BM267" s="69"/>
      <c r="BN267" s="69"/>
      <c r="BO267" s="69"/>
      <c r="BP267" s="69"/>
      <c r="BQ267" s="69"/>
      <c r="BR267" s="69"/>
      <c r="BS267" s="69"/>
      <c r="BT267" s="69"/>
      <c r="BU267" s="69"/>
      <c r="BV267" s="69"/>
      <c r="BW267" s="69"/>
      <c r="BX267" s="69"/>
      <c r="BY267" s="69"/>
      <c r="BZ267" s="69"/>
      <c r="CA267" s="69"/>
      <c r="CB267" s="69"/>
      <c r="CC267" s="69"/>
      <c r="CD267" s="69"/>
      <c r="CE267" s="69"/>
      <c r="CF267" s="69"/>
      <c r="CG267" s="69"/>
      <c r="CH267" s="69"/>
      <c r="CI267" s="69"/>
      <c r="CJ267" s="69"/>
      <c r="CK267" s="69"/>
      <c r="CL267" s="69"/>
      <c r="CM267" s="69"/>
      <c r="CN267" s="69"/>
      <c r="CO267" s="69"/>
      <c r="CP267" s="69"/>
      <c r="CQ267" s="69"/>
      <c r="CR267" s="69"/>
      <c r="CS267" s="69"/>
      <c r="CT267" s="69"/>
      <c r="CU267" s="69"/>
      <c r="CV267" s="69"/>
      <c r="CW267" s="69"/>
      <c r="CX267" s="69"/>
      <c r="CY267" s="69"/>
      <c r="CZ267" s="69"/>
      <c r="DA267" s="69"/>
      <c r="DB267" s="69"/>
      <c r="DC267" s="69"/>
      <c r="DD267" s="69"/>
      <c r="DE267" s="69"/>
      <c r="DF267" s="69"/>
      <c r="DG267" s="69"/>
      <c r="DH267" s="69"/>
      <c r="DI267" s="69"/>
      <c r="DJ267" s="69"/>
      <c r="DK267" s="69"/>
      <c r="DL267" s="69"/>
      <c r="DM267" s="69"/>
      <c r="DN267" s="69"/>
      <c r="DO267" s="69"/>
      <c r="DP267" s="69"/>
      <c r="DQ267" s="69"/>
      <c r="DR267" s="69"/>
      <c r="DS267" s="69"/>
      <c r="DT267" s="69"/>
      <c r="DU267" s="69"/>
      <c r="DV267" s="69"/>
      <c r="DW267" s="69"/>
      <c r="DX267" s="69"/>
      <c r="DY267" s="69"/>
      <c r="DZ267" s="69"/>
      <c r="EA267" s="69"/>
      <c r="EB267" s="69"/>
      <c r="EC267" s="69"/>
      <c r="ED267" s="69"/>
      <c r="EE267" s="69"/>
      <c r="EF267" s="69"/>
      <c r="EG267" s="69"/>
      <c r="EH267" s="69"/>
      <c r="EI267" s="69"/>
      <c r="EJ267" s="69"/>
      <c r="EK267" s="69"/>
      <c r="EL267" s="69"/>
      <c r="EM267" s="69"/>
      <c r="EN267" s="69"/>
      <c r="EO267" s="69"/>
      <c r="EP267" s="69"/>
      <c r="EQ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c r="BF269" s="69"/>
      <c r="BG269" s="69"/>
      <c r="BH269" s="69"/>
      <c r="BI269" s="69"/>
      <c r="BJ269" s="69"/>
      <c r="BK269" s="69"/>
      <c r="BL269" s="69"/>
      <c r="BM269" s="69"/>
      <c r="BN269" s="69"/>
      <c r="BO269" s="69"/>
      <c r="BP269" s="69"/>
      <c r="BQ269" s="69"/>
      <c r="BR269" s="69"/>
      <c r="BS269" s="69"/>
      <c r="BT269" s="69"/>
      <c r="BU269" s="69"/>
      <c r="BV269" s="69"/>
      <c r="BW269" s="69"/>
      <c r="BX269" s="69"/>
      <c r="BY269" s="69"/>
      <c r="BZ269" s="69"/>
      <c r="CA269" s="69"/>
      <c r="CB269" s="69"/>
      <c r="CC269" s="69"/>
      <c r="CD269" s="69"/>
      <c r="CE269" s="69"/>
      <c r="CF269" s="69"/>
      <c r="CG269" s="69"/>
      <c r="CH269" s="69"/>
      <c r="CI269" s="69"/>
      <c r="CJ269" s="69"/>
      <c r="CK269" s="69"/>
      <c r="CL269" s="69"/>
      <c r="CM269" s="69"/>
      <c r="CN269" s="69"/>
      <c r="CO269" s="69"/>
      <c r="CP269" s="69"/>
      <c r="CQ269" s="69"/>
      <c r="CR269" s="69"/>
      <c r="CS269" s="69"/>
      <c r="CT269" s="69"/>
      <c r="CU269" s="69"/>
      <c r="CV269" s="69"/>
      <c r="CW269" s="69"/>
      <c r="CX269" s="69"/>
      <c r="CY269" s="69"/>
      <c r="CZ269" s="69"/>
      <c r="DA269" s="69"/>
      <c r="DB269" s="69"/>
      <c r="DC269" s="69"/>
      <c r="DD269" s="69"/>
      <c r="DE269" s="69"/>
      <c r="DF269" s="69"/>
      <c r="DG269" s="69"/>
      <c r="DH269" s="69"/>
      <c r="DI269" s="69"/>
      <c r="DJ269" s="69"/>
      <c r="DK269" s="69"/>
      <c r="DL269" s="69"/>
      <c r="DM269" s="69"/>
      <c r="DN269" s="69"/>
      <c r="DO269" s="69"/>
      <c r="DP269" s="69"/>
      <c r="DQ269" s="69"/>
      <c r="DR269" s="69"/>
      <c r="DS269" s="69"/>
      <c r="DT269" s="69"/>
      <c r="DU269" s="69"/>
      <c r="DV269" s="69"/>
      <c r="DW269" s="69"/>
      <c r="DX269" s="69"/>
      <c r="DY269" s="69"/>
      <c r="DZ269" s="69"/>
      <c r="EA269" s="69"/>
      <c r="EB269" s="69"/>
      <c r="EC269" s="69"/>
      <c r="ED269" s="69"/>
      <c r="EE269" s="69"/>
      <c r="EF269" s="69"/>
      <c r="EG269" s="69"/>
      <c r="EH269" s="69"/>
      <c r="EI269" s="69"/>
      <c r="EJ269" s="69"/>
      <c r="EK269" s="69"/>
      <c r="EL269" s="69"/>
      <c r="EM269" s="69"/>
      <c r="EN269" s="69"/>
      <c r="EO269" s="69"/>
      <c r="EP269" s="69"/>
      <c r="EQ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c r="BF270" s="69"/>
      <c r="BG270" s="69"/>
      <c r="BH270" s="69"/>
      <c r="BI270" s="69"/>
      <c r="BJ270" s="69"/>
      <c r="BK270" s="69"/>
      <c r="BL270" s="69"/>
      <c r="BM270" s="69"/>
      <c r="BN270" s="69"/>
      <c r="BO270" s="69"/>
      <c r="BP270" s="69"/>
      <c r="BQ270" s="69"/>
      <c r="BR270" s="69"/>
      <c r="BS270" s="69"/>
      <c r="BT270" s="69"/>
      <c r="BU270" s="69"/>
      <c r="BV270" s="69"/>
      <c r="BW270" s="69"/>
      <c r="BX270" s="69"/>
      <c r="BY270" s="69"/>
      <c r="BZ270" s="69"/>
      <c r="CA270" s="69"/>
      <c r="CB270" s="69"/>
      <c r="CC270" s="69"/>
      <c r="CD270" s="69"/>
      <c r="CE270" s="69"/>
      <c r="CF270" s="69"/>
      <c r="CG270" s="69"/>
      <c r="CH270" s="69"/>
      <c r="CI270" s="69"/>
      <c r="CJ270" s="69"/>
      <c r="CK270" s="69"/>
      <c r="CL270" s="69"/>
      <c r="CM270" s="69"/>
      <c r="CN270" s="69"/>
      <c r="CO270" s="69"/>
      <c r="CP270" s="69"/>
      <c r="CQ270" s="69"/>
      <c r="CR270" s="69"/>
      <c r="CS270" s="69"/>
      <c r="CT270" s="69"/>
      <c r="CU270" s="69"/>
      <c r="CV270" s="69"/>
      <c r="CW270" s="69"/>
      <c r="CX270" s="69"/>
      <c r="CY270" s="69"/>
      <c r="CZ270" s="69"/>
      <c r="DA270" s="69"/>
      <c r="DB270" s="69"/>
      <c r="DC270" s="69"/>
      <c r="DD270" s="69"/>
      <c r="DE270" s="69"/>
      <c r="DF270" s="69"/>
      <c r="DG270" s="69"/>
      <c r="DH270" s="69"/>
      <c r="DI270" s="69"/>
      <c r="DJ270" s="69"/>
      <c r="DK270" s="69"/>
      <c r="DL270" s="69"/>
      <c r="DM270" s="69"/>
      <c r="DN270" s="69"/>
      <c r="DO270" s="69"/>
      <c r="DP270" s="69"/>
      <c r="DQ270" s="69"/>
      <c r="DR270" s="69"/>
      <c r="DS270" s="69"/>
      <c r="DT270" s="69"/>
      <c r="DU270" s="69"/>
      <c r="DV270" s="69"/>
      <c r="DW270" s="69"/>
      <c r="DX270" s="69"/>
      <c r="DY270" s="69"/>
      <c r="DZ270" s="69"/>
      <c r="EA270" s="69"/>
      <c r="EB270" s="69"/>
      <c r="EC270" s="69"/>
      <c r="ED270" s="69"/>
      <c r="EE270" s="69"/>
      <c r="EF270" s="69"/>
      <c r="EG270" s="69"/>
      <c r="EH270" s="69"/>
      <c r="EI270" s="69"/>
      <c r="EJ270" s="69"/>
      <c r="EK270" s="69"/>
      <c r="EL270" s="69"/>
      <c r="EM270" s="69"/>
      <c r="EN270" s="69"/>
      <c r="EO270" s="69"/>
      <c r="EP270" s="69"/>
      <c r="EQ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c r="BF271" s="69"/>
      <c r="BG271" s="69"/>
      <c r="BH271" s="69"/>
      <c r="BI271" s="69"/>
      <c r="BJ271" s="69"/>
      <c r="BK271" s="69"/>
      <c r="BL271" s="69"/>
      <c r="BM271" s="69"/>
      <c r="BN271" s="69"/>
      <c r="BO271" s="69"/>
      <c r="BP271" s="69"/>
      <c r="BQ271" s="69"/>
      <c r="BR271" s="69"/>
      <c r="BS271" s="69"/>
      <c r="BT271" s="69"/>
      <c r="BU271" s="69"/>
      <c r="BV271" s="69"/>
      <c r="BW271" s="69"/>
      <c r="BX271" s="69"/>
      <c r="BY271" s="69"/>
      <c r="BZ271" s="69"/>
      <c r="CA271" s="69"/>
      <c r="CB271" s="69"/>
      <c r="CC271" s="69"/>
      <c r="CD271" s="69"/>
      <c r="CE271" s="69"/>
      <c r="CF271" s="69"/>
      <c r="CG271" s="69"/>
      <c r="CH271" s="69"/>
      <c r="CI271" s="69"/>
      <c r="CJ271" s="69"/>
      <c r="CK271" s="69"/>
      <c r="CL271" s="69"/>
      <c r="CM271" s="69"/>
      <c r="CN271" s="69"/>
      <c r="CO271" s="69"/>
      <c r="CP271" s="69"/>
      <c r="CQ271" s="69"/>
      <c r="CR271" s="69"/>
      <c r="CS271" s="69"/>
      <c r="CT271" s="69"/>
      <c r="CU271" s="69"/>
      <c r="CV271" s="69"/>
      <c r="CW271" s="69"/>
      <c r="CX271" s="69"/>
      <c r="CY271" s="69"/>
      <c r="CZ271" s="69"/>
      <c r="DA271" s="69"/>
      <c r="DB271" s="69"/>
      <c r="DC271" s="69"/>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c r="CS272" s="69"/>
      <c r="CT272" s="69"/>
      <c r="CU272" s="69"/>
      <c r="CV272" s="69"/>
      <c r="CW272" s="69"/>
      <c r="CX272" s="69"/>
      <c r="CY272" s="69"/>
      <c r="CZ272" s="69"/>
      <c r="DA272" s="69"/>
      <c r="DB272" s="69"/>
      <c r="DC272" s="69"/>
      <c r="DD272" s="69"/>
      <c r="DE272" s="69"/>
      <c r="DF272" s="69"/>
      <c r="DG272" s="69"/>
      <c r="DH272" s="69"/>
      <c r="DI272" s="69"/>
      <c r="DJ272" s="69"/>
      <c r="DK272" s="69"/>
      <c r="DL272" s="69"/>
      <c r="DM272" s="69"/>
      <c r="DN272" s="69"/>
      <c r="DO272" s="69"/>
      <c r="DP272" s="69"/>
      <c r="DQ272" s="69"/>
      <c r="DR272" s="69"/>
      <c r="DS272" s="69"/>
      <c r="DT272" s="69"/>
      <c r="DU272" s="69"/>
      <c r="DV272" s="69"/>
      <c r="DW272" s="69"/>
      <c r="DX272" s="69"/>
      <c r="DY272" s="69"/>
      <c r="DZ272" s="69"/>
      <c r="EA272" s="69"/>
      <c r="EB272" s="69"/>
      <c r="EC272" s="69"/>
      <c r="ED272" s="69"/>
      <c r="EE272" s="69"/>
      <c r="EF272" s="69"/>
      <c r="EG272" s="69"/>
      <c r="EH272" s="69"/>
      <c r="EI272" s="69"/>
      <c r="EJ272" s="69"/>
      <c r="EK272" s="69"/>
      <c r="EL272" s="69"/>
      <c r="EM272" s="69"/>
      <c r="EN272" s="69"/>
      <c r="EO272" s="69"/>
      <c r="EP272" s="69"/>
      <c r="EQ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c r="CS274" s="69"/>
      <c r="CT274" s="69"/>
      <c r="CU274" s="69"/>
      <c r="CV274" s="69"/>
      <c r="CW274" s="69"/>
      <c r="CX274" s="69"/>
      <c r="CY274" s="69"/>
      <c r="CZ274" s="69"/>
      <c r="DA274" s="69"/>
      <c r="DB274" s="69"/>
      <c r="DC274" s="69"/>
      <c r="DD274" s="69"/>
      <c r="DE274" s="69"/>
      <c r="DF274" s="69"/>
      <c r="DG274" s="69"/>
      <c r="DH274" s="69"/>
      <c r="DI274" s="69"/>
      <c r="DJ274" s="69"/>
      <c r="DK274" s="69"/>
      <c r="DL274" s="69"/>
      <c r="DM274" s="69"/>
      <c r="DN274" s="69"/>
      <c r="DO274" s="69"/>
      <c r="DP274" s="69"/>
      <c r="DQ274" s="69"/>
      <c r="DR274" s="69"/>
      <c r="DS274" s="69"/>
      <c r="DT274" s="69"/>
      <c r="DU274" s="69"/>
      <c r="DV274" s="69"/>
      <c r="DW274" s="69"/>
      <c r="DX274" s="69"/>
      <c r="DY274" s="69"/>
      <c r="DZ274" s="69"/>
      <c r="EA274" s="69"/>
      <c r="EB274" s="69"/>
      <c r="EC274" s="69"/>
      <c r="ED274" s="69"/>
      <c r="EE274" s="69"/>
      <c r="EF274" s="69"/>
      <c r="EG274" s="69"/>
      <c r="EH274" s="69"/>
      <c r="EI274" s="69"/>
      <c r="EJ274" s="69"/>
      <c r="EK274" s="69"/>
      <c r="EL274" s="69"/>
      <c r="EM274" s="69"/>
      <c r="EN274" s="69"/>
      <c r="EO274" s="69"/>
      <c r="EP274" s="69"/>
      <c r="EQ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c r="CS275" s="69"/>
      <c r="CT275" s="69"/>
      <c r="CU275" s="69"/>
      <c r="CV275" s="69"/>
      <c r="CW275" s="69"/>
      <c r="CX275" s="69"/>
      <c r="CY275" s="69"/>
      <c r="CZ275" s="69"/>
      <c r="DA275" s="69"/>
      <c r="DB275" s="69"/>
      <c r="DC275" s="69"/>
      <c r="DD275" s="69"/>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c r="CS276" s="69"/>
      <c r="CT276" s="69"/>
      <c r="CU276" s="69"/>
      <c r="CV276" s="69"/>
      <c r="CW276" s="69"/>
      <c r="CX276" s="69"/>
      <c r="CY276" s="69"/>
      <c r="CZ276" s="69"/>
      <c r="DA276" s="69"/>
      <c r="DB276" s="69"/>
      <c r="DC276" s="69"/>
      <c r="DD276" s="69"/>
      <c r="DE276" s="69"/>
      <c r="DF276" s="69"/>
      <c r="DG276" s="69"/>
      <c r="DH276" s="69"/>
      <c r="DI276" s="69"/>
      <c r="DJ276" s="69"/>
      <c r="DK276" s="69"/>
      <c r="DL276" s="69"/>
      <c r="DM276" s="69"/>
      <c r="DN276" s="69"/>
      <c r="DO276" s="69"/>
      <c r="DP276" s="69"/>
      <c r="DQ276" s="69"/>
      <c r="DR276" s="69"/>
      <c r="DS276" s="69"/>
      <c r="DT276" s="69"/>
      <c r="DU276" s="69"/>
      <c r="DV276" s="69"/>
      <c r="DW276" s="69"/>
      <c r="DX276" s="69"/>
      <c r="DY276" s="69"/>
      <c r="DZ276" s="69"/>
      <c r="EA276" s="69"/>
      <c r="EB276" s="69"/>
      <c r="EC276" s="69"/>
      <c r="ED276" s="69"/>
      <c r="EE276" s="69"/>
      <c r="EF276" s="69"/>
      <c r="EG276" s="69"/>
      <c r="EH276" s="69"/>
      <c r="EI276" s="69"/>
      <c r="EJ276" s="69"/>
      <c r="EK276" s="69"/>
      <c r="EL276" s="69"/>
      <c r="EM276" s="69"/>
      <c r="EN276" s="69"/>
      <c r="EO276" s="69"/>
      <c r="EP276" s="69"/>
      <c r="EQ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c r="CS277" s="69"/>
      <c r="CT277" s="69"/>
      <c r="CU277" s="69"/>
      <c r="CV277" s="69"/>
      <c r="CW277" s="69"/>
      <c r="CX277" s="69"/>
      <c r="CY277" s="69"/>
      <c r="CZ277" s="69"/>
      <c r="DA277" s="69"/>
      <c r="DB277" s="69"/>
      <c r="DC277" s="69"/>
      <c r="DD277" s="69"/>
      <c r="DE277" s="69"/>
      <c r="DF277" s="69"/>
      <c r="DG277" s="69"/>
      <c r="DH277" s="69"/>
      <c r="DI277" s="69"/>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c r="EH277" s="69"/>
      <c r="EI277" s="69"/>
      <c r="EJ277" s="69"/>
      <c r="EK277" s="69"/>
      <c r="EL277" s="69"/>
      <c r="EM277" s="69"/>
      <c r="EN277" s="69"/>
      <c r="EO277" s="69"/>
      <c r="EP277" s="69"/>
      <c r="EQ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c r="CS278" s="69"/>
      <c r="CT278" s="69"/>
      <c r="CU278" s="69"/>
      <c r="CV278" s="69"/>
      <c r="CW278" s="69"/>
      <c r="CX278" s="69"/>
      <c r="CY278" s="69"/>
      <c r="CZ278" s="69"/>
      <c r="DA278" s="69"/>
      <c r="DB278" s="69"/>
      <c r="DC278" s="69"/>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c r="EM278" s="69"/>
      <c r="EN278" s="69"/>
      <c r="EO278" s="69"/>
      <c r="EP278" s="69"/>
      <c r="EQ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c r="CS279" s="69"/>
      <c r="CT279" s="69"/>
      <c r="CU279" s="69"/>
      <c r="CV279" s="69"/>
      <c r="CW279" s="69"/>
      <c r="CX279" s="69"/>
      <c r="CY279" s="69"/>
      <c r="CZ279" s="69"/>
      <c r="DA279" s="69"/>
      <c r="DB279" s="69"/>
      <c r="DC279" s="69"/>
      <c r="DD279" s="69"/>
      <c r="DE279" s="69"/>
      <c r="DF279" s="69"/>
      <c r="DG279" s="69"/>
      <c r="DH279" s="69"/>
      <c r="DI279" s="69"/>
      <c r="DJ279" s="69"/>
      <c r="DK279" s="69"/>
      <c r="DL279" s="69"/>
      <c r="DM279" s="69"/>
      <c r="DN279" s="69"/>
      <c r="DO279" s="69"/>
      <c r="DP279" s="69"/>
      <c r="DQ279" s="69"/>
      <c r="DR279" s="69"/>
      <c r="DS279" s="69"/>
      <c r="DT279" s="69"/>
      <c r="DU279" s="69"/>
      <c r="DV279" s="69"/>
      <c r="DW279" s="69"/>
      <c r="DX279" s="69"/>
      <c r="DY279" s="69"/>
      <c r="DZ279" s="69"/>
      <c r="EA279" s="69"/>
      <c r="EB279" s="69"/>
      <c r="EC279" s="69"/>
      <c r="ED279" s="69"/>
      <c r="EE279" s="69"/>
      <c r="EF279" s="69"/>
      <c r="EG279" s="69"/>
      <c r="EH279" s="69"/>
      <c r="EI279" s="69"/>
      <c r="EJ279" s="69"/>
      <c r="EK279" s="69"/>
      <c r="EL279" s="69"/>
      <c r="EM279" s="69"/>
      <c r="EN279" s="69"/>
      <c r="EO279" s="69"/>
      <c r="EP279" s="69"/>
      <c r="EQ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c r="CS280" s="69"/>
      <c r="CT280" s="69"/>
      <c r="CU280" s="69"/>
      <c r="CV280" s="69"/>
      <c r="CW280" s="69"/>
      <c r="CX280" s="69"/>
      <c r="CY280" s="69"/>
      <c r="CZ280" s="69"/>
      <c r="DA280" s="69"/>
      <c r="DB280" s="69"/>
      <c r="DC280" s="69"/>
      <c r="DD280" s="69"/>
      <c r="DE280" s="69"/>
      <c r="DF280" s="69"/>
      <c r="DG280" s="69"/>
      <c r="DH280" s="69"/>
      <c r="DI280" s="69"/>
      <c r="DJ280" s="69"/>
      <c r="DK280" s="69"/>
      <c r="DL280" s="69"/>
      <c r="DM280" s="69"/>
      <c r="DN280" s="69"/>
      <c r="DO280" s="69"/>
      <c r="DP280" s="69"/>
      <c r="DQ280" s="69"/>
      <c r="DR280" s="69"/>
      <c r="DS280" s="69"/>
      <c r="DT280" s="69"/>
      <c r="DU280" s="69"/>
      <c r="DV280" s="69"/>
      <c r="DW280" s="69"/>
      <c r="DX280" s="69"/>
      <c r="DY280" s="69"/>
      <c r="DZ280" s="69"/>
      <c r="EA280" s="69"/>
      <c r="EB280" s="69"/>
      <c r="EC280" s="69"/>
      <c r="ED280" s="69"/>
      <c r="EE280" s="69"/>
      <c r="EF280" s="69"/>
      <c r="EG280" s="69"/>
      <c r="EH280" s="69"/>
      <c r="EI280" s="69"/>
      <c r="EJ280" s="69"/>
      <c r="EK280" s="69"/>
      <c r="EL280" s="69"/>
      <c r="EM280" s="69"/>
      <c r="EN280" s="69"/>
      <c r="EO280" s="69"/>
      <c r="EP280" s="69"/>
      <c r="EQ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c r="CS281" s="69"/>
      <c r="CT281" s="69"/>
      <c r="CU281" s="69"/>
      <c r="CV281" s="69"/>
      <c r="CW281" s="69"/>
      <c r="CX281" s="69"/>
      <c r="CY281" s="69"/>
      <c r="CZ281" s="69"/>
      <c r="DA281" s="69"/>
      <c r="DB281" s="69"/>
      <c r="DC281" s="69"/>
      <c r="DD281" s="69"/>
      <c r="DE281" s="69"/>
      <c r="DF281" s="69"/>
      <c r="DG281" s="69"/>
      <c r="DH281" s="69"/>
      <c r="DI281" s="69"/>
      <c r="DJ281" s="69"/>
      <c r="DK281" s="69"/>
      <c r="DL281" s="69"/>
      <c r="DM281" s="69"/>
      <c r="DN281" s="69"/>
      <c r="DO281" s="69"/>
      <c r="DP281" s="69"/>
      <c r="DQ281" s="69"/>
      <c r="DR281" s="69"/>
      <c r="DS281" s="69"/>
      <c r="DT281" s="69"/>
      <c r="DU281" s="69"/>
      <c r="DV281" s="69"/>
      <c r="DW281" s="69"/>
      <c r="DX281" s="69"/>
      <c r="DY281" s="69"/>
      <c r="DZ281" s="69"/>
      <c r="EA281" s="69"/>
      <c r="EB281" s="69"/>
      <c r="EC281" s="69"/>
      <c r="ED281" s="69"/>
      <c r="EE281" s="69"/>
      <c r="EF281" s="69"/>
      <c r="EG281" s="69"/>
      <c r="EH281" s="69"/>
      <c r="EI281" s="69"/>
      <c r="EJ281" s="69"/>
      <c r="EK281" s="69"/>
      <c r="EL281" s="69"/>
      <c r="EM281" s="69"/>
      <c r="EN281" s="69"/>
      <c r="EO281" s="69"/>
      <c r="EP281" s="69"/>
      <c r="EQ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c r="CS282" s="69"/>
      <c r="CT282" s="69"/>
      <c r="CU282" s="69"/>
      <c r="CV282" s="69"/>
      <c r="CW282" s="69"/>
      <c r="CX282" s="69"/>
      <c r="CY282" s="69"/>
      <c r="CZ282" s="69"/>
      <c r="DA282" s="69"/>
      <c r="DB282" s="69"/>
      <c r="DC282" s="69"/>
      <c r="DD282" s="69"/>
      <c r="DE282" s="69"/>
      <c r="DF282" s="69"/>
      <c r="DG282" s="69"/>
      <c r="DH282" s="69"/>
      <c r="DI282" s="69"/>
      <c r="DJ282" s="69"/>
      <c r="DK282" s="69"/>
      <c r="DL282" s="69"/>
      <c r="DM282" s="69"/>
      <c r="DN282" s="69"/>
      <c r="DO282" s="69"/>
      <c r="DP282" s="69"/>
      <c r="DQ282" s="69"/>
      <c r="DR282" s="69"/>
      <c r="DS282" s="69"/>
      <c r="DT282" s="69"/>
      <c r="DU282" s="69"/>
      <c r="DV282" s="69"/>
      <c r="DW282" s="69"/>
      <c r="DX282" s="69"/>
      <c r="DY282" s="69"/>
      <c r="DZ282" s="69"/>
      <c r="EA282" s="69"/>
      <c r="EB282" s="69"/>
      <c r="EC282" s="69"/>
      <c r="ED282" s="69"/>
      <c r="EE282" s="69"/>
      <c r="EF282" s="69"/>
      <c r="EG282" s="69"/>
      <c r="EH282" s="69"/>
      <c r="EI282" s="69"/>
      <c r="EJ282" s="69"/>
      <c r="EK282" s="69"/>
      <c r="EL282" s="69"/>
      <c r="EM282" s="69"/>
      <c r="EN282" s="69"/>
      <c r="EO282" s="69"/>
      <c r="EP282" s="69"/>
      <c r="EQ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c r="DT283" s="69"/>
      <c r="DU283" s="69"/>
      <c r="DV283" s="69"/>
      <c r="DW283" s="69"/>
      <c r="DX283" s="69"/>
      <c r="DY283" s="69"/>
      <c r="DZ283" s="69"/>
      <c r="EA283" s="69"/>
      <c r="EB283" s="69"/>
      <c r="EC283" s="69"/>
      <c r="ED283" s="69"/>
      <c r="EE283" s="69"/>
      <c r="EF283" s="69"/>
      <c r="EG283" s="69"/>
      <c r="EH283" s="69"/>
      <c r="EI283" s="69"/>
      <c r="EJ283" s="69"/>
      <c r="EK283" s="69"/>
      <c r="EL283" s="69"/>
      <c r="EM283" s="69"/>
      <c r="EN283" s="69"/>
      <c r="EO283" s="69"/>
      <c r="EP283" s="69"/>
      <c r="EQ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c r="CS284" s="69"/>
      <c r="CT284" s="69"/>
      <c r="CU284" s="69"/>
      <c r="CV284" s="69"/>
      <c r="CW284" s="69"/>
      <c r="CX284" s="69"/>
      <c r="CY284" s="69"/>
      <c r="CZ284" s="69"/>
      <c r="DA284" s="69"/>
      <c r="DB284" s="69"/>
      <c r="DC284" s="69"/>
      <c r="DD284" s="69"/>
      <c r="DE284" s="69"/>
      <c r="DF284" s="69"/>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c r="CS286" s="69"/>
      <c r="CT286" s="69"/>
      <c r="CU286" s="69"/>
      <c r="CV286" s="69"/>
      <c r="CW286" s="69"/>
      <c r="CX286" s="69"/>
      <c r="CY286" s="69"/>
      <c r="CZ286" s="69"/>
      <c r="DA286" s="69"/>
      <c r="DB286" s="69"/>
      <c r="DC286" s="69"/>
      <c r="DD286" s="69"/>
      <c r="DE286" s="69"/>
      <c r="DF286" s="69"/>
      <c r="DG286" s="69"/>
      <c r="DH286" s="69"/>
      <c r="DI286" s="69"/>
      <c r="DJ286" s="69"/>
      <c r="DK286" s="69"/>
      <c r="DL286" s="69"/>
      <c r="DM286" s="69"/>
      <c r="DN286" s="69"/>
      <c r="DO286" s="69"/>
      <c r="DP286" s="69"/>
      <c r="DQ286" s="69"/>
      <c r="DR286" s="69"/>
      <c r="DS286" s="69"/>
      <c r="DT286" s="69"/>
      <c r="DU286" s="69"/>
      <c r="DV286" s="69"/>
      <c r="DW286" s="69"/>
      <c r="DX286" s="69"/>
      <c r="DY286" s="69"/>
      <c r="DZ286" s="69"/>
      <c r="EA286" s="69"/>
      <c r="EB286" s="69"/>
      <c r="EC286" s="69"/>
      <c r="ED286" s="69"/>
      <c r="EE286" s="69"/>
      <c r="EF286" s="69"/>
      <c r="EG286" s="69"/>
      <c r="EH286" s="69"/>
      <c r="EI286" s="69"/>
      <c r="EJ286" s="69"/>
      <c r="EK286" s="69"/>
      <c r="EL286" s="69"/>
      <c r="EM286" s="69"/>
      <c r="EN286" s="69"/>
      <c r="EO286" s="69"/>
      <c r="EP286" s="69"/>
      <c r="EQ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c r="CS287" s="69"/>
      <c r="CT287" s="69"/>
      <c r="CU287" s="69"/>
      <c r="CV287" s="69"/>
      <c r="CW287" s="69"/>
      <c r="CX287" s="69"/>
      <c r="CY287" s="69"/>
      <c r="CZ287" s="69"/>
      <c r="DA287" s="69"/>
      <c r="DB287" s="69"/>
      <c r="DC287" s="69"/>
      <c r="DD287" s="69"/>
      <c r="DE287" s="69"/>
      <c r="DF287" s="69"/>
      <c r="DG287" s="69"/>
      <c r="DH287" s="69"/>
      <c r="DI287" s="69"/>
      <c r="DJ287" s="69"/>
      <c r="DK287" s="69"/>
      <c r="DL287" s="69"/>
      <c r="DM287" s="69"/>
      <c r="DN287" s="69"/>
      <c r="DO287" s="69"/>
      <c r="DP287" s="69"/>
      <c r="DQ287" s="69"/>
      <c r="DR287" s="69"/>
      <c r="DS287" s="69"/>
      <c r="DT287" s="69"/>
      <c r="DU287" s="69"/>
      <c r="DV287" s="69"/>
      <c r="DW287" s="69"/>
      <c r="DX287" s="69"/>
      <c r="DY287" s="69"/>
      <c r="DZ287" s="69"/>
      <c r="EA287" s="69"/>
      <c r="EB287" s="69"/>
      <c r="EC287" s="69"/>
      <c r="ED287" s="69"/>
      <c r="EE287" s="69"/>
      <c r="EF287" s="69"/>
      <c r="EG287" s="69"/>
      <c r="EH287" s="69"/>
      <c r="EI287" s="69"/>
      <c r="EJ287" s="69"/>
      <c r="EK287" s="69"/>
      <c r="EL287" s="69"/>
      <c r="EM287" s="69"/>
      <c r="EN287" s="69"/>
      <c r="EO287" s="69"/>
      <c r="EP287" s="69"/>
      <c r="EQ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c r="CS298" s="69"/>
      <c r="CT298" s="69"/>
      <c r="CU298" s="69"/>
      <c r="CV298" s="69"/>
      <c r="CW298" s="69"/>
      <c r="CX298" s="69"/>
      <c r="CY298" s="69"/>
      <c r="CZ298" s="69"/>
      <c r="DA298" s="69"/>
      <c r="DB298" s="69"/>
      <c r="DC298" s="69"/>
      <c r="DD298" s="69"/>
      <c r="DE298" s="69"/>
      <c r="DF298" s="69"/>
      <c r="DG298" s="69"/>
      <c r="DH298" s="69"/>
      <c r="DI298" s="69"/>
      <c r="DJ298" s="69"/>
      <c r="DK298" s="69"/>
      <c r="DL298" s="69"/>
      <c r="DM298" s="69"/>
      <c r="DN298" s="69"/>
      <c r="DO298" s="69"/>
      <c r="DP298" s="69"/>
      <c r="DQ298" s="69"/>
      <c r="DR298" s="69"/>
      <c r="DS298" s="69"/>
      <c r="DT298" s="69"/>
      <c r="DU298" s="69"/>
      <c r="DV298" s="69"/>
      <c r="DW298" s="69"/>
      <c r="DX298" s="69"/>
      <c r="DY298" s="69"/>
      <c r="DZ298" s="69"/>
      <c r="EA298" s="69"/>
      <c r="EB298" s="69"/>
      <c r="EC298" s="69"/>
      <c r="ED298" s="69"/>
      <c r="EE298" s="69"/>
      <c r="EF298" s="69"/>
      <c r="EG298" s="69"/>
      <c r="EH298" s="69"/>
      <c r="EI298" s="69"/>
      <c r="EJ298" s="69"/>
      <c r="EK298" s="69"/>
      <c r="EL298" s="69"/>
      <c r="EM298" s="69"/>
      <c r="EN298" s="69"/>
      <c r="EO298" s="69"/>
      <c r="EP298" s="69"/>
      <c r="EQ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c r="CS301" s="69"/>
      <c r="CT301" s="69"/>
      <c r="CU301" s="69"/>
      <c r="CV301" s="69"/>
      <c r="CW301" s="69"/>
      <c r="CX301" s="69"/>
      <c r="CY301" s="69"/>
      <c r="CZ301" s="69"/>
      <c r="DA301" s="69"/>
      <c r="DB301" s="69"/>
      <c r="DC301" s="69"/>
      <c r="DD301" s="69"/>
      <c r="DE301" s="69"/>
      <c r="DF301" s="69"/>
      <c r="DG301" s="69"/>
      <c r="DH301" s="69"/>
      <c r="DI301" s="69"/>
      <c r="DJ301" s="69"/>
      <c r="DK301" s="69"/>
      <c r="DL301" s="69"/>
      <c r="DM301" s="69"/>
      <c r="DN301" s="69"/>
      <c r="DO301" s="69"/>
      <c r="DP301" s="69"/>
      <c r="DQ301" s="69"/>
      <c r="DR301" s="69"/>
      <c r="DS301" s="69"/>
      <c r="DT301" s="69"/>
      <c r="DU301" s="69"/>
      <c r="DV301" s="69"/>
      <c r="DW301" s="69"/>
      <c r="DX301" s="69"/>
      <c r="DY301" s="69"/>
      <c r="DZ301" s="69"/>
      <c r="EA301" s="69"/>
      <c r="EB301" s="69"/>
      <c r="EC301" s="69"/>
      <c r="ED301" s="69"/>
      <c r="EE301" s="69"/>
      <c r="EF301" s="69"/>
      <c r="EG301" s="69"/>
      <c r="EH301" s="69"/>
      <c r="EI301" s="69"/>
      <c r="EJ301" s="69"/>
      <c r="EK301" s="69"/>
      <c r="EL301" s="69"/>
      <c r="EM301" s="69"/>
      <c r="EN301" s="69"/>
      <c r="EO301" s="69"/>
      <c r="EP301" s="69"/>
      <c r="EQ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c r="CS302" s="69"/>
      <c r="CT302" s="69"/>
      <c r="CU302" s="69"/>
      <c r="CV302" s="69"/>
      <c r="CW302" s="69"/>
      <c r="CX302" s="69"/>
      <c r="CY302" s="69"/>
      <c r="CZ302" s="69"/>
      <c r="DA302" s="69"/>
      <c r="DB302" s="69"/>
      <c r="DC302" s="69"/>
      <c r="DD302" s="69"/>
      <c r="DE302" s="69"/>
      <c r="DF302" s="69"/>
      <c r="DG302" s="69"/>
      <c r="DH302" s="69"/>
      <c r="DI302" s="69"/>
      <c r="DJ302" s="69"/>
      <c r="DK302" s="69"/>
      <c r="DL302" s="69"/>
      <c r="DM302" s="69"/>
      <c r="DN302" s="69"/>
      <c r="DO302" s="69"/>
      <c r="DP302" s="69"/>
      <c r="DQ302" s="69"/>
      <c r="DR302" s="69"/>
      <c r="DS302" s="69"/>
      <c r="DT302" s="69"/>
      <c r="DU302" s="69"/>
      <c r="DV302" s="69"/>
      <c r="DW302" s="69"/>
      <c r="DX302" s="69"/>
      <c r="DY302" s="69"/>
      <c r="DZ302" s="69"/>
      <c r="EA302" s="69"/>
      <c r="EB302" s="69"/>
      <c r="EC302" s="69"/>
      <c r="ED302" s="69"/>
      <c r="EE302" s="69"/>
      <c r="EF302" s="69"/>
      <c r="EG302" s="69"/>
      <c r="EH302" s="69"/>
      <c r="EI302" s="69"/>
      <c r="EJ302" s="69"/>
      <c r="EK302" s="69"/>
      <c r="EL302" s="69"/>
      <c r="EM302" s="69"/>
      <c r="EN302" s="69"/>
      <c r="EO302" s="69"/>
      <c r="EP302" s="69"/>
      <c r="EQ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c r="DQ304" s="69"/>
      <c r="DR304" s="69"/>
      <c r="DS304" s="69"/>
      <c r="DT304" s="69"/>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c r="CS306" s="69"/>
      <c r="CT306" s="69"/>
      <c r="CU306" s="69"/>
      <c r="CV306" s="69"/>
      <c r="CW306" s="69"/>
      <c r="CX306" s="69"/>
      <c r="CY306" s="69"/>
      <c r="CZ306" s="69"/>
      <c r="DA306" s="69"/>
      <c r="DB306" s="69"/>
      <c r="DC306" s="69"/>
      <c r="DD306" s="69"/>
      <c r="DE306" s="69"/>
      <c r="DF306" s="69"/>
      <c r="DG306" s="69"/>
      <c r="DH306" s="69"/>
      <c r="DI306" s="69"/>
      <c r="DJ306" s="69"/>
      <c r="DK306" s="69"/>
      <c r="DL306" s="69"/>
      <c r="DM306" s="69"/>
      <c r="DN306" s="69"/>
      <c r="DO306" s="69"/>
      <c r="DP306" s="69"/>
      <c r="DQ306" s="69"/>
      <c r="DR306" s="69"/>
      <c r="DS306" s="69"/>
      <c r="DT306" s="69"/>
      <c r="DU306" s="69"/>
      <c r="DV306" s="69"/>
      <c r="DW306" s="69"/>
      <c r="DX306" s="69"/>
      <c r="DY306" s="69"/>
      <c r="DZ306" s="69"/>
      <c r="EA306" s="69"/>
      <c r="EB306" s="69"/>
      <c r="EC306" s="69"/>
      <c r="ED306" s="69"/>
      <c r="EE306" s="69"/>
      <c r="EF306" s="69"/>
      <c r="EG306" s="69"/>
      <c r="EH306" s="69"/>
      <c r="EI306" s="69"/>
      <c r="EJ306" s="69"/>
      <c r="EK306" s="69"/>
      <c r="EL306" s="69"/>
      <c r="EM306" s="69"/>
      <c r="EN306" s="69"/>
      <c r="EO306" s="69"/>
      <c r="EP306" s="69"/>
      <c r="EQ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c r="CS308" s="69"/>
      <c r="CT308" s="69"/>
      <c r="CU308" s="69"/>
      <c r="CV308" s="69"/>
      <c r="CW308" s="69"/>
      <c r="CX308" s="69"/>
      <c r="CY308" s="69"/>
      <c r="CZ308" s="69"/>
      <c r="DA308" s="69"/>
      <c r="DB308" s="69"/>
      <c r="DC308" s="69"/>
      <c r="DD308" s="69"/>
      <c r="DE308" s="69"/>
      <c r="DF308" s="69"/>
      <c r="DG308" s="69"/>
      <c r="DH308" s="69"/>
      <c r="DI308" s="69"/>
      <c r="DJ308" s="69"/>
      <c r="DK308" s="69"/>
      <c r="DL308" s="69"/>
      <c r="DM308" s="69"/>
      <c r="DN308" s="69"/>
      <c r="DO308" s="69"/>
      <c r="DP308" s="69"/>
      <c r="DQ308" s="69"/>
      <c r="DR308" s="69"/>
      <c r="DS308" s="69"/>
      <c r="DT308" s="69"/>
      <c r="DU308" s="69"/>
      <c r="DV308" s="69"/>
      <c r="DW308" s="69"/>
      <c r="DX308" s="69"/>
      <c r="DY308" s="69"/>
      <c r="DZ308" s="69"/>
      <c r="EA308" s="69"/>
      <c r="EB308" s="69"/>
      <c r="EC308" s="69"/>
      <c r="ED308" s="69"/>
      <c r="EE308" s="69"/>
      <c r="EF308" s="69"/>
      <c r="EG308" s="69"/>
      <c r="EH308" s="69"/>
      <c r="EI308" s="69"/>
      <c r="EJ308" s="69"/>
      <c r="EK308" s="69"/>
      <c r="EL308" s="69"/>
      <c r="EM308" s="69"/>
      <c r="EN308" s="69"/>
      <c r="EO308" s="69"/>
      <c r="EP308" s="69"/>
      <c r="EQ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c r="CS311" s="69"/>
      <c r="CT311" s="69"/>
      <c r="CU311" s="69"/>
      <c r="CV311" s="69"/>
      <c r="CW311" s="69"/>
      <c r="CX311" s="69"/>
      <c r="CY311" s="69"/>
      <c r="CZ311" s="69"/>
      <c r="DA311" s="69"/>
      <c r="DB311" s="69"/>
      <c r="DC311" s="69"/>
      <c r="DD311" s="69"/>
      <c r="DE311" s="69"/>
      <c r="DF311" s="69"/>
      <c r="DG311" s="69"/>
      <c r="DH311" s="69"/>
      <c r="DI311" s="69"/>
      <c r="DJ311" s="69"/>
      <c r="DK311" s="69"/>
      <c r="DL311" s="69"/>
      <c r="DM311" s="69"/>
      <c r="DN311" s="69"/>
      <c r="DO311" s="69"/>
      <c r="DP311" s="69"/>
      <c r="DQ311" s="69"/>
      <c r="DR311" s="69"/>
      <c r="DS311" s="69"/>
      <c r="DT311" s="69"/>
      <c r="DU311" s="69"/>
      <c r="DV311" s="69"/>
      <c r="DW311" s="69"/>
      <c r="DX311" s="69"/>
      <c r="DY311" s="69"/>
      <c r="DZ311" s="69"/>
      <c r="EA311" s="69"/>
      <c r="EB311" s="69"/>
      <c r="EC311" s="69"/>
      <c r="ED311" s="69"/>
      <c r="EE311" s="69"/>
      <c r="EF311" s="69"/>
      <c r="EG311" s="69"/>
      <c r="EH311" s="69"/>
      <c r="EI311" s="69"/>
      <c r="EJ311" s="69"/>
      <c r="EK311" s="69"/>
      <c r="EL311" s="69"/>
      <c r="EM311" s="69"/>
      <c r="EN311" s="69"/>
      <c r="EO311" s="69"/>
      <c r="EP311" s="69"/>
      <c r="EQ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c r="CS316" s="69"/>
      <c r="CT316" s="69"/>
      <c r="CU316" s="69"/>
      <c r="CV316" s="69"/>
      <c r="CW316" s="69"/>
      <c r="CX316" s="69"/>
      <c r="CY316" s="69"/>
      <c r="CZ316" s="69"/>
      <c r="DA316" s="69"/>
      <c r="DB316" s="69"/>
      <c r="DC316" s="69"/>
      <c r="DD316" s="69"/>
      <c r="DE316" s="69"/>
      <c r="DF316" s="69"/>
      <c r="DG316" s="69"/>
      <c r="DH316" s="69"/>
      <c r="DI316" s="69"/>
      <c r="DJ316" s="69"/>
      <c r="DK316" s="69"/>
      <c r="DL316" s="69"/>
      <c r="DM316" s="69"/>
      <c r="DN316" s="69"/>
      <c r="DO316" s="69"/>
      <c r="DP316" s="69"/>
      <c r="DQ316" s="69"/>
      <c r="DR316" s="69"/>
      <c r="DS316" s="69"/>
      <c r="DT316" s="69"/>
      <c r="DU316" s="69"/>
      <c r="DV316" s="69"/>
      <c r="DW316" s="69"/>
      <c r="DX316" s="69"/>
      <c r="DY316" s="69"/>
      <c r="DZ316" s="69"/>
      <c r="EA316" s="69"/>
      <c r="EB316" s="69"/>
      <c r="EC316" s="69"/>
      <c r="ED316" s="69"/>
      <c r="EE316" s="69"/>
      <c r="EF316" s="69"/>
      <c r="EG316" s="69"/>
      <c r="EH316" s="69"/>
      <c r="EI316" s="69"/>
      <c r="EJ316" s="69"/>
      <c r="EK316" s="69"/>
      <c r="EL316" s="69"/>
      <c r="EM316" s="69"/>
      <c r="EN316" s="69"/>
      <c r="EO316" s="69"/>
      <c r="EP316" s="69"/>
      <c r="EQ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c r="CS317" s="69"/>
      <c r="CT317" s="69"/>
      <c r="CU317" s="69"/>
      <c r="CV317" s="69"/>
      <c r="CW317" s="69"/>
      <c r="CX317" s="69"/>
      <c r="CY317" s="69"/>
      <c r="CZ317" s="69"/>
      <c r="DA317" s="69"/>
      <c r="DB317" s="69"/>
      <c r="DC317" s="69"/>
      <c r="DD317" s="69"/>
      <c r="DE317" s="69"/>
      <c r="DF317" s="69"/>
      <c r="DG317" s="69"/>
      <c r="DH317" s="69"/>
      <c r="DI317" s="69"/>
      <c r="DJ317" s="69"/>
      <c r="DK317" s="69"/>
      <c r="DL317" s="69"/>
      <c r="DM317" s="69"/>
      <c r="DN317" s="69"/>
      <c r="DO317" s="69"/>
      <c r="DP317" s="69"/>
      <c r="DQ317" s="69"/>
      <c r="DR317" s="69"/>
      <c r="DS317" s="69"/>
      <c r="DT317" s="69"/>
      <c r="DU317" s="69"/>
      <c r="DV317" s="69"/>
      <c r="DW317" s="69"/>
      <c r="DX317" s="69"/>
      <c r="DY317" s="69"/>
      <c r="DZ317" s="69"/>
      <c r="EA317" s="69"/>
      <c r="EB317" s="69"/>
      <c r="EC317" s="69"/>
      <c r="ED317" s="69"/>
      <c r="EE317" s="69"/>
      <c r="EF317" s="69"/>
      <c r="EG317" s="69"/>
      <c r="EH317" s="69"/>
      <c r="EI317" s="69"/>
      <c r="EJ317" s="69"/>
      <c r="EK317" s="69"/>
      <c r="EL317" s="69"/>
      <c r="EM317" s="69"/>
      <c r="EN317" s="69"/>
      <c r="EO317" s="69"/>
      <c r="EP317" s="69"/>
      <c r="EQ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c r="CS318" s="69"/>
      <c r="CT318" s="69"/>
      <c r="CU318" s="69"/>
      <c r="CV318" s="69"/>
      <c r="CW318" s="69"/>
      <c r="CX318" s="69"/>
      <c r="CY318" s="69"/>
      <c r="CZ318" s="69"/>
      <c r="DA318" s="69"/>
      <c r="DB318" s="69"/>
      <c r="DC318" s="69"/>
      <c r="DD318" s="69"/>
      <c r="DE318" s="69"/>
      <c r="DF318" s="69"/>
      <c r="DG318" s="69"/>
      <c r="DH318" s="69"/>
      <c r="DI318" s="69"/>
      <c r="DJ318" s="69"/>
      <c r="DK318" s="69"/>
      <c r="DL318" s="69"/>
      <c r="DM318" s="69"/>
      <c r="DN318" s="69"/>
      <c r="DO318" s="69"/>
      <c r="DP318" s="69"/>
      <c r="DQ318" s="69"/>
      <c r="DR318" s="69"/>
      <c r="DS318" s="69"/>
      <c r="DT318" s="69"/>
      <c r="DU318" s="69"/>
      <c r="DV318" s="69"/>
      <c r="DW318" s="69"/>
      <c r="DX318" s="69"/>
      <c r="DY318" s="69"/>
      <c r="DZ318" s="69"/>
      <c r="EA318" s="69"/>
      <c r="EB318" s="69"/>
      <c r="EC318" s="69"/>
      <c r="ED318" s="69"/>
      <c r="EE318" s="69"/>
      <c r="EF318" s="69"/>
      <c r="EG318" s="69"/>
      <c r="EH318" s="69"/>
      <c r="EI318" s="69"/>
      <c r="EJ318" s="69"/>
      <c r="EK318" s="69"/>
      <c r="EL318" s="69"/>
      <c r="EM318" s="69"/>
      <c r="EN318" s="69"/>
      <c r="EO318" s="69"/>
      <c r="EP318" s="69"/>
      <c r="EQ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c r="CS319" s="69"/>
      <c r="CT319" s="69"/>
      <c r="CU319" s="69"/>
      <c r="CV319" s="69"/>
      <c r="CW319" s="69"/>
      <c r="CX319" s="69"/>
      <c r="CY319" s="69"/>
      <c r="CZ319" s="69"/>
      <c r="DA319" s="69"/>
      <c r="DB319" s="69"/>
      <c r="DC319" s="69"/>
      <c r="DD319" s="69"/>
      <c r="DE319" s="69"/>
      <c r="DF319" s="69"/>
      <c r="DG319" s="69"/>
      <c r="DH319" s="69"/>
      <c r="DI319" s="69"/>
      <c r="DJ319" s="69"/>
      <c r="DK319" s="69"/>
      <c r="DL319" s="69"/>
      <c r="DM319" s="69"/>
      <c r="DN319" s="69"/>
      <c r="DO319" s="69"/>
      <c r="DP319" s="69"/>
      <c r="DQ319" s="69"/>
      <c r="DR319" s="69"/>
      <c r="DS319" s="69"/>
      <c r="DT319" s="69"/>
      <c r="DU319" s="69"/>
      <c r="DV319" s="69"/>
      <c r="DW319" s="69"/>
      <c r="DX319" s="69"/>
      <c r="DY319" s="69"/>
      <c r="DZ319" s="69"/>
      <c r="EA319" s="69"/>
      <c r="EB319" s="69"/>
      <c r="EC319" s="69"/>
      <c r="ED319" s="69"/>
      <c r="EE319" s="69"/>
      <c r="EF319" s="69"/>
      <c r="EG319" s="69"/>
      <c r="EH319" s="69"/>
      <c r="EI319" s="69"/>
      <c r="EJ319" s="69"/>
      <c r="EK319" s="69"/>
      <c r="EL319" s="69"/>
      <c r="EM319" s="69"/>
      <c r="EN319" s="69"/>
      <c r="EO319" s="69"/>
      <c r="EP319" s="69"/>
      <c r="EQ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c r="DN321" s="69"/>
      <c r="DO321" s="69"/>
      <c r="DP321" s="69"/>
      <c r="DQ321" s="69"/>
      <c r="DR321" s="69"/>
      <c r="DS321" s="69"/>
      <c r="DT321" s="69"/>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c r="CS322" s="69"/>
      <c r="CT322" s="69"/>
      <c r="CU322" s="69"/>
      <c r="CV322" s="69"/>
      <c r="CW322" s="69"/>
      <c r="CX322" s="69"/>
      <c r="CY322" s="69"/>
      <c r="CZ322" s="69"/>
      <c r="DA322" s="69"/>
      <c r="DB322" s="69"/>
      <c r="DC322" s="69"/>
      <c r="DD322" s="69"/>
      <c r="DE322" s="69"/>
      <c r="DF322" s="69"/>
      <c r="DG322" s="69"/>
      <c r="DH322" s="69"/>
      <c r="DI322" s="69"/>
      <c r="DJ322" s="69"/>
      <c r="DK322" s="69"/>
      <c r="DL322" s="69"/>
      <c r="DM322" s="69"/>
      <c r="DN322" s="69"/>
      <c r="DO322" s="69"/>
      <c r="DP322" s="69"/>
      <c r="DQ322" s="69"/>
      <c r="DR322" s="69"/>
      <c r="DS322" s="69"/>
      <c r="DT322" s="69"/>
      <c r="DU322" s="69"/>
      <c r="DV322" s="69"/>
      <c r="DW322" s="69"/>
      <c r="DX322" s="69"/>
      <c r="DY322" s="69"/>
      <c r="DZ322" s="69"/>
      <c r="EA322" s="69"/>
      <c r="EB322" s="69"/>
      <c r="EC322" s="69"/>
      <c r="ED322" s="69"/>
      <c r="EE322" s="69"/>
      <c r="EF322" s="69"/>
      <c r="EG322" s="69"/>
      <c r="EH322" s="69"/>
      <c r="EI322" s="69"/>
      <c r="EJ322" s="69"/>
      <c r="EK322" s="69"/>
      <c r="EL322" s="69"/>
      <c r="EM322" s="69"/>
      <c r="EN322" s="69"/>
      <c r="EO322" s="69"/>
      <c r="EP322" s="69"/>
      <c r="EQ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c r="CS323" s="69"/>
      <c r="CT323" s="69"/>
      <c r="CU323" s="69"/>
      <c r="CV323" s="69"/>
      <c r="CW323" s="69"/>
      <c r="CX323" s="69"/>
      <c r="CY323" s="69"/>
      <c r="CZ323" s="69"/>
      <c r="DA323" s="69"/>
      <c r="DB323" s="69"/>
      <c r="DC323" s="69"/>
      <c r="DD323" s="69"/>
      <c r="DE323" s="69"/>
      <c r="DF323" s="69"/>
      <c r="DG323" s="69"/>
      <c r="DH323" s="69"/>
      <c r="DI323" s="69"/>
      <c r="DJ323" s="69"/>
      <c r="DK323" s="69"/>
      <c r="DL323" s="69"/>
      <c r="DM323" s="69"/>
      <c r="DN323" s="69"/>
      <c r="DO323" s="69"/>
      <c r="DP323" s="69"/>
      <c r="DQ323" s="69"/>
      <c r="DR323" s="69"/>
      <c r="DS323" s="69"/>
      <c r="DT323" s="69"/>
      <c r="DU323" s="69"/>
      <c r="DV323" s="69"/>
      <c r="DW323" s="69"/>
      <c r="DX323" s="69"/>
      <c r="DY323" s="69"/>
      <c r="DZ323" s="69"/>
      <c r="EA323" s="69"/>
      <c r="EB323" s="69"/>
      <c r="EC323" s="69"/>
      <c r="ED323" s="69"/>
      <c r="EE323" s="69"/>
      <c r="EF323" s="69"/>
      <c r="EG323" s="69"/>
      <c r="EH323" s="69"/>
      <c r="EI323" s="69"/>
      <c r="EJ323" s="69"/>
      <c r="EK323" s="69"/>
      <c r="EL323" s="69"/>
      <c r="EM323" s="69"/>
      <c r="EN323" s="69"/>
      <c r="EO323" s="69"/>
      <c r="EP323" s="69"/>
      <c r="EQ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c r="CS324" s="69"/>
      <c r="CT324" s="69"/>
      <c r="CU324" s="69"/>
      <c r="CV324" s="69"/>
      <c r="CW324" s="69"/>
      <c r="CX324" s="69"/>
      <c r="CY324" s="69"/>
      <c r="CZ324" s="69"/>
      <c r="DA324" s="69"/>
      <c r="DB324" s="69"/>
      <c r="DC324" s="69"/>
      <c r="DD324" s="69"/>
      <c r="DE324" s="69"/>
      <c r="DF324" s="69"/>
      <c r="DG324" s="69"/>
      <c r="DH324" s="69"/>
      <c r="DI324" s="69"/>
      <c r="DJ324" s="69"/>
      <c r="DK324" s="69"/>
      <c r="DL324" s="69"/>
      <c r="DM324" s="69"/>
      <c r="DN324" s="69"/>
      <c r="DO324" s="69"/>
      <c r="DP324" s="69"/>
      <c r="DQ324" s="69"/>
      <c r="DR324" s="69"/>
      <c r="DS324" s="69"/>
      <c r="DT324" s="69"/>
      <c r="DU324" s="69"/>
      <c r="DV324" s="69"/>
      <c r="DW324" s="69"/>
      <c r="DX324" s="69"/>
      <c r="DY324" s="69"/>
      <c r="DZ324" s="69"/>
      <c r="EA324" s="69"/>
      <c r="EB324" s="69"/>
      <c r="EC324" s="69"/>
      <c r="ED324" s="69"/>
      <c r="EE324" s="69"/>
      <c r="EF324" s="69"/>
      <c r="EG324" s="69"/>
      <c r="EH324" s="69"/>
      <c r="EI324" s="69"/>
      <c r="EJ324" s="69"/>
      <c r="EK324" s="69"/>
      <c r="EL324" s="69"/>
      <c r="EM324" s="69"/>
      <c r="EN324" s="69"/>
      <c r="EO324" s="69"/>
      <c r="EP324" s="69"/>
      <c r="EQ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c r="CS325" s="69"/>
      <c r="CT325" s="69"/>
      <c r="CU325" s="69"/>
      <c r="CV325" s="69"/>
      <c r="CW325" s="69"/>
      <c r="CX325" s="69"/>
      <c r="CY325" s="69"/>
      <c r="CZ325" s="69"/>
      <c r="DA325" s="69"/>
      <c r="DB325" s="69"/>
      <c r="DC325" s="69"/>
      <c r="DD325" s="69"/>
      <c r="DE325" s="69"/>
      <c r="DF325" s="69"/>
      <c r="DG325" s="69"/>
      <c r="DH325" s="69"/>
      <c r="DI325" s="69"/>
      <c r="DJ325" s="69"/>
      <c r="DK325" s="69"/>
      <c r="DL325" s="69"/>
      <c r="DM325" s="69"/>
      <c r="DN325" s="69"/>
      <c r="DO325" s="69"/>
      <c r="DP325" s="69"/>
      <c r="DQ325" s="69"/>
      <c r="DR325" s="69"/>
      <c r="DS325" s="69"/>
      <c r="DT325" s="69"/>
      <c r="DU325" s="69"/>
      <c r="DV325" s="69"/>
      <c r="DW325" s="69"/>
      <c r="DX325" s="69"/>
      <c r="DY325" s="69"/>
      <c r="DZ325" s="69"/>
      <c r="EA325" s="69"/>
      <c r="EB325" s="69"/>
      <c r="EC325" s="69"/>
      <c r="ED325" s="69"/>
      <c r="EE325" s="69"/>
      <c r="EF325" s="69"/>
      <c r="EG325" s="69"/>
      <c r="EH325" s="69"/>
      <c r="EI325" s="69"/>
      <c r="EJ325" s="69"/>
      <c r="EK325" s="69"/>
      <c r="EL325" s="69"/>
      <c r="EM325" s="69"/>
      <c r="EN325" s="69"/>
      <c r="EO325" s="69"/>
      <c r="EP325" s="69"/>
      <c r="EQ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c r="CS326" s="69"/>
      <c r="CT326" s="69"/>
      <c r="CU326" s="69"/>
      <c r="CV326" s="69"/>
      <c r="CW326" s="69"/>
      <c r="CX326" s="69"/>
      <c r="CY326" s="69"/>
      <c r="CZ326" s="69"/>
      <c r="DA326" s="69"/>
      <c r="DB326" s="69"/>
      <c r="DC326" s="69"/>
      <c r="DD326" s="69"/>
      <c r="DE326" s="69"/>
      <c r="DF326" s="69"/>
      <c r="DG326" s="69"/>
      <c r="DH326" s="69"/>
      <c r="DI326" s="69"/>
      <c r="DJ326" s="69"/>
      <c r="DK326" s="69"/>
      <c r="DL326" s="69"/>
      <c r="DM326" s="69"/>
      <c r="DN326" s="69"/>
      <c r="DO326" s="69"/>
      <c r="DP326" s="69"/>
      <c r="DQ326" s="69"/>
      <c r="DR326" s="69"/>
      <c r="DS326" s="69"/>
      <c r="DT326" s="69"/>
      <c r="DU326" s="69"/>
      <c r="DV326" s="69"/>
      <c r="DW326" s="69"/>
      <c r="DX326" s="69"/>
      <c r="DY326" s="69"/>
      <c r="DZ326" s="69"/>
      <c r="EA326" s="69"/>
      <c r="EB326" s="69"/>
      <c r="EC326" s="69"/>
      <c r="ED326" s="69"/>
      <c r="EE326" s="69"/>
      <c r="EF326" s="69"/>
      <c r="EG326" s="69"/>
      <c r="EH326" s="69"/>
      <c r="EI326" s="69"/>
      <c r="EJ326" s="69"/>
      <c r="EK326" s="69"/>
      <c r="EL326" s="69"/>
      <c r="EM326" s="69"/>
      <c r="EN326" s="69"/>
      <c r="EO326" s="69"/>
      <c r="EP326" s="69"/>
      <c r="EQ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c r="CS327" s="69"/>
      <c r="CT327" s="69"/>
      <c r="CU327" s="69"/>
      <c r="CV327" s="69"/>
      <c r="CW327" s="69"/>
      <c r="CX327" s="69"/>
      <c r="CY327" s="69"/>
      <c r="CZ327" s="69"/>
      <c r="DA327" s="69"/>
      <c r="DB327" s="69"/>
      <c r="DC327" s="69"/>
      <c r="DD327" s="69"/>
      <c r="DE327" s="69"/>
      <c r="DF327" s="69"/>
      <c r="DG327" s="69"/>
      <c r="DH327" s="69"/>
      <c r="DI327" s="69"/>
      <c r="DJ327" s="69"/>
      <c r="DK327" s="69"/>
      <c r="DL327" s="69"/>
      <c r="DM327" s="69"/>
      <c r="DN327" s="69"/>
      <c r="DO327" s="69"/>
      <c r="DP327" s="69"/>
      <c r="DQ327" s="69"/>
      <c r="DR327" s="69"/>
      <c r="DS327" s="69"/>
      <c r="DT327" s="69"/>
      <c r="DU327" s="69"/>
      <c r="DV327" s="69"/>
      <c r="DW327" s="69"/>
      <c r="DX327" s="69"/>
      <c r="DY327" s="69"/>
      <c r="DZ327" s="69"/>
      <c r="EA327" s="69"/>
      <c r="EB327" s="69"/>
      <c r="EC327" s="69"/>
      <c r="ED327" s="69"/>
      <c r="EE327" s="69"/>
      <c r="EF327" s="69"/>
      <c r="EG327" s="69"/>
      <c r="EH327" s="69"/>
      <c r="EI327" s="69"/>
      <c r="EJ327" s="69"/>
      <c r="EK327" s="69"/>
      <c r="EL327" s="69"/>
      <c r="EM327" s="69"/>
      <c r="EN327" s="69"/>
      <c r="EO327" s="69"/>
      <c r="EP327" s="69"/>
      <c r="EQ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c r="CS328" s="69"/>
      <c r="CT328" s="69"/>
      <c r="CU328" s="69"/>
      <c r="CV328" s="69"/>
      <c r="CW328" s="69"/>
      <c r="CX328" s="69"/>
      <c r="CY328" s="69"/>
      <c r="CZ328" s="69"/>
      <c r="DA328" s="69"/>
      <c r="DB328" s="69"/>
      <c r="DC328" s="69"/>
      <c r="DD328" s="69"/>
      <c r="DE328" s="69"/>
      <c r="DF328" s="69"/>
      <c r="DG328" s="69"/>
      <c r="DH328" s="69"/>
      <c r="DI328" s="69"/>
      <c r="DJ328" s="69"/>
      <c r="DK328" s="69"/>
      <c r="DL328" s="69"/>
      <c r="DM328" s="69"/>
      <c r="DN328" s="69"/>
      <c r="DO328" s="69"/>
      <c r="DP328" s="69"/>
      <c r="DQ328" s="69"/>
      <c r="DR328" s="69"/>
      <c r="DS328" s="69"/>
      <c r="DT328" s="69"/>
      <c r="DU328" s="69"/>
      <c r="DV328" s="69"/>
      <c r="DW328" s="69"/>
      <c r="DX328" s="69"/>
      <c r="DY328" s="69"/>
      <c r="DZ328" s="69"/>
      <c r="EA328" s="69"/>
      <c r="EB328" s="69"/>
      <c r="EC328" s="69"/>
      <c r="ED328" s="69"/>
      <c r="EE328" s="69"/>
      <c r="EF328" s="69"/>
      <c r="EG328" s="69"/>
      <c r="EH328" s="69"/>
      <c r="EI328" s="69"/>
      <c r="EJ328" s="69"/>
      <c r="EK328" s="69"/>
      <c r="EL328" s="69"/>
      <c r="EM328" s="69"/>
      <c r="EN328" s="69"/>
      <c r="EO328" s="69"/>
      <c r="EP328" s="69"/>
      <c r="EQ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c r="CS332" s="69"/>
      <c r="CT332" s="69"/>
      <c r="CU332" s="69"/>
      <c r="CV332" s="69"/>
      <c r="CW332" s="69"/>
      <c r="CX332" s="69"/>
      <c r="CY332" s="69"/>
      <c r="CZ332" s="69"/>
      <c r="DA332" s="69"/>
      <c r="DB332" s="69"/>
      <c r="DC332" s="69"/>
      <c r="DD332" s="69"/>
      <c r="DE332" s="69"/>
      <c r="DF332" s="69"/>
      <c r="DG332" s="69"/>
      <c r="DH332" s="69"/>
      <c r="DI332" s="69"/>
      <c r="DJ332" s="69"/>
      <c r="DK332" s="69"/>
      <c r="DL332" s="69"/>
      <c r="DM332" s="69"/>
      <c r="DN332" s="69"/>
      <c r="DO332" s="69"/>
      <c r="DP332" s="69"/>
      <c r="DQ332" s="69"/>
      <c r="DR332" s="69"/>
      <c r="DS332" s="69"/>
      <c r="DT332" s="69"/>
      <c r="DU332" s="69"/>
      <c r="DV332" s="69"/>
      <c r="DW332" s="69"/>
      <c r="DX332" s="69"/>
      <c r="DY332" s="69"/>
      <c r="DZ332" s="69"/>
      <c r="EA332" s="69"/>
      <c r="EB332" s="69"/>
      <c r="EC332" s="69"/>
      <c r="ED332" s="69"/>
      <c r="EE332" s="69"/>
      <c r="EF332" s="69"/>
      <c r="EG332" s="69"/>
      <c r="EH332" s="69"/>
      <c r="EI332" s="69"/>
      <c r="EJ332" s="69"/>
      <c r="EK332" s="69"/>
      <c r="EL332" s="69"/>
      <c r="EM332" s="69"/>
      <c r="EN332" s="69"/>
      <c r="EO332" s="69"/>
      <c r="EP332" s="69"/>
      <c r="EQ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c r="CS333" s="69"/>
      <c r="CT333" s="69"/>
      <c r="CU333" s="69"/>
      <c r="CV333" s="69"/>
      <c r="CW333" s="69"/>
      <c r="CX333" s="69"/>
      <c r="CY333" s="69"/>
      <c r="CZ333" s="69"/>
      <c r="DA333" s="69"/>
      <c r="DB333" s="69"/>
      <c r="DC333" s="69"/>
      <c r="DD333" s="69"/>
      <c r="DE333" s="69"/>
      <c r="DF333" s="69"/>
      <c r="DG333" s="69"/>
      <c r="DH333" s="69"/>
      <c r="DI333" s="69"/>
      <c r="DJ333" s="69"/>
      <c r="DK333" s="69"/>
      <c r="DL333" s="69"/>
      <c r="DM333" s="69"/>
      <c r="DN333" s="69"/>
      <c r="DO333" s="69"/>
      <c r="DP333" s="69"/>
      <c r="DQ333" s="69"/>
      <c r="DR333" s="69"/>
      <c r="DS333" s="69"/>
      <c r="DT333" s="69"/>
      <c r="DU333" s="69"/>
      <c r="DV333" s="69"/>
      <c r="DW333" s="69"/>
      <c r="DX333" s="69"/>
      <c r="DY333" s="69"/>
      <c r="DZ333" s="69"/>
      <c r="EA333" s="69"/>
      <c r="EB333" s="69"/>
      <c r="EC333" s="69"/>
      <c r="ED333" s="69"/>
      <c r="EE333" s="69"/>
      <c r="EF333" s="69"/>
      <c r="EG333" s="69"/>
      <c r="EH333" s="69"/>
      <c r="EI333" s="69"/>
      <c r="EJ333" s="69"/>
      <c r="EK333" s="69"/>
      <c r="EL333" s="69"/>
      <c r="EM333" s="69"/>
      <c r="EN333" s="69"/>
      <c r="EO333" s="69"/>
      <c r="EP333" s="69"/>
      <c r="EQ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c r="CS334" s="69"/>
      <c r="CT334" s="69"/>
      <c r="CU334" s="69"/>
      <c r="CV334" s="69"/>
      <c r="CW334" s="69"/>
      <c r="CX334" s="69"/>
      <c r="CY334" s="69"/>
      <c r="CZ334" s="69"/>
      <c r="DA334" s="69"/>
      <c r="DB334" s="69"/>
      <c r="DC334" s="69"/>
      <c r="DD334" s="69"/>
      <c r="DE334" s="69"/>
      <c r="DF334" s="69"/>
      <c r="DG334" s="69"/>
      <c r="DH334" s="69"/>
      <c r="DI334" s="69"/>
      <c r="DJ334" s="69"/>
      <c r="DK334" s="69"/>
      <c r="DL334" s="69"/>
      <c r="DM334" s="69"/>
      <c r="DN334" s="69"/>
      <c r="DO334" s="69"/>
      <c r="DP334" s="69"/>
      <c r="DQ334" s="69"/>
      <c r="DR334" s="69"/>
      <c r="DS334" s="69"/>
      <c r="DT334" s="69"/>
      <c r="DU334" s="69"/>
      <c r="DV334" s="69"/>
      <c r="DW334" s="69"/>
      <c r="DX334" s="69"/>
      <c r="DY334" s="69"/>
      <c r="DZ334" s="69"/>
      <c r="EA334" s="69"/>
      <c r="EB334" s="69"/>
      <c r="EC334" s="69"/>
      <c r="ED334" s="69"/>
      <c r="EE334" s="69"/>
      <c r="EF334" s="69"/>
      <c r="EG334" s="69"/>
      <c r="EH334" s="69"/>
      <c r="EI334" s="69"/>
      <c r="EJ334" s="69"/>
      <c r="EK334" s="69"/>
      <c r="EL334" s="69"/>
      <c r="EM334" s="69"/>
      <c r="EN334" s="69"/>
      <c r="EO334" s="69"/>
      <c r="EP334" s="69"/>
      <c r="EQ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c r="CS335" s="69"/>
      <c r="CT335" s="69"/>
      <c r="CU335" s="69"/>
      <c r="CV335" s="69"/>
      <c r="CW335" s="69"/>
      <c r="CX335" s="69"/>
      <c r="CY335" s="69"/>
      <c r="CZ335" s="69"/>
      <c r="DA335" s="69"/>
      <c r="DB335" s="69"/>
      <c r="DC335" s="69"/>
      <c r="DD335" s="69"/>
      <c r="DE335" s="69"/>
      <c r="DF335" s="69"/>
      <c r="DG335" s="69"/>
      <c r="DH335" s="69"/>
      <c r="DI335" s="69"/>
      <c r="DJ335" s="69"/>
      <c r="DK335" s="69"/>
      <c r="DL335" s="69"/>
      <c r="DM335" s="69"/>
      <c r="DN335" s="69"/>
      <c r="DO335" s="69"/>
      <c r="DP335" s="69"/>
      <c r="DQ335" s="69"/>
      <c r="DR335" s="69"/>
      <c r="DS335" s="69"/>
      <c r="DT335" s="69"/>
      <c r="DU335" s="69"/>
      <c r="DV335" s="69"/>
      <c r="DW335" s="69"/>
      <c r="DX335" s="69"/>
      <c r="DY335" s="69"/>
      <c r="DZ335" s="69"/>
      <c r="EA335" s="69"/>
      <c r="EB335" s="69"/>
      <c r="EC335" s="69"/>
      <c r="ED335" s="69"/>
      <c r="EE335" s="69"/>
      <c r="EF335" s="69"/>
      <c r="EG335" s="69"/>
      <c r="EH335" s="69"/>
      <c r="EI335" s="69"/>
      <c r="EJ335" s="69"/>
      <c r="EK335" s="69"/>
      <c r="EL335" s="69"/>
      <c r="EM335" s="69"/>
      <c r="EN335" s="69"/>
      <c r="EO335" s="69"/>
      <c r="EP335" s="69"/>
      <c r="EQ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c r="CS336" s="69"/>
      <c r="CT336" s="69"/>
      <c r="CU336" s="69"/>
      <c r="CV336" s="69"/>
      <c r="CW336" s="69"/>
      <c r="CX336" s="69"/>
      <c r="CY336" s="69"/>
      <c r="CZ336" s="69"/>
      <c r="DA336" s="69"/>
      <c r="DB336" s="69"/>
      <c r="DC336" s="69"/>
      <c r="DD336" s="69"/>
      <c r="DE336" s="69"/>
      <c r="DF336" s="69"/>
      <c r="DG336" s="69"/>
      <c r="DH336" s="69"/>
      <c r="DI336" s="69"/>
      <c r="DJ336" s="69"/>
      <c r="DK336" s="69"/>
      <c r="DL336" s="69"/>
      <c r="DM336" s="69"/>
      <c r="DN336" s="69"/>
      <c r="DO336" s="69"/>
      <c r="DP336" s="69"/>
      <c r="DQ336" s="69"/>
      <c r="DR336" s="69"/>
      <c r="DS336" s="69"/>
      <c r="DT336" s="69"/>
      <c r="DU336" s="69"/>
      <c r="DV336" s="69"/>
      <c r="DW336" s="69"/>
      <c r="DX336" s="69"/>
      <c r="DY336" s="69"/>
      <c r="DZ336" s="69"/>
      <c r="EA336" s="69"/>
      <c r="EB336" s="69"/>
      <c r="EC336" s="69"/>
      <c r="ED336" s="69"/>
      <c r="EE336" s="69"/>
      <c r="EF336" s="69"/>
      <c r="EG336" s="69"/>
      <c r="EH336" s="69"/>
      <c r="EI336" s="69"/>
      <c r="EJ336" s="69"/>
      <c r="EK336" s="69"/>
      <c r="EL336" s="69"/>
      <c r="EM336" s="69"/>
      <c r="EN336" s="69"/>
      <c r="EO336" s="69"/>
      <c r="EP336" s="69"/>
      <c r="EQ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c r="CS337" s="69"/>
      <c r="CT337" s="69"/>
      <c r="CU337" s="69"/>
      <c r="CV337" s="69"/>
      <c r="CW337" s="69"/>
      <c r="CX337" s="69"/>
      <c r="CY337" s="69"/>
      <c r="CZ337" s="69"/>
      <c r="DA337" s="69"/>
      <c r="DB337" s="69"/>
      <c r="DC337" s="69"/>
      <c r="DD337" s="69"/>
      <c r="DE337" s="69"/>
      <c r="DF337" s="69"/>
      <c r="DG337" s="69"/>
      <c r="DH337" s="69"/>
      <c r="DI337" s="69"/>
      <c r="DJ337" s="69"/>
      <c r="DK337" s="69"/>
      <c r="DL337" s="69"/>
      <c r="DM337" s="69"/>
      <c r="DN337" s="69"/>
      <c r="DO337" s="69"/>
      <c r="DP337" s="69"/>
      <c r="DQ337" s="69"/>
      <c r="DR337" s="69"/>
      <c r="DS337" s="69"/>
      <c r="DT337" s="69"/>
      <c r="DU337" s="69"/>
      <c r="DV337" s="69"/>
      <c r="DW337" s="69"/>
      <c r="DX337" s="69"/>
      <c r="DY337" s="69"/>
      <c r="DZ337" s="69"/>
      <c r="EA337" s="69"/>
      <c r="EB337" s="69"/>
      <c r="EC337" s="69"/>
      <c r="ED337" s="69"/>
      <c r="EE337" s="69"/>
      <c r="EF337" s="69"/>
      <c r="EG337" s="69"/>
      <c r="EH337" s="69"/>
      <c r="EI337" s="69"/>
      <c r="EJ337" s="69"/>
      <c r="EK337" s="69"/>
      <c r="EL337" s="69"/>
      <c r="EM337" s="69"/>
      <c r="EN337" s="69"/>
      <c r="EO337" s="69"/>
      <c r="EP337" s="69"/>
      <c r="EQ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c r="CS338" s="69"/>
      <c r="CT338" s="69"/>
      <c r="CU338" s="69"/>
      <c r="CV338" s="69"/>
      <c r="CW338" s="69"/>
      <c r="CX338" s="69"/>
      <c r="CY338" s="69"/>
      <c r="CZ338" s="69"/>
      <c r="DA338" s="69"/>
      <c r="DB338" s="69"/>
      <c r="DC338" s="69"/>
      <c r="DD338" s="69"/>
      <c r="DE338" s="69"/>
      <c r="DF338" s="69"/>
      <c r="DG338" s="69"/>
      <c r="DH338" s="69"/>
      <c r="DI338" s="69"/>
      <c r="DJ338" s="69"/>
      <c r="DK338" s="69"/>
      <c r="DL338" s="69"/>
      <c r="DM338" s="69"/>
      <c r="DN338" s="69"/>
      <c r="DO338" s="69"/>
      <c r="DP338" s="69"/>
      <c r="DQ338" s="69"/>
      <c r="DR338" s="69"/>
      <c r="DS338" s="69"/>
      <c r="DT338" s="69"/>
      <c r="DU338" s="69"/>
      <c r="DV338" s="69"/>
      <c r="DW338" s="69"/>
      <c r="DX338" s="69"/>
      <c r="DY338" s="69"/>
      <c r="DZ338" s="69"/>
      <c r="EA338" s="69"/>
      <c r="EB338" s="69"/>
      <c r="EC338" s="69"/>
      <c r="ED338" s="69"/>
      <c r="EE338" s="69"/>
      <c r="EF338" s="69"/>
      <c r="EG338" s="69"/>
      <c r="EH338" s="69"/>
      <c r="EI338" s="69"/>
      <c r="EJ338" s="69"/>
      <c r="EK338" s="69"/>
      <c r="EL338" s="69"/>
      <c r="EM338" s="69"/>
      <c r="EN338" s="69"/>
      <c r="EO338" s="69"/>
      <c r="EP338" s="69"/>
      <c r="EQ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c r="CS339" s="69"/>
      <c r="CT339" s="69"/>
      <c r="CU339" s="69"/>
      <c r="CV339" s="69"/>
      <c r="CW339" s="69"/>
      <c r="CX339" s="69"/>
      <c r="CY339" s="69"/>
      <c r="CZ339" s="69"/>
      <c r="DA339" s="69"/>
      <c r="DB339" s="69"/>
      <c r="DC339" s="69"/>
      <c r="DD339" s="69"/>
      <c r="DE339" s="69"/>
      <c r="DF339" s="69"/>
      <c r="DG339" s="69"/>
      <c r="DH339" s="69"/>
      <c r="DI339" s="69"/>
      <c r="DJ339" s="69"/>
      <c r="DK339" s="69"/>
      <c r="DL339" s="69"/>
      <c r="DM339" s="69"/>
      <c r="DN339" s="69"/>
      <c r="DO339" s="69"/>
      <c r="DP339" s="69"/>
      <c r="DQ339" s="69"/>
      <c r="DR339" s="69"/>
      <c r="DS339" s="69"/>
      <c r="DT339" s="69"/>
      <c r="DU339" s="69"/>
      <c r="DV339" s="69"/>
      <c r="DW339" s="69"/>
      <c r="DX339" s="69"/>
      <c r="DY339" s="69"/>
      <c r="DZ339" s="69"/>
      <c r="EA339" s="69"/>
      <c r="EB339" s="69"/>
      <c r="EC339" s="69"/>
      <c r="ED339" s="69"/>
      <c r="EE339" s="69"/>
      <c r="EF339" s="69"/>
      <c r="EG339" s="69"/>
      <c r="EH339" s="69"/>
      <c r="EI339" s="69"/>
      <c r="EJ339" s="69"/>
      <c r="EK339" s="69"/>
      <c r="EL339" s="69"/>
      <c r="EM339" s="69"/>
      <c r="EN339" s="69"/>
      <c r="EO339" s="69"/>
      <c r="EP339" s="69"/>
      <c r="EQ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c r="CS340" s="69"/>
      <c r="CT340" s="69"/>
      <c r="CU340" s="69"/>
      <c r="CV340" s="69"/>
      <c r="CW340" s="69"/>
      <c r="CX340" s="69"/>
      <c r="CY340" s="69"/>
      <c r="CZ340" s="69"/>
      <c r="DA340" s="69"/>
      <c r="DB340" s="69"/>
      <c r="DC340" s="69"/>
      <c r="DD340" s="69"/>
      <c r="DE340" s="69"/>
      <c r="DF340" s="69"/>
      <c r="DG340" s="69"/>
      <c r="DH340" s="69"/>
      <c r="DI340" s="69"/>
      <c r="DJ340" s="69"/>
      <c r="DK340" s="69"/>
      <c r="DL340" s="69"/>
      <c r="DM340" s="69"/>
      <c r="DN340" s="69"/>
      <c r="DO340" s="69"/>
      <c r="DP340" s="69"/>
      <c r="DQ340" s="69"/>
      <c r="DR340" s="69"/>
      <c r="DS340" s="69"/>
      <c r="DT340" s="69"/>
      <c r="DU340" s="69"/>
      <c r="DV340" s="69"/>
      <c r="DW340" s="69"/>
      <c r="DX340" s="69"/>
      <c r="DY340" s="69"/>
      <c r="DZ340" s="69"/>
      <c r="EA340" s="69"/>
      <c r="EB340" s="69"/>
      <c r="EC340" s="69"/>
      <c r="ED340" s="69"/>
      <c r="EE340" s="69"/>
      <c r="EF340" s="69"/>
      <c r="EG340" s="69"/>
      <c r="EH340" s="69"/>
      <c r="EI340" s="69"/>
      <c r="EJ340" s="69"/>
      <c r="EK340" s="69"/>
      <c r="EL340" s="69"/>
      <c r="EM340" s="69"/>
      <c r="EN340" s="69"/>
      <c r="EO340" s="69"/>
      <c r="EP340" s="69"/>
      <c r="EQ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c r="CS341" s="69"/>
      <c r="CT341" s="69"/>
      <c r="CU341" s="69"/>
      <c r="CV341" s="69"/>
      <c r="CW341" s="69"/>
      <c r="CX341" s="69"/>
      <c r="CY341" s="69"/>
      <c r="CZ341" s="69"/>
      <c r="DA341" s="69"/>
      <c r="DB341" s="69"/>
      <c r="DC341" s="69"/>
      <c r="DD341" s="69"/>
      <c r="DE341" s="69"/>
      <c r="DF341" s="69"/>
      <c r="DG341" s="69"/>
      <c r="DH341" s="69"/>
      <c r="DI341" s="69"/>
      <c r="DJ341" s="69"/>
      <c r="DK341" s="69"/>
      <c r="DL341" s="69"/>
      <c r="DM341" s="69"/>
      <c r="DN341" s="69"/>
      <c r="DO341" s="69"/>
      <c r="DP341" s="69"/>
      <c r="DQ341" s="69"/>
      <c r="DR341" s="69"/>
      <c r="DS341" s="69"/>
      <c r="DT341" s="69"/>
      <c r="DU341" s="69"/>
      <c r="DV341" s="69"/>
      <c r="DW341" s="69"/>
      <c r="DX341" s="69"/>
      <c r="DY341" s="69"/>
      <c r="DZ341" s="69"/>
      <c r="EA341" s="69"/>
      <c r="EB341" s="69"/>
      <c r="EC341" s="69"/>
      <c r="ED341" s="69"/>
      <c r="EE341" s="69"/>
      <c r="EF341" s="69"/>
      <c r="EG341" s="69"/>
      <c r="EH341" s="69"/>
      <c r="EI341" s="69"/>
      <c r="EJ341" s="69"/>
      <c r="EK341" s="69"/>
      <c r="EL341" s="69"/>
      <c r="EM341" s="69"/>
      <c r="EN341" s="69"/>
      <c r="EO341" s="69"/>
      <c r="EP341" s="69"/>
      <c r="EQ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c r="CS342" s="69"/>
      <c r="CT342" s="69"/>
      <c r="CU342" s="69"/>
      <c r="CV342" s="69"/>
      <c r="CW342" s="69"/>
      <c r="CX342" s="69"/>
      <c r="CY342" s="69"/>
      <c r="CZ342" s="69"/>
      <c r="DA342" s="69"/>
      <c r="DB342" s="69"/>
      <c r="DC342" s="69"/>
      <c r="DD342" s="69"/>
      <c r="DE342" s="69"/>
      <c r="DF342" s="69"/>
      <c r="DG342" s="69"/>
      <c r="DH342" s="69"/>
      <c r="DI342" s="69"/>
      <c r="DJ342" s="69"/>
      <c r="DK342" s="69"/>
      <c r="DL342" s="69"/>
      <c r="DM342" s="69"/>
      <c r="DN342" s="69"/>
      <c r="DO342" s="69"/>
      <c r="DP342" s="69"/>
      <c r="DQ342" s="69"/>
      <c r="DR342" s="69"/>
      <c r="DS342" s="69"/>
      <c r="DT342" s="69"/>
      <c r="DU342" s="69"/>
      <c r="DV342" s="69"/>
      <c r="DW342" s="69"/>
      <c r="DX342" s="69"/>
      <c r="DY342" s="69"/>
      <c r="DZ342" s="69"/>
      <c r="EA342" s="69"/>
      <c r="EB342" s="69"/>
      <c r="EC342" s="69"/>
      <c r="ED342" s="69"/>
      <c r="EE342" s="69"/>
      <c r="EF342" s="69"/>
      <c r="EG342" s="69"/>
      <c r="EH342" s="69"/>
      <c r="EI342" s="69"/>
      <c r="EJ342" s="69"/>
      <c r="EK342" s="69"/>
      <c r="EL342" s="69"/>
      <c r="EM342" s="69"/>
      <c r="EN342" s="69"/>
      <c r="EO342" s="69"/>
      <c r="EP342" s="69"/>
      <c r="EQ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c r="CS343" s="69"/>
      <c r="CT343" s="69"/>
      <c r="CU343" s="69"/>
      <c r="CV343" s="69"/>
      <c r="CW343" s="69"/>
      <c r="CX343" s="69"/>
      <c r="CY343" s="69"/>
      <c r="CZ343" s="69"/>
      <c r="DA343" s="69"/>
      <c r="DB343" s="69"/>
      <c r="DC343" s="69"/>
      <c r="DD343" s="69"/>
      <c r="DE343" s="69"/>
      <c r="DF343" s="69"/>
      <c r="DG343" s="69"/>
      <c r="DH343" s="69"/>
      <c r="DI343" s="69"/>
      <c r="DJ343" s="69"/>
      <c r="DK343" s="69"/>
      <c r="DL343" s="69"/>
      <c r="DM343" s="69"/>
      <c r="DN343" s="69"/>
      <c r="DO343" s="69"/>
      <c r="DP343" s="69"/>
      <c r="DQ343" s="69"/>
      <c r="DR343" s="69"/>
      <c r="DS343" s="69"/>
      <c r="DT343" s="69"/>
      <c r="DU343" s="69"/>
      <c r="DV343" s="69"/>
      <c r="DW343" s="69"/>
      <c r="DX343" s="69"/>
      <c r="DY343" s="69"/>
      <c r="DZ343" s="69"/>
      <c r="EA343" s="69"/>
      <c r="EB343" s="69"/>
      <c r="EC343" s="69"/>
      <c r="ED343" s="69"/>
      <c r="EE343" s="69"/>
      <c r="EF343" s="69"/>
      <c r="EG343" s="69"/>
      <c r="EH343" s="69"/>
      <c r="EI343" s="69"/>
      <c r="EJ343" s="69"/>
      <c r="EK343" s="69"/>
      <c r="EL343" s="69"/>
      <c r="EM343" s="69"/>
      <c r="EN343" s="69"/>
      <c r="EO343" s="69"/>
      <c r="EP343" s="69"/>
      <c r="EQ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c r="CS344" s="69"/>
      <c r="CT344" s="69"/>
      <c r="CU344" s="69"/>
      <c r="CV344" s="69"/>
      <c r="CW344" s="69"/>
      <c r="CX344" s="69"/>
      <c r="CY344" s="69"/>
      <c r="CZ344" s="69"/>
      <c r="DA344" s="69"/>
      <c r="DB344" s="69"/>
      <c r="DC344" s="69"/>
      <c r="DD344" s="69"/>
      <c r="DE344" s="69"/>
      <c r="DF344" s="69"/>
      <c r="DG344" s="69"/>
      <c r="DH344" s="69"/>
      <c r="DI344" s="69"/>
      <c r="DJ344" s="69"/>
      <c r="DK344" s="69"/>
      <c r="DL344" s="69"/>
      <c r="DM344" s="69"/>
      <c r="DN344" s="69"/>
      <c r="DO344" s="69"/>
      <c r="DP344" s="69"/>
      <c r="DQ344" s="69"/>
      <c r="DR344" s="69"/>
      <c r="DS344" s="69"/>
      <c r="DT344" s="69"/>
      <c r="DU344" s="69"/>
      <c r="DV344" s="69"/>
      <c r="DW344" s="69"/>
      <c r="DX344" s="69"/>
      <c r="DY344" s="69"/>
      <c r="DZ344" s="69"/>
      <c r="EA344" s="69"/>
      <c r="EB344" s="69"/>
      <c r="EC344" s="69"/>
      <c r="ED344" s="69"/>
      <c r="EE344" s="69"/>
      <c r="EF344" s="69"/>
      <c r="EG344" s="69"/>
      <c r="EH344" s="69"/>
      <c r="EI344" s="69"/>
      <c r="EJ344" s="69"/>
      <c r="EK344" s="69"/>
      <c r="EL344" s="69"/>
      <c r="EM344" s="69"/>
      <c r="EN344" s="69"/>
      <c r="EO344" s="69"/>
      <c r="EP344" s="69"/>
      <c r="EQ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c r="CS345" s="69"/>
      <c r="CT345" s="69"/>
      <c r="CU345" s="69"/>
      <c r="CV345" s="69"/>
      <c r="CW345" s="69"/>
      <c r="CX345" s="69"/>
      <c r="CY345" s="69"/>
      <c r="CZ345" s="69"/>
      <c r="DA345" s="69"/>
      <c r="DB345" s="69"/>
      <c r="DC345" s="69"/>
      <c r="DD345" s="69"/>
      <c r="DE345" s="69"/>
      <c r="DF345" s="69"/>
      <c r="DG345" s="69"/>
      <c r="DH345" s="69"/>
      <c r="DI345" s="69"/>
      <c r="DJ345" s="69"/>
      <c r="DK345" s="69"/>
      <c r="DL345" s="69"/>
      <c r="DM345" s="69"/>
      <c r="DN345" s="69"/>
      <c r="DO345" s="69"/>
      <c r="DP345" s="69"/>
      <c r="DQ345" s="69"/>
      <c r="DR345" s="69"/>
      <c r="DS345" s="69"/>
      <c r="DT345" s="69"/>
      <c r="DU345" s="69"/>
      <c r="DV345" s="69"/>
      <c r="DW345" s="69"/>
      <c r="DX345" s="69"/>
      <c r="DY345" s="69"/>
      <c r="DZ345" s="69"/>
      <c r="EA345" s="69"/>
      <c r="EB345" s="69"/>
      <c r="EC345" s="69"/>
      <c r="ED345" s="69"/>
      <c r="EE345" s="69"/>
      <c r="EF345" s="69"/>
      <c r="EG345" s="69"/>
      <c r="EH345" s="69"/>
      <c r="EI345" s="69"/>
      <c r="EJ345" s="69"/>
      <c r="EK345" s="69"/>
      <c r="EL345" s="69"/>
      <c r="EM345" s="69"/>
      <c r="EN345" s="69"/>
      <c r="EO345" s="69"/>
      <c r="EP345" s="69"/>
      <c r="EQ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c r="CS346" s="69"/>
      <c r="CT346" s="69"/>
      <c r="CU346" s="69"/>
      <c r="CV346" s="69"/>
      <c r="CW346" s="69"/>
      <c r="CX346" s="69"/>
      <c r="CY346" s="69"/>
      <c r="CZ346" s="69"/>
      <c r="DA346" s="69"/>
      <c r="DB346" s="69"/>
      <c r="DC346" s="69"/>
      <c r="DD346" s="69"/>
      <c r="DE346" s="69"/>
      <c r="DF346" s="69"/>
      <c r="DG346" s="69"/>
      <c r="DH346" s="69"/>
      <c r="DI346" s="69"/>
      <c r="DJ346" s="69"/>
      <c r="DK346" s="69"/>
      <c r="DL346" s="69"/>
      <c r="DM346" s="69"/>
      <c r="DN346" s="69"/>
      <c r="DO346" s="69"/>
      <c r="DP346" s="69"/>
      <c r="DQ346" s="69"/>
      <c r="DR346" s="69"/>
      <c r="DS346" s="69"/>
      <c r="DT346" s="69"/>
      <c r="DU346" s="69"/>
      <c r="DV346" s="69"/>
      <c r="DW346" s="69"/>
      <c r="DX346" s="69"/>
      <c r="DY346" s="69"/>
      <c r="DZ346" s="69"/>
      <c r="EA346" s="69"/>
      <c r="EB346" s="69"/>
      <c r="EC346" s="69"/>
      <c r="ED346" s="69"/>
      <c r="EE346" s="69"/>
      <c r="EF346" s="69"/>
      <c r="EG346" s="69"/>
      <c r="EH346" s="69"/>
      <c r="EI346" s="69"/>
      <c r="EJ346" s="69"/>
      <c r="EK346" s="69"/>
      <c r="EL346" s="69"/>
      <c r="EM346" s="69"/>
      <c r="EN346" s="69"/>
      <c r="EO346" s="69"/>
      <c r="EP346" s="69"/>
      <c r="EQ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c r="CS347" s="69"/>
      <c r="CT347" s="69"/>
      <c r="CU347" s="69"/>
      <c r="CV347" s="69"/>
      <c r="CW347" s="69"/>
      <c r="CX347" s="69"/>
      <c r="CY347" s="69"/>
      <c r="CZ347" s="69"/>
      <c r="DA347" s="69"/>
      <c r="DB347" s="69"/>
      <c r="DC347" s="69"/>
      <c r="DD347" s="69"/>
      <c r="DE347" s="69"/>
      <c r="DF347" s="69"/>
      <c r="DG347" s="69"/>
      <c r="DH347" s="69"/>
      <c r="DI347" s="69"/>
      <c r="DJ347" s="69"/>
      <c r="DK347" s="69"/>
      <c r="DL347" s="69"/>
      <c r="DM347" s="69"/>
      <c r="DN347" s="69"/>
      <c r="DO347" s="69"/>
      <c r="DP347" s="69"/>
      <c r="DQ347" s="69"/>
      <c r="DR347" s="69"/>
      <c r="DS347" s="69"/>
      <c r="DT347" s="69"/>
      <c r="DU347" s="69"/>
      <c r="DV347" s="69"/>
      <c r="DW347" s="69"/>
      <c r="DX347" s="69"/>
      <c r="DY347" s="69"/>
      <c r="DZ347" s="69"/>
      <c r="EA347" s="69"/>
      <c r="EB347" s="69"/>
      <c r="EC347" s="69"/>
      <c r="ED347" s="69"/>
      <c r="EE347" s="69"/>
      <c r="EF347" s="69"/>
      <c r="EG347" s="69"/>
      <c r="EH347" s="69"/>
      <c r="EI347" s="69"/>
      <c r="EJ347" s="69"/>
      <c r="EK347" s="69"/>
      <c r="EL347" s="69"/>
      <c r="EM347" s="69"/>
      <c r="EN347" s="69"/>
      <c r="EO347" s="69"/>
      <c r="EP347" s="69"/>
      <c r="EQ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c r="CS350" s="69"/>
      <c r="CT350" s="69"/>
      <c r="CU350" s="69"/>
      <c r="CV350" s="69"/>
      <c r="CW350" s="69"/>
      <c r="CX350" s="69"/>
      <c r="CY350" s="69"/>
      <c r="CZ350" s="69"/>
      <c r="DA350" s="69"/>
      <c r="DB350" s="69"/>
      <c r="DC350" s="69"/>
      <c r="DD350" s="69"/>
      <c r="DE350" s="69"/>
      <c r="DF350" s="69"/>
      <c r="DG350" s="69"/>
      <c r="DH350" s="69"/>
      <c r="DI350" s="69"/>
      <c r="DJ350" s="69"/>
      <c r="DK350" s="69"/>
      <c r="DL350" s="69"/>
      <c r="DM350" s="69"/>
      <c r="DN350" s="69"/>
      <c r="DO350" s="69"/>
      <c r="DP350" s="69"/>
      <c r="DQ350" s="69"/>
      <c r="DR350" s="69"/>
      <c r="DS350" s="69"/>
      <c r="DT350" s="69"/>
      <c r="DU350" s="69"/>
      <c r="DV350" s="69"/>
      <c r="DW350" s="69"/>
      <c r="DX350" s="69"/>
      <c r="DY350" s="69"/>
      <c r="DZ350" s="69"/>
      <c r="EA350" s="69"/>
      <c r="EB350" s="69"/>
      <c r="EC350" s="69"/>
      <c r="ED350" s="69"/>
      <c r="EE350" s="69"/>
      <c r="EF350" s="69"/>
      <c r="EG350" s="69"/>
      <c r="EH350" s="69"/>
      <c r="EI350" s="69"/>
      <c r="EJ350" s="69"/>
      <c r="EK350" s="69"/>
      <c r="EL350" s="69"/>
      <c r="EM350" s="69"/>
      <c r="EN350" s="69"/>
      <c r="EO350" s="69"/>
      <c r="EP350" s="69"/>
      <c r="EQ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c r="CS351" s="69"/>
      <c r="CT351" s="69"/>
      <c r="CU351" s="69"/>
      <c r="CV351" s="69"/>
      <c r="CW351" s="69"/>
      <c r="CX351" s="69"/>
      <c r="CY351" s="69"/>
      <c r="CZ351" s="69"/>
      <c r="DA351" s="69"/>
      <c r="DB351" s="69"/>
      <c r="DC351" s="69"/>
      <c r="DD351" s="69"/>
      <c r="DE351" s="69"/>
      <c r="DF351" s="69"/>
      <c r="DG351" s="69"/>
      <c r="DH351" s="69"/>
      <c r="DI351" s="69"/>
      <c r="DJ351" s="69"/>
      <c r="DK351" s="69"/>
      <c r="DL351" s="69"/>
      <c r="DM351" s="69"/>
      <c r="DN351" s="69"/>
      <c r="DO351" s="69"/>
      <c r="DP351" s="69"/>
      <c r="DQ351" s="69"/>
      <c r="DR351" s="69"/>
      <c r="DS351" s="69"/>
      <c r="DT351" s="69"/>
      <c r="DU351" s="69"/>
      <c r="DV351" s="69"/>
      <c r="DW351" s="69"/>
      <c r="DX351" s="69"/>
      <c r="DY351" s="69"/>
      <c r="DZ351" s="69"/>
      <c r="EA351" s="69"/>
      <c r="EB351" s="69"/>
      <c r="EC351" s="69"/>
      <c r="ED351" s="69"/>
      <c r="EE351" s="69"/>
      <c r="EF351" s="69"/>
      <c r="EG351" s="69"/>
      <c r="EH351" s="69"/>
      <c r="EI351" s="69"/>
      <c r="EJ351" s="69"/>
      <c r="EK351" s="69"/>
      <c r="EL351" s="69"/>
      <c r="EM351" s="69"/>
      <c r="EN351" s="69"/>
      <c r="EO351" s="69"/>
      <c r="EP351" s="69"/>
      <c r="EQ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c r="CS352" s="69"/>
      <c r="CT352" s="69"/>
      <c r="CU352" s="69"/>
      <c r="CV352" s="69"/>
      <c r="CW352" s="69"/>
      <c r="CX352" s="69"/>
      <c r="CY352" s="69"/>
      <c r="CZ352" s="69"/>
      <c r="DA352" s="69"/>
      <c r="DB352" s="69"/>
      <c r="DC352" s="69"/>
      <c r="DD352" s="69"/>
      <c r="DE352" s="69"/>
      <c r="DF352" s="69"/>
      <c r="DG352" s="69"/>
      <c r="DH352" s="69"/>
      <c r="DI352" s="69"/>
      <c r="DJ352" s="69"/>
      <c r="DK352" s="69"/>
      <c r="DL352" s="69"/>
      <c r="DM352" s="69"/>
      <c r="DN352" s="69"/>
      <c r="DO352" s="69"/>
      <c r="DP352" s="69"/>
      <c r="DQ352" s="69"/>
      <c r="DR352" s="69"/>
      <c r="DS352" s="69"/>
      <c r="DT352" s="69"/>
      <c r="DU352" s="69"/>
      <c r="DV352" s="69"/>
      <c r="DW352" s="69"/>
      <c r="DX352" s="69"/>
      <c r="DY352" s="69"/>
      <c r="DZ352" s="69"/>
      <c r="EA352" s="69"/>
      <c r="EB352" s="69"/>
      <c r="EC352" s="69"/>
      <c r="ED352" s="69"/>
      <c r="EE352" s="69"/>
      <c r="EF352" s="69"/>
      <c r="EG352" s="69"/>
      <c r="EH352" s="69"/>
      <c r="EI352" s="69"/>
      <c r="EJ352" s="69"/>
      <c r="EK352" s="69"/>
      <c r="EL352" s="69"/>
      <c r="EM352" s="69"/>
      <c r="EN352" s="69"/>
      <c r="EO352" s="69"/>
      <c r="EP352" s="69"/>
      <c r="EQ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c r="CS353" s="69"/>
      <c r="CT353" s="69"/>
      <c r="CU353" s="69"/>
      <c r="CV353" s="69"/>
      <c r="CW353" s="69"/>
      <c r="CX353" s="69"/>
      <c r="CY353" s="69"/>
      <c r="CZ353" s="69"/>
      <c r="DA353" s="69"/>
      <c r="DB353" s="69"/>
      <c r="DC353" s="69"/>
      <c r="DD353" s="69"/>
      <c r="DE353" s="69"/>
      <c r="DF353" s="69"/>
      <c r="DG353" s="69"/>
      <c r="DH353" s="69"/>
      <c r="DI353" s="69"/>
      <c r="DJ353" s="69"/>
      <c r="DK353" s="69"/>
      <c r="DL353" s="69"/>
      <c r="DM353" s="69"/>
      <c r="DN353" s="69"/>
      <c r="DO353" s="69"/>
      <c r="DP353" s="69"/>
      <c r="DQ353" s="69"/>
      <c r="DR353" s="69"/>
      <c r="DS353" s="69"/>
      <c r="DT353" s="69"/>
      <c r="DU353" s="69"/>
      <c r="DV353" s="69"/>
      <c r="DW353" s="69"/>
      <c r="DX353" s="69"/>
      <c r="DY353" s="69"/>
      <c r="DZ353" s="69"/>
      <c r="EA353" s="69"/>
      <c r="EB353" s="69"/>
      <c r="EC353" s="69"/>
      <c r="ED353" s="69"/>
      <c r="EE353" s="69"/>
      <c r="EF353" s="69"/>
      <c r="EG353" s="69"/>
      <c r="EH353" s="69"/>
      <c r="EI353" s="69"/>
      <c r="EJ353" s="69"/>
      <c r="EK353" s="69"/>
      <c r="EL353" s="69"/>
      <c r="EM353" s="69"/>
      <c r="EN353" s="69"/>
      <c r="EO353" s="69"/>
      <c r="EP353" s="69"/>
      <c r="EQ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c r="CS354" s="69"/>
      <c r="CT354" s="69"/>
      <c r="CU354" s="69"/>
      <c r="CV354" s="69"/>
      <c r="CW354" s="69"/>
      <c r="CX354" s="69"/>
      <c r="CY354" s="69"/>
      <c r="CZ354" s="69"/>
      <c r="DA354" s="69"/>
      <c r="DB354" s="69"/>
      <c r="DC354" s="69"/>
      <c r="DD354" s="69"/>
      <c r="DE354" s="69"/>
      <c r="DF354" s="69"/>
      <c r="DG354" s="69"/>
      <c r="DH354" s="69"/>
      <c r="DI354" s="69"/>
      <c r="DJ354" s="69"/>
      <c r="DK354" s="69"/>
      <c r="DL354" s="69"/>
      <c r="DM354" s="69"/>
      <c r="DN354" s="69"/>
      <c r="DO354" s="69"/>
      <c r="DP354" s="69"/>
      <c r="DQ354" s="69"/>
      <c r="DR354" s="69"/>
      <c r="DS354" s="69"/>
      <c r="DT354" s="69"/>
      <c r="DU354" s="69"/>
      <c r="DV354" s="69"/>
      <c r="DW354" s="69"/>
      <c r="DX354" s="69"/>
      <c r="DY354" s="69"/>
      <c r="DZ354" s="69"/>
      <c r="EA354" s="69"/>
      <c r="EB354" s="69"/>
      <c r="EC354" s="69"/>
      <c r="ED354" s="69"/>
      <c r="EE354" s="69"/>
      <c r="EF354" s="69"/>
      <c r="EG354" s="69"/>
      <c r="EH354" s="69"/>
      <c r="EI354" s="69"/>
      <c r="EJ354" s="69"/>
      <c r="EK354" s="69"/>
      <c r="EL354" s="69"/>
      <c r="EM354" s="69"/>
      <c r="EN354" s="69"/>
      <c r="EO354" s="69"/>
      <c r="EP354" s="69"/>
      <c r="EQ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c r="CS355" s="69"/>
      <c r="CT355" s="69"/>
      <c r="CU355" s="69"/>
      <c r="CV355" s="69"/>
      <c r="CW355" s="69"/>
      <c r="CX355" s="69"/>
      <c r="CY355" s="69"/>
      <c r="CZ355" s="69"/>
      <c r="DA355" s="69"/>
      <c r="DB355" s="69"/>
      <c r="DC355" s="69"/>
      <c r="DD355" s="69"/>
      <c r="DE355" s="69"/>
      <c r="DF355" s="69"/>
      <c r="DG355" s="69"/>
      <c r="DH355" s="69"/>
      <c r="DI355" s="69"/>
      <c r="DJ355" s="69"/>
      <c r="DK355" s="69"/>
      <c r="DL355" s="69"/>
      <c r="DM355" s="69"/>
      <c r="DN355" s="69"/>
      <c r="DO355" s="69"/>
      <c r="DP355" s="69"/>
      <c r="DQ355" s="69"/>
      <c r="DR355" s="69"/>
      <c r="DS355" s="69"/>
      <c r="DT355" s="69"/>
      <c r="DU355" s="69"/>
      <c r="DV355" s="69"/>
      <c r="DW355" s="69"/>
      <c r="DX355" s="69"/>
      <c r="DY355" s="69"/>
      <c r="DZ355" s="69"/>
      <c r="EA355" s="69"/>
      <c r="EB355" s="69"/>
      <c r="EC355" s="69"/>
      <c r="ED355" s="69"/>
      <c r="EE355" s="69"/>
      <c r="EF355" s="69"/>
      <c r="EG355" s="69"/>
      <c r="EH355" s="69"/>
      <c r="EI355" s="69"/>
      <c r="EJ355" s="69"/>
      <c r="EK355" s="69"/>
      <c r="EL355" s="69"/>
      <c r="EM355" s="69"/>
      <c r="EN355" s="69"/>
      <c r="EO355" s="69"/>
      <c r="EP355" s="69"/>
      <c r="EQ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c r="CS356" s="69"/>
      <c r="CT356" s="69"/>
      <c r="CU356" s="69"/>
      <c r="CV356" s="69"/>
      <c r="CW356" s="69"/>
      <c r="CX356" s="69"/>
      <c r="CY356" s="69"/>
      <c r="CZ356" s="69"/>
      <c r="DA356" s="69"/>
      <c r="DB356" s="69"/>
      <c r="DC356" s="69"/>
      <c r="DD356" s="69"/>
      <c r="DE356" s="69"/>
      <c r="DF356" s="69"/>
      <c r="DG356" s="69"/>
      <c r="DH356" s="69"/>
      <c r="DI356" s="69"/>
      <c r="DJ356" s="69"/>
      <c r="DK356" s="69"/>
      <c r="DL356" s="69"/>
      <c r="DM356" s="69"/>
      <c r="DN356" s="69"/>
      <c r="DO356" s="69"/>
      <c r="DP356" s="69"/>
      <c r="DQ356" s="69"/>
      <c r="DR356" s="69"/>
      <c r="DS356" s="69"/>
      <c r="DT356" s="69"/>
      <c r="DU356" s="69"/>
      <c r="DV356" s="69"/>
      <c r="DW356" s="69"/>
      <c r="DX356" s="69"/>
      <c r="DY356" s="69"/>
      <c r="DZ356" s="69"/>
      <c r="EA356" s="69"/>
      <c r="EB356" s="69"/>
      <c r="EC356" s="69"/>
      <c r="ED356" s="69"/>
      <c r="EE356" s="69"/>
      <c r="EF356" s="69"/>
      <c r="EG356" s="69"/>
      <c r="EH356" s="69"/>
      <c r="EI356" s="69"/>
      <c r="EJ356" s="69"/>
      <c r="EK356" s="69"/>
      <c r="EL356" s="69"/>
      <c r="EM356" s="69"/>
      <c r="EN356" s="69"/>
      <c r="EO356" s="69"/>
      <c r="EP356" s="69"/>
      <c r="EQ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c r="CS358" s="69"/>
      <c r="CT358" s="69"/>
      <c r="CU358" s="69"/>
      <c r="CV358" s="69"/>
      <c r="CW358" s="69"/>
      <c r="CX358" s="69"/>
      <c r="CY358" s="69"/>
      <c r="CZ358" s="69"/>
      <c r="DA358" s="69"/>
      <c r="DB358" s="69"/>
      <c r="DC358" s="69"/>
      <c r="DD358" s="69"/>
      <c r="DE358" s="69"/>
      <c r="DF358" s="69"/>
      <c r="DG358" s="69"/>
      <c r="DH358" s="69"/>
      <c r="DI358" s="69"/>
      <c r="DJ358" s="69"/>
      <c r="DK358" s="69"/>
      <c r="DL358" s="69"/>
      <c r="DM358" s="69"/>
      <c r="DN358" s="69"/>
      <c r="DO358" s="69"/>
      <c r="DP358" s="69"/>
      <c r="DQ358" s="69"/>
      <c r="DR358" s="69"/>
      <c r="DS358" s="69"/>
      <c r="DT358" s="69"/>
      <c r="DU358" s="69"/>
      <c r="DV358" s="69"/>
      <c r="DW358" s="69"/>
      <c r="DX358" s="69"/>
      <c r="DY358" s="69"/>
      <c r="DZ358" s="69"/>
      <c r="EA358" s="69"/>
      <c r="EB358" s="69"/>
      <c r="EC358" s="69"/>
      <c r="ED358" s="69"/>
      <c r="EE358" s="69"/>
      <c r="EF358" s="69"/>
      <c r="EG358" s="69"/>
      <c r="EH358" s="69"/>
      <c r="EI358" s="69"/>
      <c r="EJ358" s="69"/>
      <c r="EK358" s="69"/>
      <c r="EL358" s="69"/>
      <c r="EM358" s="69"/>
      <c r="EN358" s="69"/>
      <c r="EO358" s="69"/>
      <c r="EP358" s="69"/>
      <c r="EQ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c r="CS359" s="69"/>
      <c r="CT359" s="69"/>
      <c r="CU359" s="69"/>
      <c r="CV359" s="69"/>
      <c r="CW359" s="69"/>
      <c r="CX359" s="69"/>
      <c r="CY359" s="69"/>
      <c r="CZ359" s="69"/>
      <c r="DA359" s="69"/>
      <c r="DB359" s="69"/>
      <c r="DC359" s="69"/>
      <c r="DD359" s="69"/>
      <c r="DE359" s="69"/>
      <c r="DF359" s="69"/>
      <c r="DG359" s="69"/>
      <c r="DH359" s="69"/>
      <c r="DI359" s="69"/>
      <c r="DJ359" s="69"/>
      <c r="DK359" s="69"/>
      <c r="DL359" s="69"/>
      <c r="DM359" s="69"/>
      <c r="DN359" s="69"/>
      <c r="DO359" s="69"/>
      <c r="DP359" s="69"/>
      <c r="DQ359" s="69"/>
      <c r="DR359" s="69"/>
      <c r="DS359" s="69"/>
      <c r="DT359" s="69"/>
      <c r="DU359" s="69"/>
      <c r="DV359" s="69"/>
      <c r="DW359" s="69"/>
      <c r="DX359" s="69"/>
      <c r="DY359" s="69"/>
      <c r="DZ359" s="69"/>
      <c r="EA359" s="69"/>
      <c r="EB359" s="69"/>
      <c r="EC359" s="69"/>
      <c r="ED359" s="69"/>
      <c r="EE359" s="69"/>
      <c r="EF359" s="69"/>
      <c r="EG359" s="69"/>
      <c r="EH359" s="69"/>
      <c r="EI359" s="69"/>
      <c r="EJ359" s="69"/>
      <c r="EK359" s="69"/>
      <c r="EL359" s="69"/>
      <c r="EM359" s="69"/>
      <c r="EN359" s="69"/>
      <c r="EO359" s="69"/>
      <c r="EP359" s="69"/>
      <c r="EQ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c r="CS360" s="69"/>
      <c r="CT360" s="69"/>
      <c r="CU360" s="69"/>
      <c r="CV360" s="69"/>
      <c r="CW360" s="69"/>
      <c r="CX360" s="69"/>
      <c r="CY360" s="69"/>
      <c r="CZ360" s="69"/>
      <c r="DA360" s="69"/>
      <c r="DB360" s="69"/>
      <c r="DC360" s="69"/>
      <c r="DD360" s="69"/>
      <c r="DE360" s="69"/>
      <c r="DF360" s="69"/>
      <c r="DG360" s="69"/>
      <c r="DH360" s="69"/>
      <c r="DI360" s="69"/>
      <c r="DJ360" s="69"/>
      <c r="DK360" s="69"/>
      <c r="DL360" s="69"/>
      <c r="DM360" s="69"/>
      <c r="DN360" s="69"/>
      <c r="DO360" s="69"/>
      <c r="DP360" s="69"/>
      <c r="DQ360" s="69"/>
      <c r="DR360" s="69"/>
      <c r="DS360" s="69"/>
      <c r="DT360" s="69"/>
      <c r="DU360" s="69"/>
      <c r="DV360" s="69"/>
      <c r="DW360" s="69"/>
      <c r="DX360" s="69"/>
      <c r="DY360" s="69"/>
      <c r="DZ360" s="69"/>
      <c r="EA360" s="69"/>
      <c r="EB360" s="69"/>
      <c r="EC360" s="69"/>
      <c r="ED360" s="69"/>
      <c r="EE360" s="69"/>
      <c r="EF360" s="69"/>
      <c r="EG360" s="69"/>
      <c r="EH360" s="69"/>
      <c r="EI360" s="69"/>
      <c r="EJ360" s="69"/>
      <c r="EK360" s="69"/>
      <c r="EL360" s="69"/>
      <c r="EM360" s="69"/>
      <c r="EN360" s="69"/>
      <c r="EO360" s="69"/>
      <c r="EP360" s="69"/>
      <c r="EQ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c r="CS377" s="69"/>
      <c r="CT377" s="69"/>
      <c r="CU377" s="69"/>
      <c r="CV377" s="69"/>
      <c r="CW377" s="69"/>
      <c r="CX377" s="69"/>
      <c r="CY377" s="69"/>
      <c r="CZ377" s="69"/>
      <c r="DA377" s="69"/>
      <c r="DB377" s="69"/>
      <c r="DC377" s="69"/>
      <c r="DD377" s="69"/>
      <c r="DE377" s="69"/>
      <c r="DF377" s="69"/>
      <c r="DG377" s="69"/>
      <c r="DH377" s="69"/>
      <c r="DI377" s="69"/>
      <c r="DJ377" s="69"/>
      <c r="DK377" s="69"/>
      <c r="DL377" s="69"/>
      <c r="DM377" s="69"/>
      <c r="DN377" s="69"/>
      <c r="DO377" s="69"/>
      <c r="DP377" s="69"/>
      <c r="DQ377" s="69"/>
      <c r="DR377" s="69"/>
      <c r="DS377" s="69"/>
      <c r="DT377" s="69"/>
      <c r="DU377" s="69"/>
      <c r="DV377" s="69"/>
      <c r="DW377" s="69"/>
      <c r="DX377" s="69"/>
      <c r="DY377" s="69"/>
      <c r="DZ377" s="69"/>
      <c r="EA377" s="69"/>
      <c r="EB377" s="69"/>
      <c r="EC377" s="69"/>
      <c r="ED377" s="69"/>
      <c r="EE377" s="69"/>
      <c r="EF377" s="69"/>
      <c r="EG377" s="69"/>
      <c r="EH377" s="69"/>
      <c r="EI377" s="69"/>
      <c r="EJ377" s="69"/>
      <c r="EK377" s="69"/>
      <c r="EL377" s="69"/>
      <c r="EM377" s="69"/>
      <c r="EN377" s="69"/>
      <c r="EO377" s="69"/>
      <c r="EP377" s="69"/>
      <c r="EQ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c r="CS378" s="69"/>
      <c r="CT378" s="69"/>
      <c r="CU378" s="69"/>
      <c r="CV378" s="69"/>
      <c r="CW378" s="69"/>
      <c r="CX378" s="69"/>
      <c r="CY378" s="69"/>
      <c r="CZ378" s="69"/>
      <c r="DA378" s="69"/>
      <c r="DB378" s="69"/>
      <c r="DC378" s="69"/>
      <c r="DD378" s="69"/>
      <c r="DE378" s="69"/>
      <c r="DF378" s="69"/>
      <c r="DG378" s="69"/>
      <c r="DH378" s="69"/>
      <c r="DI378" s="69"/>
      <c r="DJ378" s="69"/>
      <c r="DK378" s="69"/>
      <c r="DL378" s="69"/>
      <c r="DM378" s="69"/>
      <c r="DN378" s="69"/>
      <c r="DO378" s="69"/>
      <c r="DP378" s="69"/>
      <c r="DQ378" s="69"/>
      <c r="DR378" s="69"/>
      <c r="DS378" s="69"/>
      <c r="DT378" s="69"/>
      <c r="DU378" s="69"/>
      <c r="DV378" s="69"/>
      <c r="DW378" s="69"/>
      <c r="DX378" s="69"/>
      <c r="DY378" s="69"/>
      <c r="DZ378" s="69"/>
      <c r="EA378" s="69"/>
      <c r="EB378" s="69"/>
      <c r="EC378" s="69"/>
      <c r="ED378" s="69"/>
      <c r="EE378" s="69"/>
      <c r="EF378" s="69"/>
      <c r="EG378" s="69"/>
      <c r="EH378" s="69"/>
      <c r="EI378" s="69"/>
      <c r="EJ378" s="69"/>
      <c r="EK378" s="69"/>
      <c r="EL378" s="69"/>
      <c r="EM378" s="69"/>
      <c r="EN378" s="69"/>
      <c r="EO378" s="69"/>
      <c r="EP378" s="69"/>
      <c r="EQ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c r="CS379" s="69"/>
      <c r="CT379" s="69"/>
      <c r="CU379" s="69"/>
      <c r="CV379" s="69"/>
      <c r="CW379" s="69"/>
      <c r="CX379" s="69"/>
      <c r="CY379" s="69"/>
      <c r="CZ379" s="69"/>
      <c r="DA379" s="69"/>
      <c r="DB379" s="69"/>
      <c r="DC379" s="69"/>
      <c r="DD379" s="69"/>
      <c r="DE379" s="69"/>
      <c r="DF379" s="69"/>
      <c r="DG379" s="69"/>
      <c r="DH379" s="69"/>
      <c r="DI379" s="69"/>
      <c r="DJ379" s="69"/>
      <c r="DK379" s="69"/>
      <c r="DL379" s="69"/>
      <c r="DM379" s="69"/>
      <c r="DN379" s="69"/>
      <c r="DO379" s="69"/>
      <c r="DP379" s="69"/>
      <c r="DQ379" s="69"/>
      <c r="DR379" s="69"/>
      <c r="DS379" s="69"/>
      <c r="DT379" s="69"/>
      <c r="DU379" s="69"/>
      <c r="DV379" s="69"/>
      <c r="DW379" s="69"/>
      <c r="DX379" s="69"/>
      <c r="DY379" s="69"/>
      <c r="DZ379" s="69"/>
      <c r="EA379" s="69"/>
      <c r="EB379" s="69"/>
      <c r="EC379" s="69"/>
      <c r="ED379" s="69"/>
      <c r="EE379" s="69"/>
      <c r="EF379" s="69"/>
      <c r="EG379" s="69"/>
      <c r="EH379" s="69"/>
      <c r="EI379" s="69"/>
      <c r="EJ379" s="69"/>
      <c r="EK379" s="69"/>
      <c r="EL379" s="69"/>
      <c r="EM379" s="69"/>
      <c r="EN379" s="69"/>
      <c r="EO379" s="69"/>
      <c r="EP379" s="69"/>
      <c r="EQ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c r="CS380" s="69"/>
      <c r="CT380" s="69"/>
      <c r="CU380" s="69"/>
      <c r="CV380" s="69"/>
      <c r="CW380" s="69"/>
      <c r="CX380" s="69"/>
      <c r="CY380" s="69"/>
      <c r="CZ380" s="69"/>
      <c r="DA380" s="69"/>
      <c r="DB380" s="69"/>
      <c r="DC380" s="69"/>
      <c r="DD380" s="69"/>
      <c r="DE380" s="69"/>
      <c r="DF380" s="69"/>
      <c r="DG380" s="69"/>
      <c r="DH380" s="69"/>
      <c r="DI380" s="69"/>
      <c r="DJ380" s="69"/>
      <c r="DK380" s="69"/>
      <c r="DL380" s="69"/>
      <c r="DM380" s="69"/>
      <c r="DN380" s="69"/>
      <c r="DO380" s="69"/>
      <c r="DP380" s="69"/>
      <c r="DQ380" s="69"/>
      <c r="DR380" s="69"/>
      <c r="DS380" s="69"/>
      <c r="DT380" s="69"/>
      <c r="DU380" s="69"/>
      <c r="DV380" s="69"/>
      <c r="DW380" s="69"/>
      <c r="DX380" s="69"/>
      <c r="DY380" s="69"/>
      <c r="DZ380" s="69"/>
      <c r="EA380" s="69"/>
      <c r="EB380" s="69"/>
      <c r="EC380" s="69"/>
      <c r="ED380" s="69"/>
      <c r="EE380" s="69"/>
      <c r="EF380" s="69"/>
      <c r="EG380" s="69"/>
      <c r="EH380" s="69"/>
      <c r="EI380" s="69"/>
      <c r="EJ380" s="69"/>
      <c r="EK380" s="69"/>
      <c r="EL380" s="69"/>
      <c r="EM380" s="69"/>
      <c r="EN380" s="69"/>
      <c r="EO380" s="69"/>
      <c r="EP380" s="69"/>
      <c r="EQ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c r="CS384" s="69"/>
      <c r="CT384" s="69"/>
      <c r="CU384" s="69"/>
      <c r="CV384" s="69"/>
      <c r="CW384" s="69"/>
      <c r="CX384" s="69"/>
      <c r="CY384" s="69"/>
      <c r="CZ384" s="69"/>
      <c r="DA384" s="69"/>
      <c r="DB384" s="69"/>
      <c r="DC384" s="69"/>
      <c r="DD384" s="69"/>
      <c r="DE384" s="69"/>
      <c r="DF384" s="69"/>
      <c r="DG384" s="69"/>
      <c r="DH384" s="69"/>
      <c r="DI384" s="69"/>
      <c r="DJ384" s="69"/>
      <c r="DK384" s="69"/>
      <c r="DL384" s="69"/>
      <c r="DM384" s="69"/>
      <c r="DN384" s="69"/>
      <c r="DO384" s="69"/>
      <c r="DP384" s="69"/>
      <c r="DQ384" s="69"/>
      <c r="DR384" s="69"/>
      <c r="DS384" s="69"/>
      <c r="DT384" s="69"/>
      <c r="DU384" s="69"/>
      <c r="DV384" s="69"/>
      <c r="DW384" s="69"/>
      <c r="DX384" s="69"/>
      <c r="DY384" s="69"/>
      <c r="DZ384" s="69"/>
      <c r="EA384" s="69"/>
      <c r="EB384" s="69"/>
      <c r="EC384" s="69"/>
      <c r="ED384" s="69"/>
      <c r="EE384" s="69"/>
      <c r="EF384" s="69"/>
      <c r="EG384" s="69"/>
      <c r="EH384" s="69"/>
      <c r="EI384" s="69"/>
      <c r="EJ384" s="69"/>
      <c r="EK384" s="69"/>
      <c r="EL384" s="69"/>
      <c r="EM384" s="69"/>
      <c r="EN384" s="69"/>
      <c r="EO384" s="69"/>
      <c r="EP384" s="69"/>
      <c r="EQ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c r="CS385" s="69"/>
      <c r="CT385" s="69"/>
      <c r="CU385" s="69"/>
      <c r="CV385" s="69"/>
      <c r="CW385" s="69"/>
      <c r="CX385" s="69"/>
      <c r="CY385" s="69"/>
      <c r="CZ385" s="69"/>
      <c r="DA385" s="69"/>
      <c r="DB385" s="69"/>
      <c r="DC385" s="69"/>
      <c r="DD385" s="69"/>
      <c r="DE385" s="69"/>
      <c r="DF385" s="69"/>
      <c r="DG385" s="69"/>
      <c r="DH385" s="69"/>
      <c r="DI385" s="69"/>
      <c r="DJ385" s="69"/>
      <c r="DK385" s="69"/>
      <c r="DL385" s="69"/>
      <c r="DM385" s="69"/>
      <c r="DN385" s="69"/>
      <c r="DO385" s="69"/>
      <c r="DP385" s="69"/>
      <c r="DQ385" s="69"/>
      <c r="DR385" s="69"/>
      <c r="DS385" s="69"/>
      <c r="DT385" s="69"/>
      <c r="DU385" s="69"/>
      <c r="DV385" s="69"/>
      <c r="DW385" s="69"/>
      <c r="DX385" s="69"/>
      <c r="DY385" s="69"/>
      <c r="DZ385" s="69"/>
      <c r="EA385" s="69"/>
      <c r="EB385" s="69"/>
      <c r="EC385" s="69"/>
      <c r="ED385" s="69"/>
      <c r="EE385" s="69"/>
      <c r="EF385" s="69"/>
      <c r="EG385" s="69"/>
      <c r="EH385" s="69"/>
      <c r="EI385" s="69"/>
      <c r="EJ385" s="69"/>
      <c r="EK385" s="69"/>
      <c r="EL385" s="69"/>
      <c r="EM385" s="69"/>
      <c r="EN385" s="69"/>
      <c r="EO385" s="69"/>
      <c r="EP385" s="69"/>
      <c r="EQ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c r="CS386" s="69"/>
      <c r="CT386" s="69"/>
      <c r="CU386" s="69"/>
      <c r="CV386" s="69"/>
      <c r="CW386" s="69"/>
      <c r="CX386" s="69"/>
      <c r="CY386" s="69"/>
      <c r="CZ386" s="69"/>
      <c r="DA386" s="69"/>
      <c r="DB386" s="69"/>
      <c r="DC386" s="69"/>
      <c r="DD386" s="69"/>
      <c r="DE386" s="69"/>
      <c r="DF386" s="69"/>
      <c r="DG386" s="69"/>
      <c r="DH386" s="69"/>
      <c r="DI386" s="69"/>
      <c r="DJ386" s="69"/>
      <c r="DK386" s="69"/>
      <c r="DL386" s="69"/>
      <c r="DM386" s="69"/>
      <c r="DN386" s="69"/>
      <c r="DO386" s="69"/>
      <c r="DP386" s="69"/>
      <c r="DQ386" s="69"/>
      <c r="DR386" s="69"/>
      <c r="DS386" s="69"/>
      <c r="DT386" s="69"/>
      <c r="DU386" s="69"/>
      <c r="DV386" s="69"/>
      <c r="DW386" s="69"/>
      <c r="DX386" s="69"/>
      <c r="DY386" s="69"/>
      <c r="DZ386" s="69"/>
      <c r="EA386" s="69"/>
      <c r="EB386" s="69"/>
      <c r="EC386" s="69"/>
      <c r="ED386" s="69"/>
      <c r="EE386" s="69"/>
      <c r="EF386" s="69"/>
      <c r="EG386" s="69"/>
      <c r="EH386" s="69"/>
      <c r="EI386" s="69"/>
      <c r="EJ386" s="69"/>
      <c r="EK386" s="69"/>
      <c r="EL386" s="69"/>
      <c r="EM386" s="69"/>
      <c r="EN386" s="69"/>
      <c r="EO386" s="69"/>
      <c r="EP386" s="69"/>
      <c r="EQ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c r="CS387" s="69"/>
      <c r="CT387" s="69"/>
      <c r="CU387" s="69"/>
      <c r="CV387" s="69"/>
      <c r="CW387" s="69"/>
      <c r="CX387" s="69"/>
      <c r="CY387" s="69"/>
      <c r="CZ387" s="69"/>
      <c r="DA387" s="69"/>
      <c r="DB387" s="69"/>
      <c r="DC387" s="69"/>
      <c r="DD387" s="69"/>
      <c r="DE387" s="69"/>
      <c r="DF387" s="69"/>
      <c r="DG387" s="69"/>
      <c r="DH387" s="69"/>
      <c r="DI387" s="69"/>
      <c r="DJ387" s="69"/>
      <c r="DK387" s="69"/>
      <c r="DL387" s="69"/>
      <c r="DM387" s="69"/>
      <c r="DN387" s="69"/>
      <c r="DO387" s="69"/>
      <c r="DP387" s="69"/>
      <c r="DQ387" s="69"/>
      <c r="DR387" s="69"/>
      <c r="DS387" s="69"/>
      <c r="DT387" s="69"/>
      <c r="DU387" s="69"/>
      <c r="DV387" s="69"/>
      <c r="DW387" s="69"/>
      <c r="DX387" s="69"/>
      <c r="DY387" s="69"/>
      <c r="DZ387" s="69"/>
      <c r="EA387" s="69"/>
      <c r="EB387" s="69"/>
      <c r="EC387" s="69"/>
      <c r="ED387" s="69"/>
      <c r="EE387" s="69"/>
      <c r="EF387" s="69"/>
      <c r="EG387" s="69"/>
      <c r="EH387" s="69"/>
      <c r="EI387" s="69"/>
      <c r="EJ387" s="69"/>
      <c r="EK387" s="69"/>
      <c r="EL387" s="69"/>
      <c r="EM387" s="69"/>
      <c r="EN387" s="69"/>
      <c r="EO387" s="69"/>
      <c r="EP387" s="69"/>
      <c r="EQ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c r="CS388" s="69"/>
      <c r="CT388" s="69"/>
      <c r="CU388" s="69"/>
      <c r="CV388" s="69"/>
      <c r="CW388" s="69"/>
      <c r="CX388" s="69"/>
      <c r="CY388" s="69"/>
      <c r="CZ388" s="69"/>
      <c r="DA388" s="69"/>
      <c r="DB388" s="69"/>
      <c r="DC388" s="69"/>
      <c r="DD388" s="69"/>
      <c r="DE388" s="69"/>
      <c r="DF388" s="69"/>
      <c r="DG388" s="69"/>
      <c r="DH388" s="69"/>
      <c r="DI388" s="69"/>
      <c r="DJ388" s="69"/>
      <c r="DK388" s="69"/>
      <c r="DL388" s="69"/>
      <c r="DM388" s="69"/>
      <c r="DN388" s="69"/>
      <c r="DO388" s="69"/>
      <c r="DP388" s="69"/>
      <c r="DQ388" s="69"/>
      <c r="DR388" s="69"/>
      <c r="DS388" s="69"/>
      <c r="DT388" s="69"/>
      <c r="DU388" s="69"/>
      <c r="DV388" s="69"/>
      <c r="DW388" s="69"/>
      <c r="DX388" s="69"/>
      <c r="DY388" s="69"/>
      <c r="DZ388" s="69"/>
      <c r="EA388" s="69"/>
      <c r="EB388" s="69"/>
      <c r="EC388" s="69"/>
      <c r="ED388" s="69"/>
      <c r="EE388" s="69"/>
      <c r="EF388" s="69"/>
      <c r="EG388" s="69"/>
      <c r="EH388" s="69"/>
      <c r="EI388" s="69"/>
      <c r="EJ388" s="69"/>
      <c r="EK388" s="69"/>
      <c r="EL388" s="69"/>
      <c r="EM388" s="69"/>
      <c r="EN388" s="69"/>
      <c r="EO388" s="69"/>
      <c r="EP388" s="69"/>
      <c r="EQ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c r="CS389" s="69"/>
      <c r="CT389" s="69"/>
      <c r="CU389" s="69"/>
      <c r="CV389" s="69"/>
      <c r="CW389" s="69"/>
      <c r="CX389" s="69"/>
      <c r="CY389" s="69"/>
      <c r="CZ389" s="69"/>
      <c r="DA389" s="69"/>
      <c r="DB389" s="69"/>
      <c r="DC389" s="69"/>
      <c r="DD389" s="69"/>
      <c r="DE389" s="69"/>
      <c r="DF389" s="69"/>
      <c r="DG389" s="69"/>
      <c r="DH389" s="69"/>
      <c r="DI389" s="69"/>
      <c r="DJ389" s="69"/>
      <c r="DK389" s="69"/>
      <c r="DL389" s="69"/>
      <c r="DM389" s="69"/>
      <c r="DN389" s="69"/>
      <c r="DO389" s="69"/>
      <c r="DP389" s="69"/>
      <c r="DQ389" s="69"/>
      <c r="DR389" s="69"/>
      <c r="DS389" s="69"/>
      <c r="DT389" s="69"/>
      <c r="DU389" s="69"/>
      <c r="DV389" s="69"/>
      <c r="DW389" s="69"/>
      <c r="DX389" s="69"/>
      <c r="DY389" s="69"/>
      <c r="DZ389" s="69"/>
      <c r="EA389" s="69"/>
      <c r="EB389" s="69"/>
      <c r="EC389" s="69"/>
      <c r="ED389" s="69"/>
      <c r="EE389" s="69"/>
      <c r="EF389" s="69"/>
      <c r="EG389" s="69"/>
      <c r="EH389" s="69"/>
      <c r="EI389" s="69"/>
      <c r="EJ389" s="69"/>
      <c r="EK389" s="69"/>
      <c r="EL389" s="69"/>
      <c r="EM389" s="69"/>
      <c r="EN389" s="69"/>
      <c r="EO389" s="69"/>
      <c r="EP389" s="69"/>
      <c r="EQ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c r="CS390" s="69"/>
      <c r="CT390" s="69"/>
      <c r="CU390" s="69"/>
      <c r="CV390" s="69"/>
      <c r="CW390" s="69"/>
      <c r="CX390" s="69"/>
      <c r="CY390" s="69"/>
      <c r="CZ390" s="69"/>
      <c r="DA390" s="69"/>
      <c r="DB390" s="69"/>
      <c r="DC390" s="69"/>
      <c r="DD390" s="69"/>
      <c r="DE390" s="69"/>
      <c r="DF390" s="69"/>
      <c r="DG390" s="69"/>
      <c r="DH390" s="69"/>
      <c r="DI390" s="69"/>
      <c r="DJ390" s="69"/>
      <c r="DK390" s="69"/>
      <c r="DL390" s="69"/>
      <c r="DM390" s="69"/>
      <c r="DN390" s="69"/>
      <c r="DO390" s="69"/>
      <c r="DP390" s="69"/>
      <c r="DQ390" s="69"/>
      <c r="DR390" s="69"/>
      <c r="DS390" s="69"/>
      <c r="DT390" s="69"/>
      <c r="DU390" s="69"/>
      <c r="DV390" s="69"/>
      <c r="DW390" s="69"/>
      <c r="DX390" s="69"/>
      <c r="DY390" s="69"/>
      <c r="DZ390" s="69"/>
      <c r="EA390" s="69"/>
      <c r="EB390" s="69"/>
      <c r="EC390" s="69"/>
      <c r="ED390" s="69"/>
      <c r="EE390" s="69"/>
      <c r="EF390" s="69"/>
      <c r="EG390" s="69"/>
      <c r="EH390" s="69"/>
      <c r="EI390" s="69"/>
      <c r="EJ390" s="69"/>
      <c r="EK390" s="69"/>
      <c r="EL390" s="69"/>
      <c r="EM390" s="69"/>
      <c r="EN390" s="69"/>
      <c r="EO390" s="69"/>
      <c r="EP390" s="69"/>
      <c r="EQ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c r="CS391" s="69"/>
      <c r="CT391" s="69"/>
      <c r="CU391" s="69"/>
      <c r="CV391" s="69"/>
      <c r="CW391" s="69"/>
      <c r="CX391" s="69"/>
      <c r="CY391" s="69"/>
      <c r="CZ391" s="69"/>
      <c r="DA391" s="69"/>
      <c r="DB391" s="69"/>
      <c r="DC391" s="69"/>
      <c r="DD391" s="69"/>
      <c r="DE391" s="69"/>
      <c r="DF391" s="69"/>
      <c r="DG391" s="69"/>
      <c r="DH391" s="69"/>
      <c r="DI391" s="69"/>
      <c r="DJ391" s="69"/>
      <c r="DK391" s="69"/>
      <c r="DL391" s="69"/>
      <c r="DM391" s="69"/>
      <c r="DN391" s="69"/>
      <c r="DO391" s="69"/>
      <c r="DP391" s="69"/>
      <c r="DQ391" s="69"/>
      <c r="DR391" s="69"/>
      <c r="DS391" s="69"/>
      <c r="DT391" s="69"/>
      <c r="DU391" s="69"/>
      <c r="DV391" s="69"/>
      <c r="DW391" s="69"/>
      <c r="DX391" s="69"/>
      <c r="DY391" s="69"/>
      <c r="DZ391" s="69"/>
      <c r="EA391" s="69"/>
      <c r="EB391" s="69"/>
      <c r="EC391" s="69"/>
      <c r="ED391" s="69"/>
      <c r="EE391" s="69"/>
      <c r="EF391" s="69"/>
      <c r="EG391" s="69"/>
      <c r="EH391" s="69"/>
      <c r="EI391" s="69"/>
      <c r="EJ391" s="69"/>
      <c r="EK391" s="69"/>
      <c r="EL391" s="69"/>
      <c r="EM391" s="69"/>
      <c r="EN391" s="69"/>
      <c r="EO391" s="69"/>
      <c r="EP391" s="69"/>
      <c r="EQ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c r="CS392" s="69"/>
      <c r="CT392" s="69"/>
      <c r="CU392" s="69"/>
      <c r="CV392" s="69"/>
      <c r="CW392" s="69"/>
      <c r="CX392" s="69"/>
      <c r="CY392" s="69"/>
      <c r="CZ392" s="69"/>
      <c r="DA392" s="69"/>
      <c r="DB392" s="69"/>
      <c r="DC392" s="69"/>
      <c r="DD392" s="69"/>
      <c r="DE392" s="69"/>
      <c r="DF392" s="69"/>
      <c r="DG392" s="69"/>
      <c r="DH392" s="69"/>
      <c r="DI392" s="69"/>
      <c r="DJ392" s="69"/>
      <c r="DK392" s="69"/>
      <c r="DL392" s="69"/>
      <c r="DM392" s="69"/>
      <c r="DN392" s="69"/>
      <c r="DO392" s="69"/>
      <c r="DP392" s="69"/>
      <c r="DQ392" s="69"/>
      <c r="DR392" s="69"/>
      <c r="DS392" s="69"/>
      <c r="DT392" s="69"/>
      <c r="DU392" s="69"/>
      <c r="DV392" s="69"/>
      <c r="DW392" s="69"/>
      <c r="DX392" s="69"/>
      <c r="DY392" s="69"/>
      <c r="DZ392" s="69"/>
      <c r="EA392" s="69"/>
      <c r="EB392" s="69"/>
      <c r="EC392" s="69"/>
      <c r="ED392" s="69"/>
      <c r="EE392" s="69"/>
      <c r="EF392" s="69"/>
      <c r="EG392" s="69"/>
      <c r="EH392" s="69"/>
      <c r="EI392" s="69"/>
      <c r="EJ392" s="69"/>
      <c r="EK392" s="69"/>
      <c r="EL392" s="69"/>
      <c r="EM392" s="69"/>
      <c r="EN392" s="69"/>
      <c r="EO392" s="69"/>
      <c r="EP392" s="69"/>
      <c r="EQ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c r="CS395" s="69"/>
      <c r="CT395" s="69"/>
      <c r="CU395" s="69"/>
      <c r="CV395" s="69"/>
      <c r="CW395" s="69"/>
      <c r="CX395" s="69"/>
      <c r="CY395" s="69"/>
      <c r="CZ395" s="69"/>
      <c r="DA395" s="69"/>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c r="CS399" s="69"/>
      <c r="CT399" s="69"/>
      <c r="CU399" s="69"/>
      <c r="CV399" s="69"/>
      <c r="CW399" s="69"/>
      <c r="CX399" s="69"/>
      <c r="CY399" s="69"/>
      <c r="CZ399" s="69"/>
      <c r="DA399" s="69"/>
      <c r="DB399" s="69"/>
      <c r="DC399" s="69"/>
      <c r="DD399" s="69"/>
      <c r="DE399" s="69"/>
      <c r="DF399" s="69"/>
      <c r="DG399" s="69"/>
      <c r="DH399" s="69"/>
      <c r="DI399" s="69"/>
      <c r="DJ399" s="69"/>
      <c r="DK399" s="69"/>
      <c r="DL399" s="69"/>
      <c r="DM399" s="69"/>
      <c r="DN399" s="69"/>
      <c r="DO399" s="69"/>
      <c r="DP399" s="69"/>
      <c r="DQ399" s="69"/>
      <c r="DR399" s="69"/>
      <c r="DS399" s="69"/>
      <c r="DT399" s="69"/>
      <c r="DU399" s="69"/>
      <c r="DV399" s="69"/>
      <c r="DW399" s="69"/>
      <c r="DX399" s="69"/>
      <c r="DY399" s="69"/>
      <c r="DZ399" s="69"/>
      <c r="EA399" s="69"/>
      <c r="EB399" s="69"/>
      <c r="EC399" s="69"/>
      <c r="ED399" s="69"/>
      <c r="EE399" s="69"/>
      <c r="EF399" s="69"/>
      <c r="EG399" s="69"/>
      <c r="EH399" s="69"/>
      <c r="EI399" s="69"/>
      <c r="EJ399" s="69"/>
      <c r="EK399" s="69"/>
      <c r="EL399" s="69"/>
      <c r="EM399" s="69"/>
      <c r="EN399" s="69"/>
      <c r="EO399" s="69"/>
      <c r="EP399" s="69"/>
      <c r="EQ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c r="CS403" s="69"/>
      <c r="CT403" s="69"/>
      <c r="CU403" s="69"/>
      <c r="CV403" s="69"/>
      <c r="CW403" s="69"/>
      <c r="CX403" s="69"/>
      <c r="CY403" s="69"/>
      <c r="CZ403" s="69"/>
      <c r="DA403" s="69"/>
      <c r="DB403" s="69"/>
      <c r="DC403" s="69"/>
      <c r="DD403" s="69"/>
      <c r="DE403" s="69"/>
      <c r="DF403" s="69"/>
      <c r="DG403" s="69"/>
      <c r="DH403" s="69"/>
      <c r="DI403" s="69"/>
      <c r="DJ403" s="69"/>
      <c r="DK403" s="69"/>
      <c r="DL403" s="69"/>
      <c r="DM403" s="69"/>
      <c r="DN403" s="69"/>
      <c r="DO403" s="69"/>
      <c r="DP403" s="69"/>
      <c r="DQ403" s="69"/>
      <c r="DR403" s="69"/>
      <c r="DS403" s="69"/>
      <c r="DT403" s="69"/>
      <c r="DU403" s="69"/>
      <c r="DV403" s="69"/>
      <c r="DW403" s="69"/>
      <c r="DX403" s="69"/>
      <c r="DY403" s="69"/>
      <c r="DZ403" s="69"/>
      <c r="EA403" s="69"/>
      <c r="EB403" s="69"/>
      <c r="EC403" s="69"/>
      <c r="ED403" s="69"/>
      <c r="EE403" s="69"/>
      <c r="EF403" s="69"/>
      <c r="EG403" s="69"/>
      <c r="EH403" s="69"/>
      <c r="EI403" s="69"/>
      <c r="EJ403" s="69"/>
      <c r="EK403" s="69"/>
      <c r="EL403" s="69"/>
      <c r="EM403" s="69"/>
      <c r="EN403" s="69"/>
      <c r="EO403" s="69"/>
      <c r="EP403" s="69"/>
      <c r="EQ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c r="CS408" s="69"/>
      <c r="CT408" s="69"/>
      <c r="CU408" s="69"/>
      <c r="CV408" s="69"/>
      <c r="CW408" s="69"/>
      <c r="CX408" s="69"/>
      <c r="CY408" s="69"/>
      <c r="CZ408" s="69"/>
      <c r="DA408" s="69"/>
      <c r="DB408" s="69"/>
      <c r="DC408" s="69"/>
      <c r="DD408" s="69"/>
      <c r="DE408" s="69"/>
      <c r="DF408" s="69"/>
      <c r="DG408" s="69"/>
      <c r="DH408" s="69"/>
      <c r="DI408" s="69"/>
      <c r="DJ408" s="69"/>
      <c r="DK408" s="69"/>
      <c r="DL408" s="69"/>
      <c r="DM408" s="69"/>
      <c r="DN408" s="69"/>
      <c r="DO408" s="69"/>
      <c r="DP408" s="69"/>
      <c r="DQ408" s="69"/>
      <c r="DR408" s="69"/>
      <c r="DS408" s="69"/>
      <c r="DT408" s="69"/>
      <c r="DU408" s="69"/>
      <c r="DV408" s="69"/>
      <c r="DW408" s="69"/>
      <c r="DX408" s="69"/>
      <c r="DY408" s="69"/>
      <c r="DZ408" s="69"/>
      <c r="EA408" s="69"/>
      <c r="EB408" s="69"/>
      <c r="EC408" s="69"/>
      <c r="ED408" s="69"/>
      <c r="EE408" s="69"/>
      <c r="EF408" s="69"/>
      <c r="EG408" s="69"/>
      <c r="EH408" s="69"/>
      <c r="EI408" s="69"/>
      <c r="EJ408" s="69"/>
      <c r="EK408" s="69"/>
      <c r="EL408" s="69"/>
      <c r="EM408" s="69"/>
      <c r="EN408" s="69"/>
      <c r="EO408" s="69"/>
      <c r="EP408" s="69"/>
      <c r="EQ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c r="CZ409" s="69"/>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c r="CS411" s="69"/>
      <c r="CT411" s="69"/>
      <c r="CU411" s="69"/>
      <c r="CV411" s="69"/>
      <c r="CW411" s="69"/>
      <c r="CX411" s="69"/>
      <c r="CY411" s="69"/>
      <c r="CZ411" s="69"/>
      <c r="DA411" s="69"/>
      <c r="DB411" s="69"/>
      <c r="DC411" s="69"/>
      <c r="DD411" s="69"/>
      <c r="DE411" s="69"/>
      <c r="DF411" s="69"/>
      <c r="DG411" s="69"/>
      <c r="DH411" s="69"/>
      <c r="DI411" s="69"/>
      <c r="DJ411" s="69"/>
      <c r="DK411" s="69"/>
      <c r="DL411" s="69"/>
      <c r="DM411" s="69"/>
      <c r="DN411" s="69"/>
      <c r="DO411" s="69"/>
      <c r="DP411" s="69"/>
      <c r="DQ411" s="69"/>
      <c r="DR411" s="69"/>
      <c r="DS411" s="69"/>
      <c r="DT411" s="69"/>
      <c r="DU411" s="69"/>
      <c r="DV411" s="69"/>
      <c r="DW411" s="69"/>
      <c r="DX411" s="69"/>
      <c r="DY411" s="69"/>
      <c r="DZ411" s="69"/>
      <c r="EA411" s="69"/>
      <c r="EB411" s="69"/>
      <c r="EC411" s="69"/>
      <c r="ED411" s="69"/>
      <c r="EE411" s="69"/>
      <c r="EF411" s="69"/>
      <c r="EG411" s="69"/>
      <c r="EH411" s="69"/>
      <c r="EI411" s="69"/>
      <c r="EJ411" s="69"/>
      <c r="EK411" s="69"/>
      <c r="EL411" s="69"/>
      <c r="EM411" s="69"/>
      <c r="EN411" s="69"/>
      <c r="EO411" s="69"/>
      <c r="EP411" s="69"/>
      <c r="EQ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c r="CS413" s="69"/>
      <c r="CT413" s="69"/>
      <c r="CU413" s="69"/>
      <c r="CV413" s="69"/>
      <c r="CW413" s="69"/>
      <c r="CX413" s="69"/>
      <c r="CY413" s="69"/>
      <c r="CZ413" s="69"/>
      <c r="DA413" s="69"/>
      <c r="DB413" s="69"/>
      <c r="DC413" s="69"/>
      <c r="DD413" s="69"/>
      <c r="DE413" s="69"/>
      <c r="DF413" s="69"/>
      <c r="DG413" s="69"/>
      <c r="DH413" s="69"/>
      <c r="DI413" s="69"/>
      <c r="DJ413" s="69"/>
      <c r="DK413" s="69"/>
      <c r="DL413" s="69"/>
      <c r="DM413" s="69"/>
      <c r="DN413" s="69"/>
      <c r="DO413" s="69"/>
      <c r="DP413" s="69"/>
      <c r="DQ413" s="69"/>
      <c r="DR413" s="69"/>
      <c r="DS413" s="69"/>
      <c r="DT413" s="69"/>
      <c r="DU413" s="69"/>
      <c r="DV413" s="69"/>
      <c r="DW413" s="69"/>
      <c r="DX413" s="69"/>
      <c r="DY413" s="69"/>
      <c r="DZ413" s="69"/>
      <c r="EA413" s="69"/>
      <c r="EB413" s="69"/>
      <c r="EC413" s="69"/>
      <c r="ED413" s="69"/>
      <c r="EE413" s="69"/>
      <c r="EF413" s="69"/>
      <c r="EG413" s="69"/>
      <c r="EH413" s="69"/>
      <c r="EI413" s="69"/>
      <c r="EJ413" s="69"/>
      <c r="EK413" s="69"/>
      <c r="EL413" s="69"/>
      <c r="EM413" s="69"/>
      <c r="EN413" s="69"/>
      <c r="EO413" s="69"/>
      <c r="EP413" s="69"/>
      <c r="EQ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c r="CS414" s="69"/>
      <c r="CT414" s="69"/>
      <c r="CU414" s="69"/>
      <c r="CV414" s="69"/>
      <c r="CW414" s="69"/>
      <c r="CX414" s="69"/>
      <c r="CY414" s="69"/>
      <c r="CZ414" s="69"/>
      <c r="DA414" s="69"/>
      <c r="DB414" s="69"/>
      <c r="DC414" s="69"/>
      <c r="DD414" s="69"/>
      <c r="DE414" s="69"/>
      <c r="DF414" s="69"/>
      <c r="DG414" s="69"/>
      <c r="DH414" s="69"/>
      <c r="DI414" s="69"/>
      <c r="DJ414" s="69"/>
      <c r="DK414" s="69"/>
      <c r="DL414" s="69"/>
      <c r="DM414" s="69"/>
      <c r="DN414" s="69"/>
      <c r="DO414" s="69"/>
      <c r="DP414" s="69"/>
      <c r="DQ414" s="69"/>
      <c r="DR414" s="69"/>
      <c r="DS414" s="69"/>
      <c r="DT414" s="69"/>
      <c r="DU414" s="69"/>
      <c r="DV414" s="69"/>
      <c r="DW414" s="69"/>
      <c r="DX414" s="69"/>
      <c r="DY414" s="69"/>
      <c r="DZ414" s="69"/>
      <c r="EA414" s="69"/>
      <c r="EB414" s="69"/>
      <c r="EC414" s="69"/>
      <c r="ED414" s="69"/>
      <c r="EE414" s="69"/>
      <c r="EF414" s="69"/>
      <c r="EG414" s="69"/>
      <c r="EH414" s="69"/>
      <c r="EI414" s="69"/>
      <c r="EJ414" s="69"/>
      <c r="EK414" s="69"/>
      <c r="EL414" s="69"/>
      <c r="EM414" s="69"/>
      <c r="EN414" s="69"/>
      <c r="EO414" s="69"/>
      <c r="EP414" s="69"/>
      <c r="EQ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c r="CS415" s="69"/>
      <c r="CT415" s="69"/>
      <c r="CU415" s="69"/>
      <c r="CV415" s="69"/>
      <c r="CW415" s="69"/>
      <c r="CX415" s="69"/>
      <c r="CY415" s="69"/>
      <c r="CZ415" s="69"/>
      <c r="DA415" s="69"/>
      <c r="DB415" s="69"/>
      <c r="DC415" s="69"/>
      <c r="DD415" s="69"/>
      <c r="DE415" s="69"/>
      <c r="DF415" s="69"/>
      <c r="DG415" s="69"/>
      <c r="DH415" s="69"/>
      <c r="DI415" s="69"/>
      <c r="DJ415" s="69"/>
      <c r="DK415" s="69"/>
      <c r="DL415" s="69"/>
      <c r="DM415" s="69"/>
      <c r="DN415" s="69"/>
      <c r="DO415" s="69"/>
      <c r="DP415" s="69"/>
      <c r="DQ415" s="69"/>
      <c r="DR415" s="69"/>
      <c r="DS415" s="69"/>
      <c r="DT415" s="69"/>
      <c r="DU415" s="69"/>
      <c r="DV415" s="69"/>
      <c r="DW415" s="69"/>
      <c r="DX415" s="69"/>
      <c r="DY415" s="69"/>
      <c r="DZ415" s="69"/>
      <c r="EA415" s="69"/>
      <c r="EB415" s="69"/>
      <c r="EC415" s="69"/>
      <c r="ED415" s="69"/>
      <c r="EE415" s="69"/>
      <c r="EF415" s="69"/>
      <c r="EG415" s="69"/>
      <c r="EH415" s="69"/>
      <c r="EI415" s="69"/>
      <c r="EJ415" s="69"/>
      <c r="EK415" s="69"/>
      <c r="EL415" s="69"/>
      <c r="EM415" s="69"/>
      <c r="EN415" s="69"/>
      <c r="EO415" s="69"/>
      <c r="EP415" s="69"/>
      <c r="EQ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c r="CS416" s="69"/>
      <c r="CT416" s="69"/>
      <c r="CU416" s="69"/>
      <c r="CV416" s="69"/>
      <c r="CW416" s="69"/>
      <c r="CX416" s="69"/>
      <c r="CY416" s="69"/>
      <c r="CZ416" s="69"/>
      <c r="DA416" s="69"/>
      <c r="DB416" s="69"/>
      <c r="DC416" s="69"/>
      <c r="DD416" s="69"/>
      <c r="DE416" s="69"/>
      <c r="DF416" s="69"/>
      <c r="DG416" s="69"/>
      <c r="DH416" s="69"/>
      <c r="DI416" s="69"/>
      <c r="DJ416" s="69"/>
      <c r="DK416" s="69"/>
      <c r="DL416" s="69"/>
      <c r="DM416" s="69"/>
      <c r="DN416" s="69"/>
      <c r="DO416" s="69"/>
      <c r="DP416" s="69"/>
      <c r="DQ416" s="69"/>
      <c r="DR416" s="69"/>
      <c r="DS416" s="69"/>
      <c r="DT416" s="69"/>
      <c r="DU416" s="69"/>
      <c r="DV416" s="69"/>
      <c r="DW416" s="69"/>
      <c r="DX416" s="69"/>
      <c r="DY416" s="69"/>
      <c r="DZ416" s="69"/>
      <c r="EA416" s="69"/>
      <c r="EB416" s="69"/>
      <c r="EC416" s="69"/>
      <c r="ED416" s="69"/>
      <c r="EE416" s="69"/>
      <c r="EF416" s="69"/>
      <c r="EG416" s="69"/>
      <c r="EH416" s="69"/>
      <c r="EI416" s="69"/>
      <c r="EJ416" s="69"/>
      <c r="EK416" s="69"/>
      <c r="EL416" s="69"/>
      <c r="EM416" s="69"/>
      <c r="EN416" s="69"/>
      <c r="EO416" s="69"/>
      <c r="EP416" s="69"/>
      <c r="EQ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c r="CS417" s="69"/>
      <c r="CT417" s="69"/>
      <c r="CU417" s="69"/>
      <c r="CV417" s="69"/>
      <c r="CW417" s="69"/>
      <c r="CX417" s="69"/>
      <c r="CY417" s="69"/>
      <c r="CZ417" s="69"/>
      <c r="DA417" s="69"/>
      <c r="DB417" s="69"/>
      <c r="DC417" s="69"/>
      <c r="DD417" s="69"/>
      <c r="DE417" s="69"/>
      <c r="DF417" s="69"/>
      <c r="DG417" s="69"/>
      <c r="DH417" s="69"/>
      <c r="DI417" s="69"/>
      <c r="DJ417" s="69"/>
      <c r="DK417" s="69"/>
      <c r="DL417" s="69"/>
      <c r="DM417" s="69"/>
      <c r="DN417" s="69"/>
      <c r="DO417" s="69"/>
      <c r="DP417" s="69"/>
      <c r="DQ417" s="69"/>
      <c r="DR417" s="69"/>
      <c r="DS417" s="69"/>
      <c r="DT417" s="69"/>
      <c r="DU417" s="69"/>
      <c r="DV417" s="69"/>
      <c r="DW417" s="69"/>
      <c r="DX417" s="69"/>
      <c r="DY417" s="69"/>
      <c r="DZ417" s="69"/>
      <c r="EA417" s="69"/>
      <c r="EB417" s="69"/>
      <c r="EC417" s="69"/>
      <c r="ED417" s="69"/>
      <c r="EE417" s="69"/>
      <c r="EF417" s="69"/>
      <c r="EG417" s="69"/>
      <c r="EH417" s="69"/>
      <c r="EI417" s="69"/>
      <c r="EJ417" s="69"/>
      <c r="EK417" s="69"/>
      <c r="EL417" s="69"/>
      <c r="EM417" s="69"/>
      <c r="EN417" s="69"/>
      <c r="EO417" s="69"/>
      <c r="EP417" s="69"/>
      <c r="EQ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c r="CS418" s="69"/>
      <c r="CT418" s="69"/>
      <c r="CU418" s="69"/>
      <c r="CV418" s="69"/>
      <c r="CW418" s="69"/>
      <c r="CX418" s="69"/>
      <c r="CY418" s="69"/>
      <c r="CZ418" s="69"/>
      <c r="DA418" s="69"/>
      <c r="DB418" s="69"/>
      <c r="DC418" s="69"/>
      <c r="DD418" s="69"/>
      <c r="DE418" s="69"/>
      <c r="DF418" s="69"/>
      <c r="DG418" s="69"/>
      <c r="DH418" s="69"/>
      <c r="DI418" s="69"/>
      <c r="DJ418" s="69"/>
      <c r="DK418" s="69"/>
      <c r="DL418" s="69"/>
      <c r="DM418" s="69"/>
      <c r="DN418" s="69"/>
      <c r="DO418" s="69"/>
      <c r="DP418" s="69"/>
      <c r="DQ418" s="69"/>
      <c r="DR418" s="69"/>
      <c r="DS418" s="69"/>
      <c r="DT418" s="69"/>
      <c r="DU418" s="69"/>
      <c r="DV418" s="69"/>
      <c r="DW418" s="69"/>
      <c r="DX418" s="69"/>
      <c r="DY418" s="69"/>
      <c r="DZ418" s="69"/>
      <c r="EA418" s="69"/>
      <c r="EB418" s="69"/>
      <c r="EC418" s="69"/>
      <c r="ED418" s="69"/>
      <c r="EE418" s="69"/>
      <c r="EF418" s="69"/>
      <c r="EG418" s="69"/>
      <c r="EH418" s="69"/>
      <c r="EI418" s="69"/>
      <c r="EJ418" s="69"/>
      <c r="EK418" s="69"/>
      <c r="EL418" s="69"/>
      <c r="EM418" s="69"/>
      <c r="EN418" s="69"/>
      <c r="EO418" s="69"/>
      <c r="EP418" s="69"/>
      <c r="EQ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c r="CS419" s="69"/>
      <c r="CT419" s="69"/>
      <c r="CU419" s="69"/>
      <c r="CV419" s="69"/>
      <c r="CW419" s="69"/>
      <c r="CX419" s="69"/>
      <c r="CY419" s="69"/>
      <c r="CZ419" s="69"/>
      <c r="DA419" s="69"/>
      <c r="DB419" s="69"/>
      <c r="DC419" s="69"/>
      <c r="DD419" s="69"/>
      <c r="DE419" s="69"/>
      <c r="DF419" s="69"/>
      <c r="DG419" s="69"/>
      <c r="DH419" s="69"/>
      <c r="DI419" s="69"/>
      <c r="DJ419" s="69"/>
      <c r="DK419" s="69"/>
      <c r="DL419" s="69"/>
      <c r="DM419" s="69"/>
      <c r="DN419" s="69"/>
      <c r="DO419" s="69"/>
      <c r="DP419" s="69"/>
      <c r="DQ419" s="69"/>
      <c r="DR419" s="69"/>
      <c r="DS419" s="69"/>
      <c r="DT419" s="69"/>
      <c r="DU419" s="69"/>
      <c r="DV419" s="69"/>
      <c r="DW419" s="69"/>
      <c r="DX419" s="69"/>
      <c r="DY419" s="69"/>
      <c r="DZ419" s="69"/>
      <c r="EA419" s="69"/>
      <c r="EB419" s="69"/>
      <c r="EC419" s="69"/>
      <c r="ED419" s="69"/>
      <c r="EE419" s="69"/>
      <c r="EF419" s="69"/>
      <c r="EG419" s="69"/>
      <c r="EH419" s="69"/>
      <c r="EI419" s="69"/>
      <c r="EJ419" s="69"/>
      <c r="EK419" s="69"/>
      <c r="EL419" s="69"/>
      <c r="EM419" s="69"/>
      <c r="EN419" s="69"/>
      <c r="EO419" s="69"/>
      <c r="EP419" s="69"/>
      <c r="EQ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c r="EQ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c r="CS421" s="69"/>
      <c r="CT421" s="69"/>
      <c r="CU421" s="69"/>
      <c r="CV421" s="69"/>
      <c r="CW421" s="69"/>
      <c r="CX421" s="69"/>
      <c r="CY421" s="69"/>
      <c r="CZ421" s="69"/>
      <c r="DA421" s="69"/>
      <c r="DB421" s="69"/>
      <c r="DC421" s="69"/>
      <c r="DD421" s="69"/>
      <c r="DE421" s="69"/>
      <c r="DF421" s="69"/>
      <c r="DG421" s="69"/>
      <c r="DH421" s="69"/>
      <c r="DI421" s="69"/>
      <c r="DJ421" s="69"/>
      <c r="DK421" s="69"/>
      <c r="DL421" s="69"/>
      <c r="DM421" s="69"/>
      <c r="DN421" s="69"/>
      <c r="DO421" s="69"/>
      <c r="DP421" s="69"/>
      <c r="DQ421" s="69"/>
      <c r="DR421" s="69"/>
      <c r="DS421" s="69"/>
      <c r="DT421" s="69"/>
      <c r="DU421" s="69"/>
      <c r="DV421" s="69"/>
      <c r="DW421" s="69"/>
      <c r="DX421" s="69"/>
      <c r="DY421" s="69"/>
      <c r="DZ421" s="69"/>
      <c r="EA421" s="69"/>
      <c r="EB421" s="69"/>
      <c r="EC421" s="69"/>
      <c r="ED421" s="69"/>
      <c r="EE421" s="69"/>
      <c r="EF421" s="69"/>
      <c r="EG421" s="69"/>
      <c r="EH421" s="69"/>
      <c r="EI421" s="69"/>
      <c r="EJ421" s="69"/>
      <c r="EK421" s="69"/>
      <c r="EL421" s="69"/>
      <c r="EM421" s="69"/>
      <c r="EN421" s="69"/>
      <c r="EO421" s="69"/>
      <c r="EP421" s="69"/>
      <c r="EQ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c r="CS422" s="69"/>
      <c r="CT422" s="69"/>
      <c r="CU422" s="69"/>
      <c r="CV422" s="69"/>
      <c r="CW422" s="69"/>
      <c r="CX422" s="69"/>
      <c r="CY422" s="69"/>
      <c r="CZ422" s="69"/>
      <c r="DA422" s="69"/>
      <c r="DB422" s="69"/>
      <c r="DC422" s="69"/>
      <c r="DD422" s="69"/>
      <c r="DE422" s="69"/>
      <c r="DF422" s="69"/>
      <c r="DG422" s="69"/>
      <c r="DH422" s="69"/>
      <c r="DI422" s="69"/>
      <c r="DJ422" s="69"/>
      <c r="DK422" s="69"/>
      <c r="DL422" s="69"/>
      <c r="DM422" s="69"/>
      <c r="DN422" s="69"/>
      <c r="DO422" s="69"/>
      <c r="DP422" s="69"/>
      <c r="DQ422" s="69"/>
      <c r="DR422" s="69"/>
      <c r="DS422" s="69"/>
      <c r="DT422" s="69"/>
      <c r="DU422" s="69"/>
      <c r="DV422" s="69"/>
      <c r="DW422" s="69"/>
      <c r="DX422" s="69"/>
      <c r="DY422" s="69"/>
      <c r="DZ422" s="69"/>
      <c r="EA422" s="69"/>
      <c r="EB422" s="69"/>
      <c r="EC422" s="69"/>
      <c r="ED422" s="69"/>
      <c r="EE422" s="69"/>
      <c r="EF422" s="69"/>
      <c r="EG422" s="69"/>
      <c r="EH422" s="69"/>
      <c r="EI422" s="69"/>
      <c r="EJ422" s="69"/>
      <c r="EK422" s="69"/>
      <c r="EL422" s="69"/>
      <c r="EM422" s="69"/>
      <c r="EN422" s="69"/>
      <c r="EO422" s="69"/>
      <c r="EP422" s="69"/>
      <c r="EQ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c r="CS423" s="69"/>
      <c r="CT423" s="69"/>
      <c r="CU423" s="69"/>
      <c r="CV423" s="69"/>
      <c r="CW423" s="69"/>
      <c r="CX423" s="69"/>
      <c r="CY423" s="69"/>
      <c r="CZ423" s="69"/>
      <c r="DA423" s="69"/>
      <c r="DB423" s="69"/>
      <c r="DC423" s="69"/>
      <c r="DD423" s="69"/>
      <c r="DE423" s="69"/>
      <c r="DF423" s="69"/>
      <c r="DG423" s="69"/>
      <c r="DH423" s="69"/>
      <c r="DI423" s="69"/>
      <c r="DJ423" s="69"/>
      <c r="DK423" s="69"/>
      <c r="DL423" s="69"/>
      <c r="DM423" s="69"/>
      <c r="DN423" s="69"/>
      <c r="DO423" s="69"/>
      <c r="DP423" s="69"/>
      <c r="DQ423" s="69"/>
      <c r="DR423" s="69"/>
      <c r="DS423" s="69"/>
      <c r="DT423" s="69"/>
      <c r="DU423" s="69"/>
      <c r="DV423" s="69"/>
      <c r="DW423" s="69"/>
      <c r="DX423" s="69"/>
      <c r="DY423" s="69"/>
      <c r="DZ423" s="69"/>
      <c r="EA423" s="69"/>
      <c r="EB423" s="69"/>
      <c r="EC423" s="69"/>
      <c r="ED423" s="69"/>
      <c r="EE423" s="69"/>
      <c r="EF423" s="69"/>
      <c r="EG423" s="69"/>
      <c r="EH423" s="69"/>
      <c r="EI423" s="69"/>
      <c r="EJ423" s="69"/>
      <c r="EK423" s="69"/>
      <c r="EL423" s="69"/>
      <c r="EM423" s="69"/>
      <c r="EN423" s="69"/>
      <c r="EO423" s="69"/>
      <c r="EP423" s="69"/>
      <c r="EQ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c r="CS424" s="69"/>
      <c r="CT424" s="69"/>
      <c r="CU424" s="69"/>
      <c r="CV424" s="69"/>
      <c r="CW424" s="69"/>
      <c r="CX424" s="69"/>
      <c r="CY424" s="69"/>
      <c r="CZ424" s="69"/>
      <c r="DA424" s="69"/>
      <c r="DB424" s="69"/>
      <c r="DC424" s="69"/>
      <c r="DD424" s="69"/>
      <c r="DE424" s="69"/>
      <c r="DF424" s="69"/>
      <c r="DG424" s="69"/>
      <c r="DH424" s="69"/>
      <c r="DI424" s="69"/>
      <c r="DJ424" s="69"/>
      <c r="DK424" s="69"/>
      <c r="DL424" s="69"/>
      <c r="DM424" s="69"/>
      <c r="DN424" s="69"/>
      <c r="DO424" s="69"/>
      <c r="DP424" s="69"/>
      <c r="DQ424" s="69"/>
      <c r="DR424" s="69"/>
      <c r="DS424" s="69"/>
      <c r="DT424" s="69"/>
      <c r="DU424" s="69"/>
      <c r="DV424" s="69"/>
      <c r="DW424" s="69"/>
      <c r="DX424" s="69"/>
      <c r="DY424" s="69"/>
      <c r="DZ424" s="69"/>
      <c r="EA424" s="69"/>
      <c r="EB424" s="69"/>
      <c r="EC424" s="69"/>
      <c r="ED424" s="69"/>
      <c r="EE424" s="69"/>
      <c r="EF424" s="69"/>
      <c r="EG424" s="69"/>
      <c r="EH424" s="69"/>
      <c r="EI424" s="69"/>
      <c r="EJ424" s="69"/>
      <c r="EK424" s="69"/>
      <c r="EL424" s="69"/>
      <c r="EM424" s="69"/>
      <c r="EN424" s="69"/>
      <c r="EO424" s="69"/>
      <c r="EP424" s="69"/>
      <c r="EQ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c r="CS425" s="69"/>
      <c r="CT425" s="69"/>
      <c r="CU425" s="69"/>
      <c r="CV425" s="69"/>
      <c r="CW425" s="69"/>
      <c r="CX425" s="69"/>
      <c r="CY425" s="69"/>
      <c r="CZ425" s="69"/>
      <c r="DA425" s="69"/>
      <c r="DB425" s="69"/>
      <c r="DC425" s="69"/>
      <c r="DD425" s="69"/>
      <c r="DE425" s="69"/>
      <c r="DF425" s="69"/>
      <c r="DG425" s="69"/>
      <c r="DH425" s="69"/>
      <c r="DI425" s="69"/>
      <c r="DJ425" s="69"/>
      <c r="DK425" s="69"/>
      <c r="DL425" s="69"/>
      <c r="DM425" s="69"/>
      <c r="DN425" s="69"/>
      <c r="DO425" s="69"/>
      <c r="DP425" s="69"/>
      <c r="DQ425" s="69"/>
      <c r="DR425" s="69"/>
      <c r="DS425" s="69"/>
      <c r="DT425" s="69"/>
      <c r="DU425" s="69"/>
      <c r="DV425" s="69"/>
      <c r="DW425" s="69"/>
      <c r="DX425" s="69"/>
      <c r="DY425" s="69"/>
      <c r="DZ425" s="69"/>
      <c r="EA425" s="69"/>
      <c r="EB425" s="69"/>
      <c r="EC425" s="69"/>
      <c r="ED425" s="69"/>
      <c r="EE425" s="69"/>
      <c r="EF425" s="69"/>
      <c r="EG425" s="69"/>
      <c r="EH425" s="69"/>
      <c r="EI425" s="69"/>
      <c r="EJ425" s="69"/>
      <c r="EK425" s="69"/>
      <c r="EL425" s="69"/>
      <c r="EM425" s="69"/>
      <c r="EN425" s="69"/>
      <c r="EO425" s="69"/>
      <c r="EP425" s="69"/>
      <c r="EQ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c r="CS426" s="69"/>
      <c r="CT426" s="69"/>
      <c r="CU426" s="69"/>
      <c r="CV426" s="69"/>
      <c r="CW426" s="69"/>
      <c r="CX426" s="69"/>
      <c r="CY426" s="69"/>
      <c r="CZ426" s="69"/>
      <c r="DA426" s="69"/>
      <c r="DB426" s="69"/>
      <c r="DC426" s="69"/>
      <c r="DD426" s="69"/>
      <c r="DE426" s="69"/>
      <c r="DF426" s="69"/>
      <c r="DG426" s="69"/>
      <c r="DH426" s="69"/>
      <c r="DI426" s="69"/>
      <c r="DJ426" s="69"/>
      <c r="DK426" s="69"/>
      <c r="DL426" s="69"/>
      <c r="DM426" s="69"/>
      <c r="DN426" s="69"/>
      <c r="DO426" s="69"/>
      <c r="DP426" s="69"/>
      <c r="DQ426" s="69"/>
      <c r="DR426" s="69"/>
      <c r="DS426" s="69"/>
      <c r="DT426" s="69"/>
      <c r="DU426" s="69"/>
      <c r="DV426" s="69"/>
      <c r="DW426" s="69"/>
      <c r="DX426" s="69"/>
      <c r="DY426" s="69"/>
      <c r="DZ426" s="69"/>
      <c r="EA426" s="69"/>
      <c r="EB426" s="69"/>
      <c r="EC426" s="69"/>
      <c r="ED426" s="69"/>
      <c r="EE426" s="69"/>
      <c r="EF426" s="69"/>
      <c r="EG426" s="69"/>
      <c r="EH426" s="69"/>
      <c r="EI426" s="69"/>
      <c r="EJ426" s="69"/>
      <c r="EK426" s="69"/>
      <c r="EL426" s="69"/>
      <c r="EM426" s="69"/>
      <c r="EN426" s="69"/>
      <c r="EO426" s="69"/>
      <c r="EP426" s="69"/>
      <c r="EQ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c r="CS427" s="69"/>
      <c r="CT427" s="69"/>
      <c r="CU427" s="69"/>
      <c r="CV427" s="69"/>
      <c r="CW427" s="69"/>
      <c r="CX427" s="69"/>
      <c r="CY427" s="69"/>
      <c r="CZ427" s="69"/>
      <c r="DA427" s="69"/>
      <c r="DB427" s="69"/>
      <c r="DC427" s="69"/>
      <c r="DD427" s="69"/>
      <c r="DE427" s="69"/>
      <c r="DF427" s="69"/>
      <c r="DG427" s="69"/>
      <c r="DH427" s="69"/>
      <c r="DI427" s="69"/>
      <c r="DJ427" s="69"/>
      <c r="DK427" s="69"/>
      <c r="DL427" s="69"/>
      <c r="DM427" s="69"/>
      <c r="DN427" s="69"/>
      <c r="DO427" s="69"/>
      <c r="DP427" s="69"/>
      <c r="DQ427" s="69"/>
      <c r="DR427" s="69"/>
      <c r="DS427" s="69"/>
      <c r="DT427" s="69"/>
      <c r="DU427" s="69"/>
      <c r="DV427" s="69"/>
      <c r="DW427" s="69"/>
      <c r="DX427" s="69"/>
      <c r="DY427" s="69"/>
      <c r="DZ427" s="69"/>
      <c r="EA427" s="69"/>
      <c r="EB427" s="69"/>
      <c r="EC427" s="69"/>
      <c r="ED427" s="69"/>
      <c r="EE427" s="69"/>
      <c r="EF427" s="69"/>
      <c r="EG427" s="69"/>
      <c r="EH427" s="69"/>
      <c r="EI427" s="69"/>
      <c r="EJ427" s="69"/>
      <c r="EK427" s="69"/>
      <c r="EL427" s="69"/>
      <c r="EM427" s="69"/>
      <c r="EN427" s="69"/>
      <c r="EO427" s="69"/>
      <c r="EP427" s="69"/>
      <c r="EQ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c r="CS428" s="69"/>
      <c r="CT428" s="69"/>
      <c r="CU428" s="69"/>
      <c r="CV428" s="69"/>
      <c r="CW428" s="69"/>
      <c r="CX428" s="69"/>
      <c r="CY428" s="69"/>
      <c r="CZ428" s="69"/>
      <c r="DA428" s="69"/>
      <c r="DB428" s="69"/>
      <c r="DC428" s="69"/>
      <c r="DD428" s="69"/>
      <c r="DE428" s="69"/>
      <c r="DF428" s="69"/>
      <c r="DG428" s="69"/>
      <c r="DH428" s="69"/>
      <c r="DI428" s="69"/>
      <c r="DJ428" s="69"/>
      <c r="DK428" s="69"/>
      <c r="DL428" s="69"/>
      <c r="DM428" s="69"/>
      <c r="DN428" s="69"/>
      <c r="DO428" s="69"/>
      <c r="DP428" s="69"/>
      <c r="DQ428" s="69"/>
      <c r="DR428" s="69"/>
      <c r="DS428" s="69"/>
      <c r="DT428" s="69"/>
      <c r="DU428" s="69"/>
      <c r="DV428" s="69"/>
      <c r="DW428" s="69"/>
      <c r="DX428" s="69"/>
      <c r="DY428" s="69"/>
      <c r="DZ428" s="69"/>
      <c r="EA428" s="69"/>
      <c r="EB428" s="69"/>
      <c r="EC428" s="69"/>
      <c r="ED428" s="69"/>
      <c r="EE428" s="69"/>
      <c r="EF428" s="69"/>
      <c r="EG428" s="69"/>
      <c r="EH428" s="69"/>
      <c r="EI428" s="69"/>
      <c r="EJ428" s="69"/>
      <c r="EK428" s="69"/>
      <c r="EL428" s="69"/>
      <c r="EM428" s="69"/>
      <c r="EN428" s="69"/>
      <c r="EO428" s="69"/>
      <c r="EP428" s="69"/>
      <c r="EQ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c r="CS429" s="69"/>
      <c r="CT429" s="69"/>
      <c r="CU429" s="69"/>
      <c r="CV429" s="69"/>
      <c r="CW429" s="69"/>
      <c r="CX429" s="69"/>
      <c r="CY429" s="69"/>
      <c r="CZ429" s="69"/>
      <c r="DA429" s="69"/>
      <c r="DB429" s="69"/>
      <c r="DC429" s="69"/>
      <c r="DD429" s="69"/>
      <c r="DE429" s="69"/>
      <c r="DF429" s="69"/>
      <c r="DG429" s="69"/>
      <c r="DH429" s="69"/>
      <c r="DI429" s="69"/>
      <c r="DJ429" s="69"/>
      <c r="DK429" s="69"/>
      <c r="DL429" s="69"/>
      <c r="DM429" s="69"/>
      <c r="DN429" s="69"/>
      <c r="DO429" s="69"/>
      <c r="DP429" s="69"/>
      <c r="DQ429" s="69"/>
      <c r="DR429" s="69"/>
      <c r="DS429" s="69"/>
      <c r="DT429" s="69"/>
      <c r="DU429" s="69"/>
      <c r="DV429" s="69"/>
      <c r="DW429" s="69"/>
      <c r="DX429" s="69"/>
      <c r="DY429" s="69"/>
      <c r="DZ429" s="69"/>
      <c r="EA429" s="69"/>
      <c r="EB429" s="69"/>
      <c r="EC429" s="69"/>
      <c r="ED429" s="69"/>
      <c r="EE429" s="69"/>
      <c r="EF429" s="69"/>
      <c r="EG429" s="69"/>
      <c r="EH429" s="69"/>
      <c r="EI429" s="69"/>
      <c r="EJ429" s="69"/>
      <c r="EK429" s="69"/>
      <c r="EL429" s="69"/>
      <c r="EM429" s="69"/>
      <c r="EN429" s="69"/>
      <c r="EO429" s="69"/>
      <c r="EP429" s="69"/>
      <c r="EQ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c r="CS430" s="69"/>
      <c r="CT430" s="69"/>
      <c r="CU430" s="69"/>
      <c r="CV430" s="69"/>
      <c r="CW430" s="69"/>
      <c r="CX430" s="69"/>
      <c r="CY430" s="69"/>
      <c r="CZ430" s="69"/>
      <c r="DA430" s="69"/>
      <c r="DB430" s="69"/>
      <c r="DC430" s="69"/>
      <c r="DD430" s="69"/>
      <c r="DE430" s="69"/>
      <c r="DF430" s="69"/>
      <c r="DG430" s="69"/>
      <c r="DH430" s="69"/>
      <c r="DI430" s="69"/>
      <c r="DJ430" s="69"/>
      <c r="DK430" s="69"/>
      <c r="DL430" s="69"/>
      <c r="DM430" s="69"/>
      <c r="DN430" s="69"/>
      <c r="DO430" s="69"/>
      <c r="DP430" s="69"/>
      <c r="DQ430" s="69"/>
      <c r="DR430" s="69"/>
      <c r="DS430" s="69"/>
      <c r="DT430" s="69"/>
      <c r="DU430" s="69"/>
      <c r="DV430" s="69"/>
      <c r="DW430" s="69"/>
      <c r="DX430" s="69"/>
      <c r="DY430" s="69"/>
      <c r="DZ430" s="69"/>
      <c r="EA430" s="69"/>
      <c r="EB430" s="69"/>
      <c r="EC430" s="69"/>
      <c r="ED430" s="69"/>
      <c r="EE430" s="69"/>
      <c r="EF430" s="69"/>
      <c r="EG430" s="69"/>
      <c r="EH430" s="69"/>
      <c r="EI430" s="69"/>
      <c r="EJ430" s="69"/>
      <c r="EK430" s="69"/>
      <c r="EL430" s="69"/>
      <c r="EM430" s="69"/>
      <c r="EN430" s="69"/>
      <c r="EO430" s="69"/>
      <c r="EP430" s="69"/>
      <c r="EQ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c r="CS431" s="69"/>
      <c r="CT431" s="69"/>
      <c r="CU431" s="69"/>
      <c r="CV431" s="69"/>
      <c r="CW431" s="69"/>
      <c r="CX431" s="69"/>
      <c r="CY431" s="69"/>
      <c r="CZ431" s="69"/>
      <c r="DA431" s="69"/>
      <c r="DB431" s="69"/>
      <c r="DC431" s="69"/>
      <c r="DD431" s="69"/>
      <c r="DE431" s="69"/>
      <c r="DF431" s="69"/>
      <c r="DG431" s="69"/>
      <c r="DH431" s="69"/>
      <c r="DI431" s="69"/>
      <c r="DJ431" s="69"/>
      <c r="DK431" s="69"/>
      <c r="DL431" s="69"/>
      <c r="DM431" s="69"/>
      <c r="DN431" s="69"/>
      <c r="DO431" s="69"/>
      <c r="DP431" s="69"/>
      <c r="DQ431" s="69"/>
      <c r="DR431" s="69"/>
      <c r="DS431" s="69"/>
      <c r="DT431" s="69"/>
      <c r="DU431" s="69"/>
      <c r="DV431" s="69"/>
      <c r="DW431" s="69"/>
      <c r="DX431" s="69"/>
      <c r="DY431" s="69"/>
      <c r="DZ431" s="69"/>
      <c r="EA431" s="69"/>
      <c r="EB431" s="69"/>
      <c r="EC431" s="69"/>
      <c r="ED431" s="69"/>
      <c r="EE431" s="69"/>
      <c r="EF431" s="69"/>
      <c r="EG431" s="69"/>
      <c r="EH431" s="69"/>
      <c r="EI431" s="69"/>
      <c r="EJ431" s="69"/>
      <c r="EK431" s="69"/>
      <c r="EL431" s="69"/>
      <c r="EM431" s="69"/>
      <c r="EN431" s="69"/>
      <c r="EO431" s="69"/>
      <c r="EP431" s="69"/>
      <c r="EQ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c r="CS432" s="69"/>
      <c r="CT432" s="69"/>
      <c r="CU432" s="69"/>
      <c r="CV432" s="69"/>
      <c r="CW432" s="69"/>
      <c r="CX432" s="69"/>
      <c r="CY432" s="69"/>
      <c r="CZ432" s="69"/>
      <c r="DA432" s="69"/>
      <c r="DB432" s="69"/>
      <c r="DC432" s="69"/>
      <c r="DD432" s="69"/>
      <c r="DE432" s="69"/>
      <c r="DF432" s="69"/>
      <c r="DG432" s="69"/>
      <c r="DH432" s="69"/>
      <c r="DI432" s="69"/>
      <c r="DJ432" s="69"/>
      <c r="DK432" s="69"/>
      <c r="DL432" s="69"/>
      <c r="DM432" s="69"/>
      <c r="DN432" s="69"/>
      <c r="DO432" s="69"/>
      <c r="DP432" s="69"/>
      <c r="DQ432" s="69"/>
      <c r="DR432" s="69"/>
      <c r="DS432" s="69"/>
      <c r="DT432" s="69"/>
      <c r="DU432" s="69"/>
      <c r="DV432" s="69"/>
      <c r="DW432" s="69"/>
      <c r="DX432" s="69"/>
      <c r="DY432" s="69"/>
      <c r="DZ432" s="69"/>
      <c r="EA432" s="69"/>
      <c r="EB432" s="69"/>
      <c r="EC432" s="69"/>
      <c r="ED432" s="69"/>
      <c r="EE432" s="69"/>
      <c r="EF432" s="69"/>
      <c r="EG432" s="69"/>
      <c r="EH432" s="69"/>
      <c r="EI432" s="69"/>
      <c r="EJ432" s="69"/>
      <c r="EK432" s="69"/>
      <c r="EL432" s="69"/>
      <c r="EM432" s="69"/>
      <c r="EN432" s="69"/>
      <c r="EO432" s="69"/>
      <c r="EP432" s="69"/>
      <c r="EQ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c r="CS433" s="69"/>
      <c r="CT433" s="69"/>
      <c r="CU433" s="69"/>
      <c r="CV433" s="69"/>
      <c r="CW433" s="69"/>
      <c r="CX433" s="69"/>
      <c r="CY433" s="69"/>
      <c r="CZ433" s="69"/>
      <c r="DA433" s="69"/>
      <c r="DB433" s="69"/>
      <c r="DC433" s="69"/>
      <c r="DD433" s="69"/>
      <c r="DE433" s="69"/>
      <c r="DF433" s="69"/>
      <c r="DG433" s="69"/>
      <c r="DH433" s="69"/>
      <c r="DI433" s="69"/>
      <c r="DJ433" s="69"/>
      <c r="DK433" s="69"/>
      <c r="DL433" s="69"/>
      <c r="DM433" s="69"/>
      <c r="DN433" s="69"/>
      <c r="DO433" s="69"/>
      <c r="DP433" s="69"/>
      <c r="DQ433" s="69"/>
      <c r="DR433" s="69"/>
      <c r="DS433" s="69"/>
      <c r="DT433" s="69"/>
      <c r="DU433" s="69"/>
      <c r="DV433" s="69"/>
      <c r="DW433" s="69"/>
      <c r="DX433" s="69"/>
      <c r="DY433" s="69"/>
      <c r="DZ433" s="69"/>
      <c r="EA433" s="69"/>
      <c r="EB433" s="69"/>
      <c r="EC433" s="69"/>
      <c r="ED433" s="69"/>
      <c r="EE433" s="69"/>
      <c r="EF433" s="69"/>
      <c r="EG433" s="69"/>
      <c r="EH433" s="69"/>
      <c r="EI433" s="69"/>
      <c r="EJ433" s="69"/>
      <c r="EK433" s="69"/>
      <c r="EL433" s="69"/>
      <c r="EM433" s="69"/>
      <c r="EN433" s="69"/>
      <c r="EO433" s="69"/>
      <c r="EP433" s="69"/>
      <c r="EQ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c r="CS434" s="69"/>
      <c r="CT434" s="69"/>
      <c r="CU434" s="69"/>
      <c r="CV434" s="69"/>
      <c r="CW434" s="69"/>
      <c r="CX434" s="69"/>
      <c r="CY434" s="69"/>
      <c r="CZ434" s="69"/>
      <c r="DA434" s="69"/>
      <c r="DB434" s="69"/>
      <c r="DC434" s="69"/>
      <c r="DD434" s="69"/>
      <c r="DE434" s="69"/>
      <c r="DF434" s="69"/>
      <c r="DG434" s="69"/>
      <c r="DH434" s="69"/>
      <c r="DI434" s="69"/>
      <c r="DJ434" s="69"/>
      <c r="DK434" s="69"/>
      <c r="DL434" s="69"/>
      <c r="DM434" s="69"/>
      <c r="DN434" s="69"/>
      <c r="DO434" s="69"/>
      <c r="DP434" s="69"/>
      <c r="DQ434" s="69"/>
      <c r="DR434" s="69"/>
      <c r="DS434" s="69"/>
      <c r="DT434" s="69"/>
      <c r="DU434" s="69"/>
      <c r="DV434" s="69"/>
      <c r="DW434" s="69"/>
      <c r="DX434" s="69"/>
      <c r="DY434" s="69"/>
      <c r="DZ434" s="69"/>
      <c r="EA434" s="69"/>
      <c r="EB434" s="69"/>
      <c r="EC434" s="69"/>
      <c r="ED434" s="69"/>
      <c r="EE434" s="69"/>
      <c r="EF434" s="69"/>
      <c r="EG434" s="69"/>
      <c r="EH434" s="69"/>
      <c r="EI434" s="69"/>
      <c r="EJ434" s="69"/>
      <c r="EK434" s="69"/>
      <c r="EL434" s="69"/>
      <c r="EM434" s="69"/>
      <c r="EN434" s="69"/>
      <c r="EO434" s="69"/>
      <c r="EP434" s="69"/>
      <c r="EQ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c r="CS435" s="69"/>
      <c r="CT435" s="69"/>
      <c r="CU435" s="69"/>
      <c r="CV435" s="69"/>
      <c r="CW435" s="69"/>
      <c r="CX435" s="69"/>
      <c r="CY435" s="69"/>
      <c r="CZ435" s="69"/>
      <c r="DA435" s="69"/>
      <c r="DB435" s="69"/>
      <c r="DC435" s="69"/>
      <c r="DD435" s="69"/>
      <c r="DE435" s="69"/>
      <c r="DF435" s="69"/>
      <c r="DG435" s="69"/>
      <c r="DH435" s="69"/>
      <c r="DI435" s="69"/>
      <c r="DJ435" s="69"/>
      <c r="DK435" s="69"/>
      <c r="DL435" s="69"/>
      <c r="DM435" s="69"/>
      <c r="DN435" s="69"/>
      <c r="DO435" s="69"/>
      <c r="DP435" s="69"/>
      <c r="DQ435" s="69"/>
      <c r="DR435" s="69"/>
      <c r="DS435" s="69"/>
      <c r="DT435" s="69"/>
      <c r="DU435" s="69"/>
      <c r="DV435" s="69"/>
      <c r="DW435" s="69"/>
      <c r="DX435" s="69"/>
      <c r="DY435" s="69"/>
      <c r="DZ435" s="69"/>
      <c r="EA435" s="69"/>
      <c r="EB435" s="69"/>
      <c r="EC435" s="69"/>
      <c r="ED435" s="69"/>
      <c r="EE435" s="69"/>
      <c r="EF435" s="69"/>
      <c r="EG435" s="69"/>
      <c r="EH435" s="69"/>
      <c r="EI435" s="69"/>
      <c r="EJ435" s="69"/>
      <c r="EK435" s="69"/>
      <c r="EL435" s="69"/>
      <c r="EM435" s="69"/>
      <c r="EN435" s="69"/>
      <c r="EO435" s="69"/>
      <c r="EP435" s="69"/>
      <c r="EQ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c r="CS436" s="69"/>
      <c r="CT436" s="69"/>
      <c r="CU436" s="69"/>
      <c r="CV436" s="69"/>
      <c r="CW436" s="69"/>
      <c r="CX436" s="69"/>
      <c r="CY436" s="69"/>
      <c r="CZ436" s="69"/>
      <c r="DA436" s="69"/>
      <c r="DB436" s="69"/>
      <c r="DC436" s="69"/>
      <c r="DD436" s="69"/>
      <c r="DE436" s="69"/>
      <c r="DF436" s="69"/>
      <c r="DG436" s="69"/>
      <c r="DH436" s="69"/>
      <c r="DI436" s="69"/>
      <c r="DJ436" s="69"/>
      <c r="DK436" s="69"/>
      <c r="DL436" s="69"/>
      <c r="DM436" s="69"/>
      <c r="DN436" s="69"/>
      <c r="DO436" s="69"/>
      <c r="DP436" s="69"/>
      <c r="DQ436" s="69"/>
      <c r="DR436" s="69"/>
      <c r="DS436" s="69"/>
      <c r="DT436" s="69"/>
      <c r="DU436" s="69"/>
      <c r="DV436" s="69"/>
      <c r="DW436" s="69"/>
      <c r="DX436" s="69"/>
      <c r="DY436" s="69"/>
      <c r="DZ436" s="69"/>
      <c r="EA436" s="69"/>
      <c r="EB436" s="69"/>
      <c r="EC436" s="69"/>
      <c r="ED436" s="69"/>
      <c r="EE436" s="69"/>
      <c r="EF436" s="69"/>
      <c r="EG436" s="69"/>
      <c r="EH436" s="69"/>
      <c r="EI436" s="69"/>
      <c r="EJ436" s="69"/>
      <c r="EK436" s="69"/>
      <c r="EL436" s="69"/>
      <c r="EM436" s="69"/>
      <c r="EN436" s="69"/>
      <c r="EO436" s="69"/>
      <c r="EP436" s="69"/>
      <c r="EQ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c r="CS437" s="69"/>
      <c r="CT437" s="69"/>
      <c r="CU437" s="69"/>
      <c r="CV437" s="69"/>
      <c r="CW437" s="69"/>
      <c r="CX437" s="69"/>
      <c r="CY437" s="69"/>
      <c r="CZ437" s="69"/>
      <c r="DA437" s="69"/>
      <c r="DB437" s="69"/>
      <c r="DC437" s="69"/>
      <c r="DD437" s="69"/>
      <c r="DE437" s="69"/>
      <c r="DF437" s="69"/>
      <c r="DG437" s="69"/>
      <c r="DH437" s="69"/>
      <c r="DI437" s="69"/>
      <c r="DJ437" s="69"/>
      <c r="DK437" s="69"/>
      <c r="DL437" s="69"/>
      <c r="DM437" s="69"/>
      <c r="DN437" s="69"/>
      <c r="DO437" s="69"/>
      <c r="DP437" s="69"/>
      <c r="DQ437" s="69"/>
      <c r="DR437" s="69"/>
      <c r="DS437" s="69"/>
      <c r="DT437" s="69"/>
      <c r="DU437" s="69"/>
      <c r="DV437" s="69"/>
      <c r="DW437" s="69"/>
      <c r="DX437" s="69"/>
      <c r="DY437" s="69"/>
      <c r="DZ437" s="69"/>
      <c r="EA437" s="69"/>
      <c r="EB437" s="69"/>
      <c r="EC437" s="69"/>
      <c r="ED437" s="69"/>
      <c r="EE437" s="69"/>
      <c r="EF437" s="69"/>
      <c r="EG437" s="69"/>
      <c r="EH437" s="69"/>
      <c r="EI437" s="69"/>
      <c r="EJ437" s="69"/>
      <c r="EK437" s="69"/>
      <c r="EL437" s="69"/>
      <c r="EM437" s="69"/>
      <c r="EN437" s="69"/>
      <c r="EO437" s="69"/>
      <c r="EP437" s="69"/>
      <c r="EQ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c r="CS438" s="69"/>
      <c r="CT438" s="69"/>
      <c r="CU438" s="69"/>
      <c r="CV438" s="69"/>
      <c r="CW438" s="69"/>
      <c r="CX438" s="69"/>
      <c r="CY438" s="69"/>
      <c r="CZ438" s="69"/>
      <c r="DA438" s="69"/>
      <c r="DB438" s="69"/>
      <c r="DC438" s="69"/>
      <c r="DD438" s="69"/>
      <c r="DE438" s="69"/>
      <c r="DF438" s="69"/>
      <c r="DG438" s="69"/>
      <c r="DH438" s="69"/>
      <c r="DI438" s="69"/>
      <c r="DJ438" s="69"/>
      <c r="DK438" s="69"/>
      <c r="DL438" s="69"/>
      <c r="DM438" s="69"/>
      <c r="DN438" s="69"/>
      <c r="DO438" s="69"/>
      <c r="DP438" s="69"/>
      <c r="DQ438" s="69"/>
      <c r="DR438" s="69"/>
      <c r="DS438" s="69"/>
      <c r="DT438" s="69"/>
      <c r="DU438" s="69"/>
      <c r="DV438" s="69"/>
      <c r="DW438" s="69"/>
      <c r="DX438" s="69"/>
      <c r="DY438" s="69"/>
      <c r="DZ438" s="69"/>
      <c r="EA438" s="69"/>
      <c r="EB438" s="69"/>
      <c r="EC438" s="69"/>
      <c r="ED438" s="69"/>
      <c r="EE438" s="69"/>
      <c r="EF438" s="69"/>
      <c r="EG438" s="69"/>
      <c r="EH438" s="69"/>
      <c r="EI438" s="69"/>
      <c r="EJ438" s="69"/>
      <c r="EK438" s="69"/>
      <c r="EL438" s="69"/>
      <c r="EM438" s="69"/>
      <c r="EN438" s="69"/>
      <c r="EO438" s="69"/>
      <c r="EP438" s="69"/>
      <c r="EQ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c r="CS439" s="69"/>
      <c r="CT439" s="69"/>
      <c r="CU439" s="69"/>
      <c r="CV439" s="69"/>
      <c r="CW439" s="69"/>
      <c r="CX439" s="69"/>
      <c r="CY439" s="69"/>
      <c r="CZ439" s="69"/>
      <c r="DA439" s="69"/>
      <c r="DB439" s="69"/>
      <c r="DC439" s="69"/>
      <c r="DD439" s="69"/>
      <c r="DE439" s="69"/>
      <c r="DF439" s="69"/>
      <c r="DG439" s="69"/>
      <c r="DH439" s="69"/>
      <c r="DI439" s="69"/>
      <c r="DJ439" s="69"/>
      <c r="DK439" s="69"/>
      <c r="DL439" s="69"/>
      <c r="DM439" s="69"/>
      <c r="DN439" s="69"/>
      <c r="DO439" s="69"/>
      <c r="DP439" s="69"/>
      <c r="DQ439" s="69"/>
      <c r="DR439" s="69"/>
      <c r="DS439" s="69"/>
      <c r="DT439" s="69"/>
      <c r="DU439" s="69"/>
      <c r="DV439" s="69"/>
      <c r="DW439" s="69"/>
      <c r="DX439" s="69"/>
      <c r="DY439" s="69"/>
      <c r="DZ439" s="69"/>
      <c r="EA439" s="69"/>
      <c r="EB439" s="69"/>
      <c r="EC439" s="69"/>
      <c r="ED439" s="69"/>
      <c r="EE439" s="69"/>
      <c r="EF439" s="69"/>
      <c r="EG439" s="69"/>
      <c r="EH439" s="69"/>
      <c r="EI439" s="69"/>
      <c r="EJ439" s="69"/>
      <c r="EK439" s="69"/>
      <c r="EL439" s="69"/>
      <c r="EM439" s="69"/>
      <c r="EN439" s="69"/>
      <c r="EO439" s="69"/>
      <c r="EP439" s="69"/>
      <c r="EQ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c r="CS440" s="69"/>
      <c r="CT440" s="69"/>
      <c r="CU440" s="69"/>
      <c r="CV440" s="69"/>
      <c r="CW440" s="69"/>
      <c r="CX440" s="69"/>
      <c r="CY440" s="69"/>
      <c r="CZ440" s="69"/>
      <c r="DA440" s="69"/>
      <c r="DB440" s="69"/>
      <c r="DC440" s="69"/>
      <c r="DD440" s="69"/>
      <c r="DE440" s="69"/>
      <c r="DF440" s="69"/>
      <c r="DG440" s="69"/>
      <c r="DH440" s="69"/>
      <c r="DI440" s="69"/>
      <c r="DJ440" s="69"/>
      <c r="DK440" s="69"/>
      <c r="DL440" s="69"/>
      <c r="DM440" s="69"/>
      <c r="DN440" s="69"/>
      <c r="DO440" s="69"/>
      <c r="DP440" s="69"/>
      <c r="DQ440" s="69"/>
      <c r="DR440" s="69"/>
      <c r="DS440" s="69"/>
      <c r="DT440" s="69"/>
      <c r="DU440" s="69"/>
      <c r="DV440" s="69"/>
      <c r="DW440" s="69"/>
      <c r="DX440" s="69"/>
      <c r="DY440" s="69"/>
      <c r="DZ440" s="69"/>
      <c r="EA440" s="69"/>
      <c r="EB440" s="69"/>
      <c r="EC440" s="69"/>
      <c r="ED440" s="69"/>
      <c r="EE440" s="69"/>
      <c r="EF440" s="69"/>
      <c r="EG440" s="69"/>
      <c r="EH440" s="69"/>
      <c r="EI440" s="69"/>
      <c r="EJ440" s="69"/>
      <c r="EK440" s="69"/>
      <c r="EL440" s="69"/>
      <c r="EM440" s="69"/>
      <c r="EN440" s="69"/>
      <c r="EO440" s="69"/>
      <c r="EP440" s="69"/>
      <c r="EQ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c r="CS441" s="69"/>
      <c r="CT441" s="69"/>
      <c r="CU441" s="69"/>
      <c r="CV441" s="69"/>
      <c r="CW441" s="69"/>
      <c r="CX441" s="69"/>
      <c r="CY441" s="69"/>
      <c r="CZ441" s="69"/>
      <c r="DA441" s="69"/>
      <c r="DB441" s="69"/>
      <c r="DC441" s="69"/>
      <c r="DD441" s="69"/>
      <c r="DE441" s="69"/>
      <c r="DF441" s="69"/>
      <c r="DG441" s="69"/>
      <c r="DH441" s="69"/>
      <c r="DI441" s="69"/>
      <c r="DJ441" s="69"/>
      <c r="DK441" s="69"/>
      <c r="DL441" s="69"/>
      <c r="DM441" s="69"/>
      <c r="DN441" s="69"/>
      <c r="DO441" s="69"/>
      <c r="DP441" s="69"/>
      <c r="DQ441" s="69"/>
      <c r="DR441" s="69"/>
      <c r="DS441" s="69"/>
      <c r="DT441" s="69"/>
      <c r="DU441" s="69"/>
      <c r="DV441" s="69"/>
      <c r="DW441" s="69"/>
      <c r="DX441" s="69"/>
      <c r="DY441" s="69"/>
      <c r="DZ441" s="69"/>
      <c r="EA441" s="69"/>
      <c r="EB441" s="69"/>
      <c r="EC441" s="69"/>
      <c r="ED441" s="69"/>
      <c r="EE441" s="69"/>
      <c r="EF441" s="69"/>
      <c r="EG441" s="69"/>
      <c r="EH441" s="69"/>
      <c r="EI441" s="69"/>
      <c r="EJ441" s="69"/>
      <c r="EK441" s="69"/>
      <c r="EL441" s="69"/>
      <c r="EM441" s="69"/>
      <c r="EN441" s="69"/>
      <c r="EO441" s="69"/>
      <c r="EP441" s="69"/>
      <c r="EQ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c r="CS442" s="69"/>
      <c r="CT442" s="69"/>
      <c r="CU442" s="69"/>
      <c r="CV442" s="69"/>
      <c r="CW442" s="69"/>
      <c r="CX442" s="69"/>
      <c r="CY442" s="69"/>
      <c r="CZ442" s="69"/>
      <c r="DA442" s="69"/>
      <c r="DB442" s="69"/>
      <c r="DC442" s="69"/>
      <c r="DD442" s="69"/>
      <c r="DE442" s="69"/>
      <c r="DF442" s="69"/>
      <c r="DG442" s="69"/>
      <c r="DH442" s="69"/>
      <c r="DI442" s="69"/>
      <c r="DJ442" s="69"/>
      <c r="DK442" s="69"/>
      <c r="DL442" s="69"/>
      <c r="DM442" s="69"/>
      <c r="DN442" s="69"/>
      <c r="DO442" s="69"/>
      <c r="DP442" s="69"/>
      <c r="DQ442" s="69"/>
      <c r="DR442" s="69"/>
      <c r="DS442" s="69"/>
      <c r="DT442" s="69"/>
      <c r="DU442" s="69"/>
      <c r="DV442" s="69"/>
      <c r="DW442" s="69"/>
      <c r="DX442" s="69"/>
      <c r="DY442" s="69"/>
      <c r="DZ442" s="69"/>
      <c r="EA442" s="69"/>
      <c r="EB442" s="69"/>
      <c r="EC442" s="69"/>
      <c r="ED442" s="69"/>
      <c r="EE442" s="69"/>
      <c r="EF442" s="69"/>
      <c r="EG442" s="69"/>
      <c r="EH442" s="69"/>
      <c r="EI442" s="69"/>
      <c r="EJ442" s="69"/>
      <c r="EK442" s="69"/>
      <c r="EL442" s="69"/>
      <c r="EM442" s="69"/>
      <c r="EN442" s="69"/>
      <c r="EO442" s="69"/>
      <c r="EP442" s="69"/>
      <c r="EQ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c r="CS443" s="69"/>
      <c r="CT443" s="69"/>
      <c r="CU443" s="69"/>
      <c r="CV443" s="69"/>
      <c r="CW443" s="69"/>
      <c r="CX443" s="69"/>
      <c r="CY443" s="69"/>
      <c r="CZ443" s="69"/>
      <c r="DA443" s="69"/>
      <c r="DB443" s="69"/>
      <c r="DC443" s="69"/>
      <c r="DD443" s="69"/>
      <c r="DE443" s="69"/>
      <c r="DF443" s="69"/>
      <c r="DG443" s="69"/>
      <c r="DH443" s="69"/>
      <c r="DI443" s="69"/>
      <c r="DJ443" s="69"/>
      <c r="DK443" s="69"/>
      <c r="DL443" s="69"/>
      <c r="DM443" s="69"/>
      <c r="DN443" s="69"/>
      <c r="DO443" s="69"/>
      <c r="DP443" s="69"/>
      <c r="DQ443" s="69"/>
      <c r="DR443" s="69"/>
      <c r="DS443" s="69"/>
      <c r="DT443" s="69"/>
      <c r="DU443" s="69"/>
      <c r="DV443" s="69"/>
      <c r="DW443" s="69"/>
      <c r="DX443" s="69"/>
      <c r="DY443" s="69"/>
      <c r="DZ443" s="69"/>
      <c r="EA443" s="69"/>
      <c r="EB443" s="69"/>
      <c r="EC443" s="69"/>
      <c r="ED443" s="69"/>
      <c r="EE443" s="69"/>
      <c r="EF443" s="69"/>
      <c r="EG443" s="69"/>
      <c r="EH443" s="69"/>
      <c r="EI443" s="69"/>
      <c r="EJ443" s="69"/>
      <c r="EK443" s="69"/>
      <c r="EL443" s="69"/>
      <c r="EM443" s="69"/>
      <c r="EN443" s="69"/>
      <c r="EO443" s="69"/>
      <c r="EP443" s="69"/>
      <c r="EQ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c r="CS444" s="69"/>
      <c r="CT444" s="69"/>
      <c r="CU444" s="69"/>
      <c r="CV444" s="69"/>
      <c r="CW444" s="69"/>
      <c r="CX444" s="69"/>
      <c r="CY444" s="69"/>
      <c r="CZ444" s="69"/>
      <c r="DA444" s="69"/>
      <c r="DB444" s="69"/>
      <c r="DC444" s="69"/>
      <c r="DD444" s="69"/>
      <c r="DE444" s="69"/>
      <c r="DF444" s="69"/>
      <c r="DG444" s="69"/>
      <c r="DH444" s="69"/>
      <c r="DI444" s="69"/>
      <c r="DJ444" s="69"/>
      <c r="DK444" s="69"/>
      <c r="DL444" s="69"/>
      <c r="DM444" s="69"/>
      <c r="DN444" s="69"/>
      <c r="DO444" s="69"/>
      <c r="DP444" s="69"/>
      <c r="DQ444" s="69"/>
      <c r="DR444" s="69"/>
      <c r="DS444" s="69"/>
      <c r="DT444" s="69"/>
      <c r="DU444" s="69"/>
      <c r="DV444" s="69"/>
      <c r="DW444" s="69"/>
      <c r="DX444" s="69"/>
      <c r="DY444" s="69"/>
      <c r="DZ444" s="69"/>
      <c r="EA444" s="69"/>
      <c r="EB444" s="69"/>
      <c r="EC444" s="69"/>
      <c r="ED444" s="69"/>
      <c r="EE444" s="69"/>
      <c r="EF444" s="69"/>
      <c r="EG444" s="69"/>
      <c r="EH444" s="69"/>
      <c r="EI444" s="69"/>
      <c r="EJ444" s="69"/>
      <c r="EK444" s="69"/>
      <c r="EL444" s="69"/>
      <c r="EM444" s="69"/>
      <c r="EN444" s="69"/>
      <c r="EO444" s="69"/>
      <c r="EP444" s="69"/>
      <c r="EQ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c r="CS445" s="69"/>
      <c r="CT445" s="69"/>
      <c r="CU445" s="69"/>
      <c r="CV445" s="69"/>
      <c r="CW445" s="69"/>
      <c r="CX445" s="69"/>
      <c r="CY445" s="69"/>
      <c r="CZ445" s="69"/>
      <c r="DA445" s="69"/>
      <c r="DB445" s="69"/>
      <c r="DC445" s="69"/>
      <c r="DD445" s="69"/>
      <c r="DE445" s="69"/>
      <c r="DF445" s="69"/>
      <c r="DG445" s="69"/>
      <c r="DH445" s="69"/>
      <c r="DI445" s="69"/>
      <c r="DJ445" s="69"/>
      <c r="DK445" s="69"/>
      <c r="DL445" s="69"/>
      <c r="DM445" s="69"/>
      <c r="DN445" s="69"/>
      <c r="DO445" s="69"/>
      <c r="DP445" s="69"/>
      <c r="DQ445" s="69"/>
      <c r="DR445" s="69"/>
      <c r="DS445" s="69"/>
      <c r="DT445" s="69"/>
      <c r="DU445" s="69"/>
      <c r="DV445" s="69"/>
      <c r="DW445" s="69"/>
      <c r="DX445" s="69"/>
      <c r="DY445" s="69"/>
      <c r="DZ445" s="69"/>
      <c r="EA445" s="69"/>
      <c r="EB445" s="69"/>
      <c r="EC445" s="69"/>
      <c r="ED445" s="69"/>
      <c r="EE445" s="69"/>
      <c r="EF445" s="69"/>
      <c r="EG445" s="69"/>
      <c r="EH445" s="69"/>
      <c r="EI445" s="69"/>
      <c r="EJ445" s="69"/>
      <c r="EK445" s="69"/>
      <c r="EL445" s="69"/>
      <c r="EM445" s="69"/>
      <c r="EN445" s="69"/>
      <c r="EO445" s="69"/>
      <c r="EP445" s="69"/>
      <c r="EQ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c r="CS446" s="69"/>
      <c r="CT446" s="69"/>
      <c r="CU446" s="69"/>
      <c r="CV446" s="69"/>
      <c r="CW446" s="69"/>
      <c r="CX446" s="69"/>
      <c r="CY446" s="69"/>
      <c r="CZ446" s="69"/>
      <c r="DA446" s="69"/>
      <c r="DB446" s="69"/>
      <c r="DC446" s="69"/>
      <c r="DD446" s="69"/>
      <c r="DE446" s="69"/>
      <c r="DF446" s="69"/>
      <c r="DG446" s="69"/>
      <c r="DH446" s="69"/>
      <c r="DI446" s="69"/>
      <c r="DJ446" s="69"/>
      <c r="DK446" s="69"/>
      <c r="DL446" s="69"/>
      <c r="DM446" s="69"/>
      <c r="DN446" s="69"/>
      <c r="DO446" s="69"/>
      <c r="DP446" s="69"/>
      <c r="DQ446" s="69"/>
      <c r="DR446" s="69"/>
      <c r="DS446" s="69"/>
      <c r="DT446" s="69"/>
      <c r="DU446" s="69"/>
      <c r="DV446" s="69"/>
      <c r="DW446" s="69"/>
      <c r="DX446" s="69"/>
      <c r="DY446" s="69"/>
      <c r="DZ446" s="69"/>
      <c r="EA446" s="69"/>
      <c r="EB446" s="69"/>
      <c r="EC446" s="69"/>
      <c r="ED446" s="69"/>
      <c r="EE446" s="69"/>
      <c r="EF446" s="69"/>
      <c r="EG446" s="69"/>
      <c r="EH446" s="69"/>
      <c r="EI446" s="69"/>
      <c r="EJ446" s="69"/>
      <c r="EK446" s="69"/>
      <c r="EL446" s="69"/>
      <c r="EM446" s="69"/>
      <c r="EN446" s="69"/>
      <c r="EO446" s="69"/>
      <c r="EP446" s="69"/>
      <c r="EQ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c r="CS447" s="69"/>
      <c r="CT447" s="69"/>
      <c r="CU447" s="69"/>
      <c r="CV447" s="69"/>
      <c r="CW447" s="69"/>
      <c r="CX447" s="69"/>
      <c r="CY447" s="69"/>
      <c r="CZ447" s="69"/>
      <c r="DA447" s="69"/>
      <c r="DB447" s="69"/>
      <c r="DC447" s="69"/>
      <c r="DD447" s="69"/>
      <c r="DE447" s="69"/>
      <c r="DF447" s="69"/>
      <c r="DG447" s="69"/>
      <c r="DH447" s="69"/>
      <c r="DI447" s="69"/>
      <c r="DJ447" s="69"/>
      <c r="DK447" s="69"/>
      <c r="DL447" s="69"/>
      <c r="DM447" s="69"/>
      <c r="DN447" s="69"/>
      <c r="DO447" s="69"/>
      <c r="DP447" s="69"/>
      <c r="DQ447" s="69"/>
      <c r="DR447" s="69"/>
      <c r="DS447" s="69"/>
      <c r="DT447" s="69"/>
      <c r="DU447" s="69"/>
      <c r="DV447" s="69"/>
      <c r="DW447" s="69"/>
      <c r="DX447" s="69"/>
      <c r="DY447" s="69"/>
      <c r="DZ447" s="69"/>
      <c r="EA447" s="69"/>
      <c r="EB447" s="69"/>
      <c r="EC447" s="69"/>
      <c r="ED447" s="69"/>
      <c r="EE447" s="69"/>
      <c r="EF447" s="69"/>
      <c r="EG447" s="69"/>
      <c r="EH447" s="69"/>
      <c r="EI447" s="69"/>
      <c r="EJ447" s="69"/>
      <c r="EK447" s="69"/>
      <c r="EL447" s="69"/>
      <c r="EM447" s="69"/>
      <c r="EN447" s="69"/>
      <c r="EO447" s="69"/>
      <c r="EP447" s="69"/>
      <c r="EQ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c r="CS448" s="69"/>
      <c r="CT448" s="69"/>
      <c r="CU448" s="69"/>
      <c r="CV448" s="69"/>
      <c r="CW448" s="69"/>
      <c r="CX448" s="69"/>
      <c r="CY448" s="69"/>
      <c r="CZ448" s="69"/>
      <c r="DA448" s="69"/>
      <c r="DB448" s="69"/>
      <c r="DC448" s="69"/>
      <c r="DD448" s="69"/>
      <c r="DE448" s="69"/>
      <c r="DF448" s="69"/>
      <c r="DG448" s="69"/>
      <c r="DH448" s="69"/>
      <c r="DI448" s="69"/>
      <c r="DJ448" s="69"/>
      <c r="DK448" s="69"/>
      <c r="DL448" s="69"/>
      <c r="DM448" s="69"/>
      <c r="DN448" s="69"/>
      <c r="DO448" s="69"/>
      <c r="DP448" s="69"/>
      <c r="DQ448" s="69"/>
      <c r="DR448" s="69"/>
      <c r="DS448" s="69"/>
      <c r="DT448" s="69"/>
      <c r="DU448" s="69"/>
      <c r="DV448" s="69"/>
      <c r="DW448" s="69"/>
      <c r="DX448" s="69"/>
      <c r="DY448" s="69"/>
      <c r="DZ448" s="69"/>
      <c r="EA448" s="69"/>
      <c r="EB448" s="69"/>
      <c r="EC448" s="69"/>
      <c r="ED448" s="69"/>
      <c r="EE448" s="69"/>
      <c r="EF448" s="69"/>
      <c r="EG448" s="69"/>
      <c r="EH448" s="69"/>
      <c r="EI448" s="69"/>
      <c r="EJ448" s="69"/>
      <c r="EK448" s="69"/>
      <c r="EL448" s="69"/>
      <c r="EM448" s="69"/>
      <c r="EN448" s="69"/>
      <c r="EO448" s="69"/>
      <c r="EP448" s="69"/>
      <c r="EQ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c r="CS449" s="69"/>
      <c r="CT449" s="69"/>
      <c r="CU449" s="69"/>
      <c r="CV449" s="69"/>
      <c r="CW449" s="69"/>
      <c r="CX449" s="69"/>
      <c r="CY449" s="69"/>
      <c r="CZ449" s="69"/>
      <c r="DA449" s="69"/>
      <c r="DB449" s="69"/>
      <c r="DC449" s="69"/>
      <c r="DD449" s="69"/>
      <c r="DE449" s="69"/>
      <c r="DF449" s="69"/>
      <c r="DG449" s="69"/>
      <c r="DH449" s="69"/>
      <c r="DI449" s="69"/>
      <c r="DJ449" s="69"/>
      <c r="DK449" s="69"/>
      <c r="DL449" s="69"/>
      <c r="DM449" s="69"/>
      <c r="DN449" s="69"/>
      <c r="DO449" s="69"/>
      <c r="DP449" s="69"/>
      <c r="DQ449" s="69"/>
      <c r="DR449" s="69"/>
      <c r="DS449" s="69"/>
      <c r="DT449" s="69"/>
      <c r="DU449" s="69"/>
      <c r="DV449" s="69"/>
      <c r="DW449" s="69"/>
      <c r="DX449" s="69"/>
      <c r="DY449" s="69"/>
      <c r="DZ449" s="69"/>
      <c r="EA449" s="69"/>
      <c r="EB449" s="69"/>
      <c r="EC449" s="69"/>
      <c r="ED449" s="69"/>
      <c r="EE449" s="69"/>
      <c r="EF449" s="69"/>
      <c r="EG449" s="69"/>
      <c r="EH449" s="69"/>
      <c r="EI449" s="69"/>
      <c r="EJ449" s="69"/>
      <c r="EK449" s="69"/>
      <c r="EL449" s="69"/>
      <c r="EM449" s="69"/>
      <c r="EN449" s="69"/>
      <c r="EO449" s="69"/>
      <c r="EP449" s="69"/>
      <c r="EQ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c r="CS450" s="69"/>
      <c r="CT450" s="69"/>
      <c r="CU450" s="69"/>
      <c r="CV450" s="69"/>
      <c r="CW450" s="69"/>
      <c r="CX450" s="69"/>
      <c r="CY450" s="69"/>
      <c r="CZ450" s="69"/>
      <c r="DA450" s="69"/>
      <c r="DB450" s="69"/>
      <c r="DC450" s="69"/>
      <c r="DD450" s="69"/>
      <c r="DE450" s="69"/>
      <c r="DF450" s="69"/>
      <c r="DG450" s="69"/>
      <c r="DH450" s="69"/>
      <c r="DI450" s="69"/>
      <c r="DJ450" s="69"/>
      <c r="DK450" s="69"/>
      <c r="DL450" s="69"/>
      <c r="DM450" s="69"/>
      <c r="DN450" s="69"/>
      <c r="DO450" s="69"/>
      <c r="DP450" s="69"/>
      <c r="DQ450" s="69"/>
      <c r="DR450" s="69"/>
      <c r="DS450" s="69"/>
      <c r="DT450" s="69"/>
      <c r="DU450" s="69"/>
      <c r="DV450" s="69"/>
      <c r="DW450" s="69"/>
      <c r="DX450" s="69"/>
      <c r="DY450" s="69"/>
      <c r="DZ450" s="69"/>
      <c r="EA450" s="69"/>
      <c r="EB450" s="69"/>
      <c r="EC450" s="69"/>
      <c r="ED450" s="69"/>
      <c r="EE450" s="69"/>
      <c r="EF450" s="69"/>
      <c r="EG450" s="69"/>
      <c r="EH450" s="69"/>
      <c r="EI450" s="69"/>
      <c r="EJ450" s="69"/>
      <c r="EK450" s="69"/>
      <c r="EL450" s="69"/>
      <c r="EM450" s="69"/>
      <c r="EN450" s="69"/>
      <c r="EO450" s="69"/>
      <c r="EP450" s="69"/>
      <c r="EQ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c r="CS451" s="69"/>
      <c r="CT451" s="69"/>
      <c r="CU451" s="69"/>
      <c r="CV451" s="69"/>
      <c r="CW451" s="69"/>
      <c r="CX451" s="69"/>
      <c r="CY451" s="69"/>
      <c r="CZ451" s="69"/>
      <c r="DA451" s="69"/>
      <c r="DB451" s="69"/>
      <c r="DC451" s="69"/>
      <c r="DD451" s="69"/>
      <c r="DE451" s="69"/>
      <c r="DF451" s="69"/>
      <c r="DG451" s="69"/>
      <c r="DH451" s="69"/>
      <c r="DI451" s="69"/>
      <c r="DJ451" s="69"/>
      <c r="DK451" s="69"/>
      <c r="DL451" s="69"/>
      <c r="DM451" s="69"/>
      <c r="DN451" s="69"/>
      <c r="DO451" s="69"/>
      <c r="DP451" s="69"/>
      <c r="DQ451" s="69"/>
      <c r="DR451" s="69"/>
      <c r="DS451" s="69"/>
      <c r="DT451" s="69"/>
      <c r="DU451" s="69"/>
      <c r="DV451" s="69"/>
      <c r="DW451" s="69"/>
      <c r="DX451" s="69"/>
      <c r="DY451" s="69"/>
      <c r="DZ451" s="69"/>
      <c r="EA451" s="69"/>
      <c r="EB451" s="69"/>
      <c r="EC451" s="69"/>
      <c r="ED451" s="69"/>
      <c r="EE451" s="69"/>
      <c r="EF451" s="69"/>
      <c r="EG451" s="69"/>
      <c r="EH451" s="69"/>
      <c r="EI451" s="69"/>
      <c r="EJ451" s="69"/>
      <c r="EK451" s="69"/>
      <c r="EL451" s="69"/>
      <c r="EM451" s="69"/>
      <c r="EN451" s="69"/>
      <c r="EO451" s="69"/>
      <c r="EP451" s="69"/>
      <c r="EQ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c r="CS452" s="69"/>
      <c r="CT452" s="69"/>
      <c r="CU452" s="69"/>
      <c r="CV452" s="69"/>
      <c r="CW452" s="69"/>
      <c r="CX452" s="69"/>
      <c r="CY452" s="69"/>
      <c r="CZ452" s="69"/>
      <c r="DA452" s="69"/>
      <c r="DB452" s="69"/>
      <c r="DC452" s="69"/>
      <c r="DD452" s="69"/>
      <c r="DE452" s="69"/>
      <c r="DF452" s="69"/>
      <c r="DG452" s="69"/>
      <c r="DH452" s="69"/>
      <c r="DI452" s="69"/>
      <c r="DJ452" s="69"/>
      <c r="DK452" s="69"/>
      <c r="DL452" s="69"/>
      <c r="DM452" s="69"/>
      <c r="DN452" s="69"/>
      <c r="DO452" s="69"/>
      <c r="DP452" s="69"/>
      <c r="DQ452" s="69"/>
      <c r="DR452" s="69"/>
      <c r="DS452" s="69"/>
      <c r="DT452" s="69"/>
      <c r="DU452" s="69"/>
      <c r="DV452" s="69"/>
      <c r="DW452" s="69"/>
      <c r="DX452" s="69"/>
      <c r="DY452" s="69"/>
      <c r="DZ452" s="69"/>
      <c r="EA452" s="69"/>
      <c r="EB452" s="69"/>
      <c r="EC452" s="69"/>
      <c r="ED452" s="69"/>
      <c r="EE452" s="69"/>
      <c r="EF452" s="69"/>
      <c r="EG452" s="69"/>
      <c r="EH452" s="69"/>
      <c r="EI452" s="69"/>
      <c r="EJ452" s="69"/>
      <c r="EK452" s="69"/>
      <c r="EL452" s="69"/>
      <c r="EM452" s="69"/>
      <c r="EN452" s="69"/>
      <c r="EO452" s="69"/>
      <c r="EP452" s="69"/>
      <c r="EQ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c r="CS453" s="69"/>
      <c r="CT453" s="69"/>
      <c r="CU453" s="69"/>
      <c r="CV453" s="69"/>
      <c r="CW453" s="69"/>
      <c r="CX453" s="69"/>
      <c r="CY453" s="69"/>
      <c r="CZ453" s="69"/>
      <c r="DA453" s="69"/>
      <c r="DB453" s="69"/>
      <c r="DC453" s="69"/>
      <c r="DD453" s="69"/>
      <c r="DE453" s="69"/>
      <c r="DF453" s="69"/>
      <c r="DG453" s="69"/>
      <c r="DH453" s="69"/>
      <c r="DI453" s="69"/>
      <c r="DJ453" s="69"/>
      <c r="DK453" s="69"/>
      <c r="DL453" s="69"/>
      <c r="DM453" s="69"/>
      <c r="DN453" s="69"/>
      <c r="DO453" s="69"/>
      <c r="DP453" s="69"/>
      <c r="DQ453" s="69"/>
      <c r="DR453" s="69"/>
      <c r="DS453" s="69"/>
      <c r="DT453" s="69"/>
      <c r="DU453" s="69"/>
      <c r="DV453" s="69"/>
      <c r="DW453" s="69"/>
      <c r="DX453" s="69"/>
      <c r="DY453" s="69"/>
      <c r="DZ453" s="69"/>
      <c r="EA453" s="69"/>
      <c r="EB453" s="69"/>
      <c r="EC453" s="69"/>
      <c r="ED453" s="69"/>
      <c r="EE453" s="69"/>
      <c r="EF453" s="69"/>
      <c r="EG453" s="69"/>
      <c r="EH453" s="69"/>
      <c r="EI453" s="69"/>
      <c r="EJ453" s="69"/>
      <c r="EK453" s="69"/>
      <c r="EL453" s="69"/>
      <c r="EM453" s="69"/>
      <c r="EN453" s="69"/>
      <c r="EO453" s="69"/>
      <c r="EP453" s="69"/>
      <c r="EQ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c r="CS454" s="69"/>
      <c r="CT454" s="69"/>
      <c r="CU454" s="69"/>
      <c r="CV454" s="69"/>
      <c r="CW454" s="69"/>
      <c r="CX454" s="69"/>
      <c r="CY454" s="69"/>
      <c r="CZ454" s="69"/>
      <c r="DA454" s="69"/>
      <c r="DB454" s="69"/>
      <c r="DC454" s="69"/>
      <c r="DD454" s="69"/>
      <c r="DE454" s="69"/>
      <c r="DF454" s="69"/>
      <c r="DG454" s="69"/>
      <c r="DH454" s="69"/>
      <c r="DI454" s="69"/>
      <c r="DJ454" s="69"/>
      <c r="DK454" s="69"/>
      <c r="DL454" s="69"/>
      <c r="DM454" s="69"/>
      <c r="DN454" s="69"/>
      <c r="DO454" s="69"/>
      <c r="DP454" s="69"/>
      <c r="DQ454" s="69"/>
      <c r="DR454" s="69"/>
      <c r="DS454" s="69"/>
      <c r="DT454" s="69"/>
      <c r="DU454" s="69"/>
      <c r="DV454" s="69"/>
      <c r="DW454" s="69"/>
      <c r="DX454" s="69"/>
      <c r="DY454" s="69"/>
      <c r="DZ454" s="69"/>
      <c r="EA454" s="69"/>
      <c r="EB454" s="69"/>
      <c r="EC454" s="69"/>
      <c r="ED454" s="69"/>
      <c r="EE454" s="69"/>
      <c r="EF454" s="69"/>
      <c r="EG454" s="69"/>
      <c r="EH454" s="69"/>
      <c r="EI454" s="69"/>
      <c r="EJ454" s="69"/>
      <c r="EK454" s="69"/>
      <c r="EL454" s="69"/>
      <c r="EM454" s="69"/>
      <c r="EN454" s="69"/>
      <c r="EO454" s="69"/>
      <c r="EP454" s="69"/>
      <c r="EQ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c r="CS455" s="69"/>
      <c r="CT455" s="69"/>
      <c r="CU455" s="69"/>
      <c r="CV455" s="69"/>
      <c r="CW455" s="69"/>
      <c r="CX455" s="69"/>
      <c r="CY455" s="69"/>
      <c r="CZ455" s="69"/>
      <c r="DA455" s="69"/>
      <c r="DB455" s="69"/>
      <c r="DC455" s="69"/>
      <c r="DD455" s="69"/>
      <c r="DE455" s="69"/>
      <c r="DF455" s="69"/>
      <c r="DG455" s="69"/>
      <c r="DH455" s="69"/>
      <c r="DI455" s="69"/>
      <c r="DJ455" s="69"/>
      <c r="DK455" s="69"/>
      <c r="DL455" s="69"/>
      <c r="DM455" s="69"/>
      <c r="DN455" s="69"/>
      <c r="DO455" s="69"/>
      <c r="DP455" s="69"/>
      <c r="DQ455" s="69"/>
      <c r="DR455" s="69"/>
      <c r="DS455" s="69"/>
      <c r="DT455" s="69"/>
      <c r="DU455" s="69"/>
      <c r="DV455" s="69"/>
      <c r="DW455" s="69"/>
      <c r="DX455" s="69"/>
      <c r="DY455" s="69"/>
      <c r="DZ455" s="69"/>
      <c r="EA455" s="69"/>
      <c r="EB455" s="69"/>
      <c r="EC455" s="69"/>
      <c r="ED455" s="69"/>
      <c r="EE455" s="69"/>
      <c r="EF455" s="69"/>
      <c r="EG455" s="69"/>
      <c r="EH455" s="69"/>
      <c r="EI455" s="69"/>
      <c r="EJ455" s="69"/>
      <c r="EK455" s="69"/>
      <c r="EL455" s="69"/>
      <c r="EM455" s="69"/>
      <c r="EN455" s="69"/>
      <c r="EO455" s="69"/>
      <c r="EP455" s="69"/>
      <c r="EQ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c r="CS456" s="69"/>
      <c r="CT456" s="69"/>
      <c r="CU456" s="69"/>
      <c r="CV456" s="69"/>
      <c r="CW456" s="69"/>
      <c r="CX456" s="69"/>
      <c r="CY456" s="69"/>
      <c r="CZ456" s="69"/>
      <c r="DA456" s="69"/>
      <c r="DB456" s="69"/>
      <c r="DC456" s="69"/>
      <c r="DD456" s="69"/>
      <c r="DE456" s="69"/>
      <c r="DF456" s="69"/>
      <c r="DG456" s="69"/>
      <c r="DH456" s="69"/>
      <c r="DI456" s="69"/>
      <c r="DJ456" s="69"/>
      <c r="DK456" s="69"/>
      <c r="DL456" s="69"/>
      <c r="DM456" s="69"/>
      <c r="DN456" s="69"/>
      <c r="DO456" s="69"/>
      <c r="DP456" s="69"/>
      <c r="DQ456" s="69"/>
      <c r="DR456" s="69"/>
      <c r="DS456" s="69"/>
      <c r="DT456" s="69"/>
      <c r="DU456" s="69"/>
      <c r="DV456" s="69"/>
      <c r="DW456" s="69"/>
      <c r="DX456" s="69"/>
      <c r="DY456" s="69"/>
      <c r="DZ456" s="69"/>
      <c r="EA456" s="69"/>
      <c r="EB456" s="69"/>
      <c r="EC456" s="69"/>
      <c r="ED456" s="69"/>
      <c r="EE456" s="69"/>
      <c r="EF456" s="69"/>
      <c r="EG456" s="69"/>
      <c r="EH456" s="69"/>
      <c r="EI456" s="69"/>
      <c r="EJ456" s="69"/>
      <c r="EK456" s="69"/>
      <c r="EL456" s="69"/>
      <c r="EM456" s="69"/>
      <c r="EN456" s="69"/>
      <c r="EO456" s="69"/>
      <c r="EP456" s="69"/>
      <c r="EQ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c r="CS457" s="69"/>
      <c r="CT457" s="69"/>
      <c r="CU457" s="69"/>
      <c r="CV457" s="69"/>
      <c r="CW457" s="69"/>
      <c r="CX457" s="69"/>
      <c r="CY457" s="69"/>
      <c r="CZ457" s="69"/>
      <c r="DA457" s="69"/>
      <c r="DB457" s="69"/>
      <c r="DC457" s="69"/>
      <c r="DD457" s="69"/>
      <c r="DE457" s="69"/>
      <c r="DF457" s="69"/>
      <c r="DG457" s="69"/>
      <c r="DH457" s="69"/>
      <c r="DI457" s="69"/>
      <c r="DJ457" s="69"/>
      <c r="DK457" s="69"/>
      <c r="DL457" s="69"/>
      <c r="DM457" s="69"/>
      <c r="DN457" s="69"/>
      <c r="DO457" s="69"/>
      <c r="DP457" s="69"/>
      <c r="DQ457" s="69"/>
      <c r="DR457" s="69"/>
      <c r="DS457" s="69"/>
      <c r="DT457" s="69"/>
      <c r="DU457" s="69"/>
      <c r="DV457" s="69"/>
      <c r="DW457" s="69"/>
      <c r="DX457" s="69"/>
      <c r="DY457" s="69"/>
      <c r="DZ457" s="69"/>
      <c r="EA457" s="69"/>
      <c r="EB457" s="69"/>
      <c r="EC457" s="69"/>
      <c r="ED457" s="69"/>
      <c r="EE457" s="69"/>
      <c r="EF457" s="69"/>
      <c r="EG457" s="69"/>
      <c r="EH457" s="69"/>
      <c r="EI457" s="69"/>
      <c r="EJ457" s="69"/>
      <c r="EK457" s="69"/>
      <c r="EL457" s="69"/>
      <c r="EM457" s="69"/>
      <c r="EN457" s="69"/>
      <c r="EO457" s="69"/>
      <c r="EP457" s="69"/>
      <c r="EQ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c r="CS458" s="69"/>
      <c r="CT458" s="69"/>
      <c r="CU458" s="69"/>
      <c r="CV458" s="69"/>
      <c r="CW458" s="69"/>
      <c r="CX458" s="69"/>
      <c r="CY458" s="69"/>
      <c r="CZ458" s="69"/>
      <c r="DA458" s="69"/>
      <c r="DB458" s="69"/>
      <c r="DC458" s="69"/>
      <c r="DD458" s="69"/>
      <c r="DE458" s="69"/>
      <c r="DF458" s="69"/>
      <c r="DG458" s="69"/>
      <c r="DH458" s="69"/>
      <c r="DI458" s="69"/>
      <c r="DJ458" s="69"/>
      <c r="DK458" s="69"/>
      <c r="DL458" s="69"/>
      <c r="DM458" s="69"/>
      <c r="DN458" s="69"/>
      <c r="DO458" s="69"/>
      <c r="DP458" s="69"/>
      <c r="DQ458" s="69"/>
      <c r="DR458" s="69"/>
      <c r="DS458" s="69"/>
      <c r="DT458" s="69"/>
      <c r="DU458" s="69"/>
      <c r="DV458" s="69"/>
      <c r="DW458" s="69"/>
      <c r="DX458" s="69"/>
      <c r="DY458" s="69"/>
      <c r="DZ458" s="69"/>
      <c r="EA458" s="69"/>
      <c r="EB458" s="69"/>
      <c r="EC458" s="69"/>
      <c r="ED458" s="69"/>
      <c r="EE458" s="69"/>
      <c r="EF458" s="69"/>
      <c r="EG458" s="69"/>
      <c r="EH458" s="69"/>
      <c r="EI458" s="69"/>
      <c r="EJ458" s="69"/>
      <c r="EK458" s="69"/>
      <c r="EL458" s="69"/>
      <c r="EM458" s="69"/>
      <c r="EN458" s="69"/>
      <c r="EO458" s="69"/>
      <c r="EP458" s="69"/>
      <c r="EQ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c r="CS459" s="69"/>
      <c r="CT459" s="69"/>
      <c r="CU459" s="69"/>
      <c r="CV459" s="69"/>
      <c r="CW459" s="69"/>
      <c r="CX459" s="69"/>
      <c r="CY459" s="69"/>
      <c r="CZ459" s="69"/>
      <c r="DA459" s="69"/>
      <c r="DB459" s="69"/>
      <c r="DC459" s="69"/>
      <c r="DD459" s="69"/>
      <c r="DE459" s="69"/>
      <c r="DF459" s="69"/>
      <c r="DG459" s="69"/>
      <c r="DH459" s="69"/>
      <c r="DI459" s="69"/>
      <c r="DJ459" s="69"/>
      <c r="DK459" s="69"/>
      <c r="DL459" s="69"/>
      <c r="DM459" s="69"/>
      <c r="DN459" s="69"/>
      <c r="DO459" s="69"/>
      <c r="DP459" s="69"/>
      <c r="DQ459" s="69"/>
      <c r="DR459" s="69"/>
      <c r="DS459" s="69"/>
      <c r="DT459" s="69"/>
      <c r="DU459" s="69"/>
      <c r="DV459" s="69"/>
      <c r="DW459" s="69"/>
      <c r="DX459" s="69"/>
      <c r="DY459" s="69"/>
      <c r="DZ459" s="69"/>
      <c r="EA459" s="69"/>
      <c r="EB459" s="69"/>
      <c r="EC459" s="69"/>
      <c r="ED459" s="69"/>
      <c r="EE459" s="69"/>
      <c r="EF459" s="69"/>
      <c r="EG459" s="69"/>
      <c r="EH459" s="69"/>
      <c r="EI459" s="69"/>
      <c r="EJ459" s="69"/>
      <c r="EK459" s="69"/>
      <c r="EL459" s="69"/>
      <c r="EM459" s="69"/>
      <c r="EN459" s="69"/>
      <c r="EO459" s="69"/>
      <c r="EP459" s="69"/>
      <c r="EQ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c r="CS460" s="69"/>
      <c r="CT460" s="69"/>
      <c r="CU460" s="69"/>
      <c r="CV460" s="69"/>
      <c r="CW460" s="69"/>
      <c r="CX460" s="69"/>
      <c r="CY460" s="69"/>
      <c r="CZ460" s="69"/>
      <c r="DA460" s="69"/>
      <c r="DB460" s="69"/>
      <c r="DC460" s="69"/>
      <c r="DD460" s="69"/>
      <c r="DE460" s="69"/>
      <c r="DF460" s="69"/>
      <c r="DG460" s="69"/>
      <c r="DH460" s="69"/>
      <c r="DI460" s="69"/>
      <c r="DJ460" s="69"/>
      <c r="DK460" s="69"/>
      <c r="DL460" s="69"/>
      <c r="DM460" s="69"/>
      <c r="DN460" s="69"/>
      <c r="DO460" s="69"/>
      <c r="DP460" s="69"/>
      <c r="DQ460" s="69"/>
      <c r="DR460" s="69"/>
      <c r="DS460" s="69"/>
      <c r="DT460" s="69"/>
      <c r="DU460" s="69"/>
      <c r="DV460" s="69"/>
      <c r="DW460" s="69"/>
      <c r="DX460" s="69"/>
      <c r="DY460" s="69"/>
      <c r="DZ460" s="69"/>
      <c r="EA460" s="69"/>
      <c r="EB460" s="69"/>
      <c r="EC460" s="69"/>
      <c r="ED460" s="69"/>
      <c r="EE460" s="69"/>
      <c r="EF460" s="69"/>
      <c r="EG460" s="69"/>
      <c r="EH460" s="69"/>
      <c r="EI460" s="69"/>
      <c r="EJ460" s="69"/>
      <c r="EK460" s="69"/>
      <c r="EL460" s="69"/>
      <c r="EM460" s="69"/>
      <c r="EN460" s="69"/>
      <c r="EO460" s="69"/>
      <c r="EP460" s="69"/>
      <c r="EQ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c r="CS461" s="69"/>
      <c r="CT461" s="69"/>
      <c r="CU461" s="69"/>
      <c r="CV461" s="69"/>
      <c r="CW461" s="69"/>
      <c r="CX461" s="69"/>
      <c r="CY461" s="69"/>
      <c r="CZ461" s="69"/>
      <c r="DA461" s="69"/>
      <c r="DB461" s="69"/>
      <c r="DC461" s="69"/>
      <c r="DD461" s="69"/>
      <c r="DE461" s="69"/>
      <c r="DF461" s="69"/>
      <c r="DG461" s="69"/>
      <c r="DH461" s="69"/>
      <c r="DI461" s="69"/>
      <c r="DJ461" s="69"/>
      <c r="DK461" s="69"/>
      <c r="DL461" s="69"/>
      <c r="DM461" s="69"/>
      <c r="DN461" s="69"/>
      <c r="DO461" s="69"/>
      <c r="DP461" s="69"/>
      <c r="DQ461" s="69"/>
      <c r="DR461" s="69"/>
      <c r="DS461" s="69"/>
      <c r="DT461" s="69"/>
      <c r="DU461" s="69"/>
      <c r="DV461" s="69"/>
      <c r="DW461" s="69"/>
      <c r="DX461" s="69"/>
      <c r="DY461" s="69"/>
      <c r="DZ461" s="69"/>
      <c r="EA461" s="69"/>
      <c r="EB461" s="69"/>
      <c r="EC461" s="69"/>
      <c r="ED461" s="69"/>
      <c r="EE461" s="69"/>
      <c r="EF461" s="69"/>
      <c r="EG461" s="69"/>
      <c r="EH461" s="69"/>
      <c r="EI461" s="69"/>
      <c r="EJ461" s="69"/>
      <c r="EK461" s="69"/>
      <c r="EL461" s="69"/>
      <c r="EM461" s="69"/>
      <c r="EN461" s="69"/>
      <c r="EO461" s="69"/>
      <c r="EP461" s="69"/>
      <c r="EQ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c r="CS462" s="69"/>
      <c r="CT462" s="69"/>
      <c r="CU462" s="69"/>
      <c r="CV462" s="69"/>
      <c r="CW462" s="69"/>
      <c r="CX462" s="69"/>
      <c r="CY462" s="69"/>
      <c r="CZ462" s="69"/>
      <c r="DA462" s="69"/>
      <c r="DB462" s="69"/>
      <c r="DC462" s="69"/>
      <c r="DD462" s="69"/>
      <c r="DE462" s="69"/>
      <c r="DF462" s="69"/>
      <c r="DG462" s="69"/>
      <c r="DH462" s="69"/>
      <c r="DI462" s="69"/>
      <c r="DJ462" s="69"/>
      <c r="DK462" s="69"/>
      <c r="DL462" s="69"/>
      <c r="DM462" s="69"/>
      <c r="DN462" s="69"/>
      <c r="DO462" s="69"/>
      <c r="DP462" s="69"/>
      <c r="DQ462" s="69"/>
      <c r="DR462" s="69"/>
      <c r="DS462" s="69"/>
      <c r="DT462" s="69"/>
      <c r="DU462" s="69"/>
      <c r="DV462" s="69"/>
      <c r="DW462" s="69"/>
      <c r="DX462" s="69"/>
      <c r="DY462" s="69"/>
      <c r="DZ462" s="69"/>
      <c r="EA462" s="69"/>
      <c r="EB462" s="69"/>
      <c r="EC462" s="69"/>
      <c r="ED462" s="69"/>
      <c r="EE462" s="69"/>
      <c r="EF462" s="69"/>
      <c r="EG462" s="69"/>
      <c r="EH462" s="69"/>
      <c r="EI462" s="69"/>
      <c r="EJ462" s="69"/>
      <c r="EK462" s="69"/>
      <c r="EL462" s="69"/>
      <c r="EM462" s="69"/>
      <c r="EN462" s="69"/>
      <c r="EO462" s="69"/>
      <c r="EP462" s="69"/>
      <c r="EQ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c r="CS463" s="69"/>
      <c r="CT463" s="69"/>
      <c r="CU463" s="69"/>
      <c r="CV463" s="69"/>
      <c r="CW463" s="69"/>
      <c r="CX463" s="69"/>
      <c r="CY463" s="69"/>
      <c r="CZ463" s="69"/>
      <c r="DA463" s="69"/>
      <c r="DB463" s="69"/>
      <c r="DC463" s="69"/>
      <c r="DD463" s="69"/>
      <c r="DE463" s="69"/>
      <c r="DF463" s="69"/>
      <c r="DG463" s="69"/>
      <c r="DH463" s="69"/>
      <c r="DI463" s="69"/>
      <c r="DJ463" s="69"/>
      <c r="DK463" s="69"/>
      <c r="DL463" s="69"/>
      <c r="DM463" s="69"/>
      <c r="DN463" s="69"/>
      <c r="DO463" s="69"/>
      <c r="DP463" s="69"/>
      <c r="DQ463" s="69"/>
      <c r="DR463" s="69"/>
      <c r="DS463" s="69"/>
      <c r="DT463" s="69"/>
      <c r="DU463" s="69"/>
      <c r="DV463" s="69"/>
      <c r="DW463" s="69"/>
      <c r="DX463" s="69"/>
      <c r="DY463" s="69"/>
      <c r="DZ463" s="69"/>
      <c r="EA463" s="69"/>
      <c r="EB463" s="69"/>
      <c r="EC463" s="69"/>
      <c r="ED463" s="69"/>
      <c r="EE463" s="69"/>
      <c r="EF463" s="69"/>
      <c r="EG463" s="69"/>
      <c r="EH463" s="69"/>
      <c r="EI463" s="69"/>
      <c r="EJ463" s="69"/>
      <c r="EK463" s="69"/>
      <c r="EL463" s="69"/>
      <c r="EM463" s="69"/>
      <c r="EN463" s="69"/>
      <c r="EO463" s="69"/>
      <c r="EP463" s="69"/>
      <c r="EQ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c r="CS464" s="69"/>
      <c r="CT464" s="69"/>
      <c r="CU464" s="69"/>
      <c r="CV464" s="69"/>
      <c r="CW464" s="69"/>
      <c r="CX464" s="69"/>
      <c r="CY464" s="69"/>
      <c r="CZ464" s="69"/>
      <c r="DA464" s="69"/>
      <c r="DB464" s="69"/>
      <c r="DC464" s="69"/>
      <c r="DD464" s="69"/>
      <c r="DE464" s="69"/>
      <c r="DF464" s="69"/>
      <c r="DG464" s="69"/>
      <c r="DH464" s="69"/>
      <c r="DI464" s="69"/>
      <c r="DJ464" s="69"/>
      <c r="DK464" s="69"/>
      <c r="DL464" s="69"/>
      <c r="DM464" s="69"/>
      <c r="DN464" s="69"/>
      <c r="DO464" s="69"/>
      <c r="DP464" s="69"/>
      <c r="DQ464" s="69"/>
      <c r="DR464" s="69"/>
      <c r="DS464" s="69"/>
      <c r="DT464" s="69"/>
      <c r="DU464" s="69"/>
      <c r="DV464" s="69"/>
      <c r="DW464" s="69"/>
      <c r="DX464" s="69"/>
      <c r="DY464" s="69"/>
      <c r="DZ464" s="69"/>
      <c r="EA464" s="69"/>
      <c r="EB464" s="69"/>
      <c r="EC464" s="69"/>
      <c r="ED464" s="69"/>
      <c r="EE464" s="69"/>
      <c r="EF464" s="69"/>
      <c r="EG464" s="69"/>
      <c r="EH464" s="69"/>
      <c r="EI464" s="69"/>
      <c r="EJ464" s="69"/>
      <c r="EK464" s="69"/>
      <c r="EL464" s="69"/>
      <c r="EM464" s="69"/>
      <c r="EN464" s="69"/>
      <c r="EO464" s="69"/>
      <c r="EP464" s="69"/>
      <c r="EQ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c r="CS465" s="69"/>
      <c r="CT465" s="69"/>
      <c r="CU465" s="69"/>
      <c r="CV465" s="69"/>
      <c r="CW465" s="69"/>
      <c r="CX465" s="69"/>
      <c r="CY465" s="69"/>
      <c r="CZ465" s="69"/>
      <c r="DA465" s="69"/>
      <c r="DB465" s="69"/>
      <c r="DC465" s="69"/>
      <c r="DD465" s="69"/>
      <c r="DE465" s="69"/>
      <c r="DF465" s="69"/>
      <c r="DG465" s="69"/>
      <c r="DH465" s="69"/>
      <c r="DI465" s="69"/>
      <c r="DJ465" s="69"/>
      <c r="DK465" s="69"/>
      <c r="DL465" s="69"/>
      <c r="DM465" s="69"/>
      <c r="DN465" s="69"/>
      <c r="DO465" s="69"/>
      <c r="DP465" s="69"/>
      <c r="DQ465" s="69"/>
      <c r="DR465" s="69"/>
      <c r="DS465" s="69"/>
      <c r="DT465" s="69"/>
      <c r="DU465" s="69"/>
      <c r="DV465" s="69"/>
      <c r="DW465" s="69"/>
      <c r="DX465" s="69"/>
      <c r="DY465" s="69"/>
      <c r="DZ465" s="69"/>
      <c r="EA465" s="69"/>
      <c r="EB465" s="69"/>
      <c r="EC465" s="69"/>
      <c r="ED465" s="69"/>
      <c r="EE465" s="69"/>
      <c r="EF465" s="69"/>
      <c r="EG465" s="69"/>
      <c r="EH465" s="69"/>
      <c r="EI465" s="69"/>
      <c r="EJ465" s="69"/>
      <c r="EK465" s="69"/>
      <c r="EL465" s="69"/>
      <c r="EM465" s="69"/>
      <c r="EN465" s="69"/>
      <c r="EO465" s="69"/>
      <c r="EP465" s="69"/>
      <c r="EQ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c r="CS466" s="69"/>
      <c r="CT466" s="69"/>
      <c r="CU466" s="69"/>
      <c r="CV466" s="69"/>
      <c r="CW466" s="69"/>
      <c r="CX466" s="69"/>
      <c r="CY466" s="69"/>
      <c r="CZ466" s="69"/>
      <c r="DA466" s="69"/>
      <c r="DB466" s="69"/>
      <c r="DC466" s="69"/>
      <c r="DD466" s="69"/>
      <c r="DE466" s="69"/>
      <c r="DF466" s="69"/>
      <c r="DG466" s="69"/>
      <c r="DH466" s="69"/>
      <c r="DI466" s="69"/>
      <c r="DJ466" s="69"/>
      <c r="DK466" s="69"/>
      <c r="DL466" s="69"/>
      <c r="DM466" s="69"/>
      <c r="DN466" s="69"/>
      <c r="DO466" s="69"/>
      <c r="DP466" s="69"/>
      <c r="DQ466" s="69"/>
      <c r="DR466" s="69"/>
      <c r="DS466" s="69"/>
      <c r="DT466" s="69"/>
      <c r="DU466" s="69"/>
      <c r="DV466" s="69"/>
      <c r="DW466" s="69"/>
      <c r="DX466" s="69"/>
      <c r="DY466" s="69"/>
      <c r="DZ466" s="69"/>
      <c r="EA466" s="69"/>
      <c r="EB466" s="69"/>
      <c r="EC466" s="69"/>
      <c r="ED466" s="69"/>
      <c r="EE466" s="69"/>
      <c r="EF466" s="69"/>
      <c r="EG466" s="69"/>
      <c r="EH466" s="69"/>
      <c r="EI466" s="69"/>
      <c r="EJ466" s="69"/>
      <c r="EK466" s="69"/>
      <c r="EL466" s="69"/>
      <c r="EM466" s="69"/>
      <c r="EN466" s="69"/>
      <c r="EO466" s="69"/>
      <c r="EP466" s="69"/>
      <c r="EQ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c r="CS467" s="69"/>
      <c r="CT467" s="69"/>
      <c r="CU467" s="69"/>
      <c r="CV467" s="69"/>
      <c r="CW467" s="69"/>
      <c r="CX467" s="69"/>
      <c r="CY467" s="69"/>
      <c r="CZ467" s="69"/>
      <c r="DA467" s="69"/>
      <c r="DB467" s="69"/>
      <c r="DC467" s="69"/>
      <c r="DD467" s="69"/>
      <c r="DE467" s="69"/>
      <c r="DF467" s="69"/>
      <c r="DG467" s="69"/>
      <c r="DH467" s="69"/>
      <c r="DI467" s="69"/>
      <c r="DJ467" s="69"/>
      <c r="DK467" s="69"/>
      <c r="DL467" s="69"/>
      <c r="DM467" s="69"/>
      <c r="DN467" s="69"/>
      <c r="DO467" s="69"/>
      <c r="DP467" s="69"/>
      <c r="DQ467" s="69"/>
      <c r="DR467" s="69"/>
      <c r="DS467" s="69"/>
      <c r="DT467" s="69"/>
      <c r="DU467" s="69"/>
      <c r="DV467" s="69"/>
      <c r="DW467" s="69"/>
      <c r="DX467" s="69"/>
      <c r="DY467" s="69"/>
      <c r="DZ467" s="69"/>
      <c r="EA467" s="69"/>
      <c r="EB467" s="69"/>
      <c r="EC467" s="69"/>
      <c r="ED467" s="69"/>
      <c r="EE467" s="69"/>
      <c r="EF467" s="69"/>
      <c r="EG467" s="69"/>
      <c r="EH467" s="69"/>
      <c r="EI467" s="69"/>
      <c r="EJ467" s="69"/>
      <c r="EK467" s="69"/>
      <c r="EL467" s="69"/>
      <c r="EM467" s="69"/>
      <c r="EN467" s="69"/>
      <c r="EO467" s="69"/>
      <c r="EP467" s="69"/>
      <c r="EQ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c r="CS468" s="69"/>
      <c r="CT468" s="69"/>
      <c r="CU468" s="69"/>
      <c r="CV468" s="69"/>
      <c r="CW468" s="69"/>
      <c r="CX468" s="69"/>
      <c r="CY468" s="69"/>
      <c r="CZ468" s="69"/>
      <c r="DA468" s="69"/>
      <c r="DB468" s="69"/>
      <c r="DC468" s="69"/>
      <c r="DD468" s="69"/>
      <c r="DE468" s="69"/>
      <c r="DF468" s="69"/>
      <c r="DG468" s="69"/>
      <c r="DH468" s="69"/>
      <c r="DI468" s="69"/>
      <c r="DJ468" s="69"/>
      <c r="DK468" s="69"/>
      <c r="DL468" s="69"/>
      <c r="DM468" s="69"/>
      <c r="DN468" s="69"/>
      <c r="DO468" s="69"/>
      <c r="DP468" s="69"/>
      <c r="DQ468" s="69"/>
      <c r="DR468" s="69"/>
      <c r="DS468" s="69"/>
      <c r="DT468" s="69"/>
      <c r="DU468" s="69"/>
      <c r="DV468" s="69"/>
      <c r="DW468" s="69"/>
      <c r="DX468" s="69"/>
      <c r="DY468" s="69"/>
      <c r="DZ468" s="69"/>
      <c r="EA468" s="69"/>
      <c r="EB468" s="69"/>
      <c r="EC468" s="69"/>
      <c r="ED468" s="69"/>
      <c r="EE468" s="69"/>
      <c r="EF468" s="69"/>
      <c r="EG468" s="69"/>
      <c r="EH468" s="69"/>
      <c r="EI468" s="69"/>
      <c r="EJ468" s="69"/>
      <c r="EK468" s="69"/>
      <c r="EL468" s="69"/>
      <c r="EM468" s="69"/>
      <c r="EN468" s="69"/>
      <c r="EO468" s="69"/>
      <c r="EP468" s="69"/>
      <c r="EQ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c r="CS469" s="69"/>
      <c r="CT469" s="69"/>
      <c r="CU469" s="69"/>
      <c r="CV469" s="69"/>
      <c r="CW469" s="69"/>
      <c r="CX469" s="69"/>
      <c r="CY469" s="69"/>
      <c r="CZ469" s="69"/>
      <c r="DA469" s="69"/>
      <c r="DB469" s="69"/>
      <c r="DC469" s="69"/>
      <c r="DD469" s="69"/>
      <c r="DE469" s="69"/>
      <c r="DF469" s="69"/>
      <c r="DG469" s="69"/>
      <c r="DH469" s="69"/>
      <c r="DI469" s="69"/>
      <c r="DJ469" s="69"/>
      <c r="DK469" s="69"/>
      <c r="DL469" s="69"/>
      <c r="DM469" s="69"/>
      <c r="DN469" s="69"/>
      <c r="DO469" s="69"/>
      <c r="DP469" s="69"/>
      <c r="DQ469" s="69"/>
      <c r="DR469" s="69"/>
      <c r="DS469" s="69"/>
      <c r="DT469" s="69"/>
      <c r="DU469" s="69"/>
      <c r="DV469" s="69"/>
      <c r="DW469" s="69"/>
      <c r="DX469" s="69"/>
      <c r="DY469" s="69"/>
      <c r="DZ469" s="69"/>
      <c r="EA469" s="69"/>
      <c r="EB469" s="69"/>
      <c r="EC469" s="69"/>
      <c r="ED469" s="69"/>
      <c r="EE469" s="69"/>
      <c r="EF469" s="69"/>
      <c r="EG469" s="69"/>
      <c r="EH469" s="69"/>
      <c r="EI469" s="69"/>
      <c r="EJ469" s="69"/>
      <c r="EK469" s="69"/>
      <c r="EL469" s="69"/>
      <c r="EM469" s="69"/>
      <c r="EN469" s="69"/>
      <c r="EO469" s="69"/>
      <c r="EP469" s="69"/>
      <c r="EQ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c r="CS470" s="69"/>
      <c r="CT470" s="69"/>
      <c r="CU470" s="69"/>
      <c r="CV470" s="69"/>
      <c r="CW470" s="69"/>
      <c r="CX470" s="69"/>
      <c r="CY470" s="69"/>
      <c r="CZ470" s="69"/>
      <c r="DA470" s="69"/>
      <c r="DB470" s="69"/>
      <c r="DC470" s="69"/>
      <c r="DD470" s="69"/>
      <c r="DE470" s="69"/>
      <c r="DF470" s="69"/>
      <c r="DG470" s="69"/>
      <c r="DH470" s="69"/>
      <c r="DI470" s="69"/>
      <c r="DJ470" s="69"/>
      <c r="DK470" s="69"/>
      <c r="DL470" s="69"/>
      <c r="DM470" s="69"/>
      <c r="DN470" s="69"/>
      <c r="DO470" s="69"/>
      <c r="DP470" s="69"/>
      <c r="DQ470" s="69"/>
      <c r="DR470" s="69"/>
      <c r="DS470" s="69"/>
      <c r="DT470" s="69"/>
      <c r="DU470" s="69"/>
      <c r="DV470" s="69"/>
      <c r="DW470" s="69"/>
      <c r="DX470" s="69"/>
      <c r="DY470" s="69"/>
      <c r="DZ470" s="69"/>
      <c r="EA470" s="69"/>
      <c r="EB470" s="69"/>
      <c r="EC470" s="69"/>
      <c r="ED470" s="69"/>
      <c r="EE470" s="69"/>
      <c r="EF470" s="69"/>
      <c r="EG470" s="69"/>
      <c r="EH470" s="69"/>
      <c r="EI470" s="69"/>
      <c r="EJ470" s="69"/>
      <c r="EK470" s="69"/>
      <c r="EL470" s="69"/>
      <c r="EM470" s="69"/>
      <c r="EN470" s="69"/>
      <c r="EO470" s="69"/>
      <c r="EP470" s="69"/>
      <c r="EQ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c r="CS471" s="69"/>
      <c r="CT471" s="69"/>
      <c r="CU471" s="69"/>
      <c r="CV471" s="69"/>
      <c r="CW471" s="69"/>
      <c r="CX471" s="69"/>
      <c r="CY471" s="69"/>
      <c r="CZ471" s="69"/>
      <c r="DA471" s="69"/>
      <c r="DB471" s="69"/>
      <c r="DC471" s="69"/>
      <c r="DD471" s="69"/>
      <c r="DE471" s="69"/>
      <c r="DF471" s="69"/>
      <c r="DG471" s="69"/>
      <c r="DH471" s="69"/>
      <c r="DI471" s="69"/>
      <c r="DJ471" s="69"/>
      <c r="DK471" s="69"/>
      <c r="DL471" s="69"/>
      <c r="DM471" s="69"/>
      <c r="DN471" s="69"/>
      <c r="DO471" s="69"/>
      <c r="DP471" s="69"/>
      <c r="DQ471" s="69"/>
      <c r="DR471" s="69"/>
      <c r="DS471" s="69"/>
      <c r="DT471" s="69"/>
      <c r="DU471" s="69"/>
      <c r="DV471" s="69"/>
      <c r="DW471" s="69"/>
      <c r="DX471" s="69"/>
      <c r="DY471" s="69"/>
      <c r="DZ471" s="69"/>
      <c r="EA471" s="69"/>
      <c r="EB471" s="69"/>
      <c r="EC471" s="69"/>
      <c r="ED471" s="69"/>
      <c r="EE471" s="69"/>
      <c r="EF471" s="69"/>
      <c r="EG471" s="69"/>
      <c r="EH471" s="69"/>
      <c r="EI471" s="69"/>
      <c r="EJ471" s="69"/>
      <c r="EK471" s="69"/>
      <c r="EL471" s="69"/>
      <c r="EM471" s="69"/>
      <c r="EN471" s="69"/>
      <c r="EO471" s="69"/>
      <c r="EP471" s="69"/>
      <c r="EQ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c r="CS472" s="69"/>
      <c r="CT472" s="69"/>
      <c r="CU472" s="69"/>
      <c r="CV472" s="69"/>
      <c r="CW472" s="69"/>
      <c r="CX472" s="69"/>
      <c r="CY472" s="69"/>
      <c r="CZ472" s="69"/>
      <c r="DA472" s="69"/>
      <c r="DB472" s="69"/>
      <c r="DC472" s="69"/>
      <c r="DD472" s="69"/>
      <c r="DE472" s="69"/>
      <c r="DF472" s="69"/>
      <c r="DG472" s="69"/>
      <c r="DH472" s="69"/>
      <c r="DI472" s="69"/>
      <c r="DJ472" s="69"/>
      <c r="DK472" s="69"/>
      <c r="DL472" s="69"/>
      <c r="DM472" s="69"/>
      <c r="DN472" s="69"/>
      <c r="DO472" s="69"/>
      <c r="DP472" s="69"/>
      <c r="DQ472" s="69"/>
      <c r="DR472" s="69"/>
      <c r="DS472" s="69"/>
      <c r="DT472" s="69"/>
      <c r="DU472" s="69"/>
      <c r="DV472" s="69"/>
      <c r="DW472" s="69"/>
      <c r="DX472" s="69"/>
      <c r="DY472" s="69"/>
      <c r="DZ472" s="69"/>
      <c r="EA472" s="69"/>
      <c r="EB472" s="69"/>
      <c r="EC472" s="69"/>
      <c r="ED472" s="69"/>
      <c r="EE472" s="69"/>
      <c r="EF472" s="69"/>
      <c r="EG472" s="69"/>
      <c r="EH472" s="69"/>
      <c r="EI472" s="69"/>
      <c r="EJ472" s="69"/>
      <c r="EK472" s="69"/>
      <c r="EL472" s="69"/>
      <c r="EM472" s="69"/>
      <c r="EN472" s="69"/>
      <c r="EO472" s="69"/>
      <c r="EP472" s="69"/>
      <c r="EQ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c r="CS473" s="69"/>
      <c r="CT473" s="69"/>
      <c r="CU473" s="69"/>
      <c r="CV473" s="69"/>
      <c r="CW473" s="69"/>
      <c r="CX473" s="69"/>
      <c r="CY473" s="69"/>
      <c r="CZ473" s="69"/>
      <c r="DA473" s="69"/>
      <c r="DB473" s="69"/>
      <c r="DC473" s="69"/>
      <c r="DD473" s="69"/>
      <c r="DE473" s="69"/>
      <c r="DF473" s="69"/>
      <c r="DG473" s="69"/>
      <c r="DH473" s="69"/>
      <c r="DI473" s="69"/>
      <c r="DJ473" s="69"/>
      <c r="DK473" s="69"/>
      <c r="DL473" s="69"/>
      <c r="DM473" s="69"/>
      <c r="DN473" s="69"/>
      <c r="DO473" s="69"/>
      <c r="DP473" s="69"/>
      <c r="DQ473" s="69"/>
      <c r="DR473" s="69"/>
      <c r="DS473" s="69"/>
      <c r="DT473" s="69"/>
      <c r="DU473" s="69"/>
      <c r="DV473" s="69"/>
      <c r="DW473" s="69"/>
      <c r="DX473" s="69"/>
      <c r="DY473" s="69"/>
      <c r="DZ473" s="69"/>
      <c r="EA473" s="69"/>
      <c r="EB473" s="69"/>
      <c r="EC473" s="69"/>
      <c r="ED473" s="69"/>
      <c r="EE473" s="69"/>
      <c r="EF473" s="69"/>
      <c r="EG473" s="69"/>
      <c r="EH473" s="69"/>
      <c r="EI473" s="69"/>
      <c r="EJ473" s="69"/>
      <c r="EK473" s="69"/>
      <c r="EL473" s="69"/>
      <c r="EM473" s="69"/>
      <c r="EN473" s="69"/>
      <c r="EO473" s="69"/>
      <c r="EP473" s="69"/>
      <c r="EQ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c r="CS474" s="69"/>
      <c r="CT474" s="69"/>
      <c r="CU474" s="69"/>
      <c r="CV474" s="69"/>
      <c r="CW474" s="69"/>
      <c r="CX474" s="69"/>
      <c r="CY474" s="69"/>
      <c r="CZ474" s="69"/>
      <c r="DA474" s="69"/>
      <c r="DB474" s="69"/>
      <c r="DC474" s="69"/>
      <c r="DD474" s="69"/>
      <c r="DE474" s="69"/>
      <c r="DF474" s="69"/>
      <c r="DG474" s="69"/>
      <c r="DH474" s="69"/>
      <c r="DI474" s="69"/>
      <c r="DJ474" s="69"/>
      <c r="DK474" s="69"/>
      <c r="DL474" s="69"/>
      <c r="DM474" s="69"/>
      <c r="DN474" s="69"/>
      <c r="DO474" s="69"/>
      <c r="DP474" s="69"/>
      <c r="DQ474" s="69"/>
      <c r="DR474" s="69"/>
      <c r="DS474" s="69"/>
      <c r="DT474" s="69"/>
      <c r="DU474" s="69"/>
      <c r="DV474" s="69"/>
      <c r="DW474" s="69"/>
      <c r="DX474" s="69"/>
      <c r="DY474" s="69"/>
      <c r="DZ474" s="69"/>
      <c r="EA474" s="69"/>
      <c r="EB474" s="69"/>
      <c r="EC474" s="69"/>
      <c r="ED474" s="69"/>
      <c r="EE474" s="69"/>
      <c r="EF474" s="69"/>
      <c r="EG474" s="69"/>
      <c r="EH474" s="69"/>
      <c r="EI474" s="69"/>
      <c r="EJ474" s="69"/>
      <c r="EK474" s="69"/>
      <c r="EL474" s="69"/>
      <c r="EM474" s="69"/>
      <c r="EN474" s="69"/>
      <c r="EO474" s="69"/>
      <c r="EP474" s="69"/>
      <c r="EQ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c r="CS475" s="69"/>
      <c r="CT475" s="69"/>
      <c r="CU475" s="69"/>
      <c r="CV475" s="69"/>
      <c r="CW475" s="69"/>
      <c r="CX475" s="69"/>
      <c r="CY475" s="69"/>
      <c r="CZ475" s="69"/>
      <c r="DA475" s="69"/>
      <c r="DB475" s="69"/>
      <c r="DC475" s="69"/>
      <c r="DD475" s="69"/>
      <c r="DE475" s="69"/>
      <c r="DF475" s="69"/>
      <c r="DG475" s="69"/>
      <c r="DH475" s="69"/>
      <c r="DI475" s="69"/>
      <c r="DJ475" s="69"/>
      <c r="DK475" s="69"/>
      <c r="DL475" s="69"/>
      <c r="DM475" s="69"/>
      <c r="DN475" s="69"/>
      <c r="DO475" s="69"/>
      <c r="DP475" s="69"/>
      <c r="DQ475" s="69"/>
      <c r="DR475" s="69"/>
      <c r="DS475" s="69"/>
      <c r="DT475" s="69"/>
      <c r="DU475" s="69"/>
      <c r="DV475" s="69"/>
      <c r="DW475" s="69"/>
      <c r="DX475" s="69"/>
      <c r="DY475" s="69"/>
      <c r="DZ475" s="69"/>
      <c r="EA475" s="69"/>
      <c r="EB475" s="69"/>
      <c r="EC475" s="69"/>
      <c r="ED475" s="69"/>
      <c r="EE475" s="69"/>
      <c r="EF475" s="69"/>
      <c r="EG475" s="69"/>
      <c r="EH475" s="69"/>
      <c r="EI475" s="69"/>
      <c r="EJ475" s="69"/>
      <c r="EK475" s="69"/>
      <c r="EL475" s="69"/>
      <c r="EM475" s="69"/>
      <c r="EN475" s="69"/>
      <c r="EO475" s="69"/>
      <c r="EP475" s="69"/>
      <c r="EQ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c r="CS476" s="69"/>
      <c r="CT476" s="69"/>
      <c r="CU476" s="69"/>
      <c r="CV476" s="69"/>
      <c r="CW476" s="69"/>
      <c r="CX476" s="69"/>
      <c r="CY476" s="69"/>
      <c r="CZ476" s="69"/>
      <c r="DA476" s="69"/>
      <c r="DB476" s="69"/>
      <c r="DC476" s="69"/>
      <c r="DD476" s="69"/>
      <c r="DE476" s="69"/>
      <c r="DF476" s="69"/>
      <c r="DG476" s="69"/>
      <c r="DH476" s="69"/>
      <c r="DI476" s="69"/>
      <c r="DJ476" s="69"/>
      <c r="DK476" s="69"/>
      <c r="DL476" s="69"/>
      <c r="DM476" s="69"/>
      <c r="DN476" s="69"/>
      <c r="DO476" s="69"/>
      <c r="DP476" s="69"/>
      <c r="DQ476" s="69"/>
      <c r="DR476" s="69"/>
      <c r="DS476" s="69"/>
      <c r="DT476" s="69"/>
      <c r="DU476" s="69"/>
      <c r="DV476" s="69"/>
      <c r="DW476" s="69"/>
      <c r="DX476" s="69"/>
      <c r="DY476" s="69"/>
      <c r="DZ476" s="69"/>
      <c r="EA476" s="69"/>
      <c r="EB476" s="69"/>
      <c r="EC476" s="69"/>
      <c r="ED476" s="69"/>
      <c r="EE476" s="69"/>
      <c r="EF476" s="69"/>
      <c r="EG476" s="69"/>
      <c r="EH476" s="69"/>
      <c r="EI476" s="69"/>
      <c r="EJ476" s="69"/>
      <c r="EK476" s="69"/>
      <c r="EL476" s="69"/>
      <c r="EM476" s="69"/>
      <c r="EN476" s="69"/>
      <c r="EO476" s="69"/>
      <c r="EP476" s="69"/>
      <c r="EQ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c r="CS477" s="69"/>
      <c r="CT477" s="69"/>
      <c r="CU477" s="69"/>
      <c r="CV477" s="69"/>
      <c r="CW477" s="69"/>
      <c r="CX477" s="69"/>
      <c r="CY477" s="69"/>
      <c r="CZ477" s="69"/>
      <c r="DA477" s="69"/>
      <c r="DB477" s="69"/>
      <c r="DC477" s="69"/>
      <c r="DD477" s="69"/>
      <c r="DE477" s="69"/>
      <c r="DF477" s="69"/>
      <c r="DG477" s="69"/>
      <c r="DH477" s="69"/>
      <c r="DI477" s="69"/>
      <c r="DJ477" s="69"/>
      <c r="DK477" s="69"/>
      <c r="DL477" s="69"/>
      <c r="DM477" s="69"/>
      <c r="DN477" s="69"/>
      <c r="DO477" s="69"/>
      <c r="DP477" s="69"/>
      <c r="DQ477" s="69"/>
      <c r="DR477" s="69"/>
      <c r="DS477" s="69"/>
      <c r="DT477" s="69"/>
      <c r="DU477" s="69"/>
      <c r="DV477" s="69"/>
      <c r="DW477" s="69"/>
      <c r="DX477" s="69"/>
      <c r="DY477" s="69"/>
      <c r="DZ477" s="69"/>
      <c r="EA477" s="69"/>
      <c r="EB477" s="69"/>
      <c r="EC477" s="69"/>
      <c r="ED477" s="69"/>
      <c r="EE477" s="69"/>
      <c r="EF477" s="69"/>
      <c r="EG477" s="69"/>
      <c r="EH477" s="69"/>
      <c r="EI477" s="69"/>
      <c r="EJ477" s="69"/>
      <c r="EK477" s="69"/>
      <c r="EL477" s="69"/>
      <c r="EM477" s="69"/>
      <c r="EN477" s="69"/>
      <c r="EO477" s="69"/>
      <c r="EP477" s="69"/>
      <c r="EQ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c r="CS478" s="69"/>
      <c r="CT478" s="69"/>
      <c r="CU478" s="69"/>
      <c r="CV478" s="69"/>
      <c r="CW478" s="69"/>
      <c r="CX478" s="69"/>
      <c r="CY478" s="69"/>
      <c r="CZ478" s="69"/>
      <c r="DA478" s="69"/>
      <c r="DB478" s="69"/>
      <c r="DC478" s="69"/>
      <c r="DD478" s="69"/>
      <c r="DE478" s="69"/>
      <c r="DF478" s="69"/>
      <c r="DG478" s="69"/>
      <c r="DH478" s="69"/>
      <c r="DI478" s="69"/>
      <c r="DJ478" s="69"/>
      <c r="DK478" s="69"/>
      <c r="DL478" s="69"/>
      <c r="DM478" s="69"/>
      <c r="DN478" s="69"/>
      <c r="DO478" s="69"/>
      <c r="DP478" s="69"/>
      <c r="DQ478" s="69"/>
      <c r="DR478" s="69"/>
      <c r="DS478" s="69"/>
      <c r="DT478" s="69"/>
      <c r="DU478" s="69"/>
      <c r="DV478" s="69"/>
      <c r="DW478" s="69"/>
      <c r="DX478" s="69"/>
      <c r="DY478" s="69"/>
      <c r="DZ478" s="69"/>
      <c r="EA478" s="69"/>
      <c r="EB478" s="69"/>
      <c r="EC478" s="69"/>
      <c r="ED478" s="69"/>
      <c r="EE478" s="69"/>
      <c r="EF478" s="69"/>
      <c r="EG478" s="69"/>
      <c r="EH478" s="69"/>
      <c r="EI478" s="69"/>
      <c r="EJ478" s="69"/>
      <c r="EK478" s="69"/>
      <c r="EL478" s="69"/>
      <c r="EM478" s="69"/>
      <c r="EN478" s="69"/>
      <c r="EO478" s="69"/>
      <c r="EP478" s="69"/>
      <c r="EQ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c r="CS479" s="69"/>
      <c r="CT479" s="69"/>
      <c r="CU479" s="69"/>
      <c r="CV479" s="69"/>
      <c r="CW479" s="69"/>
      <c r="CX479" s="69"/>
      <c r="CY479" s="69"/>
      <c r="CZ479" s="69"/>
      <c r="DA479" s="69"/>
      <c r="DB479" s="69"/>
      <c r="DC479" s="69"/>
      <c r="DD479" s="69"/>
      <c r="DE479" s="69"/>
      <c r="DF479" s="69"/>
      <c r="DG479" s="69"/>
      <c r="DH479" s="69"/>
      <c r="DI479" s="69"/>
      <c r="DJ479" s="69"/>
      <c r="DK479" s="69"/>
      <c r="DL479" s="69"/>
      <c r="DM479" s="69"/>
      <c r="DN479" s="69"/>
      <c r="DO479" s="69"/>
      <c r="DP479" s="69"/>
      <c r="DQ479" s="69"/>
      <c r="DR479" s="69"/>
      <c r="DS479" s="69"/>
      <c r="DT479" s="69"/>
      <c r="DU479" s="69"/>
      <c r="DV479" s="69"/>
      <c r="DW479" s="69"/>
      <c r="DX479" s="69"/>
      <c r="DY479" s="69"/>
      <c r="DZ479" s="69"/>
      <c r="EA479" s="69"/>
      <c r="EB479" s="69"/>
      <c r="EC479" s="69"/>
      <c r="ED479" s="69"/>
      <c r="EE479" s="69"/>
      <c r="EF479" s="69"/>
      <c r="EG479" s="69"/>
      <c r="EH479" s="69"/>
      <c r="EI479" s="69"/>
      <c r="EJ479" s="69"/>
      <c r="EK479" s="69"/>
      <c r="EL479" s="69"/>
      <c r="EM479" s="69"/>
      <c r="EN479" s="69"/>
      <c r="EO479" s="69"/>
      <c r="EP479" s="69"/>
      <c r="EQ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c r="CS480" s="69"/>
      <c r="CT480" s="69"/>
      <c r="CU480" s="69"/>
      <c r="CV480" s="69"/>
      <c r="CW480" s="69"/>
      <c r="CX480" s="69"/>
      <c r="CY480" s="69"/>
      <c r="CZ480" s="69"/>
      <c r="DA480" s="69"/>
      <c r="DB480" s="69"/>
      <c r="DC480" s="69"/>
      <c r="DD480" s="69"/>
      <c r="DE480" s="69"/>
      <c r="DF480" s="69"/>
      <c r="DG480" s="69"/>
      <c r="DH480" s="69"/>
      <c r="DI480" s="69"/>
      <c r="DJ480" s="69"/>
      <c r="DK480" s="69"/>
      <c r="DL480" s="69"/>
      <c r="DM480" s="69"/>
      <c r="DN480" s="69"/>
      <c r="DO480" s="69"/>
      <c r="DP480" s="69"/>
      <c r="DQ480" s="69"/>
      <c r="DR480" s="69"/>
      <c r="DS480" s="69"/>
      <c r="DT480" s="69"/>
      <c r="DU480" s="69"/>
      <c r="DV480" s="69"/>
      <c r="DW480" s="69"/>
      <c r="DX480" s="69"/>
      <c r="DY480" s="69"/>
      <c r="DZ480" s="69"/>
      <c r="EA480" s="69"/>
      <c r="EB480" s="69"/>
      <c r="EC480" s="69"/>
      <c r="ED480" s="69"/>
      <c r="EE480" s="69"/>
      <c r="EF480" s="69"/>
      <c r="EG480" s="69"/>
      <c r="EH480" s="69"/>
      <c r="EI480" s="69"/>
      <c r="EJ480" s="69"/>
      <c r="EK480" s="69"/>
      <c r="EL480" s="69"/>
      <c r="EM480" s="69"/>
      <c r="EN480" s="69"/>
      <c r="EO480" s="69"/>
      <c r="EP480" s="69"/>
      <c r="EQ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c r="CS481" s="69"/>
      <c r="CT481" s="69"/>
      <c r="CU481" s="69"/>
      <c r="CV481" s="69"/>
      <c r="CW481" s="69"/>
      <c r="CX481" s="69"/>
      <c r="CY481" s="69"/>
      <c r="CZ481" s="69"/>
      <c r="DA481" s="69"/>
      <c r="DB481" s="69"/>
      <c r="DC481" s="69"/>
      <c r="DD481" s="69"/>
      <c r="DE481" s="69"/>
      <c r="DF481" s="69"/>
      <c r="DG481" s="69"/>
      <c r="DH481" s="69"/>
      <c r="DI481" s="69"/>
      <c r="DJ481" s="69"/>
      <c r="DK481" s="69"/>
      <c r="DL481" s="69"/>
      <c r="DM481" s="69"/>
      <c r="DN481" s="69"/>
      <c r="DO481" s="69"/>
      <c r="DP481" s="69"/>
      <c r="DQ481" s="69"/>
      <c r="DR481" s="69"/>
      <c r="DS481" s="69"/>
      <c r="DT481" s="69"/>
      <c r="DU481" s="69"/>
      <c r="DV481" s="69"/>
      <c r="DW481" s="69"/>
      <c r="DX481" s="69"/>
      <c r="DY481" s="69"/>
      <c r="DZ481" s="69"/>
      <c r="EA481" s="69"/>
      <c r="EB481" s="69"/>
      <c r="EC481" s="69"/>
      <c r="ED481" s="69"/>
      <c r="EE481" s="69"/>
      <c r="EF481" s="69"/>
      <c r="EG481" s="69"/>
      <c r="EH481" s="69"/>
      <c r="EI481" s="69"/>
      <c r="EJ481" s="69"/>
      <c r="EK481" s="69"/>
      <c r="EL481" s="69"/>
      <c r="EM481" s="69"/>
      <c r="EN481" s="69"/>
      <c r="EO481" s="69"/>
      <c r="EP481" s="69"/>
      <c r="EQ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c r="CS482" s="69"/>
      <c r="CT482" s="69"/>
      <c r="CU482" s="69"/>
      <c r="CV482" s="69"/>
      <c r="CW482" s="69"/>
      <c r="CX482" s="69"/>
      <c r="CY482" s="69"/>
      <c r="CZ482" s="69"/>
      <c r="DA482" s="69"/>
      <c r="DB482" s="69"/>
      <c r="DC482" s="69"/>
      <c r="DD482" s="69"/>
      <c r="DE482" s="69"/>
      <c r="DF482" s="69"/>
      <c r="DG482" s="69"/>
      <c r="DH482" s="69"/>
      <c r="DI482" s="69"/>
      <c r="DJ482" s="69"/>
      <c r="DK482" s="69"/>
      <c r="DL482" s="69"/>
      <c r="DM482" s="69"/>
      <c r="DN482" s="69"/>
      <c r="DO482" s="69"/>
      <c r="DP482" s="69"/>
      <c r="DQ482" s="69"/>
      <c r="DR482" s="69"/>
      <c r="DS482" s="69"/>
      <c r="DT482" s="69"/>
      <c r="DU482" s="69"/>
      <c r="DV482" s="69"/>
      <c r="DW482" s="69"/>
      <c r="DX482" s="69"/>
      <c r="DY482" s="69"/>
      <c r="DZ482" s="69"/>
      <c r="EA482" s="69"/>
      <c r="EB482" s="69"/>
      <c r="EC482" s="69"/>
      <c r="ED482" s="69"/>
      <c r="EE482" s="69"/>
      <c r="EF482" s="69"/>
      <c r="EG482" s="69"/>
      <c r="EH482" s="69"/>
      <c r="EI482" s="69"/>
      <c r="EJ482" s="69"/>
      <c r="EK482" s="69"/>
      <c r="EL482" s="69"/>
      <c r="EM482" s="69"/>
      <c r="EN482" s="69"/>
      <c r="EO482" s="69"/>
      <c r="EP482" s="69"/>
      <c r="EQ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c r="CS483" s="69"/>
      <c r="CT483" s="69"/>
      <c r="CU483" s="69"/>
      <c r="CV483" s="69"/>
      <c r="CW483" s="69"/>
      <c r="CX483" s="69"/>
      <c r="CY483" s="69"/>
      <c r="CZ483" s="69"/>
      <c r="DA483" s="69"/>
      <c r="DB483" s="69"/>
      <c r="DC483" s="69"/>
      <c r="DD483" s="69"/>
      <c r="DE483" s="69"/>
      <c r="DF483" s="69"/>
      <c r="DG483" s="69"/>
      <c r="DH483" s="69"/>
      <c r="DI483" s="69"/>
      <c r="DJ483" s="69"/>
      <c r="DK483" s="69"/>
      <c r="DL483" s="69"/>
      <c r="DM483" s="69"/>
      <c r="DN483" s="69"/>
      <c r="DO483" s="69"/>
      <c r="DP483" s="69"/>
      <c r="DQ483" s="69"/>
      <c r="DR483" s="69"/>
      <c r="DS483" s="69"/>
      <c r="DT483" s="69"/>
      <c r="DU483" s="69"/>
      <c r="DV483" s="69"/>
      <c r="DW483" s="69"/>
      <c r="DX483" s="69"/>
      <c r="DY483" s="69"/>
      <c r="DZ483" s="69"/>
      <c r="EA483" s="69"/>
      <c r="EB483" s="69"/>
      <c r="EC483" s="69"/>
      <c r="ED483" s="69"/>
      <c r="EE483" s="69"/>
      <c r="EF483" s="69"/>
      <c r="EG483" s="69"/>
      <c r="EH483" s="69"/>
      <c r="EI483" s="69"/>
      <c r="EJ483" s="69"/>
      <c r="EK483" s="69"/>
      <c r="EL483" s="69"/>
      <c r="EM483" s="69"/>
      <c r="EN483" s="69"/>
      <c r="EO483" s="69"/>
      <c r="EP483" s="69"/>
      <c r="EQ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c r="CS484" s="69"/>
      <c r="CT484" s="69"/>
      <c r="CU484" s="69"/>
      <c r="CV484" s="69"/>
      <c r="CW484" s="69"/>
      <c r="CX484" s="69"/>
      <c r="CY484" s="69"/>
      <c r="CZ484" s="69"/>
      <c r="DA484" s="69"/>
      <c r="DB484" s="69"/>
      <c r="DC484" s="69"/>
      <c r="DD484" s="69"/>
      <c r="DE484" s="69"/>
      <c r="DF484" s="69"/>
      <c r="DG484" s="69"/>
      <c r="DH484" s="69"/>
      <c r="DI484" s="69"/>
      <c r="DJ484" s="69"/>
      <c r="DK484" s="69"/>
      <c r="DL484" s="69"/>
      <c r="DM484" s="69"/>
      <c r="DN484" s="69"/>
      <c r="DO484" s="69"/>
      <c r="DP484" s="69"/>
      <c r="DQ484" s="69"/>
      <c r="DR484" s="69"/>
      <c r="DS484" s="69"/>
      <c r="DT484" s="69"/>
      <c r="DU484" s="69"/>
      <c r="DV484" s="69"/>
      <c r="DW484" s="69"/>
      <c r="DX484" s="69"/>
      <c r="DY484" s="69"/>
      <c r="DZ484" s="69"/>
      <c r="EA484" s="69"/>
      <c r="EB484" s="69"/>
      <c r="EC484" s="69"/>
      <c r="ED484" s="69"/>
      <c r="EE484" s="69"/>
      <c r="EF484" s="69"/>
      <c r="EG484" s="69"/>
      <c r="EH484" s="69"/>
      <c r="EI484" s="69"/>
      <c r="EJ484" s="69"/>
      <c r="EK484" s="69"/>
      <c r="EL484" s="69"/>
      <c r="EM484" s="69"/>
      <c r="EN484" s="69"/>
      <c r="EO484" s="69"/>
      <c r="EP484" s="69"/>
      <c r="EQ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c r="CS485" s="69"/>
      <c r="CT485" s="69"/>
      <c r="CU485" s="69"/>
      <c r="CV485" s="69"/>
      <c r="CW485" s="69"/>
      <c r="CX485" s="69"/>
      <c r="CY485" s="69"/>
      <c r="CZ485" s="69"/>
      <c r="DA485" s="69"/>
      <c r="DB485" s="69"/>
      <c r="DC485" s="69"/>
      <c r="DD485" s="69"/>
      <c r="DE485" s="69"/>
      <c r="DF485" s="69"/>
      <c r="DG485" s="69"/>
      <c r="DH485" s="69"/>
      <c r="DI485" s="69"/>
      <c r="DJ485" s="69"/>
      <c r="DK485" s="69"/>
      <c r="DL485" s="69"/>
      <c r="DM485" s="69"/>
      <c r="DN485" s="69"/>
      <c r="DO485" s="69"/>
      <c r="DP485" s="69"/>
      <c r="DQ485" s="69"/>
      <c r="DR485" s="69"/>
      <c r="DS485" s="69"/>
      <c r="DT485" s="69"/>
      <c r="DU485" s="69"/>
      <c r="DV485" s="69"/>
      <c r="DW485" s="69"/>
      <c r="DX485" s="69"/>
      <c r="DY485" s="69"/>
      <c r="DZ485" s="69"/>
      <c r="EA485" s="69"/>
      <c r="EB485" s="69"/>
      <c r="EC485" s="69"/>
      <c r="ED485" s="69"/>
      <c r="EE485" s="69"/>
      <c r="EF485" s="69"/>
      <c r="EG485" s="69"/>
      <c r="EH485" s="69"/>
      <c r="EI485" s="69"/>
      <c r="EJ485" s="69"/>
      <c r="EK485" s="69"/>
      <c r="EL485" s="69"/>
      <c r="EM485" s="69"/>
      <c r="EN485" s="69"/>
      <c r="EO485" s="69"/>
      <c r="EP485" s="69"/>
      <c r="EQ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c r="CS486" s="69"/>
      <c r="CT486" s="69"/>
      <c r="CU486" s="69"/>
      <c r="CV486" s="69"/>
      <c r="CW486" s="69"/>
      <c r="CX486" s="69"/>
      <c r="CY486" s="69"/>
      <c r="CZ486" s="69"/>
      <c r="DA486" s="69"/>
      <c r="DB486" s="69"/>
      <c r="DC486" s="69"/>
      <c r="DD486" s="69"/>
      <c r="DE486" s="69"/>
      <c r="DF486" s="69"/>
      <c r="DG486" s="69"/>
      <c r="DH486" s="69"/>
      <c r="DI486" s="69"/>
      <c r="DJ486" s="69"/>
      <c r="DK486" s="69"/>
      <c r="DL486" s="69"/>
      <c r="DM486" s="69"/>
      <c r="DN486" s="69"/>
      <c r="DO486" s="69"/>
      <c r="DP486" s="69"/>
      <c r="DQ486" s="69"/>
      <c r="DR486" s="69"/>
      <c r="DS486" s="69"/>
      <c r="DT486" s="69"/>
      <c r="DU486" s="69"/>
      <c r="DV486" s="69"/>
      <c r="DW486" s="69"/>
      <c r="DX486" s="69"/>
      <c r="DY486" s="69"/>
      <c r="DZ486" s="69"/>
      <c r="EA486" s="69"/>
      <c r="EB486" s="69"/>
      <c r="EC486" s="69"/>
      <c r="ED486" s="69"/>
      <c r="EE486" s="69"/>
      <c r="EF486" s="69"/>
      <c r="EG486" s="69"/>
      <c r="EH486" s="69"/>
      <c r="EI486" s="69"/>
      <c r="EJ486" s="69"/>
      <c r="EK486" s="69"/>
      <c r="EL486" s="69"/>
      <c r="EM486" s="69"/>
      <c r="EN486" s="69"/>
      <c r="EO486" s="69"/>
      <c r="EP486" s="69"/>
      <c r="EQ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c r="CS487" s="69"/>
      <c r="CT487" s="69"/>
      <c r="CU487" s="69"/>
      <c r="CV487" s="69"/>
      <c r="CW487" s="69"/>
      <c r="CX487" s="69"/>
      <c r="CY487" s="69"/>
      <c r="CZ487" s="69"/>
      <c r="DA487" s="69"/>
      <c r="DB487" s="69"/>
      <c r="DC487" s="69"/>
      <c r="DD487" s="69"/>
      <c r="DE487" s="69"/>
      <c r="DF487" s="69"/>
      <c r="DG487" s="69"/>
      <c r="DH487" s="69"/>
      <c r="DI487" s="69"/>
      <c r="DJ487" s="69"/>
      <c r="DK487" s="69"/>
      <c r="DL487" s="69"/>
      <c r="DM487" s="69"/>
      <c r="DN487" s="69"/>
      <c r="DO487" s="69"/>
      <c r="DP487" s="69"/>
      <c r="DQ487" s="69"/>
      <c r="DR487" s="69"/>
      <c r="DS487" s="69"/>
      <c r="DT487" s="69"/>
      <c r="DU487" s="69"/>
      <c r="DV487" s="69"/>
      <c r="DW487" s="69"/>
      <c r="DX487" s="69"/>
      <c r="DY487" s="69"/>
      <c r="DZ487" s="69"/>
      <c r="EA487" s="69"/>
      <c r="EB487" s="69"/>
      <c r="EC487" s="69"/>
      <c r="ED487" s="69"/>
      <c r="EE487" s="69"/>
      <c r="EF487" s="69"/>
      <c r="EG487" s="69"/>
      <c r="EH487" s="69"/>
      <c r="EI487" s="69"/>
      <c r="EJ487" s="69"/>
      <c r="EK487" s="69"/>
      <c r="EL487" s="69"/>
      <c r="EM487" s="69"/>
      <c r="EN487" s="69"/>
      <c r="EO487" s="69"/>
      <c r="EP487" s="69"/>
      <c r="EQ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c r="CS488" s="69"/>
      <c r="CT488" s="69"/>
      <c r="CU488" s="69"/>
      <c r="CV488" s="69"/>
      <c r="CW488" s="69"/>
      <c r="CX488" s="69"/>
      <c r="CY488" s="69"/>
      <c r="CZ488" s="69"/>
      <c r="DA488" s="69"/>
      <c r="DB488" s="69"/>
      <c r="DC488" s="69"/>
      <c r="DD488" s="69"/>
      <c r="DE488" s="69"/>
      <c r="DF488" s="69"/>
      <c r="DG488" s="69"/>
      <c r="DH488" s="69"/>
      <c r="DI488" s="69"/>
      <c r="DJ488" s="69"/>
      <c r="DK488" s="69"/>
      <c r="DL488" s="69"/>
      <c r="DM488" s="69"/>
      <c r="DN488" s="69"/>
      <c r="DO488" s="69"/>
      <c r="DP488" s="69"/>
      <c r="DQ488" s="69"/>
      <c r="DR488" s="69"/>
      <c r="DS488" s="69"/>
      <c r="DT488" s="69"/>
      <c r="DU488" s="69"/>
      <c r="DV488" s="69"/>
      <c r="DW488" s="69"/>
      <c r="DX488" s="69"/>
      <c r="DY488" s="69"/>
      <c r="DZ488" s="69"/>
      <c r="EA488" s="69"/>
      <c r="EB488" s="69"/>
      <c r="EC488" s="69"/>
      <c r="ED488" s="69"/>
      <c r="EE488" s="69"/>
      <c r="EF488" s="69"/>
      <c r="EG488" s="69"/>
      <c r="EH488" s="69"/>
      <c r="EI488" s="69"/>
      <c r="EJ488" s="69"/>
      <c r="EK488" s="69"/>
      <c r="EL488" s="69"/>
      <c r="EM488" s="69"/>
      <c r="EN488" s="69"/>
      <c r="EO488" s="69"/>
      <c r="EP488" s="69"/>
      <c r="EQ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c r="CS489" s="69"/>
      <c r="CT489" s="69"/>
      <c r="CU489" s="69"/>
      <c r="CV489" s="69"/>
      <c r="CW489" s="69"/>
      <c r="CX489" s="69"/>
      <c r="CY489" s="69"/>
      <c r="CZ489" s="69"/>
      <c r="DA489" s="69"/>
      <c r="DB489" s="69"/>
      <c r="DC489" s="69"/>
      <c r="DD489" s="69"/>
      <c r="DE489" s="69"/>
      <c r="DF489" s="69"/>
      <c r="DG489" s="69"/>
      <c r="DH489" s="69"/>
      <c r="DI489" s="69"/>
      <c r="DJ489" s="69"/>
      <c r="DK489" s="69"/>
      <c r="DL489" s="69"/>
      <c r="DM489" s="69"/>
      <c r="DN489" s="69"/>
      <c r="DO489" s="69"/>
      <c r="DP489" s="69"/>
      <c r="DQ489" s="69"/>
      <c r="DR489" s="69"/>
      <c r="DS489" s="69"/>
      <c r="DT489" s="69"/>
      <c r="DU489" s="69"/>
      <c r="DV489" s="69"/>
      <c r="DW489" s="69"/>
      <c r="DX489" s="69"/>
      <c r="DY489" s="69"/>
      <c r="DZ489" s="69"/>
      <c r="EA489" s="69"/>
      <c r="EB489" s="69"/>
      <c r="EC489" s="69"/>
      <c r="ED489" s="69"/>
      <c r="EE489" s="69"/>
      <c r="EF489" s="69"/>
      <c r="EG489" s="69"/>
      <c r="EH489" s="69"/>
      <c r="EI489" s="69"/>
      <c r="EJ489" s="69"/>
      <c r="EK489" s="69"/>
      <c r="EL489" s="69"/>
      <c r="EM489" s="69"/>
      <c r="EN489" s="69"/>
      <c r="EO489" s="69"/>
      <c r="EP489" s="69"/>
      <c r="EQ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c r="CS490" s="69"/>
      <c r="CT490" s="69"/>
      <c r="CU490" s="69"/>
      <c r="CV490" s="69"/>
      <c r="CW490" s="69"/>
      <c r="CX490" s="69"/>
      <c r="CY490" s="69"/>
      <c r="CZ490" s="69"/>
      <c r="DA490" s="69"/>
      <c r="DB490" s="69"/>
      <c r="DC490" s="69"/>
      <c r="DD490" s="69"/>
      <c r="DE490" s="69"/>
      <c r="DF490" s="69"/>
      <c r="DG490" s="69"/>
      <c r="DH490" s="69"/>
      <c r="DI490" s="69"/>
      <c r="DJ490" s="69"/>
      <c r="DK490" s="69"/>
      <c r="DL490" s="69"/>
      <c r="DM490" s="69"/>
      <c r="DN490" s="69"/>
      <c r="DO490" s="69"/>
      <c r="DP490" s="69"/>
      <c r="DQ490" s="69"/>
      <c r="DR490" s="69"/>
      <c r="DS490" s="69"/>
      <c r="DT490" s="69"/>
      <c r="DU490" s="69"/>
      <c r="DV490" s="69"/>
      <c r="DW490" s="69"/>
      <c r="DX490" s="69"/>
      <c r="DY490" s="69"/>
      <c r="DZ490" s="69"/>
      <c r="EA490" s="69"/>
      <c r="EB490" s="69"/>
      <c r="EC490" s="69"/>
      <c r="ED490" s="69"/>
      <c r="EE490" s="69"/>
      <c r="EF490" s="69"/>
      <c r="EG490" s="69"/>
      <c r="EH490" s="69"/>
      <c r="EI490" s="69"/>
      <c r="EJ490" s="69"/>
      <c r="EK490" s="69"/>
      <c r="EL490" s="69"/>
      <c r="EM490" s="69"/>
      <c r="EN490" s="69"/>
      <c r="EO490" s="69"/>
      <c r="EP490" s="69"/>
      <c r="EQ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c r="CS491" s="69"/>
      <c r="CT491" s="69"/>
      <c r="CU491" s="69"/>
      <c r="CV491" s="69"/>
      <c r="CW491" s="69"/>
      <c r="CX491" s="69"/>
      <c r="CY491" s="69"/>
      <c r="CZ491" s="69"/>
      <c r="DA491" s="69"/>
      <c r="DB491" s="69"/>
      <c r="DC491" s="69"/>
      <c r="DD491" s="69"/>
      <c r="DE491" s="69"/>
      <c r="DF491" s="69"/>
      <c r="DG491" s="69"/>
      <c r="DH491" s="69"/>
      <c r="DI491" s="69"/>
      <c r="DJ491" s="69"/>
      <c r="DK491" s="69"/>
      <c r="DL491" s="69"/>
      <c r="DM491" s="69"/>
      <c r="DN491" s="69"/>
      <c r="DO491" s="69"/>
      <c r="DP491" s="69"/>
      <c r="DQ491" s="69"/>
      <c r="DR491" s="69"/>
      <c r="DS491" s="69"/>
      <c r="DT491" s="69"/>
      <c r="DU491" s="69"/>
      <c r="DV491" s="69"/>
      <c r="DW491" s="69"/>
      <c r="DX491" s="69"/>
      <c r="DY491" s="69"/>
      <c r="DZ491" s="69"/>
      <c r="EA491" s="69"/>
      <c r="EB491" s="69"/>
      <c r="EC491" s="69"/>
      <c r="ED491" s="69"/>
      <c r="EE491" s="69"/>
      <c r="EF491" s="69"/>
      <c r="EG491" s="69"/>
      <c r="EH491" s="69"/>
      <c r="EI491" s="69"/>
      <c r="EJ491" s="69"/>
      <c r="EK491" s="69"/>
      <c r="EL491" s="69"/>
      <c r="EM491" s="69"/>
      <c r="EN491" s="69"/>
      <c r="EO491" s="69"/>
      <c r="EP491" s="69"/>
      <c r="EQ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c r="CS492" s="69"/>
      <c r="CT492" s="69"/>
      <c r="CU492" s="69"/>
      <c r="CV492" s="69"/>
      <c r="CW492" s="69"/>
      <c r="CX492" s="69"/>
      <c r="CY492" s="69"/>
      <c r="CZ492" s="69"/>
      <c r="DA492" s="69"/>
      <c r="DB492" s="69"/>
      <c r="DC492" s="69"/>
      <c r="DD492" s="69"/>
      <c r="DE492" s="69"/>
      <c r="DF492" s="69"/>
      <c r="DG492" s="69"/>
      <c r="DH492" s="69"/>
      <c r="DI492" s="69"/>
      <c r="DJ492" s="69"/>
      <c r="DK492" s="69"/>
      <c r="DL492" s="69"/>
      <c r="DM492" s="69"/>
      <c r="DN492" s="69"/>
      <c r="DO492" s="69"/>
      <c r="DP492" s="69"/>
      <c r="DQ492" s="69"/>
      <c r="DR492" s="69"/>
      <c r="DS492" s="69"/>
      <c r="DT492" s="69"/>
      <c r="DU492" s="69"/>
      <c r="DV492" s="69"/>
      <c r="DW492" s="69"/>
      <c r="DX492" s="69"/>
      <c r="DY492" s="69"/>
      <c r="DZ492" s="69"/>
      <c r="EA492" s="69"/>
      <c r="EB492" s="69"/>
      <c r="EC492" s="69"/>
      <c r="ED492" s="69"/>
      <c r="EE492" s="69"/>
      <c r="EF492" s="69"/>
      <c r="EG492" s="69"/>
      <c r="EH492" s="69"/>
      <c r="EI492" s="69"/>
      <c r="EJ492" s="69"/>
      <c r="EK492" s="69"/>
      <c r="EL492" s="69"/>
      <c r="EM492" s="69"/>
      <c r="EN492" s="69"/>
      <c r="EO492" s="69"/>
      <c r="EP492" s="69"/>
      <c r="EQ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c r="CS493" s="69"/>
      <c r="CT493" s="69"/>
      <c r="CU493" s="69"/>
      <c r="CV493" s="69"/>
      <c r="CW493" s="69"/>
      <c r="CX493" s="69"/>
      <c r="CY493" s="69"/>
      <c r="CZ493" s="69"/>
      <c r="DA493" s="69"/>
      <c r="DB493" s="69"/>
      <c r="DC493" s="69"/>
      <c r="DD493" s="69"/>
      <c r="DE493" s="69"/>
      <c r="DF493" s="69"/>
      <c r="DG493" s="69"/>
      <c r="DH493" s="69"/>
      <c r="DI493" s="69"/>
      <c r="DJ493" s="69"/>
      <c r="DK493" s="69"/>
      <c r="DL493" s="69"/>
      <c r="DM493" s="69"/>
      <c r="DN493" s="69"/>
      <c r="DO493" s="69"/>
      <c r="DP493" s="69"/>
      <c r="DQ493" s="69"/>
      <c r="DR493" s="69"/>
      <c r="DS493" s="69"/>
      <c r="DT493" s="69"/>
      <c r="DU493" s="69"/>
      <c r="DV493" s="69"/>
      <c r="DW493" s="69"/>
      <c r="DX493" s="69"/>
      <c r="DY493" s="69"/>
      <c r="DZ493" s="69"/>
      <c r="EA493" s="69"/>
      <c r="EB493" s="69"/>
      <c r="EC493" s="69"/>
      <c r="ED493" s="69"/>
      <c r="EE493" s="69"/>
      <c r="EF493" s="69"/>
      <c r="EG493" s="69"/>
      <c r="EH493" s="69"/>
      <c r="EI493" s="69"/>
      <c r="EJ493" s="69"/>
      <c r="EK493" s="69"/>
      <c r="EL493" s="69"/>
      <c r="EM493" s="69"/>
      <c r="EN493" s="69"/>
      <c r="EO493" s="69"/>
      <c r="EP493" s="69"/>
      <c r="EQ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c r="CJ494" s="69"/>
      <c r="CK494" s="69"/>
      <c r="CL494" s="69"/>
      <c r="CM494" s="69"/>
      <c r="CN494" s="69"/>
      <c r="CO494" s="69"/>
      <c r="CP494" s="69"/>
      <c r="CQ494" s="69"/>
      <c r="CR494" s="69"/>
      <c r="CS494" s="69"/>
      <c r="CT494" s="69"/>
      <c r="CU494" s="69"/>
      <c r="CV494" s="69"/>
      <c r="CW494" s="69"/>
      <c r="CX494" s="69"/>
      <c r="CY494" s="69"/>
      <c r="CZ494" s="69"/>
      <c r="DA494" s="69"/>
      <c r="DB494" s="69"/>
      <c r="DC494" s="69"/>
      <c r="DD494" s="69"/>
      <c r="DE494" s="69"/>
      <c r="DF494" s="69"/>
      <c r="DG494" s="69"/>
      <c r="DH494" s="69"/>
      <c r="DI494" s="69"/>
      <c r="DJ494" s="69"/>
      <c r="DK494" s="69"/>
      <c r="DL494" s="69"/>
      <c r="DM494" s="69"/>
      <c r="DN494" s="69"/>
      <c r="DO494" s="69"/>
      <c r="DP494" s="69"/>
      <c r="DQ494" s="69"/>
      <c r="DR494" s="69"/>
      <c r="DS494" s="69"/>
      <c r="DT494" s="69"/>
      <c r="DU494" s="69"/>
      <c r="DV494" s="69"/>
      <c r="DW494" s="69"/>
      <c r="DX494" s="69"/>
      <c r="DY494" s="69"/>
      <c r="DZ494" s="69"/>
      <c r="EA494" s="69"/>
      <c r="EB494" s="69"/>
      <c r="EC494" s="69"/>
      <c r="ED494" s="69"/>
      <c r="EE494" s="69"/>
      <c r="EF494" s="69"/>
      <c r="EG494" s="69"/>
      <c r="EH494" s="69"/>
      <c r="EI494" s="69"/>
      <c r="EJ494" s="69"/>
      <c r="EK494" s="69"/>
      <c r="EL494" s="69"/>
      <c r="EM494" s="69"/>
      <c r="EN494" s="69"/>
      <c r="EO494" s="69"/>
      <c r="EP494" s="69"/>
      <c r="EQ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c r="BF495" s="69"/>
      <c r="BG495" s="69"/>
      <c r="BH495" s="69"/>
      <c r="BI495" s="69"/>
      <c r="BJ495" s="69"/>
      <c r="BK495" s="69"/>
      <c r="BL495" s="69"/>
      <c r="BM495" s="69"/>
      <c r="BN495" s="69"/>
      <c r="BO495" s="69"/>
      <c r="BP495" s="69"/>
      <c r="BQ495" s="69"/>
      <c r="BR495" s="69"/>
      <c r="BS495" s="69"/>
      <c r="BT495" s="69"/>
      <c r="BU495" s="69"/>
      <c r="BV495" s="69"/>
      <c r="BW495" s="69"/>
      <c r="BX495" s="69"/>
      <c r="BY495" s="69"/>
      <c r="BZ495" s="69"/>
      <c r="CA495" s="69"/>
      <c r="CB495" s="69"/>
      <c r="CC495" s="69"/>
      <c r="CD495" s="69"/>
      <c r="CE495" s="69"/>
      <c r="CF495" s="69"/>
      <c r="CG495" s="69"/>
      <c r="CH495" s="69"/>
      <c r="CI495" s="69"/>
      <c r="CJ495" s="69"/>
      <c r="CK495" s="69"/>
      <c r="CL495" s="69"/>
      <c r="CM495" s="69"/>
      <c r="CN495" s="69"/>
      <c r="CO495" s="69"/>
      <c r="CP495" s="69"/>
      <c r="CQ495" s="69"/>
      <c r="CR495" s="69"/>
      <c r="CS495" s="69"/>
      <c r="CT495" s="69"/>
      <c r="CU495" s="69"/>
      <c r="CV495" s="69"/>
      <c r="CW495" s="69"/>
      <c r="CX495" s="69"/>
      <c r="CY495" s="69"/>
      <c r="CZ495" s="69"/>
      <c r="DA495" s="69"/>
      <c r="DB495" s="69"/>
      <c r="DC495" s="69"/>
      <c r="DD495" s="69"/>
      <c r="DE495" s="69"/>
      <c r="DF495" s="69"/>
      <c r="DG495" s="69"/>
      <c r="DH495" s="69"/>
      <c r="DI495" s="69"/>
      <c r="DJ495" s="69"/>
      <c r="DK495" s="69"/>
      <c r="DL495" s="69"/>
      <c r="DM495" s="69"/>
      <c r="DN495" s="69"/>
      <c r="DO495" s="69"/>
      <c r="DP495" s="69"/>
      <c r="DQ495" s="69"/>
      <c r="DR495" s="69"/>
      <c r="DS495" s="69"/>
      <c r="DT495" s="69"/>
      <c r="DU495" s="69"/>
      <c r="DV495" s="69"/>
      <c r="DW495" s="69"/>
      <c r="DX495" s="69"/>
      <c r="DY495" s="69"/>
      <c r="DZ495" s="69"/>
      <c r="EA495" s="69"/>
      <c r="EB495" s="69"/>
      <c r="EC495" s="69"/>
      <c r="ED495" s="69"/>
      <c r="EE495" s="69"/>
      <c r="EF495" s="69"/>
      <c r="EG495" s="69"/>
      <c r="EH495" s="69"/>
      <c r="EI495" s="69"/>
      <c r="EJ495" s="69"/>
      <c r="EK495" s="69"/>
      <c r="EL495" s="69"/>
      <c r="EM495" s="69"/>
      <c r="EN495" s="69"/>
      <c r="EO495" s="69"/>
      <c r="EP495" s="69"/>
      <c r="EQ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c r="BF496" s="69"/>
      <c r="BG496" s="69"/>
      <c r="BH496" s="69"/>
      <c r="BI496" s="69"/>
      <c r="BJ496" s="69"/>
      <c r="BK496" s="69"/>
      <c r="BL496" s="69"/>
      <c r="BM496" s="69"/>
      <c r="BN496" s="69"/>
      <c r="BO496" s="69"/>
      <c r="BP496" s="69"/>
      <c r="BQ496" s="69"/>
      <c r="BR496" s="69"/>
      <c r="BS496" s="69"/>
      <c r="BT496" s="69"/>
      <c r="BU496" s="69"/>
      <c r="BV496" s="69"/>
      <c r="BW496" s="69"/>
      <c r="BX496" s="69"/>
      <c r="BY496" s="69"/>
      <c r="BZ496" s="69"/>
      <c r="CA496" s="69"/>
      <c r="CB496" s="69"/>
      <c r="CC496" s="69"/>
      <c r="CD496" s="69"/>
      <c r="CE496" s="69"/>
      <c r="CF496" s="69"/>
      <c r="CG496" s="69"/>
      <c r="CH496" s="69"/>
      <c r="CI496" s="69"/>
      <c r="CJ496" s="69"/>
      <c r="CK496" s="69"/>
      <c r="CL496" s="69"/>
      <c r="CM496" s="69"/>
      <c r="CN496" s="69"/>
      <c r="CO496" s="69"/>
      <c r="CP496" s="69"/>
      <c r="CQ496" s="69"/>
      <c r="CR496" s="69"/>
      <c r="CS496" s="69"/>
      <c r="CT496" s="69"/>
      <c r="CU496" s="69"/>
      <c r="CV496" s="69"/>
      <c r="CW496" s="69"/>
      <c r="CX496" s="69"/>
      <c r="CY496" s="69"/>
      <c r="CZ496" s="69"/>
      <c r="DA496" s="69"/>
      <c r="DB496" s="69"/>
      <c r="DC496" s="69"/>
      <c r="DD496" s="69"/>
      <c r="DE496" s="69"/>
      <c r="DF496" s="69"/>
      <c r="DG496" s="69"/>
      <c r="DH496" s="69"/>
      <c r="DI496" s="69"/>
      <c r="DJ496" s="69"/>
      <c r="DK496" s="69"/>
      <c r="DL496" s="69"/>
      <c r="DM496" s="69"/>
      <c r="DN496" s="69"/>
      <c r="DO496" s="69"/>
      <c r="DP496" s="69"/>
      <c r="DQ496" s="69"/>
      <c r="DR496" s="69"/>
      <c r="DS496" s="69"/>
      <c r="DT496" s="69"/>
      <c r="DU496" s="69"/>
      <c r="DV496" s="69"/>
      <c r="DW496" s="69"/>
      <c r="DX496" s="69"/>
      <c r="DY496" s="69"/>
      <c r="DZ496" s="69"/>
      <c r="EA496" s="69"/>
      <c r="EB496" s="69"/>
      <c r="EC496" s="69"/>
      <c r="ED496" s="69"/>
      <c r="EE496" s="69"/>
      <c r="EF496" s="69"/>
      <c r="EG496" s="69"/>
      <c r="EH496" s="69"/>
      <c r="EI496" s="69"/>
      <c r="EJ496" s="69"/>
      <c r="EK496" s="69"/>
      <c r="EL496" s="69"/>
      <c r="EM496" s="69"/>
      <c r="EN496" s="69"/>
      <c r="EO496" s="69"/>
      <c r="EP496" s="69"/>
      <c r="EQ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c r="AC497" s="69"/>
      <c r="AD497" s="69"/>
      <c r="AE497" s="69"/>
      <c r="AF497" s="69"/>
      <c r="AG497" s="69"/>
      <c r="AH497" s="69"/>
      <c r="AI497" s="69"/>
      <c r="AJ497" s="69"/>
      <c r="AK497" s="69"/>
      <c r="AL497" s="69"/>
      <c r="AM497" s="69"/>
      <c r="AN497" s="69"/>
      <c r="AO497" s="69"/>
      <c r="AP497" s="69"/>
      <c r="AQ497" s="69"/>
      <c r="AR497" s="69"/>
      <c r="AS497" s="69"/>
      <c r="AT497" s="69"/>
      <c r="AU497" s="69"/>
      <c r="AV497" s="69"/>
      <c r="AW497" s="69"/>
      <c r="AX497" s="69"/>
      <c r="AY497" s="69"/>
      <c r="AZ497" s="69"/>
      <c r="BA497" s="69"/>
      <c r="BB497" s="69"/>
      <c r="BC497" s="69"/>
      <c r="BD497" s="69"/>
      <c r="BE497" s="69"/>
      <c r="BF497" s="69"/>
      <c r="BG497" s="69"/>
      <c r="BH497" s="69"/>
      <c r="BI497" s="69"/>
      <c r="BJ497" s="69"/>
      <c r="BK497" s="69"/>
      <c r="BL497" s="69"/>
      <c r="BM497" s="69"/>
      <c r="BN497" s="69"/>
      <c r="BO497" s="69"/>
      <c r="BP497" s="69"/>
      <c r="BQ497" s="69"/>
      <c r="BR497" s="69"/>
      <c r="BS497" s="69"/>
      <c r="BT497" s="69"/>
      <c r="BU497" s="69"/>
      <c r="BV497" s="69"/>
      <c r="BW497" s="69"/>
      <c r="BX497" s="69"/>
      <c r="BY497" s="69"/>
      <c r="BZ497" s="69"/>
      <c r="CA497" s="69"/>
      <c r="CB497" s="69"/>
      <c r="CC497" s="69"/>
      <c r="CD497" s="69"/>
      <c r="CE497" s="69"/>
      <c r="CF497" s="69"/>
      <c r="CG497" s="69"/>
      <c r="CH497" s="69"/>
      <c r="CI497" s="69"/>
      <c r="CJ497" s="69"/>
      <c r="CK497" s="69"/>
      <c r="CL497" s="69"/>
      <c r="CM497" s="69"/>
      <c r="CN497" s="69"/>
      <c r="CO497" s="69"/>
      <c r="CP497" s="69"/>
      <c r="CQ497" s="69"/>
      <c r="CR497" s="69"/>
      <c r="CS497" s="69"/>
      <c r="CT497" s="69"/>
      <c r="CU497" s="69"/>
      <c r="CV497" s="69"/>
      <c r="CW497" s="69"/>
      <c r="CX497" s="69"/>
      <c r="CY497" s="69"/>
      <c r="CZ497" s="69"/>
      <c r="DA497" s="69"/>
      <c r="DB497" s="69"/>
      <c r="DC497" s="69"/>
      <c r="DD497" s="69"/>
      <c r="DE497" s="69"/>
      <c r="DF497" s="69"/>
      <c r="DG497" s="69"/>
      <c r="DH497" s="69"/>
      <c r="DI497" s="69"/>
      <c r="DJ497" s="69"/>
      <c r="DK497" s="69"/>
      <c r="DL497" s="69"/>
      <c r="DM497" s="69"/>
      <c r="DN497" s="69"/>
      <c r="DO497" s="69"/>
      <c r="DP497" s="69"/>
      <c r="DQ497" s="69"/>
      <c r="DR497" s="69"/>
      <c r="DS497" s="69"/>
      <c r="DT497" s="69"/>
      <c r="DU497" s="69"/>
      <c r="DV497" s="69"/>
      <c r="DW497" s="69"/>
      <c r="DX497" s="69"/>
      <c r="DY497" s="69"/>
      <c r="DZ497" s="69"/>
      <c r="EA497" s="69"/>
      <c r="EB497" s="69"/>
      <c r="EC497" s="69"/>
      <c r="ED497" s="69"/>
      <c r="EE497" s="69"/>
      <c r="EF497" s="69"/>
      <c r="EG497" s="69"/>
      <c r="EH497" s="69"/>
      <c r="EI497" s="69"/>
      <c r="EJ497" s="69"/>
      <c r="EK497" s="69"/>
      <c r="EL497" s="69"/>
      <c r="EM497" s="69"/>
      <c r="EN497" s="69"/>
      <c r="EO497" s="69"/>
      <c r="EP497" s="69"/>
      <c r="EQ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c r="AC498" s="69"/>
      <c r="AD498" s="69"/>
      <c r="AE498" s="69"/>
      <c r="AF498" s="69"/>
      <c r="AG498" s="69"/>
      <c r="AH498" s="69"/>
      <c r="AI498" s="69"/>
      <c r="AJ498" s="69"/>
      <c r="AK498" s="69"/>
      <c r="AL498" s="69"/>
      <c r="AM498" s="69"/>
      <c r="AN498" s="69"/>
      <c r="AO498" s="69"/>
      <c r="AP498" s="69"/>
      <c r="AQ498" s="69"/>
      <c r="AR498" s="69"/>
      <c r="AS498" s="69"/>
      <c r="AT498" s="69"/>
      <c r="AU498" s="69"/>
      <c r="AV498" s="69"/>
      <c r="AW498" s="69"/>
      <c r="AX498" s="69"/>
      <c r="AY498" s="69"/>
      <c r="AZ498" s="69"/>
      <c r="BA498" s="69"/>
      <c r="BB498" s="69"/>
      <c r="BC498" s="69"/>
      <c r="BD498" s="69"/>
      <c r="BE498" s="69"/>
      <c r="BF498" s="69"/>
      <c r="BG498" s="69"/>
      <c r="BH498" s="69"/>
      <c r="BI498" s="69"/>
      <c r="BJ498" s="69"/>
      <c r="BK498" s="69"/>
      <c r="BL498" s="69"/>
      <c r="BM498" s="69"/>
      <c r="BN498" s="69"/>
      <c r="BO498" s="69"/>
      <c r="BP498" s="69"/>
      <c r="BQ498" s="69"/>
      <c r="BR498" s="69"/>
      <c r="BS498" s="69"/>
      <c r="BT498" s="69"/>
      <c r="BU498" s="69"/>
      <c r="BV498" s="69"/>
      <c r="BW498" s="69"/>
      <c r="BX498" s="69"/>
      <c r="BY498" s="69"/>
      <c r="BZ498" s="69"/>
      <c r="CA498" s="69"/>
      <c r="CB498" s="69"/>
      <c r="CC498" s="69"/>
      <c r="CD498" s="69"/>
      <c r="CE498" s="69"/>
      <c r="CF498" s="69"/>
      <c r="CG498" s="69"/>
      <c r="CH498" s="69"/>
      <c r="CI498" s="69"/>
      <c r="CJ498" s="69"/>
      <c r="CK498" s="69"/>
      <c r="CL498" s="69"/>
      <c r="CM498" s="69"/>
      <c r="CN498" s="69"/>
      <c r="CO498" s="69"/>
      <c r="CP498" s="69"/>
      <c r="CQ498" s="69"/>
      <c r="CR498" s="69"/>
      <c r="CS498" s="69"/>
      <c r="CT498" s="69"/>
      <c r="CU498" s="69"/>
      <c r="CV498" s="69"/>
      <c r="CW498" s="69"/>
      <c r="CX498" s="69"/>
      <c r="CY498" s="69"/>
      <c r="CZ498" s="69"/>
      <c r="DA498" s="69"/>
      <c r="DB498" s="69"/>
      <c r="DC498" s="69"/>
      <c r="DD498" s="69"/>
      <c r="DE498" s="69"/>
      <c r="DF498" s="69"/>
      <c r="DG498" s="69"/>
      <c r="DH498" s="69"/>
      <c r="DI498" s="69"/>
      <c r="DJ498" s="69"/>
      <c r="DK498" s="69"/>
      <c r="DL498" s="69"/>
      <c r="DM498" s="69"/>
      <c r="DN498" s="69"/>
      <c r="DO498" s="69"/>
      <c r="DP498" s="69"/>
      <c r="DQ498" s="69"/>
      <c r="DR498" s="69"/>
      <c r="DS498" s="69"/>
      <c r="DT498" s="69"/>
      <c r="DU498" s="69"/>
      <c r="DV498" s="69"/>
      <c r="DW498" s="69"/>
      <c r="DX498" s="69"/>
      <c r="DY498" s="69"/>
      <c r="DZ498" s="69"/>
      <c r="EA498" s="69"/>
      <c r="EB498" s="69"/>
      <c r="EC498" s="69"/>
      <c r="ED498" s="69"/>
      <c r="EE498" s="69"/>
      <c r="EF498" s="69"/>
      <c r="EG498" s="69"/>
      <c r="EH498" s="69"/>
      <c r="EI498" s="69"/>
      <c r="EJ498" s="69"/>
      <c r="EK498" s="69"/>
      <c r="EL498" s="69"/>
      <c r="EM498" s="69"/>
      <c r="EN498" s="69"/>
      <c r="EO498" s="69"/>
      <c r="EP498" s="69"/>
      <c r="EQ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c r="AC499" s="69"/>
      <c r="AD499" s="69"/>
      <c r="AE499" s="69"/>
      <c r="AF499" s="69"/>
      <c r="AG499" s="69"/>
      <c r="AH499" s="69"/>
      <c r="AI499" s="69"/>
      <c r="AJ499" s="69"/>
      <c r="AK499" s="69"/>
      <c r="AL499" s="69"/>
      <c r="AM499" s="69"/>
      <c r="AN499" s="69"/>
      <c r="AO499" s="69"/>
      <c r="AP499" s="69"/>
      <c r="AQ499" s="69"/>
      <c r="AR499" s="69"/>
      <c r="AS499" s="69"/>
      <c r="AT499" s="69"/>
      <c r="AU499" s="69"/>
      <c r="AV499" s="69"/>
      <c r="AW499" s="69"/>
      <c r="AX499" s="69"/>
      <c r="AY499" s="69"/>
      <c r="AZ499" s="69"/>
      <c r="BA499" s="69"/>
      <c r="BB499" s="69"/>
      <c r="BC499" s="69"/>
      <c r="BD499" s="69"/>
      <c r="BE499" s="69"/>
      <c r="BF499" s="69"/>
      <c r="BG499" s="69"/>
      <c r="BH499" s="69"/>
      <c r="BI499" s="69"/>
      <c r="BJ499" s="69"/>
      <c r="BK499" s="69"/>
      <c r="BL499" s="69"/>
      <c r="BM499" s="69"/>
      <c r="BN499" s="69"/>
      <c r="BO499" s="69"/>
      <c r="BP499" s="69"/>
      <c r="BQ499" s="69"/>
      <c r="BR499" s="69"/>
      <c r="BS499" s="69"/>
      <c r="BT499" s="69"/>
      <c r="BU499" s="69"/>
      <c r="BV499" s="69"/>
      <c r="BW499" s="69"/>
      <c r="BX499" s="69"/>
      <c r="BY499" s="69"/>
      <c r="BZ499" s="69"/>
      <c r="CA499" s="69"/>
      <c r="CB499" s="69"/>
      <c r="CC499" s="69"/>
      <c r="CD499" s="69"/>
      <c r="CE499" s="69"/>
      <c r="CF499" s="69"/>
      <c r="CG499" s="69"/>
      <c r="CH499" s="69"/>
      <c r="CI499" s="69"/>
      <c r="CJ499" s="69"/>
      <c r="CK499" s="69"/>
      <c r="CL499" s="69"/>
      <c r="CM499" s="69"/>
      <c r="CN499" s="69"/>
      <c r="CO499" s="69"/>
      <c r="CP499" s="69"/>
      <c r="CQ499" s="69"/>
      <c r="CR499" s="69"/>
      <c r="CS499" s="69"/>
      <c r="CT499" s="69"/>
      <c r="CU499" s="69"/>
      <c r="CV499" s="69"/>
      <c r="CW499" s="69"/>
      <c r="CX499" s="69"/>
      <c r="CY499" s="69"/>
      <c r="CZ499" s="69"/>
      <c r="DA499" s="69"/>
      <c r="DB499" s="69"/>
      <c r="DC499" s="69"/>
      <c r="DD499" s="69"/>
      <c r="DE499" s="69"/>
      <c r="DF499" s="69"/>
      <c r="DG499" s="69"/>
      <c r="DH499" s="69"/>
      <c r="DI499" s="69"/>
      <c r="DJ499" s="69"/>
      <c r="DK499" s="69"/>
      <c r="DL499" s="69"/>
      <c r="DM499" s="69"/>
      <c r="DN499" s="69"/>
      <c r="DO499" s="69"/>
      <c r="DP499" s="69"/>
      <c r="DQ499" s="69"/>
      <c r="DR499" s="69"/>
      <c r="DS499" s="69"/>
      <c r="DT499" s="69"/>
      <c r="DU499" s="69"/>
      <c r="DV499" s="69"/>
      <c r="DW499" s="69"/>
      <c r="DX499" s="69"/>
      <c r="DY499" s="69"/>
      <c r="DZ499" s="69"/>
      <c r="EA499" s="69"/>
      <c r="EB499" s="69"/>
      <c r="EC499" s="69"/>
      <c r="ED499" s="69"/>
      <c r="EE499" s="69"/>
      <c r="EF499" s="69"/>
      <c r="EG499" s="69"/>
      <c r="EH499" s="69"/>
      <c r="EI499" s="69"/>
      <c r="EJ499" s="69"/>
      <c r="EK499" s="69"/>
      <c r="EL499" s="69"/>
      <c r="EM499" s="69"/>
      <c r="EN499" s="69"/>
      <c r="EO499" s="69"/>
      <c r="EP499" s="69"/>
      <c r="EQ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69"/>
      <c r="AH500" s="69"/>
      <c r="AI500" s="69"/>
      <c r="AJ500" s="69"/>
      <c r="AK500" s="69"/>
      <c r="AL500" s="69"/>
      <c r="AM500" s="69"/>
      <c r="AN500" s="69"/>
      <c r="AO500" s="69"/>
      <c r="AP500" s="69"/>
      <c r="AQ500" s="69"/>
      <c r="AR500" s="69"/>
      <c r="AS500" s="69"/>
      <c r="AT500" s="69"/>
      <c r="AU500" s="69"/>
      <c r="AV500" s="69"/>
      <c r="AW500" s="69"/>
      <c r="AX500" s="69"/>
      <c r="AY500" s="69"/>
      <c r="AZ500" s="69"/>
      <c r="BA500" s="69"/>
      <c r="BB500" s="69"/>
      <c r="BC500" s="69"/>
      <c r="BD500" s="69"/>
      <c r="BE500" s="69"/>
      <c r="BF500" s="69"/>
      <c r="BG500" s="69"/>
      <c r="BH500" s="69"/>
      <c r="BI500" s="69"/>
      <c r="BJ500" s="69"/>
      <c r="BK500" s="69"/>
      <c r="BL500" s="69"/>
      <c r="BM500" s="69"/>
      <c r="BN500" s="69"/>
      <c r="BO500" s="69"/>
      <c r="BP500" s="69"/>
      <c r="BQ500" s="69"/>
      <c r="BR500" s="69"/>
      <c r="BS500" s="69"/>
      <c r="BT500" s="69"/>
      <c r="BU500" s="69"/>
      <c r="BV500" s="69"/>
      <c r="BW500" s="69"/>
      <c r="BX500" s="69"/>
      <c r="BY500" s="69"/>
      <c r="BZ500" s="69"/>
      <c r="CA500" s="69"/>
      <c r="CB500" s="69"/>
      <c r="CC500" s="69"/>
      <c r="CD500" s="69"/>
      <c r="CE500" s="69"/>
      <c r="CF500" s="69"/>
      <c r="CG500" s="69"/>
      <c r="CH500" s="69"/>
      <c r="CI500" s="69"/>
      <c r="CJ500" s="69"/>
      <c r="CK500" s="69"/>
      <c r="CL500" s="69"/>
      <c r="CM500" s="69"/>
      <c r="CN500" s="69"/>
      <c r="CO500" s="69"/>
      <c r="CP500" s="69"/>
      <c r="CQ500" s="69"/>
      <c r="CR500" s="69"/>
      <c r="CS500" s="69"/>
      <c r="CT500" s="69"/>
      <c r="CU500" s="69"/>
      <c r="CV500" s="69"/>
      <c r="CW500" s="69"/>
      <c r="CX500" s="69"/>
      <c r="CY500" s="69"/>
      <c r="CZ500" s="69"/>
      <c r="DA500" s="69"/>
      <c r="DB500" s="69"/>
      <c r="DC500" s="69"/>
      <c r="DD500" s="69"/>
      <c r="DE500" s="69"/>
      <c r="DF500" s="69"/>
      <c r="DG500" s="69"/>
      <c r="DH500" s="69"/>
      <c r="DI500" s="69"/>
      <c r="DJ500" s="69"/>
      <c r="DK500" s="69"/>
      <c r="DL500" s="69"/>
      <c r="DM500" s="69"/>
      <c r="DN500" s="69"/>
      <c r="DO500" s="69"/>
      <c r="DP500" s="69"/>
      <c r="DQ500" s="69"/>
      <c r="DR500" s="69"/>
      <c r="DS500" s="69"/>
      <c r="DT500" s="69"/>
      <c r="DU500" s="69"/>
      <c r="DV500" s="69"/>
      <c r="DW500" s="69"/>
      <c r="DX500" s="69"/>
      <c r="DY500" s="69"/>
      <c r="DZ500" s="69"/>
      <c r="EA500" s="69"/>
      <c r="EB500" s="69"/>
      <c r="EC500" s="69"/>
      <c r="ED500" s="69"/>
      <c r="EE500" s="69"/>
      <c r="EF500" s="69"/>
      <c r="EG500" s="69"/>
      <c r="EH500" s="69"/>
      <c r="EI500" s="69"/>
      <c r="EJ500" s="69"/>
      <c r="EK500" s="69"/>
      <c r="EL500" s="69"/>
      <c r="EM500" s="69"/>
      <c r="EN500" s="69"/>
      <c r="EO500" s="69"/>
      <c r="EP500" s="69"/>
      <c r="EQ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c r="AC501" s="69"/>
      <c r="AD501" s="69"/>
      <c r="AE501" s="69"/>
      <c r="AF501" s="69"/>
      <c r="AG501" s="69"/>
      <c r="AH501" s="69"/>
      <c r="AI501" s="69"/>
      <c r="AJ501" s="69"/>
      <c r="AK501" s="69"/>
      <c r="AL501" s="69"/>
      <c r="AM501" s="69"/>
      <c r="AN501" s="69"/>
      <c r="AO501" s="69"/>
      <c r="AP501" s="69"/>
      <c r="AQ501" s="69"/>
      <c r="AR501" s="69"/>
      <c r="AS501" s="69"/>
      <c r="AT501" s="69"/>
      <c r="AU501" s="69"/>
      <c r="AV501" s="69"/>
      <c r="AW501" s="69"/>
      <c r="AX501" s="69"/>
      <c r="AY501" s="69"/>
      <c r="AZ501" s="69"/>
      <c r="BA501" s="69"/>
      <c r="BB501" s="69"/>
      <c r="BC501" s="69"/>
      <c r="BD501" s="69"/>
      <c r="BE501" s="69"/>
      <c r="BF501" s="69"/>
      <c r="BG501" s="69"/>
      <c r="BH501" s="69"/>
      <c r="BI501" s="69"/>
      <c r="BJ501" s="69"/>
      <c r="BK501" s="69"/>
      <c r="BL501" s="69"/>
      <c r="BM501" s="69"/>
      <c r="BN501" s="69"/>
      <c r="BO501" s="69"/>
      <c r="BP501" s="69"/>
      <c r="BQ501" s="69"/>
      <c r="BR501" s="69"/>
      <c r="BS501" s="69"/>
      <c r="BT501" s="69"/>
      <c r="BU501" s="69"/>
      <c r="BV501" s="69"/>
      <c r="BW501" s="69"/>
      <c r="BX501" s="69"/>
      <c r="BY501" s="69"/>
      <c r="BZ501" s="69"/>
      <c r="CA501" s="69"/>
      <c r="CB501" s="69"/>
      <c r="CC501" s="69"/>
      <c r="CD501" s="69"/>
      <c r="CE501" s="69"/>
      <c r="CF501" s="69"/>
      <c r="CG501" s="69"/>
      <c r="CH501" s="69"/>
      <c r="CI501" s="69"/>
      <c r="CJ501" s="69"/>
      <c r="CK501" s="69"/>
      <c r="CL501" s="69"/>
      <c r="CM501" s="69"/>
      <c r="CN501" s="69"/>
      <c r="CO501" s="69"/>
      <c r="CP501" s="69"/>
      <c r="CQ501" s="69"/>
      <c r="CR501" s="69"/>
      <c r="CS501" s="69"/>
      <c r="CT501" s="69"/>
      <c r="CU501" s="69"/>
      <c r="CV501" s="69"/>
      <c r="CW501" s="69"/>
      <c r="CX501" s="69"/>
      <c r="CY501" s="69"/>
      <c r="CZ501" s="69"/>
      <c r="DA501" s="69"/>
      <c r="DB501" s="69"/>
      <c r="DC501" s="69"/>
      <c r="DD501" s="69"/>
      <c r="DE501" s="69"/>
      <c r="DF501" s="69"/>
      <c r="DG501" s="69"/>
      <c r="DH501" s="69"/>
      <c r="DI501" s="69"/>
      <c r="DJ501" s="69"/>
      <c r="DK501" s="69"/>
      <c r="DL501" s="69"/>
      <c r="DM501" s="69"/>
      <c r="DN501" s="69"/>
      <c r="DO501" s="69"/>
      <c r="DP501" s="69"/>
      <c r="DQ501" s="69"/>
      <c r="DR501" s="69"/>
      <c r="DS501" s="69"/>
      <c r="DT501" s="69"/>
      <c r="DU501" s="69"/>
      <c r="DV501" s="69"/>
      <c r="DW501" s="69"/>
      <c r="DX501" s="69"/>
      <c r="DY501" s="69"/>
      <c r="DZ501" s="69"/>
      <c r="EA501" s="69"/>
      <c r="EB501" s="69"/>
      <c r="EC501" s="69"/>
      <c r="ED501" s="69"/>
      <c r="EE501" s="69"/>
      <c r="EF501" s="69"/>
      <c r="EG501" s="69"/>
      <c r="EH501" s="69"/>
      <c r="EI501" s="69"/>
      <c r="EJ501" s="69"/>
      <c r="EK501" s="69"/>
      <c r="EL501" s="69"/>
      <c r="EM501" s="69"/>
      <c r="EN501" s="69"/>
      <c r="EO501" s="69"/>
      <c r="EP501" s="69"/>
      <c r="EQ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c r="AC502" s="69"/>
      <c r="AD502" s="69"/>
      <c r="AE502" s="69"/>
      <c r="AF502" s="69"/>
      <c r="AG502" s="69"/>
      <c r="AH502" s="69"/>
      <c r="AI502" s="69"/>
      <c r="AJ502" s="69"/>
      <c r="AK502" s="69"/>
      <c r="AL502" s="69"/>
      <c r="AM502" s="69"/>
      <c r="AN502" s="69"/>
      <c r="AO502" s="69"/>
      <c r="AP502" s="69"/>
      <c r="AQ502" s="69"/>
      <c r="AR502" s="69"/>
      <c r="AS502" s="69"/>
      <c r="AT502" s="69"/>
      <c r="AU502" s="69"/>
      <c r="AV502" s="69"/>
      <c r="AW502" s="69"/>
      <c r="AX502" s="69"/>
      <c r="AY502" s="69"/>
      <c r="AZ502" s="69"/>
      <c r="BA502" s="69"/>
      <c r="BB502" s="69"/>
      <c r="BC502" s="69"/>
      <c r="BD502" s="69"/>
      <c r="BE502" s="69"/>
      <c r="BF502" s="69"/>
      <c r="BG502" s="69"/>
      <c r="BH502" s="69"/>
      <c r="BI502" s="69"/>
      <c r="BJ502" s="69"/>
      <c r="BK502" s="69"/>
      <c r="BL502" s="69"/>
      <c r="BM502" s="69"/>
      <c r="BN502" s="69"/>
      <c r="BO502" s="69"/>
      <c r="BP502" s="69"/>
      <c r="BQ502" s="69"/>
      <c r="BR502" s="69"/>
      <c r="BS502" s="69"/>
      <c r="BT502" s="69"/>
      <c r="BU502" s="69"/>
      <c r="BV502" s="69"/>
      <c r="BW502" s="69"/>
      <c r="BX502" s="69"/>
      <c r="BY502" s="69"/>
      <c r="BZ502" s="69"/>
      <c r="CA502" s="69"/>
      <c r="CB502" s="69"/>
      <c r="CC502" s="69"/>
      <c r="CD502" s="69"/>
      <c r="CE502" s="69"/>
      <c r="CF502" s="69"/>
      <c r="CG502" s="69"/>
      <c r="CH502" s="69"/>
      <c r="CI502" s="69"/>
      <c r="CJ502" s="69"/>
      <c r="CK502" s="69"/>
      <c r="CL502" s="69"/>
      <c r="CM502" s="69"/>
      <c r="CN502" s="69"/>
      <c r="CO502" s="69"/>
      <c r="CP502" s="69"/>
      <c r="CQ502" s="69"/>
      <c r="CR502" s="69"/>
      <c r="CS502" s="69"/>
      <c r="CT502" s="69"/>
      <c r="CU502" s="69"/>
      <c r="CV502" s="69"/>
      <c r="CW502" s="69"/>
      <c r="CX502" s="69"/>
      <c r="CY502" s="69"/>
      <c r="CZ502" s="69"/>
      <c r="DA502" s="69"/>
      <c r="DB502" s="69"/>
      <c r="DC502" s="69"/>
      <c r="DD502" s="69"/>
      <c r="DE502" s="69"/>
      <c r="DF502" s="69"/>
      <c r="DG502" s="69"/>
      <c r="DH502" s="69"/>
      <c r="DI502" s="69"/>
      <c r="DJ502" s="69"/>
      <c r="DK502" s="69"/>
      <c r="DL502" s="69"/>
      <c r="DM502" s="69"/>
      <c r="DN502" s="69"/>
      <c r="DO502" s="69"/>
      <c r="DP502" s="69"/>
      <c r="DQ502" s="69"/>
      <c r="DR502" s="69"/>
      <c r="DS502" s="69"/>
      <c r="DT502" s="69"/>
      <c r="DU502" s="69"/>
      <c r="DV502" s="69"/>
      <c r="DW502" s="69"/>
      <c r="DX502" s="69"/>
      <c r="DY502" s="69"/>
      <c r="DZ502" s="69"/>
      <c r="EA502" s="69"/>
      <c r="EB502" s="69"/>
      <c r="EC502" s="69"/>
      <c r="ED502" s="69"/>
      <c r="EE502" s="69"/>
      <c r="EF502" s="69"/>
      <c r="EG502" s="69"/>
      <c r="EH502" s="69"/>
      <c r="EI502" s="69"/>
      <c r="EJ502" s="69"/>
      <c r="EK502" s="69"/>
      <c r="EL502" s="69"/>
      <c r="EM502" s="69"/>
      <c r="EN502" s="69"/>
      <c r="EO502" s="69"/>
      <c r="EP502" s="69"/>
      <c r="EQ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c r="AC503" s="69"/>
      <c r="AD503" s="69"/>
      <c r="AE503" s="69"/>
      <c r="AF503" s="69"/>
      <c r="AG503" s="69"/>
      <c r="AH503" s="69"/>
      <c r="AI503" s="69"/>
      <c r="AJ503" s="69"/>
      <c r="AK503" s="69"/>
      <c r="AL503" s="69"/>
      <c r="AM503" s="69"/>
      <c r="AN503" s="69"/>
      <c r="AO503" s="69"/>
      <c r="AP503" s="69"/>
      <c r="AQ503" s="69"/>
      <c r="AR503" s="69"/>
      <c r="AS503" s="69"/>
      <c r="AT503" s="69"/>
      <c r="AU503" s="69"/>
      <c r="AV503" s="69"/>
      <c r="AW503" s="69"/>
      <c r="AX503" s="69"/>
      <c r="AY503" s="69"/>
      <c r="AZ503" s="69"/>
      <c r="BA503" s="69"/>
      <c r="BB503" s="69"/>
      <c r="BC503" s="69"/>
      <c r="BD503" s="69"/>
      <c r="BE503" s="69"/>
      <c r="BF503" s="69"/>
      <c r="BG503" s="69"/>
      <c r="BH503" s="69"/>
      <c r="BI503" s="69"/>
      <c r="BJ503" s="69"/>
      <c r="BK503" s="69"/>
      <c r="BL503" s="69"/>
      <c r="BM503" s="69"/>
      <c r="BN503" s="69"/>
      <c r="BO503" s="69"/>
      <c r="BP503" s="69"/>
      <c r="BQ503" s="69"/>
      <c r="BR503" s="69"/>
      <c r="BS503" s="69"/>
      <c r="BT503" s="69"/>
      <c r="BU503" s="69"/>
      <c r="BV503" s="69"/>
      <c r="BW503" s="69"/>
      <c r="BX503" s="69"/>
      <c r="BY503" s="69"/>
      <c r="BZ503" s="69"/>
      <c r="CA503" s="69"/>
      <c r="CB503" s="69"/>
      <c r="CC503" s="69"/>
      <c r="CD503" s="69"/>
      <c r="CE503" s="69"/>
      <c r="CF503" s="69"/>
      <c r="CG503" s="69"/>
      <c r="CH503" s="69"/>
      <c r="CI503" s="69"/>
      <c r="CJ503" s="69"/>
      <c r="CK503" s="69"/>
      <c r="CL503" s="69"/>
      <c r="CM503" s="69"/>
      <c r="CN503" s="69"/>
      <c r="CO503" s="69"/>
      <c r="CP503" s="69"/>
      <c r="CQ503" s="69"/>
      <c r="CR503" s="69"/>
      <c r="CS503" s="69"/>
      <c r="CT503" s="69"/>
      <c r="CU503" s="69"/>
      <c r="CV503" s="69"/>
      <c r="CW503" s="69"/>
      <c r="CX503" s="69"/>
      <c r="CY503" s="69"/>
      <c r="CZ503" s="69"/>
      <c r="DA503" s="69"/>
      <c r="DB503" s="69"/>
      <c r="DC503" s="69"/>
      <c r="DD503" s="69"/>
      <c r="DE503" s="69"/>
      <c r="DF503" s="69"/>
      <c r="DG503" s="69"/>
      <c r="DH503" s="69"/>
      <c r="DI503" s="69"/>
      <c r="DJ503" s="69"/>
      <c r="DK503" s="69"/>
      <c r="DL503" s="69"/>
      <c r="DM503" s="69"/>
      <c r="DN503" s="69"/>
      <c r="DO503" s="69"/>
      <c r="DP503" s="69"/>
      <c r="DQ503" s="69"/>
      <c r="DR503" s="69"/>
      <c r="DS503" s="69"/>
      <c r="DT503" s="69"/>
      <c r="DU503" s="69"/>
      <c r="DV503" s="69"/>
      <c r="DW503" s="69"/>
      <c r="DX503" s="69"/>
      <c r="DY503" s="69"/>
      <c r="DZ503" s="69"/>
      <c r="EA503" s="69"/>
      <c r="EB503" s="69"/>
      <c r="EC503" s="69"/>
      <c r="ED503" s="69"/>
      <c r="EE503" s="69"/>
      <c r="EF503" s="69"/>
      <c r="EG503" s="69"/>
      <c r="EH503" s="69"/>
      <c r="EI503" s="69"/>
      <c r="EJ503" s="69"/>
      <c r="EK503" s="69"/>
      <c r="EL503" s="69"/>
      <c r="EM503" s="69"/>
      <c r="EN503" s="69"/>
      <c r="EO503" s="69"/>
      <c r="EP503" s="69"/>
      <c r="EQ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c r="AC504" s="69"/>
      <c r="AD504" s="69"/>
      <c r="AE504" s="69"/>
      <c r="AF504" s="69"/>
      <c r="AG504" s="69"/>
      <c r="AH504" s="69"/>
      <c r="AI504" s="69"/>
      <c r="AJ504" s="69"/>
      <c r="AK504" s="69"/>
      <c r="AL504" s="69"/>
      <c r="AM504" s="69"/>
      <c r="AN504" s="69"/>
      <c r="AO504" s="69"/>
      <c r="AP504" s="69"/>
      <c r="AQ504" s="69"/>
      <c r="AR504" s="69"/>
      <c r="AS504" s="69"/>
      <c r="AT504" s="69"/>
      <c r="AU504" s="69"/>
      <c r="AV504" s="69"/>
      <c r="AW504" s="69"/>
      <c r="AX504" s="69"/>
      <c r="AY504" s="69"/>
      <c r="AZ504" s="69"/>
      <c r="BA504" s="69"/>
      <c r="BB504" s="69"/>
      <c r="BC504" s="69"/>
      <c r="BD504" s="69"/>
      <c r="BE504" s="69"/>
      <c r="BF504" s="69"/>
      <c r="BG504" s="69"/>
      <c r="BH504" s="69"/>
      <c r="BI504" s="69"/>
      <c r="BJ504" s="69"/>
      <c r="BK504" s="69"/>
      <c r="BL504" s="69"/>
      <c r="BM504" s="69"/>
      <c r="BN504" s="69"/>
      <c r="BO504" s="69"/>
      <c r="BP504" s="69"/>
      <c r="BQ504" s="69"/>
      <c r="BR504" s="69"/>
      <c r="BS504" s="69"/>
      <c r="BT504" s="69"/>
      <c r="BU504" s="69"/>
      <c r="BV504" s="69"/>
      <c r="BW504" s="69"/>
      <c r="BX504" s="69"/>
      <c r="BY504" s="69"/>
      <c r="BZ504" s="69"/>
      <c r="CA504" s="69"/>
      <c r="CB504" s="69"/>
      <c r="CC504" s="69"/>
      <c r="CD504" s="69"/>
      <c r="CE504" s="69"/>
      <c r="CF504" s="69"/>
      <c r="CG504" s="69"/>
      <c r="CH504" s="69"/>
      <c r="CI504" s="69"/>
      <c r="CJ504" s="69"/>
      <c r="CK504" s="69"/>
      <c r="CL504" s="69"/>
      <c r="CM504" s="69"/>
      <c r="CN504" s="69"/>
      <c r="CO504" s="69"/>
      <c r="CP504" s="69"/>
      <c r="CQ504" s="69"/>
      <c r="CR504" s="69"/>
      <c r="CS504" s="69"/>
      <c r="CT504" s="69"/>
      <c r="CU504" s="69"/>
      <c r="CV504" s="69"/>
      <c r="CW504" s="69"/>
      <c r="CX504" s="69"/>
      <c r="CY504" s="69"/>
      <c r="CZ504" s="69"/>
      <c r="DA504" s="69"/>
      <c r="DB504" s="69"/>
      <c r="DC504" s="69"/>
      <c r="DD504" s="69"/>
      <c r="DE504" s="69"/>
      <c r="DF504" s="69"/>
      <c r="DG504" s="69"/>
      <c r="DH504" s="69"/>
      <c r="DI504" s="69"/>
      <c r="DJ504" s="69"/>
      <c r="DK504" s="69"/>
      <c r="DL504" s="69"/>
      <c r="DM504" s="69"/>
      <c r="DN504" s="69"/>
      <c r="DO504" s="69"/>
      <c r="DP504" s="69"/>
      <c r="DQ504" s="69"/>
      <c r="DR504" s="69"/>
      <c r="DS504" s="69"/>
      <c r="DT504" s="69"/>
      <c r="DU504" s="69"/>
      <c r="DV504" s="69"/>
      <c r="DW504" s="69"/>
      <c r="DX504" s="69"/>
      <c r="DY504" s="69"/>
      <c r="DZ504" s="69"/>
      <c r="EA504" s="69"/>
      <c r="EB504" s="69"/>
      <c r="EC504" s="69"/>
      <c r="ED504" s="69"/>
      <c r="EE504" s="69"/>
      <c r="EF504" s="69"/>
      <c r="EG504" s="69"/>
      <c r="EH504" s="69"/>
      <c r="EI504" s="69"/>
      <c r="EJ504" s="69"/>
      <c r="EK504" s="69"/>
      <c r="EL504" s="69"/>
      <c r="EM504" s="69"/>
      <c r="EN504" s="69"/>
      <c r="EO504" s="69"/>
      <c r="EP504" s="69"/>
      <c r="EQ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c r="AC505" s="69"/>
      <c r="AD505" s="69"/>
      <c r="AE505" s="69"/>
      <c r="AF505" s="69"/>
      <c r="AG505" s="69"/>
      <c r="AH505" s="69"/>
      <c r="AI505" s="69"/>
      <c r="AJ505" s="69"/>
      <c r="AK505" s="69"/>
      <c r="AL505" s="69"/>
      <c r="AM505" s="69"/>
      <c r="AN505" s="69"/>
      <c r="AO505" s="69"/>
      <c r="AP505" s="69"/>
      <c r="AQ505" s="69"/>
      <c r="AR505" s="69"/>
      <c r="AS505" s="69"/>
      <c r="AT505" s="69"/>
      <c r="AU505" s="69"/>
      <c r="AV505" s="69"/>
      <c r="AW505" s="69"/>
      <c r="AX505" s="69"/>
      <c r="AY505" s="69"/>
      <c r="AZ505" s="69"/>
      <c r="BA505" s="69"/>
      <c r="BB505" s="69"/>
      <c r="BC505" s="69"/>
      <c r="BD505" s="69"/>
      <c r="BE505" s="69"/>
      <c r="BF505" s="69"/>
      <c r="BG505" s="69"/>
      <c r="BH505" s="69"/>
      <c r="BI505" s="69"/>
      <c r="BJ505" s="69"/>
      <c r="BK505" s="69"/>
      <c r="BL505" s="69"/>
      <c r="BM505" s="69"/>
      <c r="BN505" s="69"/>
      <c r="BO505" s="69"/>
      <c r="BP505" s="69"/>
      <c r="BQ505" s="69"/>
      <c r="BR505" s="69"/>
      <c r="BS505" s="69"/>
      <c r="BT505" s="69"/>
      <c r="BU505" s="69"/>
      <c r="BV505" s="69"/>
      <c r="BW505" s="69"/>
      <c r="BX505" s="69"/>
      <c r="BY505" s="69"/>
      <c r="BZ505" s="69"/>
      <c r="CA505" s="69"/>
      <c r="CB505" s="69"/>
      <c r="CC505" s="69"/>
      <c r="CD505" s="69"/>
      <c r="CE505" s="69"/>
      <c r="CF505" s="69"/>
      <c r="CG505" s="69"/>
      <c r="CH505" s="69"/>
      <c r="CI505" s="69"/>
      <c r="CJ505" s="69"/>
      <c r="CK505" s="69"/>
      <c r="CL505" s="69"/>
      <c r="CM505" s="69"/>
      <c r="CN505" s="69"/>
      <c r="CO505" s="69"/>
      <c r="CP505" s="69"/>
      <c r="CQ505" s="69"/>
      <c r="CR505" s="69"/>
      <c r="CS505" s="69"/>
      <c r="CT505" s="69"/>
      <c r="CU505" s="69"/>
      <c r="CV505" s="69"/>
      <c r="CW505" s="69"/>
      <c r="CX505" s="69"/>
      <c r="CY505" s="69"/>
      <c r="CZ505" s="69"/>
      <c r="DA505" s="69"/>
      <c r="DB505" s="69"/>
      <c r="DC505" s="69"/>
      <c r="DD505" s="69"/>
      <c r="DE505" s="69"/>
      <c r="DF505" s="69"/>
      <c r="DG505" s="69"/>
      <c r="DH505" s="69"/>
      <c r="DI505" s="69"/>
      <c r="DJ505" s="69"/>
      <c r="DK505" s="69"/>
      <c r="DL505" s="69"/>
      <c r="DM505" s="69"/>
      <c r="DN505" s="69"/>
      <c r="DO505" s="69"/>
      <c r="DP505" s="69"/>
      <c r="DQ505" s="69"/>
      <c r="DR505" s="69"/>
      <c r="DS505" s="69"/>
      <c r="DT505" s="69"/>
      <c r="DU505" s="69"/>
      <c r="DV505" s="69"/>
      <c r="DW505" s="69"/>
      <c r="DX505" s="69"/>
      <c r="DY505" s="69"/>
      <c r="DZ505" s="69"/>
      <c r="EA505" s="69"/>
      <c r="EB505" s="69"/>
      <c r="EC505" s="69"/>
      <c r="ED505" s="69"/>
      <c r="EE505" s="69"/>
      <c r="EF505" s="69"/>
      <c r="EG505" s="69"/>
      <c r="EH505" s="69"/>
      <c r="EI505" s="69"/>
      <c r="EJ505" s="69"/>
      <c r="EK505" s="69"/>
      <c r="EL505" s="69"/>
      <c r="EM505" s="69"/>
      <c r="EN505" s="69"/>
      <c r="EO505" s="69"/>
      <c r="EP505" s="69"/>
      <c r="EQ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c r="AC506" s="69"/>
      <c r="AD506" s="69"/>
      <c r="AE506" s="69"/>
      <c r="AF506" s="69"/>
      <c r="AG506" s="69"/>
      <c r="AH506" s="69"/>
      <c r="AI506" s="69"/>
      <c r="AJ506" s="69"/>
      <c r="AK506" s="69"/>
      <c r="AL506" s="69"/>
      <c r="AM506" s="69"/>
      <c r="AN506" s="69"/>
      <c r="AO506" s="69"/>
      <c r="AP506" s="69"/>
      <c r="AQ506" s="69"/>
      <c r="AR506" s="69"/>
      <c r="AS506" s="69"/>
      <c r="AT506" s="69"/>
      <c r="AU506" s="69"/>
      <c r="AV506" s="69"/>
      <c r="AW506" s="69"/>
      <c r="AX506" s="69"/>
      <c r="AY506" s="69"/>
      <c r="AZ506" s="69"/>
      <c r="BA506" s="69"/>
      <c r="BB506" s="69"/>
      <c r="BC506" s="69"/>
      <c r="BD506" s="69"/>
      <c r="BE506" s="69"/>
      <c r="BF506" s="69"/>
      <c r="BG506" s="69"/>
      <c r="BH506" s="69"/>
      <c r="BI506" s="69"/>
      <c r="BJ506" s="69"/>
      <c r="BK506" s="69"/>
      <c r="BL506" s="69"/>
      <c r="BM506" s="69"/>
      <c r="BN506" s="69"/>
      <c r="BO506" s="69"/>
      <c r="BP506" s="69"/>
      <c r="BQ506" s="69"/>
      <c r="BR506" s="69"/>
      <c r="BS506" s="69"/>
      <c r="BT506" s="69"/>
      <c r="BU506" s="69"/>
      <c r="BV506" s="69"/>
      <c r="BW506" s="69"/>
      <c r="BX506" s="69"/>
      <c r="BY506" s="69"/>
      <c r="BZ506" s="69"/>
      <c r="CA506" s="69"/>
      <c r="CB506" s="69"/>
      <c r="CC506" s="69"/>
      <c r="CD506" s="69"/>
      <c r="CE506" s="69"/>
      <c r="CF506" s="69"/>
      <c r="CG506" s="69"/>
      <c r="CH506" s="69"/>
      <c r="CI506" s="69"/>
      <c r="CJ506" s="69"/>
      <c r="CK506" s="69"/>
      <c r="CL506" s="69"/>
      <c r="CM506" s="69"/>
      <c r="CN506" s="69"/>
      <c r="CO506" s="69"/>
      <c r="CP506" s="69"/>
      <c r="CQ506" s="69"/>
      <c r="CR506" s="69"/>
      <c r="CS506" s="69"/>
      <c r="CT506" s="69"/>
      <c r="CU506" s="69"/>
      <c r="CV506" s="69"/>
      <c r="CW506" s="69"/>
      <c r="CX506" s="69"/>
      <c r="CY506" s="69"/>
      <c r="CZ506" s="69"/>
      <c r="DA506" s="69"/>
      <c r="DB506" s="69"/>
      <c r="DC506" s="69"/>
      <c r="DD506" s="69"/>
      <c r="DE506" s="69"/>
      <c r="DF506" s="69"/>
      <c r="DG506" s="69"/>
      <c r="DH506" s="69"/>
      <c r="DI506" s="69"/>
      <c r="DJ506" s="69"/>
      <c r="DK506" s="69"/>
      <c r="DL506" s="69"/>
      <c r="DM506" s="69"/>
      <c r="DN506" s="69"/>
      <c r="DO506" s="69"/>
      <c r="DP506" s="69"/>
      <c r="DQ506" s="69"/>
      <c r="DR506" s="69"/>
      <c r="DS506" s="69"/>
      <c r="DT506" s="69"/>
      <c r="DU506" s="69"/>
      <c r="DV506" s="69"/>
      <c r="DW506" s="69"/>
      <c r="DX506" s="69"/>
      <c r="DY506" s="69"/>
      <c r="DZ506" s="69"/>
      <c r="EA506" s="69"/>
      <c r="EB506" s="69"/>
      <c r="EC506" s="69"/>
      <c r="ED506" s="69"/>
      <c r="EE506" s="69"/>
      <c r="EF506" s="69"/>
      <c r="EG506" s="69"/>
      <c r="EH506" s="69"/>
      <c r="EI506" s="69"/>
      <c r="EJ506" s="69"/>
      <c r="EK506" s="69"/>
      <c r="EL506" s="69"/>
      <c r="EM506" s="69"/>
      <c r="EN506" s="69"/>
      <c r="EO506" s="69"/>
      <c r="EP506" s="69"/>
      <c r="EQ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c r="AC507" s="69"/>
      <c r="AD507" s="69"/>
      <c r="AE507" s="69"/>
      <c r="AF507" s="69"/>
      <c r="AG507" s="69"/>
      <c r="AH507" s="69"/>
      <c r="AI507" s="69"/>
      <c r="AJ507" s="69"/>
      <c r="AK507" s="69"/>
      <c r="AL507" s="69"/>
      <c r="AM507" s="69"/>
      <c r="AN507" s="69"/>
      <c r="AO507" s="69"/>
      <c r="AP507" s="69"/>
      <c r="AQ507" s="69"/>
      <c r="AR507" s="69"/>
      <c r="AS507" s="69"/>
      <c r="AT507" s="69"/>
      <c r="AU507" s="69"/>
      <c r="AV507" s="69"/>
      <c r="AW507" s="69"/>
      <c r="AX507" s="69"/>
      <c r="AY507" s="69"/>
      <c r="AZ507" s="69"/>
      <c r="BA507" s="69"/>
      <c r="BB507" s="69"/>
      <c r="BC507" s="69"/>
      <c r="BD507" s="69"/>
      <c r="BE507" s="69"/>
      <c r="BF507" s="69"/>
      <c r="BG507" s="69"/>
      <c r="BH507" s="69"/>
      <c r="BI507" s="69"/>
      <c r="BJ507" s="69"/>
      <c r="BK507" s="69"/>
      <c r="BL507" s="69"/>
      <c r="BM507" s="69"/>
      <c r="BN507" s="69"/>
      <c r="BO507" s="69"/>
      <c r="BP507" s="69"/>
      <c r="BQ507" s="69"/>
      <c r="BR507" s="69"/>
      <c r="BS507" s="69"/>
      <c r="BT507" s="69"/>
      <c r="BU507" s="69"/>
      <c r="BV507" s="69"/>
      <c r="BW507" s="69"/>
      <c r="BX507" s="69"/>
      <c r="BY507" s="69"/>
      <c r="BZ507" s="69"/>
      <c r="CA507" s="69"/>
      <c r="CB507" s="69"/>
      <c r="CC507" s="69"/>
      <c r="CD507" s="69"/>
      <c r="CE507" s="69"/>
      <c r="CF507" s="69"/>
      <c r="CG507" s="69"/>
      <c r="CH507" s="69"/>
      <c r="CI507" s="69"/>
      <c r="CJ507" s="69"/>
      <c r="CK507" s="69"/>
      <c r="CL507" s="69"/>
      <c r="CM507" s="69"/>
      <c r="CN507" s="69"/>
      <c r="CO507" s="69"/>
      <c r="CP507" s="69"/>
      <c r="CQ507" s="69"/>
      <c r="CR507" s="69"/>
      <c r="CS507" s="69"/>
      <c r="CT507" s="69"/>
      <c r="CU507" s="69"/>
      <c r="CV507" s="69"/>
      <c r="CW507" s="69"/>
      <c r="CX507" s="69"/>
      <c r="CY507" s="69"/>
      <c r="CZ507" s="69"/>
      <c r="DA507" s="69"/>
      <c r="DB507" s="69"/>
      <c r="DC507" s="69"/>
      <c r="DD507" s="69"/>
      <c r="DE507" s="69"/>
      <c r="DF507" s="69"/>
      <c r="DG507" s="69"/>
      <c r="DH507" s="69"/>
      <c r="DI507" s="69"/>
      <c r="DJ507" s="69"/>
      <c r="DK507" s="69"/>
      <c r="DL507" s="69"/>
      <c r="DM507" s="69"/>
      <c r="DN507" s="69"/>
      <c r="DO507" s="69"/>
      <c r="DP507" s="69"/>
      <c r="DQ507" s="69"/>
      <c r="DR507" s="69"/>
      <c r="DS507" s="69"/>
      <c r="DT507" s="69"/>
      <c r="DU507" s="69"/>
      <c r="DV507" s="69"/>
      <c r="DW507" s="69"/>
      <c r="DX507" s="69"/>
      <c r="DY507" s="69"/>
      <c r="DZ507" s="69"/>
      <c r="EA507" s="69"/>
      <c r="EB507" s="69"/>
      <c r="EC507" s="69"/>
      <c r="ED507" s="69"/>
      <c r="EE507" s="69"/>
      <c r="EF507" s="69"/>
      <c r="EG507" s="69"/>
      <c r="EH507" s="69"/>
      <c r="EI507" s="69"/>
      <c r="EJ507" s="69"/>
      <c r="EK507" s="69"/>
      <c r="EL507" s="69"/>
      <c r="EM507" s="69"/>
      <c r="EN507" s="69"/>
      <c r="EO507" s="69"/>
      <c r="EP507" s="69"/>
      <c r="EQ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c r="AC508" s="69"/>
      <c r="AD508" s="69"/>
      <c r="AE508" s="69"/>
      <c r="AF508" s="69"/>
      <c r="AG508" s="69"/>
      <c r="AH508" s="69"/>
      <c r="AI508" s="69"/>
      <c r="AJ508" s="69"/>
      <c r="AK508" s="69"/>
      <c r="AL508" s="69"/>
      <c r="AM508" s="69"/>
      <c r="AN508" s="69"/>
      <c r="AO508" s="69"/>
      <c r="AP508" s="69"/>
      <c r="AQ508" s="69"/>
      <c r="AR508" s="69"/>
      <c r="AS508" s="69"/>
      <c r="AT508" s="69"/>
      <c r="AU508" s="69"/>
      <c r="AV508" s="69"/>
      <c r="AW508" s="69"/>
      <c r="AX508" s="69"/>
      <c r="AY508" s="69"/>
      <c r="AZ508" s="69"/>
      <c r="BA508" s="69"/>
      <c r="BB508" s="69"/>
      <c r="BC508" s="69"/>
      <c r="BD508" s="69"/>
      <c r="BE508" s="69"/>
      <c r="BF508" s="69"/>
      <c r="BG508" s="69"/>
      <c r="BH508" s="69"/>
      <c r="BI508" s="69"/>
      <c r="BJ508" s="69"/>
      <c r="BK508" s="69"/>
      <c r="BL508" s="69"/>
      <c r="BM508" s="69"/>
      <c r="BN508" s="69"/>
      <c r="BO508" s="69"/>
      <c r="BP508" s="69"/>
      <c r="BQ508" s="69"/>
      <c r="BR508" s="69"/>
      <c r="BS508" s="69"/>
      <c r="BT508" s="69"/>
      <c r="BU508" s="69"/>
      <c r="BV508" s="69"/>
      <c r="BW508" s="69"/>
      <c r="BX508" s="69"/>
      <c r="BY508" s="69"/>
      <c r="BZ508" s="69"/>
      <c r="CA508" s="69"/>
      <c r="CB508" s="69"/>
      <c r="CC508" s="69"/>
      <c r="CD508" s="69"/>
      <c r="CE508" s="69"/>
      <c r="CF508" s="69"/>
      <c r="CG508" s="69"/>
      <c r="CH508" s="69"/>
      <c r="CI508" s="69"/>
      <c r="CJ508" s="69"/>
      <c r="CK508" s="69"/>
      <c r="CL508" s="69"/>
      <c r="CM508" s="69"/>
      <c r="CN508" s="69"/>
      <c r="CO508" s="69"/>
      <c r="CP508" s="69"/>
      <c r="CQ508" s="69"/>
      <c r="CR508" s="69"/>
      <c r="CS508" s="69"/>
      <c r="CT508" s="69"/>
      <c r="CU508" s="69"/>
      <c r="CV508" s="69"/>
      <c r="CW508" s="69"/>
      <c r="CX508" s="69"/>
      <c r="CY508" s="69"/>
      <c r="CZ508" s="69"/>
      <c r="DA508" s="69"/>
      <c r="DB508" s="69"/>
      <c r="DC508" s="69"/>
      <c r="DD508" s="69"/>
      <c r="DE508" s="69"/>
      <c r="DF508" s="69"/>
      <c r="DG508" s="69"/>
      <c r="DH508" s="69"/>
      <c r="DI508" s="69"/>
      <c r="DJ508" s="69"/>
      <c r="DK508" s="69"/>
      <c r="DL508" s="69"/>
      <c r="DM508" s="69"/>
      <c r="DN508" s="69"/>
      <c r="DO508" s="69"/>
      <c r="DP508" s="69"/>
      <c r="DQ508" s="69"/>
      <c r="DR508" s="69"/>
      <c r="DS508" s="69"/>
      <c r="DT508" s="69"/>
      <c r="DU508" s="69"/>
      <c r="DV508" s="69"/>
      <c r="DW508" s="69"/>
      <c r="DX508" s="69"/>
      <c r="DY508" s="69"/>
      <c r="DZ508" s="69"/>
      <c r="EA508" s="69"/>
      <c r="EB508" s="69"/>
      <c r="EC508" s="69"/>
      <c r="ED508" s="69"/>
      <c r="EE508" s="69"/>
      <c r="EF508" s="69"/>
      <c r="EG508" s="69"/>
      <c r="EH508" s="69"/>
      <c r="EI508" s="69"/>
      <c r="EJ508" s="69"/>
      <c r="EK508" s="69"/>
      <c r="EL508" s="69"/>
      <c r="EM508" s="69"/>
      <c r="EN508" s="69"/>
      <c r="EO508" s="69"/>
      <c r="EP508" s="69"/>
      <c r="EQ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69"/>
      <c r="AN509" s="69"/>
      <c r="AO509" s="69"/>
      <c r="AP509" s="69"/>
      <c r="AQ509" s="69"/>
      <c r="AR509" s="69"/>
      <c r="AS509" s="69"/>
      <c r="AT509" s="69"/>
      <c r="AU509" s="69"/>
      <c r="AV509" s="69"/>
      <c r="AW509" s="69"/>
      <c r="AX509" s="69"/>
      <c r="AY509" s="69"/>
      <c r="AZ509" s="69"/>
      <c r="BA509" s="69"/>
      <c r="BB509" s="69"/>
      <c r="BC509" s="69"/>
      <c r="BD509" s="69"/>
      <c r="BE509" s="69"/>
      <c r="BF509" s="69"/>
      <c r="BG509" s="69"/>
      <c r="BH509" s="69"/>
      <c r="BI509" s="69"/>
      <c r="BJ509" s="69"/>
      <c r="BK509" s="69"/>
      <c r="BL509" s="69"/>
      <c r="BM509" s="69"/>
      <c r="BN509" s="69"/>
      <c r="BO509" s="69"/>
      <c r="BP509" s="69"/>
      <c r="BQ509" s="69"/>
      <c r="BR509" s="69"/>
      <c r="BS509" s="69"/>
      <c r="BT509" s="69"/>
      <c r="BU509" s="69"/>
      <c r="BV509" s="69"/>
      <c r="BW509" s="69"/>
      <c r="BX509" s="69"/>
      <c r="BY509" s="69"/>
      <c r="BZ509" s="69"/>
      <c r="CA509" s="69"/>
      <c r="CB509" s="69"/>
      <c r="CC509" s="69"/>
      <c r="CD509" s="69"/>
      <c r="CE509" s="69"/>
      <c r="CF509" s="69"/>
      <c r="CG509" s="69"/>
      <c r="CH509" s="69"/>
      <c r="CI509" s="69"/>
      <c r="CJ509" s="69"/>
      <c r="CK509" s="69"/>
      <c r="CL509" s="69"/>
      <c r="CM509" s="69"/>
      <c r="CN509" s="69"/>
      <c r="CO509" s="69"/>
      <c r="CP509" s="69"/>
      <c r="CQ509" s="69"/>
      <c r="CR509" s="69"/>
      <c r="CS509" s="69"/>
      <c r="CT509" s="69"/>
      <c r="CU509" s="69"/>
      <c r="CV509" s="69"/>
      <c r="CW509" s="69"/>
      <c r="CX509" s="69"/>
      <c r="CY509" s="69"/>
      <c r="CZ509" s="69"/>
      <c r="DA509" s="69"/>
      <c r="DB509" s="69"/>
      <c r="DC509" s="69"/>
      <c r="DD509" s="69"/>
      <c r="DE509" s="69"/>
      <c r="DF509" s="69"/>
      <c r="DG509" s="69"/>
      <c r="DH509" s="69"/>
      <c r="DI509" s="69"/>
      <c r="DJ509" s="69"/>
      <c r="DK509" s="69"/>
      <c r="DL509" s="69"/>
      <c r="DM509" s="69"/>
      <c r="DN509" s="69"/>
      <c r="DO509" s="69"/>
      <c r="DP509" s="69"/>
      <c r="DQ509" s="69"/>
      <c r="DR509" s="69"/>
      <c r="DS509" s="69"/>
      <c r="DT509" s="69"/>
      <c r="DU509" s="69"/>
      <c r="DV509" s="69"/>
      <c r="DW509" s="69"/>
      <c r="DX509" s="69"/>
      <c r="DY509" s="69"/>
      <c r="DZ509" s="69"/>
      <c r="EA509" s="69"/>
      <c r="EB509" s="69"/>
      <c r="EC509" s="69"/>
      <c r="ED509" s="69"/>
      <c r="EE509" s="69"/>
      <c r="EF509" s="69"/>
      <c r="EG509" s="69"/>
      <c r="EH509" s="69"/>
      <c r="EI509" s="69"/>
      <c r="EJ509" s="69"/>
      <c r="EK509" s="69"/>
      <c r="EL509" s="69"/>
      <c r="EM509" s="69"/>
      <c r="EN509" s="69"/>
      <c r="EO509" s="69"/>
      <c r="EP509" s="69"/>
      <c r="EQ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69"/>
      <c r="AN510" s="69"/>
      <c r="AO510" s="69"/>
      <c r="AP510" s="69"/>
      <c r="AQ510" s="69"/>
      <c r="AR510" s="69"/>
      <c r="AS510" s="69"/>
      <c r="AT510" s="69"/>
      <c r="AU510" s="69"/>
      <c r="AV510" s="69"/>
      <c r="AW510" s="69"/>
      <c r="AX510" s="69"/>
      <c r="AY510" s="69"/>
      <c r="AZ510" s="69"/>
      <c r="BA510" s="69"/>
      <c r="BB510" s="69"/>
      <c r="BC510" s="69"/>
      <c r="BD510" s="69"/>
      <c r="BE510" s="69"/>
      <c r="BF510" s="69"/>
      <c r="BG510" s="69"/>
      <c r="BH510" s="69"/>
      <c r="BI510" s="69"/>
      <c r="BJ510" s="69"/>
      <c r="BK510" s="69"/>
      <c r="BL510" s="69"/>
      <c r="BM510" s="69"/>
      <c r="BN510" s="69"/>
      <c r="BO510" s="69"/>
      <c r="BP510" s="69"/>
      <c r="BQ510" s="69"/>
      <c r="BR510" s="69"/>
      <c r="BS510" s="69"/>
      <c r="BT510" s="69"/>
      <c r="BU510" s="69"/>
      <c r="BV510" s="69"/>
      <c r="BW510" s="69"/>
      <c r="BX510" s="69"/>
      <c r="BY510" s="69"/>
      <c r="BZ510" s="69"/>
      <c r="CA510" s="69"/>
      <c r="CB510" s="69"/>
      <c r="CC510" s="69"/>
      <c r="CD510" s="69"/>
      <c r="CE510" s="69"/>
      <c r="CF510" s="69"/>
      <c r="CG510" s="69"/>
      <c r="CH510" s="69"/>
      <c r="CI510" s="69"/>
      <c r="CJ510" s="69"/>
      <c r="CK510" s="69"/>
      <c r="CL510" s="69"/>
      <c r="CM510" s="69"/>
      <c r="CN510" s="69"/>
      <c r="CO510" s="69"/>
      <c r="CP510" s="69"/>
      <c r="CQ510" s="69"/>
      <c r="CR510" s="69"/>
      <c r="CS510" s="69"/>
      <c r="CT510" s="69"/>
      <c r="CU510" s="69"/>
      <c r="CV510" s="69"/>
      <c r="CW510" s="69"/>
      <c r="CX510" s="69"/>
      <c r="CY510" s="69"/>
      <c r="CZ510" s="69"/>
      <c r="DA510" s="69"/>
      <c r="DB510" s="69"/>
      <c r="DC510" s="69"/>
      <c r="DD510" s="69"/>
      <c r="DE510" s="69"/>
      <c r="DF510" s="69"/>
      <c r="DG510" s="69"/>
      <c r="DH510" s="69"/>
      <c r="DI510" s="69"/>
      <c r="DJ510" s="69"/>
      <c r="DK510" s="69"/>
      <c r="DL510" s="69"/>
      <c r="DM510" s="69"/>
      <c r="DN510" s="69"/>
      <c r="DO510" s="69"/>
      <c r="DP510" s="69"/>
      <c r="DQ510" s="69"/>
      <c r="DR510" s="69"/>
      <c r="DS510" s="69"/>
      <c r="DT510" s="69"/>
      <c r="DU510" s="69"/>
      <c r="DV510" s="69"/>
      <c r="DW510" s="69"/>
      <c r="DX510" s="69"/>
      <c r="DY510" s="69"/>
      <c r="DZ510" s="69"/>
      <c r="EA510" s="69"/>
      <c r="EB510" s="69"/>
      <c r="EC510" s="69"/>
      <c r="ED510" s="69"/>
      <c r="EE510" s="69"/>
      <c r="EF510" s="69"/>
      <c r="EG510" s="69"/>
      <c r="EH510" s="69"/>
      <c r="EI510" s="69"/>
      <c r="EJ510" s="69"/>
      <c r="EK510" s="69"/>
      <c r="EL510" s="69"/>
      <c r="EM510" s="69"/>
      <c r="EN510" s="69"/>
      <c r="EO510" s="69"/>
      <c r="EP510" s="69"/>
      <c r="EQ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69"/>
      <c r="AN511" s="69"/>
      <c r="AO511" s="69"/>
      <c r="AP511" s="69"/>
      <c r="AQ511" s="69"/>
      <c r="AR511" s="69"/>
      <c r="AS511" s="69"/>
      <c r="AT511" s="69"/>
      <c r="AU511" s="69"/>
      <c r="AV511" s="69"/>
      <c r="AW511" s="69"/>
      <c r="AX511" s="69"/>
      <c r="AY511" s="69"/>
      <c r="AZ511" s="69"/>
      <c r="BA511" s="69"/>
      <c r="BB511" s="69"/>
      <c r="BC511" s="69"/>
      <c r="BD511" s="69"/>
      <c r="BE511" s="69"/>
      <c r="BF511" s="69"/>
      <c r="BG511" s="69"/>
      <c r="BH511" s="69"/>
      <c r="BI511" s="69"/>
      <c r="BJ511" s="69"/>
      <c r="BK511" s="69"/>
      <c r="BL511" s="69"/>
      <c r="BM511" s="69"/>
      <c r="BN511" s="69"/>
      <c r="BO511" s="69"/>
      <c r="BP511" s="69"/>
      <c r="BQ511" s="69"/>
      <c r="BR511" s="69"/>
      <c r="BS511" s="69"/>
      <c r="BT511" s="69"/>
      <c r="BU511" s="69"/>
      <c r="BV511" s="69"/>
      <c r="BW511" s="69"/>
      <c r="BX511" s="69"/>
      <c r="BY511" s="69"/>
      <c r="BZ511" s="69"/>
      <c r="CA511" s="69"/>
      <c r="CB511" s="69"/>
      <c r="CC511" s="69"/>
      <c r="CD511" s="69"/>
      <c r="CE511" s="69"/>
      <c r="CF511" s="69"/>
      <c r="CG511" s="69"/>
      <c r="CH511" s="69"/>
      <c r="CI511" s="69"/>
      <c r="CJ511" s="69"/>
      <c r="CK511" s="69"/>
      <c r="CL511" s="69"/>
      <c r="CM511" s="69"/>
      <c r="CN511" s="69"/>
      <c r="CO511" s="69"/>
      <c r="CP511" s="69"/>
      <c r="CQ511" s="69"/>
      <c r="CR511" s="69"/>
      <c r="CS511" s="69"/>
      <c r="CT511" s="69"/>
      <c r="CU511" s="69"/>
      <c r="CV511" s="69"/>
      <c r="CW511" s="69"/>
      <c r="CX511" s="69"/>
      <c r="CY511" s="69"/>
      <c r="CZ511" s="69"/>
      <c r="DA511" s="69"/>
      <c r="DB511" s="69"/>
      <c r="DC511" s="69"/>
      <c r="DD511" s="69"/>
      <c r="DE511" s="69"/>
      <c r="DF511" s="69"/>
      <c r="DG511" s="69"/>
      <c r="DH511" s="69"/>
      <c r="DI511" s="69"/>
      <c r="DJ511" s="69"/>
      <c r="DK511" s="69"/>
      <c r="DL511" s="69"/>
      <c r="DM511" s="69"/>
      <c r="DN511" s="69"/>
      <c r="DO511" s="69"/>
      <c r="DP511" s="69"/>
      <c r="DQ511" s="69"/>
      <c r="DR511" s="69"/>
      <c r="DS511" s="69"/>
      <c r="DT511" s="69"/>
      <c r="DU511" s="69"/>
      <c r="DV511" s="69"/>
      <c r="DW511" s="69"/>
      <c r="DX511" s="69"/>
      <c r="DY511" s="69"/>
      <c r="DZ511" s="69"/>
      <c r="EA511" s="69"/>
      <c r="EB511" s="69"/>
      <c r="EC511" s="69"/>
      <c r="ED511" s="69"/>
      <c r="EE511" s="69"/>
      <c r="EF511" s="69"/>
      <c r="EG511" s="69"/>
      <c r="EH511" s="69"/>
      <c r="EI511" s="69"/>
      <c r="EJ511" s="69"/>
      <c r="EK511" s="69"/>
      <c r="EL511" s="69"/>
      <c r="EM511" s="69"/>
      <c r="EN511" s="69"/>
      <c r="EO511" s="69"/>
      <c r="EP511" s="69"/>
      <c r="EQ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69"/>
      <c r="AN512" s="69"/>
      <c r="AO512" s="69"/>
      <c r="AP512" s="69"/>
      <c r="AQ512" s="69"/>
      <c r="AR512" s="69"/>
      <c r="AS512" s="69"/>
      <c r="AT512" s="69"/>
      <c r="AU512" s="69"/>
      <c r="AV512" s="69"/>
      <c r="AW512" s="69"/>
      <c r="AX512" s="69"/>
      <c r="AY512" s="69"/>
      <c r="AZ512" s="69"/>
      <c r="BA512" s="69"/>
      <c r="BB512" s="69"/>
      <c r="BC512" s="69"/>
      <c r="BD512" s="69"/>
      <c r="BE512" s="69"/>
      <c r="BF512" s="69"/>
      <c r="BG512" s="69"/>
      <c r="BH512" s="69"/>
      <c r="BI512" s="69"/>
      <c r="BJ512" s="69"/>
      <c r="BK512" s="69"/>
      <c r="BL512" s="69"/>
      <c r="BM512" s="69"/>
      <c r="BN512" s="69"/>
      <c r="BO512" s="69"/>
      <c r="BP512" s="69"/>
      <c r="BQ512" s="69"/>
      <c r="BR512" s="69"/>
      <c r="BS512" s="69"/>
      <c r="BT512" s="69"/>
      <c r="BU512" s="69"/>
      <c r="BV512" s="69"/>
      <c r="BW512" s="69"/>
      <c r="BX512" s="69"/>
      <c r="BY512" s="69"/>
      <c r="BZ512" s="69"/>
      <c r="CA512" s="69"/>
      <c r="CB512" s="69"/>
      <c r="CC512" s="69"/>
      <c r="CD512" s="69"/>
      <c r="CE512" s="69"/>
      <c r="CF512" s="69"/>
      <c r="CG512" s="69"/>
      <c r="CH512" s="69"/>
      <c r="CI512" s="69"/>
      <c r="CJ512" s="69"/>
      <c r="CK512" s="69"/>
      <c r="CL512" s="69"/>
      <c r="CM512" s="69"/>
      <c r="CN512" s="69"/>
      <c r="CO512" s="69"/>
      <c r="CP512" s="69"/>
      <c r="CQ512" s="69"/>
      <c r="CR512" s="69"/>
      <c r="CS512" s="69"/>
      <c r="CT512" s="69"/>
      <c r="CU512" s="69"/>
      <c r="CV512" s="69"/>
      <c r="CW512" s="69"/>
      <c r="CX512" s="69"/>
      <c r="CY512" s="69"/>
      <c r="CZ512" s="69"/>
      <c r="DA512" s="69"/>
      <c r="DB512" s="69"/>
      <c r="DC512" s="69"/>
      <c r="DD512" s="69"/>
      <c r="DE512" s="69"/>
      <c r="DF512" s="69"/>
      <c r="DG512" s="69"/>
      <c r="DH512" s="69"/>
      <c r="DI512" s="69"/>
      <c r="DJ512" s="69"/>
      <c r="DK512" s="69"/>
      <c r="DL512" s="69"/>
      <c r="DM512" s="69"/>
      <c r="DN512" s="69"/>
      <c r="DO512" s="69"/>
      <c r="DP512" s="69"/>
      <c r="DQ512" s="69"/>
      <c r="DR512" s="69"/>
      <c r="DS512" s="69"/>
      <c r="DT512" s="69"/>
      <c r="DU512" s="69"/>
      <c r="DV512" s="69"/>
      <c r="DW512" s="69"/>
      <c r="DX512" s="69"/>
      <c r="DY512" s="69"/>
      <c r="DZ512" s="69"/>
      <c r="EA512" s="69"/>
      <c r="EB512" s="69"/>
      <c r="EC512" s="69"/>
      <c r="ED512" s="69"/>
      <c r="EE512" s="69"/>
      <c r="EF512" s="69"/>
      <c r="EG512" s="69"/>
      <c r="EH512" s="69"/>
      <c r="EI512" s="69"/>
      <c r="EJ512" s="69"/>
      <c r="EK512" s="69"/>
      <c r="EL512" s="69"/>
      <c r="EM512" s="69"/>
      <c r="EN512" s="69"/>
      <c r="EO512" s="69"/>
      <c r="EP512" s="69"/>
      <c r="EQ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69"/>
      <c r="AN513" s="69"/>
      <c r="AO513" s="69"/>
      <c r="AP513" s="69"/>
      <c r="AQ513" s="69"/>
      <c r="AR513" s="69"/>
      <c r="AS513" s="69"/>
      <c r="AT513" s="69"/>
      <c r="AU513" s="69"/>
      <c r="AV513" s="69"/>
      <c r="AW513" s="69"/>
      <c r="AX513" s="69"/>
      <c r="AY513" s="69"/>
      <c r="AZ513" s="69"/>
      <c r="BA513" s="69"/>
      <c r="BB513" s="69"/>
      <c r="BC513" s="69"/>
      <c r="BD513" s="69"/>
      <c r="BE513" s="69"/>
      <c r="BF513" s="69"/>
      <c r="BG513" s="69"/>
      <c r="BH513" s="69"/>
      <c r="BI513" s="69"/>
      <c r="BJ513" s="69"/>
      <c r="BK513" s="69"/>
      <c r="BL513" s="69"/>
      <c r="BM513" s="69"/>
      <c r="BN513" s="69"/>
      <c r="BO513" s="69"/>
      <c r="BP513" s="69"/>
      <c r="BQ513" s="69"/>
      <c r="BR513" s="69"/>
      <c r="BS513" s="69"/>
      <c r="BT513" s="69"/>
      <c r="BU513" s="69"/>
      <c r="BV513" s="69"/>
      <c r="BW513" s="69"/>
      <c r="BX513" s="69"/>
      <c r="BY513" s="69"/>
      <c r="BZ513" s="69"/>
      <c r="CA513" s="69"/>
      <c r="CB513" s="69"/>
      <c r="CC513" s="69"/>
      <c r="CD513" s="69"/>
      <c r="CE513" s="69"/>
      <c r="CF513" s="69"/>
      <c r="CG513" s="69"/>
      <c r="CH513" s="69"/>
      <c r="CI513" s="69"/>
      <c r="CJ513" s="69"/>
      <c r="CK513" s="69"/>
      <c r="CL513" s="69"/>
      <c r="CM513" s="69"/>
      <c r="CN513" s="69"/>
      <c r="CO513" s="69"/>
      <c r="CP513" s="69"/>
      <c r="CQ513" s="69"/>
      <c r="CR513" s="69"/>
      <c r="CS513" s="69"/>
      <c r="CT513" s="69"/>
      <c r="CU513" s="69"/>
      <c r="CV513" s="69"/>
      <c r="CW513" s="69"/>
      <c r="CX513" s="69"/>
      <c r="CY513" s="69"/>
      <c r="CZ513" s="69"/>
      <c r="DA513" s="69"/>
      <c r="DB513" s="69"/>
      <c r="DC513" s="69"/>
      <c r="DD513" s="69"/>
      <c r="DE513" s="69"/>
      <c r="DF513" s="69"/>
      <c r="DG513" s="69"/>
      <c r="DH513" s="69"/>
      <c r="DI513" s="69"/>
      <c r="DJ513" s="69"/>
      <c r="DK513" s="69"/>
      <c r="DL513" s="69"/>
      <c r="DM513" s="69"/>
      <c r="DN513" s="69"/>
      <c r="DO513" s="69"/>
      <c r="DP513" s="69"/>
      <c r="DQ513" s="69"/>
      <c r="DR513" s="69"/>
      <c r="DS513" s="69"/>
      <c r="DT513" s="69"/>
      <c r="DU513" s="69"/>
      <c r="DV513" s="69"/>
      <c r="DW513" s="69"/>
      <c r="DX513" s="69"/>
      <c r="DY513" s="69"/>
      <c r="DZ513" s="69"/>
      <c r="EA513" s="69"/>
      <c r="EB513" s="69"/>
      <c r="EC513" s="69"/>
      <c r="ED513" s="69"/>
      <c r="EE513" s="69"/>
      <c r="EF513" s="69"/>
      <c r="EG513" s="69"/>
      <c r="EH513" s="69"/>
      <c r="EI513" s="69"/>
      <c r="EJ513" s="69"/>
      <c r="EK513" s="69"/>
      <c r="EL513" s="69"/>
      <c r="EM513" s="69"/>
      <c r="EN513" s="69"/>
      <c r="EO513" s="69"/>
      <c r="EP513" s="69"/>
      <c r="EQ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69"/>
      <c r="AN514" s="69"/>
      <c r="AO514" s="69"/>
      <c r="AP514" s="69"/>
      <c r="AQ514" s="69"/>
      <c r="AR514" s="69"/>
      <c r="AS514" s="69"/>
      <c r="AT514" s="69"/>
      <c r="AU514" s="69"/>
      <c r="AV514" s="69"/>
      <c r="AW514" s="69"/>
      <c r="AX514" s="69"/>
      <c r="AY514" s="69"/>
      <c r="AZ514" s="69"/>
      <c r="BA514" s="69"/>
      <c r="BB514" s="69"/>
      <c r="BC514" s="69"/>
      <c r="BD514" s="69"/>
      <c r="BE514" s="69"/>
      <c r="BF514" s="69"/>
      <c r="BG514" s="69"/>
      <c r="BH514" s="69"/>
      <c r="BI514" s="69"/>
      <c r="BJ514" s="69"/>
      <c r="BK514" s="69"/>
      <c r="BL514" s="69"/>
      <c r="BM514" s="69"/>
      <c r="BN514" s="69"/>
      <c r="BO514" s="69"/>
      <c r="BP514" s="69"/>
      <c r="BQ514" s="69"/>
      <c r="BR514" s="69"/>
      <c r="BS514" s="69"/>
      <c r="BT514" s="69"/>
      <c r="BU514" s="69"/>
      <c r="BV514" s="69"/>
      <c r="BW514" s="69"/>
      <c r="BX514" s="69"/>
      <c r="BY514" s="69"/>
      <c r="BZ514" s="69"/>
      <c r="CA514" s="69"/>
      <c r="CB514" s="69"/>
      <c r="CC514" s="69"/>
      <c r="CD514" s="69"/>
      <c r="CE514" s="69"/>
      <c r="CF514" s="69"/>
      <c r="CG514" s="69"/>
      <c r="CH514" s="69"/>
      <c r="CI514" s="69"/>
      <c r="CJ514" s="69"/>
      <c r="CK514" s="69"/>
      <c r="CL514" s="69"/>
      <c r="CM514" s="69"/>
      <c r="CN514" s="69"/>
      <c r="CO514" s="69"/>
      <c r="CP514" s="69"/>
      <c r="CQ514" s="69"/>
      <c r="CR514" s="69"/>
      <c r="CS514" s="69"/>
      <c r="CT514" s="69"/>
      <c r="CU514" s="69"/>
      <c r="CV514" s="69"/>
      <c r="CW514" s="69"/>
      <c r="CX514" s="69"/>
      <c r="CY514" s="69"/>
      <c r="CZ514" s="69"/>
      <c r="DA514" s="69"/>
      <c r="DB514" s="69"/>
      <c r="DC514" s="69"/>
      <c r="DD514" s="69"/>
      <c r="DE514" s="69"/>
      <c r="DF514" s="69"/>
      <c r="DG514" s="69"/>
      <c r="DH514" s="69"/>
      <c r="DI514" s="69"/>
      <c r="DJ514" s="69"/>
      <c r="DK514" s="69"/>
      <c r="DL514" s="69"/>
      <c r="DM514" s="69"/>
      <c r="DN514" s="69"/>
      <c r="DO514" s="69"/>
      <c r="DP514" s="69"/>
      <c r="DQ514" s="69"/>
      <c r="DR514" s="69"/>
      <c r="DS514" s="69"/>
      <c r="DT514" s="69"/>
      <c r="DU514" s="69"/>
      <c r="DV514" s="69"/>
      <c r="DW514" s="69"/>
      <c r="DX514" s="69"/>
      <c r="DY514" s="69"/>
      <c r="DZ514" s="69"/>
      <c r="EA514" s="69"/>
      <c r="EB514" s="69"/>
      <c r="EC514" s="69"/>
      <c r="ED514" s="69"/>
      <c r="EE514" s="69"/>
      <c r="EF514" s="69"/>
      <c r="EG514" s="69"/>
      <c r="EH514" s="69"/>
      <c r="EI514" s="69"/>
      <c r="EJ514" s="69"/>
      <c r="EK514" s="69"/>
      <c r="EL514" s="69"/>
      <c r="EM514" s="69"/>
      <c r="EN514" s="69"/>
      <c r="EO514" s="69"/>
      <c r="EP514" s="69"/>
      <c r="EQ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c r="AN515" s="69"/>
      <c r="AO515" s="69"/>
      <c r="AP515" s="69"/>
      <c r="AQ515" s="69"/>
      <c r="AR515" s="69"/>
      <c r="AS515" s="69"/>
      <c r="AT515" s="69"/>
      <c r="AU515" s="69"/>
      <c r="AV515" s="69"/>
      <c r="AW515" s="69"/>
      <c r="AX515" s="69"/>
      <c r="AY515" s="69"/>
      <c r="AZ515" s="69"/>
      <c r="BA515" s="69"/>
      <c r="BB515" s="69"/>
      <c r="BC515" s="69"/>
      <c r="BD515" s="69"/>
      <c r="BE515" s="69"/>
      <c r="BF515" s="69"/>
      <c r="BG515" s="69"/>
      <c r="BH515" s="69"/>
      <c r="BI515" s="69"/>
      <c r="BJ515" s="69"/>
      <c r="BK515" s="69"/>
      <c r="BL515" s="69"/>
      <c r="BM515" s="69"/>
      <c r="BN515" s="69"/>
      <c r="BO515" s="69"/>
      <c r="BP515" s="69"/>
      <c r="BQ515" s="69"/>
      <c r="BR515" s="69"/>
      <c r="BS515" s="69"/>
      <c r="BT515" s="69"/>
      <c r="BU515" s="69"/>
      <c r="BV515" s="69"/>
      <c r="BW515" s="69"/>
      <c r="BX515" s="69"/>
      <c r="BY515" s="69"/>
      <c r="BZ515" s="69"/>
      <c r="CA515" s="69"/>
      <c r="CB515" s="69"/>
      <c r="CC515" s="69"/>
      <c r="CD515" s="69"/>
      <c r="CE515" s="69"/>
      <c r="CF515" s="69"/>
      <c r="CG515" s="69"/>
      <c r="CH515" s="69"/>
      <c r="CI515" s="69"/>
      <c r="CJ515" s="69"/>
      <c r="CK515" s="69"/>
      <c r="CL515" s="69"/>
      <c r="CM515" s="69"/>
      <c r="CN515" s="69"/>
      <c r="CO515" s="69"/>
      <c r="CP515" s="69"/>
      <c r="CQ515" s="69"/>
      <c r="CR515" s="69"/>
      <c r="CS515" s="69"/>
      <c r="CT515" s="69"/>
      <c r="CU515" s="69"/>
      <c r="CV515" s="69"/>
      <c r="CW515" s="69"/>
      <c r="CX515" s="69"/>
      <c r="CY515" s="69"/>
      <c r="CZ515" s="69"/>
      <c r="DA515" s="69"/>
      <c r="DB515" s="69"/>
      <c r="DC515" s="69"/>
      <c r="DD515" s="69"/>
      <c r="DE515" s="69"/>
      <c r="DF515" s="69"/>
      <c r="DG515" s="69"/>
      <c r="DH515" s="69"/>
      <c r="DI515" s="69"/>
      <c r="DJ515" s="69"/>
      <c r="DK515" s="69"/>
      <c r="DL515" s="69"/>
      <c r="DM515" s="69"/>
      <c r="DN515" s="69"/>
      <c r="DO515" s="69"/>
      <c r="DP515" s="69"/>
      <c r="DQ515" s="69"/>
      <c r="DR515" s="69"/>
      <c r="DS515" s="69"/>
      <c r="DT515" s="69"/>
      <c r="DU515" s="69"/>
      <c r="DV515" s="69"/>
      <c r="DW515" s="69"/>
      <c r="DX515" s="69"/>
      <c r="DY515" s="69"/>
      <c r="DZ515" s="69"/>
      <c r="EA515" s="69"/>
      <c r="EB515" s="69"/>
      <c r="EC515" s="69"/>
      <c r="ED515" s="69"/>
      <c r="EE515" s="69"/>
      <c r="EF515" s="69"/>
      <c r="EG515" s="69"/>
      <c r="EH515" s="69"/>
      <c r="EI515" s="69"/>
      <c r="EJ515" s="69"/>
      <c r="EK515" s="69"/>
      <c r="EL515" s="69"/>
      <c r="EM515" s="69"/>
      <c r="EN515" s="69"/>
      <c r="EO515" s="69"/>
      <c r="EP515" s="69"/>
      <c r="EQ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69"/>
      <c r="AN516" s="69"/>
      <c r="AO516" s="69"/>
      <c r="AP516" s="69"/>
      <c r="AQ516" s="69"/>
      <c r="AR516" s="69"/>
      <c r="AS516" s="69"/>
      <c r="AT516" s="69"/>
      <c r="AU516" s="69"/>
      <c r="AV516" s="69"/>
      <c r="AW516" s="69"/>
      <c r="AX516" s="69"/>
      <c r="AY516" s="69"/>
      <c r="AZ516" s="69"/>
      <c r="BA516" s="69"/>
      <c r="BB516" s="69"/>
      <c r="BC516" s="69"/>
      <c r="BD516" s="69"/>
      <c r="BE516" s="69"/>
      <c r="BF516" s="69"/>
      <c r="BG516" s="69"/>
      <c r="BH516" s="69"/>
      <c r="BI516" s="69"/>
      <c r="BJ516" s="69"/>
      <c r="BK516" s="69"/>
      <c r="BL516" s="69"/>
      <c r="BM516" s="69"/>
      <c r="BN516" s="69"/>
      <c r="BO516" s="69"/>
      <c r="BP516" s="69"/>
      <c r="BQ516" s="69"/>
      <c r="BR516" s="69"/>
      <c r="BS516" s="69"/>
      <c r="BT516" s="69"/>
      <c r="BU516" s="69"/>
      <c r="BV516" s="69"/>
      <c r="BW516" s="69"/>
      <c r="BX516" s="69"/>
      <c r="BY516" s="69"/>
      <c r="BZ516" s="69"/>
      <c r="CA516" s="69"/>
      <c r="CB516" s="69"/>
      <c r="CC516" s="69"/>
      <c r="CD516" s="69"/>
      <c r="CE516" s="69"/>
      <c r="CF516" s="69"/>
      <c r="CG516" s="69"/>
      <c r="CH516" s="69"/>
      <c r="CI516" s="69"/>
      <c r="CJ516" s="69"/>
      <c r="CK516" s="69"/>
      <c r="CL516" s="69"/>
      <c r="CM516" s="69"/>
      <c r="CN516" s="69"/>
      <c r="CO516" s="69"/>
      <c r="CP516" s="69"/>
      <c r="CQ516" s="69"/>
      <c r="CR516" s="69"/>
      <c r="CS516" s="69"/>
      <c r="CT516" s="69"/>
      <c r="CU516" s="69"/>
      <c r="CV516" s="69"/>
      <c r="CW516" s="69"/>
      <c r="CX516" s="69"/>
      <c r="CY516" s="69"/>
      <c r="CZ516" s="69"/>
      <c r="DA516" s="69"/>
      <c r="DB516" s="69"/>
      <c r="DC516" s="69"/>
      <c r="DD516" s="69"/>
      <c r="DE516" s="69"/>
      <c r="DF516" s="69"/>
      <c r="DG516" s="69"/>
      <c r="DH516" s="69"/>
      <c r="DI516" s="69"/>
      <c r="DJ516" s="69"/>
      <c r="DK516" s="69"/>
      <c r="DL516" s="69"/>
      <c r="DM516" s="69"/>
      <c r="DN516" s="69"/>
      <c r="DO516" s="69"/>
      <c r="DP516" s="69"/>
      <c r="DQ516" s="69"/>
      <c r="DR516" s="69"/>
      <c r="DS516" s="69"/>
      <c r="DT516" s="69"/>
      <c r="DU516" s="69"/>
      <c r="DV516" s="69"/>
      <c r="DW516" s="69"/>
      <c r="DX516" s="69"/>
      <c r="DY516" s="69"/>
      <c r="DZ516" s="69"/>
      <c r="EA516" s="69"/>
      <c r="EB516" s="69"/>
      <c r="EC516" s="69"/>
      <c r="ED516" s="69"/>
      <c r="EE516" s="69"/>
      <c r="EF516" s="69"/>
      <c r="EG516" s="69"/>
      <c r="EH516" s="69"/>
      <c r="EI516" s="69"/>
      <c r="EJ516" s="69"/>
      <c r="EK516" s="69"/>
      <c r="EL516" s="69"/>
      <c r="EM516" s="69"/>
      <c r="EN516" s="69"/>
      <c r="EO516" s="69"/>
      <c r="EP516" s="69"/>
      <c r="EQ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c r="AN517" s="69"/>
      <c r="AO517" s="69"/>
      <c r="AP517" s="69"/>
      <c r="AQ517" s="69"/>
      <c r="AR517" s="69"/>
      <c r="AS517" s="69"/>
      <c r="AT517" s="69"/>
      <c r="AU517" s="69"/>
      <c r="AV517" s="69"/>
      <c r="AW517" s="69"/>
      <c r="AX517" s="69"/>
      <c r="AY517" s="69"/>
      <c r="AZ517" s="69"/>
      <c r="BA517" s="69"/>
      <c r="BB517" s="69"/>
      <c r="BC517" s="69"/>
      <c r="BD517" s="69"/>
      <c r="BE517" s="69"/>
      <c r="BF517" s="69"/>
      <c r="BG517" s="69"/>
      <c r="BH517" s="69"/>
      <c r="BI517" s="69"/>
      <c r="BJ517" s="69"/>
      <c r="BK517" s="69"/>
      <c r="BL517" s="69"/>
      <c r="BM517" s="69"/>
      <c r="BN517" s="69"/>
      <c r="BO517" s="69"/>
      <c r="BP517" s="69"/>
      <c r="BQ517" s="69"/>
      <c r="BR517" s="69"/>
      <c r="BS517" s="69"/>
      <c r="BT517" s="69"/>
      <c r="BU517" s="69"/>
      <c r="BV517" s="69"/>
      <c r="BW517" s="69"/>
      <c r="BX517" s="69"/>
      <c r="BY517" s="69"/>
      <c r="BZ517" s="69"/>
      <c r="CA517" s="69"/>
      <c r="CB517" s="69"/>
      <c r="CC517" s="69"/>
      <c r="CD517" s="69"/>
      <c r="CE517" s="69"/>
      <c r="CF517" s="69"/>
      <c r="CG517" s="69"/>
      <c r="CH517" s="69"/>
      <c r="CI517" s="69"/>
      <c r="CJ517" s="69"/>
      <c r="CK517" s="69"/>
      <c r="CL517" s="69"/>
      <c r="CM517" s="69"/>
      <c r="CN517" s="69"/>
      <c r="CO517" s="69"/>
      <c r="CP517" s="69"/>
      <c r="CQ517" s="69"/>
      <c r="CR517" s="69"/>
      <c r="CS517" s="69"/>
      <c r="CT517" s="69"/>
      <c r="CU517" s="69"/>
      <c r="CV517" s="69"/>
      <c r="CW517" s="69"/>
      <c r="CX517" s="69"/>
      <c r="CY517" s="69"/>
      <c r="CZ517" s="69"/>
      <c r="DA517" s="69"/>
      <c r="DB517" s="69"/>
      <c r="DC517" s="69"/>
      <c r="DD517" s="69"/>
      <c r="DE517" s="69"/>
      <c r="DF517" s="69"/>
      <c r="DG517" s="69"/>
      <c r="DH517" s="69"/>
      <c r="DI517" s="69"/>
      <c r="DJ517" s="69"/>
      <c r="DK517" s="69"/>
      <c r="DL517" s="69"/>
      <c r="DM517" s="69"/>
      <c r="DN517" s="69"/>
      <c r="DO517" s="69"/>
      <c r="DP517" s="69"/>
      <c r="DQ517" s="69"/>
      <c r="DR517" s="69"/>
      <c r="DS517" s="69"/>
      <c r="DT517" s="69"/>
      <c r="DU517" s="69"/>
      <c r="DV517" s="69"/>
      <c r="DW517" s="69"/>
      <c r="DX517" s="69"/>
      <c r="DY517" s="69"/>
      <c r="DZ517" s="69"/>
      <c r="EA517" s="69"/>
      <c r="EB517" s="69"/>
      <c r="EC517" s="69"/>
      <c r="ED517" s="69"/>
      <c r="EE517" s="69"/>
      <c r="EF517" s="69"/>
      <c r="EG517" s="69"/>
      <c r="EH517" s="69"/>
      <c r="EI517" s="69"/>
      <c r="EJ517" s="69"/>
      <c r="EK517" s="69"/>
      <c r="EL517" s="69"/>
      <c r="EM517" s="69"/>
      <c r="EN517" s="69"/>
      <c r="EO517" s="69"/>
      <c r="EP517" s="69"/>
      <c r="EQ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69"/>
      <c r="AN518" s="69"/>
      <c r="AO518" s="69"/>
      <c r="AP518" s="69"/>
      <c r="AQ518" s="69"/>
      <c r="AR518" s="69"/>
      <c r="AS518" s="69"/>
      <c r="AT518" s="69"/>
      <c r="AU518" s="69"/>
      <c r="AV518" s="69"/>
      <c r="AW518" s="69"/>
      <c r="AX518" s="69"/>
      <c r="AY518" s="69"/>
      <c r="AZ518" s="69"/>
      <c r="BA518" s="69"/>
      <c r="BB518" s="69"/>
      <c r="BC518" s="69"/>
      <c r="BD518" s="69"/>
      <c r="BE518" s="69"/>
      <c r="BF518" s="69"/>
      <c r="BG518" s="69"/>
      <c r="BH518" s="69"/>
      <c r="BI518" s="69"/>
      <c r="BJ518" s="69"/>
      <c r="BK518" s="69"/>
      <c r="BL518" s="69"/>
      <c r="BM518" s="69"/>
      <c r="BN518" s="69"/>
      <c r="BO518" s="69"/>
      <c r="BP518" s="69"/>
      <c r="BQ518" s="69"/>
      <c r="BR518" s="69"/>
      <c r="BS518" s="69"/>
      <c r="BT518" s="69"/>
      <c r="BU518" s="69"/>
      <c r="BV518" s="69"/>
      <c r="BW518" s="69"/>
      <c r="BX518" s="69"/>
      <c r="BY518" s="69"/>
      <c r="BZ518" s="69"/>
      <c r="CA518" s="69"/>
      <c r="CB518" s="69"/>
      <c r="CC518" s="69"/>
      <c r="CD518" s="69"/>
      <c r="CE518" s="69"/>
      <c r="CF518" s="69"/>
      <c r="CG518" s="69"/>
      <c r="CH518" s="69"/>
      <c r="CI518" s="69"/>
      <c r="CJ518" s="69"/>
      <c r="CK518" s="69"/>
      <c r="CL518" s="69"/>
      <c r="CM518" s="69"/>
      <c r="CN518" s="69"/>
      <c r="CO518" s="69"/>
      <c r="CP518" s="69"/>
      <c r="CQ518" s="69"/>
      <c r="CR518" s="69"/>
      <c r="CS518" s="69"/>
      <c r="CT518" s="69"/>
      <c r="CU518" s="69"/>
      <c r="CV518" s="69"/>
      <c r="CW518" s="69"/>
      <c r="CX518" s="69"/>
      <c r="CY518" s="69"/>
      <c r="CZ518" s="69"/>
      <c r="DA518" s="69"/>
      <c r="DB518" s="69"/>
      <c r="DC518" s="69"/>
      <c r="DD518" s="69"/>
      <c r="DE518" s="69"/>
      <c r="DF518" s="69"/>
      <c r="DG518" s="69"/>
      <c r="DH518" s="69"/>
      <c r="DI518" s="69"/>
      <c r="DJ518" s="69"/>
      <c r="DK518" s="69"/>
      <c r="DL518" s="69"/>
      <c r="DM518" s="69"/>
      <c r="DN518" s="69"/>
      <c r="DO518" s="69"/>
      <c r="DP518" s="69"/>
      <c r="DQ518" s="69"/>
      <c r="DR518" s="69"/>
      <c r="DS518" s="69"/>
      <c r="DT518" s="69"/>
      <c r="DU518" s="69"/>
      <c r="DV518" s="69"/>
      <c r="DW518" s="69"/>
      <c r="DX518" s="69"/>
      <c r="DY518" s="69"/>
      <c r="DZ518" s="69"/>
      <c r="EA518" s="69"/>
      <c r="EB518" s="69"/>
      <c r="EC518" s="69"/>
      <c r="ED518" s="69"/>
      <c r="EE518" s="69"/>
      <c r="EF518" s="69"/>
      <c r="EG518" s="69"/>
      <c r="EH518" s="69"/>
      <c r="EI518" s="69"/>
      <c r="EJ518" s="69"/>
      <c r="EK518" s="69"/>
      <c r="EL518" s="69"/>
      <c r="EM518" s="69"/>
      <c r="EN518" s="69"/>
      <c r="EO518" s="69"/>
      <c r="EP518" s="69"/>
      <c r="EQ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69"/>
      <c r="AN519" s="69"/>
      <c r="AO519" s="69"/>
      <c r="AP519" s="69"/>
      <c r="AQ519" s="69"/>
      <c r="AR519" s="69"/>
      <c r="AS519" s="69"/>
      <c r="AT519" s="69"/>
      <c r="AU519" s="69"/>
      <c r="AV519" s="69"/>
      <c r="AW519" s="69"/>
      <c r="AX519" s="69"/>
      <c r="AY519" s="69"/>
      <c r="AZ519" s="69"/>
      <c r="BA519" s="69"/>
      <c r="BB519" s="69"/>
      <c r="BC519" s="69"/>
      <c r="BD519" s="69"/>
      <c r="BE519" s="69"/>
      <c r="BF519" s="69"/>
      <c r="BG519" s="69"/>
      <c r="BH519" s="69"/>
      <c r="BI519" s="69"/>
      <c r="BJ519" s="69"/>
      <c r="BK519" s="69"/>
      <c r="BL519" s="69"/>
      <c r="BM519" s="69"/>
      <c r="BN519" s="69"/>
      <c r="BO519" s="69"/>
      <c r="BP519" s="69"/>
      <c r="BQ519" s="69"/>
      <c r="BR519" s="69"/>
      <c r="BS519" s="69"/>
      <c r="BT519" s="69"/>
      <c r="BU519" s="69"/>
      <c r="BV519" s="69"/>
      <c r="BW519" s="69"/>
      <c r="BX519" s="69"/>
      <c r="BY519" s="69"/>
      <c r="BZ519" s="69"/>
      <c r="CA519" s="69"/>
      <c r="CB519" s="69"/>
      <c r="CC519" s="69"/>
      <c r="CD519" s="69"/>
      <c r="CE519" s="69"/>
      <c r="CF519" s="69"/>
      <c r="CG519" s="69"/>
      <c r="CH519" s="69"/>
      <c r="CI519" s="69"/>
      <c r="CJ519" s="69"/>
      <c r="CK519" s="69"/>
      <c r="CL519" s="69"/>
      <c r="CM519" s="69"/>
      <c r="CN519" s="69"/>
      <c r="CO519" s="69"/>
      <c r="CP519" s="69"/>
      <c r="CQ519" s="69"/>
      <c r="CR519" s="69"/>
      <c r="CS519" s="69"/>
      <c r="CT519" s="69"/>
      <c r="CU519" s="69"/>
      <c r="CV519" s="69"/>
      <c r="CW519" s="69"/>
      <c r="CX519" s="69"/>
      <c r="CY519" s="69"/>
      <c r="CZ519" s="69"/>
      <c r="DA519" s="69"/>
      <c r="DB519" s="69"/>
      <c r="DC519" s="69"/>
      <c r="DD519" s="69"/>
      <c r="DE519" s="69"/>
      <c r="DF519" s="69"/>
      <c r="DG519" s="69"/>
      <c r="DH519" s="69"/>
      <c r="DI519" s="69"/>
      <c r="DJ519" s="69"/>
      <c r="DK519" s="69"/>
      <c r="DL519" s="69"/>
      <c r="DM519" s="69"/>
      <c r="DN519" s="69"/>
      <c r="DO519" s="69"/>
      <c r="DP519" s="69"/>
      <c r="DQ519" s="69"/>
      <c r="DR519" s="69"/>
      <c r="DS519" s="69"/>
      <c r="DT519" s="69"/>
      <c r="DU519" s="69"/>
      <c r="DV519" s="69"/>
      <c r="DW519" s="69"/>
      <c r="DX519" s="69"/>
      <c r="DY519" s="69"/>
      <c r="DZ519" s="69"/>
      <c r="EA519" s="69"/>
      <c r="EB519" s="69"/>
      <c r="EC519" s="69"/>
      <c r="ED519" s="69"/>
      <c r="EE519" s="69"/>
      <c r="EF519" s="69"/>
      <c r="EG519" s="69"/>
      <c r="EH519" s="69"/>
      <c r="EI519" s="69"/>
      <c r="EJ519" s="69"/>
      <c r="EK519" s="69"/>
      <c r="EL519" s="69"/>
      <c r="EM519" s="69"/>
      <c r="EN519" s="69"/>
      <c r="EO519" s="69"/>
      <c r="EP519" s="69"/>
      <c r="EQ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69"/>
      <c r="AN520" s="69"/>
      <c r="AO520" s="69"/>
      <c r="AP520" s="69"/>
      <c r="AQ520" s="69"/>
      <c r="AR520" s="69"/>
      <c r="AS520" s="69"/>
      <c r="AT520" s="69"/>
      <c r="AU520" s="69"/>
      <c r="AV520" s="69"/>
      <c r="AW520" s="69"/>
      <c r="AX520" s="69"/>
      <c r="AY520" s="69"/>
      <c r="AZ520" s="69"/>
      <c r="BA520" s="69"/>
      <c r="BB520" s="69"/>
      <c r="BC520" s="69"/>
      <c r="BD520" s="69"/>
      <c r="BE520" s="69"/>
      <c r="BF520" s="69"/>
      <c r="BG520" s="69"/>
      <c r="BH520" s="69"/>
      <c r="BI520" s="69"/>
      <c r="BJ520" s="69"/>
      <c r="BK520" s="69"/>
      <c r="BL520" s="69"/>
      <c r="BM520" s="69"/>
      <c r="BN520" s="69"/>
      <c r="BO520" s="69"/>
      <c r="BP520" s="69"/>
      <c r="BQ520" s="69"/>
      <c r="BR520" s="69"/>
      <c r="BS520" s="69"/>
      <c r="BT520" s="69"/>
      <c r="BU520" s="69"/>
      <c r="BV520" s="69"/>
      <c r="BW520" s="69"/>
      <c r="BX520" s="69"/>
      <c r="BY520" s="69"/>
      <c r="BZ520" s="69"/>
      <c r="CA520" s="69"/>
      <c r="CB520" s="69"/>
      <c r="CC520" s="69"/>
      <c r="CD520" s="69"/>
      <c r="CE520" s="69"/>
      <c r="CF520" s="69"/>
      <c r="CG520" s="69"/>
      <c r="CH520" s="69"/>
      <c r="CI520" s="69"/>
      <c r="CJ520" s="69"/>
      <c r="CK520" s="69"/>
      <c r="CL520" s="69"/>
      <c r="CM520" s="69"/>
      <c r="CN520" s="69"/>
      <c r="CO520" s="69"/>
      <c r="CP520" s="69"/>
      <c r="CQ520" s="69"/>
      <c r="CR520" s="69"/>
      <c r="CS520" s="69"/>
      <c r="CT520" s="69"/>
      <c r="CU520" s="69"/>
      <c r="CV520" s="69"/>
      <c r="CW520" s="69"/>
      <c r="CX520" s="69"/>
      <c r="CY520" s="69"/>
      <c r="CZ520" s="69"/>
      <c r="DA520" s="69"/>
      <c r="DB520" s="69"/>
      <c r="DC520" s="69"/>
      <c r="DD520" s="69"/>
      <c r="DE520" s="69"/>
      <c r="DF520" s="69"/>
      <c r="DG520" s="69"/>
      <c r="DH520" s="69"/>
      <c r="DI520" s="69"/>
      <c r="DJ520" s="69"/>
      <c r="DK520" s="69"/>
      <c r="DL520" s="69"/>
      <c r="DM520" s="69"/>
      <c r="DN520" s="69"/>
      <c r="DO520" s="69"/>
      <c r="DP520" s="69"/>
      <c r="DQ520" s="69"/>
      <c r="DR520" s="69"/>
      <c r="DS520" s="69"/>
      <c r="DT520" s="69"/>
      <c r="DU520" s="69"/>
      <c r="DV520" s="69"/>
      <c r="DW520" s="69"/>
      <c r="DX520" s="69"/>
      <c r="DY520" s="69"/>
      <c r="DZ520" s="69"/>
      <c r="EA520" s="69"/>
      <c r="EB520" s="69"/>
      <c r="EC520" s="69"/>
      <c r="ED520" s="69"/>
      <c r="EE520" s="69"/>
      <c r="EF520" s="69"/>
      <c r="EG520" s="69"/>
      <c r="EH520" s="69"/>
      <c r="EI520" s="69"/>
      <c r="EJ520" s="69"/>
      <c r="EK520" s="69"/>
      <c r="EL520" s="69"/>
      <c r="EM520" s="69"/>
      <c r="EN520" s="69"/>
      <c r="EO520" s="69"/>
      <c r="EP520" s="69"/>
      <c r="EQ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69"/>
      <c r="AN521" s="69"/>
      <c r="AO521" s="69"/>
      <c r="AP521" s="69"/>
      <c r="AQ521" s="69"/>
      <c r="AR521" s="69"/>
      <c r="AS521" s="69"/>
      <c r="AT521" s="69"/>
      <c r="AU521" s="69"/>
      <c r="AV521" s="69"/>
      <c r="AW521" s="69"/>
      <c r="AX521" s="69"/>
      <c r="AY521" s="69"/>
      <c r="AZ521" s="69"/>
      <c r="BA521" s="69"/>
      <c r="BB521" s="69"/>
      <c r="BC521" s="69"/>
      <c r="BD521" s="69"/>
      <c r="BE521" s="69"/>
      <c r="BF521" s="69"/>
      <c r="BG521" s="69"/>
      <c r="BH521" s="69"/>
      <c r="BI521" s="69"/>
      <c r="BJ521" s="69"/>
      <c r="BK521" s="69"/>
      <c r="BL521" s="69"/>
      <c r="BM521" s="69"/>
      <c r="BN521" s="69"/>
      <c r="BO521" s="69"/>
      <c r="BP521" s="69"/>
      <c r="BQ521" s="69"/>
      <c r="BR521" s="69"/>
      <c r="BS521" s="69"/>
      <c r="BT521" s="69"/>
      <c r="BU521" s="69"/>
      <c r="BV521" s="69"/>
      <c r="BW521" s="69"/>
      <c r="BX521" s="69"/>
      <c r="BY521" s="69"/>
      <c r="BZ521" s="69"/>
      <c r="CA521" s="69"/>
      <c r="CB521" s="69"/>
      <c r="CC521" s="69"/>
      <c r="CD521" s="69"/>
      <c r="CE521" s="69"/>
      <c r="CF521" s="69"/>
      <c r="CG521" s="69"/>
      <c r="CH521" s="69"/>
      <c r="CI521" s="69"/>
      <c r="CJ521" s="69"/>
      <c r="CK521" s="69"/>
      <c r="CL521" s="69"/>
      <c r="CM521" s="69"/>
      <c r="CN521" s="69"/>
      <c r="CO521" s="69"/>
      <c r="CP521" s="69"/>
      <c r="CQ521" s="69"/>
      <c r="CR521" s="69"/>
      <c r="CS521" s="69"/>
      <c r="CT521" s="69"/>
      <c r="CU521" s="69"/>
      <c r="CV521" s="69"/>
      <c r="CW521" s="69"/>
      <c r="CX521" s="69"/>
      <c r="CY521" s="69"/>
      <c r="CZ521" s="69"/>
      <c r="DA521" s="69"/>
      <c r="DB521" s="69"/>
      <c r="DC521" s="69"/>
      <c r="DD521" s="69"/>
      <c r="DE521" s="69"/>
      <c r="DF521" s="69"/>
      <c r="DG521" s="69"/>
      <c r="DH521" s="69"/>
      <c r="DI521" s="69"/>
      <c r="DJ521" s="69"/>
      <c r="DK521" s="69"/>
      <c r="DL521" s="69"/>
      <c r="DM521" s="69"/>
      <c r="DN521" s="69"/>
      <c r="DO521" s="69"/>
      <c r="DP521" s="69"/>
      <c r="DQ521" s="69"/>
      <c r="DR521" s="69"/>
      <c r="DS521" s="69"/>
      <c r="DT521" s="69"/>
      <c r="DU521" s="69"/>
      <c r="DV521" s="69"/>
      <c r="DW521" s="69"/>
      <c r="DX521" s="69"/>
      <c r="DY521" s="69"/>
      <c r="DZ521" s="69"/>
      <c r="EA521" s="69"/>
      <c r="EB521" s="69"/>
      <c r="EC521" s="69"/>
      <c r="ED521" s="69"/>
      <c r="EE521" s="69"/>
      <c r="EF521" s="69"/>
      <c r="EG521" s="69"/>
      <c r="EH521" s="69"/>
      <c r="EI521" s="69"/>
      <c r="EJ521" s="69"/>
      <c r="EK521" s="69"/>
      <c r="EL521" s="69"/>
      <c r="EM521" s="69"/>
      <c r="EN521" s="69"/>
      <c r="EO521" s="69"/>
      <c r="EP521" s="69"/>
      <c r="EQ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69"/>
      <c r="AN522" s="69"/>
      <c r="AO522" s="69"/>
      <c r="AP522" s="69"/>
      <c r="AQ522" s="69"/>
      <c r="AR522" s="69"/>
      <c r="AS522" s="69"/>
      <c r="AT522" s="69"/>
      <c r="AU522" s="69"/>
      <c r="AV522" s="69"/>
      <c r="AW522" s="69"/>
      <c r="AX522" s="69"/>
      <c r="AY522" s="69"/>
      <c r="AZ522" s="69"/>
      <c r="BA522" s="69"/>
      <c r="BB522" s="69"/>
      <c r="BC522" s="69"/>
      <c r="BD522" s="69"/>
      <c r="BE522" s="69"/>
      <c r="BF522" s="69"/>
      <c r="BG522" s="69"/>
      <c r="BH522" s="69"/>
      <c r="BI522" s="69"/>
      <c r="BJ522" s="69"/>
      <c r="BK522" s="69"/>
      <c r="BL522" s="69"/>
      <c r="BM522" s="69"/>
      <c r="BN522" s="69"/>
      <c r="BO522" s="69"/>
      <c r="BP522" s="69"/>
      <c r="BQ522" s="69"/>
      <c r="BR522" s="69"/>
      <c r="BS522" s="69"/>
      <c r="BT522" s="69"/>
      <c r="BU522" s="69"/>
      <c r="BV522" s="69"/>
      <c r="BW522" s="69"/>
      <c r="BX522" s="69"/>
      <c r="BY522" s="69"/>
      <c r="BZ522" s="69"/>
      <c r="CA522" s="69"/>
      <c r="CB522" s="69"/>
      <c r="CC522" s="69"/>
      <c r="CD522" s="69"/>
      <c r="CE522" s="69"/>
      <c r="CF522" s="69"/>
      <c r="CG522" s="69"/>
      <c r="CH522" s="69"/>
      <c r="CI522" s="69"/>
      <c r="CJ522" s="69"/>
      <c r="CK522" s="69"/>
      <c r="CL522" s="69"/>
      <c r="CM522" s="69"/>
      <c r="CN522" s="69"/>
      <c r="CO522" s="69"/>
      <c r="CP522" s="69"/>
      <c r="CQ522" s="69"/>
      <c r="CR522" s="69"/>
      <c r="CS522" s="69"/>
      <c r="CT522" s="69"/>
      <c r="CU522" s="69"/>
      <c r="CV522" s="69"/>
      <c r="CW522" s="69"/>
      <c r="CX522" s="69"/>
      <c r="CY522" s="69"/>
      <c r="CZ522" s="69"/>
      <c r="DA522" s="69"/>
      <c r="DB522" s="69"/>
      <c r="DC522" s="69"/>
      <c r="DD522" s="69"/>
      <c r="DE522" s="69"/>
      <c r="DF522" s="69"/>
      <c r="DG522" s="69"/>
      <c r="DH522" s="69"/>
      <c r="DI522" s="69"/>
      <c r="DJ522" s="69"/>
      <c r="DK522" s="69"/>
      <c r="DL522" s="69"/>
      <c r="DM522" s="69"/>
      <c r="DN522" s="69"/>
      <c r="DO522" s="69"/>
      <c r="DP522" s="69"/>
      <c r="DQ522" s="69"/>
      <c r="DR522" s="69"/>
      <c r="DS522" s="69"/>
      <c r="DT522" s="69"/>
      <c r="DU522" s="69"/>
      <c r="DV522" s="69"/>
      <c r="DW522" s="69"/>
      <c r="DX522" s="69"/>
      <c r="DY522" s="69"/>
      <c r="DZ522" s="69"/>
      <c r="EA522" s="69"/>
      <c r="EB522" s="69"/>
      <c r="EC522" s="69"/>
      <c r="ED522" s="69"/>
      <c r="EE522" s="69"/>
      <c r="EF522" s="69"/>
      <c r="EG522" s="69"/>
      <c r="EH522" s="69"/>
      <c r="EI522" s="69"/>
      <c r="EJ522" s="69"/>
      <c r="EK522" s="69"/>
      <c r="EL522" s="69"/>
      <c r="EM522" s="69"/>
      <c r="EN522" s="69"/>
      <c r="EO522" s="69"/>
      <c r="EP522" s="69"/>
      <c r="EQ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69"/>
      <c r="AN523" s="69"/>
      <c r="AO523" s="69"/>
      <c r="AP523" s="69"/>
      <c r="AQ523" s="69"/>
      <c r="AR523" s="69"/>
      <c r="AS523" s="69"/>
      <c r="AT523" s="69"/>
      <c r="AU523" s="69"/>
      <c r="AV523" s="69"/>
      <c r="AW523" s="69"/>
      <c r="AX523" s="69"/>
      <c r="AY523" s="69"/>
      <c r="AZ523" s="69"/>
      <c r="BA523" s="69"/>
      <c r="BB523" s="69"/>
      <c r="BC523" s="69"/>
      <c r="BD523" s="69"/>
      <c r="BE523" s="69"/>
      <c r="BF523" s="69"/>
      <c r="BG523" s="69"/>
      <c r="BH523" s="69"/>
      <c r="BI523" s="69"/>
      <c r="BJ523" s="69"/>
      <c r="BK523" s="69"/>
      <c r="BL523" s="69"/>
      <c r="BM523" s="69"/>
      <c r="BN523" s="69"/>
      <c r="BO523" s="69"/>
      <c r="BP523" s="69"/>
      <c r="BQ523" s="69"/>
      <c r="BR523" s="69"/>
      <c r="BS523" s="69"/>
      <c r="BT523" s="69"/>
      <c r="BU523" s="69"/>
      <c r="BV523" s="69"/>
      <c r="BW523" s="69"/>
      <c r="BX523" s="69"/>
      <c r="BY523" s="69"/>
      <c r="BZ523" s="69"/>
      <c r="CA523" s="69"/>
      <c r="CB523" s="69"/>
      <c r="CC523" s="69"/>
      <c r="CD523" s="69"/>
      <c r="CE523" s="69"/>
      <c r="CF523" s="69"/>
      <c r="CG523" s="69"/>
      <c r="CH523" s="69"/>
      <c r="CI523" s="69"/>
      <c r="CJ523" s="69"/>
      <c r="CK523" s="69"/>
      <c r="CL523" s="69"/>
      <c r="CM523" s="69"/>
      <c r="CN523" s="69"/>
      <c r="CO523" s="69"/>
      <c r="CP523" s="69"/>
      <c r="CQ523" s="69"/>
      <c r="CR523" s="69"/>
      <c r="CS523" s="69"/>
      <c r="CT523" s="69"/>
      <c r="CU523" s="69"/>
      <c r="CV523" s="69"/>
      <c r="CW523" s="69"/>
      <c r="CX523" s="69"/>
      <c r="CY523" s="69"/>
      <c r="CZ523" s="69"/>
      <c r="DA523" s="69"/>
      <c r="DB523" s="69"/>
      <c r="DC523" s="69"/>
      <c r="DD523" s="69"/>
      <c r="DE523" s="69"/>
      <c r="DF523" s="69"/>
      <c r="DG523" s="69"/>
      <c r="DH523" s="69"/>
      <c r="DI523" s="69"/>
      <c r="DJ523" s="69"/>
      <c r="DK523" s="69"/>
      <c r="DL523" s="69"/>
      <c r="DM523" s="69"/>
      <c r="DN523" s="69"/>
      <c r="DO523" s="69"/>
      <c r="DP523" s="69"/>
      <c r="DQ523" s="69"/>
      <c r="DR523" s="69"/>
      <c r="DS523" s="69"/>
      <c r="DT523" s="69"/>
      <c r="DU523" s="69"/>
      <c r="DV523" s="69"/>
      <c r="DW523" s="69"/>
      <c r="DX523" s="69"/>
      <c r="DY523" s="69"/>
      <c r="DZ523" s="69"/>
      <c r="EA523" s="69"/>
      <c r="EB523" s="69"/>
      <c r="EC523" s="69"/>
      <c r="ED523" s="69"/>
      <c r="EE523" s="69"/>
      <c r="EF523" s="69"/>
      <c r="EG523" s="69"/>
      <c r="EH523" s="69"/>
      <c r="EI523" s="69"/>
      <c r="EJ523" s="69"/>
      <c r="EK523" s="69"/>
      <c r="EL523" s="69"/>
      <c r="EM523" s="69"/>
      <c r="EN523" s="69"/>
      <c r="EO523" s="69"/>
      <c r="EP523" s="69"/>
      <c r="EQ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69"/>
      <c r="AN524" s="69"/>
      <c r="AO524" s="69"/>
      <c r="AP524" s="69"/>
      <c r="AQ524" s="69"/>
      <c r="AR524" s="69"/>
      <c r="AS524" s="69"/>
      <c r="AT524" s="69"/>
      <c r="AU524" s="69"/>
      <c r="AV524" s="69"/>
      <c r="AW524" s="69"/>
      <c r="AX524" s="69"/>
      <c r="AY524" s="69"/>
      <c r="AZ524" s="69"/>
      <c r="BA524" s="69"/>
      <c r="BB524" s="69"/>
      <c r="BC524" s="69"/>
      <c r="BD524" s="69"/>
      <c r="BE524" s="69"/>
      <c r="BF524" s="69"/>
      <c r="BG524" s="69"/>
      <c r="BH524" s="69"/>
      <c r="BI524" s="69"/>
      <c r="BJ524" s="69"/>
      <c r="BK524" s="69"/>
      <c r="BL524" s="69"/>
      <c r="BM524" s="69"/>
      <c r="BN524" s="69"/>
      <c r="BO524" s="69"/>
      <c r="BP524" s="69"/>
      <c r="BQ524" s="69"/>
      <c r="BR524" s="69"/>
      <c r="BS524" s="69"/>
      <c r="BT524" s="69"/>
      <c r="BU524" s="69"/>
      <c r="BV524" s="69"/>
      <c r="BW524" s="69"/>
      <c r="BX524" s="69"/>
      <c r="BY524" s="69"/>
      <c r="BZ524" s="69"/>
      <c r="CA524" s="69"/>
      <c r="CB524" s="69"/>
      <c r="CC524" s="69"/>
      <c r="CD524" s="69"/>
      <c r="CE524" s="69"/>
      <c r="CF524" s="69"/>
      <c r="CG524" s="69"/>
      <c r="CH524" s="69"/>
      <c r="CI524" s="69"/>
      <c r="CJ524" s="69"/>
      <c r="CK524" s="69"/>
      <c r="CL524" s="69"/>
      <c r="CM524" s="69"/>
      <c r="CN524" s="69"/>
      <c r="CO524" s="69"/>
      <c r="CP524" s="69"/>
      <c r="CQ524" s="69"/>
      <c r="CR524" s="69"/>
      <c r="CS524" s="69"/>
      <c r="CT524" s="69"/>
      <c r="CU524" s="69"/>
      <c r="CV524" s="69"/>
      <c r="CW524" s="69"/>
      <c r="CX524" s="69"/>
      <c r="CY524" s="69"/>
      <c r="CZ524" s="69"/>
      <c r="DA524" s="69"/>
      <c r="DB524" s="69"/>
      <c r="DC524" s="69"/>
      <c r="DD524" s="69"/>
      <c r="DE524" s="69"/>
      <c r="DF524" s="69"/>
      <c r="DG524" s="69"/>
      <c r="DH524" s="69"/>
      <c r="DI524" s="69"/>
      <c r="DJ524" s="69"/>
      <c r="DK524" s="69"/>
      <c r="DL524" s="69"/>
      <c r="DM524" s="69"/>
      <c r="DN524" s="69"/>
      <c r="DO524" s="69"/>
      <c r="DP524" s="69"/>
      <c r="DQ524" s="69"/>
      <c r="DR524" s="69"/>
      <c r="DS524" s="69"/>
      <c r="DT524" s="69"/>
      <c r="DU524" s="69"/>
      <c r="DV524" s="69"/>
      <c r="DW524" s="69"/>
      <c r="DX524" s="69"/>
      <c r="DY524" s="69"/>
      <c r="DZ524" s="69"/>
      <c r="EA524" s="69"/>
      <c r="EB524" s="69"/>
      <c r="EC524" s="69"/>
      <c r="ED524" s="69"/>
      <c r="EE524" s="69"/>
      <c r="EF524" s="69"/>
      <c r="EG524" s="69"/>
      <c r="EH524" s="69"/>
      <c r="EI524" s="69"/>
      <c r="EJ524" s="69"/>
      <c r="EK524" s="69"/>
      <c r="EL524" s="69"/>
      <c r="EM524" s="69"/>
      <c r="EN524" s="69"/>
      <c r="EO524" s="69"/>
      <c r="EP524" s="69"/>
      <c r="EQ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69"/>
      <c r="AN525" s="69"/>
      <c r="AO525" s="69"/>
      <c r="AP525" s="69"/>
      <c r="AQ525" s="69"/>
      <c r="AR525" s="69"/>
      <c r="AS525" s="69"/>
      <c r="AT525" s="69"/>
      <c r="AU525" s="69"/>
      <c r="AV525" s="69"/>
      <c r="AW525" s="69"/>
      <c r="AX525" s="69"/>
      <c r="AY525" s="69"/>
      <c r="AZ525" s="69"/>
      <c r="BA525" s="69"/>
      <c r="BB525" s="69"/>
      <c r="BC525" s="69"/>
      <c r="BD525" s="69"/>
      <c r="BE525" s="69"/>
      <c r="BF525" s="69"/>
      <c r="BG525" s="69"/>
      <c r="BH525" s="69"/>
      <c r="BI525" s="69"/>
      <c r="BJ525" s="69"/>
      <c r="BK525" s="69"/>
      <c r="BL525" s="69"/>
      <c r="BM525" s="69"/>
      <c r="BN525" s="69"/>
      <c r="BO525" s="69"/>
      <c r="BP525" s="69"/>
      <c r="BQ525" s="69"/>
      <c r="BR525" s="69"/>
      <c r="BS525" s="69"/>
      <c r="BT525" s="69"/>
      <c r="BU525" s="69"/>
      <c r="BV525" s="69"/>
      <c r="BW525" s="69"/>
      <c r="BX525" s="69"/>
      <c r="BY525" s="69"/>
      <c r="BZ525" s="69"/>
      <c r="CA525" s="69"/>
      <c r="CB525" s="69"/>
      <c r="CC525" s="69"/>
      <c r="CD525" s="69"/>
      <c r="CE525" s="69"/>
      <c r="CF525" s="69"/>
      <c r="CG525" s="69"/>
      <c r="CH525" s="69"/>
      <c r="CI525" s="69"/>
      <c r="CJ525" s="69"/>
      <c r="CK525" s="69"/>
      <c r="CL525" s="69"/>
      <c r="CM525" s="69"/>
      <c r="CN525" s="69"/>
      <c r="CO525" s="69"/>
      <c r="CP525" s="69"/>
      <c r="CQ525" s="69"/>
      <c r="CR525" s="69"/>
      <c r="CS525" s="69"/>
      <c r="CT525" s="69"/>
      <c r="CU525" s="69"/>
      <c r="CV525" s="69"/>
      <c r="CW525" s="69"/>
      <c r="CX525" s="69"/>
      <c r="CY525" s="69"/>
      <c r="CZ525" s="69"/>
      <c r="DA525" s="69"/>
      <c r="DB525" s="69"/>
      <c r="DC525" s="69"/>
      <c r="DD525" s="69"/>
      <c r="DE525" s="69"/>
      <c r="DF525" s="69"/>
      <c r="DG525" s="69"/>
      <c r="DH525" s="69"/>
      <c r="DI525" s="69"/>
      <c r="DJ525" s="69"/>
      <c r="DK525" s="69"/>
      <c r="DL525" s="69"/>
      <c r="DM525" s="69"/>
      <c r="DN525" s="69"/>
      <c r="DO525" s="69"/>
      <c r="DP525" s="69"/>
      <c r="DQ525" s="69"/>
      <c r="DR525" s="69"/>
      <c r="DS525" s="69"/>
      <c r="DT525" s="69"/>
      <c r="DU525" s="69"/>
      <c r="DV525" s="69"/>
      <c r="DW525" s="69"/>
      <c r="DX525" s="69"/>
      <c r="DY525" s="69"/>
      <c r="DZ525" s="69"/>
      <c r="EA525" s="69"/>
      <c r="EB525" s="69"/>
      <c r="EC525" s="69"/>
      <c r="ED525" s="69"/>
      <c r="EE525" s="69"/>
      <c r="EF525" s="69"/>
      <c r="EG525" s="69"/>
      <c r="EH525" s="69"/>
      <c r="EI525" s="69"/>
      <c r="EJ525" s="69"/>
      <c r="EK525" s="69"/>
      <c r="EL525" s="69"/>
      <c r="EM525" s="69"/>
      <c r="EN525" s="69"/>
      <c r="EO525" s="69"/>
      <c r="EP525" s="69"/>
      <c r="EQ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69"/>
      <c r="AN526" s="69"/>
      <c r="AO526" s="69"/>
      <c r="AP526" s="69"/>
      <c r="AQ526" s="69"/>
      <c r="AR526" s="69"/>
      <c r="AS526" s="69"/>
      <c r="AT526" s="69"/>
      <c r="AU526" s="69"/>
      <c r="AV526" s="69"/>
      <c r="AW526" s="69"/>
      <c r="AX526" s="69"/>
      <c r="AY526" s="69"/>
      <c r="AZ526" s="69"/>
      <c r="BA526" s="69"/>
      <c r="BB526" s="69"/>
      <c r="BC526" s="69"/>
      <c r="BD526" s="69"/>
      <c r="BE526" s="69"/>
      <c r="BF526" s="69"/>
      <c r="BG526" s="69"/>
      <c r="BH526" s="69"/>
      <c r="BI526" s="69"/>
      <c r="BJ526" s="69"/>
      <c r="BK526" s="69"/>
      <c r="BL526" s="69"/>
      <c r="BM526" s="69"/>
      <c r="BN526" s="69"/>
      <c r="BO526" s="69"/>
      <c r="BP526" s="69"/>
      <c r="BQ526" s="69"/>
      <c r="BR526" s="69"/>
      <c r="BS526" s="69"/>
      <c r="BT526" s="69"/>
      <c r="BU526" s="69"/>
      <c r="BV526" s="69"/>
      <c r="BW526" s="69"/>
      <c r="BX526" s="69"/>
      <c r="BY526" s="69"/>
      <c r="BZ526" s="69"/>
      <c r="CA526" s="69"/>
      <c r="CB526" s="69"/>
      <c r="CC526" s="69"/>
      <c r="CD526" s="69"/>
      <c r="CE526" s="69"/>
      <c r="CF526" s="69"/>
      <c r="CG526" s="69"/>
      <c r="CH526" s="69"/>
      <c r="CI526" s="69"/>
      <c r="CJ526" s="69"/>
      <c r="CK526" s="69"/>
      <c r="CL526" s="69"/>
      <c r="CM526" s="69"/>
      <c r="CN526" s="69"/>
      <c r="CO526" s="69"/>
      <c r="CP526" s="69"/>
      <c r="CQ526" s="69"/>
      <c r="CR526" s="69"/>
      <c r="CS526" s="69"/>
      <c r="CT526" s="69"/>
      <c r="CU526" s="69"/>
      <c r="CV526" s="69"/>
      <c r="CW526" s="69"/>
      <c r="CX526" s="69"/>
      <c r="CY526" s="69"/>
      <c r="CZ526" s="69"/>
      <c r="DA526" s="69"/>
      <c r="DB526" s="69"/>
      <c r="DC526" s="69"/>
      <c r="DD526" s="69"/>
      <c r="DE526" s="69"/>
      <c r="DF526" s="69"/>
      <c r="DG526" s="69"/>
      <c r="DH526" s="69"/>
      <c r="DI526" s="69"/>
      <c r="DJ526" s="69"/>
      <c r="DK526" s="69"/>
      <c r="DL526" s="69"/>
      <c r="DM526" s="69"/>
      <c r="DN526" s="69"/>
      <c r="DO526" s="69"/>
      <c r="DP526" s="69"/>
      <c r="DQ526" s="69"/>
      <c r="DR526" s="69"/>
      <c r="DS526" s="69"/>
      <c r="DT526" s="69"/>
      <c r="DU526" s="69"/>
      <c r="DV526" s="69"/>
      <c r="DW526" s="69"/>
      <c r="DX526" s="69"/>
      <c r="DY526" s="69"/>
      <c r="DZ526" s="69"/>
      <c r="EA526" s="69"/>
      <c r="EB526" s="69"/>
      <c r="EC526" s="69"/>
      <c r="ED526" s="69"/>
      <c r="EE526" s="69"/>
      <c r="EF526" s="69"/>
      <c r="EG526" s="69"/>
      <c r="EH526" s="69"/>
      <c r="EI526" s="69"/>
      <c r="EJ526" s="69"/>
      <c r="EK526" s="69"/>
      <c r="EL526" s="69"/>
      <c r="EM526" s="69"/>
      <c r="EN526" s="69"/>
      <c r="EO526" s="69"/>
      <c r="EP526" s="69"/>
      <c r="EQ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69"/>
      <c r="AN527" s="69"/>
      <c r="AO527" s="69"/>
      <c r="AP527" s="69"/>
      <c r="AQ527" s="69"/>
      <c r="AR527" s="69"/>
      <c r="AS527" s="69"/>
      <c r="AT527" s="69"/>
      <c r="AU527" s="69"/>
      <c r="AV527" s="69"/>
      <c r="AW527" s="69"/>
      <c r="AX527" s="69"/>
      <c r="AY527" s="69"/>
      <c r="AZ527" s="69"/>
      <c r="BA527" s="69"/>
      <c r="BB527" s="69"/>
      <c r="BC527" s="69"/>
      <c r="BD527" s="69"/>
      <c r="BE527" s="69"/>
      <c r="BF527" s="69"/>
      <c r="BG527" s="69"/>
      <c r="BH527" s="69"/>
      <c r="BI527" s="69"/>
      <c r="BJ527" s="69"/>
      <c r="BK527" s="69"/>
      <c r="BL527" s="69"/>
      <c r="BM527" s="69"/>
      <c r="BN527" s="69"/>
      <c r="BO527" s="69"/>
      <c r="BP527" s="69"/>
      <c r="BQ527" s="69"/>
      <c r="BR527" s="69"/>
      <c r="BS527" s="69"/>
      <c r="BT527" s="69"/>
      <c r="BU527" s="69"/>
      <c r="BV527" s="69"/>
      <c r="BW527" s="69"/>
      <c r="BX527" s="69"/>
      <c r="BY527" s="69"/>
      <c r="BZ527" s="69"/>
      <c r="CA527" s="69"/>
      <c r="CB527" s="69"/>
      <c r="CC527" s="69"/>
      <c r="CD527" s="69"/>
      <c r="CE527" s="69"/>
      <c r="CF527" s="69"/>
      <c r="CG527" s="69"/>
      <c r="CH527" s="69"/>
      <c r="CI527" s="69"/>
      <c r="CJ527" s="69"/>
      <c r="CK527" s="69"/>
      <c r="CL527" s="69"/>
      <c r="CM527" s="69"/>
      <c r="CN527" s="69"/>
      <c r="CO527" s="69"/>
      <c r="CP527" s="69"/>
      <c r="CQ527" s="69"/>
      <c r="CR527" s="69"/>
      <c r="CS527" s="69"/>
      <c r="CT527" s="69"/>
      <c r="CU527" s="69"/>
      <c r="CV527" s="69"/>
      <c r="CW527" s="69"/>
      <c r="CX527" s="69"/>
      <c r="CY527" s="69"/>
      <c r="CZ527" s="69"/>
      <c r="DA527" s="69"/>
      <c r="DB527" s="69"/>
      <c r="DC527" s="69"/>
      <c r="DD527" s="69"/>
      <c r="DE527" s="69"/>
      <c r="DF527" s="69"/>
      <c r="DG527" s="69"/>
      <c r="DH527" s="69"/>
      <c r="DI527" s="69"/>
      <c r="DJ527" s="69"/>
      <c r="DK527" s="69"/>
      <c r="DL527" s="69"/>
      <c r="DM527" s="69"/>
      <c r="DN527" s="69"/>
      <c r="DO527" s="69"/>
      <c r="DP527" s="69"/>
      <c r="DQ527" s="69"/>
      <c r="DR527" s="69"/>
      <c r="DS527" s="69"/>
      <c r="DT527" s="69"/>
      <c r="DU527" s="69"/>
      <c r="DV527" s="69"/>
      <c r="DW527" s="69"/>
      <c r="DX527" s="69"/>
      <c r="DY527" s="69"/>
      <c r="DZ527" s="69"/>
      <c r="EA527" s="69"/>
      <c r="EB527" s="69"/>
      <c r="EC527" s="69"/>
      <c r="ED527" s="69"/>
      <c r="EE527" s="69"/>
      <c r="EF527" s="69"/>
      <c r="EG527" s="69"/>
      <c r="EH527" s="69"/>
      <c r="EI527" s="69"/>
      <c r="EJ527" s="69"/>
      <c r="EK527" s="69"/>
      <c r="EL527" s="69"/>
      <c r="EM527" s="69"/>
      <c r="EN527" s="69"/>
      <c r="EO527" s="69"/>
      <c r="EP527" s="69"/>
      <c r="EQ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69"/>
      <c r="AN528" s="69"/>
      <c r="AO528" s="69"/>
      <c r="AP528" s="69"/>
      <c r="AQ528" s="69"/>
      <c r="AR528" s="69"/>
      <c r="AS528" s="69"/>
      <c r="AT528" s="69"/>
      <c r="AU528" s="69"/>
      <c r="AV528" s="69"/>
      <c r="AW528" s="69"/>
      <c r="AX528" s="69"/>
      <c r="AY528" s="69"/>
      <c r="AZ528" s="69"/>
      <c r="BA528" s="69"/>
      <c r="BB528" s="69"/>
      <c r="BC528" s="69"/>
      <c r="BD528" s="69"/>
      <c r="BE528" s="69"/>
      <c r="BF528" s="69"/>
      <c r="BG528" s="69"/>
      <c r="BH528" s="69"/>
      <c r="BI528" s="69"/>
      <c r="BJ528" s="69"/>
      <c r="BK528" s="69"/>
      <c r="BL528" s="69"/>
      <c r="BM528" s="69"/>
      <c r="BN528" s="69"/>
      <c r="BO528" s="69"/>
      <c r="BP528" s="69"/>
      <c r="BQ528" s="69"/>
      <c r="BR528" s="69"/>
      <c r="BS528" s="69"/>
      <c r="BT528" s="69"/>
      <c r="BU528" s="69"/>
      <c r="BV528" s="69"/>
      <c r="BW528" s="69"/>
      <c r="BX528" s="69"/>
      <c r="BY528" s="69"/>
      <c r="BZ528" s="69"/>
      <c r="CA528" s="69"/>
      <c r="CB528" s="69"/>
      <c r="CC528" s="69"/>
      <c r="CD528" s="69"/>
      <c r="CE528" s="69"/>
      <c r="CF528" s="69"/>
      <c r="CG528" s="69"/>
      <c r="CH528" s="69"/>
      <c r="CI528" s="69"/>
      <c r="CJ528" s="69"/>
      <c r="CK528" s="69"/>
      <c r="CL528" s="69"/>
      <c r="CM528" s="69"/>
      <c r="CN528" s="69"/>
      <c r="CO528" s="69"/>
      <c r="CP528" s="69"/>
      <c r="CQ528" s="69"/>
      <c r="CR528" s="69"/>
      <c r="CS528" s="69"/>
      <c r="CT528" s="69"/>
      <c r="CU528" s="69"/>
      <c r="CV528" s="69"/>
      <c r="CW528" s="69"/>
      <c r="CX528" s="69"/>
      <c r="CY528" s="69"/>
      <c r="CZ528" s="69"/>
      <c r="DA528" s="69"/>
      <c r="DB528" s="69"/>
      <c r="DC528" s="69"/>
      <c r="DD528" s="69"/>
      <c r="DE528" s="69"/>
      <c r="DF528" s="69"/>
      <c r="DG528" s="69"/>
      <c r="DH528" s="69"/>
      <c r="DI528" s="69"/>
      <c r="DJ528" s="69"/>
      <c r="DK528" s="69"/>
      <c r="DL528" s="69"/>
      <c r="DM528" s="69"/>
      <c r="DN528" s="69"/>
      <c r="DO528" s="69"/>
      <c r="DP528" s="69"/>
      <c r="DQ528" s="69"/>
      <c r="DR528" s="69"/>
      <c r="DS528" s="69"/>
      <c r="DT528" s="69"/>
      <c r="DU528" s="69"/>
      <c r="DV528" s="69"/>
      <c r="DW528" s="69"/>
      <c r="DX528" s="69"/>
      <c r="DY528" s="69"/>
      <c r="DZ528" s="69"/>
      <c r="EA528" s="69"/>
      <c r="EB528" s="69"/>
      <c r="EC528" s="69"/>
      <c r="ED528" s="69"/>
      <c r="EE528" s="69"/>
      <c r="EF528" s="69"/>
      <c r="EG528" s="69"/>
      <c r="EH528" s="69"/>
      <c r="EI528" s="69"/>
      <c r="EJ528" s="69"/>
      <c r="EK528" s="69"/>
      <c r="EL528" s="69"/>
      <c r="EM528" s="69"/>
      <c r="EN528" s="69"/>
      <c r="EO528" s="69"/>
      <c r="EP528" s="69"/>
      <c r="EQ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69"/>
      <c r="AN529" s="69"/>
      <c r="AO529" s="69"/>
      <c r="AP529" s="69"/>
      <c r="AQ529" s="69"/>
      <c r="AR529" s="69"/>
      <c r="AS529" s="69"/>
      <c r="AT529" s="69"/>
      <c r="AU529" s="69"/>
      <c r="AV529" s="69"/>
      <c r="AW529" s="69"/>
      <c r="AX529" s="69"/>
      <c r="AY529" s="69"/>
      <c r="AZ529" s="69"/>
      <c r="BA529" s="69"/>
      <c r="BB529" s="69"/>
      <c r="BC529" s="69"/>
      <c r="BD529" s="69"/>
      <c r="BE529" s="69"/>
      <c r="BF529" s="69"/>
      <c r="BG529" s="69"/>
      <c r="BH529" s="69"/>
      <c r="BI529" s="69"/>
      <c r="BJ529" s="69"/>
      <c r="BK529" s="69"/>
      <c r="BL529" s="69"/>
      <c r="BM529" s="69"/>
      <c r="BN529" s="69"/>
      <c r="BO529" s="69"/>
      <c r="BP529" s="69"/>
      <c r="BQ529" s="69"/>
      <c r="BR529" s="69"/>
      <c r="BS529" s="69"/>
      <c r="BT529" s="69"/>
      <c r="BU529" s="69"/>
      <c r="BV529" s="69"/>
      <c r="BW529" s="69"/>
      <c r="BX529" s="69"/>
      <c r="BY529" s="69"/>
      <c r="BZ529" s="69"/>
      <c r="CA529" s="69"/>
      <c r="CB529" s="69"/>
      <c r="CC529" s="69"/>
      <c r="CD529" s="69"/>
      <c r="CE529" s="69"/>
      <c r="CF529" s="69"/>
      <c r="CG529" s="69"/>
      <c r="CH529" s="69"/>
      <c r="CI529" s="69"/>
      <c r="CJ529" s="69"/>
      <c r="CK529" s="69"/>
      <c r="CL529" s="69"/>
      <c r="CM529" s="69"/>
      <c r="CN529" s="69"/>
      <c r="CO529" s="69"/>
      <c r="CP529" s="69"/>
      <c r="CQ529" s="69"/>
      <c r="CR529" s="69"/>
      <c r="CS529" s="69"/>
      <c r="CT529" s="69"/>
      <c r="CU529" s="69"/>
      <c r="CV529" s="69"/>
      <c r="CW529" s="69"/>
      <c r="CX529" s="69"/>
      <c r="CY529" s="69"/>
      <c r="CZ529" s="69"/>
      <c r="DA529" s="69"/>
      <c r="DB529" s="69"/>
      <c r="DC529" s="69"/>
      <c r="DD529" s="69"/>
      <c r="DE529" s="69"/>
      <c r="DF529" s="69"/>
      <c r="DG529" s="69"/>
      <c r="DH529" s="69"/>
      <c r="DI529" s="69"/>
      <c r="DJ529" s="69"/>
      <c r="DK529" s="69"/>
      <c r="DL529" s="69"/>
      <c r="DM529" s="69"/>
      <c r="DN529" s="69"/>
      <c r="DO529" s="69"/>
      <c r="DP529" s="69"/>
      <c r="DQ529" s="69"/>
      <c r="DR529" s="69"/>
      <c r="DS529" s="69"/>
      <c r="DT529" s="69"/>
      <c r="DU529" s="69"/>
      <c r="DV529" s="69"/>
      <c r="DW529" s="69"/>
      <c r="DX529" s="69"/>
      <c r="DY529" s="69"/>
      <c r="DZ529" s="69"/>
      <c r="EA529" s="69"/>
      <c r="EB529" s="69"/>
      <c r="EC529" s="69"/>
      <c r="ED529" s="69"/>
      <c r="EE529" s="69"/>
      <c r="EF529" s="69"/>
      <c r="EG529" s="69"/>
      <c r="EH529" s="69"/>
      <c r="EI529" s="69"/>
      <c r="EJ529" s="69"/>
      <c r="EK529" s="69"/>
      <c r="EL529" s="69"/>
      <c r="EM529" s="69"/>
      <c r="EN529" s="69"/>
      <c r="EO529" s="69"/>
      <c r="EP529" s="69"/>
      <c r="EQ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69"/>
      <c r="AN530" s="69"/>
      <c r="AO530" s="69"/>
      <c r="AP530" s="69"/>
      <c r="AQ530" s="69"/>
      <c r="AR530" s="69"/>
      <c r="AS530" s="69"/>
      <c r="AT530" s="69"/>
      <c r="AU530" s="69"/>
      <c r="AV530" s="69"/>
      <c r="AW530" s="69"/>
      <c r="AX530" s="69"/>
      <c r="AY530" s="69"/>
      <c r="AZ530" s="69"/>
      <c r="BA530" s="69"/>
      <c r="BB530" s="69"/>
      <c r="BC530" s="69"/>
      <c r="BD530" s="69"/>
      <c r="BE530" s="69"/>
      <c r="BF530" s="69"/>
      <c r="BG530" s="69"/>
      <c r="BH530" s="69"/>
      <c r="BI530" s="69"/>
      <c r="BJ530" s="69"/>
      <c r="BK530" s="69"/>
      <c r="BL530" s="69"/>
      <c r="BM530" s="69"/>
      <c r="BN530" s="69"/>
      <c r="BO530" s="69"/>
      <c r="BP530" s="69"/>
      <c r="BQ530" s="69"/>
      <c r="BR530" s="69"/>
      <c r="BS530" s="69"/>
      <c r="BT530" s="69"/>
      <c r="BU530" s="69"/>
      <c r="BV530" s="69"/>
      <c r="BW530" s="69"/>
      <c r="BX530" s="69"/>
      <c r="BY530" s="69"/>
      <c r="BZ530" s="69"/>
      <c r="CA530" s="69"/>
      <c r="CB530" s="69"/>
      <c r="CC530" s="69"/>
      <c r="CD530" s="69"/>
      <c r="CE530" s="69"/>
      <c r="CF530" s="69"/>
      <c r="CG530" s="69"/>
      <c r="CH530" s="69"/>
      <c r="CI530" s="69"/>
      <c r="CJ530" s="69"/>
      <c r="CK530" s="69"/>
      <c r="CL530" s="69"/>
      <c r="CM530" s="69"/>
      <c r="CN530" s="69"/>
      <c r="CO530" s="69"/>
      <c r="CP530" s="69"/>
      <c r="CQ530" s="69"/>
      <c r="CR530" s="69"/>
      <c r="CS530" s="69"/>
      <c r="CT530" s="69"/>
      <c r="CU530" s="69"/>
      <c r="CV530" s="69"/>
      <c r="CW530" s="69"/>
      <c r="CX530" s="69"/>
      <c r="CY530" s="69"/>
      <c r="CZ530" s="69"/>
      <c r="DA530" s="69"/>
      <c r="DB530" s="69"/>
      <c r="DC530" s="69"/>
      <c r="DD530" s="69"/>
      <c r="DE530" s="69"/>
      <c r="DF530" s="69"/>
      <c r="DG530" s="69"/>
      <c r="DH530" s="69"/>
      <c r="DI530" s="69"/>
      <c r="DJ530" s="69"/>
      <c r="DK530" s="69"/>
      <c r="DL530" s="69"/>
      <c r="DM530" s="69"/>
      <c r="DN530" s="69"/>
      <c r="DO530" s="69"/>
      <c r="DP530" s="69"/>
      <c r="DQ530" s="69"/>
      <c r="DR530" s="69"/>
      <c r="DS530" s="69"/>
      <c r="DT530" s="69"/>
      <c r="DU530" s="69"/>
      <c r="DV530" s="69"/>
      <c r="DW530" s="69"/>
      <c r="DX530" s="69"/>
      <c r="DY530" s="69"/>
      <c r="DZ530" s="69"/>
      <c r="EA530" s="69"/>
      <c r="EB530" s="69"/>
      <c r="EC530" s="69"/>
      <c r="ED530" s="69"/>
      <c r="EE530" s="69"/>
      <c r="EF530" s="69"/>
      <c r="EG530" s="69"/>
      <c r="EH530" s="69"/>
      <c r="EI530" s="69"/>
      <c r="EJ530" s="69"/>
      <c r="EK530" s="69"/>
      <c r="EL530" s="69"/>
      <c r="EM530" s="69"/>
      <c r="EN530" s="69"/>
      <c r="EO530" s="69"/>
      <c r="EP530" s="69"/>
      <c r="EQ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69"/>
      <c r="AN531" s="69"/>
      <c r="AO531" s="69"/>
      <c r="AP531" s="69"/>
      <c r="AQ531" s="69"/>
      <c r="AR531" s="69"/>
      <c r="AS531" s="69"/>
      <c r="AT531" s="69"/>
      <c r="AU531" s="69"/>
      <c r="AV531" s="69"/>
      <c r="AW531" s="69"/>
      <c r="AX531" s="69"/>
      <c r="AY531" s="69"/>
      <c r="AZ531" s="69"/>
      <c r="BA531" s="69"/>
      <c r="BB531" s="69"/>
      <c r="BC531" s="69"/>
      <c r="BD531" s="69"/>
      <c r="BE531" s="69"/>
      <c r="BF531" s="69"/>
      <c r="BG531" s="69"/>
      <c r="BH531" s="69"/>
      <c r="BI531" s="69"/>
      <c r="BJ531" s="69"/>
      <c r="BK531" s="69"/>
      <c r="BL531" s="69"/>
      <c r="BM531" s="69"/>
      <c r="BN531" s="69"/>
      <c r="BO531" s="69"/>
      <c r="BP531" s="69"/>
      <c r="BQ531" s="69"/>
      <c r="BR531" s="69"/>
      <c r="BS531" s="69"/>
      <c r="BT531" s="69"/>
      <c r="BU531" s="69"/>
      <c r="BV531" s="69"/>
      <c r="BW531" s="69"/>
      <c r="BX531" s="69"/>
      <c r="BY531" s="69"/>
      <c r="BZ531" s="69"/>
      <c r="CA531" s="69"/>
      <c r="CB531" s="69"/>
      <c r="CC531" s="69"/>
      <c r="CD531" s="69"/>
      <c r="CE531" s="69"/>
      <c r="CF531" s="69"/>
      <c r="CG531" s="69"/>
      <c r="CH531" s="69"/>
      <c r="CI531" s="69"/>
      <c r="CJ531" s="69"/>
      <c r="CK531" s="69"/>
      <c r="CL531" s="69"/>
      <c r="CM531" s="69"/>
      <c r="CN531" s="69"/>
      <c r="CO531" s="69"/>
      <c r="CP531" s="69"/>
      <c r="CQ531" s="69"/>
      <c r="CR531" s="69"/>
      <c r="CS531" s="69"/>
      <c r="CT531" s="69"/>
      <c r="CU531" s="69"/>
      <c r="CV531" s="69"/>
      <c r="CW531" s="69"/>
      <c r="CX531" s="69"/>
      <c r="CY531" s="69"/>
      <c r="CZ531" s="69"/>
      <c r="DA531" s="69"/>
      <c r="DB531" s="69"/>
      <c r="DC531" s="69"/>
      <c r="DD531" s="69"/>
      <c r="DE531" s="69"/>
      <c r="DF531" s="69"/>
      <c r="DG531" s="69"/>
      <c r="DH531" s="69"/>
      <c r="DI531" s="69"/>
      <c r="DJ531" s="69"/>
      <c r="DK531" s="69"/>
      <c r="DL531" s="69"/>
      <c r="DM531" s="69"/>
      <c r="DN531" s="69"/>
      <c r="DO531" s="69"/>
      <c r="DP531" s="69"/>
      <c r="DQ531" s="69"/>
      <c r="DR531" s="69"/>
      <c r="DS531" s="69"/>
      <c r="DT531" s="69"/>
      <c r="DU531" s="69"/>
      <c r="DV531" s="69"/>
      <c r="DW531" s="69"/>
      <c r="DX531" s="69"/>
      <c r="DY531" s="69"/>
      <c r="DZ531" s="69"/>
      <c r="EA531" s="69"/>
      <c r="EB531" s="69"/>
      <c r="EC531" s="69"/>
      <c r="ED531" s="69"/>
      <c r="EE531" s="69"/>
      <c r="EF531" s="69"/>
      <c r="EG531" s="69"/>
      <c r="EH531" s="69"/>
      <c r="EI531" s="69"/>
      <c r="EJ531" s="69"/>
      <c r="EK531" s="69"/>
      <c r="EL531" s="69"/>
      <c r="EM531" s="69"/>
      <c r="EN531" s="69"/>
      <c r="EO531" s="69"/>
      <c r="EP531" s="69"/>
      <c r="EQ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c r="AN532" s="69"/>
      <c r="AO532" s="69"/>
      <c r="AP532" s="69"/>
      <c r="AQ532" s="69"/>
      <c r="AR532" s="69"/>
      <c r="AS532" s="69"/>
      <c r="AT532" s="69"/>
      <c r="AU532" s="69"/>
      <c r="AV532" s="69"/>
      <c r="AW532" s="69"/>
      <c r="AX532" s="69"/>
      <c r="AY532" s="69"/>
      <c r="AZ532" s="69"/>
      <c r="BA532" s="69"/>
      <c r="BB532" s="69"/>
      <c r="BC532" s="69"/>
      <c r="BD532" s="69"/>
      <c r="BE532" s="69"/>
      <c r="BF532" s="69"/>
      <c r="BG532" s="69"/>
      <c r="BH532" s="69"/>
      <c r="BI532" s="69"/>
      <c r="BJ532" s="69"/>
      <c r="BK532" s="69"/>
      <c r="BL532" s="69"/>
      <c r="BM532" s="69"/>
      <c r="BN532" s="69"/>
      <c r="BO532" s="69"/>
      <c r="BP532" s="69"/>
      <c r="BQ532" s="69"/>
      <c r="BR532" s="69"/>
      <c r="BS532" s="69"/>
      <c r="BT532" s="69"/>
      <c r="BU532" s="69"/>
      <c r="BV532" s="69"/>
      <c r="BW532" s="69"/>
      <c r="BX532" s="69"/>
      <c r="BY532" s="69"/>
      <c r="BZ532" s="69"/>
      <c r="CA532" s="69"/>
      <c r="CB532" s="69"/>
      <c r="CC532" s="69"/>
      <c r="CD532" s="69"/>
      <c r="CE532" s="69"/>
      <c r="CF532" s="69"/>
      <c r="CG532" s="69"/>
      <c r="CH532" s="69"/>
      <c r="CI532" s="69"/>
      <c r="CJ532" s="69"/>
      <c r="CK532" s="69"/>
      <c r="CL532" s="69"/>
      <c r="CM532" s="69"/>
      <c r="CN532" s="69"/>
      <c r="CO532" s="69"/>
      <c r="CP532" s="69"/>
      <c r="CQ532" s="69"/>
      <c r="CR532" s="69"/>
      <c r="CS532" s="69"/>
      <c r="CT532" s="69"/>
      <c r="CU532" s="69"/>
      <c r="CV532" s="69"/>
      <c r="CW532" s="69"/>
      <c r="CX532" s="69"/>
      <c r="CY532" s="69"/>
      <c r="CZ532" s="69"/>
      <c r="DA532" s="69"/>
      <c r="DB532" s="69"/>
      <c r="DC532" s="69"/>
      <c r="DD532" s="69"/>
      <c r="DE532" s="69"/>
      <c r="DF532" s="69"/>
      <c r="DG532" s="69"/>
      <c r="DH532" s="69"/>
      <c r="DI532" s="69"/>
      <c r="DJ532" s="69"/>
      <c r="DK532" s="69"/>
      <c r="DL532" s="69"/>
      <c r="DM532" s="69"/>
      <c r="DN532" s="69"/>
      <c r="DO532" s="69"/>
      <c r="DP532" s="69"/>
      <c r="DQ532" s="69"/>
      <c r="DR532" s="69"/>
      <c r="DS532" s="69"/>
      <c r="DT532" s="69"/>
      <c r="DU532" s="69"/>
      <c r="DV532" s="69"/>
      <c r="DW532" s="69"/>
      <c r="DX532" s="69"/>
      <c r="DY532" s="69"/>
      <c r="DZ532" s="69"/>
      <c r="EA532" s="69"/>
      <c r="EB532" s="69"/>
      <c r="EC532" s="69"/>
      <c r="ED532" s="69"/>
      <c r="EE532" s="69"/>
      <c r="EF532" s="69"/>
      <c r="EG532" s="69"/>
      <c r="EH532" s="69"/>
      <c r="EI532" s="69"/>
      <c r="EJ532" s="69"/>
      <c r="EK532" s="69"/>
      <c r="EL532" s="69"/>
      <c r="EM532" s="69"/>
      <c r="EN532" s="69"/>
      <c r="EO532" s="69"/>
      <c r="EP532" s="69"/>
      <c r="EQ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69"/>
      <c r="AN533" s="69"/>
      <c r="AO533" s="69"/>
      <c r="AP533" s="69"/>
      <c r="AQ533" s="69"/>
      <c r="AR533" s="69"/>
      <c r="AS533" s="69"/>
      <c r="AT533" s="69"/>
      <c r="AU533" s="69"/>
      <c r="AV533" s="69"/>
      <c r="AW533" s="69"/>
      <c r="AX533" s="69"/>
      <c r="AY533" s="69"/>
      <c r="AZ533" s="69"/>
      <c r="BA533" s="69"/>
      <c r="BB533" s="69"/>
      <c r="BC533" s="69"/>
      <c r="BD533" s="69"/>
      <c r="BE533" s="69"/>
      <c r="BF533" s="69"/>
      <c r="BG533" s="69"/>
      <c r="BH533" s="69"/>
      <c r="BI533" s="69"/>
      <c r="BJ533" s="69"/>
      <c r="BK533" s="69"/>
      <c r="BL533" s="69"/>
      <c r="BM533" s="69"/>
      <c r="BN533" s="69"/>
      <c r="BO533" s="69"/>
      <c r="BP533" s="69"/>
      <c r="BQ533" s="69"/>
      <c r="BR533" s="69"/>
      <c r="BS533" s="69"/>
      <c r="BT533" s="69"/>
      <c r="BU533" s="69"/>
      <c r="BV533" s="69"/>
      <c r="BW533" s="69"/>
      <c r="BX533" s="69"/>
      <c r="BY533" s="69"/>
      <c r="BZ533" s="69"/>
      <c r="CA533" s="69"/>
      <c r="CB533" s="69"/>
      <c r="CC533" s="69"/>
      <c r="CD533" s="69"/>
      <c r="CE533" s="69"/>
      <c r="CF533" s="69"/>
      <c r="CG533" s="69"/>
      <c r="CH533" s="69"/>
      <c r="CI533" s="69"/>
      <c r="CJ533" s="69"/>
      <c r="CK533" s="69"/>
      <c r="CL533" s="69"/>
      <c r="CM533" s="69"/>
      <c r="CN533" s="69"/>
      <c r="CO533" s="69"/>
      <c r="CP533" s="69"/>
      <c r="CQ533" s="69"/>
      <c r="CR533" s="69"/>
      <c r="CS533" s="69"/>
      <c r="CT533" s="69"/>
      <c r="CU533" s="69"/>
      <c r="CV533" s="69"/>
      <c r="CW533" s="69"/>
      <c r="CX533" s="69"/>
      <c r="CY533" s="69"/>
      <c r="CZ533" s="69"/>
      <c r="DA533" s="69"/>
      <c r="DB533" s="69"/>
      <c r="DC533" s="69"/>
      <c r="DD533" s="69"/>
      <c r="DE533" s="69"/>
      <c r="DF533" s="69"/>
      <c r="DG533" s="69"/>
      <c r="DH533" s="69"/>
      <c r="DI533" s="69"/>
      <c r="DJ533" s="69"/>
      <c r="DK533" s="69"/>
      <c r="DL533" s="69"/>
      <c r="DM533" s="69"/>
      <c r="DN533" s="69"/>
      <c r="DO533" s="69"/>
      <c r="DP533" s="69"/>
      <c r="DQ533" s="69"/>
      <c r="DR533" s="69"/>
      <c r="DS533" s="69"/>
      <c r="DT533" s="69"/>
      <c r="DU533" s="69"/>
      <c r="DV533" s="69"/>
      <c r="DW533" s="69"/>
      <c r="DX533" s="69"/>
      <c r="DY533" s="69"/>
      <c r="DZ533" s="69"/>
      <c r="EA533" s="69"/>
      <c r="EB533" s="69"/>
      <c r="EC533" s="69"/>
      <c r="ED533" s="69"/>
      <c r="EE533" s="69"/>
      <c r="EF533" s="69"/>
      <c r="EG533" s="69"/>
      <c r="EH533" s="69"/>
      <c r="EI533" s="69"/>
      <c r="EJ533" s="69"/>
      <c r="EK533" s="69"/>
      <c r="EL533" s="69"/>
      <c r="EM533" s="69"/>
      <c r="EN533" s="69"/>
      <c r="EO533" s="69"/>
      <c r="EP533" s="69"/>
      <c r="EQ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69"/>
      <c r="AN534" s="69"/>
      <c r="AO534" s="69"/>
      <c r="AP534" s="69"/>
      <c r="AQ534" s="69"/>
      <c r="AR534" s="69"/>
      <c r="AS534" s="69"/>
      <c r="AT534" s="69"/>
      <c r="AU534" s="69"/>
      <c r="AV534" s="69"/>
      <c r="AW534" s="69"/>
      <c r="AX534" s="69"/>
      <c r="AY534" s="69"/>
      <c r="AZ534" s="69"/>
      <c r="BA534" s="69"/>
      <c r="BB534" s="69"/>
      <c r="BC534" s="69"/>
      <c r="BD534" s="69"/>
      <c r="BE534" s="69"/>
      <c r="BF534" s="69"/>
      <c r="BG534" s="69"/>
      <c r="BH534" s="69"/>
      <c r="BI534" s="69"/>
      <c r="BJ534" s="69"/>
      <c r="BK534" s="69"/>
      <c r="BL534" s="69"/>
      <c r="BM534" s="69"/>
      <c r="BN534" s="69"/>
      <c r="BO534" s="69"/>
      <c r="BP534" s="69"/>
      <c r="BQ534" s="69"/>
      <c r="BR534" s="69"/>
      <c r="BS534" s="69"/>
      <c r="BT534" s="69"/>
      <c r="BU534" s="69"/>
      <c r="BV534" s="69"/>
      <c r="BW534" s="69"/>
      <c r="BX534" s="69"/>
      <c r="BY534" s="69"/>
      <c r="BZ534" s="69"/>
      <c r="CA534" s="69"/>
      <c r="CB534" s="69"/>
      <c r="CC534" s="69"/>
      <c r="CD534" s="69"/>
      <c r="CE534" s="69"/>
      <c r="CF534" s="69"/>
      <c r="CG534" s="69"/>
      <c r="CH534" s="69"/>
      <c r="CI534" s="69"/>
      <c r="CJ534" s="69"/>
      <c r="CK534" s="69"/>
      <c r="CL534" s="69"/>
      <c r="CM534" s="69"/>
      <c r="CN534" s="69"/>
      <c r="CO534" s="69"/>
      <c r="CP534" s="69"/>
      <c r="CQ534" s="69"/>
      <c r="CR534" s="69"/>
      <c r="CS534" s="69"/>
      <c r="CT534" s="69"/>
      <c r="CU534" s="69"/>
      <c r="CV534" s="69"/>
      <c r="CW534" s="69"/>
      <c r="CX534" s="69"/>
      <c r="CY534" s="69"/>
      <c r="CZ534" s="69"/>
      <c r="DA534" s="69"/>
      <c r="DB534" s="69"/>
      <c r="DC534" s="69"/>
      <c r="DD534" s="69"/>
      <c r="DE534" s="69"/>
      <c r="DF534" s="69"/>
      <c r="DG534" s="69"/>
      <c r="DH534" s="69"/>
      <c r="DI534" s="69"/>
      <c r="DJ534" s="69"/>
      <c r="DK534" s="69"/>
      <c r="DL534" s="69"/>
      <c r="DM534" s="69"/>
      <c r="DN534" s="69"/>
      <c r="DO534" s="69"/>
      <c r="DP534" s="69"/>
      <c r="DQ534" s="69"/>
      <c r="DR534" s="69"/>
      <c r="DS534" s="69"/>
      <c r="DT534" s="69"/>
      <c r="DU534" s="69"/>
      <c r="DV534" s="69"/>
      <c r="DW534" s="69"/>
      <c r="DX534" s="69"/>
      <c r="DY534" s="69"/>
      <c r="DZ534" s="69"/>
      <c r="EA534" s="69"/>
      <c r="EB534" s="69"/>
      <c r="EC534" s="69"/>
      <c r="ED534" s="69"/>
      <c r="EE534" s="69"/>
      <c r="EF534" s="69"/>
      <c r="EG534" s="69"/>
      <c r="EH534" s="69"/>
      <c r="EI534" s="69"/>
      <c r="EJ534" s="69"/>
      <c r="EK534" s="69"/>
      <c r="EL534" s="69"/>
      <c r="EM534" s="69"/>
      <c r="EN534" s="69"/>
      <c r="EO534" s="69"/>
      <c r="EP534" s="69"/>
      <c r="EQ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69"/>
      <c r="AN535" s="69"/>
      <c r="AO535" s="69"/>
      <c r="AP535" s="69"/>
      <c r="AQ535" s="69"/>
      <c r="AR535" s="69"/>
      <c r="AS535" s="69"/>
      <c r="AT535" s="69"/>
      <c r="AU535" s="69"/>
      <c r="AV535" s="69"/>
      <c r="AW535" s="69"/>
      <c r="AX535" s="69"/>
      <c r="AY535" s="69"/>
      <c r="AZ535" s="69"/>
      <c r="BA535" s="69"/>
      <c r="BB535" s="69"/>
      <c r="BC535" s="69"/>
      <c r="BD535" s="69"/>
      <c r="BE535" s="69"/>
      <c r="BF535" s="69"/>
      <c r="BG535" s="69"/>
      <c r="BH535" s="69"/>
      <c r="BI535" s="69"/>
      <c r="BJ535" s="69"/>
      <c r="BK535" s="69"/>
      <c r="BL535" s="69"/>
      <c r="BM535" s="69"/>
      <c r="BN535" s="69"/>
      <c r="BO535" s="69"/>
      <c r="BP535" s="69"/>
      <c r="BQ535" s="69"/>
      <c r="BR535" s="69"/>
      <c r="BS535" s="69"/>
      <c r="BT535" s="69"/>
      <c r="BU535" s="69"/>
      <c r="BV535" s="69"/>
      <c r="BW535" s="69"/>
      <c r="BX535" s="69"/>
      <c r="BY535" s="69"/>
      <c r="BZ535" s="69"/>
      <c r="CA535" s="69"/>
      <c r="CB535" s="69"/>
      <c r="CC535" s="69"/>
      <c r="CD535" s="69"/>
      <c r="CE535" s="69"/>
      <c r="CF535" s="69"/>
      <c r="CG535" s="69"/>
      <c r="CH535" s="69"/>
      <c r="CI535" s="69"/>
      <c r="CJ535" s="69"/>
      <c r="CK535" s="69"/>
      <c r="CL535" s="69"/>
      <c r="CM535" s="69"/>
      <c r="CN535" s="69"/>
      <c r="CO535" s="69"/>
      <c r="CP535" s="69"/>
      <c r="CQ535" s="69"/>
      <c r="CR535" s="69"/>
      <c r="CS535" s="69"/>
      <c r="CT535" s="69"/>
      <c r="CU535" s="69"/>
      <c r="CV535" s="69"/>
      <c r="CW535" s="69"/>
      <c r="CX535" s="69"/>
      <c r="CY535" s="69"/>
      <c r="CZ535" s="69"/>
      <c r="DA535" s="69"/>
      <c r="DB535" s="69"/>
      <c r="DC535" s="69"/>
      <c r="DD535" s="69"/>
      <c r="DE535" s="69"/>
      <c r="DF535" s="69"/>
      <c r="DG535" s="69"/>
      <c r="DH535" s="69"/>
      <c r="DI535" s="69"/>
      <c r="DJ535" s="69"/>
      <c r="DK535" s="69"/>
      <c r="DL535" s="69"/>
      <c r="DM535" s="69"/>
      <c r="DN535" s="69"/>
      <c r="DO535" s="69"/>
      <c r="DP535" s="69"/>
      <c r="DQ535" s="69"/>
      <c r="DR535" s="69"/>
      <c r="DS535" s="69"/>
      <c r="DT535" s="69"/>
      <c r="DU535" s="69"/>
      <c r="DV535" s="69"/>
      <c r="DW535" s="69"/>
      <c r="DX535" s="69"/>
      <c r="DY535" s="69"/>
      <c r="DZ535" s="69"/>
      <c r="EA535" s="69"/>
      <c r="EB535" s="69"/>
      <c r="EC535" s="69"/>
      <c r="ED535" s="69"/>
      <c r="EE535" s="69"/>
      <c r="EF535" s="69"/>
      <c r="EG535" s="69"/>
      <c r="EH535" s="69"/>
      <c r="EI535" s="69"/>
      <c r="EJ535" s="69"/>
      <c r="EK535" s="69"/>
      <c r="EL535" s="69"/>
      <c r="EM535" s="69"/>
      <c r="EN535" s="69"/>
      <c r="EO535" s="69"/>
      <c r="EP535" s="69"/>
      <c r="EQ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69"/>
      <c r="AN536" s="69"/>
      <c r="AO536" s="69"/>
      <c r="AP536" s="69"/>
      <c r="AQ536" s="69"/>
      <c r="AR536" s="69"/>
      <c r="AS536" s="69"/>
      <c r="AT536" s="69"/>
      <c r="AU536" s="69"/>
      <c r="AV536" s="69"/>
      <c r="AW536" s="69"/>
      <c r="AX536" s="69"/>
      <c r="AY536" s="69"/>
      <c r="AZ536" s="69"/>
      <c r="BA536" s="69"/>
      <c r="BB536" s="69"/>
      <c r="BC536" s="69"/>
      <c r="BD536" s="69"/>
      <c r="BE536" s="69"/>
      <c r="BF536" s="69"/>
      <c r="BG536" s="69"/>
      <c r="BH536" s="69"/>
      <c r="BI536" s="69"/>
      <c r="BJ536" s="69"/>
      <c r="BK536" s="69"/>
      <c r="BL536" s="69"/>
      <c r="BM536" s="69"/>
      <c r="BN536" s="69"/>
      <c r="BO536" s="69"/>
      <c r="BP536" s="69"/>
      <c r="BQ536" s="69"/>
      <c r="BR536" s="69"/>
      <c r="BS536" s="69"/>
      <c r="BT536" s="69"/>
      <c r="BU536" s="69"/>
      <c r="BV536" s="69"/>
      <c r="BW536" s="69"/>
      <c r="BX536" s="69"/>
      <c r="BY536" s="69"/>
      <c r="BZ536" s="69"/>
      <c r="CA536" s="69"/>
      <c r="CB536" s="69"/>
      <c r="CC536" s="69"/>
      <c r="CD536" s="69"/>
      <c r="CE536" s="69"/>
      <c r="CF536" s="69"/>
      <c r="CG536" s="69"/>
      <c r="CH536" s="69"/>
      <c r="CI536" s="69"/>
      <c r="CJ536" s="69"/>
      <c r="CK536" s="69"/>
      <c r="CL536" s="69"/>
      <c r="CM536" s="69"/>
      <c r="CN536" s="69"/>
      <c r="CO536" s="69"/>
      <c r="CP536" s="69"/>
      <c r="CQ536" s="69"/>
      <c r="CR536" s="69"/>
      <c r="CS536" s="69"/>
      <c r="CT536" s="69"/>
      <c r="CU536" s="69"/>
      <c r="CV536" s="69"/>
      <c r="CW536" s="69"/>
      <c r="CX536" s="69"/>
      <c r="CY536" s="69"/>
      <c r="CZ536" s="69"/>
      <c r="DA536" s="69"/>
      <c r="DB536" s="69"/>
      <c r="DC536" s="69"/>
      <c r="DD536" s="69"/>
      <c r="DE536" s="69"/>
      <c r="DF536" s="69"/>
      <c r="DG536" s="69"/>
      <c r="DH536" s="69"/>
      <c r="DI536" s="69"/>
      <c r="DJ536" s="69"/>
      <c r="DK536" s="69"/>
      <c r="DL536" s="69"/>
      <c r="DM536" s="69"/>
      <c r="DN536" s="69"/>
      <c r="DO536" s="69"/>
      <c r="DP536" s="69"/>
      <c r="DQ536" s="69"/>
      <c r="DR536" s="69"/>
      <c r="DS536" s="69"/>
      <c r="DT536" s="69"/>
      <c r="DU536" s="69"/>
      <c r="DV536" s="69"/>
      <c r="DW536" s="69"/>
      <c r="DX536" s="69"/>
      <c r="DY536" s="69"/>
      <c r="DZ536" s="69"/>
      <c r="EA536" s="69"/>
      <c r="EB536" s="69"/>
      <c r="EC536" s="69"/>
      <c r="ED536" s="69"/>
      <c r="EE536" s="69"/>
      <c r="EF536" s="69"/>
      <c r="EG536" s="69"/>
      <c r="EH536" s="69"/>
      <c r="EI536" s="69"/>
      <c r="EJ536" s="69"/>
      <c r="EK536" s="69"/>
      <c r="EL536" s="69"/>
      <c r="EM536" s="69"/>
      <c r="EN536" s="69"/>
      <c r="EO536" s="69"/>
      <c r="EP536" s="69"/>
      <c r="EQ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69"/>
      <c r="AN537" s="69"/>
      <c r="AO537" s="69"/>
      <c r="AP537" s="69"/>
      <c r="AQ537" s="69"/>
      <c r="AR537" s="69"/>
      <c r="AS537" s="69"/>
      <c r="AT537" s="69"/>
      <c r="AU537" s="69"/>
      <c r="AV537" s="69"/>
      <c r="AW537" s="69"/>
      <c r="AX537" s="69"/>
      <c r="AY537" s="69"/>
      <c r="AZ537" s="69"/>
      <c r="BA537" s="69"/>
      <c r="BB537" s="69"/>
      <c r="BC537" s="69"/>
      <c r="BD537" s="69"/>
      <c r="BE537" s="69"/>
      <c r="BF537" s="69"/>
      <c r="BG537" s="69"/>
      <c r="BH537" s="69"/>
      <c r="BI537" s="69"/>
      <c r="BJ537" s="69"/>
      <c r="BK537" s="69"/>
      <c r="BL537" s="69"/>
      <c r="BM537" s="69"/>
      <c r="BN537" s="69"/>
      <c r="BO537" s="69"/>
      <c r="BP537" s="69"/>
      <c r="BQ537" s="69"/>
      <c r="BR537" s="69"/>
      <c r="BS537" s="69"/>
      <c r="BT537" s="69"/>
      <c r="BU537" s="69"/>
      <c r="BV537" s="69"/>
      <c r="BW537" s="69"/>
      <c r="BX537" s="69"/>
      <c r="BY537" s="69"/>
      <c r="BZ537" s="69"/>
      <c r="CA537" s="69"/>
      <c r="CB537" s="69"/>
      <c r="CC537" s="69"/>
      <c r="CD537" s="69"/>
      <c r="CE537" s="69"/>
      <c r="CF537" s="69"/>
      <c r="CG537" s="69"/>
      <c r="CH537" s="69"/>
      <c r="CI537" s="69"/>
      <c r="CJ537" s="69"/>
      <c r="CK537" s="69"/>
      <c r="CL537" s="69"/>
      <c r="CM537" s="69"/>
      <c r="CN537" s="69"/>
      <c r="CO537" s="69"/>
      <c r="CP537" s="69"/>
      <c r="CQ537" s="69"/>
      <c r="CR537" s="69"/>
      <c r="CS537" s="69"/>
      <c r="CT537" s="69"/>
      <c r="CU537" s="69"/>
      <c r="CV537" s="69"/>
      <c r="CW537" s="69"/>
      <c r="CX537" s="69"/>
      <c r="CY537" s="69"/>
      <c r="CZ537" s="69"/>
      <c r="DA537" s="69"/>
      <c r="DB537" s="69"/>
      <c r="DC537" s="69"/>
      <c r="DD537" s="69"/>
      <c r="DE537" s="69"/>
      <c r="DF537" s="69"/>
      <c r="DG537" s="69"/>
      <c r="DH537" s="69"/>
      <c r="DI537" s="69"/>
      <c r="DJ537" s="69"/>
      <c r="DK537" s="69"/>
      <c r="DL537" s="69"/>
      <c r="DM537" s="69"/>
      <c r="DN537" s="69"/>
      <c r="DO537" s="69"/>
      <c r="DP537" s="69"/>
      <c r="DQ537" s="69"/>
      <c r="DR537" s="69"/>
      <c r="DS537" s="69"/>
      <c r="DT537" s="69"/>
      <c r="DU537" s="69"/>
      <c r="DV537" s="69"/>
      <c r="DW537" s="69"/>
      <c r="DX537" s="69"/>
      <c r="DY537" s="69"/>
      <c r="DZ537" s="69"/>
      <c r="EA537" s="69"/>
      <c r="EB537" s="69"/>
      <c r="EC537" s="69"/>
      <c r="ED537" s="69"/>
      <c r="EE537" s="69"/>
      <c r="EF537" s="69"/>
      <c r="EG537" s="69"/>
      <c r="EH537" s="69"/>
      <c r="EI537" s="69"/>
      <c r="EJ537" s="69"/>
      <c r="EK537" s="69"/>
      <c r="EL537" s="69"/>
      <c r="EM537" s="69"/>
      <c r="EN537" s="69"/>
      <c r="EO537" s="69"/>
      <c r="EP537" s="69"/>
      <c r="EQ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69"/>
      <c r="AN538" s="69"/>
      <c r="AO538" s="69"/>
      <c r="AP538" s="69"/>
      <c r="AQ538" s="69"/>
      <c r="AR538" s="69"/>
      <c r="AS538" s="69"/>
      <c r="AT538" s="69"/>
      <c r="AU538" s="69"/>
      <c r="AV538" s="69"/>
      <c r="AW538" s="69"/>
      <c r="AX538" s="69"/>
      <c r="AY538" s="69"/>
      <c r="AZ538" s="69"/>
      <c r="BA538" s="69"/>
      <c r="BB538" s="69"/>
      <c r="BC538" s="69"/>
      <c r="BD538" s="69"/>
      <c r="BE538" s="69"/>
      <c r="BF538" s="69"/>
      <c r="BG538" s="69"/>
      <c r="BH538" s="69"/>
      <c r="BI538" s="69"/>
      <c r="BJ538" s="69"/>
      <c r="BK538" s="69"/>
      <c r="BL538" s="69"/>
      <c r="BM538" s="69"/>
      <c r="BN538" s="69"/>
      <c r="BO538" s="69"/>
      <c r="BP538" s="69"/>
      <c r="BQ538" s="69"/>
      <c r="BR538" s="69"/>
      <c r="BS538" s="69"/>
      <c r="BT538" s="69"/>
      <c r="BU538" s="69"/>
      <c r="BV538" s="69"/>
      <c r="BW538" s="69"/>
      <c r="BX538" s="69"/>
      <c r="BY538" s="69"/>
      <c r="BZ538" s="69"/>
      <c r="CA538" s="69"/>
      <c r="CB538" s="69"/>
      <c r="CC538" s="69"/>
      <c r="CD538" s="69"/>
      <c r="CE538" s="69"/>
      <c r="CF538" s="69"/>
      <c r="CG538" s="69"/>
      <c r="CH538" s="69"/>
      <c r="CI538" s="69"/>
      <c r="CJ538" s="69"/>
      <c r="CK538" s="69"/>
      <c r="CL538" s="69"/>
      <c r="CM538" s="69"/>
      <c r="CN538" s="69"/>
      <c r="CO538" s="69"/>
      <c r="CP538" s="69"/>
      <c r="CQ538" s="69"/>
      <c r="CR538" s="69"/>
      <c r="CS538" s="69"/>
      <c r="CT538" s="69"/>
      <c r="CU538" s="69"/>
      <c r="CV538" s="69"/>
      <c r="CW538" s="69"/>
      <c r="CX538" s="69"/>
      <c r="CY538" s="69"/>
      <c r="CZ538" s="69"/>
      <c r="DA538" s="69"/>
      <c r="DB538" s="69"/>
      <c r="DC538" s="69"/>
      <c r="DD538" s="69"/>
      <c r="DE538" s="69"/>
      <c r="DF538" s="69"/>
      <c r="DG538" s="69"/>
      <c r="DH538" s="69"/>
      <c r="DI538" s="69"/>
      <c r="DJ538" s="69"/>
      <c r="DK538" s="69"/>
      <c r="DL538" s="69"/>
      <c r="DM538" s="69"/>
      <c r="DN538" s="69"/>
      <c r="DO538" s="69"/>
      <c r="DP538" s="69"/>
      <c r="DQ538" s="69"/>
      <c r="DR538" s="69"/>
      <c r="DS538" s="69"/>
      <c r="DT538" s="69"/>
      <c r="DU538" s="69"/>
      <c r="DV538" s="69"/>
      <c r="DW538" s="69"/>
      <c r="DX538" s="69"/>
      <c r="DY538" s="69"/>
      <c r="DZ538" s="69"/>
      <c r="EA538" s="69"/>
      <c r="EB538" s="69"/>
      <c r="EC538" s="69"/>
      <c r="ED538" s="69"/>
      <c r="EE538" s="69"/>
      <c r="EF538" s="69"/>
      <c r="EG538" s="69"/>
      <c r="EH538" s="69"/>
      <c r="EI538" s="69"/>
      <c r="EJ538" s="69"/>
      <c r="EK538" s="69"/>
      <c r="EL538" s="69"/>
      <c r="EM538" s="69"/>
      <c r="EN538" s="69"/>
      <c r="EO538" s="69"/>
      <c r="EP538" s="69"/>
      <c r="EQ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69"/>
      <c r="AN539" s="69"/>
      <c r="AO539" s="69"/>
      <c r="AP539" s="69"/>
      <c r="AQ539" s="69"/>
      <c r="AR539" s="69"/>
      <c r="AS539" s="69"/>
      <c r="AT539" s="69"/>
      <c r="AU539" s="69"/>
      <c r="AV539" s="69"/>
      <c r="AW539" s="69"/>
      <c r="AX539" s="69"/>
      <c r="AY539" s="69"/>
      <c r="AZ539" s="69"/>
      <c r="BA539" s="69"/>
      <c r="BB539" s="69"/>
      <c r="BC539" s="69"/>
      <c r="BD539" s="69"/>
      <c r="BE539" s="69"/>
      <c r="BF539" s="69"/>
      <c r="BG539" s="69"/>
      <c r="BH539" s="69"/>
      <c r="BI539" s="69"/>
      <c r="BJ539" s="69"/>
      <c r="BK539" s="69"/>
      <c r="BL539" s="69"/>
      <c r="BM539" s="69"/>
      <c r="BN539" s="69"/>
      <c r="BO539" s="69"/>
      <c r="BP539" s="69"/>
      <c r="BQ539" s="69"/>
      <c r="BR539" s="69"/>
      <c r="BS539" s="69"/>
      <c r="BT539" s="69"/>
      <c r="BU539" s="69"/>
      <c r="BV539" s="69"/>
      <c r="BW539" s="69"/>
      <c r="BX539" s="69"/>
      <c r="BY539" s="69"/>
      <c r="BZ539" s="69"/>
      <c r="CA539" s="69"/>
      <c r="CB539" s="69"/>
      <c r="CC539" s="69"/>
      <c r="CD539" s="69"/>
      <c r="CE539" s="69"/>
      <c r="CF539" s="69"/>
      <c r="CG539" s="69"/>
      <c r="CH539" s="69"/>
      <c r="CI539" s="69"/>
      <c r="CJ539" s="69"/>
      <c r="CK539" s="69"/>
      <c r="CL539" s="69"/>
      <c r="CM539" s="69"/>
      <c r="CN539" s="69"/>
      <c r="CO539" s="69"/>
      <c r="CP539" s="69"/>
      <c r="CQ539" s="69"/>
      <c r="CR539" s="69"/>
      <c r="CS539" s="69"/>
      <c r="CT539" s="69"/>
      <c r="CU539" s="69"/>
      <c r="CV539" s="69"/>
      <c r="CW539" s="69"/>
      <c r="CX539" s="69"/>
      <c r="CY539" s="69"/>
      <c r="CZ539" s="69"/>
      <c r="DA539" s="69"/>
      <c r="DB539" s="69"/>
      <c r="DC539" s="69"/>
      <c r="DD539" s="69"/>
      <c r="DE539" s="69"/>
      <c r="DF539" s="69"/>
      <c r="DG539" s="69"/>
      <c r="DH539" s="69"/>
      <c r="DI539" s="69"/>
      <c r="DJ539" s="69"/>
      <c r="DK539" s="69"/>
      <c r="DL539" s="69"/>
      <c r="DM539" s="69"/>
      <c r="DN539" s="69"/>
      <c r="DO539" s="69"/>
      <c r="DP539" s="69"/>
      <c r="DQ539" s="69"/>
      <c r="DR539" s="69"/>
      <c r="DS539" s="69"/>
      <c r="DT539" s="69"/>
      <c r="DU539" s="69"/>
      <c r="DV539" s="69"/>
      <c r="DW539" s="69"/>
      <c r="DX539" s="69"/>
      <c r="DY539" s="69"/>
      <c r="DZ539" s="69"/>
      <c r="EA539" s="69"/>
      <c r="EB539" s="69"/>
      <c r="EC539" s="69"/>
      <c r="ED539" s="69"/>
      <c r="EE539" s="69"/>
      <c r="EF539" s="69"/>
      <c r="EG539" s="69"/>
      <c r="EH539" s="69"/>
      <c r="EI539" s="69"/>
      <c r="EJ539" s="69"/>
      <c r="EK539" s="69"/>
      <c r="EL539" s="69"/>
      <c r="EM539" s="69"/>
      <c r="EN539" s="69"/>
      <c r="EO539" s="69"/>
      <c r="EP539" s="69"/>
      <c r="EQ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69"/>
      <c r="AN540" s="69"/>
      <c r="AO540" s="69"/>
      <c r="AP540" s="69"/>
      <c r="AQ540" s="69"/>
      <c r="AR540" s="69"/>
      <c r="AS540" s="69"/>
      <c r="AT540" s="69"/>
      <c r="AU540" s="69"/>
      <c r="AV540" s="69"/>
      <c r="AW540" s="69"/>
      <c r="AX540" s="69"/>
      <c r="AY540" s="69"/>
      <c r="AZ540" s="69"/>
      <c r="BA540" s="69"/>
      <c r="BB540" s="69"/>
      <c r="BC540" s="69"/>
      <c r="BD540" s="69"/>
      <c r="BE540" s="69"/>
      <c r="BF540" s="69"/>
      <c r="BG540" s="69"/>
      <c r="BH540" s="69"/>
      <c r="BI540" s="69"/>
      <c r="BJ540" s="69"/>
      <c r="BK540" s="69"/>
      <c r="BL540" s="69"/>
      <c r="BM540" s="69"/>
      <c r="BN540" s="69"/>
      <c r="BO540" s="69"/>
      <c r="BP540" s="69"/>
      <c r="BQ540" s="69"/>
      <c r="BR540" s="69"/>
      <c r="BS540" s="69"/>
      <c r="BT540" s="69"/>
      <c r="BU540" s="69"/>
      <c r="BV540" s="69"/>
      <c r="BW540" s="69"/>
      <c r="BX540" s="69"/>
      <c r="BY540" s="69"/>
      <c r="BZ540" s="69"/>
      <c r="CA540" s="69"/>
      <c r="CB540" s="69"/>
      <c r="CC540" s="69"/>
      <c r="CD540" s="69"/>
      <c r="CE540" s="69"/>
      <c r="CF540" s="69"/>
      <c r="CG540" s="69"/>
      <c r="CH540" s="69"/>
      <c r="CI540" s="69"/>
      <c r="CJ540" s="69"/>
      <c r="CK540" s="69"/>
      <c r="CL540" s="69"/>
      <c r="CM540" s="69"/>
      <c r="CN540" s="69"/>
      <c r="CO540" s="69"/>
      <c r="CP540" s="69"/>
      <c r="CQ540" s="69"/>
      <c r="CR540" s="69"/>
      <c r="CS540" s="69"/>
      <c r="CT540" s="69"/>
      <c r="CU540" s="69"/>
      <c r="CV540" s="69"/>
      <c r="CW540" s="69"/>
      <c r="CX540" s="69"/>
      <c r="CY540" s="69"/>
      <c r="CZ540" s="69"/>
      <c r="DA540" s="69"/>
      <c r="DB540" s="69"/>
      <c r="DC540" s="69"/>
      <c r="DD540" s="69"/>
      <c r="DE540" s="69"/>
      <c r="DF540" s="69"/>
      <c r="DG540" s="69"/>
      <c r="DH540" s="69"/>
      <c r="DI540" s="69"/>
      <c r="DJ540" s="69"/>
      <c r="DK540" s="69"/>
      <c r="DL540" s="69"/>
      <c r="DM540" s="69"/>
      <c r="DN540" s="69"/>
      <c r="DO540" s="69"/>
      <c r="DP540" s="69"/>
      <c r="DQ540" s="69"/>
      <c r="DR540" s="69"/>
      <c r="DS540" s="69"/>
      <c r="DT540" s="69"/>
      <c r="DU540" s="69"/>
      <c r="DV540" s="69"/>
      <c r="DW540" s="69"/>
      <c r="DX540" s="69"/>
      <c r="DY540" s="69"/>
      <c r="DZ540" s="69"/>
      <c r="EA540" s="69"/>
      <c r="EB540" s="69"/>
      <c r="EC540" s="69"/>
      <c r="ED540" s="69"/>
      <c r="EE540" s="69"/>
      <c r="EF540" s="69"/>
      <c r="EG540" s="69"/>
      <c r="EH540" s="69"/>
      <c r="EI540" s="69"/>
      <c r="EJ540" s="69"/>
      <c r="EK540" s="69"/>
      <c r="EL540" s="69"/>
      <c r="EM540" s="69"/>
      <c r="EN540" s="69"/>
      <c r="EO540" s="69"/>
      <c r="EP540" s="69"/>
      <c r="EQ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c r="AN541" s="69"/>
      <c r="AO541" s="69"/>
      <c r="AP541" s="69"/>
      <c r="AQ541" s="69"/>
      <c r="AR541" s="69"/>
      <c r="AS541" s="69"/>
      <c r="AT541" s="69"/>
      <c r="AU541" s="69"/>
      <c r="AV541" s="69"/>
      <c r="AW541" s="69"/>
      <c r="AX541" s="69"/>
      <c r="AY541" s="69"/>
      <c r="AZ541" s="69"/>
      <c r="BA541" s="69"/>
      <c r="BB541" s="69"/>
      <c r="BC541" s="69"/>
      <c r="BD541" s="69"/>
      <c r="BE541" s="69"/>
      <c r="BF541" s="69"/>
      <c r="BG541" s="69"/>
      <c r="BH541" s="69"/>
      <c r="BI541" s="69"/>
      <c r="BJ541" s="69"/>
      <c r="BK541" s="69"/>
      <c r="BL541" s="69"/>
      <c r="BM541" s="69"/>
      <c r="BN541" s="69"/>
      <c r="BO541" s="69"/>
      <c r="BP541" s="69"/>
      <c r="BQ541" s="69"/>
      <c r="BR541" s="69"/>
      <c r="BS541" s="69"/>
      <c r="BT541" s="69"/>
      <c r="BU541" s="69"/>
      <c r="BV541" s="69"/>
      <c r="BW541" s="69"/>
      <c r="BX541" s="69"/>
      <c r="BY541" s="69"/>
      <c r="BZ541" s="69"/>
      <c r="CA541" s="69"/>
      <c r="CB541" s="69"/>
      <c r="CC541" s="69"/>
      <c r="CD541" s="69"/>
      <c r="CE541" s="69"/>
      <c r="CF541" s="69"/>
      <c r="CG541" s="69"/>
      <c r="CH541" s="69"/>
      <c r="CI541" s="69"/>
      <c r="CJ541" s="69"/>
      <c r="CK541" s="69"/>
      <c r="CL541" s="69"/>
      <c r="CM541" s="69"/>
      <c r="CN541" s="69"/>
      <c r="CO541" s="69"/>
      <c r="CP541" s="69"/>
      <c r="CQ541" s="69"/>
      <c r="CR541" s="69"/>
      <c r="CS541" s="69"/>
      <c r="CT541" s="69"/>
      <c r="CU541" s="69"/>
      <c r="CV541" s="69"/>
      <c r="CW541" s="69"/>
      <c r="CX541" s="69"/>
      <c r="CY541" s="69"/>
      <c r="CZ541" s="69"/>
      <c r="DA541" s="69"/>
      <c r="DB541" s="69"/>
      <c r="DC541" s="69"/>
      <c r="DD541" s="69"/>
      <c r="DE541" s="69"/>
      <c r="DF541" s="69"/>
      <c r="DG541" s="69"/>
      <c r="DH541" s="69"/>
      <c r="DI541" s="69"/>
      <c r="DJ541" s="69"/>
      <c r="DK541" s="69"/>
      <c r="DL541" s="69"/>
      <c r="DM541" s="69"/>
      <c r="DN541" s="69"/>
      <c r="DO541" s="69"/>
      <c r="DP541" s="69"/>
      <c r="DQ541" s="69"/>
      <c r="DR541" s="69"/>
      <c r="DS541" s="69"/>
      <c r="DT541" s="69"/>
      <c r="DU541" s="69"/>
      <c r="DV541" s="69"/>
      <c r="DW541" s="69"/>
      <c r="DX541" s="69"/>
      <c r="DY541" s="69"/>
      <c r="DZ541" s="69"/>
      <c r="EA541" s="69"/>
      <c r="EB541" s="69"/>
      <c r="EC541" s="69"/>
      <c r="ED541" s="69"/>
      <c r="EE541" s="69"/>
      <c r="EF541" s="69"/>
      <c r="EG541" s="69"/>
      <c r="EH541" s="69"/>
      <c r="EI541" s="69"/>
      <c r="EJ541" s="69"/>
      <c r="EK541" s="69"/>
      <c r="EL541" s="69"/>
      <c r="EM541" s="69"/>
      <c r="EN541" s="69"/>
      <c r="EO541" s="69"/>
      <c r="EP541" s="69"/>
      <c r="EQ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c r="AN542" s="69"/>
      <c r="AO542" s="69"/>
      <c r="AP542" s="69"/>
      <c r="AQ542" s="69"/>
      <c r="AR542" s="69"/>
      <c r="AS542" s="69"/>
      <c r="AT542" s="69"/>
      <c r="AU542" s="69"/>
      <c r="AV542" s="69"/>
      <c r="AW542" s="69"/>
      <c r="AX542" s="69"/>
      <c r="AY542" s="69"/>
      <c r="AZ542" s="69"/>
      <c r="BA542" s="69"/>
      <c r="BB542" s="69"/>
      <c r="BC542" s="69"/>
      <c r="BD542" s="69"/>
      <c r="BE542" s="69"/>
      <c r="BF542" s="69"/>
      <c r="BG542" s="69"/>
      <c r="BH542" s="69"/>
      <c r="BI542" s="69"/>
      <c r="BJ542" s="69"/>
      <c r="BK542" s="69"/>
      <c r="BL542" s="69"/>
      <c r="BM542" s="69"/>
      <c r="BN542" s="69"/>
      <c r="BO542" s="69"/>
      <c r="BP542" s="69"/>
      <c r="BQ542" s="69"/>
      <c r="BR542" s="69"/>
      <c r="BS542" s="69"/>
      <c r="BT542" s="69"/>
      <c r="BU542" s="69"/>
      <c r="BV542" s="69"/>
      <c r="BW542" s="69"/>
      <c r="BX542" s="69"/>
      <c r="BY542" s="69"/>
      <c r="BZ542" s="69"/>
      <c r="CA542" s="69"/>
      <c r="CB542" s="69"/>
      <c r="CC542" s="69"/>
      <c r="CD542" s="69"/>
      <c r="CE542" s="69"/>
      <c r="CF542" s="69"/>
      <c r="CG542" s="69"/>
      <c r="CH542" s="69"/>
      <c r="CI542" s="69"/>
      <c r="CJ542" s="69"/>
      <c r="CK542" s="69"/>
      <c r="CL542" s="69"/>
      <c r="CM542" s="69"/>
      <c r="CN542" s="69"/>
      <c r="CO542" s="69"/>
      <c r="CP542" s="69"/>
      <c r="CQ542" s="69"/>
      <c r="CR542" s="69"/>
      <c r="CS542" s="69"/>
      <c r="CT542" s="69"/>
      <c r="CU542" s="69"/>
      <c r="CV542" s="69"/>
      <c r="CW542" s="69"/>
      <c r="CX542" s="69"/>
      <c r="CY542" s="69"/>
      <c r="CZ542" s="69"/>
      <c r="DA542" s="69"/>
      <c r="DB542" s="69"/>
      <c r="DC542" s="69"/>
      <c r="DD542" s="69"/>
      <c r="DE542" s="69"/>
      <c r="DF542" s="69"/>
      <c r="DG542" s="69"/>
      <c r="DH542" s="69"/>
      <c r="DI542" s="69"/>
      <c r="DJ542" s="69"/>
      <c r="DK542" s="69"/>
      <c r="DL542" s="69"/>
      <c r="DM542" s="69"/>
      <c r="DN542" s="69"/>
      <c r="DO542" s="69"/>
      <c r="DP542" s="69"/>
      <c r="DQ542" s="69"/>
      <c r="DR542" s="69"/>
      <c r="DS542" s="69"/>
      <c r="DT542" s="69"/>
      <c r="DU542" s="69"/>
      <c r="DV542" s="69"/>
      <c r="DW542" s="69"/>
      <c r="DX542" s="69"/>
      <c r="DY542" s="69"/>
      <c r="DZ542" s="69"/>
      <c r="EA542" s="69"/>
      <c r="EB542" s="69"/>
      <c r="EC542" s="69"/>
      <c r="ED542" s="69"/>
      <c r="EE542" s="69"/>
      <c r="EF542" s="69"/>
      <c r="EG542" s="69"/>
      <c r="EH542" s="69"/>
      <c r="EI542" s="69"/>
      <c r="EJ542" s="69"/>
      <c r="EK542" s="69"/>
      <c r="EL542" s="69"/>
      <c r="EM542" s="69"/>
      <c r="EN542" s="69"/>
      <c r="EO542" s="69"/>
      <c r="EP542" s="69"/>
      <c r="EQ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69"/>
      <c r="AN543" s="69"/>
      <c r="AO543" s="69"/>
      <c r="AP543" s="69"/>
      <c r="AQ543" s="69"/>
      <c r="AR543" s="69"/>
      <c r="AS543" s="69"/>
      <c r="AT543" s="69"/>
      <c r="AU543" s="69"/>
      <c r="AV543" s="69"/>
      <c r="AW543" s="69"/>
      <c r="AX543" s="69"/>
      <c r="AY543" s="69"/>
      <c r="AZ543" s="69"/>
      <c r="BA543" s="69"/>
      <c r="BB543" s="69"/>
      <c r="BC543" s="69"/>
      <c r="BD543" s="69"/>
      <c r="BE543" s="69"/>
      <c r="BF543" s="69"/>
      <c r="BG543" s="69"/>
      <c r="BH543" s="69"/>
      <c r="BI543" s="69"/>
      <c r="BJ543" s="69"/>
      <c r="BK543" s="69"/>
      <c r="BL543" s="69"/>
      <c r="BM543" s="69"/>
      <c r="BN543" s="69"/>
      <c r="BO543" s="69"/>
      <c r="BP543" s="69"/>
      <c r="BQ543" s="69"/>
      <c r="BR543" s="69"/>
      <c r="BS543" s="69"/>
      <c r="BT543" s="69"/>
      <c r="BU543" s="69"/>
      <c r="BV543" s="69"/>
      <c r="BW543" s="69"/>
      <c r="BX543" s="69"/>
      <c r="BY543" s="69"/>
      <c r="BZ543" s="69"/>
      <c r="CA543" s="69"/>
      <c r="CB543" s="69"/>
      <c r="CC543" s="69"/>
      <c r="CD543" s="69"/>
      <c r="CE543" s="69"/>
      <c r="CF543" s="69"/>
      <c r="CG543" s="69"/>
      <c r="CH543" s="69"/>
      <c r="CI543" s="69"/>
      <c r="CJ543" s="69"/>
      <c r="CK543" s="69"/>
      <c r="CL543" s="69"/>
      <c r="CM543" s="69"/>
      <c r="CN543" s="69"/>
      <c r="CO543" s="69"/>
      <c r="CP543" s="69"/>
      <c r="CQ543" s="69"/>
      <c r="CR543" s="69"/>
      <c r="CS543" s="69"/>
      <c r="CT543" s="69"/>
      <c r="CU543" s="69"/>
      <c r="CV543" s="69"/>
      <c r="CW543" s="69"/>
      <c r="CX543" s="69"/>
      <c r="CY543" s="69"/>
      <c r="CZ543" s="69"/>
      <c r="DA543" s="69"/>
      <c r="DB543" s="69"/>
      <c r="DC543" s="69"/>
      <c r="DD543" s="69"/>
      <c r="DE543" s="69"/>
      <c r="DF543" s="69"/>
      <c r="DG543" s="69"/>
      <c r="DH543" s="69"/>
      <c r="DI543" s="69"/>
      <c r="DJ543" s="69"/>
      <c r="DK543" s="69"/>
      <c r="DL543" s="69"/>
      <c r="DM543" s="69"/>
      <c r="DN543" s="69"/>
      <c r="DO543" s="69"/>
      <c r="DP543" s="69"/>
      <c r="DQ543" s="69"/>
      <c r="DR543" s="69"/>
      <c r="DS543" s="69"/>
      <c r="DT543" s="69"/>
      <c r="DU543" s="69"/>
      <c r="DV543" s="69"/>
      <c r="DW543" s="69"/>
      <c r="DX543" s="69"/>
      <c r="DY543" s="69"/>
      <c r="DZ543" s="69"/>
      <c r="EA543" s="69"/>
      <c r="EB543" s="69"/>
      <c r="EC543" s="69"/>
      <c r="ED543" s="69"/>
      <c r="EE543" s="69"/>
      <c r="EF543" s="69"/>
      <c r="EG543" s="69"/>
      <c r="EH543" s="69"/>
      <c r="EI543" s="69"/>
      <c r="EJ543" s="69"/>
      <c r="EK543" s="69"/>
      <c r="EL543" s="69"/>
      <c r="EM543" s="69"/>
      <c r="EN543" s="69"/>
      <c r="EO543" s="69"/>
      <c r="EP543" s="69"/>
      <c r="EQ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69"/>
      <c r="AN544" s="69"/>
      <c r="AO544" s="69"/>
      <c r="AP544" s="69"/>
      <c r="AQ544" s="69"/>
      <c r="AR544" s="69"/>
      <c r="AS544" s="69"/>
      <c r="AT544" s="69"/>
      <c r="AU544" s="69"/>
      <c r="AV544" s="69"/>
      <c r="AW544" s="69"/>
      <c r="AX544" s="69"/>
      <c r="AY544" s="69"/>
      <c r="AZ544" s="69"/>
      <c r="BA544" s="69"/>
      <c r="BB544" s="69"/>
      <c r="BC544" s="69"/>
      <c r="BD544" s="69"/>
      <c r="BE544" s="69"/>
      <c r="BF544" s="69"/>
      <c r="BG544" s="69"/>
      <c r="BH544" s="69"/>
      <c r="BI544" s="69"/>
      <c r="BJ544" s="69"/>
      <c r="BK544" s="69"/>
      <c r="BL544" s="69"/>
      <c r="BM544" s="69"/>
      <c r="BN544" s="69"/>
      <c r="BO544" s="69"/>
      <c r="BP544" s="69"/>
      <c r="BQ544" s="69"/>
      <c r="BR544" s="69"/>
      <c r="BS544" s="69"/>
      <c r="BT544" s="69"/>
      <c r="BU544" s="69"/>
      <c r="BV544" s="69"/>
      <c r="BW544" s="69"/>
      <c r="BX544" s="69"/>
      <c r="BY544" s="69"/>
      <c r="BZ544" s="69"/>
      <c r="CA544" s="69"/>
      <c r="CB544" s="69"/>
      <c r="CC544" s="69"/>
      <c r="CD544" s="69"/>
      <c r="CE544" s="69"/>
      <c r="CF544" s="69"/>
      <c r="CG544" s="69"/>
      <c r="CH544" s="69"/>
      <c r="CI544" s="69"/>
      <c r="CJ544" s="69"/>
      <c r="CK544" s="69"/>
      <c r="CL544" s="69"/>
      <c r="CM544" s="69"/>
      <c r="CN544" s="69"/>
      <c r="CO544" s="69"/>
      <c r="CP544" s="69"/>
      <c r="CQ544" s="69"/>
      <c r="CR544" s="69"/>
      <c r="CS544" s="69"/>
      <c r="CT544" s="69"/>
      <c r="CU544" s="69"/>
      <c r="CV544" s="69"/>
      <c r="CW544" s="69"/>
      <c r="CX544" s="69"/>
      <c r="CY544" s="69"/>
      <c r="CZ544" s="69"/>
      <c r="DA544" s="69"/>
      <c r="DB544" s="69"/>
      <c r="DC544" s="69"/>
      <c r="DD544" s="69"/>
      <c r="DE544" s="69"/>
      <c r="DF544" s="69"/>
      <c r="DG544" s="69"/>
      <c r="DH544" s="69"/>
      <c r="DI544" s="69"/>
      <c r="DJ544" s="69"/>
      <c r="DK544" s="69"/>
      <c r="DL544" s="69"/>
      <c r="DM544" s="69"/>
      <c r="DN544" s="69"/>
      <c r="DO544" s="69"/>
      <c r="DP544" s="69"/>
      <c r="DQ544" s="69"/>
      <c r="DR544" s="69"/>
      <c r="DS544" s="69"/>
      <c r="DT544" s="69"/>
      <c r="DU544" s="69"/>
      <c r="DV544" s="69"/>
      <c r="DW544" s="69"/>
      <c r="DX544" s="69"/>
      <c r="DY544" s="69"/>
      <c r="DZ544" s="69"/>
      <c r="EA544" s="69"/>
      <c r="EB544" s="69"/>
      <c r="EC544" s="69"/>
      <c r="ED544" s="69"/>
      <c r="EE544" s="69"/>
      <c r="EF544" s="69"/>
      <c r="EG544" s="69"/>
      <c r="EH544" s="69"/>
      <c r="EI544" s="69"/>
      <c r="EJ544" s="69"/>
      <c r="EK544" s="69"/>
      <c r="EL544" s="69"/>
      <c r="EM544" s="69"/>
      <c r="EN544" s="69"/>
      <c r="EO544" s="69"/>
      <c r="EP544" s="69"/>
      <c r="EQ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69"/>
      <c r="AN545" s="69"/>
      <c r="AO545" s="69"/>
      <c r="AP545" s="69"/>
      <c r="AQ545" s="69"/>
      <c r="AR545" s="69"/>
      <c r="AS545" s="69"/>
      <c r="AT545" s="69"/>
      <c r="AU545" s="69"/>
      <c r="AV545" s="69"/>
      <c r="AW545" s="69"/>
      <c r="AX545" s="69"/>
      <c r="AY545" s="69"/>
      <c r="AZ545" s="69"/>
      <c r="BA545" s="69"/>
      <c r="BB545" s="69"/>
      <c r="BC545" s="69"/>
      <c r="BD545" s="69"/>
      <c r="BE545" s="69"/>
      <c r="BF545" s="69"/>
      <c r="BG545" s="69"/>
      <c r="BH545" s="69"/>
      <c r="BI545" s="69"/>
      <c r="BJ545" s="69"/>
      <c r="BK545" s="69"/>
      <c r="BL545" s="69"/>
      <c r="BM545" s="69"/>
      <c r="BN545" s="69"/>
      <c r="BO545" s="69"/>
      <c r="BP545" s="69"/>
      <c r="BQ545" s="69"/>
      <c r="BR545" s="69"/>
      <c r="BS545" s="69"/>
      <c r="BT545" s="69"/>
      <c r="BU545" s="69"/>
      <c r="BV545" s="69"/>
      <c r="BW545" s="69"/>
      <c r="BX545" s="69"/>
      <c r="BY545" s="69"/>
      <c r="BZ545" s="69"/>
      <c r="CA545" s="69"/>
      <c r="CB545" s="69"/>
      <c r="CC545" s="69"/>
      <c r="CD545" s="69"/>
      <c r="CE545" s="69"/>
      <c r="CF545" s="69"/>
      <c r="CG545" s="69"/>
      <c r="CH545" s="69"/>
      <c r="CI545" s="69"/>
      <c r="CJ545" s="69"/>
      <c r="CK545" s="69"/>
      <c r="CL545" s="69"/>
      <c r="CM545" s="69"/>
      <c r="CN545" s="69"/>
      <c r="CO545" s="69"/>
      <c r="CP545" s="69"/>
      <c r="CQ545" s="69"/>
      <c r="CR545" s="69"/>
      <c r="CS545" s="69"/>
      <c r="CT545" s="69"/>
      <c r="CU545" s="69"/>
      <c r="CV545" s="69"/>
      <c r="CW545" s="69"/>
      <c r="CX545" s="69"/>
      <c r="CY545" s="69"/>
      <c r="CZ545" s="69"/>
      <c r="DA545" s="69"/>
      <c r="DB545" s="69"/>
      <c r="DC545" s="69"/>
      <c r="DD545" s="69"/>
      <c r="DE545" s="69"/>
      <c r="DF545" s="69"/>
      <c r="DG545" s="69"/>
      <c r="DH545" s="69"/>
      <c r="DI545" s="69"/>
      <c r="DJ545" s="69"/>
      <c r="DK545" s="69"/>
      <c r="DL545" s="69"/>
      <c r="DM545" s="69"/>
      <c r="DN545" s="69"/>
      <c r="DO545" s="69"/>
      <c r="DP545" s="69"/>
      <c r="DQ545" s="69"/>
      <c r="DR545" s="69"/>
      <c r="DS545" s="69"/>
      <c r="DT545" s="69"/>
      <c r="DU545" s="69"/>
      <c r="DV545" s="69"/>
      <c r="DW545" s="69"/>
      <c r="DX545" s="69"/>
      <c r="DY545" s="69"/>
      <c r="DZ545" s="69"/>
      <c r="EA545" s="69"/>
      <c r="EB545" s="69"/>
      <c r="EC545" s="69"/>
      <c r="ED545" s="69"/>
      <c r="EE545" s="69"/>
      <c r="EF545" s="69"/>
      <c r="EG545" s="69"/>
      <c r="EH545" s="69"/>
      <c r="EI545" s="69"/>
      <c r="EJ545" s="69"/>
      <c r="EK545" s="69"/>
      <c r="EL545" s="69"/>
      <c r="EM545" s="69"/>
      <c r="EN545" s="69"/>
      <c r="EO545" s="69"/>
      <c r="EP545" s="69"/>
      <c r="EQ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69"/>
      <c r="AN546" s="69"/>
      <c r="AO546" s="69"/>
      <c r="AP546" s="69"/>
      <c r="AQ546" s="69"/>
      <c r="AR546" s="69"/>
      <c r="AS546" s="69"/>
      <c r="AT546" s="69"/>
      <c r="AU546" s="69"/>
      <c r="AV546" s="69"/>
      <c r="AW546" s="69"/>
      <c r="AX546" s="69"/>
      <c r="AY546" s="69"/>
      <c r="AZ546" s="69"/>
      <c r="BA546" s="69"/>
      <c r="BB546" s="69"/>
      <c r="BC546" s="69"/>
      <c r="BD546" s="69"/>
      <c r="BE546" s="69"/>
      <c r="BF546" s="69"/>
      <c r="BG546" s="69"/>
      <c r="BH546" s="69"/>
      <c r="BI546" s="69"/>
      <c r="BJ546" s="69"/>
      <c r="BK546" s="69"/>
      <c r="BL546" s="69"/>
      <c r="BM546" s="69"/>
      <c r="BN546" s="69"/>
      <c r="BO546" s="69"/>
      <c r="BP546" s="69"/>
      <c r="BQ546" s="69"/>
      <c r="BR546" s="69"/>
      <c r="BS546" s="69"/>
      <c r="BT546" s="69"/>
      <c r="BU546" s="69"/>
      <c r="BV546" s="69"/>
      <c r="BW546" s="69"/>
      <c r="BX546" s="69"/>
      <c r="BY546" s="69"/>
      <c r="BZ546" s="69"/>
      <c r="CA546" s="69"/>
      <c r="CB546" s="69"/>
      <c r="CC546" s="69"/>
      <c r="CD546" s="69"/>
      <c r="CE546" s="69"/>
      <c r="CF546" s="69"/>
      <c r="CG546" s="69"/>
      <c r="CH546" s="69"/>
      <c r="CI546" s="69"/>
      <c r="CJ546" s="69"/>
      <c r="CK546" s="69"/>
      <c r="CL546" s="69"/>
      <c r="CM546" s="69"/>
      <c r="CN546" s="69"/>
      <c r="CO546" s="69"/>
      <c r="CP546" s="69"/>
      <c r="CQ546" s="69"/>
      <c r="CR546" s="69"/>
      <c r="CS546" s="69"/>
      <c r="CT546" s="69"/>
      <c r="CU546" s="69"/>
      <c r="CV546" s="69"/>
      <c r="CW546" s="69"/>
      <c r="CX546" s="69"/>
      <c r="CY546" s="69"/>
      <c r="CZ546" s="69"/>
      <c r="DA546" s="69"/>
      <c r="DB546" s="69"/>
      <c r="DC546" s="69"/>
      <c r="DD546" s="69"/>
      <c r="DE546" s="69"/>
      <c r="DF546" s="69"/>
      <c r="DG546" s="69"/>
      <c r="DH546" s="69"/>
      <c r="DI546" s="69"/>
      <c r="DJ546" s="69"/>
      <c r="DK546" s="69"/>
      <c r="DL546" s="69"/>
      <c r="DM546" s="69"/>
      <c r="DN546" s="69"/>
      <c r="DO546" s="69"/>
      <c r="DP546" s="69"/>
      <c r="DQ546" s="69"/>
      <c r="DR546" s="69"/>
      <c r="DS546" s="69"/>
      <c r="DT546" s="69"/>
      <c r="DU546" s="69"/>
      <c r="DV546" s="69"/>
      <c r="DW546" s="69"/>
      <c r="DX546" s="69"/>
      <c r="DY546" s="69"/>
      <c r="DZ546" s="69"/>
      <c r="EA546" s="69"/>
      <c r="EB546" s="69"/>
      <c r="EC546" s="69"/>
      <c r="ED546" s="69"/>
      <c r="EE546" s="69"/>
      <c r="EF546" s="69"/>
      <c r="EG546" s="69"/>
      <c r="EH546" s="69"/>
      <c r="EI546" s="69"/>
      <c r="EJ546" s="69"/>
      <c r="EK546" s="69"/>
      <c r="EL546" s="69"/>
      <c r="EM546" s="69"/>
      <c r="EN546" s="69"/>
      <c r="EO546" s="69"/>
      <c r="EP546" s="69"/>
      <c r="EQ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69"/>
      <c r="AN547" s="69"/>
      <c r="AO547" s="69"/>
      <c r="AP547" s="69"/>
      <c r="AQ547" s="69"/>
      <c r="AR547" s="69"/>
      <c r="AS547" s="69"/>
      <c r="AT547" s="69"/>
      <c r="AU547" s="69"/>
      <c r="AV547" s="69"/>
      <c r="AW547" s="69"/>
      <c r="AX547" s="69"/>
      <c r="AY547" s="69"/>
      <c r="AZ547" s="69"/>
      <c r="BA547" s="69"/>
      <c r="BB547" s="69"/>
      <c r="BC547" s="69"/>
      <c r="BD547" s="69"/>
      <c r="BE547" s="69"/>
      <c r="BF547" s="69"/>
      <c r="BG547" s="69"/>
      <c r="BH547" s="69"/>
      <c r="BI547" s="69"/>
      <c r="BJ547" s="69"/>
      <c r="BK547" s="69"/>
      <c r="BL547" s="69"/>
      <c r="BM547" s="69"/>
      <c r="BN547" s="69"/>
      <c r="BO547" s="69"/>
      <c r="BP547" s="69"/>
      <c r="BQ547" s="69"/>
      <c r="BR547" s="69"/>
      <c r="BS547" s="69"/>
      <c r="BT547" s="69"/>
      <c r="BU547" s="69"/>
      <c r="BV547" s="69"/>
      <c r="BW547" s="69"/>
      <c r="BX547" s="69"/>
      <c r="BY547" s="69"/>
      <c r="BZ547" s="69"/>
      <c r="CA547" s="69"/>
      <c r="CB547" s="69"/>
      <c r="CC547" s="69"/>
      <c r="CD547" s="69"/>
      <c r="CE547" s="69"/>
      <c r="CF547" s="69"/>
      <c r="CG547" s="69"/>
      <c r="CH547" s="69"/>
      <c r="CI547" s="69"/>
      <c r="CJ547" s="69"/>
      <c r="CK547" s="69"/>
      <c r="CL547" s="69"/>
      <c r="CM547" s="69"/>
      <c r="CN547" s="69"/>
      <c r="CO547" s="69"/>
      <c r="CP547" s="69"/>
      <c r="CQ547" s="69"/>
      <c r="CR547" s="69"/>
      <c r="CS547" s="69"/>
      <c r="CT547" s="69"/>
      <c r="CU547" s="69"/>
      <c r="CV547" s="69"/>
      <c r="CW547" s="69"/>
      <c r="CX547" s="69"/>
      <c r="CY547" s="69"/>
      <c r="CZ547" s="69"/>
      <c r="DA547" s="69"/>
      <c r="DB547" s="69"/>
      <c r="DC547" s="69"/>
      <c r="DD547" s="69"/>
      <c r="DE547" s="69"/>
      <c r="DF547" s="69"/>
      <c r="DG547" s="69"/>
      <c r="DH547" s="69"/>
      <c r="DI547" s="69"/>
      <c r="DJ547" s="69"/>
      <c r="DK547" s="69"/>
      <c r="DL547" s="69"/>
      <c r="DM547" s="69"/>
      <c r="DN547" s="69"/>
      <c r="DO547" s="69"/>
      <c r="DP547" s="69"/>
      <c r="DQ547" s="69"/>
      <c r="DR547" s="69"/>
      <c r="DS547" s="69"/>
      <c r="DT547" s="69"/>
      <c r="DU547" s="69"/>
      <c r="DV547" s="69"/>
      <c r="DW547" s="69"/>
      <c r="DX547" s="69"/>
      <c r="DY547" s="69"/>
      <c r="DZ547" s="69"/>
      <c r="EA547" s="69"/>
      <c r="EB547" s="69"/>
      <c r="EC547" s="69"/>
      <c r="ED547" s="69"/>
      <c r="EE547" s="69"/>
      <c r="EF547" s="69"/>
      <c r="EG547" s="69"/>
      <c r="EH547" s="69"/>
      <c r="EI547" s="69"/>
      <c r="EJ547" s="69"/>
      <c r="EK547" s="69"/>
      <c r="EL547" s="69"/>
      <c r="EM547" s="69"/>
      <c r="EN547" s="69"/>
      <c r="EO547" s="69"/>
      <c r="EP547" s="69"/>
      <c r="EQ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69"/>
      <c r="AN548" s="69"/>
      <c r="AO548" s="69"/>
      <c r="AP548" s="69"/>
      <c r="AQ548" s="69"/>
      <c r="AR548" s="69"/>
      <c r="AS548" s="69"/>
      <c r="AT548" s="69"/>
      <c r="AU548" s="69"/>
      <c r="AV548" s="69"/>
      <c r="AW548" s="69"/>
      <c r="AX548" s="69"/>
      <c r="AY548" s="69"/>
      <c r="AZ548" s="69"/>
      <c r="BA548" s="69"/>
      <c r="BB548" s="69"/>
      <c r="BC548" s="69"/>
      <c r="BD548" s="69"/>
      <c r="BE548" s="69"/>
      <c r="BF548" s="69"/>
      <c r="BG548" s="69"/>
      <c r="BH548" s="69"/>
      <c r="BI548" s="69"/>
      <c r="BJ548" s="69"/>
      <c r="BK548" s="69"/>
      <c r="BL548" s="69"/>
      <c r="BM548" s="69"/>
      <c r="BN548" s="69"/>
      <c r="BO548" s="69"/>
      <c r="BP548" s="69"/>
      <c r="BQ548" s="69"/>
      <c r="BR548" s="69"/>
      <c r="BS548" s="69"/>
      <c r="BT548" s="69"/>
      <c r="BU548" s="69"/>
      <c r="BV548" s="69"/>
      <c r="BW548" s="69"/>
      <c r="BX548" s="69"/>
      <c r="BY548" s="69"/>
      <c r="BZ548" s="69"/>
      <c r="CA548" s="69"/>
      <c r="CB548" s="69"/>
      <c r="CC548" s="69"/>
      <c r="CD548" s="69"/>
      <c r="CE548" s="69"/>
      <c r="CF548" s="69"/>
      <c r="CG548" s="69"/>
      <c r="CH548" s="69"/>
      <c r="CI548" s="69"/>
      <c r="CJ548" s="69"/>
      <c r="CK548" s="69"/>
      <c r="CL548" s="69"/>
      <c r="CM548" s="69"/>
      <c r="CN548" s="69"/>
      <c r="CO548" s="69"/>
      <c r="CP548" s="69"/>
      <c r="CQ548" s="69"/>
      <c r="CR548" s="69"/>
      <c r="CS548" s="69"/>
      <c r="CT548" s="69"/>
      <c r="CU548" s="69"/>
      <c r="CV548" s="69"/>
      <c r="CW548" s="69"/>
      <c r="CX548" s="69"/>
      <c r="CY548" s="69"/>
      <c r="CZ548" s="69"/>
      <c r="DA548" s="69"/>
      <c r="DB548" s="69"/>
      <c r="DC548" s="69"/>
      <c r="DD548" s="69"/>
      <c r="DE548" s="69"/>
      <c r="DF548" s="69"/>
      <c r="DG548" s="69"/>
      <c r="DH548" s="69"/>
      <c r="DI548" s="69"/>
      <c r="DJ548" s="69"/>
      <c r="DK548" s="69"/>
      <c r="DL548" s="69"/>
      <c r="DM548" s="69"/>
      <c r="DN548" s="69"/>
      <c r="DO548" s="69"/>
      <c r="DP548" s="69"/>
      <c r="DQ548" s="69"/>
      <c r="DR548" s="69"/>
      <c r="DS548" s="69"/>
      <c r="DT548" s="69"/>
      <c r="DU548" s="69"/>
      <c r="DV548" s="69"/>
      <c r="DW548" s="69"/>
      <c r="DX548" s="69"/>
      <c r="DY548" s="69"/>
      <c r="DZ548" s="69"/>
      <c r="EA548" s="69"/>
      <c r="EB548" s="69"/>
      <c r="EC548" s="69"/>
      <c r="ED548" s="69"/>
      <c r="EE548" s="69"/>
      <c r="EF548" s="69"/>
      <c r="EG548" s="69"/>
      <c r="EH548" s="69"/>
      <c r="EI548" s="69"/>
      <c r="EJ548" s="69"/>
      <c r="EK548" s="69"/>
      <c r="EL548" s="69"/>
      <c r="EM548" s="69"/>
      <c r="EN548" s="69"/>
      <c r="EO548" s="69"/>
      <c r="EP548" s="69"/>
      <c r="EQ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69"/>
      <c r="AN549" s="69"/>
      <c r="AO549" s="69"/>
      <c r="AP549" s="69"/>
      <c r="AQ549" s="69"/>
      <c r="AR549" s="69"/>
      <c r="AS549" s="69"/>
      <c r="AT549" s="69"/>
      <c r="AU549" s="69"/>
      <c r="AV549" s="69"/>
      <c r="AW549" s="69"/>
      <c r="AX549" s="69"/>
      <c r="AY549" s="69"/>
      <c r="AZ549" s="69"/>
      <c r="BA549" s="69"/>
      <c r="BB549" s="69"/>
      <c r="BC549" s="69"/>
      <c r="BD549" s="69"/>
      <c r="BE549" s="69"/>
      <c r="BF549" s="69"/>
      <c r="BG549" s="69"/>
      <c r="BH549" s="69"/>
      <c r="BI549" s="69"/>
      <c r="BJ549" s="69"/>
      <c r="BK549" s="69"/>
      <c r="BL549" s="69"/>
      <c r="BM549" s="69"/>
      <c r="BN549" s="69"/>
      <c r="BO549" s="69"/>
      <c r="BP549" s="69"/>
      <c r="BQ549" s="69"/>
      <c r="BR549" s="69"/>
      <c r="BS549" s="69"/>
      <c r="BT549" s="69"/>
      <c r="BU549" s="69"/>
      <c r="BV549" s="69"/>
      <c r="BW549" s="69"/>
      <c r="BX549" s="69"/>
      <c r="BY549" s="69"/>
      <c r="BZ549" s="69"/>
      <c r="CA549" s="69"/>
      <c r="CB549" s="69"/>
      <c r="CC549" s="69"/>
      <c r="CD549" s="69"/>
      <c r="CE549" s="69"/>
      <c r="CF549" s="69"/>
      <c r="CG549" s="69"/>
      <c r="CH549" s="69"/>
      <c r="CI549" s="69"/>
      <c r="CJ549" s="69"/>
      <c r="CK549" s="69"/>
      <c r="CL549" s="69"/>
      <c r="CM549" s="69"/>
      <c r="CN549" s="69"/>
      <c r="CO549" s="69"/>
      <c r="CP549" s="69"/>
      <c r="CQ549" s="69"/>
      <c r="CR549" s="69"/>
      <c r="CS549" s="69"/>
      <c r="CT549" s="69"/>
      <c r="CU549" s="69"/>
      <c r="CV549" s="69"/>
      <c r="CW549" s="69"/>
      <c r="CX549" s="69"/>
      <c r="CY549" s="69"/>
      <c r="CZ549" s="69"/>
      <c r="DA549" s="69"/>
      <c r="DB549" s="69"/>
      <c r="DC549" s="69"/>
      <c r="DD549" s="69"/>
      <c r="DE549" s="69"/>
      <c r="DF549" s="69"/>
      <c r="DG549" s="69"/>
      <c r="DH549" s="69"/>
      <c r="DI549" s="69"/>
      <c r="DJ549" s="69"/>
      <c r="DK549" s="69"/>
      <c r="DL549" s="69"/>
      <c r="DM549" s="69"/>
      <c r="DN549" s="69"/>
      <c r="DO549" s="69"/>
      <c r="DP549" s="69"/>
      <c r="DQ549" s="69"/>
      <c r="DR549" s="69"/>
      <c r="DS549" s="69"/>
      <c r="DT549" s="69"/>
      <c r="DU549" s="69"/>
      <c r="DV549" s="69"/>
      <c r="DW549" s="69"/>
      <c r="DX549" s="69"/>
      <c r="DY549" s="69"/>
      <c r="DZ549" s="69"/>
      <c r="EA549" s="69"/>
      <c r="EB549" s="69"/>
      <c r="EC549" s="69"/>
      <c r="ED549" s="69"/>
      <c r="EE549" s="69"/>
      <c r="EF549" s="69"/>
      <c r="EG549" s="69"/>
      <c r="EH549" s="69"/>
      <c r="EI549" s="69"/>
      <c r="EJ549" s="69"/>
      <c r="EK549" s="69"/>
      <c r="EL549" s="69"/>
      <c r="EM549" s="69"/>
      <c r="EN549" s="69"/>
      <c r="EO549" s="69"/>
      <c r="EP549" s="69"/>
      <c r="EQ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69"/>
      <c r="AN550" s="69"/>
      <c r="AO550" s="69"/>
      <c r="AP550" s="69"/>
      <c r="AQ550" s="69"/>
      <c r="AR550" s="69"/>
      <c r="AS550" s="69"/>
      <c r="AT550" s="69"/>
      <c r="AU550" s="69"/>
      <c r="AV550" s="69"/>
      <c r="AW550" s="69"/>
      <c r="AX550" s="69"/>
      <c r="AY550" s="69"/>
      <c r="AZ550" s="69"/>
      <c r="BA550" s="69"/>
      <c r="BB550" s="69"/>
      <c r="BC550" s="69"/>
      <c r="BD550" s="69"/>
      <c r="BE550" s="69"/>
      <c r="BF550" s="69"/>
      <c r="BG550" s="69"/>
      <c r="BH550" s="69"/>
      <c r="BI550" s="69"/>
      <c r="BJ550" s="69"/>
      <c r="BK550" s="69"/>
      <c r="BL550" s="69"/>
      <c r="BM550" s="69"/>
      <c r="BN550" s="69"/>
      <c r="BO550" s="69"/>
      <c r="BP550" s="69"/>
      <c r="BQ550" s="69"/>
      <c r="BR550" s="69"/>
      <c r="BS550" s="69"/>
      <c r="BT550" s="69"/>
      <c r="BU550" s="69"/>
      <c r="BV550" s="69"/>
      <c r="BW550" s="69"/>
      <c r="BX550" s="69"/>
      <c r="BY550" s="69"/>
      <c r="BZ550" s="69"/>
      <c r="CA550" s="69"/>
      <c r="CB550" s="69"/>
      <c r="CC550" s="69"/>
      <c r="CD550" s="69"/>
      <c r="CE550" s="69"/>
      <c r="CF550" s="69"/>
      <c r="CG550" s="69"/>
      <c r="CH550" s="69"/>
      <c r="CI550" s="69"/>
      <c r="CJ550" s="69"/>
      <c r="CK550" s="69"/>
      <c r="CL550" s="69"/>
      <c r="CM550" s="69"/>
      <c r="CN550" s="69"/>
      <c r="CO550" s="69"/>
      <c r="CP550" s="69"/>
      <c r="CQ550" s="69"/>
      <c r="CR550" s="69"/>
      <c r="CS550" s="69"/>
      <c r="CT550" s="69"/>
      <c r="CU550" s="69"/>
      <c r="CV550" s="69"/>
      <c r="CW550" s="69"/>
      <c r="CX550" s="69"/>
      <c r="CY550" s="69"/>
      <c r="CZ550" s="69"/>
      <c r="DA550" s="69"/>
      <c r="DB550" s="69"/>
      <c r="DC550" s="69"/>
      <c r="DD550" s="69"/>
      <c r="DE550" s="69"/>
      <c r="DF550" s="69"/>
      <c r="DG550" s="69"/>
      <c r="DH550" s="69"/>
      <c r="DI550" s="69"/>
      <c r="DJ550" s="69"/>
      <c r="DK550" s="69"/>
      <c r="DL550" s="69"/>
      <c r="DM550" s="69"/>
      <c r="DN550" s="69"/>
      <c r="DO550" s="69"/>
      <c r="DP550" s="69"/>
      <c r="DQ550" s="69"/>
      <c r="DR550" s="69"/>
      <c r="DS550" s="69"/>
      <c r="DT550" s="69"/>
      <c r="DU550" s="69"/>
      <c r="DV550" s="69"/>
      <c r="DW550" s="69"/>
      <c r="DX550" s="69"/>
      <c r="DY550" s="69"/>
      <c r="DZ550" s="69"/>
      <c r="EA550" s="69"/>
      <c r="EB550" s="69"/>
      <c r="EC550" s="69"/>
      <c r="ED550" s="69"/>
      <c r="EE550" s="69"/>
      <c r="EF550" s="69"/>
      <c r="EG550" s="69"/>
      <c r="EH550" s="69"/>
      <c r="EI550" s="69"/>
      <c r="EJ550" s="69"/>
      <c r="EK550" s="69"/>
      <c r="EL550" s="69"/>
      <c r="EM550" s="69"/>
      <c r="EN550" s="69"/>
      <c r="EO550" s="69"/>
      <c r="EP550" s="69"/>
      <c r="EQ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69"/>
      <c r="AN551" s="69"/>
      <c r="AO551" s="69"/>
      <c r="AP551" s="69"/>
      <c r="AQ551" s="69"/>
      <c r="AR551" s="69"/>
      <c r="AS551" s="69"/>
      <c r="AT551" s="69"/>
      <c r="AU551" s="69"/>
      <c r="AV551" s="69"/>
      <c r="AW551" s="69"/>
      <c r="AX551" s="69"/>
      <c r="AY551" s="69"/>
      <c r="AZ551" s="69"/>
      <c r="BA551" s="69"/>
      <c r="BB551" s="69"/>
      <c r="BC551" s="69"/>
      <c r="BD551" s="69"/>
      <c r="BE551" s="69"/>
      <c r="BF551" s="69"/>
      <c r="BG551" s="69"/>
      <c r="BH551" s="69"/>
      <c r="BI551" s="69"/>
      <c r="BJ551" s="69"/>
      <c r="BK551" s="69"/>
      <c r="BL551" s="69"/>
      <c r="BM551" s="69"/>
      <c r="BN551" s="69"/>
      <c r="BO551" s="69"/>
      <c r="BP551" s="69"/>
      <c r="BQ551" s="69"/>
      <c r="BR551" s="69"/>
      <c r="BS551" s="69"/>
      <c r="BT551" s="69"/>
      <c r="BU551" s="69"/>
      <c r="BV551" s="69"/>
      <c r="BW551" s="69"/>
      <c r="BX551" s="69"/>
      <c r="BY551" s="69"/>
      <c r="BZ551" s="69"/>
      <c r="CA551" s="69"/>
      <c r="CB551" s="69"/>
      <c r="CC551" s="69"/>
      <c r="CD551" s="69"/>
      <c r="CE551" s="69"/>
      <c r="CF551" s="69"/>
      <c r="CG551" s="69"/>
      <c r="CH551" s="69"/>
      <c r="CI551" s="69"/>
      <c r="CJ551" s="69"/>
      <c r="CK551" s="69"/>
      <c r="CL551" s="69"/>
      <c r="CM551" s="69"/>
      <c r="CN551" s="69"/>
      <c r="CO551" s="69"/>
      <c r="CP551" s="69"/>
      <c r="CQ551" s="69"/>
      <c r="CR551" s="69"/>
      <c r="CS551" s="69"/>
      <c r="CT551" s="69"/>
      <c r="CU551" s="69"/>
      <c r="CV551" s="69"/>
      <c r="CW551" s="69"/>
      <c r="CX551" s="69"/>
      <c r="CY551" s="69"/>
      <c r="CZ551" s="69"/>
      <c r="DA551" s="69"/>
      <c r="DB551" s="69"/>
      <c r="DC551" s="69"/>
      <c r="DD551" s="69"/>
      <c r="DE551" s="69"/>
      <c r="DF551" s="69"/>
      <c r="DG551" s="69"/>
      <c r="DH551" s="69"/>
      <c r="DI551" s="69"/>
      <c r="DJ551" s="69"/>
      <c r="DK551" s="69"/>
      <c r="DL551" s="69"/>
      <c r="DM551" s="69"/>
      <c r="DN551" s="69"/>
      <c r="DO551" s="69"/>
      <c r="DP551" s="69"/>
      <c r="DQ551" s="69"/>
      <c r="DR551" s="69"/>
      <c r="DS551" s="69"/>
      <c r="DT551" s="69"/>
      <c r="DU551" s="69"/>
      <c r="DV551" s="69"/>
      <c r="DW551" s="69"/>
      <c r="DX551" s="69"/>
      <c r="DY551" s="69"/>
      <c r="DZ551" s="69"/>
      <c r="EA551" s="69"/>
      <c r="EB551" s="69"/>
      <c r="EC551" s="69"/>
      <c r="ED551" s="69"/>
      <c r="EE551" s="69"/>
      <c r="EF551" s="69"/>
      <c r="EG551" s="69"/>
      <c r="EH551" s="69"/>
      <c r="EI551" s="69"/>
      <c r="EJ551" s="69"/>
      <c r="EK551" s="69"/>
      <c r="EL551" s="69"/>
      <c r="EM551" s="69"/>
      <c r="EN551" s="69"/>
      <c r="EO551" s="69"/>
      <c r="EP551" s="69"/>
      <c r="EQ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c r="AW552" s="69"/>
      <c r="AX552" s="69"/>
      <c r="AY552" s="69"/>
      <c r="AZ552" s="69"/>
      <c r="BA552" s="69"/>
      <c r="BB552" s="69"/>
      <c r="BC552" s="69"/>
      <c r="BD552" s="69"/>
      <c r="BE552" s="69"/>
      <c r="BF552" s="69"/>
      <c r="BG552" s="69"/>
      <c r="BH552" s="69"/>
      <c r="BI552" s="69"/>
      <c r="BJ552" s="69"/>
      <c r="BK552" s="69"/>
      <c r="BL552" s="69"/>
      <c r="BM552" s="69"/>
      <c r="BN552" s="69"/>
      <c r="BO552" s="69"/>
      <c r="BP552" s="69"/>
      <c r="BQ552" s="69"/>
      <c r="BR552" s="69"/>
      <c r="BS552" s="69"/>
      <c r="BT552" s="69"/>
      <c r="BU552" s="69"/>
      <c r="BV552" s="69"/>
      <c r="BW552" s="69"/>
      <c r="BX552" s="69"/>
      <c r="BY552" s="69"/>
      <c r="BZ552" s="69"/>
      <c r="CA552" s="69"/>
      <c r="CB552" s="69"/>
      <c r="CC552" s="69"/>
      <c r="CD552" s="69"/>
      <c r="CE552" s="69"/>
      <c r="CF552" s="69"/>
      <c r="CG552" s="69"/>
      <c r="CH552" s="69"/>
      <c r="CI552" s="69"/>
      <c r="CJ552" s="69"/>
      <c r="CK552" s="69"/>
      <c r="CL552" s="69"/>
      <c r="CM552" s="69"/>
      <c r="CN552" s="69"/>
      <c r="CO552" s="69"/>
      <c r="CP552" s="69"/>
      <c r="CQ552" s="69"/>
      <c r="CR552" s="69"/>
      <c r="CS552" s="69"/>
      <c r="CT552" s="69"/>
      <c r="CU552" s="69"/>
      <c r="CV552" s="69"/>
      <c r="CW552" s="69"/>
      <c r="CX552" s="69"/>
      <c r="CY552" s="69"/>
      <c r="CZ552" s="69"/>
      <c r="DA552" s="69"/>
      <c r="DB552" s="69"/>
      <c r="DC552" s="69"/>
      <c r="DD552" s="69"/>
      <c r="DE552" s="69"/>
      <c r="DF552" s="69"/>
      <c r="DG552" s="69"/>
      <c r="DH552" s="69"/>
      <c r="DI552" s="69"/>
      <c r="DJ552" s="69"/>
      <c r="DK552" s="69"/>
      <c r="DL552" s="69"/>
      <c r="DM552" s="69"/>
      <c r="DN552" s="69"/>
      <c r="DO552" s="69"/>
      <c r="DP552" s="69"/>
      <c r="DQ552" s="69"/>
      <c r="DR552" s="69"/>
      <c r="DS552" s="69"/>
      <c r="DT552" s="69"/>
      <c r="DU552" s="69"/>
      <c r="DV552" s="69"/>
      <c r="DW552" s="69"/>
      <c r="DX552" s="69"/>
      <c r="DY552" s="69"/>
      <c r="DZ552" s="69"/>
      <c r="EA552" s="69"/>
      <c r="EB552" s="69"/>
      <c r="EC552" s="69"/>
      <c r="ED552" s="69"/>
      <c r="EE552" s="69"/>
      <c r="EF552" s="69"/>
      <c r="EG552" s="69"/>
      <c r="EH552" s="69"/>
      <c r="EI552" s="69"/>
      <c r="EJ552" s="69"/>
      <c r="EK552" s="69"/>
      <c r="EL552" s="69"/>
      <c r="EM552" s="69"/>
      <c r="EN552" s="69"/>
      <c r="EO552" s="69"/>
      <c r="EP552" s="69"/>
      <c r="EQ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69"/>
      <c r="AN553" s="69"/>
      <c r="AO553" s="69"/>
      <c r="AP553" s="69"/>
      <c r="AQ553" s="69"/>
      <c r="AR553" s="69"/>
      <c r="AS553" s="69"/>
      <c r="AT553" s="69"/>
      <c r="AU553" s="69"/>
      <c r="AV553" s="69"/>
      <c r="AW553" s="69"/>
      <c r="AX553" s="69"/>
      <c r="AY553" s="69"/>
      <c r="AZ553" s="69"/>
      <c r="BA553" s="69"/>
      <c r="BB553" s="69"/>
      <c r="BC553" s="69"/>
      <c r="BD553" s="69"/>
      <c r="BE553" s="69"/>
      <c r="BF553" s="69"/>
      <c r="BG553" s="69"/>
      <c r="BH553" s="69"/>
      <c r="BI553" s="69"/>
      <c r="BJ553" s="69"/>
      <c r="BK553" s="69"/>
      <c r="BL553" s="69"/>
      <c r="BM553" s="69"/>
      <c r="BN553" s="69"/>
      <c r="BO553" s="69"/>
      <c r="BP553" s="69"/>
      <c r="BQ553" s="69"/>
      <c r="BR553" s="69"/>
      <c r="BS553" s="69"/>
      <c r="BT553" s="69"/>
      <c r="BU553" s="69"/>
      <c r="BV553" s="69"/>
      <c r="BW553" s="69"/>
      <c r="BX553" s="69"/>
      <c r="BY553" s="69"/>
      <c r="BZ553" s="69"/>
      <c r="CA553" s="69"/>
      <c r="CB553" s="69"/>
      <c r="CC553" s="69"/>
      <c r="CD553" s="69"/>
      <c r="CE553" s="69"/>
      <c r="CF553" s="69"/>
      <c r="CG553" s="69"/>
      <c r="CH553" s="69"/>
      <c r="CI553" s="69"/>
      <c r="CJ553" s="69"/>
      <c r="CK553" s="69"/>
      <c r="CL553" s="69"/>
      <c r="CM553" s="69"/>
      <c r="CN553" s="69"/>
      <c r="CO553" s="69"/>
      <c r="CP553" s="69"/>
      <c r="CQ553" s="69"/>
      <c r="CR553" s="69"/>
      <c r="CS553" s="69"/>
      <c r="CT553" s="69"/>
      <c r="CU553" s="69"/>
      <c r="CV553" s="69"/>
      <c r="CW553" s="69"/>
      <c r="CX553" s="69"/>
      <c r="CY553" s="69"/>
      <c r="CZ553" s="69"/>
      <c r="DA553" s="69"/>
      <c r="DB553" s="69"/>
      <c r="DC553" s="69"/>
      <c r="DD553" s="69"/>
      <c r="DE553" s="69"/>
      <c r="DF553" s="69"/>
      <c r="DG553" s="69"/>
      <c r="DH553" s="69"/>
      <c r="DI553" s="69"/>
      <c r="DJ553" s="69"/>
      <c r="DK553" s="69"/>
      <c r="DL553" s="69"/>
      <c r="DM553" s="69"/>
      <c r="DN553" s="69"/>
      <c r="DO553" s="69"/>
      <c r="DP553" s="69"/>
      <c r="DQ553" s="69"/>
      <c r="DR553" s="69"/>
      <c r="DS553" s="69"/>
      <c r="DT553" s="69"/>
      <c r="DU553" s="69"/>
      <c r="DV553" s="69"/>
      <c r="DW553" s="69"/>
      <c r="DX553" s="69"/>
      <c r="DY553" s="69"/>
      <c r="DZ553" s="69"/>
      <c r="EA553" s="69"/>
      <c r="EB553" s="69"/>
      <c r="EC553" s="69"/>
      <c r="ED553" s="69"/>
      <c r="EE553" s="69"/>
      <c r="EF553" s="69"/>
      <c r="EG553" s="69"/>
      <c r="EH553" s="69"/>
      <c r="EI553" s="69"/>
      <c r="EJ553" s="69"/>
      <c r="EK553" s="69"/>
      <c r="EL553" s="69"/>
      <c r="EM553" s="69"/>
      <c r="EN553" s="69"/>
      <c r="EO553" s="69"/>
      <c r="EP553" s="69"/>
      <c r="EQ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69"/>
      <c r="AN554" s="69"/>
      <c r="AO554" s="69"/>
      <c r="AP554" s="69"/>
      <c r="AQ554" s="69"/>
      <c r="AR554" s="69"/>
      <c r="AS554" s="69"/>
      <c r="AT554" s="69"/>
      <c r="AU554" s="69"/>
      <c r="AV554" s="69"/>
      <c r="AW554" s="69"/>
      <c r="AX554" s="69"/>
      <c r="AY554" s="69"/>
      <c r="AZ554" s="69"/>
      <c r="BA554" s="69"/>
      <c r="BB554" s="69"/>
      <c r="BC554" s="69"/>
      <c r="BD554" s="69"/>
      <c r="BE554" s="69"/>
      <c r="BF554" s="69"/>
      <c r="BG554" s="69"/>
      <c r="BH554" s="69"/>
      <c r="BI554" s="69"/>
      <c r="BJ554" s="69"/>
      <c r="BK554" s="69"/>
      <c r="BL554" s="69"/>
      <c r="BM554" s="69"/>
      <c r="BN554" s="69"/>
      <c r="BO554" s="69"/>
      <c r="BP554" s="69"/>
      <c r="BQ554" s="69"/>
      <c r="BR554" s="69"/>
      <c r="BS554" s="69"/>
      <c r="BT554" s="69"/>
      <c r="BU554" s="69"/>
      <c r="BV554" s="69"/>
      <c r="BW554" s="69"/>
      <c r="BX554" s="69"/>
      <c r="BY554" s="69"/>
      <c r="BZ554" s="69"/>
      <c r="CA554" s="69"/>
      <c r="CB554" s="69"/>
      <c r="CC554" s="69"/>
      <c r="CD554" s="69"/>
      <c r="CE554" s="69"/>
      <c r="CF554" s="69"/>
      <c r="CG554" s="69"/>
      <c r="CH554" s="69"/>
      <c r="CI554" s="69"/>
      <c r="CJ554" s="69"/>
      <c r="CK554" s="69"/>
      <c r="CL554" s="69"/>
      <c r="CM554" s="69"/>
      <c r="CN554" s="69"/>
      <c r="CO554" s="69"/>
      <c r="CP554" s="69"/>
      <c r="CQ554" s="69"/>
      <c r="CR554" s="69"/>
      <c r="CS554" s="69"/>
      <c r="CT554" s="69"/>
      <c r="CU554" s="69"/>
      <c r="CV554" s="69"/>
      <c r="CW554" s="69"/>
      <c r="CX554" s="69"/>
      <c r="CY554" s="69"/>
      <c r="CZ554" s="69"/>
      <c r="DA554" s="69"/>
      <c r="DB554" s="69"/>
      <c r="DC554" s="69"/>
      <c r="DD554" s="69"/>
      <c r="DE554" s="69"/>
      <c r="DF554" s="69"/>
      <c r="DG554" s="69"/>
      <c r="DH554" s="69"/>
      <c r="DI554" s="69"/>
      <c r="DJ554" s="69"/>
      <c r="DK554" s="69"/>
      <c r="DL554" s="69"/>
      <c r="DM554" s="69"/>
      <c r="DN554" s="69"/>
      <c r="DO554" s="69"/>
      <c r="DP554" s="69"/>
      <c r="DQ554" s="69"/>
      <c r="DR554" s="69"/>
      <c r="DS554" s="69"/>
      <c r="DT554" s="69"/>
      <c r="DU554" s="69"/>
      <c r="DV554" s="69"/>
      <c r="DW554" s="69"/>
      <c r="DX554" s="69"/>
      <c r="DY554" s="69"/>
      <c r="DZ554" s="69"/>
      <c r="EA554" s="69"/>
      <c r="EB554" s="69"/>
      <c r="EC554" s="69"/>
      <c r="ED554" s="69"/>
      <c r="EE554" s="69"/>
      <c r="EF554" s="69"/>
      <c r="EG554" s="69"/>
      <c r="EH554" s="69"/>
      <c r="EI554" s="69"/>
      <c r="EJ554" s="69"/>
      <c r="EK554" s="69"/>
      <c r="EL554" s="69"/>
      <c r="EM554" s="69"/>
      <c r="EN554" s="69"/>
      <c r="EO554" s="69"/>
      <c r="EP554" s="69"/>
      <c r="EQ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69"/>
      <c r="AN555" s="69"/>
      <c r="AO555" s="69"/>
      <c r="AP555" s="69"/>
      <c r="AQ555" s="69"/>
      <c r="AR555" s="69"/>
      <c r="AS555" s="69"/>
      <c r="AT555" s="69"/>
      <c r="AU555" s="69"/>
      <c r="AV555" s="69"/>
      <c r="AW555" s="69"/>
      <c r="AX555" s="69"/>
      <c r="AY555" s="69"/>
      <c r="AZ555" s="69"/>
      <c r="BA555" s="69"/>
      <c r="BB555" s="69"/>
      <c r="BC555" s="69"/>
      <c r="BD555" s="69"/>
      <c r="BE555" s="69"/>
      <c r="BF555" s="69"/>
      <c r="BG555" s="69"/>
      <c r="BH555" s="69"/>
      <c r="BI555" s="69"/>
      <c r="BJ555" s="69"/>
      <c r="BK555" s="69"/>
      <c r="BL555" s="69"/>
      <c r="BM555" s="69"/>
      <c r="BN555" s="69"/>
      <c r="BO555" s="69"/>
      <c r="BP555" s="69"/>
      <c r="BQ555" s="69"/>
      <c r="BR555" s="69"/>
      <c r="BS555" s="69"/>
      <c r="BT555" s="69"/>
      <c r="BU555" s="69"/>
      <c r="BV555" s="69"/>
      <c r="BW555" s="69"/>
      <c r="BX555" s="69"/>
      <c r="BY555" s="69"/>
      <c r="BZ555" s="69"/>
      <c r="CA555" s="69"/>
      <c r="CB555" s="69"/>
      <c r="CC555" s="69"/>
      <c r="CD555" s="69"/>
      <c r="CE555" s="69"/>
      <c r="CF555" s="69"/>
      <c r="CG555" s="69"/>
      <c r="CH555" s="69"/>
      <c r="CI555" s="69"/>
      <c r="CJ555" s="69"/>
      <c r="CK555" s="69"/>
      <c r="CL555" s="69"/>
      <c r="CM555" s="69"/>
      <c r="CN555" s="69"/>
      <c r="CO555" s="69"/>
      <c r="CP555" s="69"/>
      <c r="CQ555" s="69"/>
      <c r="CR555" s="69"/>
      <c r="CS555" s="69"/>
      <c r="CT555" s="69"/>
      <c r="CU555" s="69"/>
      <c r="CV555" s="69"/>
      <c r="CW555" s="69"/>
      <c r="CX555" s="69"/>
      <c r="CY555" s="69"/>
      <c r="CZ555" s="69"/>
      <c r="DA555" s="69"/>
      <c r="DB555" s="69"/>
      <c r="DC555" s="69"/>
      <c r="DD555" s="69"/>
      <c r="DE555" s="69"/>
      <c r="DF555" s="69"/>
      <c r="DG555" s="69"/>
      <c r="DH555" s="69"/>
      <c r="DI555" s="69"/>
      <c r="DJ555" s="69"/>
      <c r="DK555" s="69"/>
      <c r="DL555" s="69"/>
      <c r="DM555" s="69"/>
      <c r="DN555" s="69"/>
      <c r="DO555" s="69"/>
      <c r="DP555" s="69"/>
      <c r="DQ555" s="69"/>
      <c r="DR555" s="69"/>
      <c r="DS555" s="69"/>
      <c r="DT555" s="69"/>
      <c r="DU555" s="69"/>
      <c r="DV555" s="69"/>
      <c r="DW555" s="69"/>
      <c r="DX555" s="69"/>
      <c r="DY555" s="69"/>
      <c r="DZ555" s="69"/>
      <c r="EA555" s="69"/>
      <c r="EB555" s="69"/>
      <c r="EC555" s="69"/>
      <c r="ED555" s="69"/>
      <c r="EE555" s="69"/>
      <c r="EF555" s="69"/>
      <c r="EG555" s="69"/>
      <c r="EH555" s="69"/>
      <c r="EI555" s="69"/>
      <c r="EJ555" s="69"/>
      <c r="EK555" s="69"/>
      <c r="EL555" s="69"/>
      <c r="EM555" s="69"/>
      <c r="EN555" s="69"/>
      <c r="EO555" s="69"/>
      <c r="EP555" s="69"/>
      <c r="EQ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69"/>
      <c r="AN556" s="69"/>
      <c r="AO556" s="69"/>
      <c r="AP556" s="69"/>
      <c r="AQ556" s="69"/>
      <c r="AR556" s="69"/>
      <c r="AS556" s="69"/>
      <c r="AT556" s="69"/>
      <c r="AU556" s="69"/>
      <c r="AV556" s="69"/>
      <c r="AW556" s="69"/>
      <c r="AX556" s="69"/>
      <c r="AY556" s="69"/>
      <c r="AZ556" s="69"/>
      <c r="BA556" s="69"/>
      <c r="BB556" s="69"/>
      <c r="BC556" s="69"/>
      <c r="BD556" s="69"/>
      <c r="BE556" s="69"/>
      <c r="BF556" s="69"/>
      <c r="BG556" s="69"/>
      <c r="BH556" s="69"/>
      <c r="BI556" s="69"/>
      <c r="BJ556" s="69"/>
      <c r="BK556" s="69"/>
      <c r="BL556" s="69"/>
      <c r="BM556" s="69"/>
      <c r="BN556" s="69"/>
      <c r="BO556" s="69"/>
      <c r="BP556" s="69"/>
      <c r="BQ556" s="69"/>
      <c r="BR556" s="69"/>
      <c r="BS556" s="69"/>
      <c r="BT556" s="69"/>
      <c r="BU556" s="69"/>
      <c r="BV556" s="69"/>
      <c r="BW556" s="69"/>
      <c r="BX556" s="69"/>
      <c r="BY556" s="69"/>
      <c r="BZ556" s="69"/>
      <c r="CA556" s="69"/>
      <c r="CB556" s="69"/>
      <c r="CC556" s="69"/>
      <c r="CD556" s="69"/>
      <c r="CE556" s="69"/>
      <c r="CF556" s="69"/>
      <c r="CG556" s="69"/>
      <c r="CH556" s="69"/>
      <c r="CI556" s="69"/>
      <c r="CJ556" s="69"/>
      <c r="CK556" s="69"/>
      <c r="CL556" s="69"/>
      <c r="CM556" s="69"/>
      <c r="CN556" s="69"/>
      <c r="CO556" s="69"/>
      <c r="CP556" s="69"/>
      <c r="CQ556" s="69"/>
      <c r="CR556" s="69"/>
      <c r="CS556" s="69"/>
      <c r="CT556" s="69"/>
      <c r="CU556" s="69"/>
      <c r="CV556" s="69"/>
      <c r="CW556" s="69"/>
      <c r="CX556" s="69"/>
      <c r="CY556" s="69"/>
      <c r="CZ556" s="69"/>
      <c r="DA556" s="69"/>
      <c r="DB556" s="69"/>
      <c r="DC556" s="69"/>
      <c r="DD556" s="69"/>
      <c r="DE556" s="69"/>
      <c r="DF556" s="69"/>
      <c r="DG556" s="69"/>
      <c r="DH556" s="69"/>
      <c r="DI556" s="69"/>
      <c r="DJ556" s="69"/>
      <c r="DK556" s="69"/>
      <c r="DL556" s="69"/>
      <c r="DM556" s="69"/>
      <c r="DN556" s="69"/>
      <c r="DO556" s="69"/>
      <c r="DP556" s="69"/>
      <c r="DQ556" s="69"/>
      <c r="DR556" s="69"/>
      <c r="DS556" s="69"/>
      <c r="DT556" s="69"/>
      <c r="DU556" s="69"/>
      <c r="DV556" s="69"/>
      <c r="DW556" s="69"/>
      <c r="DX556" s="69"/>
      <c r="DY556" s="69"/>
      <c r="DZ556" s="69"/>
      <c r="EA556" s="69"/>
      <c r="EB556" s="69"/>
      <c r="EC556" s="69"/>
      <c r="ED556" s="69"/>
      <c r="EE556" s="69"/>
      <c r="EF556" s="69"/>
      <c r="EG556" s="69"/>
      <c r="EH556" s="69"/>
      <c r="EI556" s="69"/>
      <c r="EJ556" s="69"/>
      <c r="EK556" s="69"/>
      <c r="EL556" s="69"/>
      <c r="EM556" s="69"/>
      <c r="EN556" s="69"/>
      <c r="EO556" s="69"/>
      <c r="EP556" s="69"/>
      <c r="EQ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69"/>
      <c r="AN557" s="69"/>
      <c r="AO557" s="69"/>
      <c r="AP557" s="69"/>
      <c r="AQ557" s="69"/>
      <c r="AR557" s="69"/>
      <c r="AS557" s="69"/>
      <c r="AT557" s="69"/>
      <c r="AU557" s="69"/>
      <c r="AV557" s="69"/>
      <c r="AW557" s="69"/>
      <c r="AX557" s="69"/>
      <c r="AY557" s="69"/>
      <c r="AZ557" s="69"/>
      <c r="BA557" s="69"/>
      <c r="BB557" s="69"/>
      <c r="BC557" s="69"/>
      <c r="BD557" s="69"/>
      <c r="BE557" s="69"/>
      <c r="BF557" s="69"/>
      <c r="BG557" s="69"/>
      <c r="BH557" s="69"/>
      <c r="BI557" s="69"/>
      <c r="BJ557" s="69"/>
      <c r="BK557" s="69"/>
      <c r="BL557" s="69"/>
      <c r="BM557" s="69"/>
      <c r="BN557" s="69"/>
      <c r="BO557" s="69"/>
      <c r="BP557" s="69"/>
      <c r="BQ557" s="69"/>
      <c r="BR557" s="69"/>
      <c r="BS557" s="69"/>
      <c r="BT557" s="69"/>
      <c r="BU557" s="69"/>
      <c r="BV557" s="69"/>
      <c r="BW557" s="69"/>
      <c r="BX557" s="69"/>
      <c r="BY557" s="69"/>
      <c r="BZ557" s="69"/>
      <c r="CA557" s="69"/>
      <c r="CB557" s="69"/>
      <c r="CC557" s="69"/>
      <c r="CD557" s="69"/>
      <c r="CE557" s="69"/>
      <c r="CF557" s="69"/>
      <c r="CG557" s="69"/>
      <c r="CH557" s="69"/>
      <c r="CI557" s="69"/>
      <c r="CJ557" s="69"/>
      <c r="CK557" s="69"/>
      <c r="CL557" s="69"/>
      <c r="CM557" s="69"/>
      <c r="CN557" s="69"/>
      <c r="CO557" s="69"/>
      <c r="CP557" s="69"/>
      <c r="CQ557" s="69"/>
      <c r="CR557" s="69"/>
      <c r="CS557" s="69"/>
      <c r="CT557" s="69"/>
      <c r="CU557" s="69"/>
      <c r="CV557" s="69"/>
      <c r="CW557" s="69"/>
      <c r="CX557" s="69"/>
      <c r="CY557" s="69"/>
      <c r="CZ557" s="69"/>
      <c r="DA557" s="69"/>
      <c r="DB557" s="69"/>
      <c r="DC557" s="69"/>
      <c r="DD557" s="69"/>
      <c r="DE557" s="69"/>
      <c r="DF557" s="69"/>
      <c r="DG557" s="69"/>
      <c r="DH557" s="69"/>
      <c r="DI557" s="69"/>
      <c r="DJ557" s="69"/>
      <c r="DK557" s="69"/>
      <c r="DL557" s="69"/>
      <c r="DM557" s="69"/>
      <c r="DN557" s="69"/>
      <c r="DO557" s="69"/>
      <c r="DP557" s="69"/>
      <c r="DQ557" s="69"/>
      <c r="DR557" s="69"/>
      <c r="DS557" s="69"/>
      <c r="DT557" s="69"/>
      <c r="DU557" s="69"/>
      <c r="DV557" s="69"/>
      <c r="DW557" s="69"/>
      <c r="DX557" s="69"/>
      <c r="DY557" s="69"/>
      <c r="DZ557" s="69"/>
      <c r="EA557" s="69"/>
      <c r="EB557" s="69"/>
      <c r="EC557" s="69"/>
      <c r="ED557" s="69"/>
      <c r="EE557" s="69"/>
      <c r="EF557" s="69"/>
      <c r="EG557" s="69"/>
      <c r="EH557" s="69"/>
      <c r="EI557" s="69"/>
      <c r="EJ557" s="69"/>
      <c r="EK557" s="69"/>
      <c r="EL557" s="69"/>
      <c r="EM557" s="69"/>
      <c r="EN557" s="69"/>
      <c r="EO557" s="69"/>
      <c r="EP557" s="69"/>
      <c r="EQ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69"/>
      <c r="AN558" s="69"/>
      <c r="AO558" s="69"/>
      <c r="AP558" s="69"/>
      <c r="AQ558" s="69"/>
      <c r="AR558" s="69"/>
      <c r="AS558" s="69"/>
      <c r="AT558" s="69"/>
      <c r="AU558" s="69"/>
      <c r="AV558" s="69"/>
      <c r="AW558" s="69"/>
      <c r="AX558" s="69"/>
      <c r="AY558" s="69"/>
      <c r="AZ558" s="69"/>
      <c r="BA558" s="69"/>
      <c r="BB558" s="69"/>
      <c r="BC558" s="69"/>
      <c r="BD558" s="69"/>
      <c r="BE558" s="69"/>
      <c r="BF558" s="69"/>
      <c r="BG558" s="69"/>
      <c r="BH558" s="69"/>
      <c r="BI558" s="69"/>
      <c r="BJ558" s="69"/>
      <c r="BK558" s="69"/>
      <c r="BL558" s="69"/>
      <c r="BM558" s="69"/>
      <c r="BN558" s="69"/>
      <c r="BO558" s="69"/>
      <c r="BP558" s="69"/>
      <c r="BQ558" s="69"/>
      <c r="BR558" s="69"/>
      <c r="BS558" s="69"/>
      <c r="BT558" s="69"/>
      <c r="BU558" s="69"/>
      <c r="BV558" s="69"/>
      <c r="BW558" s="69"/>
      <c r="BX558" s="69"/>
      <c r="BY558" s="69"/>
      <c r="BZ558" s="69"/>
      <c r="CA558" s="69"/>
      <c r="CB558" s="69"/>
      <c r="CC558" s="69"/>
      <c r="CD558" s="69"/>
      <c r="CE558" s="69"/>
      <c r="CF558" s="69"/>
      <c r="CG558" s="69"/>
      <c r="CH558" s="69"/>
      <c r="CI558" s="69"/>
      <c r="CJ558" s="69"/>
      <c r="CK558" s="69"/>
      <c r="CL558" s="69"/>
      <c r="CM558" s="69"/>
      <c r="CN558" s="69"/>
      <c r="CO558" s="69"/>
      <c r="CP558" s="69"/>
      <c r="CQ558" s="69"/>
      <c r="CR558" s="69"/>
      <c r="CS558" s="69"/>
      <c r="CT558" s="69"/>
      <c r="CU558" s="69"/>
      <c r="CV558" s="69"/>
      <c r="CW558" s="69"/>
      <c r="CX558" s="69"/>
      <c r="CY558" s="69"/>
      <c r="CZ558" s="69"/>
      <c r="DA558" s="69"/>
      <c r="DB558" s="69"/>
      <c r="DC558" s="69"/>
      <c r="DD558" s="69"/>
      <c r="DE558" s="69"/>
      <c r="DF558" s="69"/>
      <c r="DG558" s="69"/>
      <c r="DH558" s="69"/>
      <c r="DI558" s="69"/>
      <c r="DJ558" s="69"/>
      <c r="DK558" s="69"/>
      <c r="DL558" s="69"/>
      <c r="DM558" s="69"/>
      <c r="DN558" s="69"/>
      <c r="DO558" s="69"/>
      <c r="DP558" s="69"/>
      <c r="DQ558" s="69"/>
      <c r="DR558" s="69"/>
      <c r="DS558" s="69"/>
      <c r="DT558" s="69"/>
      <c r="DU558" s="69"/>
      <c r="DV558" s="69"/>
      <c r="DW558" s="69"/>
      <c r="DX558" s="69"/>
      <c r="DY558" s="69"/>
      <c r="DZ558" s="69"/>
      <c r="EA558" s="69"/>
      <c r="EB558" s="69"/>
      <c r="EC558" s="69"/>
      <c r="ED558" s="69"/>
      <c r="EE558" s="69"/>
      <c r="EF558" s="69"/>
      <c r="EG558" s="69"/>
      <c r="EH558" s="69"/>
      <c r="EI558" s="69"/>
      <c r="EJ558" s="69"/>
      <c r="EK558" s="69"/>
      <c r="EL558" s="69"/>
      <c r="EM558" s="69"/>
      <c r="EN558" s="69"/>
      <c r="EO558" s="69"/>
      <c r="EP558" s="69"/>
      <c r="EQ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c r="AN559" s="69"/>
      <c r="AO559" s="69"/>
      <c r="AP559" s="69"/>
      <c r="AQ559" s="69"/>
      <c r="AR559" s="69"/>
      <c r="AS559" s="69"/>
      <c r="AT559" s="69"/>
      <c r="AU559" s="69"/>
      <c r="AV559" s="69"/>
      <c r="AW559" s="69"/>
      <c r="AX559" s="69"/>
      <c r="AY559" s="69"/>
      <c r="AZ559" s="69"/>
      <c r="BA559" s="69"/>
      <c r="BB559" s="69"/>
      <c r="BC559" s="69"/>
      <c r="BD559" s="69"/>
      <c r="BE559" s="69"/>
      <c r="BF559" s="69"/>
      <c r="BG559" s="69"/>
      <c r="BH559" s="69"/>
      <c r="BI559" s="69"/>
      <c r="BJ559" s="69"/>
      <c r="BK559" s="69"/>
      <c r="BL559" s="69"/>
      <c r="BM559" s="69"/>
      <c r="BN559" s="69"/>
      <c r="BO559" s="69"/>
      <c r="BP559" s="69"/>
      <c r="BQ559" s="69"/>
      <c r="BR559" s="69"/>
      <c r="BS559" s="69"/>
      <c r="BT559" s="69"/>
      <c r="BU559" s="69"/>
      <c r="BV559" s="69"/>
      <c r="BW559" s="69"/>
      <c r="BX559" s="69"/>
      <c r="BY559" s="69"/>
      <c r="BZ559" s="69"/>
      <c r="CA559" s="69"/>
      <c r="CB559" s="69"/>
      <c r="CC559" s="69"/>
      <c r="CD559" s="69"/>
      <c r="CE559" s="69"/>
      <c r="CF559" s="69"/>
      <c r="CG559" s="69"/>
      <c r="CH559" s="69"/>
      <c r="CI559" s="69"/>
      <c r="CJ559" s="69"/>
      <c r="CK559" s="69"/>
      <c r="CL559" s="69"/>
      <c r="CM559" s="69"/>
      <c r="CN559" s="69"/>
      <c r="CO559" s="69"/>
      <c r="CP559" s="69"/>
      <c r="CQ559" s="69"/>
      <c r="CR559" s="69"/>
      <c r="CS559" s="69"/>
      <c r="CT559" s="69"/>
      <c r="CU559" s="69"/>
      <c r="CV559" s="69"/>
      <c r="CW559" s="69"/>
      <c r="CX559" s="69"/>
      <c r="CY559" s="69"/>
      <c r="CZ559" s="69"/>
      <c r="DA559" s="69"/>
      <c r="DB559" s="69"/>
      <c r="DC559" s="69"/>
      <c r="DD559" s="69"/>
      <c r="DE559" s="69"/>
      <c r="DF559" s="69"/>
      <c r="DG559" s="69"/>
      <c r="DH559" s="69"/>
      <c r="DI559" s="69"/>
      <c r="DJ559" s="69"/>
      <c r="DK559" s="69"/>
      <c r="DL559" s="69"/>
      <c r="DM559" s="69"/>
      <c r="DN559" s="69"/>
      <c r="DO559" s="69"/>
      <c r="DP559" s="69"/>
      <c r="DQ559" s="69"/>
      <c r="DR559" s="69"/>
      <c r="DS559" s="69"/>
      <c r="DT559" s="69"/>
      <c r="DU559" s="69"/>
      <c r="DV559" s="69"/>
      <c r="DW559" s="69"/>
      <c r="DX559" s="69"/>
      <c r="DY559" s="69"/>
      <c r="DZ559" s="69"/>
      <c r="EA559" s="69"/>
      <c r="EB559" s="69"/>
      <c r="EC559" s="69"/>
      <c r="ED559" s="69"/>
      <c r="EE559" s="69"/>
      <c r="EF559" s="69"/>
      <c r="EG559" s="69"/>
      <c r="EH559" s="69"/>
      <c r="EI559" s="69"/>
      <c r="EJ559" s="69"/>
      <c r="EK559" s="69"/>
      <c r="EL559" s="69"/>
      <c r="EM559" s="69"/>
      <c r="EN559" s="69"/>
      <c r="EO559" s="69"/>
      <c r="EP559" s="69"/>
      <c r="EQ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c r="AN560" s="69"/>
      <c r="AO560" s="69"/>
      <c r="AP560" s="69"/>
      <c r="AQ560" s="69"/>
      <c r="AR560" s="69"/>
      <c r="AS560" s="69"/>
      <c r="AT560" s="69"/>
      <c r="AU560" s="69"/>
      <c r="AV560" s="69"/>
      <c r="AW560" s="69"/>
      <c r="AX560" s="69"/>
      <c r="AY560" s="69"/>
      <c r="AZ560" s="69"/>
      <c r="BA560" s="69"/>
      <c r="BB560" s="69"/>
      <c r="BC560" s="69"/>
      <c r="BD560" s="69"/>
      <c r="BE560" s="69"/>
      <c r="BF560" s="69"/>
      <c r="BG560" s="69"/>
      <c r="BH560" s="69"/>
      <c r="BI560" s="69"/>
      <c r="BJ560" s="69"/>
      <c r="BK560" s="69"/>
      <c r="BL560" s="69"/>
      <c r="BM560" s="69"/>
      <c r="BN560" s="69"/>
      <c r="BO560" s="69"/>
      <c r="BP560" s="69"/>
      <c r="BQ560" s="69"/>
      <c r="BR560" s="69"/>
      <c r="BS560" s="69"/>
      <c r="BT560" s="69"/>
      <c r="BU560" s="69"/>
      <c r="BV560" s="69"/>
      <c r="BW560" s="69"/>
      <c r="BX560" s="69"/>
      <c r="BY560" s="69"/>
      <c r="BZ560" s="69"/>
      <c r="CA560" s="69"/>
      <c r="CB560" s="69"/>
      <c r="CC560" s="69"/>
      <c r="CD560" s="69"/>
      <c r="CE560" s="69"/>
      <c r="CF560" s="69"/>
      <c r="CG560" s="69"/>
      <c r="CH560" s="69"/>
      <c r="CI560" s="69"/>
      <c r="CJ560" s="69"/>
      <c r="CK560" s="69"/>
      <c r="CL560" s="69"/>
      <c r="CM560" s="69"/>
      <c r="CN560" s="69"/>
      <c r="CO560" s="69"/>
      <c r="CP560" s="69"/>
      <c r="CQ560" s="69"/>
      <c r="CR560" s="69"/>
      <c r="CS560" s="69"/>
      <c r="CT560" s="69"/>
      <c r="CU560" s="69"/>
      <c r="CV560" s="69"/>
      <c r="CW560" s="69"/>
      <c r="CX560" s="69"/>
      <c r="CY560" s="69"/>
      <c r="CZ560" s="69"/>
      <c r="DA560" s="69"/>
      <c r="DB560" s="69"/>
      <c r="DC560" s="69"/>
      <c r="DD560" s="69"/>
      <c r="DE560" s="69"/>
      <c r="DF560" s="69"/>
      <c r="DG560" s="69"/>
      <c r="DH560" s="69"/>
      <c r="DI560" s="69"/>
      <c r="DJ560" s="69"/>
      <c r="DK560" s="69"/>
      <c r="DL560" s="69"/>
      <c r="DM560" s="69"/>
      <c r="DN560" s="69"/>
      <c r="DO560" s="69"/>
      <c r="DP560" s="69"/>
      <c r="DQ560" s="69"/>
      <c r="DR560" s="69"/>
      <c r="DS560" s="69"/>
      <c r="DT560" s="69"/>
      <c r="DU560" s="69"/>
      <c r="DV560" s="69"/>
      <c r="DW560" s="69"/>
      <c r="DX560" s="69"/>
      <c r="DY560" s="69"/>
      <c r="DZ560" s="69"/>
      <c r="EA560" s="69"/>
      <c r="EB560" s="69"/>
      <c r="EC560" s="69"/>
      <c r="ED560" s="69"/>
      <c r="EE560" s="69"/>
      <c r="EF560" s="69"/>
      <c r="EG560" s="69"/>
      <c r="EH560" s="69"/>
      <c r="EI560" s="69"/>
      <c r="EJ560" s="69"/>
      <c r="EK560" s="69"/>
      <c r="EL560" s="69"/>
      <c r="EM560" s="69"/>
      <c r="EN560" s="69"/>
      <c r="EO560" s="69"/>
      <c r="EP560" s="69"/>
      <c r="EQ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69"/>
      <c r="AN561" s="69"/>
      <c r="AO561" s="69"/>
      <c r="AP561" s="69"/>
      <c r="AQ561" s="69"/>
      <c r="AR561" s="69"/>
      <c r="AS561" s="69"/>
      <c r="AT561" s="69"/>
      <c r="AU561" s="69"/>
      <c r="AV561" s="69"/>
      <c r="AW561" s="69"/>
      <c r="AX561" s="69"/>
      <c r="AY561" s="69"/>
      <c r="AZ561" s="69"/>
      <c r="BA561" s="69"/>
      <c r="BB561" s="69"/>
      <c r="BC561" s="69"/>
      <c r="BD561" s="69"/>
      <c r="BE561" s="69"/>
      <c r="BF561" s="69"/>
      <c r="BG561" s="69"/>
      <c r="BH561" s="69"/>
      <c r="BI561" s="69"/>
      <c r="BJ561" s="69"/>
      <c r="BK561" s="69"/>
      <c r="BL561" s="69"/>
      <c r="BM561" s="69"/>
      <c r="BN561" s="69"/>
      <c r="BO561" s="69"/>
      <c r="BP561" s="69"/>
      <c r="BQ561" s="69"/>
      <c r="BR561" s="69"/>
      <c r="BS561" s="69"/>
      <c r="BT561" s="69"/>
      <c r="BU561" s="69"/>
      <c r="BV561" s="69"/>
      <c r="BW561" s="69"/>
      <c r="BX561" s="69"/>
      <c r="BY561" s="69"/>
      <c r="BZ561" s="69"/>
      <c r="CA561" s="69"/>
      <c r="CB561" s="69"/>
      <c r="CC561" s="69"/>
      <c r="CD561" s="69"/>
      <c r="CE561" s="69"/>
      <c r="CF561" s="69"/>
      <c r="CG561" s="69"/>
      <c r="CH561" s="69"/>
      <c r="CI561" s="69"/>
      <c r="CJ561" s="69"/>
      <c r="CK561" s="69"/>
      <c r="CL561" s="69"/>
      <c r="CM561" s="69"/>
      <c r="CN561" s="69"/>
      <c r="CO561" s="69"/>
      <c r="CP561" s="69"/>
      <c r="CQ561" s="69"/>
      <c r="CR561" s="69"/>
      <c r="CS561" s="69"/>
      <c r="CT561" s="69"/>
      <c r="CU561" s="69"/>
      <c r="CV561" s="69"/>
      <c r="CW561" s="69"/>
      <c r="CX561" s="69"/>
      <c r="CY561" s="69"/>
      <c r="CZ561" s="69"/>
      <c r="DA561" s="69"/>
      <c r="DB561" s="69"/>
      <c r="DC561" s="69"/>
      <c r="DD561" s="69"/>
      <c r="DE561" s="69"/>
      <c r="DF561" s="69"/>
      <c r="DG561" s="69"/>
      <c r="DH561" s="69"/>
      <c r="DI561" s="69"/>
      <c r="DJ561" s="69"/>
      <c r="DK561" s="69"/>
      <c r="DL561" s="69"/>
      <c r="DM561" s="69"/>
      <c r="DN561" s="69"/>
      <c r="DO561" s="69"/>
      <c r="DP561" s="69"/>
      <c r="DQ561" s="69"/>
      <c r="DR561" s="69"/>
      <c r="DS561" s="69"/>
      <c r="DT561" s="69"/>
      <c r="DU561" s="69"/>
      <c r="DV561" s="69"/>
      <c r="DW561" s="69"/>
      <c r="DX561" s="69"/>
      <c r="DY561" s="69"/>
      <c r="DZ561" s="69"/>
      <c r="EA561" s="69"/>
      <c r="EB561" s="69"/>
      <c r="EC561" s="69"/>
      <c r="ED561" s="69"/>
      <c r="EE561" s="69"/>
      <c r="EF561" s="69"/>
      <c r="EG561" s="69"/>
      <c r="EH561" s="69"/>
      <c r="EI561" s="69"/>
      <c r="EJ561" s="69"/>
      <c r="EK561" s="69"/>
      <c r="EL561" s="69"/>
      <c r="EM561" s="69"/>
      <c r="EN561" s="69"/>
      <c r="EO561" s="69"/>
      <c r="EP561" s="69"/>
      <c r="EQ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c r="AN562" s="69"/>
      <c r="AO562" s="69"/>
      <c r="AP562" s="69"/>
      <c r="AQ562" s="69"/>
      <c r="AR562" s="69"/>
      <c r="AS562" s="69"/>
      <c r="AT562" s="69"/>
      <c r="AU562" s="69"/>
      <c r="AV562" s="69"/>
      <c r="AW562" s="69"/>
      <c r="AX562" s="69"/>
      <c r="AY562" s="69"/>
      <c r="AZ562" s="69"/>
      <c r="BA562" s="69"/>
      <c r="BB562" s="69"/>
      <c r="BC562" s="69"/>
      <c r="BD562" s="69"/>
      <c r="BE562" s="69"/>
      <c r="BF562" s="69"/>
      <c r="BG562" s="69"/>
      <c r="BH562" s="69"/>
      <c r="BI562" s="69"/>
      <c r="BJ562" s="69"/>
      <c r="BK562" s="69"/>
      <c r="BL562" s="69"/>
      <c r="BM562" s="69"/>
      <c r="BN562" s="69"/>
      <c r="BO562" s="69"/>
      <c r="BP562" s="69"/>
      <c r="BQ562" s="69"/>
      <c r="BR562" s="69"/>
      <c r="BS562" s="69"/>
      <c r="BT562" s="69"/>
      <c r="BU562" s="69"/>
      <c r="BV562" s="69"/>
      <c r="BW562" s="69"/>
      <c r="BX562" s="69"/>
      <c r="BY562" s="69"/>
      <c r="BZ562" s="69"/>
      <c r="CA562" s="69"/>
      <c r="CB562" s="69"/>
      <c r="CC562" s="69"/>
      <c r="CD562" s="69"/>
      <c r="CE562" s="69"/>
      <c r="CF562" s="69"/>
      <c r="CG562" s="69"/>
      <c r="CH562" s="69"/>
      <c r="CI562" s="69"/>
      <c r="CJ562" s="69"/>
      <c r="CK562" s="69"/>
      <c r="CL562" s="69"/>
      <c r="CM562" s="69"/>
      <c r="CN562" s="69"/>
      <c r="CO562" s="69"/>
      <c r="CP562" s="69"/>
      <c r="CQ562" s="69"/>
      <c r="CR562" s="69"/>
      <c r="CS562" s="69"/>
      <c r="CT562" s="69"/>
      <c r="CU562" s="69"/>
      <c r="CV562" s="69"/>
      <c r="CW562" s="69"/>
      <c r="CX562" s="69"/>
      <c r="CY562" s="69"/>
      <c r="CZ562" s="69"/>
      <c r="DA562" s="69"/>
      <c r="DB562" s="69"/>
      <c r="DC562" s="69"/>
      <c r="DD562" s="69"/>
      <c r="DE562" s="69"/>
      <c r="DF562" s="69"/>
      <c r="DG562" s="69"/>
      <c r="DH562" s="69"/>
      <c r="DI562" s="69"/>
      <c r="DJ562" s="69"/>
      <c r="DK562" s="69"/>
      <c r="DL562" s="69"/>
      <c r="DM562" s="69"/>
      <c r="DN562" s="69"/>
      <c r="DO562" s="69"/>
      <c r="DP562" s="69"/>
      <c r="DQ562" s="69"/>
      <c r="DR562" s="69"/>
      <c r="DS562" s="69"/>
      <c r="DT562" s="69"/>
      <c r="DU562" s="69"/>
      <c r="DV562" s="69"/>
      <c r="DW562" s="69"/>
      <c r="DX562" s="69"/>
      <c r="DY562" s="69"/>
      <c r="DZ562" s="69"/>
      <c r="EA562" s="69"/>
      <c r="EB562" s="69"/>
      <c r="EC562" s="69"/>
      <c r="ED562" s="69"/>
      <c r="EE562" s="69"/>
      <c r="EF562" s="69"/>
      <c r="EG562" s="69"/>
      <c r="EH562" s="69"/>
      <c r="EI562" s="69"/>
      <c r="EJ562" s="69"/>
      <c r="EK562" s="69"/>
      <c r="EL562" s="69"/>
      <c r="EM562" s="69"/>
      <c r="EN562" s="69"/>
      <c r="EO562" s="69"/>
      <c r="EP562" s="69"/>
      <c r="EQ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c r="AN563" s="69"/>
      <c r="AO563" s="69"/>
      <c r="AP563" s="69"/>
      <c r="AQ563" s="69"/>
      <c r="AR563" s="69"/>
      <c r="AS563" s="69"/>
      <c r="AT563" s="69"/>
      <c r="AU563" s="69"/>
      <c r="AV563" s="69"/>
      <c r="AW563" s="69"/>
      <c r="AX563" s="69"/>
      <c r="AY563" s="69"/>
      <c r="AZ563" s="69"/>
      <c r="BA563" s="69"/>
      <c r="BB563" s="69"/>
      <c r="BC563" s="69"/>
      <c r="BD563" s="69"/>
      <c r="BE563" s="69"/>
      <c r="BF563" s="69"/>
      <c r="BG563" s="69"/>
      <c r="BH563" s="69"/>
      <c r="BI563" s="69"/>
      <c r="BJ563" s="69"/>
      <c r="BK563" s="69"/>
      <c r="BL563" s="69"/>
      <c r="BM563" s="69"/>
      <c r="BN563" s="69"/>
      <c r="BO563" s="69"/>
      <c r="BP563" s="69"/>
      <c r="BQ563" s="69"/>
      <c r="BR563" s="69"/>
      <c r="BS563" s="69"/>
      <c r="BT563" s="69"/>
      <c r="BU563" s="69"/>
      <c r="BV563" s="69"/>
      <c r="BW563" s="69"/>
      <c r="BX563" s="69"/>
      <c r="BY563" s="69"/>
      <c r="BZ563" s="69"/>
      <c r="CA563" s="69"/>
      <c r="CB563" s="69"/>
      <c r="CC563" s="69"/>
      <c r="CD563" s="69"/>
      <c r="CE563" s="69"/>
      <c r="CF563" s="69"/>
      <c r="CG563" s="69"/>
      <c r="CH563" s="69"/>
      <c r="CI563" s="69"/>
      <c r="CJ563" s="69"/>
      <c r="CK563" s="69"/>
      <c r="CL563" s="69"/>
      <c r="CM563" s="69"/>
      <c r="CN563" s="69"/>
      <c r="CO563" s="69"/>
      <c r="CP563" s="69"/>
      <c r="CQ563" s="69"/>
      <c r="CR563" s="69"/>
      <c r="CS563" s="69"/>
      <c r="CT563" s="69"/>
      <c r="CU563" s="69"/>
      <c r="CV563" s="69"/>
      <c r="CW563" s="69"/>
      <c r="CX563" s="69"/>
      <c r="CY563" s="69"/>
      <c r="CZ563" s="69"/>
      <c r="DA563" s="69"/>
      <c r="DB563" s="69"/>
      <c r="DC563" s="69"/>
      <c r="DD563" s="69"/>
      <c r="DE563" s="69"/>
      <c r="DF563" s="69"/>
      <c r="DG563" s="69"/>
      <c r="DH563" s="69"/>
      <c r="DI563" s="69"/>
      <c r="DJ563" s="69"/>
      <c r="DK563" s="69"/>
      <c r="DL563" s="69"/>
      <c r="DM563" s="69"/>
      <c r="DN563" s="69"/>
      <c r="DO563" s="69"/>
      <c r="DP563" s="69"/>
      <c r="DQ563" s="69"/>
      <c r="DR563" s="69"/>
      <c r="DS563" s="69"/>
      <c r="DT563" s="69"/>
      <c r="DU563" s="69"/>
      <c r="DV563" s="69"/>
      <c r="DW563" s="69"/>
      <c r="DX563" s="69"/>
      <c r="DY563" s="69"/>
      <c r="DZ563" s="69"/>
      <c r="EA563" s="69"/>
      <c r="EB563" s="69"/>
      <c r="EC563" s="69"/>
      <c r="ED563" s="69"/>
      <c r="EE563" s="69"/>
      <c r="EF563" s="69"/>
      <c r="EG563" s="69"/>
      <c r="EH563" s="69"/>
      <c r="EI563" s="69"/>
      <c r="EJ563" s="69"/>
      <c r="EK563" s="69"/>
      <c r="EL563" s="69"/>
      <c r="EM563" s="69"/>
      <c r="EN563" s="69"/>
      <c r="EO563" s="69"/>
      <c r="EP563" s="69"/>
      <c r="EQ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69"/>
      <c r="AN564" s="69"/>
      <c r="AO564" s="69"/>
      <c r="AP564" s="69"/>
      <c r="AQ564" s="69"/>
      <c r="AR564" s="69"/>
      <c r="AS564" s="69"/>
      <c r="AT564" s="69"/>
      <c r="AU564" s="69"/>
      <c r="AV564" s="69"/>
      <c r="AW564" s="69"/>
      <c r="AX564" s="69"/>
      <c r="AY564" s="69"/>
      <c r="AZ564" s="69"/>
      <c r="BA564" s="69"/>
      <c r="BB564" s="69"/>
      <c r="BC564" s="69"/>
      <c r="BD564" s="69"/>
      <c r="BE564" s="69"/>
      <c r="BF564" s="69"/>
      <c r="BG564" s="69"/>
      <c r="BH564" s="69"/>
      <c r="BI564" s="69"/>
      <c r="BJ564" s="69"/>
      <c r="BK564" s="69"/>
      <c r="BL564" s="69"/>
      <c r="BM564" s="69"/>
      <c r="BN564" s="69"/>
      <c r="BO564" s="69"/>
      <c r="BP564" s="69"/>
      <c r="BQ564" s="69"/>
      <c r="BR564" s="69"/>
      <c r="BS564" s="69"/>
      <c r="BT564" s="69"/>
      <c r="BU564" s="69"/>
      <c r="BV564" s="69"/>
      <c r="BW564" s="69"/>
      <c r="BX564" s="69"/>
      <c r="BY564" s="69"/>
      <c r="BZ564" s="69"/>
      <c r="CA564" s="69"/>
      <c r="CB564" s="69"/>
      <c r="CC564" s="69"/>
      <c r="CD564" s="69"/>
      <c r="CE564" s="69"/>
      <c r="CF564" s="69"/>
      <c r="CG564" s="69"/>
      <c r="CH564" s="69"/>
      <c r="CI564" s="69"/>
      <c r="CJ564" s="69"/>
      <c r="CK564" s="69"/>
      <c r="CL564" s="69"/>
      <c r="CM564" s="69"/>
      <c r="CN564" s="69"/>
      <c r="CO564" s="69"/>
      <c r="CP564" s="69"/>
      <c r="CQ564" s="69"/>
      <c r="CR564" s="69"/>
      <c r="CS564" s="69"/>
      <c r="CT564" s="69"/>
      <c r="CU564" s="69"/>
      <c r="CV564" s="69"/>
      <c r="CW564" s="69"/>
      <c r="CX564" s="69"/>
      <c r="CY564" s="69"/>
      <c r="CZ564" s="69"/>
      <c r="DA564" s="69"/>
      <c r="DB564" s="69"/>
      <c r="DC564" s="69"/>
      <c r="DD564" s="69"/>
      <c r="DE564" s="69"/>
      <c r="DF564" s="69"/>
      <c r="DG564" s="69"/>
      <c r="DH564" s="69"/>
      <c r="DI564" s="69"/>
      <c r="DJ564" s="69"/>
      <c r="DK564" s="69"/>
      <c r="DL564" s="69"/>
      <c r="DM564" s="69"/>
      <c r="DN564" s="69"/>
      <c r="DO564" s="69"/>
      <c r="DP564" s="69"/>
      <c r="DQ564" s="69"/>
      <c r="DR564" s="69"/>
      <c r="DS564" s="69"/>
      <c r="DT564" s="69"/>
      <c r="DU564" s="69"/>
      <c r="DV564" s="69"/>
      <c r="DW564" s="69"/>
      <c r="DX564" s="69"/>
      <c r="DY564" s="69"/>
      <c r="DZ564" s="69"/>
      <c r="EA564" s="69"/>
      <c r="EB564" s="69"/>
      <c r="EC564" s="69"/>
      <c r="ED564" s="69"/>
      <c r="EE564" s="69"/>
      <c r="EF564" s="69"/>
      <c r="EG564" s="69"/>
      <c r="EH564" s="69"/>
      <c r="EI564" s="69"/>
      <c r="EJ564" s="69"/>
      <c r="EK564" s="69"/>
      <c r="EL564" s="69"/>
      <c r="EM564" s="69"/>
      <c r="EN564" s="69"/>
      <c r="EO564" s="69"/>
      <c r="EP564" s="69"/>
      <c r="EQ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69"/>
      <c r="AN565" s="69"/>
      <c r="AO565" s="69"/>
      <c r="AP565" s="69"/>
      <c r="AQ565" s="69"/>
      <c r="AR565" s="69"/>
      <c r="AS565" s="69"/>
      <c r="AT565" s="69"/>
      <c r="AU565" s="69"/>
      <c r="AV565" s="69"/>
      <c r="AW565" s="69"/>
      <c r="AX565" s="69"/>
      <c r="AY565" s="69"/>
      <c r="AZ565" s="69"/>
      <c r="BA565" s="69"/>
      <c r="BB565" s="69"/>
      <c r="BC565" s="69"/>
      <c r="BD565" s="69"/>
      <c r="BE565" s="69"/>
      <c r="BF565" s="69"/>
      <c r="BG565" s="69"/>
      <c r="BH565" s="69"/>
      <c r="BI565" s="69"/>
      <c r="BJ565" s="69"/>
      <c r="BK565" s="69"/>
      <c r="BL565" s="69"/>
      <c r="BM565" s="69"/>
      <c r="BN565" s="69"/>
      <c r="BO565" s="69"/>
      <c r="BP565" s="69"/>
      <c r="BQ565" s="69"/>
      <c r="BR565" s="69"/>
      <c r="BS565" s="69"/>
      <c r="BT565" s="69"/>
      <c r="BU565" s="69"/>
      <c r="BV565" s="69"/>
      <c r="BW565" s="69"/>
      <c r="BX565" s="69"/>
      <c r="BY565" s="69"/>
      <c r="BZ565" s="69"/>
      <c r="CA565" s="69"/>
      <c r="CB565" s="69"/>
      <c r="CC565" s="69"/>
      <c r="CD565" s="69"/>
      <c r="CE565" s="69"/>
      <c r="CF565" s="69"/>
      <c r="CG565" s="69"/>
      <c r="CH565" s="69"/>
      <c r="CI565" s="69"/>
      <c r="CJ565" s="69"/>
      <c r="CK565" s="69"/>
      <c r="CL565" s="69"/>
      <c r="CM565" s="69"/>
      <c r="CN565" s="69"/>
      <c r="CO565" s="69"/>
      <c r="CP565" s="69"/>
      <c r="CQ565" s="69"/>
      <c r="CR565" s="69"/>
      <c r="CS565" s="69"/>
      <c r="CT565" s="69"/>
      <c r="CU565" s="69"/>
      <c r="CV565" s="69"/>
      <c r="CW565" s="69"/>
      <c r="CX565" s="69"/>
      <c r="CY565" s="69"/>
      <c r="CZ565" s="69"/>
      <c r="DA565" s="69"/>
      <c r="DB565" s="69"/>
      <c r="DC565" s="69"/>
      <c r="DD565" s="69"/>
      <c r="DE565" s="69"/>
      <c r="DF565" s="69"/>
      <c r="DG565" s="69"/>
      <c r="DH565" s="69"/>
      <c r="DI565" s="69"/>
      <c r="DJ565" s="69"/>
      <c r="DK565" s="69"/>
      <c r="DL565" s="69"/>
      <c r="DM565" s="69"/>
      <c r="DN565" s="69"/>
      <c r="DO565" s="69"/>
      <c r="DP565" s="69"/>
      <c r="DQ565" s="69"/>
      <c r="DR565" s="69"/>
      <c r="DS565" s="69"/>
      <c r="DT565" s="69"/>
      <c r="DU565" s="69"/>
      <c r="DV565" s="69"/>
      <c r="DW565" s="69"/>
      <c r="DX565" s="69"/>
      <c r="DY565" s="69"/>
      <c r="DZ565" s="69"/>
      <c r="EA565" s="69"/>
      <c r="EB565" s="69"/>
      <c r="EC565" s="69"/>
      <c r="ED565" s="69"/>
      <c r="EE565" s="69"/>
      <c r="EF565" s="69"/>
      <c r="EG565" s="69"/>
      <c r="EH565" s="69"/>
      <c r="EI565" s="69"/>
      <c r="EJ565" s="69"/>
      <c r="EK565" s="69"/>
      <c r="EL565" s="69"/>
      <c r="EM565" s="69"/>
      <c r="EN565" s="69"/>
      <c r="EO565" s="69"/>
      <c r="EP565" s="69"/>
      <c r="EQ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69"/>
      <c r="AN566" s="69"/>
      <c r="AO566" s="69"/>
      <c r="AP566" s="69"/>
      <c r="AQ566" s="69"/>
      <c r="AR566" s="69"/>
      <c r="AS566" s="69"/>
      <c r="AT566" s="69"/>
      <c r="AU566" s="69"/>
      <c r="AV566" s="69"/>
      <c r="AW566" s="69"/>
      <c r="AX566" s="69"/>
      <c r="AY566" s="69"/>
      <c r="AZ566" s="69"/>
      <c r="BA566" s="69"/>
      <c r="BB566" s="69"/>
      <c r="BC566" s="69"/>
      <c r="BD566" s="69"/>
      <c r="BE566" s="69"/>
      <c r="BF566" s="69"/>
      <c r="BG566" s="69"/>
      <c r="BH566" s="69"/>
      <c r="BI566" s="69"/>
      <c r="BJ566" s="69"/>
      <c r="BK566" s="69"/>
      <c r="BL566" s="69"/>
      <c r="BM566" s="69"/>
      <c r="BN566" s="69"/>
      <c r="BO566" s="69"/>
      <c r="BP566" s="69"/>
      <c r="BQ566" s="69"/>
      <c r="BR566" s="69"/>
      <c r="BS566" s="69"/>
      <c r="BT566" s="69"/>
      <c r="BU566" s="69"/>
      <c r="BV566" s="69"/>
      <c r="BW566" s="69"/>
      <c r="BX566" s="69"/>
      <c r="BY566" s="69"/>
      <c r="BZ566" s="69"/>
      <c r="CA566" s="69"/>
      <c r="CB566" s="69"/>
      <c r="CC566" s="69"/>
      <c r="CD566" s="69"/>
      <c r="CE566" s="69"/>
      <c r="CF566" s="69"/>
      <c r="CG566" s="69"/>
      <c r="CH566" s="69"/>
      <c r="CI566" s="69"/>
      <c r="CJ566" s="69"/>
      <c r="CK566" s="69"/>
      <c r="CL566" s="69"/>
      <c r="CM566" s="69"/>
      <c r="CN566" s="69"/>
      <c r="CO566" s="69"/>
      <c r="CP566" s="69"/>
      <c r="CQ566" s="69"/>
      <c r="CR566" s="69"/>
      <c r="CS566" s="69"/>
      <c r="CT566" s="69"/>
      <c r="CU566" s="69"/>
      <c r="CV566" s="69"/>
      <c r="CW566" s="69"/>
      <c r="CX566" s="69"/>
      <c r="CY566" s="69"/>
      <c r="CZ566" s="69"/>
      <c r="DA566" s="69"/>
      <c r="DB566" s="69"/>
      <c r="DC566" s="69"/>
      <c r="DD566" s="69"/>
      <c r="DE566" s="69"/>
      <c r="DF566" s="69"/>
      <c r="DG566" s="69"/>
      <c r="DH566" s="69"/>
      <c r="DI566" s="69"/>
      <c r="DJ566" s="69"/>
      <c r="DK566" s="69"/>
      <c r="DL566" s="69"/>
      <c r="DM566" s="69"/>
      <c r="DN566" s="69"/>
      <c r="DO566" s="69"/>
      <c r="DP566" s="69"/>
      <c r="DQ566" s="69"/>
      <c r="DR566" s="69"/>
      <c r="DS566" s="69"/>
      <c r="DT566" s="69"/>
      <c r="DU566" s="69"/>
      <c r="DV566" s="69"/>
      <c r="DW566" s="69"/>
      <c r="DX566" s="69"/>
      <c r="DY566" s="69"/>
      <c r="DZ566" s="69"/>
      <c r="EA566" s="69"/>
      <c r="EB566" s="69"/>
      <c r="EC566" s="69"/>
      <c r="ED566" s="69"/>
      <c r="EE566" s="69"/>
      <c r="EF566" s="69"/>
      <c r="EG566" s="69"/>
      <c r="EH566" s="69"/>
      <c r="EI566" s="69"/>
      <c r="EJ566" s="69"/>
      <c r="EK566" s="69"/>
      <c r="EL566" s="69"/>
      <c r="EM566" s="69"/>
      <c r="EN566" s="69"/>
      <c r="EO566" s="69"/>
      <c r="EP566" s="69"/>
      <c r="EQ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69"/>
      <c r="AN567" s="69"/>
      <c r="AO567" s="69"/>
      <c r="AP567" s="69"/>
      <c r="AQ567" s="69"/>
      <c r="AR567" s="69"/>
      <c r="AS567" s="69"/>
      <c r="AT567" s="69"/>
      <c r="AU567" s="69"/>
      <c r="AV567" s="69"/>
      <c r="AW567" s="69"/>
      <c r="AX567" s="69"/>
      <c r="AY567" s="69"/>
      <c r="AZ567" s="69"/>
      <c r="BA567" s="69"/>
      <c r="BB567" s="69"/>
      <c r="BC567" s="69"/>
      <c r="BD567" s="69"/>
      <c r="BE567" s="69"/>
      <c r="BF567" s="69"/>
      <c r="BG567" s="69"/>
      <c r="BH567" s="69"/>
      <c r="BI567" s="69"/>
      <c r="BJ567" s="69"/>
      <c r="BK567" s="69"/>
      <c r="BL567" s="69"/>
      <c r="BM567" s="69"/>
      <c r="BN567" s="69"/>
      <c r="BO567" s="69"/>
      <c r="BP567" s="69"/>
      <c r="BQ567" s="69"/>
      <c r="BR567" s="69"/>
      <c r="BS567" s="69"/>
      <c r="BT567" s="69"/>
      <c r="BU567" s="69"/>
      <c r="BV567" s="69"/>
      <c r="BW567" s="69"/>
      <c r="BX567" s="69"/>
      <c r="BY567" s="69"/>
      <c r="BZ567" s="69"/>
      <c r="CA567" s="69"/>
      <c r="CB567" s="69"/>
      <c r="CC567" s="69"/>
      <c r="CD567" s="69"/>
      <c r="CE567" s="69"/>
      <c r="CF567" s="69"/>
      <c r="CG567" s="69"/>
      <c r="CH567" s="69"/>
      <c r="CI567" s="69"/>
      <c r="CJ567" s="69"/>
      <c r="CK567" s="69"/>
      <c r="CL567" s="69"/>
      <c r="CM567" s="69"/>
      <c r="CN567" s="69"/>
      <c r="CO567" s="69"/>
      <c r="CP567" s="69"/>
      <c r="CQ567" s="69"/>
      <c r="CR567" s="69"/>
      <c r="CS567" s="69"/>
      <c r="CT567" s="69"/>
      <c r="CU567" s="69"/>
      <c r="CV567" s="69"/>
      <c r="CW567" s="69"/>
      <c r="CX567" s="69"/>
      <c r="CY567" s="69"/>
      <c r="CZ567" s="69"/>
      <c r="DA567" s="69"/>
      <c r="DB567" s="69"/>
      <c r="DC567" s="69"/>
      <c r="DD567" s="69"/>
      <c r="DE567" s="69"/>
      <c r="DF567" s="69"/>
      <c r="DG567" s="69"/>
      <c r="DH567" s="69"/>
      <c r="DI567" s="69"/>
      <c r="DJ567" s="69"/>
      <c r="DK567" s="69"/>
      <c r="DL567" s="69"/>
      <c r="DM567" s="69"/>
      <c r="DN567" s="69"/>
      <c r="DO567" s="69"/>
      <c r="DP567" s="69"/>
      <c r="DQ567" s="69"/>
      <c r="DR567" s="69"/>
      <c r="DS567" s="69"/>
      <c r="DT567" s="69"/>
      <c r="DU567" s="69"/>
      <c r="DV567" s="69"/>
      <c r="DW567" s="69"/>
      <c r="DX567" s="69"/>
      <c r="DY567" s="69"/>
      <c r="DZ567" s="69"/>
      <c r="EA567" s="69"/>
      <c r="EB567" s="69"/>
      <c r="EC567" s="69"/>
      <c r="ED567" s="69"/>
      <c r="EE567" s="69"/>
      <c r="EF567" s="69"/>
      <c r="EG567" s="69"/>
      <c r="EH567" s="69"/>
      <c r="EI567" s="69"/>
      <c r="EJ567" s="69"/>
      <c r="EK567" s="69"/>
      <c r="EL567" s="69"/>
      <c r="EM567" s="69"/>
      <c r="EN567" s="69"/>
      <c r="EO567" s="69"/>
      <c r="EP567" s="69"/>
      <c r="EQ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69"/>
      <c r="AN568" s="69"/>
      <c r="AO568" s="69"/>
      <c r="AP568" s="69"/>
      <c r="AQ568" s="69"/>
      <c r="AR568" s="69"/>
      <c r="AS568" s="69"/>
      <c r="AT568" s="69"/>
      <c r="AU568" s="69"/>
      <c r="AV568" s="69"/>
      <c r="AW568" s="69"/>
      <c r="AX568" s="69"/>
      <c r="AY568" s="69"/>
      <c r="AZ568" s="69"/>
      <c r="BA568" s="69"/>
      <c r="BB568" s="69"/>
      <c r="BC568" s="69"/>
      <c r="BD568" s="69"/>
      <c r="BE568" s="69"/>
      <c r="BF568" s="69"/>
      <c r="BG568" s="69"/>
      <c r="BH568" s="69"/>
      <c r="BI568" s="69"/>
      <c r="BJ568" s="69"/>
      <c r="BK568" s="69"/>
      <c r="BL568" s="69"/>
      <c r="BM568" s="69"/>
      <c r="BN568" s="69"/>
      <c r="BO568" s="69"/>
      <c r="BP568" s="69"/>
      <c r="BQ568" s="69"/>
      <c r="BR568" s="69"/>
      <c r="BS568" s="69"/>
      <c r="BT568" s="69"/>
      <c r="BU568" s="69"/>
      <c r="BV568" s="69"/>
      <c r="BW568" s="69"/>
      <c r="BX568" s="69"/>
      <c r="BY568" s="69"/>
      <c r="BZ568" s="69"/>
      <c r="CA568" s="69"/>
      <c r="CB568" s="69"/>
      <c r="CC568" s="69"/>
      <c r="CD568" s="69"/>
      <c r="CE568" s="69"/>
      <c r="CF568" s="69"/>
      <c r="CG568" s="69"/>
      <c r="CH568" s="69"/>
      <c r="CI568" s="69"/>
      <c r="CJ568" s="69"/>
      <c r="CK568" s="69"/>
      <c r="CL568" s="69"/>
      <c r="CM568" s="69"/>
      <c r="CN568" s="69"/>
      <c r="CO568" s="69"/>
      <c r="CP568" s="69"/>
      <c r="CQ568" s="69"/>
      <c r="CR568" s="69"/>
      <c r="CS568" s="69"/>
      <c r="CT568" s="69"/>
      <c r="CU568" s="69"/>
      <c r="CV568" s="69"/>
      <c r="CW568" s="69"/>
      <c r="CX568" s="69"/>
      <c r="CY568" s="69"/>
      <c r="CZ568" s="69"/>
      <c r="DA568" s="69"/>
      <c r="DB568" s="69"/>
      <c r="DC568" s="69"/>
      <c r="DD568" s="69"/>
      <c r="DE568" s="69"/>
      <c r="DF568" s="69"/>
      <c r="DG568" s="69"/>
      <c r="DH568" s="69"/>
      <c r="DI568" s="69"/>
      <c r="DJ568" s="69"/>
      <c r="DK568" s="69"/>
      <c r="DL568" s="69"/>
      <c r="DM568" s="69"/>
      <c r="DN568" s="69"/>
      <c r="DO568" s="69"/>
      <c r="DP568" s="69"/>
      <c r="DQ568" s="69"/>
      <c r="DR568" s="69"/>
      <c r="DS568" s="69"/>
      <c r="DT568" s="69"/>
      <c r="DU568" s="69"/>
      <c r="DV568" s="69"/>
      <c r="DW568" s="69"/>
      <c r="DX568" s="69"/>
      <c r="DY568" s="69"/>
      <c r="DZ568" s="69"/>
      <c r="EA568" s="69"/>
      <c r="EB568" s="69"/>
      <c r="EC568" s="69"/>
      <c r="ED568" s="69"/>
      <c r="EE568" s="69"/>
      <c r="EF568" s="69"/>
      <c r="EG568" s="69"/>
      <c r="EH568" s="69"/>
      <c r="EI568" s="69"/>
      <c r="EJ568" s="69"/>
      <c r="EK568" s="69"/>
      <c r="EL568" s="69"/>
      <c r="EM568" s="69"/>
      <c r="EN568" s="69"/>
      <c r="EO568" s="69"/>
      <c r="EP568" s="69"/>
      <c r="EQ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69"/>
      <c r="AN569" s="69"/>
      <c r="AO569" s="69"/>
      <c r="AP569" s="69"/>
      <c r="AQ569" s="69"/>
      <c r="AR569" s="69"/>
      <c r="AS569" s="69"/>
      <c r="AT569" s="69"/>
      <c r="AU569" s="69"/>
      <c r="AV569" s="69"/>
      <c r="AW569" s="69"/>
      <c r="AX569" s="69"/>
      <c r="AY569" s="69"/>
      <c r="AZ569" s="69"/>
      <c r="BA569" s="69"/>
      <c r="BB569" s="69"/>
      <c r="BC569" s="69"/>
      <c r="BD569" s="69"/>
      <c r="BE569" s="69"/>
      <c r="BF569" s="69"/>
      <c r="BG569" s="69"/>
      <c r="BH569" s="69"/>
      <c r="BI569" s="69"/>
      <c r="BJ569" s="69"/>
      <c r="BK569" s="69"/>
      <c r="BL569" s="69"/>
      <c r="BM569" s="69"/>
      <c r="BN569" s="69"/>
      <c r="BO569" s="69"/>
      <c r="BP569" s="69"/>
      <c r="BQ569" s="69"/>
      <c r="BR569" s="69"/>
      <c r="BS569" s="69"/>
      <c r="BT569" s="69"/>
      <c r="BU569" s="69"/>
      <c r="BV569" s="69"/>
      <c r="BW569" s="69"/>
      <c r="BX569" s="69"/>
      <c r="BY569" s="69"/>
      <c r="BZ569" s="69"/>
      <c r="CA569" s="69"/>
      <c r="CB569" s="69"/>
      <c r="CC569" s="69"/>
      <c r="CD569" s="69"/>
      <c r="CE569" s="69"/>
      <c r="CF569" s="69"/>
      <c r="CG569" s="69"/>
      <c r="CH569" s="69"/>
      <c r="CI569" s="69"/>
      <c r="CJ569" s="69"/>
      <c r="CK569" s="69"/>
      <c r="CL569" s="69"/>
      <c r="CM569" s="69"/>
      <c r="CN569" s="69"/>
      <c r="CO569" s="69"/>
      <c r="CP569" s="69"/>
      <c r="CQ569" s="69"/>
      <c r="CR569" s="69"/>
      <c r="CS569" s="69"/>
      <c r="CT569" s="69"/>
      <c r="CU569" s="69"/>
      <c r="CV569" s="69"/>
      <c r="CW569" s="69"/>
      <c r="CX569" s="69"/>
      <c r="CY569" s="69"/>
      <c r="CZ569" s="69"/>
      <c r="DA569" s="69"/>
      <c r="DB569" s="69"/>
      <c r="DC569" s="69"/>
      <c r="DD569" s="69"/>
      <c r="DE569" s="69"/>
      <c r="DF569" s="69"/>
      <c r="DG569" s="69"/>
      <c r="DH569" s="69"/>
      <c r="DI569" s="69"/>
      <c r="DJ569" s="69"/>
      <c r="DK569" s="69"/>
      <c r="DL569" s="69"/>
      <c r="DM569" s="69"/>
      <c r="DN569" s="69"/>
      <c r="DO569" s="69"/>
      <c r="DP569" s="69"/>
      <c r="DQ569" s="69"/>
      <c r="DR569" s="69"/>
      <c r="DS569" s="69"/>
      <c r="DT569" s="69"/>
      <c r="DU569" s="69"/>
      <c r="DV569" s="69"/>
      <c r="DW569" s="69"/>
      <c r="DX569" s="69"/>
      <c r="DY569" s="69"/>
      <c r="DZ569" s="69"/>
      <c r="EA569" s="69"/>
      <c r="EB569" s="69"/>
      <c r="EC569" s="69"/>
      <c r="ED569" s="69"/>
      <c r="EE569" s="69"/>
      <c r="EF569" s="69"/>
      <c r="EG569" s="69"/>
      <c r="EH569" s="69"/>
      <c r="EI569" s="69"/>
      <c r="EJ569" s="69"/>
      <c r="EK569" s="69"/>
      <c r="EL569" s="69"/>
      <c r="EM569" s="69"/>
      <c r="EN569" s="69"/>
      <c r="EO569" s="69"/>
      <c r="EP569" s="69"/>
      <c r="EQ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69"/>
      <c r="AN570" s="69"/>
      <c r="AO570" s="69"/>
      <c r="AP570" s="69"/>
      <c r="AQ570" s="69"/>
      <c r="AR570" s="69"/>
      <c r="AS570" s="69"/>
      <c r="AT570" s="69"/>
      <c r="AU570" s="69"/>
      <c r="AV570" s="69"/>
      <c r="AW570" s="69"/>
      <c r="AX570" s="69"/>
      <c r="AY570" s="69"/>
      <c r="AZ570" s="69"/>
      <c r="BA570" s="69"/>
      <c r="BB570" s="69"/>
      <c r="BC570" s="69"/>
      <c r="BD570" s="69"/>
      <c r="BE570" s="69"/>
      <c r="BF570" s="69"/>
      <c r="BG570" s="69"/>
      <c r="BH570" s="69"/>
      <c r="BI570" s="69"/>
      <c r="BJ570" s="69"/>
      <c r="BK570" s="69"/>
      <c r="BL570" s="69"/>
      <c r="BM570" s="69"/>
      <c r="BN570" s="69"/>
      <c r="BO570" s="69"/>
      <c r="BP570" s="69"/>
      <c r="BQ570" s="69"/>
      <c r="BR570" s="69"/>
      <c r="BS570" s="69"/>
      <c r="BT570" s="69"/>
      <c r="BU570" s="69"/>
      <c r="BV570" s="69"/>
      <c r="BW570" s="69"/>
      <c r="BX570" s="69"/>
      <c r="BY570" s="69"/>
      <c r="BZ570" s="69"/>
      <c r="CA570" s="69"/>
      <c r="CB570" s="69"/>
      <c r="CC570" s="69"/>
      <c r="CD570" s="69"/>
      <c r="CE570" s="69"/>
      <c r="CF570" s="69"/>
      <c r="CG570" s="69"/>
      <c r="CH570" s="69"/>
      <c r="CI570" s="69"/>
      <c r="CJ570" s="69"/>
      <c r="CK570" s="69"/>
      <c r="CL570" s="69"/>
      <c r="CM570" s="69"/>
      <c r="CN570" s="69"/>
      <c r="CO570" s="69"/>
      <c r="CP570" s="69"/>
      <c r="CQ570" s="69"/>
      <c r="CR570" s="69"/>
      <c r="CS570" s="69"/>
      <c r="CT570" s="69"/>
      <c r="CU570" s="69"/>
      <c r="CV570" s="69"/>
      <c r="CW570" s="69"/>
      <c r="CX570" s="69"/>
      <c r="CY570" s="69"/>
      <c r="CZ570" s="69"/>
      <c r="DA570" s="69"/>
      <c r="DB570" s="69"/>
      <c r="DC570" s="69"/>
      <c r="DD570" s="69"/>
      <c r="DE570" s="69"/>
      <c r="DF570" s="69"/>
      <c r="DG570" s="69"/>
      <c r="DH570" s="69"/>
      <c r="DI570" s="69"/>
      <c r="DJ570" s="69"/>
      <c r="DK570" s="69"/>
      <c r="DL570" s="69"/>
      <c r="DM570" s="69"/>
      <c r="DN570" s="69"/>
      <c r="DO570" s="69"/>
      <c r="DP570" s="69"/>
      <c r="DQ570" s="69"/>
      <c r="DR570" s="69"/>
      <c r="DS570" s="69"/>
      <c r="DT570" s="69"/>
      <c r="DU570" s="69"/>
      <c r="DV570" s="69"/>
      <c r="DW570" s="69"/>
      <c r="DX570" s="69"/>
      <c r="DY570" s="69"/>
      <c r="DZ570" s="69"/>
      <c r="EA570" s="69"/>
      <c r="EB570" s="69"/>
      <c r="EC570" s="69"/>
      <c r="ED570" s="69"/>
      <c r="EE570" s="69"/>
      <c r="EF570" s="69"/>
      <c r="EG570" s="69"/>
      <c r="EH570" s="69"/>
      <c r="EI570" s="69"/>
      <c r="EJ570" s="69"/>
      <c r="EK570" s="69"/>
      <c r="EL570" s="69"/>
      <c r="EM570" s="69"/>
      <c r="EN570" s="69"/>
      <c r="EO570" s="69"/>
      <c r="EP570" s="69"/>
      <c r="EQ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69"/>
      <c r="AN571" s="69"/>
      <c r="AO571" s="69"/>
      <c r="AP571" s="69"/>
      <c r="AQ571" s="69"/>
      <c r="AR571" s="69"/>
      <c r="AS571" s="69"/>
      <c r="AT571" s="69"/>
      <c r="AU571" s="69"/>
      <c r="AV571" s="69"/>
      <c r="AW571" s="69"/>
      <c r="AX571" s="69"/>
      <c r="AY571" s="69"/>
      <c r="AZ571" s="69"/>
      <c r="BA571" s="69"/>
      <c r="BB571" s="69"/>
      <c r="BC571" s="69"/>
      <c r="BD571" s="69"/>
      <c r="BE571" s="69"/>
      <c r="BF571" s="69"/>
      <c r="BG571" s="69"/>
      <c r="BH571" s="69"/>
      <c r="BI571" s="69"/>
      <c r="BJ571" s="69"/>
      <c r="BK571" s="69"/>
      <c r="BL571" s="69"/>
      <c r="BM571" s="69"/>
      <c r="BN571" s="69"/>
      <c r="BO571" s="69"/>
      <c r="BP571" s="69"/>
      <c r="BQ571" s="69"/>
      <c r="BR571" s="69"/>
      <c r="BS571" s="69"/>
      <c r="BT571" s="69"/>
      <c r="BU571" s="69"/>
      <c r="BV571" s="69"/>
      <c r="BW571" s="69"/>
      <c r="BX571" s="69"/>
      <c r="BY571" s="69"/>
      <c r="BZ571" s="69"/>
      <c r="CA571" s="69"/>
      <c r="CB571" s="69"/>
      <c r="CC571" s="69"/>
      <c r="CD571" s="69"/>
      <c r="CE571" s="69"/>
      <c r="CF571" s="69"/>
      <c r="CG571" s="69"/>
      <c r="CH571" s="69"/>
      <c r="CI571" s="69"/>
      <c r="CJ571" s="69"/>
      <c r="CK571" s="69"/>
      <c r="CL571" s="69"/>
      <c r="CM571" s="69"/>
      <c r="CN571" s="69"/>
      <c r="CO571" s="69"/>
      <c r="CP571" s="69"/>
      <c r="CQ571" s="69"/>
      <c r="CR571" s="69"/>
      <c r="CS571" s="69"/>
      <c r="CT571" s="69"/>
      <c r="CU571" s="69"/>
      <c r="CV571" s="69"/>
      <c r="CW571" s="69"/>
      <c r="CX571" s="69"/>
      <c r="CY571" s="69"/>
      <c r="CZ571" s="69"/>
      <c r="DA571" s="69"/>
      <c r="DB571" s="69"/>
      <c r="DC571" s="69"/>
      <c r="DD571" s="69"/>
      <c r="DE571" s="69"/>
      <c r="DF571" s="69"/>
      <c r="DG571" s="69"/>
      <c r="DH571" s="69"/>
      <c r="DI571" s="69"/>
      <c r="DJ571" s="69"/>
      <c r="DK571" s="69"/>
      <c r="DL571" s="69"/>
      <c r="DM571" s="69"/>
      <c r="DN571" s="69"/>
      <c r="DO571" s="69"/>
      <c r="DP571" s="69"/>
      <c r="DQ571" s="69"/>
      <c r="DR571" s="69"/>
      <c r="DS571" s="69"/>
      <c r="DT571" s="69"/>
      <c r="DU571" s="69"/>
      <c r="DV571" s="69"/>
      <c r="DW571" s="69"/>
      <c r="DX571" s="69"/>
      <c r="DY571" s="69"/>
      <c r="DZ571" s="69"/>
      <c r="EA571" s="69"/>
      <c r="EB571" s="69"/>
      <c r="EC571" s="69"/>
      <c r="ED571" s="69"/>
      <c r="EE571" s="69"/>
      <c r="EF571" s="69"/>
      <c r="EG571" s="69"/>
      <c r="EH571" s="69"/>
      <c r="EI571" s="69"/>
      <c r="EJ571" s="69"/>
      <c r="EK571" s="69"/>
      <c r="EL571" s="69"/>
      <c r="EM571" s="69"/>
      <c r="EN571" s="69"/>
      <c r="EO571" s="69"/>
      <c r="EP571" s="69"/>
      <c r="EQ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69"/>
      <c r="AN572" s="69"/>
      <c r="AO572" s="69"/>
      <c r="AP572" s="69"/>
      <c r="AQ572" s="69"/>
      <c r="AR572" s="69"/>
      <c r="AS572" s="69"/>
      <c r="AT572" s="69"/>
      <c r="AU572" s="69"/>
      <c r="AV572" s="69"/>
      <c r="AW572" s="69"/>
      <c r="AX572" s="69"/>
      <c r="AY572" s="69"/>
      <c r="AZ572" s="69"/>
      <c r="BA572" s="69"/>
      <c r="BB572" s="69"/>
      <c r="BC572" s="69"/>
      <c r="BD572" s="69"/>
      <c r="BE572" s="69"/>
      <c r="BF572" s="69"/>
      <c r="BG572" s="69"/>
      <c r="BH572" s="69"/>
      <c r="BI572" s="69"/>
      <c r="BJ572" s="69"/>
      <c r="BK572" s="69"/>
      <c r="BL572" s="69"/>
      <c r="BM572" s="69"/>
      <c r="BN572" s="69"/>
      <c r="BO572" s="69"/>
      <c r="BP572" s="69"/>
      <c r="BQ572" s="69"/>
      <c r="BR572" s="69"/>
      <c r="BS572" s="69"/>
      <c r="BT572" s="69"/>
      <c r="BU572" s="69"/>
      <c r="BV572" s="69"/>
      <c r="BW572" s="69"/>
      <c r="BX572" s="69"/>
      <c r="BY572" s="69"/>
      <c r="BZ572" s="69"/>
      <c r="CA572" s="69"/>
      <c r="CB572" s="69"/>
      <c r="CC572" s="69"/>
      <c r="CD572" s="69"/>
      <c r="CE572" s="69"/>
      <c r="CF572" s="69"/>
      <c r="CG572" s="69"/>
      <c r="CH572" s="69"/>
      <c r="CI572" s="69"/>
      <c r="CJ572" s="69"/>
      <c r="CK572" s="69"/>
      <c r="CL572" s="69"/>
      <c r="CM572" s="69"/>
      <c r="CN572" s="69"/>
      <c r="CO572" s="69"/>
      <c r="CP572" s="69"/>
      <c r="CQ572" s="69"/>
      <c r="CR572" s="69"/>
      <c r="CS572" s="69"/>
      <c r="CT572" s="69"/>
      <c r="CU572" s="69"/>
      <c r="CV572" s="69"/>
      <c r="CW572" s="69"/>
      <c r="CX572" s="69"/>
      <c r="CY572" s="69"/>
      <c r="CZ572" s="69"/>
      <c r="DA572" s="69"/>
      <c r="DB572" s="69"/>
      <c r="DC572" s="69"/>
      <c r="DD572" s="69"/>
      <c r="DE572" s="69"/>
      <c r="DF572" s="69"/>
      <c r="DG572" s="69"/>
      <c r="DH572" s="69"/>
      <c r="DI572" s="69"/>
      <c r="DJ572" s="69"/>
      <c r="DK572" s="69"/>
      <c r="DL572" s="69"/>
      <c r="DM572" s="69"/>
      <c r="DN572" s="69"/>
      <c r="DO572" s="69"/>
      <c r="DP572" s="69"/>
      <c r="DQ572" s="69"/>
      <c r="DR572" s="69"/>
      <c r="DS572" s="69"/>
      <c r="DT572" s="69"/>
      <c r="DU572" s="69"/>
      <c r="DV572" s="69"/>
      <c r="DW572" s="69"/>
      <c r="DX572" s="69"/>
      <c r="DY572" s="69"/>
      <c r="DZ572" s="69"/>
      <c r="EA572" s="69"/>
      <c r="EB572" s="69"/>
      <c r="EC572" s="69"/>
      <c r="ED572" s="69"/>
      <c r="EE572" s="69"/>
      <c r="EF572" s="69"/>
      <c r="EG572" s="69"/>
      <c r="EH572" s="69"/>
      <c r="EI572" s="69"/>
      <c r="EJ572" s="69"/>
      <c r="EK572" s="69"/>
      <c r="EL572" s="69"/>
      <c r="EM572" s="69"/>
      <c r="EN572" s="69"/>
      <c r="EO572" s="69"/>
      <c r="EP572" s="69"/>
      <c r="EQ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c r="AN573" s="69"/>
      <c r="AO573" s="69"/>
      <c r="AP573" s="69"/>
      <c r="AQ573" s="69"/>
      <c r="AR573" s="69"/>
      <c r="AS573" s="69"/>
      <c r="AT573" s="69"/>
      <c r="AU573" s="69"/>
      <c r="AV573" s="69"/>
      <c r="AW573" s="69"/>
      <c r="AX573" s="69"/>
      <c r="AY573" s="69"/>
      <c r="AZ573" s="69"/>
      <c r="BA573" s="69"/>
      <c r="BB573" s="69"/>
      <c r="BC573" s="69"/>
      <c r="BD573" s="69"/>
      <c r="BE573" s="69"/>
      <c r="BF573" s="69"/>
      <c r="BG573" s="69"/>
      <c r="BH573" s="69"/>
      <c r="BI573" s="69"/>
      <c r="BJ573" s="69"/>
      <c r="BK573" s="69"/>
      <c r="BL573" s="69"/>
      <c r="BM573" s="69"/>
      <c r="BN573" s="69"/>
      <c r="BO573" s="69"/>
      <c r="BP573" s="69"/>
      <c r="BQ573" s="69"/>
      <c r="BR573" s="69"/>
      <c r="BS573" s="69"/>
      <c r="BT573" s="69"/>
      <c r="BU573" s="69"/>
      <c r="BV573" s="69"/>
      <c r="BW573" s="69"/>
      <c r="BX573" s="69"/>
      <c r="BY573" s="69"/>
      <c r="BZ573" s="69"/>
      <c r="CA573" s="69"/>
      <c r="CB573" s="69"/>
      <c r="CC573" s="69"/>
      <c r="CD573" s="69"/>
      <c r="CE573" s="69"/>
      <c r="CF573" s="69"/>
      <c r="CG573" s="69"/>
      <c r="CH573" s="69"/>
      <c r="CI573" s="69"/>
      <c r="CJ573" s="69"/>
      <c r="CK573" s="69"/>
      <c r="CL573" s="69"/>
      <c r="CM573" s="69"/>
      <c r="CN573" s="69"/>
      <c r="CO573" s="69"/>
      <c r="CP573" s="69"/>
      <c r="CQ573" s="69"/>
      <c r="CR573" s="69"/>
      <c r="CS573" s="69"/>
      <c r="CT573" s="69"/>
      <c r="CU573" s="69"/>
      <c r="CV573" s="69"/>
      <c r="CW573" s="69"/>
      <c r="CX573" s="69"/>
      <c r="CY573" s="69"/>
      <c r="CZ573" s="69"/>
      <c r="DA573" s="69"/>
      <c r="DB573" s="69"/>
      <c r="DC573" s="69"/>
      <c r="DD573" s="69"/>
      <c r="DE573" s="69"/>
      <c r="DF573" s="69"/>
      <c r="DG573" s="69"/>
      <c r="DH573" s="69"/>
      <c r="DI573" s="69"/>
      <c r="DJ573" s="69"/>
      <c r="DK573" s="69"/>
      <c r="DL573" s="69"/>
      <c r="DM573" s="69"/>
      <c r="DN573" s="69"/>
      <c r="DO573" s="69"/>
      <c r="DP573" s="69"/>
      <c r="DQ573" s="69"/>
      <c r="DR573" s="69"/>
      <c r="DS573" s="69"/>
      <c r="DT573" s="69"/>
      <c r="DU573" s="69"/>
      <c r="DV573" s="69"/>
      <c r="DW573" s="69"/>
      <c r="DX573" s="69"/>
      <c r="DY573" s="69"/>
      <c r="DZ573" s="69"/>
      <c r="EA573" s="69"/>
      <c r="EB573" s="69"/>
      <c r="EC573" s="69"/>
      <c r="ED573" s="69"/>
      <c r="EE573" s="69"/>
      <c r="EF573" s="69"/>
      <c r="EG573" s="69"/>
      <c r="EH573" s="69"/>
      <c r="EI573" s="69"/>
      <c r="EJ573" s="69"/>
      <c r="EK573" s="69"/>
      <c r="EL573" s="69"/>
      <c r="EM573" s="69"/>
      <c r="EN573" s="69"/>
      <c r="EO573" s="69"/>
      <c r="EP573" s="69"/>
      <c r="EQ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c r="AN574" s="69"/>
      <c r="AO574" s="69"/>
      <c r="AP574" s="69"/>
      <c r="AQ574" s="69"/>
      <c r="AR574" s="69"/>
      <c r="AS574" s="69"/>
      <c r="AT574" s="69"/>
      <c r="AU574" s="69"/>
      <c r="AV574" s="69"/>
      <c r="AW574" s="69"/>
      <c r="AX574" s="69"/>
      <c r="AY574" s="69"/>
      <c r="AZ574" s="69"/>
      <c r="BA574" s="69"/>
      <c r="BB574" s="69"/>
      <c r="BC574" s="69"/>
      <c r="BD574" s="69"/>
      <c r="BE574" s="69"/>
      <c r="BF574" s="69"/>
      <c r="BG574" s="69"/>
      <c r="BH574" s="69"/>
      <c r="BI574" s="69"/>
      <c r="BJ574" s="69"/>
      <c r="BK574" s="69"/>
      <c r="BL574" s="69"/>
      <c r="BM574" s="69"/>
      <c r="BN574" s="69"/>
      <c r="BO574" s="69"/>
      <c r="BP574" s="69"/>
      <c r="BQ574" s="69"/>
      <c r="BR574" s="69"/>
      <c r="BS574" s="69"/>
      <c r="BT574" s="69"/>
      <c r="BU574" s="69"/>
      <c r="BV574" s="69"/>
      <c r="BW574" s="69"/>
      <c r="BX574" s="69"/>
      <c r="BY574" s="69"/>
      <c r="BZ574" s="69"/>
      <c r="CA574" s="69"/>
      <c r="CB574" s="69"/>
      <c r="CC574" s="69"/>
      <c r="CD574" s="69"/>
      <c r="CE574" s="69"/>
      <c r="CF574" s="69"/>
      <c r="CG574" s="69"/>
      <c r="CH574" s="69"/>
      <c r="CI574" s="69"/>
      <c r="CJ574" s="69"/>
      <c r="CK574" s="69"/>
      <c r="CL574" s="69"/>
      <c r="CM574" s="69"/>
      <c r="CN574" s="69"/>
      <c r="CO574" s="69"/>
      <c r="CP574" s="69"/>
      <c r="CQ574" s="69"/>
      <c r="CR574" s="69"/>
      <c r="CS574" s="69"/>
      <c r="CT574" s="69"/>
      <c r="CU574" s="69"/>
      <c r="CV574" s="69"/>
      <c r="CW574" s="69"/>
      <c r="CX574" s="69"/>
      <c r="CY574" s="69"/>
      <c r="CZ574" s="69"/>
      <c r="DA574" s="69"/>
      <c r="DB574" s="69"/>
      <c r="DC574" s="69"/>
      <c r="DD574" s="69"/>
      <c r="DE574" s="69"/>
      <c r="DF574" s="69"/>
      <c r="DG574" s="69"/>
      <c r="DH574" s="69"/>
      <c r="DI574" s="69"/>
      <c r="DJ574" s="69"/>
      <c r="DK574" s="69"/>
      <c r="DL574" s="69"/>
      <c r="DM574" s="69"/>
      <c r="DN574" s="69"/>
      <c r="DO574" s="69"/>
      <c r="DP574" s="69"/>
      <c r="DQ574" s="69"/>
      <c r="DR574" s="69"/>
      <c r="DS574" s="69"/>
      <c r="DT574" s="69"/>
      <c r="DU574" s="69"/>
      <c r="DV574" s="69"/>
      <c r="DW574" s="69"/>
      <c r="DX574" s="69"/>
      <c r="DY574" s="69"/>
      <c r="DZ574" s="69"/>
      <c r="EA574" s="69"/>
      <c r="EB574" s="69"/>
      <c r="EC574" s="69"/>
      <c r="ED574" s="69"/>
      <c r="EE574" s="69"/>
      <c r="EF574" s="69"/>
      <c r="EG574" s="69"/>
      <c r="EH574" s="69"/>
      <c r="EI574" s="69"/>
      <c r="EJ574" s="69"/>
      <c r="EK574" s="69"/>
      <c r="EL574" s="69"/>
      <c r="EM574" s="69"/>
      <c r="EN574" s="69"/>
      <c r="EO574" s="69"/>
      <c r="EP574" s="69"/>
      <c r="EQ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c r="AN575" s="69"/>
      <c r="AO575" s="69"/>
      <c r="AP575" s="69"/>
      <c r="AQ575" s="69"/>
      <c r="AR575" s="69"/>
      <c r="AS575" s="69"/>
      <c r="AT575" s="69"/>
      <c r="AU575" s="69"/>
      <c r="AV575" s="69"/>
      <c r="AW575" s="69"/>
      <c r="AX575" s="69"/>
      <c r="AY575" s="69"/>
      <c r="AZ575" s="69"/>
      <c r="BA575" s="69"/>
      <c r="BB575" s="69"/>
      <c r="BC575" s="69"/>
      <c r="BD575" s="69"/>
      <c r="BE575" s="69"/>
      <c r="BF575" s="69"/>
      <c r="BG575" s="69"/>
      <c r="BH575" s="69"/>
      <c r="BI575" s="69"/>
      <c r="BJ575" s="69"/>
      <c r="BK575" s="69"/>
      <c r="BL575" s="69"/>
      <c r="BM575" s="69"/>
      <c r="BN575" s="69"/>
      <c r="BO575" s="69"/>
      <c r="BP575" s="69"/>
      <c r="BQ575" s="69"/>
      <c r="BR575" s="69"/>
      <c r="BS575" s="69"/>
      <c r="BT575" s="69"/>
      <c r="BU575" s="69"/>
      <c r="BV575" s="69"/>
      <c r="BW575" s="69"/>
      <c r="BX575" s="69"/>
      <c r="BY575" s="69"/>
      <c r="BZ575" s="69"/>
      <c r="CA575" s="69"/>
      <c r="CB575" s="69"/>
      <c r="CC575" s="69"/>
      <c r="CD575" s="69"/>
      <c r="CE575" s="69"/>
      <c r="CF575" s="69"/>
      <c r="CG575" s="69"/>
      <c r="CH575" s="69"/>
      <c r="CI575" s="69"/>
      <c r="CJ575" s="69"/>
      <c r="CK575" s="69"/>
      <c r="CL575" s="69"/>
      <c r="CM575" s="69"/>
      <c r="CN575" s="69"/>
      <c r="CO575" s="69"/>
      <c r="CP575" s="69"/>
      <c r="CQ575" s="69"/>
      <c r="CR575" s="69"/>
      <c r="CS575" s="69"/>
      <c r="CT575" s="69"/>
      <c r="CU575" s="69"/>
      <c r="CV575" s="69"/>
      <c r="CW575" s="69"/>
      <c r="CX575" s="69"/>
      <c r="CY575" s="69"/>
      <c r="CZ575" s="69"/>
      <c r="DA575" s="69"/>
      <c r="DB575" s="69"/>
      <c r="DC575" s="69"/>
      <c r="DD575" s="69"/>
      <c r="DE575" s="69"/>
      <c r="DF575" s="69"/>
      <c r="DG575" s="69"/>
      <c r="DH575" s="69"/>
      <c r="DI575" s="69"/>
      <c r="DJ575" s="69"/>
      <c r="DK575" s="69"/>
      <c r="DL575" s="69"/>
      <c r="DM575" s="69"/>
      <c r="DN575" s="69"/>
      <c r="DO575" s="69"/>
      <c r="DP575" s="69"/>
      <c r="DQ575" s="69"/>
      <c r="DR575" s="69"/>
      <c r="DS575" s="69"/>
      <c r="DT575" s="69"/>
      <c r="DU575" s="69"/>
      <c r="DV575" s="69"/>
      <c r="DW575" s="69"/>
      <c r="DX575" s="69"/>
      <c r="DY575" s="69"/>
      <c r="DZ575" s="69"/>
      <c r="EA575" s="69"/>
      <c r="EB575" s="69"/>
      <c r="EC575" s="69"/>
      <c r="ED575" s="69"/>
      <c r="EE575" s="69"/>
      <c r="EF575" s="69"/>
      <c r="EG575" s="69"/>
      <c r="EH575" s="69"/>
      <c r="EI575" s="69"/>
      <c r="EJ575" s="69"/>
      <c r="EK575" s="69"/>
      <c r="EL575" s="69"/>
      <c r="EM575" s="69"/>
      <c r="EN575" s="69"/>
      <c r="EO575" s="69"/>
      <c r="EP575" s="69"/>
      <c r="EQ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c r="AN576" s="69"/>
      <c r="AO576" s="69"/>
      <c r="AP576" s="69"/>
      <c r="AQ576" s="69"/>
      <c r="AR576" s="69"/>
      <c r="AS576" s="69"/>
      <c r="AT576" s="69"/>
      <c r="AU576" s="69"/>
      <c r="AV576" s="69"/>
      <c r="AW576" s="69"/>
      <c r="AX576" s="69"/>
      <c r="AY576" s="69"/>
      <c r="AZ576" s="69"/>
      <c r="BA576" s="69"/>
      <c r="BB576" s="69"/>
      <c r="BC576" s="69"/>
      <c r="BD576" s="69"/>
      <c r="BE576" s="69"/>
      <c r="BF576" s="69"/>
      <c r="BG576" s="69"/>
      <c r="BH576" s="69"/>
      <c r="BI576" s="69"/>
      <c r="BJ576" s="69"/>
      <c r="BK576" s="69"/>
      <c r="BL576" s="69"/>
      <c r="BM576" s="69"/>
      <c r="BN576" s="69"/>
      <c r="BO576" s="69"/>
      <c r="BP576" s="69"/>
      <c r="BQ576" s="69"/>
      <c r="BR576" s="69"/>
      <c r="BS576" s="69"/>
      <c r="BT576" s="69"/>
      <c r="BU576" s="69"/>
      <c r="BV576" s="69"/>
      <c r="BW576" s="69"/>
      <c r="BX576" s="69"/>
      <c r="BY576" s="69"/>
      <c r="BZ576" s="69"/>
      <c r="CA576" s="69"/>
      <c r="CB576" s="69"/>
      <c r="CC576" s="69"/>
      <c r="CD576" s="69"/>
      <c r="CE576" s="69"/>
      <c r="CF576" s="69"/>
      <c r="CG576" s="69"/>
      <c r="CH576" s="69"/>
      <c r="CI576" s="69"/>
      <c r="CJ576" s="69"/>
      <c r="CK576" s="69"/>
      <c r="CL576" s="69"/>
      <c r="CM576" s="69"/>
      <c r="CN576" s="69"/>
      <c r="CO576" s="69"/>
      <c r="CP576" s="69"/>
      <c r="CQ576" s="69"/>
      <c r="CR576" s="69"/>
      <c r="CS576" s="69"/>
      <c r="CT576" s="69"/>
      <c r="CU576" s="69"/>
      <c r="CV576" s="69"/>
      <c r="CW576" s="69"/>
      <c r="CX576" s="69"/>
      <c r="CY576" s="69"/>
      <c r="CZ576" s="69"/>
      <c r="DA576" s="69"/>
      <c r="DB576" s="69"/>
      <c r="DC576" s="69"/>
      <c r="DD576" s="69"/>
      <c r="DE576" s="69"/>
      <c r="DF576" s="69"/>
      <c r="DG576" s="69"/>
      <c r="DH576" s="69"/>
      <c r="DI576" s="69"/>
      <c r="DJ576" s="69"/>
      <c r="DK576" s="69"/>
      <c r="DL576" s="69"/>
      <c r="DM576" s="69"/>
      <c r="DN576" s="69"/>
      <c r="DO576" s="69"/>
      <c r="DP576" s="69"/>
      <c r="DQ576" s="69"/>
      <c r="DR576" s="69"/>
      <c r="DS576" s="69"/>
      <c r="DT576" s="69"/>
      <c r="DU576" s="69"/>
      <c r="DV576" s="69"/>
      <c r="DW576" s="69"/>
      <c r="DX576" s="69"/>
      <c r="DY576" s="69"/>
      <c r="DZ576" s="69"/>
      <c r="EA576" s="69"/>
      <c r="EB576" s="69"/>
      <c r="EC576" s="69"/>
      <c r="ED576" s="69"/>
      <c r="EE576" s="69"/>
      <c r="EF576" s="69"/>
      <c r="EG576" s="69"/>
      <c r="EH576" s="69"/>
      <c r="EI576" s="69"/>
      <c r="EJ576" s="69"/>
      <c r="EK576" s="69"/>
      <c r="EL576" s="69"/>
      <c r="EM576" s="69"/>
      <c r="EN576" s="69"/>
      <c r="EO576" s="69"/>
      <c r="EP576" s="69"/>
      <c r="EQ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69"/>
      <c r="AN577" s="69"/>
      <c r="AO577" s="69"/>
      <c r="AP577" s="69"/>
      <c r="AQ577" s="69"/>
      <c r="AR577" s="69"/>
      <c r="AS577" s="69"/>
      <c r="AT577" s="69"/>
      <c r="AU577" s="69"/>
      <c r="AV577" s="69"/>
      <c r="AW577" s="69"/>
      <c r="AX577" s="69"/>
      <c r="AY577" s="69"/>
      <c r="AZ577" s="69"/>
      <c r="BA577" s="69"/>
      <c r="BB577" s="69"/>
      <c r="BC577" s="69"/>
      <c r="BD577" s="69"/>
      <c r="BE577" s="69"/>
      <c r="BF577" s="69"/>
      <c r="BG577" s="69"/>
      <c r="BH577" s="69"/>
      <c r="BI577" s="69"/>
      <c r="BJ577" s="69"/>
      <c r="BK577" s="69"/>
      <c r="BL577" s="69"/>
      <c r="BM577" s="69"/>
      <c r="BN577" s="69"/>
      <c r="BO577" s="69"/>
      <c r="BP577" s="69"/>
      <c r="BQ577" s="69"/>
      <c r="BR577" s="69"/>
      <c r="BS577" s="69"/>
      <c r="BT577" s="69"/>
      <c r="BU577" s="69"/>
      <c r="BV577" s="69"/>
      <c r="BW577" s="69"/>
      <c r="BX577" s="69"/>
      <c r="BY577" s="69"/>
      <c r="BZ577" s="69"/>
      <c r="CA577" s="69"/>
      <c r="CB577" s="69"/>
      <c r="CC577" s="69"/>
      <c r="CD577" s="69"/>
      <c r="CE577" s="69"/>
      <c r="CF577" s="69"/>
      <c r="CG577" s="69"/>
      <c r="CH577" s="69"/>
      <c r="CI577" s="69"/>
      <c r="CJ577" s="69"/>
      <c r="CK577" s="69"/>
      <c r="CL577" s="69"/>
      <c r="CM577" s="69"/>
      <c r="CN577" s="69"/>
      <c r="CO577" s="69"/>
      <c r="CP577" s="69"/>
      <c r="CQ577" s="69"/>
      <c r="CR577" s="69"/>
      <c r="CS577" s="69"/>
      <c r="CT577" s="69"/>
      <c r="CU577" s="69"/>
      <c r="CV577" s="69"/>
      <c r="CW577" s="69"/>
      <c r="CX577" s="69"/>
      <c r="CY577" s="69"/>
      <c r="CZ577" s="69"/>
      <c r="DA577" s="69"/>
      <c r="DB577" s="69"/>
      <c r="DC577" s="69"/>
      <c r="DD577" s="69"/>
      <c r="DE577" s="69"/>
      <c r="DF577" s="69"/>
      <c r="DG577" s="69"/>
      <c r="DH577" s="69"/>
      <c r="DI577" s="69"/>
      <c r="DJ577" s="69"/>
      <c r="DK577" s="69"/>
      <c r="DL577" s="69"/>
      <c r="DM577" s="69"/>
      <c r="DN577" s="69"/>
      <c r="DO577" s="69"/>
      <c r="DP577" s="69"/>
      <c r="DQ577" s="69"/>
      <c r="DR577" s="69"/>
      <c r="DS577" s="69"/>
      <c r="DT577" s="69"/>
      <c r="DU577" s="69"/>
      <c r="DV577" s="69"/>
      <c r="DW577" s="69"/>
      <c r="DX577" s="69"/>
      <c r="DY577" s="69"/>
      <c r="DZ577" s="69"/>
      <c r="EA577" s="69"/>
      <c r="EB577" s="69"/>
      <c r="EC577" s="69"/>
      <c r="ED577" s="69"/>
      <c r="EE577" s="69"/>
      <c r="EF577" s="69"/>
      <c r="EG577" s="69"/>
      <c r="EH577" s="69"/>
      <c r="EI577" s="69"/>
      <c r="EJ577" s="69"/>
      <c r="EK577" s="69"/>
      <c r="EL577" s="69"/>
      <c r="EM577" s="69"/>
      <c r="EN577" s="69"/>
      <c r="EO577" s="69"/>
      <c r="EP577" s="69"/>
      <c r="EQ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69"/>
      <c r="AN578" s="69"/>
      <c r="AO578" s="69"/>
      <c r="AP578" s="69"/>
      <c r="AQ578" s="69"/>
      <c r="AR578" s="69"/>
      <c r="AS578" s="69"/>
      <c r="AT578" s="69"/>
      <c r="AU578" s="69"/>
      <c r="AV578" s="69"/>
      <c r="AW578" s="69"/>
      <c r="AX578" s="69"/>
      <c r="AY578" s="69"/>
      <c r="AZ578" s="69"/>
      <c r="BA578" s="69"/>
      <c r="BB578" s="69"/>
      <c r="BC578" s="69"/>
      <c r="BD578" s="69"/>
      <c r="BE578" s="69"/>
      <c r="BF578" s="69"/>
      <c r="BG578" s="69"/>
      <c r="BH578" s="69"/>
      <c r="BI578" s="69"/>
      <c r="BJ578" s="69"/>
      <c r="BK578" s="69"/>
      <c r="BL578" s="69"/>
      <c r="BM578" s="69"/>
      <c r="BN578" s="69"/>
      <c r="BO578" s="69"/>
      <c r="BP578" s="69"/>
      <c r="BQ578" s="69"/>
      <c r="BR578" s="69"/>
      <c r="BS578" s="69"/>
      <c r="BT578" s="69"/>
      <c r="BU578" s="69"/>
      <c r="BV578" s="69"/>
      <c r="BW578" s="69"/>
      <c r="BX578" s="69"/>
      <c r="BY578" s="69"/>
      <c r="BZ578" s="69"/>
      <c r="CA578" s="69"/>
      <c r="CB578" s="69"/>
      <c r="CC578" s="69"/>
      <c r="CD578" s="69"/>
      <c r="CE578" s="69"/>
      <c r="CF578" s="69"/>
      <c r="CG578" s="69"/>
      <c r="CH578" s="69"/>
      <c r="CI578" s="69"/>
      <c r="CJ578" s="69"/>
      <c r="CK578" s="69"/>
      <c r="CL578" s="69"/>
      <c r="CM578" s="69"/>
      <c r="CN578" s="69"/>
      <c r="CO578" s="69"/>
      <c r="CP578" s="69"/>
      <c r="CQ578" s="69"/>
      <c r="CR578" s="69"/>
      <c r="CS578" s="69"/>
      <c r="CT578" s="69"/>
      <c r="CU578" s="69"/>
      <c r="CV578" s="69"/>
      <c r="CW578" s="69"/>
      <c r="CX578" s="69"/>
      <c r="CY578" s="69"/>
      <c r="CZ578" s="69"/>
      <c r="DA578" s="69"/>
      <c r="DB578" s="69"/>
      <c r="DC578" s="69"/>
      <c r="DD578" s="69"/>
      <c r="DE578" s="69"/>
      <c r="DF578" s="69"/>
      <c r="DG578" s="69"/>
      <c r="DH578" s="69"/>
      <c r="DI578" s="69"/>
      <c r="DJ578" s="69"/>
      <c r="DK578" s="69"/>
      <c r="DL578" s="69"/>
      <c r="DM578" s="69"/>
      <c r="DN578" s="69"/>
      <c r="DO578" s="69"/>
      <c r="DP578" s="69"/>
      <c r="DQ578" s="69"/>
      <c r="DR578" s="69"/>
      <c r="DS578" s="69"/>
      <c r="DT578" s="69"/>
      <c r="DU578" s="69"/>
      <c r="DV578" s="69"/>
      <c r="DW578" s="69"/>
      <c r="DX578" s="69"/>
      <c r="DY578" s="69"/>
      <c r="DZ578" s="69"/>
      <c r="EA578" s="69"/>
      <c r="EB578" s="69"/>
      <c r="EC578" s="69"/>
      <c r="ED578" s="69"/>
      <c r="EE578" s="69"/>
      <c r="EF578" s="69"/>
      <c r="EG578" s="69"/>
      <c r="EH578" s="69"/>
      <c r="EI578" s="69"/>
      <c r="EJ578" s="69"/>
      <c r="EK578" s="69"/>
      <c r="EL578" s="69"/>
      <c r="EM578" s="69"/>
      <c r="EN578" s="69"/>
      <c r="EO578" s="69"/>
      <c r="EP578" s="69"/>
      <c r="EQ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c r="AN579" s="69"/>
      <c r="AO579" s="69"/>
      <c r="AP579" s="69"/>
      <c r="AQ579" s="69"/>
      <c r="AR579" s="69"/>
      <c r="AS579" s="69"/>
      <c r="AT579" s="69"/>
      <c r="AU579" s="69"/>
      <c r="AV579" s="69"/>
      <c r="AW579" s="69"/>
      <c r="AX579" s="69"/>
      <c r="AY579" s="69"/>
      <c r="AZ579" s="69"/>
      <c r="BA579" s="69"/>
      <c r="BB579" s="69"/>
      <c r="BC579" s="69"/>
      <c r="BD579" s="69"/>
      <c r="BE579" s="69"/>
      <c r="BF579" s="69"/>
      <c r="BG579" s="69"/>
      <c r="BH579" s="69"/>
      <c r="BI579" s="69"/>
      <c r="BJ579" s="69"/>
      <c r="BK579" s="69"/>
      <c r="BL579" s="69"/>
      <c r="BM579" s="69"/>
      <c r="BN579" s="69"/>
      <c r="BO579" s="69"/>
      <c r="BP579" s="69"/>
      <c r="BQ579" s="69"/>
      <c r="BR579" s="69"/>
      <c r="BS579" s="69"/>
      <c r="BT579" s="69"/>
      <c r="BU579" s="69"/>
      <c r="BV579" s="69"/>
      <c r="BW579" s="69"/>
      <c r="BX579" s="69"/>
      <c r="BY579" s="69"/>
      <c r="BZ579" s="69"/>
      <c r="CA579" s="69"/>
      <c r="CB579" s="69"/>
      <c r="CC579" s="69"/>
      <c r="CD579" s="69"/>
      <c r="CE579" s="69"/>
      <c r="CF579" s="69"/>
      <c r="CG579" s="69"/>
      <c r="CH579" s="69"/>
      <c r="CI579" s="69"/>
      <c r="CJ579" s="69"/>
      <c r="CK579" s="69"/>
      <c r="CL579" s="69"/>
      <c r="CM579" s="69"/>
      <c r="CN579" s="69"/>
      <c r="CO579" s="69"/>
      <c r="CP579" s="69"/>
      <c r="CQ579" s="69"/>
      <c r="CR579" s="69"/>
      <c r="CS579" s="69"/>
      <c r="CT579" s="69"/>
      <c r="CU579" s="69"/>
      <c r="CV579" s="69"/>
      <c r="CW579" s="69"/>
      <c r="CX579" s="69"/>
      <c r="CY579" s="69"/>
      <c r="CZ579" s="69"/>
      <c r="DA579" s="69"/>
      <c r="DB579" s="69"/>
      <c r="DC579" s="69"/>
      <c r="DD579" s="69"/>
      <c r="DE579" s="69"/>
      <c r="DF579" s="69"/>
      <c r="DG579" s="69"/>
      <c r="DH579" s="69"/>
      <c r="DI579" s="69"/>
      <c r="DJ579" s="69"/>
      <c r="DK579" s="69"/>
      <c r="DL579" s="69"/>
      <c r="DM579" s="69"/>
      <c r="DN579" s="69"/>
      <c r="DO579" s="69"/>
      <c r="DP579" s="69"/>
      <c r="DQ579" s="69"/>
      <c r="DR579" s="69"/>
      <c r="DS579" s="69"/>
      <c r="DT579" s="69"/>
      <c r="DU579" s="69"/>
      <c r="DV579" s="69"/>
      <c r="DW579" s="69"/>
      <c r="DX579" s="69"/>
      <c r="DY579" s="69"/>
      <c r="DZ579" s="69"/>
      <c r="EA579" s="69"/>
      <c r="EB579" s="69"/>
      <c r="EC579" s="69"/>
      <c r="ED579" s="69"/>
      <c r="EE579" s="69"/>
      <c r="EF579" s="69"/>
      <c r="EG579" s="69"/>
      <c r="EH579" s="69"/>
      <c r="EI579" s="69"/>
      <c r="EJ579" s="69"/>
      <c r="EK579" s="69"/>
      <c r="EL579" s="69"/>
      <c r="EM579" s="69"/>
      <c r="EN579" s="69"/>
      <c r="EO579" s="69"/>
      <c r="EP579" s="69"/>
      <c r="EQ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69"/>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69"/>
      <c r="BM580" s="69"/>
      <c r="BN580" s="69"/>
      <c r="BO580" s="69"/>
      <c r="BP580" s="69"/>
      <c r="BQ580" s="69"/>
      <c r="BR580" s="69"/>
      <c r="BS580" s="69"/>
      <c r="BT580" s="69"/>
      <c r="BU580" s="69"/>
      <c r="BV580" s="69"/>
      <c r="BW580" s="69"/>
      <c r="BX580" s="69"/>
      <c r="BY580" s="69"/>
      <c r="BZ580" s="69"/>
      <c r="CA580" s="69"/>
      <c r="CB580" s="69"/>
      <c r="CC580" s="69"/>
      <c r="CD580" s="69"/>
      <c r="CE580" s="69"/>
      <c r="CF580" s="69"/>
      <c r="CG580" s="69"/>
      <c r="CH580" s="69"/>
      <c r="CI580" s="69"/>
      <c r="CJ580" s="69"/>
      <c r="CK580" s="69"/>
      <c r="CL580" s="69"/>
      <c r="CM580" s="69"/>
      <c r="CN580" s="69"/>
      <c r="CO580" s="69"/>
      <c r="CP580" s="69"/>
      <c r="CQ580" s="69"/>
      <c r="CR580" s="69"/>
      <c r="CS580" s="69"/>
      <c r="CT580" s="69"/>
      <c r="CU580" s="69"/>
      <c r="CV580" s="69"/>
      <c r="CW580" s="69"/>
      <c r="CX580" s="69"/>
      <c r="CY580" s="69"/>
      <c r="CZ580" s="69"/>
      <c r="DA580" s="69"/>
      <c r="DB580" s="69"/>
      <c r="DC580" s="69"/>
      <c r="DD580" s="69"/>
      <c r="DE580" s="69"/>
      <c r="DF580" s="69"/>
      <c r="DG580" s="69"/>
      <c r="DH580" s="69"/>
      <c r="DI580" s="69"/>
      <c r="DJ580" s="69"/>
      <c r="DK580" s="69"/>
      <c r="DL580" s="69"/>
      <c r="DM580" s="69"/>
      <c r="DN580" s="69"/>
      <c r="DO580" s="69"/>
      <c r="DP580" s="69"/>
      <c r="DQ580" s="69"/>
      <c r="DR580" s="69"/>
      <c r="DS580" s="69"/>
      <c r="DT580" s="69"/>
      <c r="DU580" s="69"/>
      <c r="DV580" s="69"/>
      <c r="DW580" s="69"/>
      <c r="DX580" s="69"/>
      <c r="DY580" s="69"/>
      <c r="DZ580" s="69"/>
      <c r="EA580" s="69"/>
      <c r="EB580" s="69"/>
      <c r="EC580" s="69"/>
      <c r="ED580" s="69"/>
      <c r="EE580" s="69"/>
      <c r="EF580" s="69"/>
      <c r="EG580" s="69"/>
      <c r="EH580" s="69"/>
      <c r="EI580" s="69"/>
      <c r="EJ580" s="69"/>
      <c r="EK580" s="69"/>
      <c r="EL580" s="69"/>
      <c r="EM580" s="69"/>
      <c r="EN580" s="69"/>
      <c r="EO580" s="69"/>
      <c r="EP580" s="69"/>
      <c r="EQ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69"/>
      <c r="AN581" s="69"/>
      <c r="AO581" s="69"/>
      <c r="AP581" s="69"/>
      <c r="AQ581" s="69"/>
      <c r="AR581" s="69"/>
      <c r="AS581" s="69"/>
      <c r="AT581" s="69"/>
      <c r="AU581" s="69"/>
      <c r="AV581" s="69"/>
      <c r="AW581" s="69"/>
      <c r="AX581" s="69"/>
      <c r="AY581" s="69"/>
      <c r="AZ581" s="69"/>
      <c r="BA581" s="69"/>
      <c r="BB581" s="69"/>
      <c r="BC581" s="69"/>
      <c r="BD581" s="69"/>
      <c r="BE581" s="69"/>
      <c r="BF581" s="69"/>
      <c r="BG581" s="69"/>
      <c r="BH581" s="69"/>
      <c r="BI581" s="69"/>
      <c r="BJ581" s="69"/>
      <c r="BK581" s="69"/>
      <c r="BL581" s="69"/>
      <c r="BM581" s="69"/>
      <c r="BN581" s="69"/>
      <c r="BO581" s="69"/>
      <c r="BP581" s="69"/>
      <c r="BQ581" s="69"/>
      <c r="BR581" s="69"/>
      <c r="BS581" s="69"/>
      <c r="BT581" s="69"/>
      <c r="BU581" s="69"/>
      <c r="BV581" s="69"/>
      <c r="BW581" s="69"/>
      <c r="BX581" s="69"/>
      <c r="BY581" s="69"/>
      <c r="BZ581" s="69"/>
      <c r="CA581" s="69"/>
      <c r="CB581" s="69"/>
      <c r="CC581" s="69"/>
      <c r="CD581" s="69"/>
      <c r="CE581" s="69"/>
      <c r="CF581" s="69"/>
      <c r="CG581" s="69"/>
      <c r="CH581" s="69"/>
      <c r="CI581" s="69"/>
      <c r="CJ581" s="69"/>
      <c r="CK581" s="69"/>
      <c r="CL581" s="69"/>
      <c r="CM581" s="69"/>
      <c r="CN581" s="69"/>
      <c r="CO581" s="69"/>
      <c r="CP581" s="69"/>
      <c r="CQ581" s="69"/>
      <c r="CR581" s="69"/>
      <c r="CS581" s="69"/>
      <c r="CT581" s="69"/>
      <c r="CU581" s="69"/>
      <c r="CV581" s="69"/>
      <c r="CW581" s="69"/>
      <c r="CX581" s="69"/>
      <c r="CY581" s="69"/>
      <c r="CZ581" s="69"/>
      <c r="DA581" s="69"/>
      <c r="DB581" s="69"/>
      <c r="DC581" s="69"/>
      <c r="DD581" s="69"/>
      <c r="DE581" s="69"/>
      <c r="DF581" s="69"/>
      <c r="DG581" s="69"/>
      <c r="DH581" s="69"/>
      <c r="DI581" s="69"/>
      <c r="DJ581" s="69"/>
      <c r="DK581" s="69"/>
      <c r="DL581" s="69"/>
      <c r="DM581" s="69"/>
      <c r="DN581" s="69"/>
      <c r="DO581" s="69"/>
      <c r="DP581" s="69"/>
      <c r="DQ581" s="69"/>
      <c r="DR581" s="69"/>
      <c r="DS581" s="69"/>
      <c r="DT581" s="69"/>
      <c r="DU581" s="69"/>
      <c r="DV581" s="69"/>
      <c r="DW581" s="69"/>
      <c r="DX581" s="69"/>
      <c r="DY581" s="69"/>
      <c r="DZ581" s="69"/>
      <c r="EA581" s="69"/>
      <c r="EB581" s="69"/>
      <c r="EC581" s="69"/>
      <c r="ED581" s="69"/>
      <c r="EE581" s="69"/>
      <c r="EF581" s="69"/>
      <c r="EG581" s="69"/>
      <c r="EH581" s="69"/>
      <c r="EI581" s="69"/>
      <c r="EJ581" s="69"/>
      <c r="EK581" s="69"/>
      <c r="EL581" s="69"/>
      <c r="EM581" s="69"/>
      <c r="EN581" s="69"/>
      <c r="EO581" s="69"/>
      <c r="EP581" s="69"/>
      <c r="EQ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69"/>
      <c r="AN582" s="69"/>
      <c r="AO582" s="69"/>
      <c r="AP582" s="69"/>
      <c r="AQ582" s="69"/>
      <c r="AR582" s="69"/>
      <c r="AS582" s="69"/>
      <c r="AT582" s="69"/>
      <c r="AU582" s="69"/>
      <c r="AV582" s="69"/>
      <c r="AW582" s="69"/>
      <c r="AX582" s="69"/>
      <c r="AY582" s="69"/>
      <c r="AZ582" s="69"/>
      <c r="BA582" s="69"/>
      <c r="BB582" s="69"/>
      <c r="BC582" s="69"/>
      <c r="BD582" s="69"/>
      <c r="BE582" s="69"/>
      <c r="BF582" s="69"/>
      <c r="BG582" s="69"/>
      <c r="BH582" s="69"/>
      <c r="BI582" s="69"/>
      <c r="BJ582" s="69"/>
      <c r="BK582" s="69"/>
      <c r="BL582" s="69"/>
      <c r="BM582" s="69"/>
      <c r="BN582" s="69"/>
      <c r="BO582" s="69"/>
      <c r="BP582" s="69"/>
      <c r="BQ582" s="69"/>
      <c r="BR582" s="69"/>
      <c r="BS582" s="69"/>
      <c r="BT582" s="69"/>
      <c r="BU582" s="69"/>
      <c r="BV582" s="69"/>
      <c r="BW582" s="69"/>
      <c r="BX582" s="69"/>
      <c r="BY582" s="69"/>
      <c r="BZ582" s="69"/>
      <c r="CA582" s="69"/>
      <c r="CB582" s="69"/>
      <c r="CC582" s="69"/>
      <c r="CD582" s="69"/>
      <c r="CE582" s="69"/>
      <c r="CF582" s="69"/>
      <c r="CG582" s="69"/>
      <c r="CH582" s="69"/>
      <c r="CI582" s="69"/>
      <c r="CJ582" s="69"/>
      <c r="CK582" s="69"/>
      <c r="CL582" s="69"/>
      <c r="CM582" s="69"/>
      <c r="CN582" s="69"/>
      <c r="CO582" s="69"/>
      <c r="CP582" s="69"/>
      <c r="CQ582" s="69"/>
      <c r="CR582" s="69"/>
      <c r="CS582" s="69"/>
      <c r="CT582" s="69"/>
      <c r="CU582" s="69"/>
      <c r="CV582" s="69"/>
      <c r="CW582" s="69"/>
      <c r="CX582" s="69"/>
      <c r="CY582" s="69"/>
      <c r="CZ582" s="69"/>
      <c r="DA582" s="69"/>
      <c r="DB582" s="69"/>
      <c r="DC582" s="69"/>
      <c r="DD582" s="69"/>
      <c r="DE582" s="69"/>
      <c r="DF582" s="69"/>
      <c r="DG582" s="69"/>
      <c r="DH582" s="69"/>
      <c r="DI582" s="69"/>
      <c r="DJ582" s="69"/>
      <c r="DK582" s="69"/>
      <c r="DL582" s="69"/>
      <c r="DM582" s="69"/>
      <c r="DN582" s="69"/>
      <c r="DO582" s="69"/>
      <c r="DP582" s="69"/>
      <c r="DQ582" s="69"/>
      <c r="DR582" s="69"/>
      <c r="DS582" s="69"/>
      <c r="DT582" s="69"/>
      <c r="DU582" s="69"/>
      <c r="DV582" s="69"/>
      <c r="DW582" s="69"/>
      <c r="DX582" s="69"/>
      <c r="DY582" s="69"/>
      <c r="DZ582" s="69"/>
      <c r="EA582" s="69"/>
      <c r="EB582" s="69"/>
      <c r="EC582" s="69"/>
      <c r="ED582" s="69"/>
      <c r="EE582" s="69"/>
      <c r="EF582" s="69"/>
      <c r="EG582" s="69"/>
      <c r="EH582" s="69"/>
      <c r="EI582" s="69"/>
      <c r="EJ582" s="69"/>
      <c r="EK582" s="69"/>
      <c r="EL582" s="69"/>
      <c r="EM582" s="69"/>
      <c r="EN582" s="69"/>
      <c r="EO582" s="69"/>
      <c r="EP582" s="69"/>
      <c r="EQ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69"/>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69"/>
      <c r="BM583" s="69"/>
      <c r="BN583" s="69"/>
      <c r="BO583" s="69"/>
      <c r="BP583" s="69"/>
      <c r="BQ583" s="69"/>
      <c r="BR583" s="69"/>
      <c r="BS583" s="69"/>
      <c r="BT583" s="69"/>
      <c r="BU583" s="69"/>
      <c r="BV583" s="69"/>
      <c r="BW583" s="69"/>
      <c r="BX583" s="69"/>
      <c r="BY583" s="69"/>
      <c r="BZ583" s="69"/>
      <c r="CA583" s="69"/>
      <c r="CB583" s="69"/>
      <c r="CC583" s="69"/>
      <c r="CD583" s="69"/>
      <c r="CE583" s="69"/>
      <c r="CF583" s="69"/>
      <c r="CG583" s="69"/>
      <c r="CH583" s="69"/>
      <c r="CI583" s="69"/>
      <c r="CJ583" s="69"/>
      <c r="CK583" s="69"/>
      <c r="CL583" s="69"/>
      <c r="CM583" s="69"/>
      <c r="CN583" s="69"/>
      <c r="CO583" s="69"/>
      <c r="CP583" s="69"/>
      <c r="CQ583" s="69"/>
      <c r="CR583" s="69"/>
      <c r="CS583" s="69"/>
      <c r="CT583" s="69"/>
      <c r="CU583" s="69"/>
      <c r="CV583" s="69"/>
      <c r="CW583" s="69"/>
      <c r="CX583" s="69"/>
      <c r="CY583" s="69"/>
      <c r="CZ583" s="69"/>
      <c r="DA583" s="69"/>
      <c r="DB583" s="69"/>
      <c r="DC583" s="69"/>
      <c r="DD583" s="69"/>
      <c r="DE583" s="69"/>
      <c r="DF583" s="69"/>
      <c r="DG583" s="69"/>
      <c r="DH583" s="69"/>
      <c r="DI583" s="69"/>
      <c r="DJ583" s="69"/>
      <c r="DK583" s="69"/>
      <c r="DL583" s="69"/>
      <c r="DM583" s="69"/>
      <c r="DN583" s="69"/>
      <c r="DO583" s="69"/>
      <c r="DP583" s="69"/>
      <c r="DQ583" s="69"/>
      <c r="DR583" s="69"/>
      <c r="DS583" s="69"/>
      <c r="DT583" s="69"/>
      <c r="DU583" s="69"/>
      <c r="DV583" s="69"/>
      <c r="DW583" s="69"/>
      <c r="DX583" s="69"/>
      <c r="DY583" s="69"/>
      <c r="DZ583" s="69"/>
      <c r="EA583" s="69"/>
      <c r="EB583" s="69"/>
      <c r="EC583" s="69"/>
      <c r="ED583" s="69"/>
      <c r="EE583" s="69"/>
      <c r="EF583" s="69"/>
      <c r="EG583" s="69"/>
      <c r="EH583" s="69"/>
      <c r="EI583" s="69"/>
      <c r="EJ583" s="69"/>
      <c r="EK583" s="69"/>
      <c r="EL583" s="69"/>
      <c r="EM583" s="69"/>
      <c r="EN583" s="69"/>
      <c r="EO583" s="69"/>
      <c r="EP583" s="69"/>
      <c r="EQ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69"/>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69"/>
      <c r="BM584" s="69"/>
      <c r="BN584" s="69"/>
      <c r="BO584" s="69"/>
      <c r="BP584" s="69"/>
      <c r="BQ584" s="69"/>
      <c r="BR584" s="69"/>
      <c r="BS584" s="69"/>
      <c r="BT584" s="69"/>
      <c r="BU584" s="69"/>
      <c r="BV584" s="69"/>
      <c r="BW584" s="69"/>
      <c r="BX584" s="69"/>
      <c r="BY584" s="69"/>
      <c r="BZ584" s="69"/>
      <c r="CA584" s="69"/>
      <c r="CB584" s="69"/>
      <c r="CC584" s="69"/>
      <c r="CD584" s="69"/>
      <c r="CE584" s="69"/>
      <c r="CF584" s="69"/>
      <c r="CG584" s="69"/>
      <c r="CH584" s="69"/>
      <c r="CI584" s="69"/>
      <c r="CJ584" s="69"/>
      <c r="CK584" s="69"/>
      <c r="CL584" s="69"/>
      <c r="CM584" s="69"/>
      <c r="CN584" s="69"/>
      <c r="CO584" s="69"/>
      <c r="CP584" s="69"/>
      <c r="CQ584" s="69"/>
      <c r="CR584" s="69"/>
      <c r="CS584" s="69"/>
      <c r="CT584" s="69"/>
      <c r="CU584" s="69"/>
      <c r="CV584" s="69"/>
      <c r="CW584" s="69"/>
      <c r="CX584" s="69"/>
      <c r="CY584" s="69"/>
      <c r="CZ584" s="69"/>
      <c r="DA584" s="69"/>
      <c r="DB584" s="69"/>
      <c r="DC584" s="69"/>
      <c r="DD584" s="69"/>
      <c r="DE584" s="69"/>
      <c r="DF584" s="69"/>
      <c r="DG584" s="69"/>
      <c r="DH584" s="69"/>
      <c r="DI584" s="69"/>
      <c r="DJ584" s="69"/>
      <c r="DK584" s="69"/>
      <c r="DL584" s="69"/>
      <c r="DM584" s="69"/>
      <c r="DN584" s="69"/>
      <c r="DO584" s="69"/>
      <c r="DP584" s="69"/>
      <c r="DQ584" s="69"/>
      <c r="DR584" s="69"/>
      <c r="DS584" s="69"/>
      <c r="DT584" s="69"/>
      <c r="DU584" s="69"/>
      <c r="DV584" s="69"/>
      <c r="DW584" s="69"/>
      <c r="DX584" s="69"/>
      <c r="DY584" s="69"/>
      <c r="DZ584" s="69"/>
      <c r="EA584" s="69"/>
      <c r="EB584" s="69"/>
      <c r="EC584" s="69"/>
      <c r="ED584" s="69"/>
      <c r="EE584" s="69"/>
      <c r="EF584" s="69"/>
      <c r="EG584" s="69"/>
      <c r="EH584" s="69"/>
      <c r="EI584" s="69"/>
      <c r="EJ584" s="69"/>
      <c r="EK584" s="69"/>
      <c r="EL584" s="69"/>
      <c r="EM584" s="69"/>
      <c r="EN584" s="69"/>
      <c r="EO584" s="69"/>
      <c r="EP584" s="69"/>
      <c r="EQ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69"/>
      <c r="AN585" s="69"/>
      <c r="AO585" s="69"/>
      <c r="AP585" s="69"/>
      <c r="AQ585" s="69"/>
      <c r="AR585" s="69"/>
      <c r="AS585" s="69"/>
      <c r="AT585" s="69"/>
      <c r="AU585" s="69"/>
      <c r="AV585" s="69"/>
      <c r="AW585" s="69"/>
      <c r="AX585" s="69"/>
      <c r="AY585" s="69"/>
      <c r="AZ585" s="69"/>
      <c r="BA585" s="69"/>
      <c r="BB585" s="69"/>
      <c r="BC585" s="69"/>
      <c r="BD585" s="69"/>
      <c r="BE585" s="69"/>
      <c r="BF585" s="69"/>
      <c r="BG585" s="69"/>
      <c r="BH585" s="69"/>
      <c r="BI585" s="69"/>
      <c r="BJ585" s="69"/>
      <c r="BK585" s="69"/>
      <c r="BL585" s="69"/>
      <c r="BM585" s="69"/>
      <c r="BN585" s="69"/>
      <c r="BO585" s="69"/>
      <c r="BP585" s="69"/>
      <c r="BQ585" s="69"/>
      <c r="BR585" s="69"/>
      <c r="BS585" s="69"/>
      <c r="BT585" s="69"/>
      <c r="BU585" s="69"/>
      <c r="BV585" s="69"/>
      <c r="BW585" s="69"/>
      <c r="BX585" s="69"/>
      <c r="BY585" s="69"/>
      <c r="BZ585" s="69"/>
      <c r="CA585" s="69"/>
      <c r="CB585" s="69"/>
      <c r="CC585" s="69"/>
      <c r="CD585" s="69"/>
      <c r="CE585" s="69"/>
      <c r="CF585" s="69"/>
      <c r="CG585" s="69"/>
      <c r="CH585" s="69"/>
      <c r="CI585" s="69"/>
      <c r="CJ585" s="69"/>
      <c r="CK585" s="69"/>
      <c r="CL585" s="69"/>
      <c r="CM585" s="69"/>
      <c r="CN585" s="69"/>
      <c r="CO585" s="69"/>
      <c r="CP585" s="69"/>
      <c r="CQ585" s="69"/>
      <c r="CR585" s="69"/>
      <c r="CS585" s="69"/>
      <c r="CT585" s="69"/>
      <c r="CU585" s="69"/>
      <c r="CV585" s="69"/>
      <c r="CW585" s="69"/>
      <c r="CX585" s="69"/>
      <c r="CY585" s="69"/>
      <c r="CZ585" s="69"/>
      <c r="DA585" s="69"/>
      <c r="DB585" s="69"/>
      <c r="DC585" s="69"/>
      <c r="DD585" s="69"/>
      <c r="DE585" s="69"/>
      <c r="DF585" s="69"/>
      <c r="DG585" s="69"/>
      <c r="DH585" s="69"/>
      <c r="DI585" s="69"/>
      <c r="DJ585" s="69"/>
      <c r="DK585" s="69"/>
      <c r="DL585" s="69"/>
      <c r="DM585" s="69"/>
      <c r="DN585" s="69"/>
      <c r="DO585" s="69"/>
      <c r="DP585" s="69"/>
      <c r="DQ585" s="69"/>
      <c r="DR585" s="69"/>
      <c r="DS585" s="69"/>
      <c r="DT585" s="69"/>
      <c r="DU585" s="69"/>
      <c r="DV585" s="69"/>
      <c r="DW585" s="69"/>
      <c r="DX585" s="69"/>
      <c r="DY585" s="69"/>
      <c r="DZ585" s="69"/>
      <c r="EA585" s="69"/>
      <c r="EB585" s="69"/>
      <c r="EC585" s="69"/>
      <c r="ED585" s="69"/>
      <c r="EE585" s="69"/>
      <c r="EF585" s="69"/>
      <c r="EG585" s="69"/>
      <c r="EH585" s="69"/>
      <c r="EI585" s="69"/>
      <c r="EJ585" s="69"/>
      <c r="EK585" s="69"/>
      <c r="EL585" s="69"/>
      <c r="EM585" s="69"/>
      <c r="EN585" s="69"/>
      <c r="EO585" s="69"/>
      <c r="EP585" s="69"/>
      <c r="EQ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69"/>
      <c r="AN586" s="69"/>
      <c r="AO586" s="69"/>
      <c r="AP586" s="69"/>
      <c r="AQ586" s="69"/>
      <c r="AR586" s="69"/>
      <c r="AS586" s="69"/>
      <c r="AT586" s="69"/>
      <c r="AU586" s="69"/>
      <c r="AV586" s="69"/>
      <c r="AW586" s="69"/>
      <c r="AX586" s="69"/>
      <c r="AY586" s="69"/>
      <c r="AZ586" s="69"/>
      <c r="BA586" s="69"/>
      <c r="BB586" s="69"/>
      <c r="BC586" s="69"/>
      <c r="BD586" s="69"/>
      <c r="BE586" s="69"/>
      <c r="BF586" s="69"/>
      <c r="BG586" s="69"/>
      <c r="BH586" s="69"/>
      <c r="BI586" s="69"/>
      <c r="BJ586" s="69"/>
      <c r="BK586" s="69"/>
      <c r="BL586" s="69"/>
      <c r="BM586" s="69"/>
      <c r="BN586" s="69"/>
      <c r="BO586" s="69"/>
      <c r="BP586" s="69"/>
      <c r="BQ586" s="69"/>
      <c r="BR586" s="69"/>
      <c r="BS586" s="69"/>
      <c r="BT586" s="69"/>
      <c r="BU586" s="69"/>
      <c r="BV586" s="69"/>
      <c r="BW586" s="69"/>
      <c r="BX586" s="69"/>
      <c r="BY586" s="69"/>
      <c r="BZ586" s="69"/>
      <c r="CA586" s="69"/>
      <c r="CB586" s="69"/>
      <c r="CC586" s="69"/>
      <c r="CD586" s="69"/>
      <c r="CE586" s="69"/>
      <c r="CF586" s="69"/>
      <c r="CG586" s="69"/>
      <c r="CH586" s="69"/>
      <c r="CI586" s="69"/>
      <c r="CJ586" s="69"/>
      <c r="CK586" s="69"/>
      <c r="CL586" s="69"/>
      <c r="CM586" s="69"/>
      <c r="CN586" s="69"/>
      <c r="CO586" s="69"/>
      <c r="CP586" s="69"/>
      <c r="CQ586" s="69"/>
      <c r="CR586" s="69"/>
      <c r="CS586" s="69"/>
      <c r="CT586" s="69"/>
      <c r="CU586" s="69"/>
      <c r="CV586" s="69"/>
      <c r="CW586" s="69"/>
      <c r="CX586" s="69"/>
      <c r="CY586" s="69"/>
      <c r="CZ586" s="69"/>
      <c r="DA586" s="69"/>
      <c r="DB586" s="69"/>
      <c r="DC586" s="69"/>
      <c r="DD586" s="69"/>
      <c r="DE586" s="69"/>
      <c r="DF586" s="69"/>
      <c r="DG586" s="69"/>
      <c r="DH586" s="69"/>
      <c r="DI586" s="69"/>
      <c r="DJ586" s="69"/>
      <c r="DK586" s="69"/>
      <c r="DL586" s="69"/>
      <c r="DM586" s="69"/>
      <c r="DN586" s="69"/>
      <c r="DO586" s="69"/>
      <c r="DP586" s="69"/>
      <c r="DQ586" s="69"/>
      <c r="DR586" s="69"/>
      <c r="DS586" s="69"/>
      <c r="DT586" s="69"/>
      <c r="DU586" s="69"/>
      <c r="DV586" s="69"/>
      <c r="DW586" s="69"/>
      <c r="DX586" s="69"/>
      <c r="DY586" s="69"/>
      <c r="DZ586" s="69"/>
      <c r="EA586" s="69"/>
      <c r="EB586" s="69"/>
      <c r="EC586" s="69"/>
      <c r="ED586" s="69"/>
      <c r="EE586" s="69"/>
      <c r="EF586" s="69"/>
      <c r="EG586" s="69"/>
      <c r="EH586" s="69"/>
      <c r="EI586" s="69"/>
      <c r="EJ586" s="69"/>
      <c r="EK586" s="69"/>
      <c r="EL586" s="69"/>
      <c r="EM586" s="69"/>
      <c r="EN586" s="69"/>
      <c r="EO586" s="69"/>
      <c r="EP586" s="69"/>
      <c r="EQ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69"/>
      <c r="AN587" s="69"/>
      <c r="AO587" s="69"/>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69"/>
      <c r="BM587" s="69"/>
      <c r="BN587" s="69"/>
      <c r="BO587" s="69"/>
      <c r="BP587" s="69"/>
      <c r="BQ587" s="69"/>
      <c r="BR587" s="69"/>
      <c r="BS587" s="69"/>
      <c r="BT587" s="69"/>
      <c r="BU587" s="69"/>
      <c r="BV587" s="69"/>
      <c r="BW587" s="69"/>
      <c r="BX587" s="69"/>
      <c r="BY587" s="69"/>
      <c r="BZ587" s="69"/>
      <c r="CA587" s="69"/>
      <c r="CB587" s="69"/>
      <c r="CC587" s="69"/>
      <c r="CD587" s="69"/>
      <c r="CE587" s="69"/>
      <c r="CF587" s="69"/>
      <c r="CG587" s="69"/>
      <c r="CH587" s="69"/>
      <c r="CI587" s="69"/>
      <c r="CJ587" s="69"/>
      <c r="CK587" s="69"/>
      <c r="CL587" s="69"/>
      <c r="CM587" s="69"/>
      <c r="CN587" s="69"/>
      <c r="CO587" s="69"/>
      <c r="CP587" s="69"/>
      <c r="CQ587" s="69"/>
      <c r="CR587" s="69"/>
      <c r="CS587" s="69"/>
      <c r="CT587" s="69"/>
      <c r="CU587" s="69"/>
      <c r="CV587" s="69"/>
      <c r="CW587" s="69"/>
      <c r="CX587" s="69"/>
      <c r="CY587" s="69"/>
      <c r="CZ587" s="69"/>
      <c r="DA587" s="69"/>
      <c r="DB587" s="69"/>
      <c r="DC587" s="69"/>
      <c r="DD587" s="69"/>
      <c r="DE587" s="69"/>
      <c r="DF587" s="69"/>
      <c r="DG587" s="69"/>
      <c r="DH587" s="69"/>
      <c r="DI587" s="69"/>
      <c r="DJ587" s="69"/>
      <c r="DK587" s="69"/>
      <c r="DL587" s="69"/>
      <c r="DM587" s="69"/>
      <c r="DN587" s="69"/>
      <c r="DO587" s="69"/>
      <c r="DP587" s="69"/>
      <c r="DQ587" s="69"/>
      <c r="DR587" s="69"/>
      <c r="DS587" s="69"/>
      <c r="DT587" s="69"/>
      <c r="DU587" s="69"/>
      <c r="DV587" s="69"/>
      <c r="DW587" s="69"/>
      <c r="DX587" s="69"/>
      <c r="DY587" s="69"/>
      <c r="DZ587" s="69"/>
      <c r="EA587" s="69"/>
      <c r="EB587" s="69"/>
      <c r="EC587" s="69"/>
      <c r="ED587" s="69"/>
      <c r="EE587" s="69"/>
      <c r="EF587" s="69"/>
      <c r="EG587" s="69"/>
      <c r="EH587" s="69"/>
      <c r="EI587" s="69"/>
      <c r="EJ587" s="69"/>
      <c r="EK587" s="69"/>
      <c r="EL587" s="69"/>
      <c r="EM587" s="69"/>
      <c r="EN587" s="69"/>
      <c r="EO587" s="69"/>
      <c r="EP587" s="69"/>
      <c r="EQ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69"/>
      <c r="AN588" s="69"/>
      <c r="AO588" s="69"/>
      <c r="AP588" s="69"/>
      <c r="AQ588" s="69"/>
      <c r="AR588" s="69"/>
      <c r="AS588" s="69"/>
      <c r="AT588" s="69"/>
      <c r="AU588" s="69"/>
      <c r="AV588" s="69"/>
      <c r="AW588" s="69"/>
      <c r="AX588" s="69"/>
      <c r="AY588" s="69"/>
      <c r="AZ588" s="69"/>
      <c r="BA588" s="69"/>
      <c r="BB588" s="69"/>
      <c r="BC588" s="69"/>
      <c r="BD588" s="69"/>
      <c r="BE588" s="69"/>
      <c r="BF588" s="69"/>
      <c r="BG588" s="69"/>
      <c r="BH588" s="69"/>
      <c r="BI588" s="69"/>
      <c r="BJ588" s="69"/>
      <c r="BK588" s="69"/>
      <c r="BL588" s="69"/>
      <c r="BM588" s="69"/>
      <c r="BN588" s="69"/>
      <c r="BO588" s="69"/>
      <c r="BP588" s="69"/>
      <c r="BQ588" s="69"/>
      <c r="BR588" s="69"/>
      <c r="BS588" s="69"/>
      <c r="BT588" s="69"/>
      <c r="BU588" s="69"/>
      <c r="BV588" s="69"/>
      <c r="BW588" s="69"/>
      <c r="BX588" s="69"/>
      <c r="BY588" s="69"/>
      <c r="BZ588" s="69"/>
      <c r="CA588" s="69"/>
      <c r="CB588" s="69"/>
      <c r="CC588" s="69"/>
      <c r="CD588" s="69"/>
      <c r="CE588" s="69"/>
      <c r="CF588" s="69"/>
      <c r="CG588" s="69"/>
      <c r="CH588" s="69"/>
      <c r="CI588" s="69"/>
      <c r="CJ588" s="69"/>
      <c r="CK588" s="69"/>
      <c r="CL588" s="69"/>
      <c r="CM588" s="69"/>
      <c r="CN588" s="69"/>
      <c r="CO588" s="69"/>
      <c r="CP588" s="69"/>
      <c r="CQ588" s="69"/>
      <c r="CR588" s="69"/>
      <c r="CS588" s="69"/>
      <c r="CT588" s="69"/>
      <c r="CU588" s="69"/>
      <c r="CV588" s="69"/>
      <c r="CW588" s="69"/>
      <c r="CX588" s="69"/>
      <c r="CY588" s="69"/>
      <c r="CZ588" s="69"/>
      <c r="DA588" s="69"/>
      <c r="DB588" s="69"/>
      <c r="DC588" s="69"/>
      <c r="DD588" s="69"/>
      <c r="DE588" s="69"/>
      <c r="DF588" s="69"/>
      <c r="DG588" s="69"/>
      <c r="DH588" s="69"/>
      <c r="DI588" s="69"/>
      <c r="DJ588" s="69"/>
      <c r="DK588" s="69"/>
      <c r="DL588" s="69"/>
      <c r="DM588" s="69"/>
      <c r="DN588" s="69"/>
      <c r="DO588" s="69"/>
      <c r="DP588" s="69"/>
      <c r="DQ588" s="69"/>
      <c r="DR588" s="69"/>
      <c r="DS588" s="69"/>
      <c r="DT588" s="69"/>
      <c r="DU588" s="69"/>
      <c r="DV588" s="69"/>
      <c r="DW588" s="69"/>
      <c r="DX588" s="69"/>
      <c r="DY588" s="69"/>
      <c r="DZ588" s="69"/>
      <c r="EA588" s="69"/>
      <c r="EB588" s="69"/>
      <c r="EC588" s="69"/>
      <c r="ED588" s="69"/>
      <c r="EE588" s="69"/>
      <c r="EF588" s="69"/>
      <c r="EG588" s="69"/>
      <c r="EH588" s="69"/>
      <c r="EI588" s="69"/>
      <c r="EJ588" s="69"/>
      <c r="EK588" s="69"/>
      <c r="EL588" s="69"/>
      <c r="EM588" s="69"/>
      <c r="EN588" s="69"/>
      <c r="EO588" s="69"/>
      <c r="EP588" s="69"/>
      <c r="EQ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69"/>
      <c r="AN589" s="69"/>
      <c r="AO589" s="69"/>
      <c r="AP589" s="69"/>
      <c r="AQ589" s="69"/>
      <c r="AR589" s="69"/>
      <c r="AS589" s="69"/>
      <c r="AT589" s="69"/>
      <c r="AU589" s="69"/>
      <c r="AV589" s="69"/>
      <c r="AW589" s="69"/>
      <c r="AX589" s="69"/>
      <c r="AY589" s="69"/>
      <c r="AZ589" s="69"/>
      <c r="BA589" s="69"/>
      <c r="BB589" s="69"/>
      <c r="BC589" s="69"/>
      <c r="BD589" s="69"/>
      <c r="BE589" s="69"/>
      <c r="BF589" s="69"/>
      <c r="BG589" s="69"/>
      <c r="BH589" s="69"/>
      <c r="BI589" s="69"/>
      <c r="BJ589" s="69"/>
      <c r="BK589" s="69"/>
      <c r="BL589" s="69"/>
      <c r="BM589" s="69"/>
      <c r="BN589" s="69"/>
      <c r="BO589" s="69"/>
      <c r="BP589" s="69"/>
      <c r="BQ589" s="69"/>
      <c r="BR589" s="69"/>
      <c r="BS589" s="69"/>
      <c r="BT589" s="69"/>
      <c r="BU589" s="69"/>
      <c r="BV589" s="69"/>
      <c r="BW589" s="69"/>
      <c r="BX589" s="69"/>
      <c r="BY589" s="69"/>
      <c r="BZ589" s="69"/>
      <c r="CA589" s="69"/>
      <c r="CB589" s="69"/>
      <c r="CC589" s="69"/>
      <c r="CD589" s="69"/>
      <c r="CE589" s="69"/>
      <c r="CF589" s="69"/>
      <c r="CG589" s="69"/>
      <c r="CH589" s="69"/>
      <c r="CI589" s="69"/>
      <c r="CJ589" s="69"/>
      <c r="CK589" s="69"/>
      <c r="CL589" s="69"/>
      <c r="CM589" s="69"/>
      <c r="CN589" s="69"/>
      <c r="CO589" s="69"/>
      <c r="CP589" s="69"/>
      <c r="CQ589" s="69"/>
      <c r="CR589" s="69"/>
      <c r="CS589" s="69"/>
      <c r="CT589" s="69"/>
      <c r="CU589" s="69"/>
      <c r="CV589" s="69"/>
      <c r="CW589" s="69"/>
      <c r="CX589" s="69"/>
      <c r="CY589" s="69"/>
      <c r="CZ589" s="69"/>
      <c r="DA589" s="69"/>
      <c r="DB589" s="69"/>
      <c r="DC589" s="69"/>
      <c r="DD589" s="69"/>
      <c r="DE589" s="69"/>
      <c r="DF589" s="69"/>
      <c r="DG589" s="69"/>
      <c r="DH589" s="69"/>
      <c r="DI589" s="69"/>
      <c r="DJ589" s="69"/>
      <c r="DK589" s="69"/>
      <c r="DL589" s="69"/>
      <c r="DM589" s="69"/>
      <c r="DN589" s="69"/>
      <c r="DO589" s="69"/>
      <c r="DP589" s="69"/>
      <c r="DQ589" s="69"/>
      <c r="DR589" s="69"/>
      <c r="DS589" s="69"/>
      <c r="DT589" s="69"/>
      <c r="DU589" s="69"/>
      <c r="DV589" s="69"/>
      <c r="DW589" s="69"/>
      <c r="DX589" s="69"/>
      <c r="DY589" s="69"/>
      <c r="DZ589" s="69"/>
      <c r="EA589" s="69"/>
      <c r="EB589" s="69"/>
      <c r="EC589" s="69"/>
      <c r="ED589" s="69"/>
      <c r="EE589" s="69"/>
      <c r="EF589" s="69"/>
      <c r="EG589" s="69"/>
      <c r="EH589" s="69"/>
      <c r="EI589" s="69"/>
      <c r="EJ589" s="69"/>
      <c r="EK589" s="69"/>
      <c r="EL589" s="69"/>
      <c r="EM589" s="69"/>
      <c r="EN589" s="69"/>
      <c r="EO589" s="69"/>
      <c r="EP589" s="69"/>
      <c r="EQ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69"/>
      <c r="AN590" s="69"/>
      <c r="AO590" s="69"/>
      <c r="AP590" s="69"/>
      <c r="AQ590" s="69"/>
      <c r="AR590" s="69"/>
      <c r="AS590" s="69"/>
      <c r="AT590" s="69"/>
      <c r="AU590" s="69"/>
      <c r="AV590" s="69"/>
      <c r="AW590" s="69"/>
      <c r="AX590" s="69"/>
      <c r="AY590" s="69"/>
      <c r="AZ590" s="69"/>
      <c r="BA590" s="69"/>
      <c r="BB590" s="69"/>
      <c r="BC590" s="69"/>
      <c r="BD590" s="69"/>
      <c r="BE590" s="69"/>
      <c r="BF590" s="69"/>
      <c r="BG590" s="69"/>
      <c r="BH590" s="69"/>
      <c r="BI590" s="69"/>
      <c r="BJ590" s="69"/>
      <c r="BK590" s="69"/>
      <c r="BL590" s="69"/>
      <c r="BM590" s="69"/>
      <c r="BN590" s="69"/>
      <c r="BO590" s="69"/>
      <c r="BP590" s="69"/>
      <c r="BQ590" s="69"/>
      <c r="BR590" s="69"/>
      <c r="BS590" s="69"/>
      <c r="BT590" s="69"/>
      <c r="BU590" s="69"/>
      <c r="BV590" s="69"/>
      <c r="BW590" s="69"/>
      <c r="BX590" s="69"/>
      <c r="BY590" s="69"/>
      <c r="BZ590" s="69"/>
      <c r="CA590" s="69"/>
      <c r="CB590" s="69"/>
      <c r="CC590" s="69"/>
      <c r="CD590" s="69"/>
      <c r="CE590" s="69"/>
      <c r="CF590" s="69"/>
      <c r="CG590" s="69"/>
      <c r="CH590" s="69"/>
      <c r="CI590" s="69"/>
      <c r="CJ590" s="69"/>
      <c r="CK590" s="69"/>
      <c r="CL590" s="69"/>
      <c r="CM590" s="69"/>
      <c r="CN590" s="69"/>
      <c r="CO590" s="69"/>
      <c r="CP590" s="69"/>
      <c r="CQ590" s="69"/>
      <c r="CR590" s="69"/>
      <c r="CS590" s="69"/>
      <c r="CT590" s="69"/>
      <c r="CU590" s="69"/>
      <c r="CV590" s="69"/>
      <c r="CW590" s="69"/>
      <c r="CX590" s="69"/>
      <c r="CY590" s="69"/>
      <c r="CZ590" s="69"/>
      <c r="DA590" s="69"/>
      <c r="DB590" s="69"/>
      <c r="DC590" s="69"/>
      <c r="DD590" s="69"/>
      <c r="DE590" s="69"/>
      <c r="DF590" s="69"/>
      <c r="DG590" s="69"/>
      <c r="DH590" s="69"/>
      <c r="DI590" s="69"/>
      <c r="DJ590" s="69"/>
      <c r="DK590" s="69"/>
      <c r="DL590" s="69"/>
      <c r="DM590" s="69"/>
      <c r="DN590" s="69"/>
      <c r="DO590" s="69"/>
      <c r="DP590" s="69"/>
      <c r="DQ590" s="69"/>
      <c r="DR590" s="69"/>
      <c r="DS590" s="69"/>
      <c r="DT590" s="69"/>
      <c r="DU590" s="69"/>
      <c r="DV590" s="69"/>
      <c r="DW590" s="69"/>
      <c r="DX590" s="69"/>
      <c r="DY590" s="69"/>
      <c r="DZ590" s="69"/>
      <c r="EA590" s="69"/>
      <c r="EB590" s="69"/>
      <c r="EC590" s="69"/>
      <c r="ED590" s="69"/>
      <c r="EE590" s="69"/>
      <c r="EF590" s="69"/>
      <c r="EG590" s="69"/>
      <c r="EH590" s="69"/>
      <c r="EI590" s="69"/>
      <c r="EJ590" s="69"/>
      <c r="EK590" s="69"/>
      <c r="EL590" s="69"/>
      <c r="EM590" s="69"/>
      <c r="EN590" s="69"/>
      <c r="EO590" s="69"/>
      <c r="EP590" s="69"/>
      <c r="EQ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69"/>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69"/>
      <c r="BM591" s="69"/>
      <c r="BN591" s="69"/>
      <c r="BO591" s="69"/>
      <c r="BP591" s="69"/>
      <c r="BQ591" s="69"/>
      <c r="BR591" s="69"/>
      <c r="BS591" s="69"/>
      <c r="BT591" s="69"/>
      <c r="BU591" s="69"/>
      <c r="BV591" s="69"/>
      <c r="BW591" s="69"/>
      <c r="BX591" s="69"/>
      <c r="BY591" s="69"/>
      <c r="BZ591" s="69"/>
      <c r="CA591" s="69"/>
      <c r="CB591" s="69"/>
      <c r="CC591" s="69"/>
      <c r="CD591" s="69"/>
      <c r="CE591" s="69"/>
      <c r="CF591" s="69"/>
      <c r="CG591" s="69"/>
      <c r="CH591" s="69"/>
      <c r="CI591" s="69"/>
      <c r="CJ591" s="69"/>
      <c r="CK591" s="69"/>
      <c r="CL591" s="69"/>
      <c r="CM591" s="69"/>
      <c r="CN591" s="69"/>
      <c r="CO591" s="69"/>
      <c r="CP591" s="69"/>
      <c r="CQ591" s="69"/>
      <c r="CR591" s="69"/>
      <c r="CS591" s="69"/>
      <c r="CT591" s="69"/>
      <c r="CU591" s="69"/>
      <c r="CV591" s="69"/>
      <c r="CW591" s="69"/>
      <c r="CX591" s="69"/>
      <c r="CY591" s="69"/>
      <c r="CZ591" s="69"/>
      <c r="DA591" s="69"/>
      <c r="DB591" s="69"/>
      <c r="DC591" s="69"/>
      <c r="DD591" s="69"/>
      <c r="DE591" s="69"/>
      <c r="DF591" s="69"/>
      <c r="DG591" s="69"/>
      <c r="DH591" s="69"/>
      <c r="DI591" s="69"/>
      <c r="DJ591" s="69"/>
      <c r="DK591" s="69"/>
      <c r="DL591" s="69"/>
      <c r="DM591" s="69"/>
      <c r="DN591" s="69"/>
      <c r="DO591" s="69"/>
      <c r="DP591" s="69"/>
      <c r="DQ591" s="69"/>
      <c r="DR591" s="69"/>
      <c r="DS591" s="69"/>
      <c r="DT591" s="69"/>
      <c r="DU591" s="69"/>
      <c r="DV591" s="69"/>
      <c r="DW591" s="69"/>
      <c r="DX591" s="69"/>
      <c r="DY591" s="69"/>
      <c r="DZ591" s="69"/>
      <c r="EA591" s="69"/>
      <c r="EB591" s="69"/>
      <c r="EC591" s="69"/>
      <c r="ED591" s="69"/>
      <c r="EE591" s="69"/>
      <c r="EF591" s="69"/>
      <c r="EG591" s="69"/>
      <c r="EH591" s="69"/>
      <c r="EI591" s="69"/>
      <c r="EJ591" s="69"/>
      <c r="EK591" s="69"/>
      <c r="EL591" s="69"/>
      <c r="EM591" s="69"/>
      <c r="EN591" s="69"/>
      <c r="EO591" s="69"/>
      <c r="EP591" s="69"/>
      <c r="EQ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69"/>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69"/>
      <c r="BM592" s="69"/>
      <c r="BN592" s="69"/>
      <c r="BO592" s="69"/>
      <c r="BP592" s="69"/>
      <c r="BQ592" s="69"/>
      <c r="BR592" s="69"/>
      <c r="BS592" s="69"/>
      <c r="BT592" s="69"/>
      <c r="BU592" s="69"/>
      <c r="BV592" s="69"/>
      <c r="BW592" s="69"/>
      <c r="BX592" s="69"/>
      <c r="BY592" s="69"/>
      <c r="BZ592" s="69"/>
      <c r="CA592" s="69"/>
      <c r="CB592" s="69"/>
      <c r="CC592" s="69"/>
      <c r="CD592" s="69"/>
      <c r="CE592" s="69"/>
      <c r="CF592" s="69"/>
      <c r="CG592" s="69"/>
      <c r="CH592" s="69"/>
      <c r="CI592" s="69"/>
      <c r="CJ592" s="69"/>
      <c r="CK592" s="69"/>
      <c r="CL592" s="69"/>
      <c r="CM592" s="69"/>
      <c r="CN592" s="69"/>
      <c r="CO592" s="69"/>
      <c r="CP592" s="69"/>
      <c r="CQ592" s="69"/>
      <c r="CR592" s="69"/>
      <c r="CS592" s="69"/>
      <c r="CT592" s="69"/>
      <c r="CU592" s="69"/>
      <c r="CV592" s="69"/>
      <c r="CW592" s="69"/>
      <c r="CX592" s="69"/>
      <c r="CY592" s="69"/>
      <c r="CZ592" s="69"/>
      <c r="DA592" s="69"/>
      <c r="DB592" s="69"/>
      <c r="DC592" s="69"/>
      <c r="DD592" s="69"/>
      <c r="DE592" s="69"/>
      <c r="DF592" s="69"/>
      <c r="DG592" s="69"/>
      <c r="DH592" s="69"/>
      <c r="DI592" s="69"/>
      <c r="DJ592" s="69"/>
      <c r="DK592" s="69"/>
      <c r="DL592" s="69"/>
      <c r="DM592" s="69"/>
      <c r="DN592" s="69"/>
      <c r="DO592" s="69"/>
      <c r="DP592" s="69"/>
      <c r="DQ592" s="69"/>
      <c r="DR592" s="69"/>
      <c r="DS592" s="69"/>
      <c r="DT592" s="69"/>
      <c r="DU592" s="69"/>
      <c r="DV592" s="69"/>
      <c r="DW592" s="69"/>
      <c r="DX592" s="69"/>
      <c r="DY592" s="69"/>
      <c r="DZ592" s="69"/>
      <c r="EA592" s="69"/>
      <c r="EB592" s="69"/>
      <c r="EC592" s="69"/>
      <c r="ED592" s="69"/>
      <c r="EE592" s="69"/>
      <c r="EF592" s="69"/>
      <c r="EG592" s="69"/>
      <c r="EH592" s="69"/>
      <c r="EI592" s="69"/>
      <c r="EJ592" s="69"/>
      <c r="EK592" s="69"/>
      <c r="EL592" s="69"/>
      <c r="EM592" s="69"/>
      <c r="EN592" s="69"/>
      <c r="EO592" s="69"/>
      <c r="EP592" s="69"/>
      <c r="EQ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69"/>
      <c r="AN593" s="69"/>
      <c r="AO593" s="69"/>
      <c r="AP593" s="69"/>
      <c r="AQ593" s="69"/>
      <c r="AR593" s="69"/>
      <c r="AS593" s="69"/>
      <c r="AT593" s="69"/>
      <c r="AU593" s="69"/>
      <c r="AV593" s="69"/>
      <c r="AW593" s="69"/>
      <c r="AX593" s="69"/>
      <c r="AY593" s="69"/>
      <c r="AZ593" s="69"/>
      <c r="BA593" s="69"/>
      <c r="BB593" s="69"/>
      <c r="BC593" s="69"/>
      <c r="BD593" s="69"/>
      <c r="BE593" s="69"/>
      <c r="BF593" s="69"/>
      <c r="BG593" s="69"/>
      <c r="BH593" s="69"/>
      <c r="BI593" s="69"/>
      <c r="BJ593" s="69"/>
      <c r="BK593" s="69"/>
      <c r="BL593" s="69"/>
      <c r="BM593" s="69"/>
      <c r="BN593" s="69"/>
      <c r="BO593" s="69"/>
      <c r="BP593" s="69"/>
      <c r="BQ593" s="69"/>
      <c r="BR593" s="69"/>
      <c r="BS593" s="69"/>
      <c r="BT593" s="69"/>
      <c r="BU593" s="69"/>
      <c r="BV593" s="69"/>
      <c r="BW593" s="69"/>
      <c r="BX593" s="69"/>
      <c r="BY593" s="69"/>
      <c r="BZ593" s="69"/>
      <c r="CA593" s="69"/>
      <c r="CB593" s="69"/>
      <c r="CC593" s="69"/>
      <c r="CD593" s="69"/>
      <c r="CE593" s="69"/>
      <c r="CF593" s="69"/>
      <c r="CG593" s="69"/>
      <c r="CH593" s="69"/>
      <c r="CI593" s="69"/>
      <c r="CJ593" s="69"/>
      <c r="CK593" s="69"/>
      <c r="CL593" s="69"/>
      <c r="CM593" s="69"/>
      <c r="CN593" s="69"/>
      <c r="CO593" s="69"/>
      <c r="CP593" s="69"/>
      <c r="CQ593" s="69"/>
      <c r="CR593" s="69"/>
      <c r="CS593" s="69"/>
      <c r="CT593" s="69"/>
      <c r="CU593" s="69"/>
      <c r="CV593" s="69"/>
      <c r="CW593" s="69"/>
      <c r="CX593" s="69"/>
      <c r="CY593" s="69"/>
      <c r="CZ593" s="69"/>
      <c r="DA593" s="69"/>
      <c r="DB593" s="69"/>
      <c r="DC593" s="69"/>
      <c r="DD593" s="69"/>
      <c r="DE593" s="69"/>
      <c r="DF593" s="69"/>
      <c r="DG593" s="69"/>
      <c r="DH593" s="69"/>
      <c r="DI593" s="69"/>
      <c r="DJ593" s="69"/>
      <c r="DK593" s="69"/>
      <c r="DL593" s="69"/>
      <c r="DM593" s="69"/>
      <c r="DN593" s="69"/>
      <c r="DO593" s="69"/>
      <c r="DP593" s="69"/>
      <c r="DQ593" s="69"/>
      <c r="DR593" s="69"/>
      <c r="DS593" s="69"/>
      <c r="DT593" s="69"/>
      <c r="DU593" s="69"/>
      <c r="DV593" s="69"/>
      <c r="DW593" s="69"/>
      <c r="DX593" s="69"/>
      <c r="DY593" s="69"/>
      <c r="DZ593" s="69"/>
      <c r="EA593" s="69"/>
      <c r="EB593" s="69"/>
      <c r="EC593" s="69"/>
      <c r="ED593" s="69"/>
      <c r="EE593" s="69"/>
      <c r="EF593" s="69"/>
      <c r="EG593" s="69"/>
      <c r="EH593" s="69"/>
      <c r="EI593" s="69"/>
      <c r="EJ593" s="69"/>
      <c r="EK593" s="69"/>
      <c r="EL593" s="69"/>
      <c r="EM593" s="69"/>
      <c r="EN593" s="69"/>
      <c r="EO593" s="69"/>
      <c r="EP593" s="69"/>
      <c r="EQ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69"/>
      <c r="AN594" s="69"/>
      <c r="AO594" s="69"/>
      <c r="AP594" s="69"/>
      <c r="AQ594" s="69"/>
      <c r="AR594" s="69"/>
      <c r="AS594" s="69"/>
      <c r="AT594" s="69"/>
      <c r="AU594" s="69"/>
      <c r="AV594" s="69"/>
      <c r="AW594" s="69"/>
      <c r="AX594" s="69"/>
      <c r="AY594" s="69"/>
      <c r="AZ594" s="69"/>
      <c r="BA594" s="69"/>
      <c r="BB594" s="69"/>
      <c r="BC594" s="69"/>
      <c r="BD594" s="69"/>
      <c r="BE594" s="69"/>
      <c r="BF594" s="69"/>
      <c r="BG594" s="69"/>
      <c r="BH594" s="69"/>
      <c r="BI594" s="69"/>
      <c r="BJ594" s="69"/>
      <c r="BK594" s="69"/>
      <c r="BL594" s="69"/>
      <c r="BM594" s="69"/>
      <c r="BN594" s="69"/>
      <c r="BO594" s="69"/>
      <c r="BP594" s="69"/>
      <c r="BQ594" s="69"/>
      <c r="BR594" s="69"/>
      <c r="BS594" s="69"/>
      <c r="BT594" s="69"/>
      <c r="BU594" s="69"/>
      <c r="BV594" s="69"/>
      <c r="BW594" s="69"/>
      <c r="BX594" s="69"/>
      <c r="BY594" s="69"/>
      <c r="BZ594" s="69"/>
      <c r="CA594" s="69"/>
      <c r="CB594" s="69"/>
      <c r="CC594" s="69"/>
      <c r="CD594" s="69"/>
      <c r="CE594" s="69"/>
      <c r="CF594" s="69"/>
      <c r="CG594" s="69"/>
      <c r="CH594" s="69"/>
      <c r="CI594" s="69"/>
      <c r="CJ594" s="69"/>
      <c r="CK594" s="69"/>
      <c r="CL594" s="69"/>
      <c r="CM594" s="69"/>
      <c r="CN594" s="69"/>
      <c r="CO594" s="69"/>
      <c r="CP594" s="69"/>
      <c r="CQ594" s="69"/>
      <c r="CR594" s="69"/>
      <c r="CS594" s="69"/>
      <c r="CT594" s="69"/>
      <c r="CU594" s="69"/>
      <c r="CV594" s="69"/>
      <c r="CW594" s="69"/>
      <c r="CX594" s="69"/>
      <c r="CY594" s="69"/>
      <c r="CZ594" s="69"/>
      <c r="DA594" s="69"/>
      <c r="DB594" s="69"/>
      <c r="DC594" s="69"/>
      <c r="DD594" s="69"/>
      <c r="DE594" s="69"/>
      <c r="DF594" s="69"/>
      <c r="DG594" s="69"/>
      <c r="DH594" s="69"/>
      <c r="DI594" s="69"/>
      <c r="DJ594" s="69"/>
      <c r="DK594" s="69"/>
      <c r="DL594" s="69"/>
      <c r="DM594" s="69"/>
      <c r="DN594" s="69"/>
      <c r="DO594" s="69"/>
      <c r="DP594" s="69"/>
      <c r="DQ594" s="69"/>
      <c r="DR594" s="69"/>
      <c r="DS594" s="69"/>
      <c r="DT594" s="69"/>
      <c r="DU594" s="69"/>
      <c r="DV594" s="69"/>
      <c r="DW594" s="69"/>
      <c r="DX594" s="69"/>
      <c r="DY594" s="69"/>
      <c r="DZ594" s="69"/>
      <c r="EA594" s="69"/>
      <c r="EB594" s="69"/>
      <c r="EC594" s="69"/>
      <c r="ED594" s="69"/>
      <c r="EE594" s="69"/>
      <c r="EF594" s="69"/>
      <c r="EG594" s="69"/>
      <c r="EH594" s="69"/>
      <c r="EI594" s="69"/>
      <c r="EJ594" s="69"/>
      <c r="EK594" s="69"/>
      <c r="EL594" s="69"/>
      <c r="EM594" s="69"/>
      <c r="EN594" s="69"/>
      <c r="EO594" s="69"/>
      <c r="EP594" s="69"/>
      <c r="EQ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c r="AP595" s="69"/>
      <c r="AQ595" s="69"/>
      <c r="AR595" s="69"/>
      <c r="AS595" s="69"/>
      <c r="AT595" s="69"/>
      <c r="AU595" s="69"/>
      <c r="AV595" s="69"/>
      <c r="AW595" s="69"/>
      <c r="AX595" s="69"/>
      <c r="AY595" s="69"/>
      <c r="AZ595" s="69"/>
      <c r="BA595" s="69"/>
      <c r="BB595" s="69"/>
      <c r="BC595" s="69"/>
      <c r="BD595" s="69"/>
      <c r="BE595" s="69"/>
      <c r="BF595" s="69"/>
      <c r="BG595" s="69"/>
      <c r="BH595" s="69"/>
      <c r="BI595" s="69"/>
      <c r="BJ595" s="69"/>
      <c r="BK595" s="69"/>
      <c r="BL595" s="69"/>
      <c r="BM595" s="69"/>
      <c r="BN595" s="69"/>
      <c r="BO595" s="69"/>
      <c r="BP595" s="69"/>
      <c r="BQ595" s="69"/>
      <c r="BR595" s="69"/>
      <c r="BS595" s="69"/>
      <c r="BT595" s="69"/>
      <c r="BU595" s="69"/>
      <c r="BV595" s="69"/>
      <c r="BW595" s="69"/>
      <c r="BX595" s="69"/>
      <c r="BY595" s="69"/>
      <c r="BZ595" s="69"/>
      <c r="CA595" s="69"/>
      <c r="CB595" s="69"/>
      <c r="CC595" s="69"/>
      <c r="CD595" s="69"/>
      <c r="CE595" s="69"/>
      <c r="CF595" s="69"/>
      <c r="CG595" s="69"/>
      <c r="CH595" s="69"/>
      <c r="CI595" s="69"/>
      <c r="CJ595" s="69"/>
      <c r="CK595" s="69"/>
      <c r="CL595" s="69"/>
      <c r="CM595" s="69"/>
      <c r="CN595" s="69"/>
      <c r="CO595" s="69"/>
      <c r="CP595" s="69"/>
      <c r="CQ595" s="69"/>
      <c r="CR595" s="69"/>
      <c r="CS595" s="69"/>
      <c r="CT595" s="69"/>
      <c r="CU595" s="69"/>
      <c r="CV595" s="69"/>
      <c r="CW595" s="69"/>
      <c r="CX595" s="69"/>
      <c r="CY595" s="69"/>
      <c r="CZ595" s="69"/>
      <c r="DA595" s="69"/>
      <c r="DB595" s="69"/>
      <c r="DC595" s="69"/>
      <c r="DD595" s="69"/>
      <c r="DE595" s="69"/>
      <c r="DF595" s="69"/>
      <c r="DG595" s="69"/>
      <c r="DH595" s="69"/>
      <c r="DI595" s="69"/>
      <c r="DJ595" s="69"/>
      <c r="DK595" s="69"/>
      <c r="DL595" s="69"/>
      <c r="DM595" s="69"/>
      <c r="DN595" s="69"/>
      <c r="DO595" s="69"/>
      <c r="DP595" s="69"/>
      <c r="DQ595" s="69"/>
      <c r="DR595" s="69"/>
      <c r="DS595" s="69"/>
      <c r="DT595" s="69"/>
      <c r="DU595" s="69"/>
      <c r="DV595" s="69"/>
      <c r="DW595" s="69"/>
      <c r="DX595" s="69"/>
      <c r="DY595" s="69"/>
      <c r="DZ595" s="69"/>
      <c r="EA595" s="69"/>
      <c r="EB595" s="69"/>
      <c r="EC595" s="69"/>
      <c r="ED595" s="69"/>
      <c r="EE595" s="69"/>
      <c r="EF595" s="69"/>
      <c r="EG595" s="69"/>
      <c r="EH595" s="69"/>
      <c r="EI595" s="69"/>
      <c r="EJ595" s="69"/>
      <c r="EK595" s="69"/>
      <c r="EL595" s="69"/>
      <c r="EM595" s="69"/>
      <c r="EN595" s="69"/>
      <c r="EO595" s="69"/>
      <c r="EP595" s="69"/>
      <c r="EQ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69"/>
      <c r="AN596" s="69"/>
      <c r="AO596" s="69"/>
      <c r="AP596" s="69"/>
      <c r="AQ596" s="69"/>
      <c r="AR596" s="69"/>
      <c r="AS596" s="69"/>
      <c r="AT596" s="69"/>
      <c r="AU596" s="69"/>
      <c r="AV596" s="69"/>
      <c r="AW596" s="69"/>
      <c r="AX596" s="69"/>
      <c r="AY596" s="69"/>
      <c r="AZ596" s="69"/>
      <c r="BA596" s="69"/>
      <c r="BB596" s="69"/>
      <c r="BC596" s="69"/>
      <c r="BD596" s="69"/>
      <c r="BE596" s="69"/>
      <c r="BF596" s="69"/>
      <c r="BG596" s="69"/>
      <c r="BH596" s="69"/>
      <c r="BI596" s="69"/>
      <c r="BJ596" s="69"/>
      <c r="BK596" s="69"/>
      <c r="BL596" s="69"/>
      <c r="BM596" s="69"/>
      <c r="BN596" s="69"/>
      <c r="BO596" s="69"/>
      <c r="BP596" s="69"/>
      <c r="BQ596" s="69"/>
      <c r="BR596" s="69"/>
      <c r="BS596" s="69"/>
      <c r="BT596" s="69"/>
      <c r="BU596" s="69"/>
      <c r="BV596" s="69"/>
      <c r="BW596" s="69"/>
      <c r="BX596" s="69"/>
      <c r="BY596" s="69"/>
      <c r="BZ596" s="69"/>
      <c r="CA596" s="69"/>
      <c r="CB596" s="69"/>
      <c r="CC596" s="69"/>
      <c r="CD596" s="69"/>
      <c r="CE596" s="69"/>
      <c r="CF596" s="69"/>
      <c r="CG596" s="69"/>
      <c r="CH596" s="69"/>
      <c r="CI596" s="69"/>
      <c r="CJ596" s="69"/>
      <c r="CK596" s="69"/>
      <c r="CL596" s="69"/>
      <c r="CM596" s="69"/>
      <c r="CN596" s="69"/>
      <c r="CO596" s="69"/>
      <c r="CP596" s="69"/>
      <c r="CQ596" s="69"/>
      <c r="CR596" s="69"/>
      <c r="CS596" s="69"/>
      <c r="CT596" s="69"/>
      <c r="CU596" s="69"/>
      <c r="CV596" s="69"/>
      <c r="CW596" s="69"/>
      <c r="CX596" s="69"/>
      <c r="CY596" s="69"/>
      <c r="CZ596" s="69"/>
      <c r="DA596" s="69"/>
      <c r="DB596" s="69"/>
      <c r="DC596" s="69"/>
      <c r="DD596" s="69"/>
      <c r="DE596" s="69"/>
      <c r="DF596" s="69"/>
      <c r="DG596" s="69"/>
      <c r="DH596" s="69"/>
      <c r="DI596" s="69"/>
      <c r="DJ596" s="69"/>
      <c r="DK596" s="69"/>
      <c r="DL596" s="69"/>
      <c r="DM596" s="69"/>
      <c r="DN596" s="69"/>
      <c r="DO596" s="69"/>
      <c r="DP596" s="69"/>
      <c r="DQ596" s="69"/>
      <c r="DR596" s="69"/>
      <c r="DS596" s="69"/>
      <c r="DT596" s="69"/>
      <c r="DU596" s="69"/>
      <c r="DV596" s="69"/>
      <c r="DW596" s="69"/>
      <c r="DX596" s="69"/>
      <c r="DY596" s="69"/>
      <c r="DZ596" s="69"/>
      <c r="EA596" s="69"/>
      <c r="EB596" s="69"/>
      <c r="EC596" s="69"/>
      <c r="ED596" s="69"/>
      <c r="EE596" s="69"/>
      <c r="EF596" s="69"/>
      <c r="EG596" s="69"/>
      <c r="EH596" s="69"/>
      <c r="EI596" s="69"/>
      <c r="EJ596" s="69"/>
      <c r="EK596" s="69"/>
      <c r="EL596" s="69"/>
      <c r="EM596" s="69"/>
      <c r="EN596" s="69"/>
      <c r="EO596" s="69"/>
      <c r="EP596" s="69"/>
      <c r="EQ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c r="AN597" s="69"/>
      <c r="AO597" s="69"/>
      <c r="AP597" s="69"/>
      <c r="AQ597" s="69"/>
      <c r="AR597" s="69"/>
      <c r="AS597" s="69"/>
      <c r="AT597" s="69"/>
      <c r="AU597" s="69"/>
      <c r="AV597" s="69"/>
      <c r="AW597" s="69"/>
      <c r="AX597" s="69"/>
      <c r="AY597" s="69"/>
      <c r="AZ597" s="69"/>
      <c r="BA597" s="69"/>
      <c r="BB597" s="69"/>
      <c r="BC597" s="69"/>
      <c r="BD597" s="69"/>
      <c r="BE597" s="69"/>
      <c r="BF597" s="69"/>
      <c r="BG597" s="69"/>
      <c r="BH597" s="69"/>
      <c r="BI597" s="69"/>
      <c r="BJ597" s="69"/>
      <c r="BK597" s="69"/>
      <c r="BL597" s="69"/>
      <c r="BM597" s="69"/>
      <c r="BN597" s="69"/>
      <c r="BO597" s="69"/>
      <c r="BP597" s="69"/>
      <c r="BQ597" s="69"/>
      <c r="BR597" s="69"/>
      <c r="BS597" s="69"/>
      <c r="BT597" s="69"/>
      <c r="BU597" s="69"/>
      <c r="BV597" s="69"/>
      <c r="BW597" s="69"/>
      <c r="BX597" s="69"/>
      <c r="BY597" s="69"/>
      <c r="BZ597" s="69"/>
      <c r="CA597" s="69"/>
      <c r="CB597" s="69"/>
      <c r="CC597" s="69"/>
      <c r="CD597" s="69"/>
      <c r="CE597" s="69"/>
      <c r="CF597" s="69"/>
      <c r="CG597" s="69"/>
      <c r="CH597" s="69"/>
      <c r="CI597" s="69"/>
      <c r="CJ597" s="69"/>
      <c r="CK597" s="69"/>
      <c r="CL597" s="69"/>
      <c r="CM597" s="69"/>
      <c r="CN597" s="69"/>
      <c r="CO597" s="69"/>
      <c r="CP597" s="69"/>
      <c r="CQ597" s="69"/>
      <c r="CR597" s="69"/>
      <c r="CS597" s="69"/>
      <c r="CT597" s="69"/>
      <c r="CU597" s="69"/>
      <c r="CV597" s="69"/>
      <c r="CW597" s="69"/>
      <c r="CX597" s="69"/>
      <c r="CY597" s="69"/>
      <c r="CZ597" s="69"/>
      <c r="DA597" s="69"/>
      <c r="DB597" s="69"/>
      <c r="DC597" s="69"/>
      <c r="DD597" s="69"/>
      <c r="DE597" s="69"/>
      <c r="DF597" s="69"/>
      <c r="DG597" s="69"/>
      <c r="DH597" s="69"/>
      <c r="DI597" s="69"/>
      <c r="DJ597" s="69"/>
      <c r="DK597" s="69"/>
      <c r="DL597" s="69"/>
      <c r="DM597" s="69"/>
      <c r="DN597" s="69"/>
      <c r="DO597" s="69"/>
      <c r="DP597" s="69"/>
      <c r="DQ597" s="69"/>
      <c r="DR597" s="69"/>
      <c r="DS597" s="69"/>
      <c r="DT597" s="69"/>
      <c r="DU597" s="69"/>
      <c r="DV597" s="69"/>
      <c r="DW597" s="69"/>
      <c r="DX597" s="69"/>
      <c r="DY597" s="69"/>
      <c r="DZ597" s="69"/>
      <c r="EA597" s="69"/>
      <c r="EB597" s="69"/>
      <c r="EC597" s="69"/>
      <c r="ED597" s="69"/>
      <c r="EE597" s="69"/>
      <c r="EF597" s="69"/>
      <c r="EG597" s="69"/>
      <c r="EH597" s="69"/>
      <c r="EI597" s="69"/>
      <c r="EJ597" s="69"/>
      <c r="EK597" s="69"/>
      <c r="EL597" s="69"/>
      <c r="EM597" s="69"/>
      <c r="EN597" s="69"/>
      <c r="EO597" s="69"/>
      <c r="EP597" s="69"/>
      <c r="EQ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69"/>
      <c r="AN598" s="69"/>
      <c r="AO598" s="69"/>
      <c r="AP598" s="69"/>
      <c r="AQ598" s="69"/>
      <c r="AR598" s="69"/>
      <c r="AS598" s="69"/>
      <c r="AT598" s="69"/>
      <c r="AU598" s="69"/>
      <c r="AV598" s="69"/>
      <c r="AW598" s="69"/>
      <c r="AX598" s="69"/>
      <c r="AY598" s="69"/>
      <c r="AZ598" s="69"/>
      <c r="BA598" s="69"/>
      <c r="BB598" s="69"/>
      <c r="BC598" s="69"/>
      <c r="BD598" s="69"/>
      <c r="BE598" s="69"/>
      <c r="BF598" s="69"/>
      <c r="BG598" s="69"/>
      <c r="BH598" s="69"/>
      <c r="BI598" s="69"/>
      <c r="BJ598" s="69"/>
      <c r="BK598" s="69"/>
      <c r="BL598" s="69"/>
      <c r="BM598" s="69"/>
      <c r="BN598" s="69"/>
      <c r="BO598" s="69"/>
      <c r="BP598" s="69"/>
      <c r="BQ598" s="69"/>
      <c r="BR598" s="69"/>
      <c r="BS598" s="69"/>
      <c r="BT598" s="69"/>
      <c r="BU598" s="69"/>
      <c r="BV598" s="69"/>
      <c r="BW598" s="69"/>
      <c r="BX598" s="69"/>
      <c r="BY598" s="69"/>
      <c r="BZ598" s="69"/>
      <c r="CA598" s="69"/>
      <c r="CB598" s="69"/>
      <c r="CC598" s="69"/>
      <c r="CD598" s="69"/>
      <c r="CE598" s="69"/>
      <c r="CF598" s="69"/>
      <c r="CG598" s="69"/>
      <c r="CH598" s="69"/>
      <c r="CI598" s="69"/>
      <c r="CJ598" s="69"/>
      <c r="CK598" s="69"/>
      <c r="CL598" s="69"/>
      <c r="CM598" s="69"/>
      <c r="CN598" s="69"/>
      <c r="CO598" s="69"/>
      <c r="CP598" s="69"/>
      <c r="CQ598" s="69"/>
      <c r="CR598" s="69"/>
      <c r="CS598" s="69"/>
      <c r="CT598" s="69"/>
      <c r="CU598" s="69"/>
      <c r="CV598" s="69"/>
      <c r="CW598" s="69"/>
      <c r="CX598" s="69"/>
      <c r="CY598" s="69"/>
      <c r="CZ598" s="69"/>
      <c r="DA598" s="69"/>
      <c r="DB598" s="69"/>
      <c r="DC598" s="69"/>
      <c r="DD598" s="69"/>
      <c r="DE598" s="69"/>
      <c r="DF598" s="69"/>
      <c r="DG598" s="69"/>
      <c r="DH598" s="69"/>
      <c r="DI598" s="69"/>
      <c r="DJ598" s="69"/>
      <c r="DK598" s="69"/>
      <c r="DL598" s="69"/>
      <c r="DM598" s="69"/>
      <c r="DN598" s="69"/>
      <c r="DO598" s="69"/>
      <c r="DP598" s="69"/>
      <c r="DQ598" s="69"/>
      <c r="DR598" s="69"/>
      <c r="DS598" s="69"/>
      <c r="DT598" s="69"/>
      <c r="DU598" s="69"/>
      <c r="DV598" s="69"/>
      <c r="DW598" s="69"/>
      <c r="DX598" s="69"/>
      <c r="DY598" s="69"/>
      <c r="DZ598" s="69"/>
      <c r="EA598" s="69"/>
      <c r="EB598" s="69"/>
      <c r="EC598" s="69"/>
      <c r="ED598" s="69"/>
      <c r="EE598" s="69"/>
      <c r="EF598" s="69"/>
      <c r="EG598" s="69"/>
      <c r="EH598" s="69"/>
      <c r="EI598" s="69"/>
      <c r="EJ598" s="69"/>
      <c r="EK598" s="69"/>
      <c r="EL598" s="69"/>
      <c r="EM598" s="69"/>
      <c r="EN598" s="69"/>
      <c r="EO598" s="69"/>
      <c r="EP598" s="69"/>
      <c r="EQ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69"/>
      <c r="AN599" s="69"/>
      <c r="AO599" s="69"/>
      <c r="AP599" s="69"/>
      <c r="AQ599" s="69"/>
      <c r="AR599" s="69"/>
      <c r="AS599" s="69"/>
      <c r="AT599" s="69"/>
      <c r="AU599" s="69"/>
      <c r="AV599" s="69"/>
      <c r="AW599" s="69"/>
      <c r="AX599" s="69"/>
      <c r="AY599" s="69"/>
      <c r="AZ599" s="69"/>
      <c r="BA599" s="69"/>
      <c r="BB599" s="69"/>
      <c r="BC599" s="69"/>
      <c r="BD599" s="69"/>
      <c r="BE599" s="69"/>
      <c r="BF599" s="69"/>
      <c r="BG599" s="69"/>
      <c r="BH599" s="69"/>
      <c r="BI599" s="69"/>
      <c r="BJ599" s="69"/>
      <c r="BK599" s="69"/>
      <c r="BL599" s="69"/>
      <c r="BM599" s="69"/>
      <c r="BN599" s="69"/>
      <c r="BO599" s="69"/>
      <c r="BP599" s="69"/>
      <c r="BQ599" s="69"/>
      <c r="BR599" s="69"/>
      <c r="BS599" s="69"/>
      <c r="BT599" s="69"/>
      <c r="BU599" s="69"/>
      <c r="BV599" s="69"/>
      <c r="BW599" s="69"/>
      <c r="BX599" s="69"/>
      <c r="BY599" s="69"/>
      <c r="BZ599" s="69"/>
      <c r="CA599" s="69"/>
      <c r="CB599" s="69"/>
      <c r="CC599" s="69"/>
      <c r="CD599" s="69"/>
      <c r="CE599" s="69"/>
      <c r="CF599" s="69"/>
      <c r="CG599" s="69"/>
      <c r="CH599" s="69"/>
      <c r="CI599" s="69"/>
      <c r="CJ599" s="69"/>
      <c r="CK599" s="69"/>
      <c r="CL599" s="69"/>
      <c r="CM599" s="69"/>
      <c r="CN599" s="69"/>
      <c r="CO599" s="69"/>
      <c r="CP599" s="69"/>
      <c r="CQ599" s="69"/>
      <c r="CR599" s="69"/>
      <c r="CS599" s="69"/>
      <c r="CT599" s="69"/>
      <c r="CU599" s="69"/>
      <c r="CV599" s="69"/>
      <c r="CW599" s="69"/>
      <c r="CX599" s="69"/>
      <c r="CY599" s="69"/>
      <c r="CZ599" s="69"/>
      <c r="DA599" s="69"/>
      <c r="DB599" s="69"/>
      <c r="DC599" s="69"/>
      <c r="DD599" s="69"/>
      <c r="DE599" s="69"/>
      <c r="DF599" s="69"/>
      <c r="DG599" s="69"/>
      <c r="DH599" s="69"/>
      <c r="DI599" s="69"/>
      <c r="DJ599" s="69"/>
      <c r="DK599" s="69"/>
      <c r="DL599" s="69"/>
      <c r="DM599" s="69"/>
      <c r="DN599" s="69"/>
      <c r="DO599" s="69"/>
      <c r="DP599" s="69"/>
      <c r="DQ599" s="69"/>
      <c r="DR599" s="69"/>
      <c r="DS599" s="69"/>
      <c r="DT599" s="69"/>
      <c r="DU599" s="69"/>
      <c r="DV599" s="69"/>
      <c r="DW599" s="69"/>
      <c r="DX599" s="69"/>
      <c r="DY599" s="69"/>
      <c r="DZ599" s="69"/>
      <c r="EA599" s="69"/>
      <c r="EB599" s="69"/>
      <c r="EC599" s="69"/>
      <c r="ED599" s="69"/>
      <c r="EE599" s="69"/>
      <c r="EF599" s="69"/>
      <c r="EG599" s="69"/>
      <c r="EH599" s="69"/>
      <c r="EI599" s="69"/>
      <c r="EJ599" s="69"/>
      <c r="EK599" s="69"/>
      <c r="EL599" s="69"/>
      <c r="EM599" s="69"/>
      <c r="EN599" s="69"/>
      <c r="EO599" s="69"/>
      <c r="EP599" s="69"/>
      <c r="EQ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69"/>
      <c r="AN600" s="69"/>
      <c r="AO600" s="69"/>
      <c r="AP600" s="69"/>
      <c r="AQ600" s="69"/>
      <c r="AR600" s="69"/>
      <c r="AS600" s="69"/>
      <c r="AT600" s="69"/>
      <c r="AU600" s="69"/>
      <c r="AV600" s="69"/>
      <c r="AW600" s="69"/>
      <c r="AX600" s="69"/>
      <c r="AY600" s="69"/>
      <c r="AZ600" s="69"/>
      <c r="BA600" s="69"/>
      <c r="BB600" s="69"/>
      <c r="BC600" s="69"/>
      <c r="BD600" s="69"/>
      <c r="BE600" s="69"/>
      <c r="BF600" s="69"/>
      <c r="BG600" s="69"/>
      <c r="BH600" s="69"/>
      <c r="BI600" s="69"/>
      <c r="BJ600" s="69"/>
      <c r="BK600" s="69"/>
      <c r="BL600" s="69"/>
      <c r="BM600" s="69"/>
      <c r="BN600" s="69"/>
      <c r="BO600" s="69"/>
      <c r="BP600" s="69"/>
      <c r="BQ600" s="69"/>
      <c r="BR600" s="69"/>
      <c r="BS600" s="69"/>
      <c r="BT600" s="69"/>
      <c r="BU600" s="69"/>
      <c r="BV600" s="69"/>
      <c r="BW600" s="69"/>
      <c r="BX600" s="69"/>
      <c r="BY600" s="69"/>
      <c r="BZ600" s="69"/>
      <c r="CA600" s="69"/>
      <c r="CB600" s="69"/>
      <c r="CC600" s="69"/>
      <c r="CD600" s="69"/>
      <c r="CE600" s="69"/>
      <c r="CF600" s="69"/>
      <c r="CG600" s="69"/>
      <c r="CH600" s="69"/>
      <c r="CI600" s="69"/>
      <c r="CJ600" s="69"/>
      <c r="CK600" s="69"/>
      <c r="CL600" s="69"/>
      <c r="CM600" s="69"/>
      <c r="CN600" s="69"/>
      <c r="CO600" s="69"/>
      <c r="CP600" s="69"/>
      <c r="CQ600" s="69"/>
      <c r="CR600" s="69"/>
      <c r="CS600" s="69"/>
      <c r="CT600" s="69"/>
      <c r="CU600" s="69"/>
      <c r="CV600" s="69"/>
      <c r="CW600" s="69"/>
      <c r="CX600" s="69"/>
      <c r="CY600" s="69"/>
      <c r="CZ600" s="69"/>
      <c r="DA600" s="69"/>
      <c r="DB600" s="69"/>
      <c r="DC600" s="69"/>
      <c r="DD600" s="69"/>
      <c r="DE600" s="69"/>
      <c r="DF600" s="69"/>
      <c r="DG600" s="69"/>
      <c r="DH600" s="69"/>
      <c r="DI600" s="69"/>
      <c r="DJ600" s="69"/>
      <c r="DK600" s="69"/>
      <c r="DL600" s="69"/>
      <c r="DM600" s="69"/>
      <c r="DN600" s="69"/>
      <c r="DO600" s="69"/>
      <c r="DP600" s="69"/>
      <c r="DQ600" s="69"/>
      <c r="DR600" s="69"/>
      <c r="DS600" s="69"/>
      <c r="DT600" s="69"/>
      <c r="DU600" s="69"/>
      <c r="DV600" s="69"/>
      <c r="DW600" s="69"/>
      <c r="DX600" s="69"/>
      <c r="DY600" s="69"/>
      <c r="DZ600" s="69"/>
      <c r="EA600" s="69"/>
      <c r="EB600" s="69"/>
      <c r="EC600" s="69"/>
      <c r="ED600" s="69"/>
      <c r="EE600" s="69"/>
      <c r="EF600" s="69"/>
      <c r="EG600" s="69"/>
      <c r="EH600" s="69"/>
      <c r="EI600" s="69"/>
      <c r="EJ600" s="69"/>
      <c r="EK600" s="69"/>
      <c r="EL600" s="69"/>
      <c r="EM600" s="69"/>
      <c r="EN600" s="69"/>
      <c r="EO600" s="69"/>
      <c r="EP600" s="69"/>
      <c r="EQ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69"/>
      <c r="AN601" s="69"/>
      <c r="AO601" s="69"/>
      <c r="AP601" s="69"/>
      <c r="AQ601" s="69"/>
      <c r="AR601" s="69"/>
      <c r="AS601" s="69"/>
      <c r="AT601" s="69"/>
      <c r="AU601" s="69"/>
      <c r="AV601" s="69"/>
      <c r="AW601" s="69"/>
      <c r="AX601" s="69"/>
      <c r="AY601" s="69"/>
      <c r="AZ601" s="69"/>
      <c r="BA601" s="69"/>
      <c r="BB601" s="69"/>
      <c r="BC601" s="69"/>
      <c r="BD601" s="69"/>
      <c r="BE601" s="69"/>
      <c r="BF601" s="69"/>
      <c r="BG601" s="69"/>
      <c r="BH601" s="69"/>
      <c r="BI601" s="69"/>
      <c r="BJ601" s="69"/>
      <c r="BK601" s="69"/>
      <c r="BL601" s="69"/>
      <c r="BM601" s="69"/>
      <c r="BN601" s="69"/>
      <c r="BO601" s="69"/>
      <c r="BP601" s="69"/>
      <c r="BQ601" s="69"/>
      <c r="BR601" s="69"/>
      <c r="BS601" s="69"/>
      <c r="BT601" s="69"/>
      <c r="BU601" s="69"/>
      <c r="BV601" s="69"/>
      <c r="BW601" s="69"/>
      <c r="BX601" s="69"/>
      <c r="BY601" s="69"/>
      <c r="BZ601" s="69"/>
      <c r="CA601" s="69"/>
      <c r="CB601" s="69"/>
      <c r="CC601" s="69"/>
      <c r="CD601" s="69"/>
      <c r="CE601" s="69"/>
      <c r="CF601" s="69"/>
      <c r="CG601" s="69"/>
      <c r="CH601" s="69"/>
      <c r="CI601" s="69"/>
      <c r="CJ601" s="69"/>
      <c r="CK601" s="69"/>
      <c r="CL601" s="69"/>
      <c r="CM601" s="69"/>
      <c r="CN601" s="69"/>
      <c r="CO601" s="69"/>
      <c r="CP601" s="69"/>
      <c r="CQ601" s="69"/>
      <c r="CR601" s="69"/>
      <c r="CS601" s="69"/>
      <c r="CT601" s="69"/>
      <c r="CU601" s="69"/>
      <c r="CV601" s="69"/>
      <c r="CW601" s="69"/>
      <c r="CX601" s="69"/>
      <c r="CY601" s="69"/>
      <c r="CZ601" s="69"/>
      <c r="DA601" s="69"/>
      <c r="DB601" s="69"/>
      <c r="DC601" s="69"/>
      <c r="DD601" s="69"/>
      <c r="DE601" s="69"/>
      <c r="DF601" s="69"/>
      <c r="DG601" s="69"/>
      <c r="DH601" s="69"/>
      <c r="DI601" s="69"/>
      <c r="DJ601" s="69"/>
      <c r="DK601" s="69"/>
      <c r="DL601" s="69"/>
      <c r="DM601" s="69"/>
      <c r="DN601" s="69"/>
      <c r="DO601" s="69"/>
      <c r="DP601" s="69"/>
      <c r="DQ601" s="69"/>
      <c r="DR601" s="69"/>
      <c r="DS601" s="69"/>
      <c r="DT601" s="69"/>
      <c r="DU601" s="69"/>
      <c r="DV601" s="69"/>
      <c r="DW601" s="69"/>
      <c r="DX601" s="69"/>
      <c r="DY601" s="69"/>
      <c r="DZ601" s="69"/>
      <c r="EA601" s="69"/>
      <c r="EB601" s="69"/>
      <c r="EC601" s="69"/>
      <c r="ED601" s="69"/>
      <c r="EE601" s="69"/>
      <c r="EF601" s="69"/>
      <c r="EG601" s="69"/>
      <c r="EH601" s="69"/>
      <c r="EI601" s="69"/>
      <c r="EJ601" s="69"/>
      <c r="EK601" s="69"/>
      <c r="EL601" s="69"/>
      <c r="EM601" s="69"/>
      <c r="EN601" s="69"/>
      <c r="EO601" s="69"/>
      <c r="EP601" s="69"/>
      <c r="EQ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69"/>
      <c r="AN602" s="69"/>
      <c r="AO602" s="69"/>
      <c r="AP602" s="69"/>
      <c r="AQ602" s="69"/>
      <c r="AR602" s="69"/>
      <c r="AS602" s="69"/>
      <c r="AT602" s="69"/>
      <c r="AU602" s="69"/>
      <c r="AV602" s="69"/>
      <c r="AW602" s="69"/>
      <c r="AX602" s="69"/>
      <c r="AY602" s="69"/>
      <c r="AZ602" s="69"/>
      <c r="BA602" s="69"/>
      <c r="BB602" s="69"/>
      <c r="BC602" s="69"/>
      <c r="BD602" s="69"/>
      <c r="BE602" s="69"/>
      <c r="BF602" s="69"/>
      <c r="BG602" s="69"/>
      <c r="BH602" s="69"/>
      <c r="BI602" s="69"/>
      <c r="BJ602" s="69"/>
      <c r="BK602" s="69"/>
      <c r="BL602" s="69"/>
      <c r="BM602" s="69"/>
      <c r="BN602" s="69"/>
      <c r="BO602" s="69"/>
      <c r="BP602" s="69"/>
      <c r="BQ602" s="69"/>
      <c r="BR602" s="69"/>
      <c r="BS602" s="69"/>
      <c r="BT602" s="69"/>
      <c r="BU602" s="69"/>
      <c r="BV602" s="69"/>
      <c r="BW602" s="69"/>
      <c r="BX602" s="69"/>
      <c r="BY602" s="69"/>
      <c r="BZ602" s="69"/>
      <c r="CA602" s="69"/>
      <c r="CB602" s="69"/>
      <c r="CC602" s="69"/>
      <c r="CD602" s="69"/>
      <c r="CE602" s="69"/>
      <c r="CF602" s="69"/>
      <c r="CG602" s="69"/>
      <c r="CH602" s="69"/>
      <c r="CI602" s="69"/>
      <c r="CJ602" s="69"/>
      <c r="CK602" s="69"/>
      <c r="CL602" s="69"/>
      <c r="CM602" s="69"/>
      <c r="CN602" s="69"/>
      <c r="CO602" s="69"/>
      <c r="CP602" s="69"/>
      <c r="CQ602" s="69"/>
      <c r="CR602" s="69"/>
      <c r="CS602" s="69"/>
      <c r="CT602" s="69"/>
      <c r="CU602" s="69"/>
      <c r="CV602" s="69"/>
      <c r="CW602" s="69"/>
      <c r="CX602" s="69"/>
      <c r="CY602" s="69"/>
      <c r="CZ602" s="69"/>
      <c r="DA602" s="69"/>
      <c r="DB602" s="69"/>
      <c r="DC602" s="69"/>
      <c r="DD602" s="69"/>
      <c r="DE602" s="69"/>
      <c r="DF602" s="69"/>
      <c r="DG602" s="69"/>
      <c r="DH602" s="69"/>
      <c r="DI602" s="69"/>
      <c r="DJ602" s="69"/>
      <c r="DK602" s="69"/>
      <c r="DL602" s="69"/>
      <c r="DM602" s="69"/>
      <c r="DN602" s="69"/>
      <c r="DO602" s="69"/>
      <c r="DP602" s="69"/>
      <c r="DQ602" s="69"/>
      <c r="DR602" s="69"/>
      <c r="DS602" s="69"/>
      <c r="DT602" s="69"/>
      <c r="DU602" s="69"/>
      <c r="DV602" s="69"/>
      <c r="DW602" s="69"/>
      <c r="DX602" s="69"/>
      <c r="DY602" s="69"/>
      <c r="DZ602" s="69"/>
      <c r="EA602" s="69"/>
      <c r="EB602" s="69"/>
      <c r="EC602" s="69"/>
      <c r="ED602" s="69"/>
      <c r="EE602" s="69"/>
      <c r="EF602" s="69"/>
      <c r="EG602" s="69"/>
      <c r="EH602" s="69"/>
      <c r="EI602" s="69"/>
      <c r="EJ602" s="69"/>
      <c r="EK602" s="69"/>
      <c r="EL602" s="69"/>
      <c r="EM602" s="69"/>
      <c r="EN602" s="69"/>
      <c r="EO602" s="69"/>
      <c r="EP602" s="69"/>
      <c r="EQ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69"/>
      <c r="AN603" s="69"/>
      <c r="AO603" s="69"/>
      <c r="AP603" s="69"/>
      <c r="AQ603" s="69"/>
      <c r="AR603" s="69"/>
      <c r="AS603" s="69"/>
      <c r="AT603" s="69"/>
      <c r="AU603" s="69"/>
      <c r="AV603" s="69"/>
      <c r="AW603" s="69"/>
      <c r="AX603" s="69"/>
      <c r="AY603" s="69"/>
      <c r="AZ603" s="69"/>
      <c r="BA603" s="69"/>
      <c r="BB603" s="69"/>
      <c r="BC603" s="69"/>
      <c r="BD603" s="69"/>
      <c r="BE603" s="69"/>
      <c r="BF603" s="69"/>
      <c r="BG603" s="69"/>
      <c r="BH603" s="69"/>
      <c r="BI603" s="69"/>
      <c r="BJ603" s="69"/>
      <c r="BK603" s="69"/>
      <c r="BL603" s="69"/>
      <c r="BM603" s="69"/>
      <c r="BN603" s="69"/>
      <c r="BO603" s="69"/>
      <c r="BP603" s="69"/>
      <c r="BQ603" s="69"/>
      <c r="BR603" s="69"/>
      <c r="BS603" s="69"/>
      <c r="BT603" s="69"/>
      <c r="BU603" s="69"/>
      <c r="BV603" s="69"/>
      <c r="BW603" s="69"/>
      <c r="BX603" s="69"/>
      <c r="BY603" s="69"/>
      <c r="BZ603" s="69"/>
      <c r="CA603" s="69"/>
      <c r="CB603" s="69"/>
      <c r="CC603" s="69"/>
      <c r="CD603" s="69"/>
      <c r="CE603" s="69"/>
      <c r="CF603" s="69"/>
      <c r="CG603" s="69"/>
      <c r="CH603" s="69"/>
      <c r="CI603" s="69"/>
      <c r="CJ603" s="69"/>
      <c r="CK603" s="69"/>
      <c r="CL603" s="69"/>
      <c r="CM603" s="69"/>
      <c r="CN603" s="69"/>
      <c r="CO603" s="69"/>
      <c r="CP603" s="69"/>
      <c r="CQ603" s="69"/>
      <c r="CR603" s="69"/>
      <c r="CS603" s="69"/>
      <c r="CT603" s="69"/>
      <c r="CU603" s="69"/>
      <c r="CV603" s="69"/>
      <c r="CW603" s="69"/>
      <c r="CX603" s="69"/>
      <c r="CY603" s="69"/>
      <c r="CZ603" s="69"/>
      <c r="DA603" s="69"/>
      <c r="DB603" s="69"/>
      <c r="DC603" s="69"/>
      <c r="DD603" s="69"/>
      <c r="DE603" s="69"/>
      <c r="DF603" s="69"/>
      <c r="DG603" s="69"/>
      <c r="DH603" s="69"/>
      <c r="DI603" s="69"/>
      <c r="DJ603" s="69"/>
      <c r="DK603" s="69"/>
      <c r="DL603" s="69"/>
      <c r="DM603" s="69"/>
      <c r="DN603" s="69"/>
      <c r="DO603" s="69"/>
      <c r="DP603" s="69"/>
      <c r="DQ603" s="69"/>
      <c r="DR603" s="69"/>
      <c r="DS603" s="69"/>
      <c r="DT603" s="69"/>
      <c r="DU603" s="69"/>
      <c r="DV603" s="69"/>
      <c r="DW603" s="69"/>
      <c r="DX603" s="69"/>
      <c r="DY603" s="69"/>
      <c r="DZ603" s="69"/>
      <c r="EA603" s="69"/>
      <c r="EB603" s="69"/>
      <c r="EC603" s="69"/>
      <c r="ED603" s="69"/>
      <c r="EE603" s="69"/>
      <c r="EF603" s="69"/>
      <c r="EG603" s="69"/>
      <c r="EH603" s="69"/>
      <c r="EI603" s="69"/>
      <c r="EJ603" s="69"/>
      <c r="EK603" s="69"/>
      <c r="EL603" s="69"/>
      <c r="EM603" s="69"/>
      <c r="EN603" s="69"/>
      <c r="EO603" s="69"/>
      <c r="EP603" s="69"/>
      <c r="EQ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69"/>
      <c r="AN604" s="69"/>
      <c r="AO604" s="69"/>
      <c r="AP604" s="69"/>
      <c r="AQ604" s="69"/>
      <c r="AR604" s="69"/>
      <c r="AS604" s="69"/>
      <c r="AT604" s="69"/>
      <c r="AU604" s="69"/>
      <c r="AV604" s="69"/>
      <c r="AW604" s="69"/>
      <c r="AX604" s="69"/>
      <c r="AY604" s="69"/>
      <c r="AZ604" s="69"/>
      <c r="BA604" s="69"/>
      <c r="BB604" s="69"/>
      <c r="BC604" s="69"/>
      <c r="BD604" s="69"/>
      <c r="BE604" s="69"/>
      <c r="BF604" s="69"/>
      <c r="BG604" s="69"/>
      <c r="BH604" s="69"/>
      <c r="BI604" s="69"/>
      <c r="BJ604" s="69"/>
      <c r="BK604" s="69"/>
      <c r="BL604" s="69"/>
      <c r="BM604" s="69"/>
      <c r="BN604" s="69"/>
      <c r="BO604" s="69"/>
      <c r="BP604" s="69"/>
      <c r="BQ604" s="69"/>
      <c r="BR604" s="69"/>
      <c r="BS604" s="69"/>
      <c r="BT604" s="69"/>
      <c r="BU604" s="69"/>
      <c r="BV604" s="69"/>
      <c r="BW604" s="69"/>
      <c r="BX604" s="69"/>
      <c r="BY604" s="69"/>
      <c r="BZ604" s="69"/>
      <c r="CA604" s="69"/>
      <c r="CB604" s="69"/>
      <c r="CC604" s="69"/>
      <c r="CD604" s="69"/>
      <c r="CE604" s="69"/>
      <c r="CF604" s="69"/>
      <c r="CG604" s="69"/>
      <c r="CH604" s="69"/>
      <c r="CI604" s="69"/>
      <c r="CJ604" s="69"/>
      <c r="CK604" s="69"/>
      <c r="CL604" s="69"/>
      <c r="CM604" s="69"/>
      <c r="CN604" s="69"/>
      <c r="CO604" s="69"/>
      <c r="CP604" s="69"/>
      <c r="CQ604" s="69"/>
      <c r="CR604" s="69"/>
      <c r="CS604" s="69"/>
      <c r="CT604" s="69"/>
      <c r="CU604" s="69"/>
      <c r="CV604" s="69"/>
      <c r="CW604" s="69"/>
      <c r="CX604" s="69"/>
      <c r="CY604" s="69"/>
      <c r="CZ604" s="69"/>
      <c r="DA604" s="69"/>
      <c r="DB604" s="69"/>
      <c r="DC604" s="69"/>
      <c r="DD604" s="69"/>
      <c r="DE604" s="69"/>
      <c r="DF604" s="69"/>
      <c r="DG604" s="69"/>
      <c r="DH604" s="69"/>
      <c r="DI604" s="69"/>
      <c r="DJ604" s="69"/>
      <c r="DK604" s="69"/>
      <c r="DL604" s="69"/>
      <c r="DM604" s="69"/>
      <c r="DN604" s="69"/>
      <c r="DO604" s="69"/>
      <c r="DP604" s="69"/>
      <c r="DQ604" s="69"/>
      <c r="DR604" s="69"/>
      <c r="DS604" s="69"/>
      <c r="DT604" s="69"/>
      <c r="DU604" s="69"/>
      <c r="DV604" s="69"/>
      <c r="DW604" s="69"/>
      <c r="DX604" s="69"/>
      <c r="DY604" s="69"/>
      <c r="DZ604" s="69"/>
      <c r="EA604" s="69"/>
      <c r="EB604" s="69"/>
      <c r="EC604" s="69"/>
      <c r="ED604" s="69"/>
      <c r="EE604" s="69"/>
      <c r="EF604" s="69"/>
      <c r="EG604" s="69"/>
      <c r="EH604" s="69"/>
      <c r="EI604" s="69"/>
      <c r="EJ604" s="69"/>
      <c r="EK604" s="69"/>
      <c r="EL604" s="69"/>
      <c r="EM604" s="69"/>
      <c r="EN604" s="69"/>
      <c r="EO604" s="69"/>
      <c r="EP604" s="69"/>
      <c r="EQ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69"/>
      <c r="AN605" s="69"/>
      <c r="AO605" s="69"/>
      <c r="AP605" s="69"/>
      <c r="AQ605" s="69"/>
      <c r="AR605" s="69"/>
      <c r="AS605" s="69"/>
      <c r="AT605" s="69"/>
      <c r="AU605" s="69"/>
      <c r="AV605" s="69"/>
      <c r="AW605" s="69"/>
      <c r="AX605" s="69"/>
      <c r="AY605" s="69"/>
      <c r="AZ605" s="69"/>
      <c r="BA605" s="69"/>
      <c r="BB605" s="69"/>
      <c r="BC605" s="69"/>
      <c r="BD605" s="69"/>
      <c r="BE605" s="69"/>
      <c r="BF605" s="69"/>
      <c r="BG605" s="69"/>
      <c r="BH605" s="69"/>
      <c r="BI605" s="69"/>
      <c r="BJ605" s="69"/>
      <c r="BK605" s="69"/>
      <c r="BL605" s="69"/>
      <c r="BM605" s="69"/>
      <c r="BN605" s="69"/>
      <c r="BO605" s="69"/>
      <c r="BP605" s="69"/>
      <c r="BQ605" s="69"/>
      <c r="BR605" s="69"/>
      <c r="BS605" s="69"/>
      <c r="BT605" s="69"/>
      <c r="BU605" s="69"/>
      <c r="BV605" s="69"/>
      <c r="BW605" s="69"/>
      <c r="BX605" s="69"/>
      <c r="BY605" s="69"/>
      <c r="BZ605" s="69"/>
      <c r="CA605" s="69"/>
      <c r="CB605" s="69"/>
      <c r="CC605" s="69"/>
      <c r="CD605" s="69"/>
      <c r="CE605" s="69"/>
      <c r="CF605" s="69"/>
      <c r="CG605" s="69"/>
      <c r="CH605" s="69"/>
      <c r="CI605" s="69"/>
      <c r="CJ605" s="69"/>
      <c r="CK605" s="69"/>
      <c r="CL605" s="69"/>
      <c r="CM605" s="69"/>
      <c r="CN605" s="69"/>
      <c r="CO605" s="69"/>
      <c r="CP605" s="69"/>
      <c r="CQ605" s="69"/>
      <c r="CR605" s="69"/>
      <c r="CS605" s="69"/>
      <c r="CT605" s="69"/>
      <c r="CU605" s="69"/>
      <c r="CV605" s="69"/>
      <c r="CW605" s="69"/>
      <c r="CX605" s="69"/>
      <c r="CY605" s="69"/>
      <c r="CZ605" s="69"/>
      <c r="DA605" s="69"/>
      <c r="DB605" s="69"/>
      <c r="DC605" s="69"/>
      <c r="DD605" s="69"/>
      <c r="DE605" s="69"/>
      <c r="DF605" s="69"/>
      <c r="DG605" s="69"/>
      <c r="DH605" s="69"/>
      <c r="DI605" s="69"/>
      <c r="DJ605" s="69"/>
      <c r="DK605" s="69"/>
      <c r="DL605" s="69"/>
      <c r="DM605" s="69"/>
      <c r="DN605" s="69"/>
      <c r="DO605" s="69"/>
      <c r="DP605" s="69"/>
      <c r="DQ605" s="69"/>
      <c r="DR605" s="69"/>
      <c r="DS605" s="69"/>
      <c r="DT605" s="69"/>
      <c r="DU605" s="69"/>
      <c r="DV605" s="69"/>
      <c r="DW605" s="69"/>
      <c r="DX605" s="69"/>
      <c r="DY605" s="69"/>
      <c r="DZ605" s="69"/>
      <c r="EA605" s="69"/>
      <c r="EB605" s="69"/>
      <c r="EC605" s="69"/>
      <c r="ED605" s="69"/>
      <c r="EE605" s="69"/>
      <c r="EF605" s="69"/>
      <c r="EG605" s="69"/>
      <c r="EH605" s="69"/>
      <c r="EI605" s="69"/>
      <c r="EJ605" s="69"/>
      <c r="EK605" s="69"/>
      <c r="EL605" s="69"/>
      <c r="EM605" s="69"/>
      <c r="EN605" s="69"/>
      <c r="EO605" s="69"/>
      <c r="EP605" s="69"/>
      <c r="EQ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69"/>
      <c r="AN606" s="69"/>
      <c r="AO606" s="69"/>
      <c r="AP606" s="69"/>
      <c r="AQ606" s="69"/>
      <c r="AR606" s="69"/>
      <c r="AS606" s="69"/>
      <c r="AT606" s="69"/>
      <c r="AU606" s="69"/>
      <c r="AV606" s="69"/>
      <c r="AW606" s="69"/>
      <c r="AX606" s="69"/>
      <c r="AY606" s="69"/>
      <c r="AZ606" s="69"/>
      <c r="BA606" s="69"/>
      <c r="BB606" s="69"/>
      <c r="BC606" s="69"/>
      <c r="BD606" s="69"/>
      <c r="BE606" s="69"/>
      <c r="BF606" s="69"/>
      <c r="BG606" s="69"/>
      <c r="BH606" s="69"/>
      <c r="BI606" s="69"/>
      <c r="BJ606" s="69"/>
      <c r="BK606" s="69"/>
      <c r="BL606" s="69"/>
      <c r="BM606" s="69"/>
      <c r="BN606" s="69"/>
      <c r="BO606" s="69"/>
      <c r="BP606" s="69"/>
      <c r="BQ606" s="69"/>
      <c r="BR606" s="69"/>
      <c r="BS606" s="69"/>
      <c r="BT606" s="69"/>
      <c r="BU606" s="69"/>
      <c r="BV606" s="69"/>
      <c r="BW606" s="69"/>
      <c r="BX606" s="69"/>
      <c r="BY606" s="69"/>
      <c r="BZ606" s="69"/>
      <c r="CA606" s="69"/>
      <c r="CB606" s="69"/>
      <c r="CC606" s="69"/>
      <c r="CD606" s="69"/>
      <c r="CE606" s="69"/>
      <c r="CF606" s="69"/>
      <c r="CG606" s="69"/>
      <c r="CH606" s="69"/>
      <c r="CI606" s="69"/>
      <c r="CJ606" s="69"/>
      <c r="CK606" s="69"/>
      <c r="CL606" s="69"/>
      <c r="CM606" s="69"/>
      <c r="CN606" s="69"/>
      <c r="CO606" s="69"/>
      <c r="CP606" s="69"/>
      <c r="CQ606" s="69"/>
      <c r="CR606" s="69"/>
      <c r="CS606" s="69"/>
      <c r="CT606" s="69"/>
      <c r="CU606" s="69"/>
      <c r="CV606" s="69"/>
      <c r="CW606" s="69"/>
      <c r="CX606" s="69"/>
      <c r="CY606" s="69"/>
      <c r="CZ606" s="69"/>
      <c r="DA606" s="69"/>
      <c r="DB606" s="69"/>
      <c r="DC606" s="69"/>
      <c r="DD606" s="69"/>
      <c r="DE606" s="69"/>
      <c r="DF606" s="69"/>
      <c r="DG606" s="69"/>
      <c r="DH606" s="69"/>
      <c r="DI606" s="69"/>
      <c r="DJ606" s="69"/>
      <c r="DK606" s="69"/>
      <c r="DL606" s="69"/>
      <c r="DM606" s="69"/>
      <c r="DN606" s="69"/>
      <c r="DO606" s="69"/>
      <c r="DP606" s="69"/>
      <c r="DQ606" s="69"/>
      <c r="DR606" s="69"/>
      <c r="DS606" s="69"/>
      <c r="DT606" s="69"/>
      <c r="DU606" s="69"/>
      <c r="DV606" s="69"/>
      <c r="DW606" s="69"/>
      <c r="DX606" s="69"/>
      <c r="DY606" s="69"/>
      <c r="DZ606" s="69"/>
      <c r="EA606" s="69"/>
      <c r="EB606" s="69"/>
      <c r="EC606" s="69"/>
      <c r="ED606" s="69"/>
      <c r="EE606" s="69"/>
      <c r="EF606" s="69"/>
      <c r="EG606" s="69"/>
      <c r="EH606" s="69"/>
      <c r="EI606" s="69"/>
      <c r="EJ606" s="69"/>
      <c r="EK606" s="69"/>
      <c r="EL606" s="69"/>
      <c r="EM606" s="69"/>
      <c r="EN606" s="69"/>
      <c r="EO606" s="69"/>
      <c r="EP606" s="69"/>
      <c r="EQ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69"/>
      <c r="AN607" s="69"/>
      <c r="AO607" s="69"/>
      <c r="AP607" s="69"/>
      <c r="AQ607" s="69"/>
      <c r="AR607" s="69"/>
      <c r="AS607" s="69"/>
      <c r="AT607" s="69"/>
      <c r="AU607" s="69"/>
      <c r="AV607" s="69"/>
      <c r="AW607" s="69"/>
      <c r="AX607" s="69"/>
      <c r="AY607" s="69"/>
      <c r="AZ607" s="69"/>
      <c r="BA607" s="69"/>
      <c r="BB607" s="69"/>
      <c r="BC607" s="69"/>
      <c r="BD607" s="69"/>
      <c r="BE607" s="69"/>
      <c r="BF607" s="69"/>
      <c r="BG607" s="69"/>
      <c r="BH607" s="69"/>
      <c r="BI607" s="69"/>
      <c r="BJ607" s="69"/>
      <c r="BK607" s="69"/>
      <c r="BL607" s="69"/>
      <c r="BM607" s="69"/>
      <c r="BN607" s="69"/>
      <c r="BO607" s="69"/>
      <c r="BP607" s="69"/>
      <c r="BQ607" s="69"/>
      <c r="BR607" s="69"/>
      <c r="BS607" s="69"/>
      <c r="BT607" s="69"/>
      <c r="BU607" s="69"/>
      <c r="BV607" s="69"/>
      <c r="BW607" s="69"/>
      <c r="BX607" s="69"/>
      <c r="BY607" s="69"/>
      <c r="BZ607" s="69"/>
      <c r="CA607" s="69"/>
      <c r="CB607" s="69"/>
      <c r="CC607" s="69"/>
      <c r="CD607" s="69"/>
      <c r="CE607" s="69"/>
      <c r="CF607" s="69"/>
      <c r="CG607" s="69"/>
      <c r="CH607" s="69"/>
      <c r="CI607" s="69"/>
      <c r="CJ607" s="69"/>
      <c r="CK607" s="69"/>
      <c r="CL607" s="69"/>
      <c r="CM607" s="69"/>
      <c r="CN607" s="69"/>
      <c r="CO607" s="69"/>
      <c r="CP607" s="69"/>
      <c r="CQ607" s="69"/>
      <c r="CR607" s="69"/>
      <c r="CS607" s="69"/>
      <c r="CT607" s="69"/>
      <c r="CU607" s="69"/>
      <c r="CV607" s="69"/>
      <c r="CW607" s="69"/>
      <c r="CX607" s="69"/>
      <c r="CY607" s="69"/>
      <c r="CZ607" s="69"/>
      <c r="DA607" s="69"/>
      <c r="DB607" s="69"/>
      <c r="DC607" s="69"/>
      <c r="DD607" s="69"/>
      <c r="DE607" s="69"/>
      <c r="DF607" s="69"/>
      <c r="DG607" s="69"/>
      <c r="DH607" s="69"/>
      <c r="DI607" s="69"/>
      <c r="DJ607" s="69"/>
      <c r="DK607" s="69"/>
      <c r="DL607" s="69"/>
      <c r="DM607" s="69"/>
      <c r="DN607" s="69"/>
      <c r="DO607" s="69"/>
      <c r="DP607" s="69"/>
      <c r="DQ607" s="69"/>
      <c r="DR607" s="69"/>
      <c r="DS607" s="69"/>
      <c r="DT607" s="69"/>
      <c r="DU607" s="69"/>
      <c r="DV607" s="69"/>
      <c r="DW607" s="69"/>
      <c r="DX607" s="69"/>
      <c r="DY607" s="69"/>
      <c r="DZ607" s="69"/>
      <c r="EA607" s="69"/>
      <c r="EB607" s="69"/>
      <c r="EC607" s="69"/>
      <c r="ED607" s="69"/>
      <c r="EE607" s="69"/>
      <c r="EF607" s="69"/>
      <c r="EG607" s="69"/>
      <c r="EH607" s="69"/>
      <c r="EI607" s="69"/>
      <c r="EJ607" s="69"/>
      <c r="EK607" s="69"/>
      <c r="EL607" s="69"/>
      <c r="EM607" s="69"/>
      <c r="EN607" s="69"/>
      <c r="EO607" s="69"/>
      <c r="EP607" s="69"/>
      <c r="EQ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69"/>
      <c r="AN608" s="69"/>
      <c r="AO608" s="69"/>
      <c r="AP608" s="69"/>
      <c r="AQ608" s="69"/>
      <c r="AR608" s="69"/>
      <c r="AS608" s="69"/>
      <c r="AT608" s="69"/>
      <c r="AU608" s="69"/>
      <c r="AV608" s="69"/>
      <c r="AW608" s="69"/>
      <c r="AX608" s="69"/>
      <c r="AY608" s="69"/>
      <c r="AZ608" s="69"/>
      <c r="BA608" s="69"/>
      <c r="BB608" s="69"/>
      <c r="BC608" s="69"/>
      <c r="BD608" s="69"/>
      <c r="BE608" s="69"/>
      <c r="BF608" s="69"/>
      <c r="BG608" s="69"/>
      <c r="BH608" s="69"/>
      <c r="BI608" s="69"/>
      <c r="BJ608" s="69"/>
      <c r="BK608" s="69"/>
      <c r="BL608" s="69"/>
      <c r="BM608" s="69"/>
      <c r="BN608" s="69"/>
      <c r="BO608" s="69"/>
      <c r="BP608" s="69"/>
      <c r="BQ608" s="69"/>
      <c r="BR608" s="69"/>
      <c r="BS608" s="69"/>
      <c r="BT608" s="69"/>
      <c r="BU608" s="69"/>
      <c r="BV608" s="69"/>
      <c r="BW608" s="69"/>
      <c r="BX608" s="69"/>
      <c r="BY608" s="69"/>
      <c r="BZ608" s="69"/>
      <c r="CA608" s="69"/>
      <c r="CB608" s="69"/>
      <c r="CC608" s="69"/>
      <c r="CD608" s="69"/>
      <c r="CE608" s="69"/>
      <c r="CF608" s="69"/>
      <c r="CG608" s="69"/>
      <c r="CH608" s="69"/>
      <c r="CI608" s="69"/>
      <c r="CJ608" s="69"/>
      <c r="CK608" s="69"/>
      <c r="CL608" s="69"/>
      <c r="CM608" s="69"/>
      <c r="CN608" s="69"/>
      <c r="CO608" s="69"/>
      <c r="CP608" s="69"/>
      <c r="CQ608" s="69"/>
      <c r="CR608" s="69"/>
      <c r="CS608" s="69"/>
      <c r="CT608" s="69"/>
      <c r="CU608" s="69"/>
      <c r="CV608" s="69"/>
      <c r="CW608" s="69"/>
      <c r="CX608" s="69"/>
      <c r="CY608" s="69"/>
      <c r="CZ608" s="69"/>
      <c r="DA608" s="69"/>
      <c r="DB608" s="69"/>
      <c r="DC608" s="69"/>
      <c r="DD608" s="69"/>
      <c r="DE608" s="69"/>
      <c r="DF608" s="69"/>
      <c r="DG608" s="69"/>
      <c r="DH608" s="69"/>
      <c r="DI608" s="69"/>
      <c r="DJ608" s="69"/>
      <c r="DK608" s="69"/>
      <c r="DL608" s="69"/>
      <c r="DM608" s="69"/>
      <c r="DN608" s="69"/>
      <c r="DO608" s="69"/>
      <c r="DP608" s="69"/>
      <c r="DQ608" s="69"/>
      <c r="DR608" s="69"/>
      <c r="DS608" s="69"/>
      <c r="DT608" s="69"/>
      <c r="DU608" s="69"/>
      <c r="DV608" s="69"/>
      <c r="DW608" s="69"/>
      <c r="DX608" s="69"/>
      <c r="DY608" s="69"/>
      <c r="DZ608" s="69"/>
      <c r="EA608" s="69"/>
      <c r="EB608" s="69"/>
      <c r="EC608" s="69"/>
      <c r="ED608" s="69"/>
      <c r="EE608" s="69"/>
      <c r="EF608" s="69"/>
      <c r="EG608" s="69"/>
      <c r="EH608" s="69"/>
      <c r="EI608" s="69"/>
      <c r="EJ608" s="69"/>
      <c r="EK608" s="69"/>
      <c r="EL608" s="69"/>
      <c r="EM608" s="69"/>
      <c r="EN608" s="69"/>
      <c r="EO608" s="69"/>
      <c r="EP608" s="69"/>
      <c r="EQ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69"/>
      <c r="AN609" s="69"/>
      <c r="AO609" s="69"/>
      <c r="AP609" s="69"/>
      <c r="AQ609" s="69"/>
      <c r="AR609" s="69"/>
      <c r="AS609" s="69"/>
      <c r="AT609" s="69"/>
      <c r="AU609" s="69"/>
      <c r="AV609" s="69"/>
      <c r="AW609" s="69"/>
      <c r="AX609" s="69"/>
      <c r="AY609" s="69"/>
      <c r="AZ609" s="69"/>
      <c r="BA609" s="69"/>
      <c r="BB609" s="69"/>
      <c r="BC609" s="69"/>
      <c r="BD609" s="69"/>
      <c r="BE609" s="69"/>
      <c r="BF609" s="69"/>
      <c r="BG609" s="69"/>
      <c r="BH609" s="69"/>
      <c r="BI609" s="69"/>
      <c r="BJ609" s="69"/>
      <c r="BK609" s="69"/>
      <c r="BL609" s="69"/>
      <c r="BM609" s="69"/>
      <c r="BN609" s="69"/>
      <c r="BO609" s="69"/>
      <c r="BP609" s="69"/>
      <c r="BQ609" s="69"/>
      <c r="BR609" s="69"/>
      <c r="BS609" s="69"/>
      <c r="BT609" s="69"/>
      <c r="BU609" s="69"/>
      <c r="BV609" s="69"/>
      <c r="BW609" s="69"/>
      <c r="BX609" s="69"/>
      <c r="BY609" s="69"/>
      <c r="BZ609" s="69"/>
      <c r="CA609" s="69"/>
      <c r="CB609" s="69"/>
      <c r="CC609" s="69"/>
      <c r="CD609" s="69"/>
      <c r="CE609" s="69"/>
      <c r="CF609" s="69"/>
      <c r="CG609" s="69"/>
      <c r="CH609" s="69"/>
      <c r="CI609" s="69"/>
      <c r="CJ609" s="69"/>
      <c r="CK609" s="69"/>
      <c r="CL609" s="69"/>
      <c r="CM609" s="69"/>
      <c r="CN609" s="69"/>
      <c r="CO609" s="69"/>
      <c r="CP609" s="69"/>
      <c r="CQ609" s="69"/>
      <c r="CR609" s="69"/>
      <c r="CS609" s="69"/>
      <c r="CT609" s="69"/>
      <c r="CU609" s="69"/>
      <c r="CV609" s="69"/>
      <c r="CW609" s="69"/>
      <c r="CX609" s="69"/>
      <c r="CY609" s="69"/>
      <c r="CZ609" s="69"/>
      <c r="DA609" s="69"/>
      <c r="DB609" s="69"/>
      <c r="DC609" s="69"/>
      <c r="DD609" s="69"/>
      <c r="DE609" s="69"/>
      <c r="DF609" s="69"/>
      <c r="DG609" s="69"/>
      <c r="DH609" s="69"/>
      <c r="DI609" s="69"/>
      <c r="DJ609" s="69"/>
      <c r="DK609" s="69"/>
      <c r="DL609" s="69"/>
      <c r="DM609" s="69"/>
      <c r="DN609" s="69"/>
      <c r="DO609" s="69"/>
      <c r="DP609" s="69"/>
      <c r="DQ609" s="69"/>
      <c r="DR609" s="69"/>
      <c r="DS609" s="69"/>
      <c r="DT609" s="69"/>
      <c r="DU609" s="69"/>
      <c r="DV609" s="69"/>
      <c r="DW609" s="69"/>
      <c r="DX609" s="69"/>
      <c r="DY609" s="69"/>
      <c r="DZ609" s="69"/>
      <c r="EA609" s="69"/>
      <c r="EB609" s="69"/>
      <c r="EC609" s="69"/>
      <c r="ED609" s="69"/>
      <c r="EE609" s="69"/>
      <c r="EF609" s="69"/>
      <c r="EG609" s="69"/>
      <c r="EH609" s="69"/>
      <c r="EI609" s="69"/>
      <c r="EJ609" s="69"/>
      <c r="EK609" s="69"/>
      <c r="EL609" s="69"/>
      <c r="EM609" s="69"/>
      <c r="EN609" s="69"/>
      <c r="EO609" s="69"/>
      <c r="EP609" s="69"/>
      <c r="EQ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69"/>
      <c r="AN610" s="69"/>
      <c r="AO610" s="69"/>
      <c r="AP610" s="69"/>
      <c r="AQ610" s="69"/>
      <c r="AR610" s="69"/>
      <c r="AS610" s="69"/>
      <c r="AT610" s="69"/>
      <c r="AU610" s="69"/>
      <c r="AV610" s="69"/>
      <c r="AW610" s="69"/>
      <c r="AX610" s="69"/>
      <c r="AY610" s="69"/>
      <c r="AZ610" s="69"/>
      <c r="BA610" s="69"/>
      <c r="BB610" s="69"/>
      <c r="BC610" s="69"/>
      <c r="BD610" s="69"/>
      <c r="BE610" s="69"/>
      <c r="BF610" s="69"/>
      <c r="BG610" s="69"/>
      <c r="BH610" s="69"/>
      <c r="BI610" s="69"/>
      <c r="BJ610" s="69"/>
      <c r="BK610" s="69"/>
      <c r="BL610" s="69"/>
      <c r="BM610" s="69"/>
      <c r="BN610" s="69"/>
      <c r="BO610" s="69"/>
      <c r="BP610" s="69"/>
      <c r="BQ610" s="69"/>
      <c r="BR610" s="69"/>
      <c r="BS610" s="69"/>
      <c r="BT610" s="69"/>
      <c r="BU610" s="69"/>
      <c r="BV610" s="69"/>
      <c r="BW610" s="69"/>
      <c r="BX610" s="69"/>
      <c r="BY610" s="69"/>
      <c r="BZ610" s="69"/>
      <c r="CA610" s="69"/>
      <c r="CB610" s="69"/>
      <c r="CC610" s="69"/>
      <c r="CD610" s="69"/>
      <c r="CE610" s="69"/>
      <c r="CF610" s="69"/>
      <c r="CG610" s="69"/>
      <c r="CH610" s="69"/>
      <c r="CI610" s="69"/>
      <c r="CJ610" s="69"/>
      <c r="CK610" s="69"/>
      <c r="CL610" s="69"/>
      <c r="CM610" s="69"/>
      <c r="CN610" s="69"/>
      <c r="CO610" s="69"/>
      <c r="CP610" s="69"/>
      <c r="CQ610" s="69"/>
      <c r="CR610" s="69"/>
      <c r="CS610" s="69"/>
      <c r="CT610" s="69"/>
      <c r="CU610" s="69"/>
      <c r="CV610" s="69"/>
      <c r="CW610" s="69"/>
      <c r="CX610" s="69"/>
      <c r="CY610" s="69"/>
      <c r="CZ610" s="69"/>
      <c r="DA610" s="69"/>
      <c r="DB610" s="69"/>
      <c r="DC610" s="69"/>
      <c r="DD610" s="69"/>
      <c r="DE610" s="69"/>
      <c r="DF610" s="69"/>
      <c r="DG610" s="69"/>
      <c r="DH610" s="69"/>
      <c r="DI610" s="69"/>
      <c r="DJ610" s="69"/>
      <c r="DK610" s="69"/>
      <c r="DL610" s="69"/>
      <c r="DM610" s="69"/>
      <c r="DN610" s="69"/>
      <c r="DO610" s="69"/>
      <c r="DP610" s="69"/>
      <c r="DQ610" s="69"/>
      <c r="DR610" s="69"/>
      <c r="DS610" s="69"/>
      <c r="DT610" s="69"/>
      <c r="DU610" s="69"/>
      <c r="DV610" s="69"/>
      <c r="DW610" s="69"/>
      <c r="DX610" s="69"/>
      <c r="DY610" s="69"/>
      <c r="DZ610" s="69"/>
      <c r="EA610" s="69"/>
      <c r="EB610" s="69"/>
      <c r="EC610" s="69"/>
      <c r="ED610" s="69"/>
      <c r="EE610" s="69"/>
      <c r="EF610" s="69"/>
      <c r="EG610" s="69"/>
      <c r="EH610" s="69"/>
      <c r="EI610" s="69"/>
      <c r="EJ610" s="69"/>
      <c r="EK610" s="69"/>
      <c r="EL610" s="69"/>
      <c r="EM610" s="69"/>
      <c r="EN610" s="69"/>
      <c r="EO610" s="69"/>
      <c r="EP610" s="69"/>
      <c r="EQ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69"/>
      <c r="AN611" s="69"/>
      <c r="AO611" s="69"/>
      <c r="AP611" s="69"/>
      <c r="AQ611" s="69"/>
      <c r="AR611" s="69"/>
      <c r="AS611" s="69"/>
      <c r="AT611" s="69"/>
      <c r="AU611" s="69"/>
      <c r="AV611" s="69"/>
      <c r="AW611" s="69"/>
      <c r="AX611" s="69"/>
      <c r="AY611" s="69"/>
      <c r="AZ611" s="69"/>
      <c r="BA611" s="69"/>
      <c r="BB611" s="69"/>
      <c r="BC611" s="69"/>
      <c r="BD611" s="69"/>
      <c r="BE611" s="69"/>
      <c r="BF611" s="69"/>
      <c r="BG611" s="69"/>
      <c r="BH611" s="69"/>
      <c r="BI611" s="69"/>
      <c r="BJ611" s="69"/>
      <c r="BK611" s="69"/>
      <c r="BL611" s="69"/>
      <c r="BM611" s="69"/>
      <c r="BN611" s="69"/>
      <c r="BO611" s="69"/>
      <c r="BP611" s="69"/>
      <c r="BQ611" s="69"/>
      <c r="BR611" s="69"/>
      <c r="BS611" s="69"/>
      <c r="BT611" s="69"/>
      <c r="BU611" s="69"/>
      <c r="BV611" s="69"/>
      <c r="BW611" s="69"/>
      <c r="BX611" s="69"/>
      <c r="BY611" s="69"/>
      <c r="BZ611" s="69"/>
      <c r="CA611" s="69"/>
      <c r="CB611" s="69"/>
      <c r="CC611" s="69"/>
      <c r="CD611" s="69"/>
      <c r="CE611" s="69"/>
      <c r="CF611" s="69"/>
      <c r="CG611" s="69"/>
      <c r="CH611" s="69"/>
      <c r="CI611" s="69"/>
      <c r="CJ611" s="69"/>
      <c r="CK611" s="69"/>
      <c r="CL611" s="69"/>
      <c r="CM611" s="69"/>
      <c r="CN611" s="69"/>
      <c r="CO611" s="69"/>
      <c r="CP611" s="69"/>
      <c r="CQ611" s="69"/>
      <c r="CR611" s="69"/>
      <c r="CS611" s="69"/>
      <c r="CT611" s="69"/>
      <c r="CU611" s="69"/>
      <c r="CV611" s="69"/>
      <c r="CW611" s="69"/>
      <c r="CX611" s="69"/>
      <c r="CY611" s="69"/>
      <c r="CZ611" s="69"/>
      <c r="DA611" s="69"/>
      <c r="DB611" s="69"/>
      <c r="DC611" s="69"/>
      <c r="DD611" s="69"/>
      <c r="DE611" s="69"/>
      <c r="DF611" s="69"/>
      <c r="DG611" s="69"/>
      <c r="DH611" s="69"/>
      <c r="DI611" s="69"/>
      <c r="DJ611" s="69"/>
      <c r="DK611" s="69"/>
      <c r="DL611" s="69"/>
      <c r="DM611" s="69"/>
      <c r="DN611" s="69"/>
      <c r="DO611" s="69"/>
      <c r="DP611" s="69"/>
      <c r="DQ611" s="69"/>
      <c r="DR611" s="69"/>
      <c r="DS611" s="69"/>
      <c r="DT611" s="69"/>
      <c r="DU611" s="69"/>
      <c r="DV611" s="69"/>
      <c r="DW611" s="69"/>
      <c r="DX611" s="69"/>
      <c r="DY611" s="69"/>
      <c r="DZ611" s="69"/>
      <c r="EA611" s="69"/>
      <c r="EB611" s="69"/>
      <c r="EC611" s="69"/>
      <c r="ED611" s="69"/>
      <c r="EE611" s="69"/>
      <c r="EF611" s="69"/>
      <c r="EG611" s="69"/>
      <c r="EH611" s="69"/>
      <c r="EI611" s="69"/>
      <c r="EJ611" s="69"/>
      <c r="EK611" s="69"/>
      <c r="EL611" s="69"/>
      <c r="EM611" s="69"/>
      <c r="EN611" s="69"/>
      <c r="EO611" s="69"/>
      <c r="EP611" s="69"/>
      <c r="EQ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69"/>
      <c r="AN612" s="69"/>
      <c r="AO612" s="69"/>
      <c r="AP612" s="69"/>
      <c r="AQ612" s="69"/>
      <c r="AR612" s="69"/>
      <c r="AS612" s="69"/>
      <c r="AT612" s="69"/>
      <c r="AU612" s="69"/>
      <c r="AV612" s="69"/>
      <c r="AW612" s="69"/>
      <c r="AX612" s="69"/>
      <c r="AY612" s="69"/>
      <c r="AZ612" s="69"/>
      <c r="BA612" s="69"/>
      <c r="BB612" s="69"/>
      <c r="BC612" s="69"/>
      <c r="BD612" s="69"/>
      <c r="BE612" s="69"/>
      <c r="BF612" s="69"/>
      <c r="BG612" s="69"/>
      <c r="BH612" s="69"/>
      <c r="BI612" s="69"/>
      <c r="BJ612" s="69"/>
      <c r="BK612" s="69"/>
      <c r="BL612" s="69"/>
      <c r="BM612" s="69"/>
      <c r="BN612" s="69"/>
      <c r="BO612" s="69"/>
      <c r="BP612" s="69"/>
      <c r="BQ612" s="69"/>
      <c r="BR612" s="69"/>
      <c r="BS612" s="69"/>
      <c r="BT612" s="69"/>
      <c r="BU612" s="69"/>
      <c r="BV612" s="69"/>
      <c r="BW612" s="69"/>
      <c r="BX612" s="69"/>
      <c r="BY612" s="69"/>
      <c r="BZ612" s="69"/>
      <c r="CA612" s="69"/>
      <c r="CB612" s="69"/>
      <c r="CC612" s="69"/>
      <c r="CD612" s="69"/>
      <c r="CE612" s="69"/>
      <c r="CF612" s="69"/>
      <c r="CG612" s="69"/>
      <c r="CH612" s="69"/>
      <c r="CI612" s="69"/>
      <c r="CJ612" s="69"/>
      <c r="CK612" s="69"/>
      <c r="CL612" s="69"/>
      <c r="CM612" s="69"/>
      <c r="CN612" s="69"/>
      <c r="CO612" s="69"/>
      <c r="CP612" s="69"/>
      <c r="CQ612" s="69"/>
      <c r="CR612" s="69"/>
      <c r="CS612" s="69"/>
      <c r="CT612" s="69"/>
      <c r="CU612" s="69"/>
      <c r="CV612" s="69"/>
      <c r="CW612" s="69"/>
      <c r="CX612" s="69"/>
      <c r="CY612" s="69"/>
      <c r="CZ612" s="69"/>
      <c r="DA612" s="69"/>
      <c r="DB612" s="69"/>
      <c r="DC612" s="69"/>
      <c r="DD612" s="69"/>
      <c r="DE612" s="69"/>
      <c r="DF612" s="69"/>
      <c r="DG612" s="69"/>
      <c r="DH612" s="69"/>
      <c r="DI612" s="69"/>
      <c r="DJ612" s="69"/>
      <c r="DK612" s="69"/>
      <c r="DL612" s="69"/>
      <c r="DM612" s="69"/>
      <c r="DN612" s="69"/>
      <c r="DO612" s="69"/>
      <c r="DP612" s="69"/>
      <c r="DQ612" s="69"/>
      <c r="DR612" s="69"/>
      <c r="DS612" s="69"/>
      <c r="DT612" s="69"/>
      <c r="DU612" s="69"/>
      <c r="DV612" s="69"/>
      <c r="DW612" s="69"/>
      <c r="DX612" s="69"/>
      <c r="DY612" s="69"/>
      <c r="DZ612" s="69"/>
      <c r="EA612" s="69"/>
      <c r="EB612" s="69"/>
      <c r="EC612" s="69"/>
      <c r="ED612" s="69"/>
      <c r="EE612" s="69"/>
      <c r="EF612" s="69"/>
      <c r="EG612" s="69"/>
      <c r="EH612" s="69"/>
      <c r="EI612" s="69"/>
      <c r="EJ612" s="69"/>
      <c r="EK612" s="69"/>
      <c r="EL612" s="69"/>
      <c r="EM612" s="69"/>
      <c r="EN612" s="69"/>
      <c r="EO612" s="69"/>
      <c r="EP612" s="69"/>
      <c r="EQ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69"/>
      <c r="AN613" s="69"/>
      <c r="AO613" s="69"/>
      <c r="AP613" s="69"/>
      <c r="AQ613" s="69"/>
      <c r="AR613" s="69"/>
      <c r="AS613" s="69"/>
      <c r="AT613" s="69"/>
      <c r="AU613" s="69"/>
      <c r="AV613" s="69"/>
      <c r="AW613" s="69"/>
      <c r="AX613" s="69"/>
      <c r="AY613" s="69"/>
      <c r="AZ613" s="69"/>
      <c r="BA613" s="69"/>
      <c r="BB613" s="69"/>
      <c r="BC613" s="69"/>
      <c r="BD613" s="69"/>
      <c r="BE613" s="69"/>
      <c r="BF613" s="69"/>
      <c r="BG613" s="69"/>
      <c r="BH613" s="69"/>
      <c r="BI613" s="69"/>
      <c r="BJ613" s="69"/>
      <c r="BK613" s="69"/>
      <c r="BL613" s="69"/>
      <c r="BM613" s="69"/>
      <c r="BN613" s="69"/>
      <c r="BO613" s="69"/>
      <c r="BP613" s="69"/>
      <c r="BQ613" s="69"/>
      <c r="BR613" s="69"/>
      <c r="BS613" s="69"/>
      <c r="BT613" s="69"/>
      <c r="BU613" s="69"/>
      <c r="BV613" s="69"/>
      <c r="BW613" s="69"/>
      <c r="BX613" s="69"/>
      <c r="BY613" s="69"/>
      <c r="BZ613" s="69"/>
      <c r="CA613" s="69"/>
      <c r="CB613" s="69"/>
      <c r="CC613" s="69"/>
      <c r="CD613" s="69"/>
      <c r="CE613" s="69"/>
      <c r="CF613" s="69"/>
      <c r="CG613" s="69"/>
      <c r="CH613" s="69"/>
      <c r="CI613" s="69"/>
      <c r="CJ613" s="69"/>
      <c r="CK613" s="69"/>
      <c r="CL613" s="69"/>
      <c r="CM613" s="69"/>
      <c r="CN613" s="69"/>
      <c r="CO613" s="69"/>
      <c r="CP613" s="69"/>
      <c r="CQ613" s="69"/>
      <c r="CR613" s="69"/>
      <c r="CS613" s="69"/>
      <c r="CT613" s="69"/>
      <c r="CU613" s="69"/>
      <c r="CV613" s="69"/>
      <c r="CW613" s="69"/>
      <c r="CX613" s="69"/>
      <c r="CY613" s="69"/>
      <c r="CZ613" s="69"/>
      <c r="DA613" s="69"/>
      <c r="DB613" s="69"/>
      <c r="DC613" s="69"/>
      <c r="DD613" s="69"/>
      <c r="DE613" s="69"/>
      <c r="DF613" s="69"/>
      <c r="DG613" s="69"/>
      <c r="DH613" s="69"/>
      <c r="DI613" s="69"/>
      <c r="DJ613" s="69"/>
      <c r="DK613" s="69"/>
      <c r="DL613" s="69"/>
      <c r="DM613" s="69"/>
      <c r="DN613" s="69"/>
      <c r="DO613" s="69"/>
      <c r="DP613" s="69"/>
      <c r="DQ613" s="69"/>
      <c r="DR613" s="69"/>
      <c r="DS613" s="69"/>
      <c r="DT613" s="69"/>
      <c r="DU613" s="69"/>
      <c r="DV613" s="69"/>
      <c r="DW613" s="69"/>
      <c r="DX613" s="69"/>
      <c r="DY613" s="69"/>
      <c r="DZ613" s="69"/>
      <c r="EA613" s="69"/>
      <c r="EB613" s="69"/>
      <c r="EC613" s="69"/>
      <c r="ED613" s="69"/>
      <c r="EE613" s="69"/>
      <c r="EF613" s="69"/>
      <c r="EG613" s="69"/>
      <c r="EH613" s="69"/>
      <c r="EI613" s="69"/>
      <c r="EJ613" s="69"/>
      <c r="EK613" s="69"/>
      <c r="EL613" s="69"/>
      <c r="EM613" s="69"/>
      <c r="EN613" s="69"/>
      <c r="EO613" s="69"/>
      <c r="EP613" s="69"/>
      <c r="EQ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c r="AP614" s="69"/>
      <c r="AQ614" s="69"/>
      <c r="AR614" s="69"/>
      <c r="AS614" s="69"/>
      <c r="AT614" s="69"/>
      <c r="AU614" s="69"/>
      <c r="AV614" s="69"/>
      <c r="AW614" s="69"/>
      <c r="AX614" s="69"/>
      <c r="AY614" s="69"/>
      <c r="AZ614" s="69"/>
      <c r="BA614" s="69"/>
      <c r="BB614" s="69"/>
      <c r="BC614" s="69"/>
      <c r="BD614" s="69"/>
      <c r="BE614" s="69"/>
      <c r="BF614" s="69"/>
      <c r="BG614" s="69"/>
      <c r="BH614" s="69"/>
      <c r="BI614" s="69"/>
      <c r="BJ614" s="69"/>
      <c r="BK614" s="69"/>
      <c r="BL614" s="69"/>
      <c r="BM614" s="69"/>
      <c r="BN614" s="69"/>
      <c r="BO614" s="69"/>
      <c r="BP614" s="69"/>
      <c r="BQ614" s="69"/>
      <c r="BR614" s="69"/>
      <c r="BS614" s="69"/>
      <c r="BT614" s="69"/>
      <c r="BU614" s="69"/>
      <c r="BV614" s="69"/>
      <c r="BW614" s="69"/>
      <c r="BX614" s="69"/>
      <c r="BY614" s="69"/>
      <c r="BZ614" s="69"/>
      <c r="CA614" s="69"/>
      <c r="CB614" s="69"/>
      <c r="CC614" s="69"/>
      <c r="CD614" s="69"/>
      <c r="CE614" s="69"/>
      <c r="CF614" s="69"/>
      <c r="CG614" s="69"/>
      <c r="CH614" s="69"/>
      <c r="CI614" s="69"/>
      <c r="CJ614" s="69"/>
      <c r="CK614" s="69"/>
      <c r="CL614" s="69"/>
      <c r="CM614" s="69"/>
      <c r="CN614" s="69"/>
      <c r="CO614" s="69"/>
      <c r="CP614" s="69"/>
      <c r="CQ614" s="69"/>
      <c r="CR614" s="69"/>
      <c r="CS614" s="69"/>
      <c r="CT614" s="69"/>
      <c r="CU614" s="69"/>
      <c r="CV614" s="69"/>
      <c r="CW614" s="69"/>
      <c r="CX614" s="69"/>
      <c r="CY614" s="69"/>
      <c r="CZ614" s="69"/>
      <c r="DA614" s="69"/>
      <c r="DB614" s="69"/>
      <c r="DC614" s="69"/>
      <c r="DD614" s="69"/>
      <c r="DE614" s="69"/>
      <c r="DF614" s="69"/>
      <c r="DG614" s="69"/>
      <c r="DH614" s="69"/>
      <c r="DI614" s="69"/>
      <c r="DJ614" s="69"/>
      <c r="DK614" s="69"/>
      <c r="DL614" s="69"/>
      <c r="DM614" s="69"/>
      <c r="DN614" s="69"/>
      <c r="DO614" s="69"/>
      <c r="DP614" s="69"/>
      <c r="DQ614" s="69"/>
      <c r="DR614" s="69"/>
      <c r="DS614" s="69"/>
      <c r="DT614" s="69"/>
      <c r="DU614" s="69"/>
      <c r="DV614" s="69"/>
      <c r="DW614" s="69"/>
      <c r="DX614" s="69"/>
      <c r="DY614" s="69"/>
      <c r="DZ614" s="69"/>
      <c r="EA614" s="69"/>
      <c r="EB614" s="69"/>
      <c r="EC614" s="69"/>
      <c r="ED614" s="69"/>
      <c r="EE614" s="69"/>
      <c r="EF614" s="69"/>
      <c r="EG614" s="69"/>
      <c r="EH614" s="69"/>
      <c r="EI614" s="69"/>
      <c r="EJ614" s="69"/>
      <c r="EK614" s="69"/>
      <c r="EL614" s="69"/>
      <c r="EM614" s="69"/>
      <c r="EN614" s="69"/>
      <c r="EO614" s="69"/>
      <c r="EP614" s="69"/>
      <c r="EQ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c r="AN615" s="69"/>
      <c r="AO615" s="69"/>
      <c r="AP615" s="69"/>
      <c r="AQ615" s="69"/>
      <c r="AR615" s="69"/>
      <c r="AS615" s="69"/>
      <c r="AT615" s="69"/>
      <c r="AU615" s="69"/>
      <c r="AV615" s="69"/>
      <c r="AW615" s="69"/>
      <c r="AX615" s="69"/>
      <c r="AY615" s="69"/>
      <c r="AZ615" s="69"/>
      <c r="BA615" s="69"/>
      <c r="BB615" s="69"/>
      <c r="BC615" s="69"/>
      <c r="BD615" s="69"/>
      <c r="BE615" s="69"/>
      <c r="BF615" s="69"/>
      <c r="BG615" s="69"/>
      <c r="BH615" s="69"/>
      <c r="BI615" s="69"/>
      <c r="BJ615" s="69"/>
      <c r="BK615" s="69"/>
      <c r="BL615" s="69"/>
      <c r="BM615" s="69"/>
      <c r="BN615" s="69"/>
      <c r="BO615" s="69"/>
      <c r="BP615" s="69"/>
      <c r="BQ615" s="69"/>
      <c r="BR615" s="69"/>
      <c r="BS615" s="69"/>
      <c r="BT615" s="69"/>
      <c r="BU615" s="69"/>
      <c r="BV615" s="69"/>
      <c r="BW615" s="69"/>
      <c r="BX615" s="69"/>
      <c r="BY615" s="69"/>
      <c r="BZ615" s="69"/>
      <c r="CA615" s="69"/>
      <c r="CB615" s="69"/>
      <c r="CC615" s="69"/>
      <c r="CD615" s="69"/>
      <c r="CE615" s="69"/>
      <c r="CF615" s="69"/>
      <c r="CG615" s="69"/>
      <c r="CH615" s="69"/>
      <c r="CI615" s="69"/>
      <c r="CJ615" s="69"/>
      <c r="CK615" s="69"/>
      <c r="CL615" s="69"/>
      <c r="CM615" s="69"/>
      <c r="CN615" s="69"/>
      <c r="CO615" s="69"/>
      <c r="CP615" s="69"/>
      <c r="CQ615" s="69"/>
      <c r="CR615" s="69"/>
      <c r="CS615" s="69"/>
      <c r="CT615" s="69"/>
      <c r="CU615" s="69"/>
      <c r="CV615" s="69"/>
      <c r="CW615" s="69"/>
      <c r="CX615" s="69"/>
      <c r="CY615" s="69"/>
      <c r="CZ615" s="69"/>
      <c r="DA615" s="69"/>
      <c r="DB615" s="69"/>
      <c r="DC615" s="69"/>
      <c r="DD615" s="69"/>
      <c r="DE615" s="69"/>
      <c r="DF615" s="69"/>
      <c r="DG615" s="69"/>
      <c r="DH615" s="69"/>
      <c r="DI615" s="69"/>
      <c r="DJ615" s="69"/>
      <c r="DK615" s="69"/>
      <c r="DL615" s="69"/>
      <c r="DM615" s="69"/>
      <c r="DN615" s="69"/>
      <c r="DO615" s="69"/>
      <c r="DP615" s="69"/>
      <c r="DQ615" s="69"/>
      <c r="DR615" s="69"/>
      <c r="DS615" s="69"/>
      <c r="DT615" s="69"/>
      <c r="DU615" s="69"/>
      <c r="DV615" s="69"/>
      <c r="DW615" s="69"/>
      <c r="DX615" s="69"/>
      <c r="DY615" s="69"/>
      <c r="DZ615" s="69"/>
      <c r="EA615" s="69"/>
      <c r="EB615" s="69"/>
      <c r="EC615" s="69"/>
      <c r="ED615" s="69"/>
      <c r="EE615" s="69"/>
      <c r="EF615" s="69"/>
      <c r="EG615" s="69"/>
      <c r="EH615" s="69"/>
      <c r="EI615" s="69"/>
      <c r="EJ615" s="69"/>
      <c r="EK615" s="69"/>
      <c r="EL615" s="69"/>
      <c r="EM615" s="69"/>
      <c r="EN615" s="69"/>
      <c r="EO615" s="69"/>
      <c r="EP615" s="69"/>
      <c r="EQ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c r="AN616" s="69"/>
      <c r="AO616" s="69"/>
      <c r="AP616" s="69"/>
      <c r="AQ616" s="69"/>
      <c r="AR616" s="69"/>
      <c r="AS616" s="69"/>
      <c r="AT616" s="69"/>
      <c r="AU616" s="69"/>
      <c r="AV616" s="69"/>
      <c r="AW616" s="69"/>
      <c r="AX616" s="69"/>
      <c r="AY616" s="69"/>
      <c r="AZ616" s="69"/>
      <c r="BA616" s="69"/>
      <c r="BB616" s="69"/>
      <c r="BC616" s="69"/>
      <c r="BD616" s="69"/>
      <c r="BE616" s="69"/>
      <c r="BF616" s="69"/>
      <c r="BG616" s="69"/>
      <c r="BH616" s="69"/>
      <c r="BI616" s="69"/>
      <c r="BJ616" s="69"/>
      <c r="BK616" s="69"/>
      <c r="BL616" s="69"/>
      <c r="BM616" s="69"/>
      <c r="BN616" s="69"/>
      <c r="BO616" s="69"/>
      <c r="BP616" s="69"/>
      <c r="BQ616" s="69"/>
      <c r="BR616" s="69"/>
      <c r="BS616" s="69"/>
      <c r="BT616" s="69"/>
      <c r="BU616" s="69"/>
      <c r="BV616" s="69"/>
      <c r="BW616" s="69"/>
      <c r="BX616" s="69"/>
      <c r="BY616" s="69"/>
      <c r="BZ616" s="69"/>
      <c r="CA616" s="69"/>
      <c r="CB616" s="69"/>
      <c r="CC616" s="69"/>
      <c r="CD616" s="69"/>
      <c r="CE616" s="69"/>
      <c r="CF616" s="69"/>
      <c r="CG616" s="69"/>
      <c r="CH616" s="69"/>
      <c r="CI616" s="69"/>
      <c r="CJ616" s="69"/>
      <c r="CK616" s="69"/>
      <c r="CL616" s="69"/>
      <c r="CM616" s="69"/>
      <c r="CN616" s="69"/>
      <c r="CO616" s="69"/>
      <c r="CP616" s="69"/>
      <c r="CQ616" s="69"/>
      <c r="CR616" s="69"/>
      <c r="CS616" s="69"/>
      <c r="CT616" s="69"/>
      <c r="CU616" s="69"/>
      <c r="CV616" s="69"/>
      <c r="CW616" s="69"/>
      <c r="CX616" s="69"/>
      <c r="CY616" s="69"/>
      <c r="CZ616" s="69"/>
      <c r="DA616" s="69"/>
      <c r="DB616" s="69"/>
      <c r="DC616" s="69"/>
      <c r="DD616" s="69"/>
      <c r="DE616" s="69"/>
      <c r="DF616" s="69"/>
      <c r="DG616" s="69"/>
      <c r="DH616" s="69"/>
      <c r="DI616" s="69"/>
      <c r="DJ616" s="69"/>
      <c r="DK616" s="69"/>
      <c r="DL616" s="69"/>
      <c r="DM616" s="69"/>
      <c r="DN616" s="69"/>
      <c r="DO616" s="69"/>
      <c r="DP616" s="69"/>
      <c r="DQ616" s="69"/>
      <c r="DR616" s="69"/>
      <c r="DS616" s="69"/>
      <c r="DT616" s="69"/>
      <c r="DU616" s="69"/>
      <c r="DV616" s="69"/>
      <c r="DW616" s="69"/>
      <c r="DX616" s="69"/>
      <c r="DY616" s="69"/>
      <c r="DZ616" s="69"/>
      <c r="EA616" s="69"/>
      <c r="EB616" s="69"/>
      <c r="EC616" s="69"/>
      <c r="ED616" s="69"/>
      <c r="EE616" s="69"/>
      <c r="EF616" s="69"/>
      <c r="EG616" s="69"/>
      <c r="EH616" s="69"/>
      <c r="EI616" s="69"/>
      <c r="EJ616" s="69"/>
      <c r="EK616" s="69"/>
      <c r="EL616" s="69"/>
      <c r="EM616" s="69"/>
      <c r="EN616" s="69"/>
      <c r="EO616" s="69"/>
      <c r="EP616" s="69"/>
      <c r="EQ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69"/>
      <c r="AN617" s="69"/>
      <c r="AO617" s="69"/>
      <c r="AP617" s="69"/>
      <c r="AQ617" s="69"/>
      <c r="AR617" s="69"/>
      <c r="AS617" s="69"/>
      <c r="AT617" s="69"/>
      <c r="AU617" s="69"/>
      <c r="AV617" s="69"/>
      <c r="AW617" s="69"/>
      <c r="AX617" s="69"/>
      <c r="AY617" s="69"/>
      <c r="AZ617" s="69"/>
      <c r="BA617" s="69"/>
      <c r="BB617" s="69"/>
      <c r="BC617" s="69"/>
      <c r="BD617" s="69"/>
      <c r="BE617" s="69"/>
      <c r="BF617" s="69"/>
      <c r="BG617" s="69"/>
      <c r="BH617" s="69"/>
      <c r="BI617" s="69"/>
      <c r="BJ617" s="69"/>
      <c r="BK617" s="69"/>
      <c r="BL617" s="69"/>
      <c r="BM617" s="69"/>
      <c r="BN617" s="69"/>
      <c r="BO617" s="69"/>
      <c r="BP617" s="69"/>
      <c r="BQ617" s="69"/>
      <c r="BR617" s="69"/>
      <c r="BS617" s="69"/>
      <c r="BT617" s="69"/>
      <c r="BU617" s="69"/>
      <c r="BV617" s="69"/>
      <c r="BW617" s="69"/>
      <c r="BX617" s="69"/>
      <c r="BY617" s="69"/>
      <c r="BZ617" s="69"/>
      <c r="CA617" s="69"/>
      <c r="CB617" s="69"/>
      <c r="CC617" s="69"/>
      <c r="CD617" s="69"/>
      <c r="CE617" s="69"/>
      <c r="CF617" s="69"/>
      <c r="CG617" s="69"/>
      <c r="CH617" s="69"/>
      <c r="CI617" s="69"/>
      <c r="CJ617" s="69"/>
      <c r="CK617" s="69"/>
      <c r="CL617" s="69"/>
      <c r="CM617" s="69"/>
      <c r="CN617" s="69"/>
      <c r="CO617" s="69"/>
      <c r="CP617" s="69"/>
      <c r="CQ617" s="69"/>
      <c r="CR617" s="69"/>
      <c r="CS617" s="69"/>
      <c r="CT617" s="69"/>
      <c r="CU617" s="69"/>
      <c r="CV617" s="69"/>
      <c r="CW617" s="69"/>
      <c r="CX617" s="69"/>
      <c r="CY617" s="69"/>
      <c r="CZ617" s="69"/>
      <c r="DA617" s="69"/>
      <c r="DB617" s="69"/>
      <c r="DC617" s="69"/>
      <c r="DD617" s="69"/>
      <c r="DE617" s="69"/>
      <c r="DF617" s="69"/>
      <c r="DG617" s="69"/>
      <c r="DH617" s="69"/>
      <c r="DI617" s="69"/>
      <c r="DJ617" s="69"/>
      <c r="DK617" s="69"/>
      <c r="DL617" s="69"/>
      <c r="DM617" s="69"/>
      <c r="DN617" s="69"/>
      <c r="DO617" s="69"/>
      <c r="DP617" s="69"/>
      <c r="DQ617" s="69"/>
      <c r="DR617" s="69"/>
      <c r="DS617" s="69"/>
      <c r="DT617" s="69"/>
      <c r="DU617" s="69"/>
      <c r="DV617" s="69"/>
      <c r="DW617" s="69"/>
      <c r="DX617" s="69"/>
      <c r="DY617" s="69"/>
      <c r="DZ617" s="69"/>
      <c r="EA617" s="69"/>
      <c r="EB617" s="69"/>
      <c r="EC617" s="69"/>
      <c r="ED617" s="69"/>
      <c r="EE617" s="69"/>
      <c r="EF617" s="69"/>
      <c r="EG617" s="69"/>
      <c r="EH617" s="69"/>
      <c r="EI617" s="69"/>
      <c r="EJ617" s="69"/>
      <c r="EK617" s="69"/>
      <c r="EL617" s="69"/>
      <c r="EM617" s="69"/>
      <c r="EN617" s="69"/>
      <c r="EO617" s="69"/>
      <c r="EP617" s="69"/>
      <c r="EQ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c r="AN618" s="69"/>
      <c r="AO618" s="69"/>
      <c r="AP618" s="69"/>
      <c r="AQ618" s="69"/>
      <c r="AR618" s="69"/>
      <c r="AS618" s="69"/>
      <c r="AT618" s="69"/>
      <c r="AU618" s="69"/>
      <c r="AV618" s="69"/>
      <c r="AW618" s="69"/>
      <c r="AX618" s="69"/>
      <c r="AY618" s="69"/>
      <c r="AZ618" s="69"/>
      <c r="BA618" s="69"/>
      <c r="BB618" s="69"/>
      <c r="BC618" s="69"/>
      <c r="BD618" s="69"/>
      <c r="BE618" s="69"/>
      <c r="BF618" s="69"/>
      <c r="BG618" s="69"/>
      <c r="BH618" s="69"/>
      <c r="BI618" s="69"/>
      <c r="BJ618" s="69"/>
      <c r="BK618" s="69"/>
      <c r="BL618" s="69"/>
      <c r="BM618" s="69"/>
      <c r="BN618" s="69"/>
      <c r="BO618" s="69"/>
      <c r="BP618" s="69"/>
      <c r="BQ618" s="69"/>
      <c r="BR618" s="69"/>
      <c r="BS618" s="69"/>
      <c r="BT618" s="69"/>
      <c r="BU618" s="69"/>
      <c r="BV618" s="69"/>
      <c r="BW618" s="69"/>
      <c r="BX618" s="69"/>
      <c r="BY618" s="69"/>
      <c r="BZ618" s="69"/>
      <c r="CA618" s="69"/>
      <c r="CB618" s="69"/>
      <c r="CC618" s="69"/>
      <c r="CD618" s="69"/>
      <c r="CE618" s="69"/>
      <c r="CF618" s="69"/>
      <c r="CG618" s="69"/>
      <c r="CH618" s="69"/>
      <c r="CI618" s="69"/>
      <c r="CJ618" s="69"/>
      <c r="CK618" s="69"/>
      <c r="CL618" s="69"/>
      <c r="CM618" s="69"/>
      <c r="CN618" s="69"/>
      <c r="CO618" s="69"/>
      <c r="CP618" s="69"/>
      <c r="CQ618" s="69"/>
      <c r="CR618" s="69"/>
      <c r="CS618" s="69"/>
      <c r="CT618" s="69"/>
      <c r="CU618" s="69"/>
      <c r="CV618" s="69"/>
      <c r="CW618" s="69"/>
      <c r="CX618" s="69"/>
      <c r="CY618" s="69"/>
      <c r="CZ618" s="69"/>
      <c r="DA618" s="69"/>
      <c r="DB618" s="69"/>
      <c r="DC618" s="69"/>
      <c r="DD618" s="69"/>
      <c r="DE618" s="69"/>
      <c r="DF618" s="69"/>
      <c r="DG618" s="69"/>
      <c r="DH618" s="69"/>
      <c r="DI618" s="69"/>
      <c r="DJ618" s="69"/>
      <c r="DK618" s="69"/>
      <c r="DL618" s="69"/>
      <c r="DM618" s="69"/>
      <c r="DN618" s="69"/>
      <c r="DO618" s="69"/>
      <c r="DP618" s="69"/>
      <c r="DQ618" s="69"/>
      <c r="DR618" s="69"/>
      <c r="DS618" s="69"/>
      <c r="DT618" s="69"/>
      <c r="DU618" s="69"/>
      <c r="DV618" s="69"/>
      <c r="DW618" s="69"/>
      <c r="DX618" s="69"/>
      <c r="DY618" s="69"/>
      <c r="DZ618" s="69"/>
      <c r="EA618" s="69"/>
      <c r="EB618" s="69"/>
      <c r="EC618" s="69"/>
      <c r="ED618" s="69"/>
      <c r="EE618" s="69"/>
      <c r="EF618" s="69"/>
      <c r="EG618" s="69"/>
      <c r="EH618" s="69"/>
      <c r="EI618" s="69"/>
      <c r="EJ618" s="69"/>
      <c r="EK618" s="69"/>
      <c r="EL618" s="69"/>
      <c r="EM618" s="69"/>
      <c r="EN618" s="69"/>
      <c r="EO618" s="69"/>
      <c r="EP618" s="69"/>
      <c r="EQ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c r="AN619" s="69"/>
      <c r="AO619" s="69"/>
      <c r="AP619" s="69"/>
      <c r="AQ619" s="69"/>
      <c r="AR619" s="69"/>
      <c r="AS619" s="69"/>
      <c r="AT619" s="69"/>
      <c r="AU619" s="69"/>
      <c r="AV619" s="69"/>
      <c r="AW619" s="69"/>
      <c r="AX619" s="69"/>
      <c r="AY619" s="69"/>
      <c r="AZ619" s="69"/>
      <c r="BA619" s="69"/>
      <c r="BB619" s="69"/>
      <c r="BC619" s="69"/>
      <c r="BD619" s="69"/>
      <c r="BE619" s="69"/>
      <c r="BF619" s="69"/>
      <c r="BG619" s="69"/>
      <c r="BH619" s="69"/>
      <c r="BI619" s="69"/>
      <c r="BJ619" s="69"/>
      <c r="BK619" s="69"/>
      <c r="BL619" s="69"/>
      <c r="BM619" s="69"/>
      <c r="BN619" s="69"/>
      <c r="BO619" s="69"/>
      <c r="BP619" s="69"/>
      <c r="BQ619" s="69"/>
      <c r="BR619" s="69"/>
      <c r="BS619" s="69"/>
      <c r="BT619" s="69"/>
      <c r="BU619" s="69"/>
      <c r="BV619" s="69"/>
      <c r="BW619" s="69"/>
      <c r="BX619" s="69"/>
      <c r="BY619" s="69"/>
      <c r="BZ619" s="69"/>
      <c r="CA619" s="69"/>
      <c r="CB619" s="69"/>
      <c r="CC619" s="69"/>
      <c r="CD619" s="69"/>
      <c r="CE619" s="69"/>
      <c r="CF619" s="69"/>
      <c r="CG619" s="69"/>
      <c r="CH619" s="69"/>
      <c r="CI619" s="69"/>
      <c r="CJ619" s="69"/>
      <c r="CK619" s="69"/>
      <c r="CL619" s="69"/>
      <c r="CM619" s="69"/>
      <c r="CN619" s="69"/>
      <c r="CO619" s="69"/>
      <c r="CP619" s="69"/>
      <c r="CQ619" s="69"/>
      <c r="CR619" s="69"/>
      <c r="CS619" s="69"/>
      <c r="CT619" s="69"/>
      <c r="CU619" s="69"/>
      <c r="CV619" s="69"/>
      <c r="CW619" s="69"/>
      <c r="CX619" s="69"/>
      <c r="CY619" s="69"/>
      <c r="CZ619" s="69"/>
      <c r="DA619" s="69"/>
      <c r="DB619" s="69"/>
      <c r="DC619" s="69"/>
      <c r="DD619" s="69"/>
      <c r="DE619" s="69"/>
      <c r="DF619" s="69"/>
      <c r="DG619" s="69"/>
      <c r="DH619" s="69"/>
      <c r="DI619" s="69"/>
      <c r="DJ619" s="69"/>
      <c r="DK619" s="69"/>
      <c r="DL619" s="69"/>
      <c r="DM619" s="69"/>
      <c r="DN619" s="69"/>
      <c r="DO619" s="69"/>
      <c r="DP619" s="69"/>
      <c r="DQ619" s="69"/>
      <c r="DR619" s="69"/>
      <c r="DS619" s="69"/>
      <c r="DT619" s="69"/>
      <c r="DU619" s="69"/>
      <c r="DV619" s="69"/>
      <c r="DW619" s="69"/>
      <c r="DX619" s="69"/>
      <c r="DY619" s="69"/>
      <c r="DZ619" s="69"/>
      <c r="EA619" s="69"/>
      <c r="EB619" s="69"/>
      <c r="EC619" s="69"/>
      <c r="ED619" s="69"/>
      <c r="EE619" s="69"/>
      <c r="EF619" s="69"/>
      <c r="EG619" s="69"/>
      <c r="EH619" s="69"/>
      <c r="EI619" s="69"/>
      <c r="EJ619" s="69"/>
      <c r="EK619" s="69"/>
      <c r="EL619" s="69"/>
      <c r="EM619" s="69"/>
      <c r="EN619" s="69"/>
      <c r="EO619" s="69"/>
      <c r="EP619" s="69"/>
      <c r="EQ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69"/>
      <c r="AN620" s="69"/>
      <c r="AO620" s="69"/>
      <c r="AP620" s="69"/>
      <c r="AQ620" s="69"/>
      <c r="AR620" s="69"/>
      <c r="AS620" s="69"/>
      <c r="AT620" s="69"/>
      <c r="AU620" s="69"/>
      <c r="AV620" s="69"/>
      <c r="AW620" s="69"/>
      <c r="AX620" s="69"/>
      <c r="AY620" s="69"/>
      <c r="AZ620" s="69"/>
      <c r="BA620" s="69"/>
      <c r="BB620" s="69"/>
      <c r="BC620" s="69"/>
      <c r="BD620" s="69"/>
      <c r="BE620" s="69"/>
      <c r="BF620" s="69"/>
      <c r="BG620" s="69"/>
      <c r="BH620" s="69"/>
      <c r="BI620" s="69"/>
      <c r="BJ620" s="69"/>
      <c r="BK620" s="69"/>
      <c r="BL620" s="69"/>
      <c r="BM620" s="69"/>
      <c r="BN620" s="69"/>
      <c r="BO620" s="69"/>
      <c r="BP620" s="69"/>
      <c r="BQ620" s="69"/>
      <c r="BR620" s="69"/>
      <c r="BS620" s="69"/>
      <c r="BT620" s="69"/>
      <c r="BU620" s="69"/>
      <c r="BV620" s="69"/>
      <c r="BW620" s="69"/>
      <c r="BX620" s="69"/>
      <c r="BY620" s="69"/>
      <c r="BZ620" s="69"/>
      <c r="CA620" s="69"/>
      <c r="CB620" s="69"/>
      <c r="CC620" s="69"/>
      <c r="CD620" s="69"/>
      <c r="CE620" s="69"/>
      <c r="CF620" s="69"/>
      <c r="CG620" s="69"/>
      <c r="CH620" s="69"/>
      <c r="CI620" s="69"/>
      <c r="CJ620" s="69"/>
      <c r="CK620" s="69"/>
      <c r="CL620" s="69"/>
      <c r="CM620" s="69"/>
      <c r="CN620" s="69"/>
      <c r="CO620" s="69"/>
      <c r="CP620" s="69"/>
      <c r="CQ620" s="69"/>
      <c r="CR620" s="69"/>
      <c r="CS620" s="69"/>
      <c r="CT620" s="69"/>
      <c r="CU620" s="69"/>
      <c r="CV620" s="69"/>
      <c r="CW620" s="69"/>
      <c r="CX620" s="69"/>
      <c r="CY620" s="69"/>
      <c r="CZ620" s="69"/>
      <c r="DA620" s="69"/>
      <c r="DB620" s="69"/>
      <c r="DC620" s="69"/>
      <c r="DD620" s="69"/>
      <c r="DE620" s="69"/>
      <c r="DF620" s="69"/>
      <c r="DG620" s="69"/>
      <c r="DH620" s="69"/>
      <c r="DI620" s="69"/>
      <c r="DJ620" s="69"/>
      <c r="DK620" s="69"/>
      <c r="DL620" s="69"/>
      <c r="DM620" s="69"/>
      <c r="DN620" s="69"/>
      <c r="DO620" s="69"/>
      <c r="DP620" s="69"/>
      <c r="DQ620" s="69"/>
      <c r="DR620" s="69"/>
      <c r="DS620" s="69"/>
      <c r="DT620" s="69"/>
      <c r="DU620" s="69"/>
      <c r="DV620" s="69"/>
      <c r="DW620" s="69"/>
      <c r="DX620" s="69"/>
      <c r="DY620" s="69"/>
      <c r="DZ620" s="69"/>
      <c r="EA620" s="69"/>
      <c r="EB620" s="69"/>
      <c r="EC620" s="69"/>
      <c r="ED620" s="69"/>
      <c r="EE620" s="69"/>
      <c r="EF620" s="69"/>
      <c r="EG620" s="69"/>
      <c r="EH620" s="69"/>
      <c r="EI620" s="69"/>
      <c r="EJ620" s="69"/>
      <c r="EK620" s="69"/>
      <c r="EL620" s="69"/>
      <c r="EM620" s="69"/>
      <c r="EN620" s="69"/>
      <c r="EO620" s="69"/>
      <c r="EP620" s="69"/>
      <c r="EQ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c r="AN621" s="69"/>
      <c r="AO621" s="69"/>
      <c r="AP621" s="69"/>
      <c r="AQ621" s="69"/>
      <c r="AR621" s="69"/>
      <c r="AS621" s="69"/>
      <c r="AT621" s="69"/>
      <c r="AU621" s="69"/>
      <c r="AV621" s="69"/>
      <c r="AW621" s="69"/>
      <c r="AX621" s="69"/>
      <c r="AY621" s="69"/>
      <c r="AZ621" s="69"/>
      <c r="BA621" s="69"/>
      <c r="BB621" s="69"/>
      <c r="BC621" s="69"/>
      <c r="BD621" s="69"/>
      <c r="BE621" s="69"/>
      <c r="BF621" s="69"/>
      <c r="BG621" s="69"/>
      <c r="BH621" s="69"/>
      <c r="BI621" s="69"/>
      <c r="BJ621" s="69"/>
      <c r="BK621" s="69"/>
      <c r="BL621" s="69"/>
      <c r="BM621" s="69"/>
      <c r="BN621" s="69"/>
      <c r="BO621" s="69"/>
      <c r="BP621" s="69"/>
      <c r="BQ621" s="69"/>
      <c r="BR621" s="69"/>
      <c r="BS621" s="69"/>
      <c r="BT621" s="69"/>
      <c r="BU621" s="69"/>
      <c r="BV621" s="69"/>
      <c r="BW621" s="69"/>
      <c r="BX621" s="69"/>
      <c r="BY621" s="69"/>
      <c r="BZ621" s="69"/>
      <c r="CA621" s="69"/>
      <c r="CB621" s="69"/>
      <c r="CC621" s="69"/>
      <c r="CD621" s="69"/>
      <c r="CE621" s="69"/>
      <c r="CF621" s="69"/>
      <c r="CG621" s="69"/>
      <c r="CH621" s="69"/>
      <c r="CI621" s="69"/>
      <c r="CJ621" s="69"/>
      <c r="CK621" s="69"/>
      <c r="CL621" s="69"/>
      <c r="CM621" s="69"/>
      <c r="CN621" s="69"/>
      <c r="CO621" s="69"/>
      <c r="CP621" s="69"/>
      <c r="CQ621" s="69"/>
      <c r="CR621" s="69"/>
      <c r="CS621" s="69"/>
      <c r="CT621" s="69"/>
      <c r="CU621" s="69"/>
      <c r="CV621" s="69"/>
      <c r="CW621" s="69"/>
      <c r="CX621" s="69"/>
      <c r="CY621" s="69"/>
      <c r="CZ621" s="69"/>
      <c r="DA621" s="69"/>
      <c r="DB621" s="69"/>
      <c r="DC621" s="69"/>
      <c r="DD621" s="69"/>
      <c r="DE621" s="69"/>
      <c r="DF621" s="69"/>
      <c r="DG621" s="69"/>
      <c r="DH621" s="69"/>
      <c r="DI621" s="69"/>
      <c r="DJ621" s="69"/>
      <c r="DK621" s="69"/>
      <c r="DL621" s="69"/>
      <c r="DM621" s="69"/>
      <c r="DN621" s="69"/>
      <c r="DO621" s="69"/>
      <c r="DP621" s="69"/>
      <c r="DQ621" s="69"/>
      <c r="DR621" s="69"/>
      <c r="DS621" s="69"/>
      <c r="DT621" s="69"/>
      <c r="DU621" s="69"/>
      <c r="DV621" s="69"/>
      <c r="DW621" s="69"/>
      <c r="DX621" s="69"/>
      <c r="DY621" s="69"/>
      <c r="DZ621" s="69"/>
      <c r="EA621" s="69"/>
      <c r="EB621" s="69"/>
      <c r="EC621" s="69"/>
      <c r="ED621" s="69"/>
      <c r="EE621" s="69"/>
      <c r="EF621" s="69"/>
      <c r="EG621" s="69"/>
      <c r="EH621" s="69"/>
      <c r="EI621" s="69"/>
      <c r="EJ621" s="69"/>
      <c r="EK621" s="69"/>
      <c r="EL621" s="69"/>
      <c r="EM621" s="69"/>
      <c r="EN621" s="69"/>
      <c r="EO621" s="69"/>
      <c r="EP621" s="69"/>
      <c r="EQ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69"/>
      <c r="AN622" s="69"/>
      <c r="AO622" s="69"/>
      <c r="AP622" s="69"/>
      <c r="AQ622" s="69"/>
      <c r="AR622" s="69"/>
      <c r="AS622" s="69"/>
      <c r="AT622" s="69"/>
      <c r="AU622" s="69"/>
      <c r="AV622" s="69"/>
      <c r="AW622" s="69"/>
      <c r="AX622" s="69"/>
      <c r="AY622" s="69"/>
      <c r="AZ622" s="69"/>
      <c r="BA622" s="69"/>
      <c r="BB622" s="69"/>
      <c r="BC622" s="69"/>
      <c r="BD622" s="69"/>
      <c r="BE622" s="69"/>
      <c r="BF622" s="69"/>
      <c r="BG622" s="69"/>
      <c r="BH622" s="69"/>
      <c r="BI622" s="69"/>
      <c r="BJ622" s="69"/>
      <c r="BK622" s="69"/>
      <c r="BL622" s="69"/>
      <c r="BM622" s="69"/>
      <c r="BN622" s="69"/>
      <c r="BO622" s="69"/>
      <c r="BP622" s="69"/>
      <c r="BQ622" s="69"/>
      <c r="BR622" s="69"/>
      <c r="BS622" s="69"/>
      <c r="BT622" s="69"/>
      <c r="BU622" s="69"/>
      <c r="BV622" s="69"/>
      <c r="BW622" s="69"/>
      <c r="BX622" s="69"/>
      <c r="BY622" s="69"/>
      <c r="BZ622" s="69"/>
      <c r="CA622" s="69"/>
      <c r="CB622" s="69"/>
      <c r="CC622" s="69"/>
      <c r="CD622" s="69"/>
      <c r="CE622" s="69"/>
      <c r="CF622" s="69"/>
      <c r="CG622" s="69"/>
      <c r="CH622" s="69"/>
      <c r="CI622" s="69"/>
      <c r="CJ622" s="69"/>
      <c r="CK622" s="69"/>
      <c r="CL622" s="69"/>
      <c r="CM622" s="69"/>
      <c r="CN622" s="69"/>
      <c r="CO622" s="69"/>
      <c r="CP622" s="69"/>
      <c r="CQ622" s="69"/>
      <c r="CR622" s="69"/>
      <c r="CS622" s="69"/>
      <c r="CT622" s="69"/>
      <c r="CU622" s="69"/>
      <c r="CV622" s="69"/>
      <c r="CW622" s="69"/>
      <c r="CX622" s="69"/>
      <c r="CY622" s="69"/>
      <c r="CZ622" s="69"/>
      <c r="DA622" s="69"/>
      <c r="DB622" s="69"/>
      <c r="DC622" s="69"/>
      <c r="DD622" s="69"/>
      <c r="DE622" s="69"/>
      <c r="DF622" s="69"/>
      <c r="DG622" s="69"/>
      <c r="DH622" s="69"/>
      <c r="DI622" s="69"/>
      <c r="DJ622" s="69"/>
      <c r="DK622" s="69"/>
      <c r="DL622" s="69"/>
      <c r="DM622" s="69"/>
      <c r="DN622" s="69"/>
      <c r="DO622" s="69"/>
      <c r="DP622" s="69"/>
      <c r="DQ622" s="69"/>
      <c r="DR622" s="69"/>
      <c r="DS622" s="69"/>
      <c r="DT622" s="69"/>
      <c r="DU622" s="69"/>
      <c r="DV622" s="69"/>
      <c r="DW622" s="69"/>
      <c r="DX622" s="69"/>
      <c r="DY622" s="69"/>
      <c r="DZ622" s="69"/>
      <c r="EA622" s="69"/>
      <c r="EB622" s="69"/>
      <c r="EC622" s="69"/>
      <c r="ED622" s="69"/>
      <c r="EE622" s="69"/>
      <c r="EF622" s="69"/>
      <c r="EG622" s="69"/>
      <c r="EH622" s="69"/>
      <c r="EI622" s="69"/>
      <c r="EJ622" s="69"/>
      <c r="EK622" s="69"/>
      <c r="EL622" s="69"/>
      <c r="EM622" s="69"/>
      <c r="EN622" s="69"/>
      <c r="EO622" s="69"/>
      <c r="EP622" s="69"/>
      <c r="EQ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69"/>
      <c r="AN623" s="69"/>
      <c r="AO623" s="69"/>
      <c r="AP623" s="69"/>
      <c r="AQ623" s="69"/>
      <c r="AR623" s="69"/>
      <c r="AS623" s="69"/>
      <c r="AT623" s="69"/>
      <c r="AU623" s="69"/>
      <c r="AV623" s="69"/>
      <c r="AW623" s="69"/>
      <c r="AX623" s="69"/>
      <c r="AY623" s="69"/>
      <c r="AZ623" s="69"/>
      <c r="BA623" s="69"/>
      <c r="BB623" s="69"/>
      <c r="BC623" s="69"/>
      <c r="BD623" s="69"/>
      <c r="BE623" s="69"/>
      <c r="BF623" s="69"/>
      <c r="BG623" s="69"/>
      <c r="BH623" s="69"/>
      <c r="BI623" s="69"/>
      <c r="BJ623" s="69"/>
      <c r="BK623" s="69"/>
      <c r="BL623" s="69"/>
      <c r="BM623" s="69"/>
      <c r="BN623" s="69"/>
      <c r="BO623" s="69"/>
      <c r="BP623" s="69"/>
      <c r="BQ623" s="69"/>
      <c r="BR623" s="69"/>
      <c r="BS623" s="69"/>
      <c r="BT623" s="69"/>
      <c r="BU623" s="69"/>
      <c r="BV623" s="69"/>
      <c r="BW623" s="69"/>
      <c r="BX623" s="69"/>
      <c r="BY623" s="69"/>
      <c r="BZ623" s="69"/>
      <c r="CA623" s="69"/>
      <c r="CB623" s="69"/>
      <c r="CC623" s="69"/>
      <c r="CD623" s="69"/>
      <c r="CE623" s="69"/>
      <c r="CF623" s="69"/>
      <c r="CG623" s="69"/>
      <c r="CH623" s="69"/>
      <c r="CI623" s="69"/>
      <c r="CJ623" s="69"/>
      <c r="CK623" s="69"/>
      <c r="CL623" s="69"/>
      <c r="CM623" s="69"/>
      <c r="CN623" s="69"/>
      <c r="CO623" s="69"/>
      <c r="CP623" s="69"/>
      <c r="CQ623" s="69"/>
      <c r="CR623" s="69"/>
      <c r="CS623" s="69"/>
      <c r="CT623" s="69"/>
      <c r="CU623" s="69"/>
      <c r="CV623" s="69"/>
      <c r="CW623" s="69"/>
      <c r="CX623" s="69"/>
      <c r="CY623" s="69"/>
      <c r="CZ623" s="69"/>
      <c r="DA623" s="69"/>
      <c r="DB623" s="69"/>
      <c r="DC623" s="69"/>
      <c r="DD623" s="69"/>
      <c r="DE623" s="69"/>
      <c r="DF623" s="69"/>
      <c r="DG623" s="69"/>
      <c r="DH623" s="69"/>
      <c r="DI623" s="69"/>
      <c r="DJ623" s="69"/>
      <c r="DK623" s="69"/>
      <c r="DL623" s="69"/>
      <c r="DM623" s="69"/>
      <c r="DN623" s="69"/>
      <c r="DO623" s="69"/>
      <c r="DP623" s="69"/>
      <c r="DQ623" s="69"/>
      <c r="DR623" s="69"/>
      <c r="DS623" s="69"/>
      <c r="DT623" s="69"/>
      <c r="DU623" s="69"/>
      <c r="DV623" s="69"/>
      <c r="DW623" s="69"/>
      <c r="DX623" s="69"/>
      <c r="DY623" s="69"/>
      <c r="DZ623" s="69"/>
      <c r="EA623" s="69"/>
      <c r="EB623" s="69"/>
      <c r="EC623" s="69"/>
      <c r="ED623" s="69"/>
      <c r="EE623" s="69"/>
      <c r="EF623" s="69"/>
      <c r="EG623" s="69"/>
      <c r="EH623" s="69"/>
      <c r="EI623" s="69"/>
      <c r="EJ623" s="69"/>
      <c r="EK623" s="69"/>
      <c r="EL623" s="69"/>
      <c r="EM623" s="69"/>
      <c r="EN623" s="69"/>
      <c r="EO623" s="69"/>
      <c r="EP623" s="69"/>
      <c r="EQ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69"/>
      <c r="AN624" s="69"/>
      <c r="AO624" s="69"/>
      <c r="AP624" s="69"/>
      <c r="AQ624" s="69"/>
      <c r="AR624" s="69"/>
      <c r="AS624" s="69"/>
      <c r="AT624" s="69"/>
      <c r="AU624" s="69"/>
      <c r="AV624" s="69"/>
      <c r="AW624" s="69"/>
      <c r="AX624" s="69"/>
      <c r="AY624" s="69"/>
      <c r="AZ624" s="69"/>
      <c r="BA624" s="69"/>
      <c r="BB624" s="69"/>
      <c r="BC624" s="69"/>
      <c r="BD624" s="69"/>
      <c r="BE624" s="69"/>
      <c r="BF624" s="69"/>
      <c r="BG624" s="69"/>
      <c r="BH624" s="69"/>
      <c r="BI624" s="69"/>
      <c r="BJ624" s="69"/>
      <c r="BK624" s="69"/>
      <c r="BL624" s="69"/>
      <c r="BM624" s="69"/>
      <c r="BN624" s="69"/>
      <c r="BO624" s="69"/>
      <c r="BP624" s="69"/>
      <c r="BQ624" s="69"/>
      <c r="BR624" s="69"/>
      <c r="BS624" s="69"/>
      <c r="BT624" s="69"/>
      <c r="BU624" s="69"/>
      <c r="BV624" s="69"/>
      <c r="BW624" s="69"/>
      <c r="BX624" s="69"/>
      <c r="BY624" s="69"/>
      <c r="BZ624" s="69"/>
      <c r="CA624" s="69"/>
      <c r="CB624" s="69"/>
      <c r="CC624" s="69"/>
      <c r="CD624" s="69"/>
      <c r="CE624" s="69"/>
      <c r="CF624" s="69"/>
      <c r="CG624" s="69"/>
      <c r="CH624" s="69"/>
      <c r="CI624" s="69"/>
      <c r="CJ624" s="69"/>
      <c r="CK624" s="69"/>
      <c r="CL624" s="69"/>
      <c r="CM624" s="69"/>
      <c r="CN624" s="69"/>
      <c r="CO624" s="69"/>
      <c r="CP624" s="69"/>
      <c r="CQ624" s="69"/>
      <c r="CR624" s="69"/>
      <c r="CS624" s="69"/>
      <c r="CT624" s="69"/>
      <c r="CU624" s="69"/>
      <c r="CV624" s="69"/>
      <c r="CW624" s="69"/>
      <c r="CX624" s="69"/>
      <c r="CY624" s="69"/>
      <c r="CZ624" s="69"/>
      <c r="DA624" s="69"/>
      <c r="DB624" s="69"/>
      <c r="DC624" s="69"/>
      <c r="DD624" s="69"/>
      <c r="DE624" s="69"/>
      <c r="DF624" s="69"/>
      <c r="DG624" s="69"/>
      <c r="DH624" s="69"/>
      <c r="DI624" s="69"/>
      <c r="DJ624" s="69"/>
      <c r="DK624" s="69"/>
      <c r="DL624" s="69"/>
      <c r="DM624" s="69"/>
      <c r="DN624" s="69"/>
      <c r="DO624" s="69"/>
      <c r="DP624" s="69"/>
      <c r="DQ624" s="69"/>
      <c r="DR624" s="69"/>
      <c r="DS624" s="69"/>
      <c r="DT624" s="69"/>
      <c r="DU624" s="69"/>
      <c r="DV624" s="69"/>
      <c r="DW624" s="69"/>
      <c r="DX624" s="69"/>
      <c r="DY624" s="69"/>
      <c r="DZ624" s="69"/>
      <c r="EA624" s="69"/>
      <c r="EB624" s="69"/>
      <c r="EC624" s="69"/>
      <c r="ED624" s="69"/>
      <c r="EE624" s="69"/>
      <c r="EF624" s="69"/>
      <c r="EG624" s="69"/>
      <c r="EH624" s="69"/>
      <c r="EI624" s="69"/>
      <c r="EJ624" s="69"/>
      <c r="EK624" s="69"/>
      <c r="EL624" s="69"/>
      <c r="EM624" s="69"/>
      <c r="EN624" s="69"/>
      <c r="EO624" s="69"/>
      <c r="EP624" s="69"/>
      <c r="EQ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69"/>
      <c r="AN625" s="69"/>
      <c r="AO625" s="69"/>
      <c r="AP625" s="69"/>
      <c r="AQ625" s="69"/>
      <c r="AR625" s="69"/>
      <c r="AS625" s="69"/>
      <c r="AT625" s="69"/>
      <c r="AU625" s="69"/>
      <c r="AV625" s="69"/>
      <c r="AW625" s="69"/>
      <c r="AX625" s="69"/>
      <c r="AY625" s="69"/>
      <c r="AZ625" s="69"/>
      <c r="BA625" s="69"/>
      <c r="BB625" s="69"/>
      <c r="BC625" s="69"/>
      <c r="BD625" s="69"/>
      <c r="BE625" s="69"/>
      <c r="BF625" s="69"/>
      <c r="BG625" s="69"/>
      <c r="BH625" s="69"/>
      <c r="BI625" s="69"/>
      <c r="BJ625" s="69"/>
      <c r="BK625" s="69"/>
      <c r="BL625" s="69"/>
      <c r="BM625" s="69"/>
      <c r="BN625" s="69"/>
      <c r="BO625" s="69"/>
      <c r="BP625" s="69"/>
      <c r="BQ625" s="69"/>
      <c r="BR625" s="69"/>
      <c r="BS625" s="69"/>
      <c r="BT625" s="69"/>
      <c r="BU625" s="69"/>
      <c r="BV625" s="69"/>
      <c r="BW625" s="69"/>
      <c r="BX625" s="69"/>
      <c r="BY625" s="69"/>
      <c r="BZ625" s="69"/>
      <c r="CA625" s="69"/>
      <c r="CB625" s="69"/>
      <c r="CC625" s="69"/>
      <c r="CD625" s="69"/>
      <c r="CE625" s="69"/>
      <c r="CF625" s="69"/>
      <c r="CG625" s="69"/>
      <c r="CH625" s="69"/>
      <c r="CI625" s="69"/>
      <c r="CJ625" s="69"/>
      <c r="CK625" s="69"/>
      <c r="CL625" s="69"/>
      <c r="CM625" s="69"/>
      <c r="CN625" s="69"/>
      <c r="CO625" s="69"/>
      <c r="CP625" s="69"/>
      <c r="CQ625" s="69"/>
      <c r="CR625" s="69"/>
      <c r="CS625" s="69"/>
      <c r="CT625" s="69"/>
      <c r="CU625" s="69"/>
      <c r="CV625" s="69"/>
      <c r="CW625" s="69"/>
      <c r="CX625" s="69"/>
      <c r="CY625" s="69"/>
      <c r="CZ625" s="69"/>
      <c r="DA625" s="69"/>
      <c r="DB625" s="69"/>
      <c r="DC625" s="69"/>
      <c r="DD625" s="69"/>
      <c r="DE625" s="69"/>
      <c r="DF625" s="69"/>
      <c r="DG625" s="69"/>
      <c r="DH625" s="69"/>
      <c r="DI625" s="69"/>
      <c r="DJ625" s="69"/>
      <c r="DK625" s="69"/>
      <c r="DL625" s="69"/>
      <c r="DM625" s="69"/>
      <c r="DN625" s="69"/>
      <c r="DO625" s="69"/>
      <c r="DP625" s="69"/>
      <c r="DQ625" s="69"/>
      <c r="DR625" s="69"/>
      <c r="DS625" s="69"/>
      <c r="DT625" s="69"/>
      <c r="DU625" s="69"/>
      <c r="DV625" s="69"/>
      <c r="DW625" s="69"/>
      <c r="DX625" s="69"/>
      <c r="DY625" s="69"/>
      <c r="DZ625" s="69"/>
      <c r="EA625" s="69"/>
      <c r="EB625" s="69"/>
      <c r="EC625" s="69"/>
      <c r="ED625" s="69"/>
      <c r="EE625" s="69"/>
      <c r="EF625" s="69"/>
      <c r="EG625" s="69"/>
      <c r="EH625" s="69"/>
      <c r="EI625" s="69"/>
      <c r="EJ625" s="69"/>
      <c r="EK625" s="69"/>
      <c r="EL625" s="69"/>
      <c r="EM625" s="69"/>
      <c r="EN625" s="69"/>
      <c r="EO625" s="69"/>
      <c r="EP625" s="69"/>
      <c r="EQ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69"/>
      <c r="AN626" s="69"/>
      <c r="AO626" s="69"/>
      <c r="AP626" s="69"/>
      <c r="AQ626" s="69"/>
      <c r="AR626" s="69"/>
      <c r="AS626" s="69"/>
      <c r="AT626" s="69"/>
      <c r="AU626" s="69"/>
      <c r="AV626" s="69"/>
      <c r="AW626" s="69"/>
      <c r="AX626" s="69"/>
      <c r="AY626" s="69"/>
      <c r="AZ626" s="69"/>
      <c r="BA626" s="69"/>
      <c r="BB626" s="69"/>
      <c r="BC626" s="69"/>
      <c r="BD626" s="69"/>
      <c r="BE626" s="69"/>
      <c r="BF626" s="69"/>
      <c r="BG626" s="69"/>
      <c r="BH626" s="69"/>
      <c r="BI626" s="69"/>
      <c r="BJ626" s="69"/>
      <c r="BK626" s="69"/>
      <c r="BL626" s="69"/>
      <c r="BM626" s="69"/>
      <c r="BN626" s="69"/>
      <c r="BO626" s="69"/>
      <c r="BP626" s="69"/>
      <c r="BQ626" s="69"/>
      <c r="BR626" s="69"/>
      <c r="BS626" s="69"/>
      <c r="BT626" s="69"/>
      <c r="BU626" s="69"/>
      <c r="BV626" s="69"/>
      <c r="BW626" s="69"/>
      <c r="BX626" s="69"/>
      <c r="BY626" s="69"/>
      <c r="BZ626" s="69"/>
      <c r="CA626" s="69"/>
      <c r="CB626" s="69"/>
      <c r="CC626" s="69"/>
      <c r="CD626" s="69"/>
      <c r="CE626" s="69"/>
      <c r="CF626" s="69"/>
      <c r="CG626" s="69"/>
      <c r="CH626" s="69"/>
      <c r="CI626" s="69"/>
      <c r="CJ626" s="69"/>
      <c r="CK626" s="69"/>
      <c r="CL626" s="69"/>
      <c r="CM626" s="69"/>
      <c r="CN626" s="69"/>
      <c r="CO626" s="69"/>
      <c r="CP626" s="69"/>
      <c r="CQ626" s="69"/>
      <c r="CR626" s="69"/>
      <c r="CS626" s="69"/>
      <c r="CT626" s="69"/>
      <c r="CU626" s="69"/>
      <c r="CV626" s="69"/>
      <c r="CW626" s="69"/>
      <c r="CX626" s="69"/>
      <c r="CY626" s="69"/>
      <c r="CZ626" s="69"/>
      <c r="DA626" s="69"/>
      <c r="DB626" s="69"/>
      <c r="DC626" s="69"/>
      <c r="DD626" s="69"/>
      <c r="DE626" s="69"/>
      <c r="DF626" s="69"/>
      <c r="DG626" s="69"/>
      <c r="DH626" s="69"/>
      <c r="DI626" s="69"/>
      <c r="DJ626" s="69"/>
      <c r="DK626" s="69"/>
      <c r="DL626" s="69"/>
      <c r="DM626" s="69"/>
      <c r="DN626" s="69"/>
      <c r="DO626" s="69"/>
      <c r="DP626" s="69"/>
      <c r="DQ626" s="69"/>
      <c r="DR626" s="69"/>
      <c r="DS626" s="69"/>
      <c r="DT626" s="69"/>
      <c r="DU626" s="69"/>
      <c r="DV626" s="69"/>
      <c r="DW626" s="69"/>
      <c r="DX626" s="69"/>
      <c r="DY626" s="69"/>
      <c r="DZ626" s="69"/>
      <c r="EA626" s="69"/>
      <c r="EB626" s="69"/>
      <c r="EC626" s="69"/>
      <c r="ED626" s="69"/>
      <c r="EE626" s="69"/>
      <c r="EF626" s="69"/>
      <c r="EG626" s="69"/>
      <c r="EH626" s="69"/>
      <c r="EI626" s="69"/>
      <c r="EJ626" s="69"/>
      <c r="EK626" s="69"/>
      <c r="EL626" s="69"/>
      <c r="EM626" s="69"/>
      <c r="EN626" s="69"/>
      <c r="EO626" s="69"/>
      <c r="EP626" s="69"/>
      <c r="EQ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69"/>
      <c r="AN627" s="69"/>
      <c r="AO627" s="69"/>
      <c r="AP627" s="69"/>
      <c r="AQ627" s="69"/>
      <c r="AR627" s="69"/>
      <c r="AS627" s="69"/>
      <c r="AT627" s="69"/>
      <c r="AU627" s="69"/>
      <c r="AV627" s="69"/>
      <c r="AW627" s="69"/>
      <c r="AX627" s="69"/>
      <c r="AY627" s="69"/>
      <c r="AZ627" s="69"/>
      <c r="BA627" s="69"/>
      <c r="BB627" s="69"/>
      <c r="BC627" s="69"/>
      <c r="BD627" s="69"/>
      <c r="BE627" s="69"/>
      <c r="BF627" s="69"/>
      <c r="BG627" s="69"/>
      <c r="BH627" s="69"/>
      <c r="BI627" s="69"/>
      <c r="BJ627" s="69"/>
      <c r="BK627" s="69"/>
      <c r="BL627" s="69"/>
      <c r="BM627" s="69"/>
      <c r="BN627" s="69"/>
      <c r="BO627" s="69"/>
      <c r="BP627" s="69"/>
      <c r="BQ627" s="69"/>
      <c r="BR627" s="69"/>
      <c r="BS627" s="69"/>
      <c r="BT627" s="69"/>
      <c r="BU627" s="69"/>
      <c r="BV627" s="69"/>
      <c r="BW627" s="69"/>
      <c r="BX627" s="69"/>
      <c r="BY627" s="69"/>
      <c r="BZ627" s="69"/>
      <c r="CA627" s="69"/>
      <c r="CB627" s="69"/>
      <c r="CC627" s="69"/>
      <c r="CD627" s="69"/>
      <c r="CE627" s="69"/>
      <c r="CF627" s="69"/>
      <c r="CG627" s="69"/>
      <c r="CH627" s="69"/>
      <c r="CI627" s="69"/>
      <c r="CJ627" s="69"/>
      <c r="CK627" s="69"/>
      <c r="CL627" s="69"/>
      <c r="CM627" s="69"/>
      <c r="CN627" s="69"/>
      <c r="CO627" s="69"/>
      <c r="CP627" s="69"/>
      <c r="CQ627" s="69"/>
      <c r="CR627" s="69"/>
      <c r="CS627" s="69"/>
      <c r="CT627" s="69"/>
      <c r="CU627" s="69"/>
      <c r="CV627" s="69"/>
      <c r="CW627" s="69"/>
      <c r="CX627" s="69"/>
      <c r="CY627" s="69"/>
      <c r="CZ627" s="69"/>
      <c r="DA627" s="69"/>
      <c r="DB627" s="69"/>
      <c r="DC627" s="69"/>
      <c r="DD627" s="69"/>
      <c r="DE627" s="69"/>
      <c r="DF627" s="69"/>
      <c r="DG627" s="69"/>
      <c r="DH627" s="69"/>
      <c r="DI627" s="69"/>
      <c r="DJ627" s="69"/>
      <c r="DK627" s="69"/>
      <c r="DL627" s="69"/>
      <c r="DM627" s="69"/>
      <c r="DN627" s="69"/>
      <c r="DO627" s="69"/>
      <c r="DP627" s="69"/>
      <c r="DQ627" s="69"/>
      <c r="DR627" s="69"/>
      <c r="DS627" s="69"/>
      <c r="DT627" s="69"/>
      <c r="DU627" s="69"/>
      <c r="DV627" s="69"/>
      <c r="DW627" s="69"/>
      <c r="DX627" s="69"/>
      <c r="DY627" s="69"/>
      <c r="DZ627" s="69"/>
      <c r="EA627" s="69"/>
      <c r="EB627" s="69"/>
      <c r="EC627" s="69"/>
      <c r="ED627" s="69"/>
      <c r="EE627" s="69"/>
      <c r="EF627" s="69"/>
      <c r="EG627" s="69"/>
      <c r="EH627" s="69"/>
      <c r="EI627" s="69"/>
      <c r="EJ627" s="69"/>
      <c r="EK627" s="69"/>
      <c r="EL627" s="69"/>
      <c r="EM627" s="69"/>
      <c r="EN627" s="69"/>
      <c r="EO627" s="69"/>
      <c r="EP627" s="69"/>
      <c r="EQ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69"/>
      <c r="AN628" s="69"/>
      <c r="AO628" s="69"/>
      <c r="AP628" s="69"/>
      <c r="AQ628" s="69"/>
      <c r="AR628" s="69"/>
      <c r="AS628" s="69"/>
      <c r="AT628" s="69"/>
      <c r="AU628" s="69"/>
      <c r="AV628" s="69"/>
      <c r="AW628" s="69"/>
      <c r="AX628" s="69"/>
      <c r="AY628" s="69"/>
      <c r="AZ628" s="69"/>
      <c r="BA628" s="69"/>
      <c r="BB628" s="69"/>
      <c r="BC628" s="69"/>
      <c r="BD628" s="69"/>
      <c r="BE628" s="69"/>
      <c r="BF628" s="69"/>
      <c r="BG628" s="69"/>
      <c r="BH628" s="69"/>
      <c r="BI628" s="69"/>
      <c r="BJ628" s="69"/>
      <c r="BK628" s="69"/>
      <c r="BL628" s="69"/>
      <c r="BM628" s="69"/>
      <c r="BN628" s="69"/>
      <c r="BO628" s="69"/>
      <c r="BP628" s="69"/>
      <c r="BQ628" s="69"/>
      <c r="BR628" s="69"/>
      <c r="BS628" s="69"/>
      <c r="BT628" s="69"/>
      <c r="BU628" s="69"/>
      <c r="BV628" s="69"/>
      <c r="BW628" s="69"/>
      <c r="BX628" s="69"/>
      <c r="BY628" s="69"/>
      <c r="BZ628" s="69"/>
      <c r="CA628" s="69"/>
      <c r="CB628" s="69"/>
      <c r="CC628" s="69"/>
      <c r="CD628" s="69"/>
      <c r="CE628" s="69"/>
      <c r="CF628" s="69"/>
      <c r="CG628" s="69"/>
      <c r="CH628" s="69"/>
      <c r="CI628" s="69"/>
      <c r="CJ628" s="69"/>
      <c r="CK628" s="69"/>
      <c r="CL628" s="69"/>
      <c r="CM628" s="69"/>
      <c r="CN628" s="69"/>
      <c r="CO628" s="69"/>
      <c r="CP628" s="69"/>
      <c r="CQ628" s="69"/>
      <c r="CR628" s="69"/>
      <c r="CS628" s="69"/>
      <c r="CT628" s="69"/>
      <c r="CU628" s="69"/>
      <c r="CV628" s="69"/>
      <c r="CW628" s="69"/>
      <c r="CX628" s="69"/>
      <c r="CY628" s="69"/>
      <c r="CZ628" s="69"/>
      <c r="DA628" s="69"/>
      <c r="DB628" s="69"/>
      <c r="DC628" s="69"/>
      <c r="DD628" s="69"/>
      <c r="DE628" s="69"/>
      <c r="DF628" s="69"/>
      <c r="DG628" s="69"/>
      <c r="DH628" s="69"/>
      <c r="DI628" s="69"/>
      <c r="DJ628" s="69"/>
      <c r="DK628" s="69"/>
      <c r="DL628" s="69"/>
      <c r="DM628" s="69"/>
      <c r="DN628" s="69"/>
      <c r="DO628" s="69"/>
      <c r="DP628" s="69"/>
      <c r="DQ628" s="69"/>
      <c r="DR628" s="69"/>
      <c r="DS628" s="69"/>
      <c r="DT628" s="69"/>
      <c r="DU628" s="69"/>
      <c r="DV628" s="69"/>
      <c r="DW628" s="69"/>
      <c r="DX628" s="69"/>
      <c r="DY628" s="69"/>
      <c r="DZ628" s="69"/>
      <c r="EA628" s="69"/>
      <c r="EB628" s="69"/>
      <c r="EC628" s="69"/>
      <c r="ED628" s="69"/>
      <c r="EE628" s="69"/>
      <c r="EF628" s="69"/>
      <c r="EG628" s="69"/>
      <c r="EH628" s="69"/>
      <c r="EI628" s="69"/>
      <c r="EJ628" s="69"/>
      <c r="EK628" s="69"/>
      <c r="EL628" s="69"/>
      <c r="EM628" s="69"/>
      <c r="EN628" s="69"/>
      <c r="EO628" s="69"/>
      <c r="EP628" s="69"/>
      <c r="EQ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69"/>
      <c r="AN629" s="69"/>
      <c r="AO629" s="69"/>
      <c r="AP629" s="69"/>
      <c r="AQ629" s="69"/>
      <c r="AR629" s="69"/>
      <c r="AS629" s="69"/>
      <c r="AT629" s="69"/>
      <c r="AU629" s="69"/>
      <c r="AV629" s="69"/>
      <c r="AW629" s="69"/>
      <c r="AX629" s="69"/>
      <c r="AY629" s="69"/>
      <c r="AZ629" s="69"/>
      <c r="BA629" s="69"/>
      <c r="BB629" s="69"/>
      <c r="BC629" s="69"/>
      <c r="BD629" s="69"/>
      <c r="BE629" s="69"/>
      <c r="BF629" s="69"/>
      <c r="BG629" s="69"/>
      <c r="BH629" s="69"/>
      <c r="BI629" s="69"/>
      <c r="BJ629" s="69"/>
      <c r="BK629" s="69"/>
      <c r="BL629" s="69"/>
      <c r="BM629" s="69"/>
      <c r="BN629" s="69"/>
      <c r="BO629" s="69"/>
      <c r="BP629" s="69"/>
      <c r="BQ629" s="69"/>
      <c r="BR629" s="69"/>
      <c r="BS629" s="69"/>
      <c r="BT629" s="69"/>
      <c r="BU629" s="69"/>
      <c r="BV629" s="69"/>
      <c r="BW629" s="69"/>
      <c r="BX629" s="69"/>
      <c r="BY629" s="69"/>
      <c r="BZ629" s="69"/>
      <c r="CA629" s="69"/>
      <c r="CB629" s="69"/>
      <c r="CC629" s="69"/>
      <c r="CD629" s="69"/>
      <c r="CE629" s="69"/>
      <c r="CF629" s="69"/>
      <c r="CG629" s="69"/>
      <c r="CH629" s="69"/>
      <c r="CI629" s="69"/>
      <c r="CJ629" s="69"/>
      <c r="CK629" s="69"/>
      <c r="CL629" s="69"/>
      <c r="CM629" s="69"/>
      <c r="CN629" s="69"/>
      <c r="CO629" s="69"/>
      <c r="CP629" s="69"/>
      <c r="CQ629" s="69"/>
      <c r="CR629" s="69"/>
      <c r="CS629" s="69"/>
      <c r="CT629" s="69"/>
      <c r="CU629" s="69"/>
      <c r="CV629" s="69"/>
      <c r="CW629" s="69"/>
      <c r="CX629" s="69"/>
      <c r="CY629" s="69"/>
      <c r="CZ629" s="69"/>
      <c r="DA629" s="69"/>
      <c r="DB629" s="69"/>
      <c r="DC629" s="69"/>
      <c r="DD629" s="69"/>
      <c r="DE629" s="69"/>
      <c r="DF629" s="69"/>
      <c r="DG629" s="69"/>
      <c r="DH629" s="69"/>
      <c r="DI629" s="69"/>
      <c r="DJ629" s="69"/>
      <c r="DK629" s="69"/>
      <c r="DL629" s="69"/>
      <c r="DM629" s="69"/>
      <c r="DN629" s="69"/>
      <c r="DO629" s="69"/>
      <c r="DP629" s="69"/>
      <c r="DQ629" s="69"/>
      <c r="DR629" s="69"/>
      <c r="DS629" s="69"/>
      <c r="DT629" s="69"/>
      <c r="DU629" s="69"/>
      <c r="DV629" s="69"/>
      <c r="DW629" s="69"/>
      <c r="DX629" s="69"/>
      <c r="DY629" s="69"/>
      <c r="DZ629" s="69"/>
      <c r="EA629" s="69"/>
      <c r="EB629" s="69"/>
      <c r="EC629" s="69"/>
      <c r="ED629" s="69"/>
      <c r="EE629" s="69"/>
      <c r="EF629" s="69"/>
      <c r="EG629" s="69"/>
      <c r="EH629" s="69"/>
      <c r="EI629" s="69"/>
      <c r="EJ629" s="69"/>
      <c r="EK629" s="69"/>
      <c r="EL629" s="69"/>
      <c r="EM629" s="69"/>
      <c r="EN629" s="69"/>
      <c r="EO629" s="69"/>
      <c r="EP629" s="69"/>
      <c r="EQ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69"/>
      <c r="AN630" s="69"/>
      <c r="AO630" s="69"/>
      <c r="AP630" s="69"/>
      <c r="AQ630" s="69"/>
      <c r="AR630" s="69"/>
      <c r="AS630" s="69"/>
      <c r="AT630" s="69"/>
      <c r="AU630" s="69"/>
      <c r="AV630" s="69"/>
      <c r="AW630" s="69"/>
      <c r="AX630" s="69"/>
      <c r="AY630" s="69"/>
      <c r="AZ630" s="69"/>
      <c r="BA630" s="69"/>
      <c r="BB630" s="69"/>
      <c r="BC630" s="69"/>
      <c r="BD630" s="69"/>
      <c r="BE630" s="69"/>
      <c r="BF630" s="69"/>
      <c r="BG630" s="69"/>
      <c r="BH630" s="69"/>
      <c r="BI630" s="69"/>
      <c r="BJ630" s="69"/>
      <c r="BK630" s="69"/>
      <c r="BL630" s="69"/>
      <c r="BM630" s="69"/>
      <c r="BN630" s="69"/>
      <c r="BO630" s="69"/>
      <c r="BP630" s="69"/>
      <c r="BQ630" s="69"/>
      <c r="BR630" s="69"/>
      <c r="BS630" s="69"/>
      <c r="BT630" s="69"/>
      <c r="BU630" s="69"/>
      <c r="BV630" s="69"/>
      <c r="BW630" s="69"/>
      <c r="BX630" s="69"/>
      <c r="BY630" s="69"/>
      <c r="BZ630" s="69"/>
      <c r="CA630" s="69"/>
      <c r="CB630" s="69"/>
      <c r="CC630" s="69"/>
      <c r="CD630" s="69"/>
      <c r="CE630" s="69"/>
      <c r="CF630" s="69"/>
      <c r="CG630" s="69"/>
      <c r="CH630" s="69"/>
      <c r="CI630" s="69"/>
      <c r="CJ630" s="69"/>
      <c r="CK630" s="69"/>
      <c r="CL630" s="69"/>
      <c r="CM630" s="69"/>
      <c r="CN630" s="69"/>
      <c r="CO630" s="69"/>
      <c r="CP630" s="69"/>
      <c r="CQ630" s="69"/>
      <c r="CR630" s="69"/>
      <c r="CS630" s="69"/>
      <c r="CT630" s="69"/>
      <c r="CU630" s="69"/>
      <c r="CV630" s="69"/>
      <c r="CW630" s="69"/>
      <c r="CX630" s="69"/>
      <c r="CY630" s="69"/>
      <c r="CZ630" s="69"/>
      <c r="DA630" s="69"/>
      <c r="DB630" s="69"/>
      <c r="DC630" s="69"/>
      <c r="DD630" s="69"/>
      <c r="DE630" s="69"/>
      <c r="DF630" s="69"/>
      <c r="DG630" s="69"/>
      <c r="DH630" s="69"/>
      <c r="DI630" s="69"/>
      <c r="DJ630" s="69"/>
      <c r="DK630" s="69"/>
      <c r="DL630" s="69"/>
      <c r="DM630" s="69"/>
      <c r="DN630" s="69"/>
      <c r="DO630" s="69"/>
      <c r="DP630" s="69"/>
      <c r="DQ630" s="69"/>
      <c r="DR630" s="69"/>
      <c r="DS630" s="69"/>
      <c r="DT630" s="69"/>
      <c r="DU630" s="69"/>
      <c r="DV630" s="69"/>
      <c r="DW630" s="69"/>
      <c r="DX630" s="69"/>
      <c r="DY630" s="69"/>
      <c r="DZ630" s="69"/>
      <c r="EA630" s="69"/>
      <c r="EB630" s="69"/>
      <c r="EC630" s="69"/>
      <c r="ED630" s="69"/>
      <c r="EE630" s="69"/>
      <c r="EF630" s="69"/>
      <c r="EG630" s="69"/>
      <c r="EH630" s="69"/>
      <c r="EI630" s="69"/>
      <c r="EJ630" s="69"/>
      <c r="EK630" s="69"/>
      <c r="EL630" s="69"/>
      <c r="EM630" s="69"/>
      <c r="EN630" s="69"/>
      <c r="EO630" s="69"/>
      <c r="EP630" s="69"/>
      <c r="EQ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69"/>
      <c r="AN631" s="69"/>
      <c r="AO631" s="69"/>
      <c r="AP631" s="69"/>
      <c r="AQ631" s="69"/>
      <c r="AR631" s="69"/>
      <c r="AS631" s="69"/>
      <c r="AT631" s="69"/>
      <c r="AU631" s="69"/>
      <c r="AV631" s="69"/>
      <c r="AW631" s="69"/>
      <c r="AX631" s="69"/>
      <c r="AY631" s="69"/>
      <c r="AZ631" s="69"/>
      <c r="BA631" s="69"/>
      <c r="BB631" s="69"/>
      <c r="BC631" s="69"/>
      <c r="BD631" s="69"/>
      <c r="BE631" s="69"/>
      <c r="BF631" s="69"/>
      <c r="BG631" s="69"/>
      <c r="BH631" s="69"/>
      <c r="BI631" s="69"/>
      <c r="BJ631" s="69"/>
      <c r="BK631" s="69"/>
      <c r="BL631" s="69"/>
      <c r="BM631" s="69"/>
      <c r="BN631" s="69"/>
      <c r="BO631" s="69"/>
      <c r="BP631" s="69"/>
      <c r="BQ631" s="69"/>
      <c r="BR631" s="69"/>
      <c r="BS631" s="69"/>
      <c r="BT631" s="69"/>
      <c r="BU631" s="69"/>
      <c r="BV631" s="69"/>
      <c r="BW631" s="69"/>
      <c r="BX631" s="69"/>
      <c r="BY631" s="69"/>
      <c r="BZ631" s="69"/>
      <c r="CA631" s="69"/>
      <c r="CB631" s="69"/>
      <c r="CC631" s="69"/>
      <c r="CD631" s="69"/>
      <c r="CE631" s="69"/>
      <c r="CF631" s="69"/>
      <c r="CG631" s="69"/>
      <c r="CH631" s="69"/>
      <c r="CI631" s="69"/>
      <c r="CJ631" s="69"/>
      <c r="CK631" s="69"/>
      <c r="CL631" s="69"/>
      <c r="CM631" s="69"/>
      <c r="CN631" s="69"/>
      <c r="CO631" s="69"/>
      <c r="CP631" s="69"/>
      <c r="CQ631" s="69"/>
      <c r="CR631" s="69"/>
      <c r="CS631" s="69"/>
      <c r="CT631" s="69"/>
      <c r="CU631" s="69"/>
      <c r="CV631" s="69"/>
      <c r="CW631" s="69"/>
      <c r="CX631" s="69"/>
      <c r="CY631" s="69"/>
      <c r="CZ631" s="69"/>
      <c r="DA631" s="69"/>
      <c r="DB631" s="69"/>
      <c r="DC631" s="69"/>
      <c r="DD631" s="69"/>
      <c r="DE631" s="69"/>
      <c r="DF631" s="69"/>
      <c r="DG631" s="69"/>
      <c r="DH631" s="69"/>
      <c r="DI631" s="69"/>
      <c r="DJ631" s="69"/>
      <c r="DK631" s="69"/>
      <c r="DL631" s="69"/>
      <c r="DM631" s="69"/>
      <c r="DN631" s="69"/>
      <c r="DO631" s="69"/>
      <c r="DP631" s="69"/>
      <c r="DQ631" s="69"/>
      <c r="DR631" s="69"/>
      <c r="DS631" s="69"/>
      <c r="DT631" s="69"/>
      <c r="DU631" s="69"/>
      <c r="DV631" s="69"/>
      <c r="DW631" s="69"/>
      <c r="DX631" s="69"/>
      <c r="DY631" s="69"/>
      <c r="DZ631" s="69"/>
      <c r="EA631" s="69"/>
      <c r="EB631" s="69"/>
      <c r="EC631" s="69"/>
      <c r="ED631" s="69"/>
      <c r="EE631" s="69"/>
      <c r="EF631" s="69"/>
      <c r="EG631" s="69"/>
      <c r="EH631" s="69"/>
      <c r="EI631" s="69"/>
      <c r="EJ631" s="69"/>
      <c r="EK631" s="69"/>
      <c r="EL631" s="69"/>
      <c r="EM631" s="69"/>
      <c r="EN631" s="69"/>
      <c r="EO631" s="69"/>
      <c r="EP631" s="69"/>
      <c r="EQ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69"/>
      <c r="AN632" s="69"/>
      <c r="AO632" s="69"/>
      <c r="AP632" s="69"/>
      <c r="AQ632" s="69"/>
      <c r="AR632" s="69"/>
      <c r="AS632" s="69"/>
      <c r="AT632" s="69"/>
      <c r="AU632" s="69"/>
      <c r="AV632" s="69"/>
      <c r="AW632" s="69"/>
      <c r="AX632" s="69"/>
      <c r="AY632" s="69"/>
      <c r="AZ632" s="69"/>
      <c r="BA632" s="69"/>
      <c r="BB632" s="69"/>
      <c r="BC632" s="69"/>
      <c r="BD632" s="69"/>
      <c r="BE632" s="69"/>
      <c r="BF632" s="69"/>
      <c r="BG632" s="69"/>
      <c r="BH632" s="69"/>
      <c r="BI632" s="69"/>
      <c r="BJ632" s="69"/>
      <c r="BK632" s="69"/>
      <c r="BL632" s="69"/>
      <c r="BM632" s="69"/>
      <c r="BN632" s="69"/>
      <c r="BO632" s="69"/>
      <c r="BP632" s="69"/>
      <c r="BQ632" s="69"/>
      <c r="BR632" s="69"/>
      <c r="BS632" s="69"/>
      <c r="BT632" s="69"/>
      <c r="BU632" s="69"/>
      <c r="BV632" s="69"/>
      <c r="BW632" s="69"/>
      <c r="BX632" s="69"/>
      <c r="BY632" s="69"/>
      <c r="BZ632" s="69"/>
      <c r="CA632" s="69"/>
      <c r="CB632" s="69"/>
      <c r="CC632" s="69"/>
      <c r="CD632" s="69"/>
      <c r="CE632" s="69"/>
      <c r="CF632" s="69"/>
      <c r="CG632" s="69"/>
      <c r="CH632" s="69"/>
      <c r="CI632" s="69"/>
      <c r="CJ632" s="69"/>
      <c r="CK632" s="69"/>
      <c r="CL632" s="69"/>
      <c r="CM632" s="69"/>
      <c r="CN632" s="69"/>
      <c r="CO632" s="69"/>
      <c r="CP632" s="69"/>
      <c r="CQ632" s="69"/>
      <c r="CR632" s="69"/>
      <c r="CS632" s="69"/>
      <c r="CT632" s="69"/>
      <c r="CU632" s="69"/>
      <c r="CV632" s="69"/>
      <c r="CW632" s="69"/>
      <c r="CX632" s="69"/>
      <c r="CY632" s="69"/>
      <c r="CZ632" s="69"/>
      <c r="DA632" s="69"/>
      <c r="DB632" s="69"/>
      <c r="DC632" s="69"/>
      <c r="DD632" s="69"/>
      <c r="DE632" s="69"/>
      <c r="DF632" s="69"/>
      <c r="DG632" s="69"/>
      <c r="DH632" s="69"/>
      <c r="DI632" s="69"/>
      <c r="DJ632" s="69"/>
      <c r="DK632" s="69"/>
      <c r="DL632" s="69"/>
      <c r="DM632" s="69"/>
      <c r="DN632" s="69"/>
      <c r="DO632" s="69"/>
      <c r="DP632" s="69"/>
      <c r="DQ632" s="69"/>
      <c r="DR632" s="69"/>
      <c r="DS632" s="69"/>
      <c r="DT632" s="69"/>
      <c r="DU632" s="69"/>
      <c r="DV632" s="69"/>
      <c r="DW632" s="69"/>
      <c r="DX632" s="69"/>
      <c r="DY632" s="69"/>
      <c r="DZ632" s="69"/>
      <c r="EA632" s="69"/>
      <c r="EB632" s="69"/>
      <c r="EC632" s="69"/>
      <c r="ED632" s="69"/>
      <c r="EE632" s="69"/>
      <c r="EF632" s="69"/>
      <c r="EG632" s="69"/>
      <c r="EH632" s="69"/>
      <c r="EI632" s="69"/>
      <c r="EJ632" s="69"/>
      <c r="EK632" s="69"/>
      <c r="EL632" s="69"/>
      <c r="EM632" s="69"/>
      <c r="EN632" s="69"/>
      <c r="EO632" s="69"/>
      <c r="EP632" s="69"/>
      <c r="EQ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69"/>
      <c r="AN633" s="69"/>
      <c r="AO633" s="69"/>
      <c r="AP633" s="69"/>
      <c r="AQ633" s="69"/>
      <c r="AR633" s="69"/>
      <c r="AS633" s="69"/>
      <c r="AT633" s="69"/>
      <c r="AU633" s="69"/>
      <c r="AV633" s="69"/>
      <c r="AW633" s="69"/>
      <c r="AX633" s="69"/>
      <c r="AY633" s="69"/>
      <c r="AZ633" s="69"/>
      <c r="BA633" s="69"/>
      <c r="BB633" s="69"/>
      <c r="BC633" s="69"/>
      <c r="BD633" s="69"/>
      <c r="BE633" s="69"/>
      <c r="BF633" s="69"/>
      <c r="BG633" s="69"/>
      <c r="BH633" s="69"/>
      <c r="BI633" s="69"/>
      <c r="BJ633" s="69"/>
      <c r="BK633" s="69"/>
      <c r="BL633" s="69"/>
      <c r="BM633" s="69"/>
      <c r="BN633" s="69"/>
      <c r="BO633" s="69"/>
      <c r="BP633" s="69"/>
      <c r="BQ633" s="69"/>
      <c r="BR633" s="69"/>
      <c r="BS633" s="69"/>
      <c r="BT633" s="69"/>
      <c r="BU633" s="69"/>
      <c r="BV633" s="69"/>
      <c r="BW633" s="69"/>
      <c r="BX633" s="69"/>
      <c r="BY633" s="69"/>
      <c r="BZ633" s="69"/>
      <c r="CA633" s="69"/>
      <c r="CB633" s="69"/>
      <c r="CC633" s="69"/>
      <c r="CD633" s="69"/>
      <c r="CE633" s="69"/>
      <c r="CF633" s="69"/>
      <c r="CG633" s="69"/>
      <c r="CH633" s="69"/>
      <c r="CI633" s="69"/>
      <c r="CJ633" s="69"/>
      <c r="CK633" s="69"/>
      <c r="CL633" s="69"/>
      <c r="CM633" s="69"/>
      <c r="CN633" s="69"/>
      <c r="CO633" s="69"/>
      <c r="CP633" s="69"/>
      <c r="CQ633" s="69"/>
      <c r="CR633" s="69"/>
      <c r="CS633" s="69"/>
      <c r="CT633" s="69"/>
      <c r="CU633" s="69"/>
      <c r="CV633" s="69"/>
      <c r="CW633" s="69"/>
      <c r="CX633" s="69"/>
      <c r="CY633" s="69"/>
      <c r="CZ633" s="69"/>
      <c r="DA633" s="69"/>
      <c r="DB633" s="69"/>
      <c r="DC633" s="69"/>
      <c r="DD633" s="69"/>
      <c r="DE633" s="69"/>
      <c r="DF633" s="69"/>
      <c r="DG633" s="69"/>
      <c r="DH633" s="69"/>
      <c r="DI633" s="69"/>
      <c r="DJ633" s="69"/>
      <c r="DK633" s="69"/>
      <c r="DL633" s="69"/>
      <c r="DM633" s="69"/>
      <c r="DN633" s="69"/>
      <c r="DO633" s="69"/>
      <c r="DP633" s="69"/>
      <c r="DQ633" s="69"/>
      <c r="DR633" s="69"/>
      <c r="DS633" s="69"/>
      <c r="DT633" s="69"/>
      <c r="DU633" s="69"/>
      <c r="DV633" s="69"/>
      <c r="DW633" s="69"/>
      <c r="DX633" s="69"/>
      <c r="DY633" s="69"/>
      <c r="DZ633" s="69"/>
      <c r="EA633" s="69"/>
      <c r="EB633" s="69"/>
      <c r="EC633" s="69"/>
      <c r="ED633" s="69"/>
      <c r="EE633" s="69"/>
      <c r="EF633" s="69"/>
      <c r="EG633" s="69"/>
      <c r="EH633" s="69"/>
      <c r="EI633" s="69"/>
      <c r="EJ633" s="69"/>
      <c r="EK633" s="69"/>
      <c r="EL633" s="69"/>
      <c r="EM633" s="69"/>
      <c r="EN633" s="69"/>
      <c r="EO633" s="69"/>
      <c r="EP633" s="69"/>
      <c r="EQ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69"/>
      <c r="AN634" s="69"/>
      <c r="AO634" s="69"/>
      <c r="AP634" s="69"/>
      <c r="AQ634" s="69"/>
      <c r="AR634" s="69"/>
      <c r="AS634" s="69"/>
      <c r="AT634" s="69"/>
      <c r="AU634" s="69"/>
      <c r="AV634" s="69"/>
      <c r="AW634" s="69"/>
      <c r="AX634" s="69"/>
      <c r="AY634" s="69"/>
      <c r="AZ634" s="69"/>
      <c r="BA634" s="69"/>
      <c r="BB634" s="69"/>
      <c r="BC634" s="69"/>
      <c r="BD634" s="69"/>
      <c r="BE634" s="69"/>
      <c r="BF634" s="69"/>
      <c r="BG634" s="69"/>
      <c r="BH634" s="69"/>
      <c r="BI634" s="69"/>
      <c r="BJ634" s="69"/>
      <c r="BK634" s="69"/>
      <c r="BL634" s="69"/>
      <c r="BM634" s="69"/>
      <c r="BN634" s="69"/>
      <c r="BO634" s="69"/>
      <c r="BP634" s="69"/>
      <c r="BQ634" s="69"/>
      <c r="BR634" s="69"/>
      <c r="BS634" s="69"/>
      <c r="BT634" s="69"/>
      <c r="BU634" s="69"/>
      <c r="BV634" s="69"/>
      <c r="BW634" s="69"/>
      <c r="BX634" s="69"/>
      <c r="BY634" s="69"/>
      <c r="BZ634" s="69"/>
      <c r="CA634" s="69"/>
      <c r="CB634" s="69"/>
      <c r="CC634" s="69"/>
      <c r="CD634" s="69"/>
      <c r="CE634" s="69"/>
      <c r="CF634" s="69"/>
      <c r="CG634" s="69"/>
      <c r="CH634" s="69"/>
      <c r="CI634" s="69"/>
      <c r="CJ634" s="69"/>
      <c r="CK634" s="69"/>
      <c r="CL634" s="69"/>
      <c r="CM634" s="69"/>
      <c r="CN634" s="69"/>
      <c r="CO634" s="69"/>
      <c r="CP634" s="69"/>
      <c r="CQ634" s="69"/>
      <c r="CR634" s="69"/>
      <c r="CS634" s="69"/>
      <c r="CT634" s="69"/>
      <c r="CU634" s="69"/>
      <c r="CV634" s="69"/>
      <c r="CW634" s="69"/>
      <c r="CX634" s="69"/>
      <c r="CY634" s="69"/>
      <c r="CZ634" s="69"/>
      <c r="DA634" s="69"/>
      <c r="DB634" s="69"/>
      <c r="DC634" s="69"/>
      <c r="DD634" s="69"/>
      <c r="DE634" s="69"/>
      <c r="DF634" s="69"/>
      <c r="DG634" s="69"/>
      <c r="DH634" s="69"/>
      <c r="DI634" s="69"/>
      <c r="DJ634" s="69"/>
      <c r="DK634" s="69"/>
      <c r="DL634" s="69"/>
      <c r="DM634" s="69"/>
      <c r="DN634" s="69"/>
      <c r="DO634" s="69"/>
      <c r="DP634" s="69"/>
      <c r="DQ634" s="69"/>
      <c r="DR634" s="69"/>
      <c r="DS634" s="69"/>
      <c r="DT634" s="69"/>
      <c r="DU634" s="69"/>
      <c r="DV634" s="69"/>
      <c r="DW634" s="69"/>
      <c r="DX634" s="69"/>
      <c r="DY634" s="69"/>
      <c r="DZ634" s="69"/>
      <c r="EA634" s="69"/>
      <c r="EB634" s="69"/>
      <c r="EC634" s="69"/>
      <c r="ED634" s="69"/>
      <c r="EE634" s="69"/>
      <c r="EF634" s="69"/>
      <c r="EG634" s="69"/>
      <c r="EH634" s="69"/>
      <c r="EI634" s="69"/>
      <c r="EJ634" s="69"/>
      <c r="EK634" s="69"/>
      <c r="EL634" s="69"/>
      <c r="EM634" s="69"/>
      <c r="EN634" s="69"/>
      <c r="EO634" s="69"/>
      <c r="EP634" s="69"/>
      <c r="EQ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69"/>
      <c r="AN635" s="69"/>
      <c r="AO635" s="69"/>
      <c r="AP635" s="69"/>
      <c r="AQ635" s="69"/>
      <c r="AR635" s="69"/>
      <c r="AS635" s="69"/>
      <c r="AT635" s="69"/>
      <c r="AU635" s="69"/>
      <c r="AV635" s="69"/>
      <c r="AW635" s="69"/>
      <c r="AX635" s="69"/>
      <c r="AY635" s="69"/>
      <c r="AZ635" s="69"/>
      <c r="BA635" s="69"/>
      <c r="BB635" s="69"/>
      <c r="BC635" s="69"/>
      <c r="BD635" s="69"/>
      <c r="BE635" s="69"/>
      <c r="BF635" s="69"/>
      <c r="BG635" s="69"/>
      <c r="BH635" s="69"/>
      <c r="BI635" s="69"/>
      <c r="BJ635" s="69"/>
      <c r="BK635" s="69"/>
      <c r="BL635" s="69"/>
      <c r="BM635" s="69"/>
      <c r="BN635" s="69"/>
      <c r="BO635" s="69"/>
      <c r="BP635" s="69"/>
      <c r="BQ635" s="69"/>
      <c r="BR635" s="69"/>
      <c r="BS635" s="69"/>
      <c r="BT635" s="69"/>
      <c r="BU635" s="69"/>
      <c r="BV635" s="69"/>
      <c r="BW635" s="69"/>
      <c r="BX635" s="69"/>
      <c r="BY635" s="69"/>
      <c r="BZ635" s="69"/>
      <c r="CA635" s="69"/>
      <c r="CB635" s="69"/>
      <c r="CC635" s="69"/>
      <c r="CD635" s="69"/>
      <c r="CE635" s="69"/>
      <c r="CF635" s="69"/>
      <c r="CG635" s="69"/>
      <c r="CH635" s="69"/>
      <c r="CI635" s="69"/>
      <c r="CJ635" s="69"/>
      <c r="CK635" s="69"/>
      <c r="CL635" s="69"/>
      <c r="CM635" s="69"/>
      <c r="CN635" s="69"/>
      <c r="CO635" s="69"/>
      <c r="CP635" s="69"/>
      <c r="CQ635" s="69"/>
      <c r="CR635" s="69"/>
      <c r="CS635" s="69"/>
      <c r="CT635" s="69"/>
      <c r="CU635" s="69"/>
      <c r="CV635" s="69"/>
      <c r="CW635" s="69"/>
      <c r="CX635" s="69"/>
      <c r="CY635" s="69"/>
      <c r="CZ635" s="69"/>
      <c r="DA635" s="69"/>
      <c r="DB635" s="69"/>
      <c r="DC635" s="69"/>
      <c r="DD635" s="69"/>
      <c r="DE635" s="69"/>
      <c r="DF635" s="69"/>
      <c r="DG635" s="69"/>
      <c r="DH635" s="69"/>
      <c r="DI635" s="69"/>
      <c r="DJ635" s="69"/>
      <c r="DK635" s="69"/>
      <c r="DL635" s="69"/>
      <c r="DM635" s="69"/>
      <c r="DN635" s="69"/>
      <c r="DO635" s="69"/>
      <c r="DP635" s="69"/>
      <c r="DQ635" s="69"/>
      <c r="DR635" s="69"/>
      <c r="DS635" s="69"/>
      <c r="DT635" s="69"/>
      <c r="DU635" s="69"/>
      <c r="DV635" s="69"/>
      <c r="DW635" s="69"/>
      <c r="DX635" s="69"/>
      <c r="DY635" s="69"/>
      <c r="DZ635" s="69"/>
      <c r="EA635" s="69"/>
      <c r="EB635" s="69"/>
      <c r="EC635" s="69"/>
      <c r="ED635" s="69"/>
      <c r="EE635" s="69"/>
      <c r="EF635" s="69"/>
      <c r="EG635" s="69"/>
      <c r="EH635" s="69"/>
      <c r="EI635" s="69"/>
      <c r="EJ635" s="69"/>
      <c r="EK635" s="69"/>
      <c r="EL635" s="69"/>
      <c r="EM635" s="69"/>
      <c r="EN635" s="69"/>
      <c r="EO635" s="69"/>
      <c r="EP635" s="69"/>
      <c r="EQ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69"/>
      <c r="AN636" s="69"/>
      <c r="AO636" s="69"/>
      <c r="AP636" s="69"/>
      <c r="AQ636" s="69"/>
      <c r="AR636" s="69"/>
      <c r="AS636" s="69"/>
      <c r="AT636" s="69"/>
      <c r="AU636" s="69"/>
      <c r="AV636" s="69"/>
      <c r="AW636" s="69"/>
      <c r="AX636" s="69"/>
      <c r="AY636" s="69"/>
      <c r="AZ636" s="69"/>
      <c r="BA636" s="69"/>
      <c r="BB636" s="69"/>
      <c r="BC636" s="69"/>
      <c r="BD636" s="69"/>
      <c r="BE636" s="69"/>
      <c r="BF636" s="69"/>
      <c r="BG636" s="69"/>
      <c r="BH636" s="69"/>
      <c r="BI636" s="69"/>
      <c r="BJ636" s="69"/>
      <c r="BK636" s="69"/>
      <c r="BL636" s="69"/>
      <c r="BM636" s="69"/>
      <c r="BN636" s="69"/>
      <c r="BO636" s="69"/>
      <c r="BP636" s="69"/>
      <c r="BQ636" s="69"/>
      <c r="BR636" s="69"/>
      <c r="BS636" s="69"/>
      <c r="BT636" s="69"/>
      <c r="BU636" s="69"/>
      <c r="BV636" s="69"/>
      <c r="BW636" s="69"/>
      <c r="BX636" s="69"/>
      <c r="BY636" s="69"/>
      <c r="BZ636" s="69"/>
      <c r="CA636" s="69"/>
      <c r="CB636" s="69"/>
      <c r="CC636" s="69"/>
      <c r="CD636" s="69"/>
      <c r="CE636" s="69"/>
      <c r="CF636" s="69"/>
      <c r="CG636" s="69"/>
      <c r="CH636" s="69"/>
      <c r="CI636" s="69"/>
      <c r="CJ636" s="69"/>
      <c r="CK636" s="69"/>
      <c r="CL636" s="69"/>
      <c r="CM636" s="69"/>
      <c r="CN636" s="69"/>
      <c r="CO636" s="69"/>
      <c r="CP636" s="69"/>
      <c r="CQ636" s="69"/>
      <c r="CR636" s="69"/>
      <c r="CS636" s="69"/>
      <c r="CT636" s="69"/>
      <c r="CU636" s="69"/>
      <c r="CV636" s="69"/>
      <c r="CW636" s="69"/>
      <c r="CX636" s="69"/>
      <c r="CY636" s="69"/>
      <c r="CZ636" s="69"/>
      <c r="DA636" s="69"/>
      <c r="DB636" s="69"/>
      <c r="DC636" s="69"/>
      <c r="DD636" s="69"/>
      <c r="DE636" s="69"/>
      <c r="DF636" s="69"/>
      <c r="DG636" s="69"/>
      <c r="DH636" s="69"/>
      <c r="DI636" s="69"/>
      <c r="DJ636" s="69"/>
      <c r="DK636" s="69"/>
      <c r="DL636" s="69"/>
      <c r="DM636" s="69"/>
      <c r="DN636" s="69"/>
      <c r="DO636" s="69"/>
      <c r="DP636" s="69"/>
      <c r="DQ636" s="69"/>
      <c r="DR636" s="69"/>
      <c r="DS636" s="69"/>
      <c r="DT636" s="69"/>
      <c r="DU636" s="69"/>
      <c r="DV636" s="69"/>
      <c r="DW636" s="69"/>
      <c r="DX636" s="69"/>
      <c r="DY636" s="69"/>
      <c r="DZ636" s="69"/>
      <c r="EA636" s="69"/>
      <c r="EB636" s="69"/>
      <c r="EC636" s="69"/>
      <c r="ED636" s="69"/>
      <c r="EE636" s="69"/>
      <c r="EF636" s="69"/>
      <c r="EG636" s="69"/>
      <c r="EH636" s="69"/>
      <c r="EI636" s="69"/>
      <c r="EJ636" s="69"/>
      <c r="EK636" s="69"/>
      <c r="EL636" s="69"/>
      <c r="EM636" s="69"/>
      <c r="EN636" s="69"/>
      <c r="EO636" s="69"/>
      <c r="EP636" s="69"/>
      <c r="EQ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c r="AN637" s="69"/>
      <c r="AO637" s="69"/>
      <c r="AP637" s="69"/>
      <c r="AQ637" s="69"/>
      <c r="AR637" s="69"/>
      <c r="AS637" s="69"/>
      <c r="AT637" s="69"/>
      <c r="AU637" s="69"/>
      <c r="AV637" s="69"/>
      <c r="AW637" s="69"/>
      <c r="AX637" s="69"/>
      <c r="AY637" s="69"/>
      <c r="AZ637" s="69"/>
      <c r="BA637" s="69"/>
      <c r="BB637" s="69"/>
      <c r="BC637" s="69"/>
      <c r="BD637" s="69"/>
      <c r="BE637" s="69"/>
      <c r="BF637" s="69"/>
      <c r="BG637" s="69"/>
      <c r="BH637" s="69"/>
      <c r="BI637" s="69"/>
      <c r="BJ637" s="69"/>
      <c r="BK637" s="69"/>
      <c r="BL637" s="69"/>
      <c r="BM637" s="69"/>
      <c r="BN637" s="69"/>
      <c r="BO637" s="69"/>
      <c r="BP637" s="69"/>
      <c r="BQ637" s="69"/>
      <c r="BR637" s="69"/>
      <c r="BS637" s="69"/>
      <c r="BT637" s="69"/>
      <c r="BU637" s="69"/>
      <c r="BV637" s="69"/>
      <c r="BW637" s="69"/>
      <c r="BX637" s="69"/>
      <c r="BY637" s="69"/>
      <c r="BZ637" s="69"/>
      <c r="CA637" s="69"/>
      <c r="CB637" s="69"/>
      <c r="CC637" s="69"/>
      <c r="CD637" s="69"/>
      <c r="CE637" s="69"/>
      <c r="CF637" s="69"/>
      <c r="CG637" s="69"/>
      <c r="CH637" s="69"/>
      <c r="CI637" s="69"/>
      <c r="CJ637" s="69"/>
      <c r="CK637" s="69"/>
      <c r="CL637" s="69"/>
      <c r="CM637" s="69"/>
      <c r="CN637" s="69"/>
      <c r="CO637" s="69"/>
      <c r="CP637" s="69"/>
      <c r="CQ637" s="69"/>
      <c r="CR637" s="69"/>
      <c r="CS637" s="69"/>
      <c r="CT637" s="69"/>
      <c r="CU637" s="69"/>
      <c r="CV637" s="69"/>
      <c r="CW637" s="69"/>
      <c r="CX637" s="69"/>
      <c r="CY637" s="69"/>
      <c r="CZ637" s="69"/>
      <c r="DA637" s="69"/>
      <c r="DB637" s="69"/>
      <c r="DC637" s="69"/>
      <c r="DD637" s="69"/>
      <c r="DE637" s="69"/>
      <c r="DF637" s="69"/>
      <c r="DG637" s="69"/>
      <c r="DH637" s="69"/>
      <c r="DI637" s="69"/>
      <c r="DJ637" s="69"/>
      <c r="DK637" s="69"/>
      <c r="DL637" s="69"/>
      <c r="DM637" s="69"/>
      <c r="DN637" s="69"/>
      <c r="DO637" s="69"/>
      <c r="DP637" s="69"/>
      <c r="DQ637" s="69"/>
      <c r="DR637" s="69"/>
      <c r="DS637" s="69"/>
      <c r="DT637" s="69"/>
      <c r="DU637" s="69"/>
      <c r="DV637" s="69"/>
      <c r="DW637" s="69"/>
      <c r="DX637" s="69"/>
      <c r="DY637" s="69"/>
      <c r="DZ637" s="69"/>
      <c r="EA637" s="69"/>
      <c r="EB637" s="69"/>
      <c r="EC637" s="69"/>
      <c r="ED637" s="69"/>
      <c r="EE637" s="69"/>
      <c r="EF637" s="69"/>
      <c r="EG637" s="69"/>
      <c r="EH637" s="69"/>
      <c r="EI637" s="69"/>
      <c r="EJ637" s="69"/>
      <c r="EK637" s="69"/>
      <c r="EL637" s="69"/>
      <c r="EM637" s="69"/>
      <c r="EN637" s="69"/>
      <c r="EO637" s="69"/>
      <c r="EP637" s="69"/>
      <c r="EQ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69"/>
      <c r="AN638" s="69"/>
      <c r="AO638" s="69"/>
      <c r="AP638" s="69"/>
      <c r="AQ638" s="69"/>
      <c r="AR638" s="69"/>
      <c r="AS638" s="69"/>
      <c r="AT638" s="69"/>
      <c r="AU638" s="69"/>
      <c r="AV638" s="69"/>
      <c r="AW638" s="69"/>
      <c r="AX638" s="69"/>
      <c r="AY638" s="69"/>
      <c r="AZ638" s="69"/>
      <c r="BA638" s="69"/>
      <c r="BB638" s="69"/>
      <c r="BC638" s="69"/>
      <c r="BD638" s="69"/>
      <c r="BE638" s="69"/>
      <c r="BF638" s="69"/>
      <c r="BG638" s="69"/>
      <c r="BH638" s="69"/>
      <c r="BI638" s="69"/>
      <c r="BJ638" s="69"/>
      <c r="BK638" s="69"/>
      <c r="BL638" s="69"/>
      <c r="BM638" s="69"/>
      <c r="BN638" s="69"/>
      <c r="BO638" s="69"/>
      <c r="BP638" s="69"/>
      <c r="BQ638" s="69"/>
      <c r="BR638" s="69"/>
      <c r="BS638" s="69"/>
      <c r="BT638" s="69"/>
      <c r="BU638" s="69"/>
      <c r="BV638" s="69"/>
      <c r="BW638" s="69"/>
      <c r="BX638" s="69"/>
      <c r="BY638" s="69"/>
      <c r="BZ638" s="69"/>
      <c r="CA638" s="69"/>
      <c r="CB638" s="69"/>
      <c r="CC638" s="69"/>
      <c r="CD638" s="69"/>
      <c r="CE638" s="69"/>
      <c r="CF638" s="69"/>
      <c r="CG638" s="69"/>
      <c r="CH638" s="69"/>
      <c r="CI638" s="69"/>
      <c r="CJ638" s="69"/>
      <c r="CK638" s="69"/>
      <c r="CL638" s="69"/>
      <c r="CM638" s="69"/>
      <c r="CN638" s="69"/>
      <c r="CO638" s="69"/>
      <c r="CP638" s="69"/>
      <c r="CQ638" s="69"/>
      <c r="CR638" s="69"/>
      <c r="CS638" s="69"/>
      <c r="CT638" s="69"/>
      <c r="CU638" s="69"/>
      <c r="CV638" s="69"/>
      <c r="CW638" s="69"/>
      <c r="CX638" s="69"/>
      <c r="CY638" s="69"/>
      <c r="CZ638" s="69"/>
      <c r="DA638" s="69"/>
      <c r="DB638" s="69"/>
      <c r="DC638" s="69"/>
      <c r="DD638" s="69"/>
      <c r="DE638" s="69"/>
      <c r="DF638" s="69"/>
      <c r="DG638" s="69"/>
      <c r="DH638" s="69"/>
      <c r="DI638" s="69"/>
      <c r="DJ638" s="69"/>
      <c r="DK638" s="69"/>
      <c r="DL638" s="69"/>
      <c r="DM638" s="69"/>
      <c r="DN638" s="69"/>
      <c r="DO638" s="69"/>
      <c r="DP638" s="69"/>
      <c r="DQ638" s="69"/>
      <c r="DR638" s="69"/>
      <c r="DS638" s="69"/>
      <c r="DT638" s="69"/>
      <c r="DU638" s="69"/>
      <c r="DV638" s="69"/>
      <c r="DW638" s="69"/>
      <c r="DX638" s="69"/>
      <c r="DY638" s="69"/>
      <c r="DZ638" s="69"/>
      <c r="EA638" s="69"/>
      <c r="EB638" s="69"/>
      <c r="EC638" s="69"/>
      <c r="ED638" s="69"/>
      <c r="EE638" s="69"/>
      <c r="EF638" s="69"/>
      <c r="EG638" s="69"/>
      <c r="EH638" s="69"/>
      <c r="EI638" s="69"/>
      <c r="EJ638" s="69"/>
      <c r="EK638" s="69"/>
      <c r="EL638" s="69"/>
      <c r="EM638" s="69"/>
      <c r="EN638" s="69"/>
      <c r="EO638" s="69"/>
      <c r="EP638" s="69"/>
      <c r="EQ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69"/>
      <c r="AN639" s="69"/>
      <c r="AO639" s="69"/>
      <c r="AP639" s="69"/>
      <c r="AQ639" s="69"/>
      <c r="AR639" s="69"/>
      <c r="AS639" s="69"/>
      <c r="AT639" s="69"/>
      <c r="AU639" s="69"/>
      <c r="AV639" s="69"/>
      <c r="AW639" s="69"/>
      <c r="AX639" s="69"/>
      <c r="AY639" s="69"/>
      <c r="AZ639" s="69"/>
      <c r="BA639" s="69"/>
      <c r="BB639" s="69"/>
      <c r="BC639" s="69"/>
      <c r="BD639" s="69"/>
      <c r="BE639" s="69"/>
      <c r="BF639" s="69"/>
      <c r="BG639" s="69"/>
      <c r="BH639" s="69"/>
      <c r="BI639" s="69"/>
      <c r="BJ639" s="69"/>
      <c r="BK639" s="69"/>
      <c r="BL639" s="69"/>
      <c r="BM639" s="69"/>
      <c r="BN639" s="69"/>
      <c r="BO639" s="69"/>
      <c r="BP639" s="69"/>
      <c r="BQ639" s="69"/>
      <c r="BR639" s="69"/>
      <c r="BS639" s="69"/>
      <c r="BT639" s="69"/>
      <c r="BU639" s="69"/>
      <c r="BV639" s="69"/>
      <c r="BW639" s="69"/>
      <c r="BX639" s="69"/>
      <c r="BY639" s="69"/>
      <c r="BZ639" s="69"/>
      <c r="CA639" s="69"/>
      <c r="CB639" s="69"/>
      <c r="CC639" s="69"/>
      <c r="CD639" s="69"/>
      <c r="CE639" s="69"/>
      <c r="CF639" s="69"/>
      <c r="CG639" s="69"/>
      <c r="CH639" s="69"/>
      <c r="CI639" s="69"/>
      <c r="CJ639" s="69"/>
      <c r="CK639" s="69"/>
      <c r="CL639" s="69"/>
      <c r="CM639" s="69"/>
      <c r="CN639" s="69"/>
      <c r="CO639" s="69"/>
      <c r="CP639" s="69"/>
      <c r="CQ639" s="69"/>
      <c r="CR639" s="69"/>
      <c r="CS639" s="69"/>
      <c r="CT639" s="69"/>
      <c r="CU639" s="69"/>
      <c r="CV639" s="69"/>
      <c r="CW639" s="69"/>
      <c r="CX639" s="69"/>
      <c r="CY639" s="69"/>
      <c r="CZ639" s="69"/>
      <c r="DA639" s="69"/>
      <c r="DB639" s="69"/>
      <c r="DC639" s="69"/>
      <c r="DD639" s="69"/>
      <c r="DE639" s="69"/>
      <c r="DF639" s="69"/>
      <c r="DG639" s="69"/>
      <c r="DH639" s="69"/>
      <c r="DI639" s="69"/>
      <c r="DJ639" s="69"/>
      <c r="DK639" s="69"/>
      <c r="DL639" s="69"/>
      <c r="DM639" s="69"/>
      <c r="DN639" s="69"/>
      <c r="DO639" s="69"/>
      <c r="DP639" s="69"/>
      <c r="DQ639" s="69"/>
      <c r="DR639" s="69"/>
      <c r="DS639" s="69"/>
      <c r="DT639" s="69"/>
      <c r="DU639" s="69"/>
      <c r="DV639" s="69"/>
      <c r="DW639" s="69"/>
      <c r="DX639" s="69"/>
      <c r="DY639" s="69"/>
      <c r="DZ639" s="69"/>
      <c r="EA639" s="69"/>
      <c r="EB639" s="69"/>
      <c r="EC639" s="69"/>
      <c r="ED639" s="69"/>
      <c r="EE639" s="69"/>
      <c r="EF639" s="69"/>
      <c r="EG639" s="69"/>
      <c r="EH639" s="69"/>
      <c r="EI639" s="69"/>
      <c r="EJ639" s="69"/>
      <c r="EK639" s="69"/>
      <c r="EL639" s="69"/>
      <c r="EM639" s="69"/>
      <c r="EN639" s="69"/>
      <c r="EO639" s="69"/>
      <c r="EP639" s="69"/>
      <c r="EQ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69"/>
      <c r="AN640" s="69"/>
      <c r="AO640" s="69"/>
      <c r="AP640" s="69"/>
      <c r="AQ640" s="69"/>
      <c r="AR640" s="69"/>
      <c r="AS640" s="69"/>
      <c r="AT640" s="69"/>
      <c r="AU640" s="69"/>
      <c r="AV640" s="69"/>
      <c r="AW640" s="69"/>
      <c r="AX640" s="69"/>
      <c r="AY640" s="69"/>
      <c r="AZ640" s="69"/>
      <c r="BA640" s="69"/>
      <c r="BB640" s="69"/>
      <c r="BC640" s="69"/>
      <c r="BD640" s="69"/>
      <c r="BE640" s="69"/>
      <c r="BF640" s="69"/>
      <c r="BG640" s="69"/>
      <c r="BH640" s="69"/>
      <c r="BI640" s="69"/>
      <c r="BJ640" s="69"/>
      <c r="BK640" s="69"/>
      <c r="BL640" s="69"/>
      <c r="BM640" s="69"/>
      <c r="BN640" s="69"/>
      <c r="BO640" s="69"/>
      <c r="BP640" s="69"/>
      <c r="BQ640" s="69"/>
      <c r="BR640" s="69"/>
      <c r="BS640" s="69"/>
      <c r="BT640" s="69"/>
      <c r="BU640" s="69"/>
      <c r="BV640" s="69"/>
      <c r="BW640" s="69"/>
      <c r="BX640" s="69"/>
      <c r="BY640" s="69"/>
      <c r="BZ640" s="69"/>
      <c r="CA640" s="69"/>
      <c r="CB640" s="69"/>
      <c r="CC640" s="69"/>
      <c r="CD640" s="69"/>
      <c r="CE640" s="69"/>
      <c r="CF640" s="69"/>
      <c r="CG640" s="69"/>
      <c r="CH640" s="69"/>
      <c r="CI640" s="69"/>
      <c r="CJ640" s="69"/>
      <c r="CK640" s="69"/>
      <c r="CL640" s="69"/>
      <c r="CM640" s="69"/>
      <c r="CN640" s="69"/>
      <c r="CO640" s="69"/>
      <c r="CP640" s="69"/>
      <c r="CQ640" s="69"/>
      <c r="CR640" s="69"/>
      <c r="CS640" s="69"/>
      <c r="CT640" s="69"/>
      <c r="CU640" s="69"/>
      <c r="CV640" s="69"/>
      <c r="CW640" s="69"/>
      <c r="CX640" s="69"/>
      <c r="CY640" s="69"/>
      <c r="CZ640" s="69"/>
      <c r="DA640" s="69"/>
      <c r="DB640" s="69"/>
      <c r="DC640" s="69"/>
      <c r="DD640" s="69"/>
      <c r="DE640" s="69"/>
      <c r="DF640" s="69"/>
      <c r="DG640" s="69"/>
      <c r="DH640" s="69"/>
      <c r="DI640" s="69"/>
      <c r="DJ640" s="69"/>
      <c r="DK640" s="69"/>
      <c r="DL640" s="69"/>
      <c r="DM640" s="69"/>
      <c r="DN640" s="69"/>
      <c r="DO640" s="69"/>
      <c r="DP640" s="69"/>
      <c r="DQ640" s="69"/>
      <c r="DR640" s="69"/>
      <c r="DS640" s="69"/>
      <c r="DT640" s="69"/>
      <c r="DU640" s="69"/>
      <c r="DV640" s="69"/>
      <c r="DW640" s="69"/>
      <c r="DX640" s="69"/>
      <c r="DY640" s="69"/>
      <c r="DZ640" s="69"/>
      <c r="EA640" s="69"/>
      <c r="EB640" s="69"/>
      <c r="EC640" s="69"/>
      <c r="ED640" s="69"/>
      <c r="EE640" s="69"/>
      <c r="EF640" s="69"/>
      <c r="EG640" s="69"/>
      <c r="EH640" s="69"/>
      <c r="EI640" s="69"/>
      <c r="EJ640" s="69"/>
      <c r="EK640" s="69"/>
      <c r="EL640" s="69"/>
      <c r="EM640" s="69"/>
      <c r="EN640" s="69"/>
      <c r="EO640" s="69"/>
      <c r="EP640" s="69"/>
      <c r="EQ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69"/>
      <c r="AN641" s="69"/>
      <c r="AO641" s="69"/>
      <c r="AP641" s="69"/>
      <c r="AQ641" s="69"/>
      <c r="AR641" s="69"/>
      <c r="AS641" s="69"/>
      <c r="AT641" s="69"/>
      <c r="AU641" s="69"/>
      <c r="AV641" s="69"/>
      <c r="AW641" s="69"/>
      <c r="AX641" s="69"/>
      <c r="AY641" s="69"/>
      <c r="AZ641" s="69"/>
      <c r="BA641" s="69"/>
      <c r="BB641" s="69"/>
      <c r="BC641" s="69"/>
      <c r="BD641" s="69"/>
      <c r="BE641" s="69"/>
      <c r="BF641" s="69"/>
      <c r="BG641" s="69"/>
      <c r="BH641" s="69"/>
      <c r="BI641" s="69"/>
      <c r="BJ641" s="69"/>
      <c r="BK641" s="69"/>
      <c r="BL641" s="69"/>
      <c r="BM641" s="69"/>
      <c r="BN641" s="69"/>
      <c r="BO641" s="69"/>
      <c r="BP641" s="69"/>
      <c r="BQ641" s="69"/>
      <c r="BR641" s="69"/>
      <c r="BS641" s="69"/>
      <c r="BT641" s="69"/>
      <c r="BU641" s="69"/>
      <c r="BV641" s="69"/>
      <c r="BW641" s="69"/>
      <c r="BX641" s="69"/>
      <c r="BY641" s="69"/>
      <c r="BZ641" s="69"/>
      <c r="CA641" s="69"/>
      <c r="CB641" s="69"/>
      <c r="CC641" s="69"/>
      <c r="CD641" s="69"/>
      <c r="CE641" s="69"/>
      <c r="CF641" s="69"/>
      <c r="CG641" s="69"/>
      <c r="CH641" s="69"/>
      <c r="CI641" s="69"/>
      <c r="CJ641" s="69"/>
      <c r="CK641" s="69"/>
      <c r="CL641" s="69"/>
      <c r="CM641" s="69"/>
      <c r="CN641" s="69"/>
      <c r="CO641" s="69"/>
      <c r="CP641" s="69"/>
      <c r="CQ641" s="69"/>
      <c r="CR641" s="69"/>
      <c r="CS641" s="69"/>
      <c r="CT641" s="69"/>
      <c r="CU641" s="69"/>
      <c r="CV641" s="69"/>
      <c r="CW641" s="69"/>
      <c r="CX641" s="69"/>
      <c r="CY641" s="69"/>
      <c r="CZ641" s="69"/>
      <c r="DA641" s="69"/>
      <c r="DB641" s="69"/>
      <c r="DC641" s="69"/>
      <c r="DD641" s="69"/>
      <c r="DE641" s="69"/>
      <c r="DF641" s="69"/>
      <c r="DG641" s="69"/>
      <c r="DH641" s="69"/>
      <c r="DI641" s="69"/>
      <c r="DJ641" s="69"/>
      <c r="DK641" s="69"/>
      <c r="DL641" s="69"/>
      <c r="DM641" s="69"/>
      <c r="DN641" s="69"/>
      <c r="DO641" s="69"/>
      <c r="DP641" s="69"/>
      <c r="DQ641" s="69"/>
      <c r="DR641" s="69"/>
      <c r="DS641" s="69"/>
      <c r="DT641" s="69"/>
      <c r="DU641" s="69"/>
      <c r="DV641" s="69"/>
      <c r="DW641" s="69"/>
      <c r="DX641" s="69"/>
      <c r="DY641" s="69"/>
      <c r="DZ641" s="69"/>
      <c r="EA641" s="69"/>
      <c r="EB641" s="69"/>
      <c r="EC641" s="69"/>
      <c r="ED641" s="69"/>
      <c r="EE641" s="69"/>
      <c r="EF641" s="69"/>
      <c r="EG641" s="69"/>
      <c r="EH641" s="69"/>
      <c r="EI641" s="69"/>
      <c r="EJ641" s="69"/>
      <c r="EK641" s="69"/>
      <c r="EL641" s="69"/>
      <c r="EM641" s="69"/>
      <c r="EN641" s="69"/>
      <c r="EO641" s="69"/>
      <c r="EP641" s="69"/>
      <c r="EQ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69"/>
      <c r="AN642" s="69"/>
      <c r="AO642" s="69"/>
      <c r="AP642" s="69"/>
      <c r="AQ642" s="69"/>
      <c r="AR642" s="69"/>
      <c r="AS642" s="69"/>
      <c r="AT642" s="69"/>
      <c r="AU642" s="69"/>
      <c r="AV642" s="69"/>
      <c r="AW642" s="69"/>
      <c r="AX642" s="69"/>
      <c r="AY642" s="69"/>
      <c r="AZ642" s="69"/>
      <c r="BA642" s="69"/>
      <c r="BB642" s="69"/>
      <c r="BC642" s="69"/>
      <c r="BD642" s="69"/>
      <c r="BE642" s="69"/>
      <c r="BF642" s="69"/>
      <c r="BG642" s="69"/>
      <c r="BH642" s="69"/>
      <c r="BI642" s="69"/>
      <c r="BJ642" s="69"/>
      <c r="BK642" s="69"/>
      <c r="BL642" s="69"/>
      <c r="BM642" s="69"/>
      <c r="BN642" s="69"/>
      <c r="BO642" s="69"/>
      <c r="BP642" s="69"/>
      <c r="BQ642" s="69"/>
      <c r="BR642" s="69"/>
      <c r="BS642" s="69"/>
      <c r="BT642" s="69"/>
      <c r="BU642" s="69"/>
      <c r="BV642" s="69"/>
      <c r="BW642" s="69"/>
      <c r="BX642" s="69"/>
      <c r="BY642" s="69"/>
      <c r="BZ642" s="69"/>
      <c r="CA642" s="69"/>
      <c r="CB642" s="69"/>
      <c r="CC642" s="69"/>
      <c r="CD642" s="69"/>
      <c r="CE642" s="69"/>
      <c r="CF642" s="69"/>
      <c r="CG642" s="69"/>
      <c r="CH642" s="69"/>
      <c r="CI642" s="69"/>
      <c r="CJ642" s="69"/>
      <c r="CK642" s="69"/>
      <c r="CL642" s="69"/>
      <c r="CM642" s="69"/>
      <c r="CN642" s="69"/>
      <c r="CO642" s="69"/>
      <c r="CP642" s="69"/>
      <c r="CQ642" s="69"/>
      <c r="CR642" s="69"/>
      <c r="CS642" s="69"/>
      <c r="CT642" s="69"/>
      <c r="CU642" s="69"/>
      <c r="CV642" s="69"/>
      <c r="CW642" s="69"/>
      <c r="CX642" s="69"/>
      <c r="CY642" s="69"/>
      <c r="CZ642" s="69"/>
      <c r="DA642" s="69"/>
      <c r="DB642" s="69"/>
      <c r="DC642" s="69"/>
      <c r="DD642" s="69"/>
      <c r="DE642" s="69"/>
      <c r="DF642" s="69"/>
      <c r="DG642" s="69"/>
      <c r="DH642" s="69"/>
      <c r="DI642" s="69"/>
      <c r="DJ642" s="69"/>
      <c r="DK642" s="69"/>
      <c r="DL642" s="69"/>
      <c r="DM642" s="69"/>
      <c r="DN642" s="69"/>
      <c r="DO642" s="69"/>
      <c r="DP642" s="69"/>
      <c r="DQ642" s="69"/>
      <c r="DR642" s="69"/>
      <c r="DS642" s="69"/>
      <c r="DT642" s="69"/>
      <c r="DU642" s="69"/>
      <c r="DV642" s="69"/>
      <c r="DW642" s="69"/>
      <c r="DX642" s="69"/>
      <c r="DY642" s="69"/>
      <c r="DZ642" s="69"/>
      <c r="EA642" s="69"/>
      <c r="EB642" s="69"/>
      <c r="EC642" s="69"/>
      <c r="ED642" s="69"/>
      <c r="EE642" s="69"/>
      <c r="EF642" s="69"/>
      <c r="EG642" s="69"/>
      <c r="EH642" s="69"/>
      <c r="EI642" s="69"/>
      <c r="EJ642" s="69"/>
      <c r="EK642" s="69"/>
      <c r="EL642" s="69"/>
      <c r="EM642" s="69"/>
      <c r="EN642" s="69"/>
      <c r="EO642" s="69"/>
      <c r="EP642" s="69"/>
      <c r="EQ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69"/>
      <c r="AN643" s="69"/>
      <c r="AO643" s="69"/>
      <c r="AP643" s="69"/>
      <c r="AQ643" s="69"/>
      <c r="AR643" s="69"/>
      <c r="AS643" s="69"/>
      <c r="AT643" s="69"/>
      <c r="AU643" s="69"/>
      <c r="AV643" s="69"/>
      <c r="AW643" s="69"/>
      <c r="AX643" s="69"/>
      <c r="AY643" s="69"/>
      <c r="AZ643" s="69"/>
      <c r="BA643" s="69"/>
      <c r="BB643" s="69"/>
      <c r="BC643" s="69"/>
      <c r="BD643" s="69"/>
      <c r="BE643" s="69"/>
      <c r="BF643" s="69"/>
      <c r="BG643" s="69"/>
      <c r="BH643" s="69"/>
      <c r="BI643" s="69"/>
      <c r="BJ643" s="69"/>
      <c r="BK643" s="69"/>
      <c r="BL643" s="69"/>
      <c r="BM643" s="69"/>
      <c r="BN643" s="69"/>
      <c r="BO643" s="69"/>
      <c r="BP643" s="69"/>
      <c r="BQ643" s="69"/>
      <c r="BR643" s="69"/>
      <c r="BS643" s="69"/>
      <c r="BT643" s="69"/>
      <c r="BU643" s="69"/>
      <c r="BV643" s="69"/>
      <c r="BW643" s="69"/>
      <c r="BX643" s="69"/>
      <c r="BY643" s="69"/>
      <c r="BZ643" s="69"/>
      <c r="CA643" s="69"/>
      <c r="CB643" s="69"/>
      <c r="CC643" s="69"/>
      <c r="CD643" s="69"/>
      <c r="CE643" s="69"/>
      <c r="CF643" s="69"/>
      <c r="CG643" s="69"/>
      <c r="CH643" s="69"/>
      <c r="CI643" s="69"/>
      <c r="CJ643" s="69"/>
      <c r="CK643" s="69"/>
      <c r="CL643" s="69"/>
      <c r="CM643" s="69"/>
      <c r="CN643" s="69"/>
      <c r="CO643" s="69"/>
      <c r="CP643" s="69"/>
      <c r="CQ643" s="69"/>
      <c r="CR643" s="69"/>
      <c r="CS643" s="69"/>
      <c r="CT643" s="69"/>
      <c r="CU643" s="69"/>
      <c r="CV643" s="69"/>
      <c r="CW643" s="69"/>
      <c r="CX643" s="69"/>
      <c r="CY643" s="69"/>
      <c r="CZ643" s="69"/>
      <c r="DA643" s="69"/>
      <c r="DB643" s="69"/>
      <c r="DC643" s="69"/>
      <c r="DD643" s="69"/>
      <c r="DE643" s="69"/>
      <c r="DF643" s="69"/>
      <c r="DG643" s="69"/>
      <c r="DH643" s="69"/>
      <c r="DI643" s="69"/>
      <c r="DJ643" s="69"/>
      <c r="DK643" s="69"/>
      <c r="DL643" s="69"/>
      <c r="DM643" s="69"/>
      <c r="DN643" s="69"/>
      <c r="DO643" s="69"/>
      <c r="DP643" s="69"/>
      <c r="DQ643" s="69"/>
      <c r="DR643" s="69"/>
      <c r="DS643" s="69"/>
      <c r="DT643" s="69"/>
      <c r="DU643" s="69"/>
      <c r="DV643" s="69"/>
      <c r="DW643" s="69"/>
      <c r="DX643" s="69"/>
      <c r="DY643" s="69"/>
      <c r="DZ643" s="69"/>
      <c r="EA643" s="69"/>
      <c r="EB643" s="69"/>
      <c r="EC643" s="69"/>
      <c r="ED643" s="69"/>
      <c r="EE643" s="69"/>
      <c r="EF643" s="69"/>
      <c r="EG643" s="69"/>
      <c r="EH643" s="69"/>
      <c r="EI643" s="69"/>
      <c r="EJ643" s="69"/>
      <c r="EK643" s="69"/>
      <c r="EL643" s="69"/>
      <c r="EM643" s="69"/>
      <c r="EN643" s="69"/>
      <c r="EO643" s="69"/>
      <c r="EP643" s="69"/>
      <c r="EQ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69"/>
      <c r="AN644" s="69"/>
      <c r="AO644" s="69"/>
      <c r="AP644" s="69"/>
      <c r="AQ644" s="69"/>
      <c r="AR644" s="69"/>
      <c r="AS644" s="69"/>
      <c r="AT644" s="69"/>
      <c r="AU644" s="69"/>
      <c r="AV644" s="69"/>
      <c r="AW644" s="69"/>
      <c r="AX644" s="69"/>
      <c r="AY644" s="69"/>
      <c r="AZ644" s="69"/>
      <c r="BA644" s="69"/>
      <c r="BB644" s="69"/>
      <c r="BC644" s="69"/>
      <c r="BD644" s="69"/>
      <c r="BE644" s="69"/>
      <c r="BF644" s="69"/>
      <c r="BG644" s="69"/>
      <c r="BH644" s="69"/>
      <c r="BI644" s="69"/>
      <c r="BJ644" s="69"/>
      <c r="BK644" s="69"/>
      <c r="BL644" s="69"/>
      <c r="BM644" s="69"/>
      <c r="BN644" s="69"/>
      <c r="BO644" s="69"/>
      <c r="BP644" s="69"/>
      <c r="BQ644" s="69"/>
      <c r="BR644" s="69"/>
      <c r="BS644" s="69"/>
      <c r="BT644" s="69"/>
      <c r="BU644" s="69"/>
      <c r="BV644" s="69"/>
      <c r="BW644" s="69"/>
      <c r="BX644" s="69"/>
      <c r="BY644" s="69"/>
      <c r="BZ644" s="69"/>
      <c r="CA644" s="69"/>
      <c r="CB644" s="69"/>
      <c r="CC644" s="69"/>
      <c r="CD644" s="69"/>
      <c r="CE644" s="69"/>
      <c r="CF644" s="69"/>
      <c r="CG644" s="69"/>
      <c r="CH644" s="69"/>
      <c r="CI644" s="69"/>
      <c r="CJ644" s="69"/>
      <c r="CK644" s="69"/>
      <c r="CL644" s="69"/>
      <c r="CM644" s="69"/>
      <c r="CN644" s="69"/>
      <c r="CO644" s="69"/>
      <c r="CP644" s="69"/>
      <c r="CQ644" s="69"/>
      <c r="CR644" s="69"/>
      <c r="CS644" s="69"/>
      <c r="CT644" s="69"/>
      <c r="CU644" s="69"/>
      <c r="CV644" s="69"/>
      <c r="CW644" s="69"/>
      <c r="CX644" s="69"/>
      <c r="CY644" s="69"/>
      <c r="CZ644" s="69"/>
      <c r="DA644" s="69"/>
      <c r="DB644" s="69"/>
      <c r="DC644" s="69"/>
      <c r="DD644" s="69"/>
      <c r="DE644" s="69"/>
      <c r="DF644" s="69"/>
      <c r="DG644" s="69"/>
      <c r="DH644" s="69"/>
      <c r="DI644" s="69"/>
      <c r="DJ644" s="69"/>
      <c r="DK644" s="69"/>
      <c r="DL644" s="69"/>
      <c r="DM644" s="69"/>
      <c r="DN644" s="69"/>
      <c r="DO644" s="69"/>
      <c r="DP644" s="69"/>
      <c r="DQ644" s="69"/>
      <c r="DR644" s="69"/>
      <c r="DS644" s="69"/>
      <c r="DT644" s="69"/>
      <c r="DU644" s="69"/>
      <c r="DV644" s="69"/>
      <c r="DW644" s="69"/>
      <c r="DX644" s="69"/>
      <c r="DY644" s="69"/>
      <c r="DZ644" s="69"/>
      <c r="EA644" s="69"/>
      <c r="EB644" s="69"/>
      <c r="EC644" s="69"/>
      <c r="ED644" s="69"/>
      <c r="EE644" s="69"/>
      <c r="EF644" s="69"/>
      <c r="EG644" s="69"/>
      <c r="EH644" s="69"/>
      <c r="EI644" s="69"/>
      <c r="EJ644" s="69"/>
      <c r="EK644" s="69"/>
      <c r="EL644" s="69"/>
      <c r="EM644" s="69"/>
      <c r="EN644" s="69"/>
      <c r="EO644" s="69"/>
      <c r="EP644" s="69"/>
      <c r="EQ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69"/>
      <c r="AN645" s="69"/>
      <c r="AO645" s="69"/>
      <c r="AP645" s="69"/>
      <c r="AQ645" s="69"/>
      <c r="AR645" s="69"/>
      <c r="AS645" s="69"/>
      <c r="AT645" s="69"/>
      <c r="AU645" s="69"/>
      <c r="AV645" s="69"/>
      <c r="AW645" s="69"/>
      <c r="AX645" s="69"/>
      <c r="AY645" s="69"/>
      <c r="AZ645" s="69"/>
      <c r="BA645" s="69"/>
      <c r="BB645" s="69"/>
      <c r="BC645" s="69"/>
      <c r="BD645" s="69"/>
      <c r="BE645" s="69"/>
      <c r="BF645" s="69"/>
      <c r="BG645" s="69"/>
      <c r="BH645" s="69"/>
      <c r="BI645" s="69"/>
      <c r="BJ645" s="69"/>
      <c r="BK645" s="69"/>
      <c r="BL645" s="69"/>
      <c r="BM645" s="69"/>
      <c r="BN645" s="69"/>
      <c r="BO645" s="69"/>
      <c r="BP645" s="69"/>
      <c r="BQ645" s="69"/>
      <c r="BR645" s="69"/>
      <c r="BS645" s="69"/>
      <c r="BT645" s="69"/>
      <c r="BU645" s="69"/>
      <c r="BV645" s="69"/>
      <c r="BW645" s="69"/>
      <c r="BX645" s="69"/>
      <c r="BY645" s="69"/>
      <c r="BZ645" s="69"/>
      <c r="CA645" s="69"/>
      <c r="CB645" s="69"/>
      <c r="CC645" s="69"/>
      <c r="CD645" s="69"/>
      <c r="CE645" s="69"/>
      <c r="CF645" s="69"/>
      <c r="CG645" s="69"/>
      <c r="CH645" s="69"/>
      <c r="CI645" s="69"/>
      <c r="CJ645" s="69"/>
      <c r="CK645" s="69"/>
      <c r="CL645" s="69"/>
      <c r="CM645" s="69"/>
      <c r="CN645" s="69"/>
      <c r="CO645" s="69"/>
      <c r="CP645" s="69"/>
      <c r="CQ645" s="69"/>
      <c r="CR645" s="69"/>
      <c r="CS645" s="69"/>
      <c r="CT645" s="69"/>
      <c r="CU645" s="69"/>
      <c r="CV645" s="69"/>
      <c r="CW645" s="69"/>
      <c r="CX645" s="69"/>
      <c r="CY645" s="69"/>
      <c r="CZ645" s="69"/>
      <c r="DA645" s="69"/>
      <c r="DB645" s="69"/>
      <c r="DC645" s="69"/>
      <c r="DD645" s="69"/>
      <c r="DE645" s="69"/>
      <c r="DF645" s="69"/>
      <c r="DG645" s="69"/>
      <c r="DH645" s="69"/>
      <c r="DI645" s="69"/>
      <c r="DJ645" s="69"/>
      <c r="DK645" s="69"/>
      <c r="DL645" s="69"/>
      <c r="DM645" s="69"/>
      <c r="DN645" s="69"/>
      <c r="DO645" s="69"/>
      <c r="DP645" s="69"/>
      <c r="DQ645" s="69"/>
      <c r="DR645" s="69"/>
      <c r="DS645" s="69"/>
      <c r="DT645" s="69"/>
      <c r="DU645" s="69"/>
      <c r="DV645" s="69"/>
      <c r="DW645" s="69"/>
      <c r="DX645" s="69"/>
      <c r="DY645" s="69"/>
      <c r="DZ645" s="69"/>
      <c r="EA645" s="69"/>
      <c r="EB645" s="69"/>
      <c r="EC645" s="69"/>
      <c r="ED645" s="69"/>
      <c r="EE645" s="69"/>
      <c r="EF645" s="69"/>
      <c r="EG645" s="69"/>
      <c r="EH645" s="69"/>
      <c r="EI645" s="69"/>
      <c r="EJ645" s="69"/>
      <c r="EK645" s="69"/>
      <c r="EL645" s="69"/>
      <c r="EM645" s="69"/>
      <c r="EN645" s="69"/>
      <c r="EO645" s="69"/>
      <c r="EP645" s="69"/>
      <c r="EQ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69"/>
      <c r="AN646" s="69"/>
      <c r="AO646" s="69"/>
      <c r="AP646" s="69"/>
      <c r="AQ646" s="69"/>
      <c r="AR646" s="69"/>
      <c r="AS646" s="69"/>
      <c r="AT646" s="69"/>
      <c r="AU646" s="69"/>
      <c r="AV646" s="69"/>
      <c r="AW646" s="69"/>
      <c r="AX646" s="69"/>
      <c r="AY646" s="69"/>
      <c r="AZ646" s="69"/>
      <c r="BA646" s="69"/>
      <c r="BB646" s="69"/>
      <c r="BC646" s="69"/>
      <c r="BD646" s="69"/>
      <c r="BE646" s="69"/>
      <c r="BF646" s="69"/>
      <c r="BG646" s="69"/>
      <c r="BH646" s="69"/>
      <c r="BI646" s="69"/>
      <c r="BJ646" s="69"/>
      <c r="BK646" s="69"/>
      <c r="BL646" s="69"/>
      <c r="BM646" s="69"/>
      <c r="BN646" s="69"/>
      <c r="BO646" s="69"/>
      <c r="BP646" s="69"/>
      <c r="BQ646" s="69"/>
      <c r="BR646" s="69"/>
      <c r="BS646" s="69"/>
      <c r="BT646" s="69"/>
      <c r="BU646" s="69"/>
      <c r="BV646" s="69"/>
      <c r="BW646" s="69"/>
      <c r="BX646" s="69"/>
      <c r="BY646" s="69"/>
      <c r="BZ646" s="69"/>
      <c r="CA646" s="69"/>
      <c r="CB646" s="69"/>
      <c r="CC646" s="69"/>
      <c r="CD646" s="69"/>
      <c r="CE646" s="69"/>
      <c r="CF646" s="69"/>
      <c r="CG646" s="69"/>
      <c r="CH646" s="69"/>
      <c r="CI646" s="69"/>
      <c r="CJ646" s="69"/>
      <c r="CK646" s="69"/>
      <c r="CL646" s="69"/>
      <c r="CM646" s="69"/>
      <c r="CN646" s="69"/>
      <c r="CO646" s="69"/>
      <c r="CP646" s="69"/>
      <c r="CQ646" s="69"/>
      <c r="CR646" s="69"/>
      <c r="CS646" s="69"/>
      <c r="CT646" s="69"/>
      <c r="CU646" s="69"/>
      <c r="CV646" s="69"/>
      <c r="CW646" s="69"/>
      <c r="CX646" s="69"/>
      <c r="CY646" s="69"/>
      <c r="CZ646" s="69"/>
      <c r="DA646" s="69"/>
      <c r="DB646" s="69"/>
      <c r="DC646" s="69"/>
      <c r="DD646" s="69"/>
      <c r="DE646" s="69"/>
      <c r="DF646" s="69"/>
      <c r="DG646" s="69"/>
      <c r="DH646" s="69"/>
      <c r="DI646" s="69"/>
      <c r="DJ646" s="69"/>
      <c r="DK646" s="69"/>
      <c r="DL646" s="69"/>
      <c r="DM646" s="69"/>
      <c r="DN646" s="69"/>
      <c r="DO646" s="69"/>
      <c r="DP646" s="69"/>
      <c r="DQ646" s="69"/>
      <c r="DR646" s="69"/>
      <c r="DS646" s="69"/>
      <c r="DT646" s="69"/>
      <c r="DU646" s="69"/>
      <c r="DV646" s="69"/>
      <c r="DW646" s="69"/>
      <c r="DX646" s="69"/>
      <c r="DY646" s="69"/>
      <c r="DZ646" s="69"/>
      <c r="EA646" s="69"/>
      <c r="EB646" s="69"/>
      <c r="EC646" s="69"/>
      <c r="ED646" s="69"/>
      <c r="EE646" s="69"/>
      <c r="EF646" s="69"/>
      <c r="EG646" s="69"/>
      <c r="EH646" s="69"/>
      <c r="EI646" s="69"/>
      <c r="EJ646" s="69"/>
      <c r="EK646" s="69"/>
      <c r="EL646" s="69"/>
      <c r="EM646" s="69"/>
      <c r="EN646" s="69"/>
      <c r="EO646" s="69"/>
      <c r="EP646" s="69"/>
      <c r="EQ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69"/>
      <c r="AN647" s="69"/>
      <c r="AO647" s="69"/>
      <c r="AP647" s="69"/>
      <c r="AQ647" s="69"/>
      <c r="AR647" s="69"/>
      <c r="AS647" s="69"/>
      <c r="AT647" s="69"/>
      <c r="AU647" s="69"/>
      <c r="AV647" s="69"/>
      <c r="AW647" s="69"/>
      <c r="AX647" s="69"/>
      <c r="AY647" s="69"/>
      <c r="AZ647" s="69"/>
      <c r="BA647" s="69"/>
      <c r="BB647" s="69"/>
      <c r="BC647" s="69"/>
      <c r="BD647" s="69"/>
      <c r="BE647" s="69"/>
      <c r="BF647" s="69"/>
      <c r="BG647" s="69"/>
      <c r="BH647" s="69"/>
      <c r="BI647" s="69"/>
      <c r="BJ647" s="69"/>
      <c r="BK647" s="69"/>
      <c r="BL647" s="69"/>
      <c r="BM647" s="69"/>
      <c r="BN647" s="69"/>
      <c r="BO647" s="69"/>
      <c r="BP647" s="69"/>
      <c r="BQ647" s="69"/>
      <c r="BR647" s="69"/>
      <c r="BS647" s="69"/>
      <c r="BT647" s="69"/>
      <c r="BU647" s="69"/>
      <c r="BV647" s="69"/>
      <c r="BW647" s="69"/>
      <c r="BX647" s="69"/>
      <c r="BY647" s="69"/>
      <c r="BZ647" s="69"/>
      <c r="CA647" s="69"/>
      <c r="CB647" s="69"/>
      <c r="CC647" s="69"/>
      <c r="CD647" s="69"/>
      <c r="CE647" s="69"/>
      <c r="CF647" s="69"/>
      <c r="CG647" s="69"/>
      <c r="CH647" s="69"/>
      <c r="CI647" s="69"/>
      <c r="CJ647" s="69"/>
      <c r="CK647" s="69"/>
      <c r="CL647" s="69"/>
      <c r="CM647" s="69"/>
      <c r="CN647" s="69"/>
      <c r="CO647" s="69"/>
      <c r="CP647" s="69"/>
      <c r="CQ647" s="69"/>
      <c r="CR647" s="69"/>
      <c r="CS647" s="69"/>
      <c r="CT647" s="69"/>
      <c r="CU647" s="69"/>
      <c r="CV647" s="69"/>
      <c r="CW647" s="69"/>
      <c r="CX647" s="69"/>
      <c r="CY647" s="69"/>
      <c r="CZ647" s="69"/>
      <c r="DA647" s="69"/>
      <c r="DB647" s="69"/>
      <c r="DC647" s="69"/>
      <c r="DD647" s="69"/>
      <c r="DE647" s="69"/>
      <c r="DF647" s="69"/>
      <c r="DG647" s="69"/>
      <c r="DH647" s="69"/>
      <c r="DI647" s="69"/>
      <c r="DJ647" s="69"/>
      <c r="DK647" s="69"/>
      <c r="DL647" s="69"/>
      <c r="DM647" s="69"/>
      <c r="DN647" s="69"/>
      <c r="DO647" s="69"/>
      <c r="DP647" s="69"/>
      <c r="DQ647" s="69"/>
      <c r="DR647" s="69"/>
      <c r="DS647" s="69"/>
      <c r="DT647" s="69"/>
      <c r="DU647" s="69"/>
      <c r="DV647" s="69"/>
      <c r="DW647" s="69"/>
      <c r="DX647" s="69"/>
      <c r="DY647" s="69"/>
      <c r="DZ647" s="69"/>
      <c r="EA647" s="69"/>
      <c r="EB647" s="69"/>
      <c r="EC647" s="69"/>
      <c r="ED647" s="69"/>
      <c r="EE647" s="69"/>
      <c r="EF647" s="69"/>
      <c r="EG647" s="69"/>
      <c r="EH647" s="69"/>
      <c r="EI647" s="69"/>
      <c r="EJ647" s="69"/>
      <c r="EK647" s="69"/>
      <c r="EL647" s="69"/>
      <c r="EM647" s="69"/>
      <c r="EN647" s="69"/>
      <c r="EO647" s="69"/>
      <c r="EP647" s="69"/>
      <c r="EQ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69"/>
      <c r="AN648" s="69"/>
      <c r="AO648" s="69"/>
      <c r="AP648" s="69"/>
      <c r="AQ648" s="69"/>
      <c r="AR648" s="69"/>
      <c r="AS648" s="69"/>
      <c r="AT648" s="69"/>
      <c r="AU648" s="69"/>
      <c r="AV648" s="69"/>
      <c r="AW648" s="69"/>
      <c r="AX648" s="69"/>
      <c r="AY648" s="69"/>
      <c r="AZ648" s="69"/>
      <c r="BA648" s="69"/>
      <c r="BB648" s="69"/>
      <c r="BC648" s="69"/>
      <c r="BD648" s="69"/>
      <c r="BE648" s="69"/>
      <c r="BF648" s="69"/>
      <c r="BG648" s="69"/>
      <c r="BH648" s="69"/>
      <c r="BI648" s="69"/>
      <c r="BJ648" s="69"/>
      <c r="BK648" s="69"/>
      <c r="BL648" s="69"/>
      <c r="BM648" s="69"/>
      <c r="BN648" s="69"/>
      <c r="BO648" s="69"/>
      <c r="BP648" s="69"/>
      <c r="BQ648" s="69"/>
      <c r="BR648" s="69"/>
      <c r="BS648" s="69"/>
      <c r="BT648" s="69"/>
      <c r="BU648" s="69"/>
      <c r="BV648" s="69"/>
      <c r="BW648" s="69"/>
      <c r="BX648" s="69"/>
      <c r="BY648" s="69"/>
      <c r="BZ648" s="69"/>
      <c r="CA648" s="69"/>
      <c r="CB648" s="69"/>
      <c r="CC648" s="69"/>
      <c r="CD648" s="69"/>
      <c r="CE648" s="69"/>
      <c r="CF648" s="69"/>
      <c r="CG648" s="69"/>
      <c r="CH648" s="69"/>
      <c r="CI648" s="69"/>
      <c r="CJ648" s="69"/>
      <c r="CK648" s="69"/>
      <c r="CL648" s="69"/>
      <c r="CM648" s="69"/>
      <c r="CN648" s="69"/>
      <c r="CO648" s="69"/>
      <c r="CP648" s="69"/>
      <c r="CQ648" s="69"/>
      <c r="CR648" s="69"/>
      <c r="CS648" s="69"/>
      <c r="CT648" s="69"/>
      <c r="CU648" s="69"/>
      <c r="CV648" s="69"/>
      <c r="CW648" s="69"/>
      <c r="CX648" s="69"/>
      <c r="CY648" s="69"/>
      <c r="CZ648" s="69"/>
      <c r="DA648" s="69"/>
      <c r="DB648" s="69"/>
      <c r="DC648" s="69"/>
      <c r="DD648" s="69"/>
      <c r="DE648" s="69"/>
      <c r="DF648" s="69"/>
      <c r="DG648" s="69"/>
      <c r="DH648" s="69"/>
      <c r="DI648" s="69"/>
      <c r="DJ648" s="69"/>
      <c r="DK648" s="69"/>
      <c r="DL648" s="69"/>
      <c r="DM648" s="69"/>
      <c r="DN648" s="69"/>
      <c r="DO648" s="69"/>
      <c r="DP648" s="69"/>
      <c r="DQ648" s="69"/>
      <c r="DR648" s="69"/>
      <c r="DS648" s="69"/>
      <c r="DT648" s="69"/>
      <c r="DU648" s="69"/>
      <c r="DV648" s="69"/>
      <c r="DW648" s="69"/>
      <c r="DX648" s="69"/>
      <c r="DY648" s="69"/>
      <c r="DZ648" s="69"/>
      <c r="EA648" s="69"/>
      <c r="EB648" s="69"/>
      <c r="EC648" s="69"/>
      <c r="ED648" s="69"/>
      <c r="EE648" s="69"/>
      <c r="EF648" s="69"/>
      <c r="EG648" s="69"/>
      <c r="EH648" s="69"/>
      <c r="EI648" s="69"/>
      <c r="EJ648" s="69"/>
      <c r="EK648" s="69"/>
      <c r="EL648" s="69"/>
      <c r="EM648" s="69"/>
      <c r="EN648" s="69"/>
      <c r="EO648" s="69"/>
      <c r="EP648" s="69"/>
      <c r="EQ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69"/>
      <c r="AN649" s="69"/>
      <c r="AO649" s="69"/>
      <c r="AP649" s="69"/>
      <c r="AQ649" s="69"/>
      <c r="AR649" s="69"/>
      <c r="AS649" s="69"/>
      <c r="AT649" s="69"/>
      <c r="AU649" s="69"/>
      <c r="AV649" s="69"/>
      <c r="AW649" s="69"/>
      <c r="AX649" s="69"/>
      <c r="AY649" s="69"/>
      <c r="AZ649" s="69"/>
      <c r="BA649" s="69"/>
      <c r="BB649" s="69"/>
      <c r="BC649" s="69"/>
      <c r="BD649" s="69"/>
      <c r="BE649" s="69"/>
      <c r="BF649" s="69"/>
      <c r="BG649" s="69"/>
      <c r="BH649" s="69"/>
      <c r="BI649" s="69"/>
      <c r="BJ649" s="69"/>
      <c r="BK649" s="69"/>
      <c r="BL649" s="69"/>
      <c r="BM649" s="69"/>
      <c r="BN649" s="69"/>
      <c r="BO649" s="69"/>
      <c r="BP649" s="69"/>
      <c r="BQ649" s="69"/>
      <c r="BR649" s="69"/>
      <c r="BS649" s="69"/>
      <c r="BT649" s="69"/>
      <c r="BU649" s="69"/>
      <c r="BV649" s="69"/>
      <c r="BW649" s="69"/>
      <c r="BX649" s="69"/>
      <c r="BY649" s="69"/>
      <c r="BZ649" s="69"/>
      <c r="CA649" s="69"/>
      <c r="CB649" s="69"/>
      <c r="CC649" s="69"/>
      <c r="CD649" s="69"/>
      <c r="CE649" s="69"/>
      <c r="CF649" s="69"/>
      <c r="CG649" s="69"/>
      <c r="CH649" s="69"/>
      <c r="CI649" s="69"/>
      <c r="CJ649" s="69"/>
      <c r="CK649" s="69"/>
      <c r="CL649" s="69"/>
      <c r="CM649" s="69"/>
      <c r="CN649" s="69"/>
      <c r="CO649" s="69"/>
      <c r="CP649" s="69"/>
      <c r="CQ649" s="69"/>
      <c r="CR649" s="69"/>
      <c r="CS649" s="69"/>
      <c r="CT649" s="69"/>
      <c r="CU649" s="69"/>
      <c r="CV649" s="69"/>
      <c r="CW649" s="69"/>
      <c r="CX649" s="69"/>
      <c r="CY649" s="69"/>
      <c r="CZ649" s="69"/>
      <c r="DA649" s="69"/>
      <c r="DB649" s="69"/>
      <c r="DC649" s="69"/>
      <c r="DD649" s="69"/>
      <c r="DE649" s="69"/>
      <c r="DF649" s="69"/>
      <c r="DG649" s="69"/>
      <c r="DH649" s="69"/>
      <c r="DI649" s="69"/>
      <c r="DJ649" s="69"/>
      <c r="DK649" s="69"/>
      <c r="DL649" s="69"/>
      <c r="DM649" s="69"/>
      <c r="DN649" s="69"/>
      <c r="DO649" s="69"/>
      <c r="DP649" s="69"/>
      <c r="DQ649" s="69"/>
      <c r="DR649" s="69"/>
      <c r="DS649" s="69"/>
      <c r="DT649" s="69"/>
      <c r="DU649" s="69"/>
      <c r="DV649" s="69"/>
      <c r="DW649" s="69"/>
      <c r="DX649" s="69"/>
      <c r="DY649" s="69"/>
      <c r="DZ649" s="69"/>
      <c r="EA649" s="69"/>
      <c r="EB649" s="69"/>
      <c r="EC649" s="69"/>
      <c r="ED649" s="69"/>
      <c r="EE649" s="69"/>
      <c r="EF649" s="69"/>
      <c r="EG649" s="69"/>
      <c r="EH649" s="69"/>
      <c r="EI649" s="69"/>
      <c r="EJ649" s="69"/>
      <c r="EK649" s="69"/>
      <c r="EL649" s="69"/>
      <c r="EM649" s="69"/>
      <c r="EN649" s="69"/>
      <c r="EO649" s="69"/>
      <c r="EP649" s="69"/>
      <c r="EQ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69"/>
      <c r="AN650" s="69"/>
      <c r="AO650" s="69"/>
      <c r="AP650" s="69"/>
      <c r="AQ650" s="69"/>
      <c r="AR650" s="69"/>
      <c r="AS650" s="69"/>
      <c r="AT650" s="69"/>
      <c r="AU650" s="69"/>
      <c r="AV650" s="69"/>
      <c r="AW650" s="69"/>
      <c r="AX650" s="69"/>
      <c r="AY650" s="69"/>
      <c r="AZ650" s="69"/>
      <c r="BA650" s="69"/>
      <c r="BB650" s="69"/>
      <c r="BC650" s="69"/>
      <c r="BD650" s="69"/>
      <c r="BE650" s="69"/>
      <c r="BF650" s="69"/>
      <c r="BG650" s="69"/>
      <c r="BH650" s="69"/>
      <c r="BI650" s="69"/>
      <c r="BJ650" s="69"/>
      <c r="BK650" s="69"/>
      <c r="BL650" s="69"/>
      <c r="BM650" s="69"/>
      <c r="BN650" s="69"/>
      <c r="BO650" s="69"/>
      <c r="BP650" s="69"/>
      <c r="BQ650" s="69"/>
      <c r="BR650" s="69"/>
      <c r="BS650" s="69"/>
      <c r="BT650" s="69"/>
      <c r="BU650" s="69"/>
      <c r="BV650" s="69"/>
      <c r="BW650" s="69"/>
      <c r="BX650" s="69"/>
      <c r="BY650" s="69"/>
      <c r="BZ650" s="69"/>
      <c r="CA650" s="69"/>
      <c r="CB650" s="69"/>
      <c r="CC650" s="69"/>
      <c r="CD650" s="69"/>
      <c r="CE650" s="69"/>
      <c r="CF650" s="69"/>
      <c r="CG650" s="69"/>
      <c r="CH650" s="69"/>
      <c r="CI650" s="69"/>
      <c r="CJ650" s="69"/>
      <c r="CK650" s="69"/>
      <c r="CL650" s="69"/>
      <c r="CM650" s="69"/>
      <c r="CN650" s="69"/>
      <c r="CO650" s="69"/>
      <c r="CP650" s="69"/>
      <c r="CQ650" s="69"/>
      <c r="CR650" s="69"/>
      <c r="CS650" s="69"/>
      <c r="CT650" s="69"/>
      <c r="CU650" s="69"/>
      <c r="CV650" s="69"/>
      <c r="CW650" s="69"/>
      <c r="CX650" s="69"/>
      <c r="CY650" s="69"/>
      <c r="CZ650" s="69"/>
      <c r="DA650" s="69"/>
      <c r="DB650" s="69"/>
      <c r="DC650" s="69"/>
      <c r="DD650" s="69"/>
      <c r="DE650" s="69"/>
      <c r="DF650" s="69"/>
      <c r="DG650" s="69"/>
      <c r="DH650" s="69"/>
      <c r="DI650" s="69"/>
      <c r="DJ650" s="69"/>
      <c r="DK650" s="69"/>
      <c r="DL650" s="69"/>
      <c r="DM650" s="69"/>
      <c r="DN650" s="69"/>
      <c r="DO650" s="69"/>
      <c r="DP650" s="69"/>
      <c r="DQ650" s="69"/>
      <c r="DR650" s="69"/>
      <c r="DS650" s="69"/>
      <c r="DT650" s="69"/>
      <c r="DU650" s="69"/>
      <c r="DV650" s="69"/>
      <c r="DW650" s="69"/>
      <c r="DX650" s="69"/>
      <c r="DY650" s="69"/>
      <c r="DZ650" s="69"/>
      <c r="EA650" s="69"/>
      <c r="EB650" s="69"/>
      <c r="EC650" s="69"/>
      <c r="ED650" s="69"/>
      <c r="EE650" s="69"/>
      <c r="EF650" s="69"/>
      <c r="EG650" s="69"/>
      <c r="EH650" s="69"/>
      <c r="EI650" s="69"/>
      <c r="EJ650" s="69"/>
      <c r="EK650" s="69"/>
      <c r="EL650" s="69"/>
      <c r="EM650" s="69"/>
      <c r="EN650" s="69"/>
      <c r="EO650" s="69"/>
      <c r="EP650" s="69"/>
      <c r="EQ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69"/>
      <c r="AN651" s="69"/>
      <c r="AO651" s="69"/>
      <c r="AP651" s="69"/>
      <c r="AQ651" s="69"/>
      <c r="AR651" s="69"/>
      <c r="AS651" s="69"/>
      <c r="AT651" s="69"/>
      <c r="AU651" s="69"/>
      <c r="AV651" s="69"/>
      <c r="AW651" s="69"/>
      <c r="AX651" s="69"/>
      <c r="AY651" s="69"/>
      <c r="AZ651" s="69"/>
      <c r="BA651" s="69"/>
      <c r="BB651" s="69"/>
      <c r="BC651" s="69"/>
      <c r="BD651" s="69"/>
      <c r="BE651" s="69"/>
      <c r="BF651" s="69"/>
      <c r="BG651" s="69"/>
      <c r="BH651" s="69"/>
      <c r="BI651" s="69"/>
      <c r="BJ651" s="69"/>
      <c r="BK651" s="69"/>
      <c r="BL651" s="69"/>
      <c r="BM651" s="69"/>
      <c r="BN651" s="69"/>
      <c r="BO651" s="69"/>
      <c r="BP651" s="69"/>
      <c r="BQ651" s="69"/>
      <c r="BR651" s="69"/>
      <c r="BS651" s="69"/>
      <c r="BT651" s="69"/>
      <c r="BU651" s="69"/>
      <c r="BV651" s="69"/>
      <c r="BW651" s="69"/>
      <c r="BX651" s="69"/>
      <c r="BY651" s="69"/>
      <c r="BZ651" s="69"/>
      <c r="CA651" s="69"/>
      <c r="CB651" s="69"/>
      <c r="CC651" s="69"/>
      <c r="CD651" s="69"/>
      <c r="CE651" s="69"/>
      <c r="CF651" s="69"/>
      <c r="CG651" s="69"/>
      <c r="CH651" s="69"/>
      <c r="CI651" s="69"/>
      <c r="CJ651" s="69"/>
      <c r="CK651" s="69"/>
      <c r="CL651" s="69"/>
      <c r="CM651" s="69"/>
      <c r="CN651" s="69"/>
      <c r="CO651" s="69"/>
      <c r="CP651" s="69"/>
      <c r="CQ651" s="69"/>
      <c r="CR651" s="69"/>
      <c r="CS651" s="69"/>
      <c r="CT651" s="69"/>
      <c r="CU651" s="69"/>
      <c r="CV651" s="69"/>
      <c r="CW651" s="69"/>
      <c r="CX651" s="69"/>
      <c r="CY651" s="69"/>
      <c r="CZ651" s="69"/>
      <c r="DA651" s="69"/>
      <c r="DB651" s="69"/>
      <c r="DC651" s="69"/>
      <c r="DD651" s="69"/>
      <c r="DE651" s="69"/>
      <c r="DF651" s="69"/>
      <c r="DG651" s="69"/>
      <c r="DH651" s="69"/>
      <c r="DI651" s="69"/>
      <c r="DJ651" s="69"/>
      <c r="DK651" s="69"/>
      <c r="DL651" s="69"/>
      <c r="DM651" s="69"/>
      <c r="DN651" s="69"/>
      <c r="DO651" s="69"/>
      <c r="DP651" s="69"/>
      <c r="DQ651" s="69"/>
      <c r="DR651" s="69"/>
      <c r="DS651" s="69"/>
      <c r="DT651" s="69"/>
      <c r="DU651" s="69"/>
      <c r="DV651" s="69"/>
      <c r="DW651" s="69"/>
      <c r="DX651" s="69"/>
      <c r="DY651" s="69"/>
      <c r="DZ651" s="69"/>
      <c r="EA651" s="69"/>
      <c r="EB651" s="69"/>
      <c r="EC651" s="69"/>
      <c r="ED651" s="69"/>
      <c r="EE651" s="69"/>
      <c r="EF651" s="69"/>
      <c r="EG651" s="69"/>
      <c r="EH651" s="69"/>
      <c r="EI651" s="69"/>
      <c r="EJ651" s="69"/>
      <c r="EK651" s="69"/>
      <c r="EL651" s="69"/>
      <c r="EM651" s="69"/>
      <c r="EN651" s="69"/>
      <c r="EO651" s="69"/>
      <c r="EP651" s="69"/>
      <c r="EQ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69"/>
      <c r="AN652" s="69"/>
      <c r="AO652" s="69"/>
      <c r="AP652" s="69"/>
      <c r="AQ652" s="69"/>
      <c r="AR652" s="69"/>
      <c r="AS652" s="69"/>
      <c r="AT652" s="69"/>
      <c r="AU652" s="69"/>
      <c r="AV652" s="69"/>
      <c r="AW652" s="69"/>
      <c r="AX652" s="69"/>
      <c r="AY652" s="69"/>
      <c r="AZ652" s="69"/>
      <c r="BA652" s="69"/>
      <c r="BB652" s="69"/>
      <c r="BC652" s="69"/>
      <c r="BD652" s="69"/>
      <c r="BE652" s="69"/>
      <c r="BF652" s="69"/>
      <c r="BG652" s="69"/>
      <c r="BH652" s="69"/>
      <c r="BI652" s="69"/>
      <c r="BJ652" s="69"/>
      <c r="BK652" s="69"/>
      <c r="BL652" s="69"/>
      <c r="BM652" s="69"/>
      <c r="BN652" s="69"/>
      <c r="BO652" s="69"/>
      <c r="BP652" s="69"/>
      <c r="BQ652" s="69"/>
      <c r="BR652" s="69"/>
      <c r="BS652" s="69"/>
      <c r="BT652" s="69"/>
      <c r="BU652" s="69"/>
      <c r="BV652" s="69"/>
      <c r="BW652" s="69"/>
      <c r="BX652" s="69"/>
      <c r="BY652" s="69"/>
      <c r="BZ652" s="69"/>
      <c r="CA652" s="69"/>
      <c r="CB652" s="69"/>
      <c r="CC652" s="69"/>
      <c r="CD652" s="69"/>
      <c r="CE652" s="69"/>
      <c r="CF652" s="69"/>
      <c r="CG652" s="69"/>
      <c r="CH652" s="69"/>
      <c r="CI652" s="69"/>
      <c r="CJ652" s="69"/>
      <c r="CK652" s="69"/>
      <c r="CL652" s="69"/>
      <c r="CM652" s="69"/>
      <c r="CN652" s="69"/>
      <c r="CO652" s="69"/>
      <c r="CP652" s="69"/>
      <c r="CQ652" s="69"/>
      <c r="CR652" s="69"/>
      <c r="CS652" s="69"/>
      <c r="CT652" s="69"/>
      <c r="CU652" s="69"/>
      <c r="CV652" s="69"/>
      <c r="CW652" s="69"/>
      <c r="CX652" s="69"/>
      <c r="CY652" s="69"/>
      <c r="CZ652" s="69"/>
      <c r="DA652" s="69"/>
      <c r="DB652" s="69"/>
      <c r="DC652" s="69"/>
      <c r="DD652" s="69"/>
      <c r="DE652" s="69"/>
      <c r="DF652" s="69"/>
      <c r="DG652" s="69"/>
      <c r="DH652" s="69"/>
      <c r="DI652" s="69"/>
      <c r="DJ652" s="69"/>
      <c r="DK652" s="69"/>
      <c r="DL652" s="69"/>
      <c r="DM652" s="69"/>
      <c r="DN652" s="69"/>
      <c r="DO652" s="69"/>
      <c r="DP652" s="69"/>
      <c r="DQ652" s="69"/>
      <c r="DR652" s="69"/>
      <c r="DS652" s="69"/>
      <c r="DT652" s="69"/>
      <c r="DU652" s="69"/>
      <c r="DV652" s="69"/>
      <c r="DW652" s="69"/>
      <c r="DX652" s="69"/>
      <c r="DY652" s="69"/>
      <c r="DZ652" s="69"/>
      <c r="EA652" s="69"/>
      <c r="EB652" s="69"/>
      <c r="EC652" s="69"/>
      <c r="ED652" s="69"/>
      <c r="EE652" s="69"/>
      <c r="EF652" s="69"/>
      <c r="EG652" s="69"/>
      <c r="EH652" s="69"/>
      <c r="EI652" s="69"/>
      <c r="EJ652" s="69"/>
      <c r="EK652" s="69"/>
      <c r="EL652" s="69"/>
      <c r="EM652" s="69"/>
      <c r="EN652" s="69"/>
      <c r="EO652" s="69"/>
      <c r="EP652" s="69"/>
      <c r="EQ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69"/>
      <c r="AN653" s="69"/>
      <c r="AO653" s="69"/>
      <c r="AP653" s="69"/>
      <c r="AQ653" s="69"/>
      <c r="AR653" s="69"/>
      <c r="AS653" s="69"/>
      <c r="AT653" s="69"/>
      <c r="AU653" s="69"/>
      <c r="AV653" s="69"/>
      <c r="AW653" s="69"/>
      <c r="AX653" s="69"/>
      <c r="AY653" s="69"/>
      <c r="AZ653" s="69"/>
      <c r="BA653" s="69"/>
      <c r="BB653" s="69"/>
      <c r="BC653" s="69"/>
      <c r="BD653" s="69"/>
      <c r="BE653" s="69"/>
      <c r="BF653" s="69"/>
      <c r="BG653" s="69"/>
      <c r="BH653" s="69"/>
      <c r="BI653" s="69"/>
      <c r="BJ653" s="69"/>
      <c r="BK653" s="69"/>
      <c r="BL653" s="69"/>
      <c r="BM653" s="69"/>
      <c r="BN653" s="69"/>
      <c r="BO653" s="69"/>
      <c r="BP653" s="69"/>
      <c r="BQ653" s="69"/>
      <c r="BR653" s="69"/>
      <c r="BS653" s="69"/>
      <c r="BT653" s="69"/>
      <c r="BU653" s="69"/>
      <c r="BV653" s="69"/>
      <c r="BW653" s="69"/>
      <c r="BX653" s="69"/>
      <c r="BY653" s="69"/>
      <c r="BZ653" s="69"/>
      <c r="CA653" s="69"/>
      <c r="CB653" s="69"/>
      <c r="CC653" s="69"/>
      <c r="CD653" s="69"/>
      <c r="CE653" s="69"/>
      <c r="CF653" s="69"/>
      <c r="CG653" s="69"/>
      <c r="CH653" s="69"/>
      <c r="CI653" s="69"/>
      <c r="CJ653" s="69"/>
      <c r="CK653" s="69"/>
      <c r="CL653" s="69"/>
      <c r="CM653" s="69"/>
      <c r="CN653" s="69"/>
      <c r="CO653" s="69"/>
      <c r="CP653" s="69"/>
      <c r="CQ653" s="69"/>
      <c r="CR653" s="69"/>
      <c r="CS653" s="69"/>
      <c r="CT653" s="69"/>
      <c r="CU653" s="69"/>
      <c r="CV653" s="69"/>
      <c r="CW653" s="69"/>
      <c r="CX653" s="69"/>
      <c r="CY653" s="69"/>
      <c r="CZ653" s="69"/>
      <c r="DA653" s="69"/>
      <c r="DB653" s="69"/>
      <c r="DC653" s="69"/>
      <c r="DD653" s="69"/>
      <c r="DE653" s="69"/>
      <c r="DF653" s="69"/>
      <c r="DG653" s="69"/>
      <c r="DH653" s="69"/>
      <c r="DI653" s="69"/>
      <c r="DJ653" s="69"/>
      <c r="DK653" s="69"/>
      <c r="DL653" s="69"/>
      <c r="DM653" s="69"/>
      <c r="DN653" s="69"/>
      <c r="DO653" s="69"/>
      <c r="DP653" s="69"/>
      <c r="DQ653" s="69"/>
      <c r="DR653" s="69"/>
      <c r="DS653" s="69"/>
      <c r="DT653" s="69"/>
      <c r="DU653" s="69"/>
      <c r="DV653" s="69"/>
      <c r="DW653" s="69"/>
      <c r="DX653" s="69"/>
      <c r="DY653" s="69"/>
      <c r="DZ653" s="69"/>
      <c r="EA653" s="69"/>
      <c r="EB653" s="69"/>
      <c r="EC653" s="69"/>
      <c r="ED653" s="69"/>
      <c r="EE653" s="69"/>
      <c r="EF653" s="69"/>
      <c r="EG653" s="69"/>
      <c r="EH653" s="69"/>
      <c r="EI653" s="69"/>
      <c r="EJ653" s="69"/>
      <c r="EK653" s="69"/>
      <c r="EL653" s="69"/>
      <c r="EM653" s="69"/>
      <c r="EN653" s="69"/>
      <c r="EO653" s="69"/>
      <c r="EP653" s="69"/>
      <c r="EQ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69"/>
      <c r="AN654" s="69"/>
      <c r="AO654" s="69"/>
      <c r="AP654" s="69"/>
      <c r="AQ654" s="69"/>
      <c r="AR654" s="69"/>
      <c r="AS654" s="69"/>
      <c r="AT654" s="69"/>
      <c r="AU654" s="69"/>
      <c r="AV654" s="69"/>
      <c r="AW654" s="69"/>
      <c r="AX654" s="69"/>
      <c r="AY654" s="69"/>
      <c r="AZ654" s="69"/>
      <c r="BA654" s="69"/>
      <c r="BB654" s="69"/>
      <c r="BC654" s="69"/>
      <c r="BD654" s="69"/>
      <c r="BE654" s="69"/>
      <c r="BF654" s="69"/>
      <c r="BG654" s="69"/>
      <c r="BH654" s="69"/>
      <c r="BI654" s="69"/>
      <c r="BJ654" s="69"/>
      <c r="BK654" s="69"/>
      <c r="BL654" s="69"/>
      <c r="BM654" s="69"/>
      <c r="BN654" s="69"/>
      <c r="BO654" s="69"/>
      <c r="BP654" s="69"/>
      <c r="BQ654" s="69"/>
      <c r="BR654" s="69"/>
      <c r="BS654" s="69"/>
      <c r="BT654" s="69"/>
      <c r="BU654" s="69"/>
      <c r="BV654" s="69"/>
      <c r="BW654" s="69"/>
      <c r="BX654" s="69"/>
      <c r="BY654" s="69"/>
      <c r="BZ654" s="69"/>
      <c r="CA654" s="69"/>
      <c r="CB654" s="69"/>
      <c r="CC654" s="69"/>
      <c r="CD654" s="69"/>
      <c r="CE654" s="69"/>
      <c r="CF654" s="69"/>
      <c r="CG654" s="69"/>
      <c r="CH654" s="69"/>
      <c r="CI654" s="69"/>
      <c r="CJ654" s="69"/>
      <c r="CK654" s="69"/>
      <c r="CL654" s="69"/>
      <c r="CM654" s="69"/>
      <c r="CN654" s="69"/>
      <c r="CO654" s="69"/>
      <c r="CP654" s="69"/>
      <c r="CQ654" s="69"/>
      <c r="CR654" s="69"/>
      <c r="CS654" s="69"/>
      <c r="CT654" s="69"/>
      <c r="CU654" s="69"/>
      <c r="CV654" s="69"/>
      <c r="CW654" s="69"/>
      <c r="CX654" s="69"/>
      <c r="CY654" s="69"/>
      <c r="CZ654" s="69"/>
      <c r="DA654" s="69"/>
      <c r="DB654" s="69"/>
      <c r="DC654" s="69"/>
      <c r="DD654" s="69"/>
      <c r="DE654" s="69"/>
      <c r="DF654" s="69"/>
      <c r="DG654" s="69"/>
      <c r="DH654" s="69"/>
      <c r="DI654" s="69"/>
      <c r="DJ654" s="69"/>
      <c r="DK654" s="69"/>
      <c r="DL654" s="69"/>
      <c r="DM654" s="69"/>
      <c r="DN654" s="69"/>
      <c r="DO654" s="69"/>
      <c r="DP654" s="69"/>
      <c r="DQ654" s="69"/>
      <c r="DR654" s="69"/>
      <c r="DS654" s="69"/>
      <c r="DT654" s="69"/>
      <c r="DU654" s="69"/>
      <c r="DV654" s="69"/>
      <c r="DW654" s="69"/>
      <c r="DX654" s="69"/>
      <c r="DY654" s="69"/>
      <c r="DZ654" s="69"/>
      <c r="EA654" s="69"/>
      <c r="EB654" s="69"/>
      <c r="EC654" s="69"/>
      <c r="ED654" s="69"/>
      <c r="EE654" s="69"/>
      <c r="EF654" s="69"/>
      <c r="EG654" s="69"/>
      <c r="EH654" s="69"/>
      <c r="EI654" s="69"/>
      <c r="EJ654" s="69"/>
      <c r="EK654" s="69"/>
      <c r="EL654" s="69"/>
      <c r="EM654" s="69"/>
      <c r="EN654" s="69"/>
      <c r="EO654" s="69"/>
      <c r="EP654" s="69"/>
      <c r="EQ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69"/>
      <c r="AN655" s="69"/>
      <c r="AO655" s="69"/>
      <c r="AP655" s="69"/>
      <c r="AQ655" s="69"/>
      <c r="AR655" s="69"/>
      <c r="AS655" s="69"/>
      <c r="AT655" s="69"/>
      <c r="AU655" s="69"/>
      <c r="AV655" s="69"/>
      <c r="AW655" s="69"/>
      <c r="AX655" s="69"/>
      <c r="AY655" s="69"/>
      <c r="AZ655" s="69"/>
      <c r="BA655" s="69"/>
      <c r="BB655" s="69"/>
      <c r="BC655" s="69"/>
      <c r="BD655" s="69"/>
      <c r="BE655" s="69"/>
      <c r="BF655" s="69"/>
      <c r="BG655" s="69"/>
      <c r="BH655" s="69"/>
      <c r="BI655" s="69"/>
      <c r="BJ655" s="69"/>
      <c r="BK655" s="69"/>
      <c r="BL655" s="69"/>
      <c r="BM655" s="69"/>
      <c r="BN655" s="69"/>
      <c r="BO655" s="69"/>
      <c r="BP655" s="69"/>
      <c r="BQ655" s="69"/>
      <c r="BR655" s="69"/>
      <c r="BS655" s="69"/>
      <c r="BT655" s="69"/>
      <c r="BU655" s="69"/>
      <c r="BV655" s="69"/>
      <c r="BW655" s="69"/>
      <c r="BX655" s="69"/>
      <c r="BY655" s="69"/>
      <c r="BZ655" s="69"/>
      <c r="CA655" s="69"/>
      <c r="CB655" s="69"/>
      <c r="CC655" s="69"/>
      <c r="CD655" s="69"/>
      <c r="CE655" s="69"/>
      <c r="CF655" s="69"/>
      <c r="CG655" s="69"/>
      <c r="CH655" s="69"/>
      <c r="CI655" s="69"/>
      <c r="CJ655" s="69"/>
      <c r="CK655" s="69"/>
      <c r="CL655" s="69"/>
      <c r="CM655" s="69"/>
      <c r="CN655" s="69"/>
      <c r="CO655" s="69"/>
      <c r="CP655" s="69"/>
      <c r="CQ655" s="69"/>
      <c r="CR655" s="69"/>
      <c r="CS655" s="69"/>
      <c r="CT655" s="69"/>
      <c r="CU655" s="69"/>
      <c r="CV655" s="69"/>
      <c r="CW655" s="69"/>
      <c r="CX655" s="69"/>
      <c r="CY655" s="69"/>
      <c r="CZ655" s="69"/>
      <c r="DA655" s="69"/>
      <c r="DB655" s="69"/>
      <c r="DC655" s="69"/>
      <c r="DD655" s="69"/>
      <c r="DE655" s="69"/>
      <c r="DF655" s="69"/>
      <c r="DG655" s="69"/>
      <c r="DH655" s="69"/>
      <c r="DI655" s="69"/>
      <c r="DJ655" s="69"/>
      <c r="DK655" s="69"/>
      <c r="DL655" s="69"/>
      <c r="DM655" s="69"/>
      <c r="DN655" s="69"/>
      <c r="DO655" s="69"/>
      <c r="DP655" s="69"/>
      <c r="DQ655" s="69"/>
      <c r="DR655" s="69"/>
      <c r="DS655" s="69"/>
      <c r="DT655" s="69"/>
      <c r="DU655" s="69"/>
      <c r="DV655" s="69"/>
      <c r="DW655" s="69"/>
      <c r="DX655" s="69"/>
      <c r="DY655" s="69"/>
      <c r="DZ655" s="69"/>
      <c r="EA655" s="69"/>
      <c r="EB655" s="69"/>
      <c r="EC655" s="69"/>
      <c r="ED655" s="69"/>
      <c r="EE655" s="69"/>
      <c r="EF655" s="69"/>
      <c r="EG655" s="69"/>
      <c r="EH655" s="69"/>
      <c r="EI655" s="69"/>
      <c r="EJ655" s="69"/>
      <c r="EK655" s="69"/>
      <c r="EL655" s="69"/>
      <c r="EM655" s="69"/>
      <c r="EN655" s="69"/>
      <c r="EO655" s="69"/>
      <c r="EP655" s="69"/>
      <c r="EQ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c r="AN656" s="69"/>
      <c r="AO656" s="69"/>
      <c r="AP656" s="69"/>
      <c r="AQ656" s="69"/>
      <c r="AR656" s="69"/>
      <c r="AS656" s="69"/>
      <c r="AT656" s="69"/>
      <c r="AU656" s="69"/>
      <c r="AV656" s="69"/>
      <c r="AW656" s="69"/>
      <c r="AX656" s="69"/>
      <c r="AY656" s="69"/>
      <c r="AZ656" s="69"/>
      <c r="BA656" s="69"/>
      <c r="BB656" s="69"/>
      <c r="BC656" s="69"/>
      <c r="BD656" s="69"/>
      <c r="BE656" s="69"/>
      <c r="BF656" s="69"/>
      <c r="BG656" s="69"/>
      <c r="BH656" s="69"/>
      <c r="BI656" s="69"/>
      <c r="BJ656" s="69"/>
      <c r="BK656" s="69"/>
      <c r="BL656" s="69"/>
      <c r="BM656" s="69"/>
      <c r="BN656" s="69"/>
      <c r="BO656" s="69"/>
      <c r="BP656" s="69"/>
      <c r="BQ656" s="69"/>
      <c r="BR656" s="69"/>
      <c r="BS656" s="69"/>
      <c r="BT656" s="69"/>
      <c r="BU656" s="69"/>
      <c r="BV656" s="69"/>
      <c r="BW656" s="69"/>
      <c r="BX656" s="69"/>
      <c r="BY656" s="69"/>
      <c r="BZ656" s="69"/>
      <c r="CA656" s="69"/>
      <c r="CB656" s="69"/>
      <c r="CC656" s="69"/>
      <c r="CD656" s="69"/>
      <c r="CE656" s="69"/>
      <c r="CF656" s="69"/>
      <c r="CG656" s="69"/>
      <c r="CH656" s="69"/>
      <c r="CI656" s="69"/>
      <c r="CJ656" s="69"/>
      <c r="CK656" s="69"/>
      <c r="CL656" s="69"/>
      <c r="CM656" s="69"/>
      <c r="CN656" s="69"/>
      <c r="CO656" s="69"/>
      <c r="CP656" s="69"/>
      <c r="CQ656" s="69"/>
      <c r="CR656" s="69"/>
      <c r="CS656" s="69"/>
      <c r="CT656" s="69"/>
      <c r="CU656" s="69"/>
      <c r="CV656" s="69"/>
      <c r="CW656" s="69"/>
      <c r="CX656" s="69"/>
      <c r="CY656" s="69"/>
      <c r="CZ656" s="69"/>
      <c r="DA656" s="69"/>
      <c r="DB656" s="69"/>
      <c r="DC656" s="69"/>
      <c r="DD656" s="69"/>
      <c r="DE656" s="69"/>
      <c r="DF656" s="69"/>
      <c r="DG656" s="69"/>
      <c r="DH656" s="69"/>
      <c r="DI656" s="69"/>
      <c r="DJ656" s="69"/>
      <c r="DK656" s="69"/>
      <c r="DL656" s="69"/>
      <c r="DM656" s="69"/>
      <c r="DN656" s="69"/>
      <c r="DO656" s="69"/>
      <c r="DP656" s="69"/>
      <c r="DQ656" s="69"/>
      <c r="DR656" s="69"/>
      <c r="DS656" s="69"/>
      <c r="DT656" s="69"/>
      <c r="DU656" s="69"/>
      <c r="DV656" s="69"/>
      <c r="DW656" s="69"/>
      <c r="DX656" s="69"/>
      <c r="DY656" s="69"/>
      <c r="DZ656" s="69"/>
      <c r="EA656" s="69"/>
      <c r="EB656" s="69"/>
      <c r="EC656" s="69"/>
      <c r="ED656" s="69"/>
      <c r="EE656" s="69"/>
      <c r="EF656" s="69"/>
      <c r="EG656" s="69"/>
      <c r="EH656" s="69"/>
      <c r="EI656" s="69"/>
      <c r="EJ656" s="69"/>
      <c r="EK656" s="69"/>
      <c r="EL656" s="69"/>
      <c r="EM656" s="69"/>
      <c r="EN656" s="69"/>
      <c r="EO656" s="69"/>
      <c r="EP656" s="69"/>
      <c r="EQ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69"/>
      <c r="AN657" s="69"/>
      <c r="AO657" s="69"/>
      <c r="AP657" s="69"/>
      <c r="AQ657" s="69"/>
      <c r="AR657" s="69"/>
      <c r="AS657" s="69"/>
      <c r="AT657" s="69"/>
      <c r="AU657" s="69"/>
      <c r="AV657" s="69"/>
      <c r="AW657" s="69"/>
      <c r="AX657" s="69"/>
      <c r="AY657" s="69"/>
      <c r="AZ657" s="69"/>
      <c r="BA657" s="69"/>
      <c r="BB657" s="69"/>
      <c r="BC657" s="69"/>
      <c r="BD657" s="69"/>
      <c r="BE657" s="69"/>
      <c r="BF657" s="69"/>
      <c r="BG657" s="69"/>
      <c r="BH657" s="69"/>
      <c r="BI657" s="69"/>
      <c r="BJ657" s="69"/>
      <c r="BK657" s="69"/>
      <c r="BL657" s="69"/>
      <c r="BM657" s="69"/>
      <c r="BN657" s="69"/>
      <c r="BO657" s="69"/>
      <c r="BP657" s="69"/>
      <c r="BQ657" s="69"/>
      <c r="BR657" s="69"/>
      <c r="BS657" s="69"/>
      <c r="BT657" s="69"/>
      <c r="BU657" s="69"/>
      <c r="BV657" s="69"/>
      <c r="BW657" s="69"/>
      <c r="BX657" s="69"/>
      <c r="BY657" s="69"/>
      <c r="BZ657" s="69"/>
      <c r="CA657" s="69"/>
      <c r="CB657" s="69"/>
      <c r="CC657" s="69"/>
      <c r="CD657" s="69"/>
      <c r="CE657" s="69"/>
      <c r="CF657" s="69"/>
      <c r="CG657" s="69"/>
      <c r="CH657" s="69"/>
      <c r="CI657" s="69"/>
      <c r="CJ657" s="69"/>
      <c r="CK657" s="69"/>
      <c r="CL657" s="69"/>
      <c r="CM657" s="69"/>
      <c r="CN657" s="69"/>
      <c r="CO657" s="69"/>
      <c r="CP657" s="69"/>
      <c r="CQ657" s="69"/>
      <c r="CR657" s="69"/>
      <c r="CS657" s="69"/>
      <c r="CT657" s="69"/>
      <c r="CU657" s="69"/>
      <c r="CV657" s="69"/>
      <c r="CW657" s="69"/>
      <c r="CX657" s="69"/>
      <c r="CY657" s="69"/>
      <c r="CZ657" s="69"/>
      <c r="DA657" s="69"/>
      <c r="DB657" s="69"/>
      <c r="DC657" s="69"/>
      <c r="DD657" s="69"/>
      <c r="DE657" s="69"/>
      <c r="DF657" s="69"/>
      <c r="DG657" s="69"/>
      <c r="DH657" s="69"/>
      <c r="DI657" s="69"/>
      <c r="DJ657" s="69"/>
      <c r="DK657" s="69"/>
      <c r="DL657" s="69"/>
      <c r="DM657" s="69"/>
      <c r="DN657" s="69"/>
      <c r="DO657" s="69"/>
      <c r="DP657" s="69"/>
      <c r="DQ657" s="69"/>
      <c r="DR657" s="69"/>
      <c r="DS657" s="69"/>
      <c r="DT657" s="69"/>
      <c r="DU657" s="69"/>
      <c r="DV657" s="69"/>
      <c r="DW657" s="69"/>
      <c r="DX657" s="69"/>
      <c r="DY657" s="69"/>
      <c r="DZ657" s="69"/>
      <c r="EA657" s="69"/>
      <c r="EB657" s="69"/>
      <c r="EC657" s="69"/>
      <c r="ED657" s="69"/>
      <c r="EE657" s="69"/>
      <c r="EF657" s="69"/>
      <c r="EG657" s="69"/>
      <c r="EH657" s="69"/>
      <c r="EI657" s="69"/>
      <c r="EJ657" s="69"/>
      <c r="EK657" s="69"/>
      <c r="EL657" s="69"/>
      <c r="EM657" s="69"/>
      <c r="EN657" s="69"/>
      <c r="EO657" s="69"/>
      <c r="EP657" s="69"/>
      <c r="EQ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69"/>
      <c r="AN658" s="69"/>
      <c r="AO658" s="69"/>
      <c r="AP658" s="69"/>
      <c r="AQ658" s="69"/>
      <c r="AR658" s="69"/>
      <c r="AS658" s="69"/>
      <c r="AT658" s="69"/>
      <c r="AU658" s="69"/>
      <c r="AV658" s="69"/>
      <c r="AW658" s="69"/>
      <c r="AX658" s="69"/>
      <c r="AY658" s="69"/>
      <c r="AZ658" s="69"/>
      <c r="BA658" s="69"/>
      <c r="BB658" s="69"/>
      <c r="BC658" s="69"/>
      <c r="BD658" s="69"/>
      <c r="BE658" s="69"/>
      <c r="BF658" s="69"/>
      <c r="BG658" s="69"/>
      <c r="BH658" s="69"/>
      <c r="BI658" s="69"/>
      <c r="BJ658" s="69"/>
      <c r="BK658" s="69"/>
      <c r="BL658" s="69"/>
      <c r="BM658" s="69"/>
      <c r="BN658" s="69"/>
      <c r="BO658" s="69"/>
      <c r="BP658" s="69"/>
      <c r="BQ658" s="69"/>
      <c r="BR658" s="69"/>
      <c r="BS658" s="69"/>
      <c r="BT658" s="69"/>
      <c r="BU658" s="69"/>
      <c r="BV658" s="69"/>
      <c r="BW658" s="69"/>
      <c r="BX658" s="69"/>
      <c r="BY658" s="69"/>
      <c r="BZ658" s="69"/>
      <c r="CA658" s="69"/>
      <c r="CB658" s="69"/>
      <c r="CC658" s="69"/>
      <c r="CD658" s="69"/>
      <c r="CE658" s="69"/>
      <c r="CF658" s="69"/>
      <c r="CG658" s="69"/>
      <c r="CH658" s="69"/>
      <c r="CI658" s="69"/>
      <c r="CJ658" s="69"/>
      <c r="CK658" s="69"/>
      <c r="CL658" s="69"/>
      <c r="CM658" s="69"/>
      <c r="CN658" s="69"/>
      <c r="CO658" s="69"/>
      <c r="CP658" s="69"/>
      <c r="CQ658" s="69"/>
      <c r="CR658" s="69"/>
      <c r="CS658" s="69"/>
      <c r="CT658" s="69"/>
      <c r="CU658" s="69"/>
      <c r="CV658" s="69"/>
      <c r="CW658" s="69"/>
      <c r="CX658" s="69"/>
      <c r="CY658" s="69"/>
      <c r="CZ658" s="69"/>
      <c r="DA658" s="69"/>
      <c r="DB658" s="69"/>
      <c r="DC658" s="69"/>
      <c r="DD658" s="69"/>
      <c r="DE658" s="69"/>
      <c r="DF658" s="69"/>
      <c r="DG658" s="69"/>
      <c r="DH658" s="69"/>
      <c r="DI658" s="69"/>
      <c r="DJ658" s="69"/>
      <c r="DK658" s="69"/>
      <c r="DL658" s="69"/>
      <c r="DM658" s="69"/>
      <c r="DN658" s="69"/>
      <c r="DO658" s="69"/>
      <c r="DP658" s="69"/>
      <c r="DQ658" s="69"/>
      <c r="DR658" s="69"/>
      <c r="DS658" s="69"/>
      <c r="DT658" s="69"/>
      <c r="DU658" s="69"/>
      <c r="DV658" s="69"/>
      <c r="DW658" s="69"/>
      <c r="DX658" s="69"/>
      <c r="DY658" s="69"/>
      <c r="DZ658" s="69"/>
      <c r="EA658" s="69"/>
      <c r="EB658" s="69"/>
      <c r="EC658" s="69"/>
      <c r="ED658" s="69"/>
      <c r="EE658" s="69"/>
      <c r="EF658" s="69"/>
      <c r="EG658" s="69"/>
      <c r="EH658" s="69"/>
      <c r="EI658" s="69"/>
      <c r="EJ658" s="69"/>
      <c r="EK658" s="69"/>
      <c r="EL658" s="69"/>
      <c r="EM658" s="69"/>
      <c r="EN658" s="69"/>
      <c r="EO658" s="69"/>
      <c r="EP658" s="69"/>
      <c r="EQ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69"/>
      <c r="AN659" s="69"/>
      <c r="AO659" s="69"/>
      <c r="AP659" s="69"/>
      <c r="AQ659" s="69"/>
      <c r="AR659" s="69"/>
      <c r="AS659" s="69"/>
      <c r="AT659" s="69"/>
      <c r="AU659" s="69"/>
      <c r="AV659" s="69"/>
      <c r="AW659" s="69"/>
      <c r="AX659" s="69"/>
      <c r="AY659" s="69"/>
      <c r="AZ659" s="69"/>
      <c r="BA659" s="69"/>
      <c r="BB659" s="69"/>
      <c r="BC659" s="69"/>
      <c r="BD659" s="69"/>
      <c r="BE659" s="69"/>
      <c r="BF659" s="69"/>
      <c r="BG659" s="69"/>
      <c r="BH659" s="69"/>
      <c r="BI659" s="69"/>
      <c r="BJ659" s="69"/>
      <c r="BK659" s="69"/>
      <c r="BL659" s="69"/>
      <c r="BM659" s="69"/>
      <c r="BN659" s="69"/>
      <c r="BO659" s="69"/>
      <c r="BP659" s="69"/>
      <c r="BQ659" s="69"/>
      <c r="BR659" s="69"/>
      <c r="BS659" s="69"/>
      <c r="BT659" s="69"/>
      <c r="BU659" s="69"/>
      <c r="BV659" s="69"/>
      <c r="BW659" s="69"/>
      <c r="BX659" s="69"/>
      <c r="BY659" s="69"/>
      <c r="BZ659" s="69"/>
      <c r="CA659" s="69"/>
      <c r="CB659" s="69"/>
      <c r="CC659" s="69"/>
      <c r="CD659" s="69"/>
      <c r="CE659" s="69"/>
      <c r="CF659" s="69"/>
      <c r="CG659" s="69"/>
      <c r="CH659" s="69"/>
      <c r="CI659" s="69"/>
      <c r="CJ659" s="69"/>
      <c r="CK659" s="69"/>
      <c r="CL659" s="69"/>
      <c r="CM659" s="69"/>
      <c r="CN659" s="69"/>
      <c r="CO659" s="69"/>
      <c r="CP659" s="69"/>
      <c r="CQ659" s="69"/>
      <c r="CR659" s="69"/>
      <c r="CS659" s="69"/>
      <c r="CT659" s="69"/>
      <c r="CU659" s="69"/>
      <c r="CV659" s="69"/>
      <c r="CW659" s="69"/>
      <c r="CX659" s="69"/>
      <c r="CY659" s="69"/>
      <c r="CZ659" s="69"/>
      <c r="DA659" s="69"/>
      <c r="DB659" s="69"/>
      <c r="DC659" s="69"/>
      <c r="DD659" s="69"/>
      <c r="DE659" s="69"/>
      <c r="DF659" s="69"/>
      <c r="DG659" s="69"/>
      <c r="DH659" s="69"/>
      <c r="DI659" s="69"/>
      <c r="DJ659" s="69"/>
      <c r="DK659" s="69"/>
      <c r="DL659" s="69"/>
      <c r="DM659" s="69"/>
      <c r="DN659" s="69"/>
      <c r="DO659" s="69"/>
      <c r="DP659" s="69"/>
      <c r="DQ659" s="69"/>
      <c r="DR659" s="69"/>
      <c r="DS659" s="69"/>
      <c r="DT659" s="69"/>
      <c r="DU659" s="69"/>
      <c r="DV659" s="69"/>
      <c r="DW659" s="69"/>
      <c r="DX659" s="69"/>
      <c r="DY659" s="69"/>
      <c r="DZ659" s="69"/>
      <c r="EA659" s="69"/>
      <c r="EB659" s="69"/>
      <c r="EC659" s="69"/>
      <c r="ED659" s="69"/>
      <c r="EE659" s="69"/>
      <c r="EF659" s="69"/>
      <c r="EG659" s="69"/>
      <c r="EH659" s="69"/>
      <c r="EI659" s="69"/>
      <c r="EJ659" s="69"/>
      <c r="EK659" s="69"/>
      <c r="EL659" s="69"/>
      <c r="EM659" s="69"/>
      <c r="EN659" s="69"/>
      <c r="EO659" s="69"/>
      <c r="EP659" s="69"/>
      <c r="EQ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c r="AN660" s="69"/>
      <c r="AO660" s="69"/>
      <c r="AP660" s="69"/>
      <c r="AQ660" s="69"/>
      <c r="AR660" s="69"/>
      <c r="AS660" s="69"/>
      <c r="AT660" s="69"/>
      <c r="AU660" s="69"/>
      <c r="AV660" s="69"/>
      <c r="AW660" s="69"/>
      <c r="AX660" s="69"/>
      <c r="AY660" s="69"/>
      <c r="AZ660" s="69"/>
      <c r="BA660" s="69"/>
      <c r="BB660" s="69"/>
      <c r="BC660" s="69"/>
      <c r="BD660" s="69"/>
      <c r="BE660" s="69"/>
      <c r="BF660" s="69"/>
      <c r="BG660" s="69"/>
      <c r="BH660" s="69"/>
      <c r="BI660" s="69"/>
      <c r="BJ660" s="69"/>
      <c r="BK660" s="69"/>
      <c r="BL660" s="69"/>
      <c r="BM660" s="69"/>
      <c r="BN660" s="69"/>
      <c r="BO660" s="69"/>
      <c r="BP660" s="69"/>
      <c r="BQ660" s="69"/>
      <c r="BR660" s="69"/>
      <c r="BS660" s="69"/>
      <c r="BT660" s="69"/>
      <c r="BU660" s="69"/>
      <c r="BV660" s="69"/>
      <c r="BW660" s="69"/>
      <c r="BX660" s="69"/>
      <c r="BY660" s="69"/>
      <c r="BZ660" s="69"/>
      <c r="CA660" s="69"/>
      <c r="CB660" s="69"/>
      <c r="CC660" s="69"/>
      <c r="CD660" s="69"/>
      <c r="CE660" s="69"/>
      <c r="CF660" s="69"/>
      <c r="CG660" s="69"/>
      <c r="CH660" s="69"/>
      <c r="CI660" s="69"/>
      <c r="CJ660" s="69"/>
      <c r="CK660" s="69"/>
      <c r="CL660" s="69"/>
      <c r="CM660" s="69"/>
      <c r="CN660" s="69"/>
      <c r="CO660" s="69"/>
      <c r="CP660" s="69"/>
      <c r="CQ660" s="69"/>
      <c r="CR660" s="69"/>
      <c r="CS660" s="69"/>
      <c r="CT660" s="69"/>
      <c r="CU660" s="69"/>
      <c r="CV660" s="69"/>
      <c r="CW660" s="69"/>
      <c r="CX660" s="69"/>
      <c r="CY660" s="69"/>
      <c r="CZ660" s="69"/>
      <c r="DA660" s="69"/>
      <c r="DB660" s="69"/>
      <c r="DC660" s="69"/>
      <c r="DD660" s="69"/>
      <c r="DE660" s="69"/>
      <c r="DF660" s="69"/>
      <c r="DG660" s="69"/>
      <c r="DH660" s="69"/>
      <c r="DI660" s="69"/>
      <c r="DJ660" s="69"/>
      <c r="DK660" s="69"/>
      <c r="DL660" s="69"/>
      <c r="DM660" s="69"/>
      <c r="DN660" s="69"/>
      <c r="DO660" s="69"/>
      <c r="DP660" s="69"/>
      <c r="DQ660" s="69"/>
      <c r="DR660" s="69"/>
      <c r="DS660" s="69"/>
      <c r="DT660" s="69"/>
      <c r="DU660" s="69"/>
      <c r="DV660" s="69"/>
      <c r="DW660" s="69"/>
      <c r="DX660" s="69"/>
      <c r="DY660" s="69"/>
      <c r="DZ660" s="69"/>
      <c r="EA660" s="69"/>
      <c r="EB660" s="69"/>
      <c r="EC660" s="69"/>
      <c r="ED660" s="69"/>
      <c r="EE660" s="69"/>
      <c r="EF660" s="69"/>
      <c r="EG660" s="69"/>
      <c r="EH660" s="69"/>
      <c r="EI660" s="69"/>
      <c r="EJ660" s="69"/>
      <c r="EK660" s="69"/>
      <c r="EL660" s="69"/>
      <c r="EM660" s="69"/>
      <c r="EN660" s="69"/>
      <c r="EO660" s="69"/>
      <c r="EP660" s="69"/>
      <c r="EQ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69"/>
      <c r="AN661" s="69"/>
      <c r="AO661" s="69"/>
      <c r="AP661" s="69"/>
      <c r="AQ661" s="69"/>
      <c r="AR661" s="69"/>
      <c r="AS661" s="69"/>
      <c r="AT661" s="69"/>
      <c r="AU661" s="69"/>
      <c r="AV661" s="69"/>
      <c r="AW661" s="69"/>
      <c r="AX661" s="69"/>
      <c r="AY661" s="69"/>
      <c r="AZ661" s="69"/>
      <c r="BA661" s="69"/>
      <c r="BB661" s="69"/>
      <c r="BC661" s="69"/>
      <c r="BD661" s="69"/>
      <c r="BE661" s="69"/>
      <c r="BF661" s="69"/>
      <c r="BG661" s="69"/>
      <c r="BH661" s="69"/>
      <c r="BI661" s="69"/>
      <c r="BJ661" s="69"/>
      <c r="BK661" s="69"/>
      <c r="BL661" s="69"/>
      <c r="BM661" s="69"/>
      <c r="BN661" s="69"/>
      <c r="BO661" s="69"/>
      <c r="BP661" s="69"/>
      <c r="BQ661" s="69"/>
      <c r="BR661" s="69"/>
      <c r="BS661" s="69"/>
      <c r="BT661" s="69"/>
      <c r="BU661" s="69"/>
      <c r="BV661" s="69"/>
      <c r="BW661" s="69"/>
      <c r="BX661" s="69"/>
      <c r="BY661" s="69"/>
      <c r="BZ661" s="69"/>
      <c r="CA661" s="69"/>
      <c r="CB661" s="69"/>
      <c r="CC661" s="69"/>
      <c r="CD661" s="69"/>
      <c r="CE661" s="69"/>
      <c r="CF661" s="69"/>
      <c r="CG661" s="69"/>
      <c r="CH661" s="69"/>
      <c r="CI661" s="69"/>
      <c r="CJ661" s="69"/>
      <c r="CK661" s="69"/>
      <c r="CL661" s="69"/>
      <c r="CM661" s="69"/>
      <c r="CN661" s="69"/>
      <c r="CO661" s="69"/>
      <c r="CP661" s="69"/>
      <c r="CQ661" s="69"/>
      <c r="CR661" s="69"/>
      <c r="CS661" s="69"/>
      <c r="CT661" s="69"/>
      <c r="CU661" s="69"/>
      <c r="CV661" s="69"/>
      <c r="CW661" s="69"/>
      <c r="CX661" s="69"/>
      <c r="CY661" s="69"/>
      <c r="CZ661" s="69"/>
      <c r="DA661" s="69"/>
      <c r="DB661" s="69"/>
      <c r="DC661" s="69"/>
      <c r="DD661" s="69"/>
      <c r="DE661" s="69"/>
      <c r="DF661" s="69"/>
      <c r="DG661" s="69"/>
      <c r="DH661" s="69"/>
      <c r="DI661" s="69"/>
      <c r="DJ661" s="69"/>
      <c r="DK661" s="69"/>
      <c r="DL661" s="69"/>
      <c r="DM661" s="69"/>
      <c r="DN661" s="69"/>
      <c r="DO661" s="69"/>
      <c r="DP661" s="69"/>
      <c r="DQ661" s="69"/>
      <c r="DR661" s="69"/>
      <c r="DS661" s="69"/>
      <c r="DT661" s="69"/>
      <c r="DU661" s="69"/>
      <c r="DV661" s="69"/>
      <c r="DW661" s="69"/>
      <c r="DX661" s="69"/>
      <c r="DY661" s="69"/>
      <c r="DZ661" s="69"/>
      <c r="EA661" s="69"/>
      <c r="EB661" s="69"/>
      <c r="EC661" s="69"/>
      <c r="ED661" s="69"/>
      <c r="EE661" s="69"/>
      <c r="EF661" s="69"/>
      <c r="EG661" s="69"/>
      <c r="EH661" s="69"/>
      <c r="EI661" s="69"/>
      <c r="EJ661" s="69"/>
      <c r="EK661" s="69"/>
      <c r="EL661" s="69"/>
      <c r="EM661" s="69"/>
      <c r="EN661" s="69"/>
      <c r="EO661" s="69"/>
      <c r="EP661" s="69"/>
      <c r="EQ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69"/>
      <c r="AN662" s="69"/>
      <c r="AO662" s="69"/>
      <c r="AP662" s="69"/>
      <c r="AQ662" s="69"/>
      <c r="AR662" s="69"/>
      <c r="AS662" s="69"/>
      <c r="AT662" s="69"/>
      <c r="AU662" s="69"/>
      <c r="AV662" s="69"/>
      <c r="AW662" s="69"/>
      <c r="AX662" s="69"/>
      <c r="AY662" s="69"/>
      <c r="AZ662" s="69"/>
      <c r="BA662" s="69"/>
      <c r="BB662" s="69"/>
      <c r="BC662" s="69"/>
      <c r="BD662" s="69"/>
      <c r="BE662" s="69"/>
      <c r="BF662" s="69"/>
      <c r="BG662" s="69"/>
      <c r="BH662" s="69"/>
      <c r="BI662" s="69"/>
      <c r="BJ662" s="69"/>
      <c r="BK662" s="69"/>
      <c r="BL662" s="69"/>
      <c r="BM662" s="69"/>
      <c r="BN662" s="69"/>
      <c r="BO662" s="69"/>
      <c r="BP662" s="69"/>
      <c r="BQ662" s="69"/>
      <c r="BR662" s="69"/>
      <c r="BS662" s="69"/>
      <c r="BT662" s="69"/>
      <c r="BU662" s="69"/>
      <c r="BV662" s="69"/>
      <c r="BW662" s="69"/>
      <c r="BX662" s="69"/>
      <c r="BY662" s="69"/>
      <c r="BZ662" s="69"/>
      <c r="CA662" s="69"/>
      <c r="CB662" s="69"/>
      <c r="CC662" s="69"/>
      <c r="CD662" s="69"/>
      <c r="CE662" s="69"/>
      <c r="CF662" s="69"/>
      <c r="CG662" s="69"/>
      <c r="CH662" s="69"/>
      <c r="CI662" s="69"/>
      <c r="CJ662" s="69"/>
      <c r="CK662" s="69"/>
      <c r="CL662" s="69"/>
      <c r="CM662" s="69"/>
      <c r="CN662" s="69"/>
      <c r="CO662" s="69"/>
      <c r="CP662" s="69"/>
      <c r="CQ662" s="69"/>
      <c r="CR662" s="69"/>
      <c r="CS662" s="69"/>
      <c r="CT662" s="69"/>
      <c r="CU662" s="69"/>
      <c r="CV662" s="69"/>
      <c r="CW662" s="69"/>
      <c r="CX662" s="69"/>
      <c r="CY662" s="69"/>
      <c r="CZ662" s="69"/>
      <c r="DA662" s="69"/>
      <c r="DB662" s="69"/>
      <c r="DC662" s="69"/>
      <c r="DD662" s="69"/>
      <c r="DE662" s="69"/>
      <c r="DF662" s="69"/>
      <c r="DG662" s="69"/>
      <c r="DH662" s="69"/>
      <c r="DI662" s="69"/>
      <c r="DJ662" s="69"/>
      <c r="DK662" s="69"/>
      <c r="DL662" s="69"/>
      <c r="DM662" s="69"/>
      <c r="DN662" s="69"/>
      <c r="DO662" s="69"/>
      <c r="DP662" s="69"/>
      <c r="DQ662" s="69"/>
      <c r="DR662" s="69"/>
      <c r="DS662" s="69"/>
      <c r="DT662" s="69"/>
      <c r="DU662" s="69"/>
      <c r="DV662" s="69"/>
      <c r="DW662" s="69"/>
      <c r="DX662" s="69"/>
      <c r="DY662" s="69"/>
      <c r="DZ662" s="69"/>
      <c r="EA662" s="69"/>
      <c r="EB662" s="69"/>
      <c r="EC662" s="69"/>
      <c r="ED662" s="69"/>
      <c r="EE662" s="69"/>
      <c r="EF662" s="69"/>
      <c r="EG662" s="69"/>
      <c r="EH662" s="69"/>
      <c r="EI662" s="69"/>
      <c r="EJ662" s="69"/>
      <c r="EK662" s="69"/>
      <c r="EL662" s="69"/>
      <c r="EM662" s="69"/>
      <c r="EN662" s="69"/>
      <c r="EO662" s="69"/>
      <c r="EP662" s="69"/>
      <c r="EQ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c r="AN663" s="69"/>
      <c r="AO663" s="69"/>
      <c r="AP663" s="69"/>
      <c r="AQ663" s="69"/>
      <c r="AR663" s="69"/>
      <c r="AS663" s="69"/>
      <c r="AT663" s="69"/>
      <c r="AU663" s="69"/>
      <c r="AV663" s="69"/>
      <c r="AW663" s="69"/>
      <c r="AX663" s="69"/>
      <c r="AY663" s="69"/>
      <c r="AZ663" s="69"/>
      <c r="BA663" s="69"/>
      <c r="BB663" s="69"/>
      <c r="BC663" s="69"/>
      <c r="BD663" s="69"/>
      <c r="BE663" s="69"/>
      <c r="BF663" s="69"/>
      <c r="BG663" s="69"/>
      <c r="BH663" s="69"/>
      <c r="BI663" s="69"/>
      <c r="BJ663" s="69"/>
      <c r="BK663" s="69"/>
      <c r="BL663" s="69"/>
      <c r="BM663" s="69"/>
      <c r="BN663" s="69"/>
      <c r="BO663" s="69"/>
      <c r="BP663" s="69"/>
      <c r="BQ663" s="69"/>
      <c r="BR663" s="69"/>
      <c r="BS663" s="69"/>
      <c r="BT663" s="69"/>
      <c r="BU663" s="69"/>
      <c r="BV663" s="69"/>
      <c r="BW663" s="69"/>
      <c r="BX663" s="69"/>
      <c r="BY663" s="69"/>
      <c r="BZ663" s="69"/>
      <c r="CA663" s="69"/>
      <c r="CB663" s="69"/>
      <c r="CC663" s="69"/>
      <c r="CD663" s="69"/>
      <c r="CE663" s="69"/>
      <c r="CF663" s="69"/>
      <c r="CG663" s="69"/>
      <c r="CH663" s="69"/>
      <c r="CI663" s="69"/>
      <c r="CJ663" s="69"/>
      <c r="CK663" s="69"/>
      <c r="CL663" s="69"/>
      <c r="CM663" s="69"/>
      <c r="CN663" s="69"/>
      <c r="CO663" s="69"/>
      <c r="CP663" s="69"/>
      <c r="CQ663" s="69"/>
      <c r="CR663" s="69"/>
      <c r="CS663" s="69"/>
      <c r="CT663" s="69"/>
      <c r="CU663" s="69"/>
      <c r="CV663" s="69"/>
      <c r="CW663" s="69"/>
      <c r="CX663" s="69"/>
      <c r="CY663" s="69"/>
      <c r="CZ663" s="69"/>
      <c r="DA663" s="69"/>
      <c r="DB663" s="69"/>
      <c r="DC663" s="69"/>
      <c r="DD663" s="69"/>
      <c r="DE663" s="69"/>
      <c r="DF663" s="69"/>
      <c r="DG663" s="69"/>
      <c r="DH663" s="69"/>
      <c r="DI663" s="69"/>
      <c r="DJ663" s="69"/>
      <c r="DK663" s="69"/>
      <c r="DL663" s="69"/>
      <c r="DM663" s="69"/>
      <c r="DN663" s="69"/>
      <c r="DO663" s="69"/>
      <c r="DP663" s="69"/>
      <c r="DQ663" s="69"/>
      <c r="DR663" s="69"/>
      <c r="DS663" s="69"/>
      <c r="DT663" s="69"/>
      <c r="DU663" s="69"/>
      <c r="DV663" s="69"/>
      <c r="DW663" s="69"/>
      <c r="DX663" s="69"/>
      <c r="DY663" s="69"/>
      <c r="DZ663" s="69"/>
      <c r="EA663" s="69"/>
      <c r="EB663" s="69"/>
      <c r="EC663" s="69"/>
      <c r="ED663" s="69"/>
      <c r="EE663" s="69"/>
      <c r="EF663" s="69"/>
      <c r="EG663" s="69"/>
      <c r="EH663" s="69"/>
      <c r="EI663" s="69"/>
      <c r="EJ663" s="69"/>
      <c r="EK663" s="69"/>
      <c r="EL663" s="69"/>
      <c r="EM663" s="69"/>
      <c r="EN663" s="69"/>
      <c r="EO663" s="69"/>
      <c r="EP663" s="69"/>
      <c r="EQ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69"/>
      <c r="AN664" s="69"/>
      <c r="AO664" s="69"/>
      <c r="AP664" s="69"/>
      <c r="AQ664" s="69"/>
      <c r="AR664" s="69"/>
      <c r="AS664" s="69"/>
      <c r="AT664" s="69"/>
      <c r="AU664" s="69"/>
      <c r="AV664" s="69"/>
      <c r="AW664" s="69"/>
      <c r="AX664" s="69"/>
      <c r="AY664" s="69"/>
      <c r="AZ664" s="69"/>
      <c r="BA664" s="69"/>
      <c r="BB664" s="69"/>
      <c r="BC664" s="69"/>
      <c r="BD664" s="69"/>
      <c r="BE664" s="69"/>
      <c r="BF664" s="69"/>
      <c r="BG664" s="69"/>
      <c r="BH664" s="69"/>
      <c r="BI664" s="69"/>
      <c r="BJ664" s="69"/>
      <c r="BK664" s="69"/>
      <c r="BL664" s="69"/>
      <c r="BM664" s="69"/>
      <c r="BN664" s="69"/>
      <c r="BO664" s="69"/>
      <c r="BP664" s="69"/>
      <c r="BQ664" s="69"/>
      <c r="BR664" s="69"/>
      <c r="BS664" s="69"/>
      <c r="BT664" s="69"/>
      <c r="BU664" s="69"/>
      <c r="BV664" s="69"/>
      <c r="BW664" s="69"/>
      <c r="BX664" s="69"/>
      <c r="BY664" s="69"/>
      <c r="BZ664" s="69"/>
      <c r="CA664" s="69"/>
      <c r="CB664" s="69"/>
      <c r="CC664" s="69"/>
      <c r="CD664" s="69"/>
      <c r="CE664" s="69"/>
      <c r="CF664" s="69"/>
      <c r="CG664" s="69"/>
      <c r="CH664" s="69"/>
      <c r="CI664" s="69"/>
      <c r="CJ664" s="69"/>
      <c r="CK664" s="69"/>
      <c r="CL664" s="69"/>
      <c r="CM664" s="69"/>
      <c r="CN664" s="69"/>
      <c r="CO664" s="69"/>
      <c r="CP664" s="69"/>
      <c r="CQ664" s="69"/>
      <c r="CR664" s="69"/>
      <c r="CS664" s="69"/>
      <c r="CT664" s="69"/>
      <c r="CU664" s="69"/>
      <c r="CV664" s="69"/>
      <c r="CW664" s="69"/>
      <c r="CX664" s="69"/>
      <c r="CY664" s="69"/>
      <c r="CZ664" s="69"/>
      <c r="DA664" s="69"/>
      <c r="DB664" s="69"/>
      <c r="DC664" s="69"/>
      <c r="DD664" s="69"/>
      <c r="DE664" s="69"/>
      <c r="DF664" s="69"/>
      <c r="DG664" s="69"/>
      <c r="DH664" s="69"/>
      <c r="DI664" s="69"/>
      <c r="DJ664" s="69"/>
      <c r="DK664" s="69"/>
      <c r="DL664" s="69"/>
      <c r="DM664" s="69"/>
      <c r="DN664" s="69"/>
      <c r="DO664" s="69"/>
      <c r="DP664" s="69"/>
      <c r="DQ664" s="69"/>
      <c r="DR664" s="69"/>
      <c r="DS664" s="69"/>
      <c r="DT664" s="69"/>
      <c r="DU664" s="69"/>
      <c r="DV664" s="69"/>
      <c r="DW664" s="69"/>
      <c r="DX664" s="69"/>
      <c r="DY664" s="69"/>
      <c r="DZ664" s="69"/>
      <c r="EA664" s="69"/>
      <c r="EB664" s="69"/>
      <c r="EC664" s="69"/>
      <c r="ED664" s="69"/>
      <c r="EE664" s="69"/>
      <c r="EF664" s="69"/>
      <c r="EG664" s="69"/>
      <c r="EH664" s="69"/>
      <c r="EI664" s="69"/>
      <c r="EJ664" s="69"/>
      <c r="EK664" s="69"/>
      <c r="EL664" s="69"/>
      <c r="EM664" s="69"/>
      <c r="EN664" s="69"/>
      <c r="EO664" s="69"/>
      <c r="EP664" s="69"/>
      <c r="EQ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69"/>
      <c r="AN665" s="69"/>
      <c r="AO665" s="69"/>
      <c r="AP665" s="69"/>
      <c r="AQ665" s="69"/>
      <c r="AR665" s="69"/>
      <c r="AS665" s="69"/>
      <c r="AT665" s="69"/>
      <c r="AU665" s="69"/>
      <c r="AV665" s="69"/>
      <c r="AW665" s="69"/>
      <c r="AX665" s="69"/>
      <c r="AY665" s="69"/>
      <c r="AZ665" s="69"/>
      <c r="BA665" s="69"/>
      <c r="BB665" s="69"/>
      <c r="BC665" s="69"/>
      <c r="BD665" s="69"/>
      <c r="BE665" s="69"/>
      <c r="BF665" s="69"/>
      <c r="BG665" s="69"/>
      <c r="BH665" s="69"/>
      <c r="BI665" s="69"/>
      <c r="BJ665" s="69"/>
      <c r="BK665" s="69"/>
      <c r="BL665" s="69"/>
      <c r="BM665" s="69"/>
      <c r="BN665" s="69"/>
      <c r="BO665" s="69"/>
      <c r="BP665" s="69"/>
      <c r="BQ665" s="69"/>
      <c r="BR665" s="69"/>
      <c r="BS665" s="69"/>
      <c r="BT665" s="69"/>
      <c r="BU665" s="69"/>
      <c r="BV665" s="69"/>
      <c r="BW665" s="69"/>
      <c r="BX665" s="69"/>
      <c r="BY665" s="69"/>
      <c r="BZ665" s="69"/>
      <c r="CA665" s="69"/>
      <c r="CB665" s="69"/>
      <c r="CC665" s="69"/>
      <c r="CD665" s="69"/>
      <c r="CE665" s="69"/>
      <c r="CF665" s="69"/>
      <c r="CG665" s="69"/>
      <c r="CH665" s="69"/>
      <c r="CI665" s="69"/>
      <c r="CJ665" s="69"/>
      <c r="CK665" s="69"/>
      <c r="CL665" s="69"/>
      <c r="CM665" s="69"/>
      <c r="CN665" s="69"/>
      <c r="CO665" s="69"/>
      <c r="CP665" s="69"/>
      <c r="CQ665" s="69"/>
      <c r="CR665" s="69"/>
      <c r="CS665" s="69"/>
      <c r="CT665" s="69"/>
      <c r="CU665" s="69"/>
      <c r="CV665" s="69"/>
      <c r="CW665" s="69"/>
      <c r="CX665" s="69"/>
      <c r="CY665" s="69"/>
      <c r="CZ665" s="69"/>
      <c r="DA665" s="69"/>
      <c r="DB665" s="69"/>
      <c r="DC665" s="69"/>
      <c r="DD665" s="69"/>
      <c r="DE665" s="69"/>
      <c r="DF665" s="69"/>
      <c r="DG665" s="69"/>
      <c r="DH665" s="69"/>
      <c r="DI665" s="69"/>
      <c r="DJ665" s="69"/>
      <c r="DK665" s="69"/>
      <c r="DL665" s="69"/>
      <c r="DM665" s="69"/>
      <c r="DN665" s="69"/>
      <c r="DO665" s="69"/>
      <c r="DP665" s="69"/>
      <c r="DQ665" s="69"/>
      <c r="DR665" s="69"/>
      <c r="DS665" s="69"/>
      <c r="DT665" s="69"/>
      <c r="DU665" s="69"/>
      <c r="DV665" s="69"/>
      <c r="DW665" s="69"/>
      <c r="DX665" s="69"/>
      <c r="DY665" s="69"/>
      <c r="DZ665" s="69"/>
      <c r="EA665" s="69"/>
      <c r="EB665" s="69"/>
      <c r="EC665" s="69"/>
      <c r="ED665" s="69"/>
      <c r="EE665" s="69"/>
      <c r="EF665" s="69"/>
      <c r="EG665" s="69"/>
      <c r="EH665" s="69"/>
      <c r="EI665" s="69"/>
      <c r="EJ665" s="69"/>
      <c r="EK665" s="69"/>
      <c r="EL665" s="69"/>
      <c r="EM665" s="69"/>
      <c r="EN665" s="69"/>
      <c r="EO665" s="69"/>
      <c r="EP665" s="69"/>
      <c r="EQ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69"/>
      <c r="AN666" s="69"/>
      <c r="AO666" s="69"/>
      <c r="AP666" s="69"/>
      <c r="AQ666" s="69"/>
      <c r="AR666" s="69"/>
      <c r="AS666" s="69"/>
      <c r="AT666" s="69"/>
      <c r="AU666" s="69"/>
      <c r="AV666" s="69"/>
      <c r="AW666" s="69"/>
      <c r="AX666" s="69"/>
      <c r="AY666" s="69"/>
      <c r="AZ666" s="69"/>
      <c r="BA666" s="69"/>
      <c r="BB666" s="69"/>
      <c r="BC666" s="69"/>
      <c r="BD666" s="69"/>
      <c r="BE666" s="69"/>
      <c r="BF666" s="69"/>
      <c r="BG666" s="69"/>
      <c r="BH666" s="69"/>
      <c r="BI666" s="69"/>
      <c r="BJ666" s="69"/>
      <c r="BK666" s="69"/>
      <c r="BL666" s="69"/>
      <c r="BM666" s="69"/>
      <c r="BN666" s="69"/>
      <c r="BO666" s="69"/>
      <c r="BP666" s="69"/>
      <c r="BQ666" s="69"/>
      <c r="BR666" s="69"/>
      <c r="BS666" s="69"/>
      <c r="BT666" s="69"/>
      <c r="BU666" s="69"/>
      <c r="BV666" s="69"/>
      <c r="BW666" s="69"/>
      <c r="BX666" s="69"/>
      <c r="BY666" s="69"/>
      <c r="BZ666" s="69"/>
      <c r="CA666" s="69"/>
      <c r="CB666" s="69"/>
      <c r="CC666" s="69"/>
      <c r="CD666" s="69"/>
      <c r="CE666" s="69"/>
      <c r="CF666" s="69"/>
      <c r="CG666" s="69"/>
      <c r="CH666" s="69"/>
      <c r="CI666" s="69"/>
      <c r="CJ666" s="69"/>
      <c r="CK666" s="69"/>
      <c r="CL666" s="69"/>
      <c r="CM666" s="69"/>
      <c r="CN666" s="69"/>
      <c r="CO666" s="69"/>
      <c r="CP666" s="69"/>
      <c r="CQ666" s="69"/>
      <c r="CR666" s="69"/>
      <c r="CS666" s="69"/>
      <c r="CT666" s="69"/>
      <c r="CU666" s="69"/>
      <c r="CV666" s="69"/>
      <c r="CW666" s="69"/>
      <c r="CX666" s="69"/>
      <c r="CY666" s="69"/>
      <c r="CZ666" s="69"/>
      <c r="DA666" s="69"/>
      <c r="DB666" s="69"/>
      <c r="DC666" s="69"/>
      <c r="DD666" s="69"/>
      <c r="DE666" s="69"/>
      <c r="DF666" s="69"/>
      <c r="DG666" s="69"/>
      <c r="DH666" s="69"/>
      <c r="DI666" s="69"/>
      <c r="DJ666" s="69"/>
      <c r="DK666" s="69"/>
      <c r="DL666" s="69"/>
      <c r="DM666" s="69"/>
      <c r="DN666" s="69"/>
      <c r="DO666" s="69"/>
      <c r="DP666" s="69"/>
      <c r="DQ666" s="69"/>
      <c r="DR666" s="69"/>
      <c r="DS666" s="69"/>
      <c r="DT666" s="69"/>
      <c r="DU666" s="69"/>
      <c r="DV666" s="69"/>
      <c r="DW666" s="69"/>
      <c r="DX666" s="69"/>
      <c r="DY666" s="69"/>
      <c r="DZ666" s="69"/>
      <c r="EA666" s="69"/>
      <c r="EB666" s="69"/>
      <c r="EC666" s="69"/>
      <c r="ED666" s="69"/>
      <c r="EE666" s="69"/>
      <c r="EF666" s="69"/>
      <c r="EG666" s="69"/>
      <c r="EH666" s="69"/>
      <c r="EI666" s="69"/>
      <c r="EJ666" s="69"/>
      <c r="EK666" s="69"/>
      <c r="EL666" s="69"/>
      <c r="EM666" s="69"/>
      <c r="EN666" s="69"/>
      <c r="EO666" s="69"/>
      <c r="EP666" s="69"/>
      <c r="EQ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69"/>
      <c r="AN667" s="69"/>
      <c r="AO667" s="69"/>
      <c r="AP667" s="69"/>
      <c r="AQ667" s="69"/>
      <c r="AR667" s="69"/>
      <c r="AS667" s="69"/>
      <c r="AT667" s="69"/>
      <c r="AU667" s="69"/>
      <c r="AV667" s="69"/>
      <c r="AW667" s="69"/>
      <c r="AX667" s="69"/>
      <c r="AY667" s="69"/>
      <c r="AZ667" s="69"/>
      <c r="BA667" s="69"/>
      <c r="BB667" s="69"/>
      <c r="BC667" s="69"/>
      <c r="BD667" s="69"/>
      <c r="BE667" s="69"/>
      <c r="BF667" s="69"/>
      <c r="BG667" s="69"/>
      <c r="BH667" s="69"/>
      <c r="BI667" s="69"/>
      <c r="BJ667" s="69"/>
      <c r="BK667" s="69"/>
      <c r="BL667" s="69"/>
      <c r="BM667" s="69"/>
      <c r="BN667" s="69"/>
      <c r="BO667" s="69"/>
      <c r="BP667" s="69"/>
      <c r="BQ667" s="69"/>
      <c r="BR667" s="69"/>
      <c r="BS667" s="69"/>
      <c r="BT667" s="69"/>
      <c r="BU667" s="69"/>
      <c r="BV667" s="69"/>
      <c r="BW667" s="69"/>
      <c r="BX667" s="69"/>
      <c r="BY667" s="69"/>
      <c r="BZ667" s="69"/>
      <c r="CA667" s="69"/>
      <c r="CB667" s="69"/>
      <c r="CC667" s="69"/>
      <c r="CD667" s="69"/>
      <c r="CE667" s="69"/>
      <c r="CF667" s="69"/>
      <c r="CG667" s="69"/>
      <c r="CH667" s="69"/>
      <c r="CI667" s="69"/>
      <c r="CJ667" s="69"/>
      <c r="CK667" s="69"/>
      <c r="CL667" s="69"/>
      <c r="CM667" s="69"/>
      <c r="CN667" s="69"/>
      <c r="CO667" s="69"/>
      <c r="CP667" s="69"/>
      <c r="CQ667" s="69"/>
      <c r="CR667" s="69"/>
      <c r="CS667" s="69"/>
      <c r="CT667" s="69"/>
      <c r="CU667" s="69"/>
      <c r="CV667" s="69"/>
      <c r="CW667" s="69"/>
      <c r="CX667" s="69"/>
      <c r="CY667" s="69"/>
      <c r="CZ667" s="69"/>
      <c r="DA667" s="69"/>
      <c r="DB667" s="69"/>
      <c r="DC667" s="69"/>
      <c r="DD667" s="69"/>
      <c r="DE667" s="69"/>
      <c r="DF667" s="69"/>
      <c r="DG667" s="69"/>
      <c r="DH667" s="69"/>
      <c r="DI667" s="69"/>
      <c r="DJ667" s="69"/>
      <c r="DK667" s="69"/>
      <c r="DL667" s="69"/>
      <c r="DM667" s="69"/>
      <c r="DN667" s="69"/>
      <c r="DO667" s="69"/>
      <c r="DP667" s="69"/>
      <c r="DQ667" s="69"/>
      <c r="DR667" s="69"/>
      <c r="DS667" s="69"/>
      <c r="DT667" s="69"/>
      <c r="DU667" s="69"/>
      <c r="DV667" s="69"/>
      <c r="DW667" s="69"/>
      <c r="DX667" s="69"/>
      <c r="DY667" s="69"/>
      <c r="DZ667" s="69"/>
      <c r="EA667" s="69"/>
      <c r="EB667" s="69"/>
      <c r="EC667" s="69"/>
      <c r="ED667" s="69"/>
      <c r="EE667" s="69"/>
      <c r="EF667" s="69"/>
      <c r="EG667" s="69"/>
      <c r="EH667" s="69"/>
      <c r="EI667" s="69"/>
      <c r="EJ667" s="69"/>
      <c r="EK667" s="69"/>
      <c r="EL667" s="69"/>
      <c r="EM667" s="69"/>
      <c r="EN667" s="69"/>
      <c r="EO667" s="69"/>
      <c r="EP667" s="69"/>
      <c r="EQ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69"/>
      <c r="AN668" s="69"/>
      <c r="AO668" s="69"/>
      <c r="AP668" s="69"/>
      <c r="AQ668" s="69"/>
      <c r="AR668" s="69"/>
      <c r="AS668" s="69"/>
      <c r="AT668" s="69"/>
      <c r="AU668" s="69"/>
      <c r="AV668" s="69"/>
      <c r="AW668" s="69"/>
      <c r="AX668" s="69"/>
      <c r="AY668" s="69"/>
      <c r="AZ668" s="69"/>
      <c r="BA668" s="69"/>
      <c r="BB668" s="69"/>
      <c r="BC668" s="69"/>
      <c r="BD668" s="69"/>
      <c r="BE668" s="69"/>
      <c r="BF668" s="69"/>
      <c r="BG668" s="69"/>
      <c r="BH668" s="69"/>
      <c r="BI668" s="69"/>
      <c r="BJ668" s="69"/>
      <c r="BK668" s="69"/>
      <c r="BL668" s="69"/>
      <c r="BM668" s="69"/>
      <c r="BN668" s="69"/>
      <c r="BO668" s="69"/>
      <c r="BP668" s="69"/>
      <c r="BQ668" s="69"/>
      <c r="BR668" s="69"/>
      <c r="BS668" s="69"/>
      <c r="BT668" s="69"/>
      <c r="BU668" s="69"/>
      <c r="BV668" s="69"/>
      <c r="BW668" s="69"/>
      <c r="BX668" s="69"/>
      <c r="BY668" s="69"/>
      <c r="BZ668" s="69"/>
      <c r="CA668" s="69"/>
      <c r="CB668" s="69"/>
      <c r="CC668" s="69"/>
      <c r="CD668" s="69"/>
      <c r="CE668" s="69"/>
      <c r="CF668" s="69"/>
      <c r="CG668" s="69"/>
      <c r="CH668" s="69"/>
      <c r="CI668" s="69"/>
      <c r="CJ668" s="69"/>
      <c r="CK668" s="69"/>
      <c r="CL668" s="69"/>
      <c r="CM668" s="69"/>
      <c r="CN668" s="69"/>
      <c r="CO668" s="69"/>
      <c r="CP668" s="69"/>
      <c r="CQ668" s="69"/>
      <c r="CR668" s="69"/>
      <c r="CS668" s="69"/>
      <c r="CT668" s="69"/>
      <c r="CU668" s="69"/>
      <c r="CV668" s="69"/>
      <c r="CW668" s="69"/>
      <c r="CX668" s="69"/>
      <c r="CY668" s="69"/>
      <c r="CZ668" s="69"/>
      <c r="DA668" s="69"/>
      <c r="DB668" s="69"/>
      <c r="DC668" s="69"/>
      <c r="DD668" s="69"/>
      <c r="DE668" s="69"/>
      <c r="DF668" s="69"/>
      <c r="DG668" s="69"/>
      <c r="DH668" s="69"/>
      <c r="DI668" s="69"/>
      <c r="DJ668" s="69"/>
      <c r="DK668" s="69"/>
      <c r="DL668" s="69"/>
      <c r="DM668" s="69"/>
      <c r="DN668" s="69"/>
      <c r="DO668" s="69"/>
      <c r="DP668" s="69"/>
      <c r="DQ668" s="69"/>
      <c r="DR668" s="69"/>
      <c r="DS668" s="69"/>
      <c r="DT668" s="69"/>
      <c r="DU668" s="69"/>
      <c r="DV668" s="69"/>
      <c r="DW668" s="69"/>
      <c r="DX668" s="69"/>
      <c r="DY668" s="69"/>
      <c r="DZ668" s="69"/>
      <c r="EA668" s="69"/>
      <c r="EB668" s="69"/>
      <c r="EC668" s="69"/>
      <c r="ED668" s="69"/>
      <c r="EE668" s="69"/>
      <c r="EF668" s="69"/>
      <c r="EG668" s="69"/>
      <c r="EH668" s="69"/>
      <c r="EI668" s="69"/>
      <c r="EJ668" s="69"/>
      <c r="EK668" s="69"/>
      <c r="EL668" s="69"/>
      <c r="EM668" s="69"/>
      <c r="EN668" s="69"/>
      <c r="EO668" s="69"/>
      <c r="EP668" s="69"/>
      <c r="EQ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69"/>
      <c r="AN669" s="69"/>
      <c r="AO669" s="69"/>
      <c r="AP669" s="69"/>
      <c r="AQ669" s="69"/>
      <c r="AR669" s="69"/>
      <c r="AS669" s="69"/>
      <c r="AT669" s="69"/>
      <c r="AU669" s="69"/>
      <c r="AV669" s="69"/>
      <c r="AW669" s="69"/>
      <c r="AX669" s="69"/>
      <c r="AY669" s="69"/>
      <c r="AZ669" s="69"/>
      <c r="BA669" s="69"/>
      <c r="BB669" s="69"/>
      <c r="BC669" s="69"/>
      <c r="BD669" s="69"/>
      <c r="BE669" s="69"/>
      <c r="BF669" s="69"/>
      <c r="BG669" s="69"/>
      <c r="BH669" s="69"/>
      <c r="BI669" s="69"/>
      <c r="BJ669" s="69"/>
      <c r="BK669" s="69"/>
      <c r="BL669" s="69"/>
      <c r="BM669" s="69"/>
      <c r="BN669" s="69"/>
      <c r="BO669" s="69"/>
      <c r="BP669" s="69"/>
      <c r="BQ669" s="69"/>
      <c r="BR669" s="69"/>
      <c r="BS669" s="69"/>
      <c r="BT669" s="69"/>
      <c r="BU669" s="69"/>
      <c r="BV669" s="69"/>
      <c r="BW669" s="69"/>
      <c r="BX669" s="69"/>
      <c r="BY669" s="69"/>
      <c r="BZ669" s="69"/>
      <c r="CA669" s="69"/>
      <c r="CB669" s="69"/>
      <c r="CC669" s="69"/>
      <c r="CD669" s="69"/>
      <c r="CE669" s="69"/>
      <c r="CF669" s="69"/>
      <c r="CG669" s="69"/>
      <c r="CH669" s="69"/>
      <c r="CI669" s="69"/>
      <c r="CJ669" s="69"/>
      <c r="CK669" s="69"/>
      <c r="CL669" s="69"/>
      <c r="CM669" s="69"/>
      <c r="CN669" s="69"/>
      <c r="CO669" s="69"/>
      <c r="CP669" s="69"/>
      <c r="CQ669" s="69"/>
      <c r="CR669" s="69"/>
      <c r="CS669" s="69"/>
      <c r="CT669" s="69"/>
      <c r="CU669" s="69"/>
      <c r="CV669" s="69"/>
      <c r="CW669" s="69"/>
      <c r="CX669" s="69"/>
      <c r="CY669" s="69"/>
      <c r="CZ669" s="69"/>
      <c r="DA669" s="69"/>
      <c r="DB669" s="69"/>
      <c r="DC669" s="69"/>
      <c r="DD669" s="69"/>
      <c r="DE669" s="69"/>
      <c r="DF669" s="69"/>
      <c r="DG669" s="69"/>
      <c r="DH669" s="69"/>
      <c r="DI669" s="69"/>
      <c r="DJ669" s="69"/>
      <c r="DK669" s="69"/>
      <c r="DL669" s="69"/>
      <c r="DM669" s="69"/>
      <c r="DN669" s="69"/>
      <c r="DO669" s="69"/>
      <c r="DP669" s="69"/>
      <c r="DQ669" s="69"/>
      <c r="DR669" s="69"/>
      <c r="DS669" s="69"/>
      <c r="DT669" s="69"/>
      <c r="DU669" s="69"/>
      <c r="DV669" s="69"/>
      <c r="DW669" s="69"/>
      <c r="DX669" s="69"/>
      <c r="DY669" s="69"/>
      <c r="DZ669" s="69"/>
      <c r="EA669" s="69"/>
      <c r="EB669" s="69"/>
      <c r="EC669" s="69"/>
      <c r="ED669" s="69"/>
      <c r="EE669" s="69"/>
      <c r="EF669" s="69"/>
      <c r="EG669" s="69"/>
      <c r="EH669" s="69"/>
      <c r="EI669" s="69"/>
      <c r="EJ669" s="69"/>
      <c r="EK669" s="69"/>
      <c r="EL669" s="69"/>
      <c r="EM669" s="69"/>
      <c r="EN669" s="69"/>
      <c r="EO669" s="69"/>
      <c r="EP669" s="69"/>
      <c r="EQ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69"/>
      <c r="AN670" s="69"/>
      <c r="AO670" s="69"/>
      <c r="AP670" s="69"/>
      <c r="AQ670" s="69"/>
      <c r="AR670" s="69"/>
      <c r="AS670" s="69"/>
      <c r="AT670" s="69"/>
      <c r="AU670" s="69"/>
      <c r="AV670" s="69"/>
      <c r="AW670" s="69"/>
      <c r="AX670" s="69"/>
      <c r="AY670" s="69"/>
      <c r="AZ670" s="69"/>
      <c r="BA670" s="69"/>
      <c r="BB670" s="69"/>
      <c r="BC670" s="69"/>
      <c r="BD670" s="69"/>
      <c r="BE670" s="69"/>
      <c r="BF670" s="69"/>
      <c r="BG670" s="69"/>
      <c r="BH670" s="69"/>
      <c r="BI670" s="69"/>
      <c r="BJ670" s="69"/>
      <c r="BK670" s="69"/>
      <c r="BL670" s="69"/>
      <c r="BM670" s="69"/>
      <c r="BN670" s="69"/>
      <c r="BO670" s="69"/>
      <c r="BP670" s="69"/>
      <c r="BQ670" s="69"/>
      <c r="BR670" s="69"/>
      <c r="BS670" s="69"/>
      <c r="BT670" s="69"/>
      <c r="BU670" s="69"/>
      <c r="BV670" s="69"/>
      <c r="BW670" s="69"/>
      <c r="BX670" s="69"/>
      <c r="BY670" s="69"/>
      <c r="BZ670" s="69"/>
      <c r="CA670" s="69"/>
      <c r="CB670" s="69"/>
      <c r="CC670" s="69"/>
      <c r="CD670" s="69"/>
      <c r="CE670" s="69"/>
      <c r="CF670" s="69"/>
      <c r="CG670" s="69"/>
      <c r="CH670" s="69"/>
      <c r="CI670" s="69"/>
      <c r="CJ670" s="69"/>
      <c r="CK670" s="69"/>
      <c r="CL670" s="69"/>
      <c r="CM670" s="69"/>
      <c r="CN670" s="69"/>
      <c r="CO670" s="69"/>
      <c r="CP670" s="69"/>
      <c r="CQ670" s="69"/>
      <c r="CR670" s="69"/>
      <c r="CS670" s="69"/>
      <c r="CT670" s="69"/>
      <c r="CU670" s="69"/>
      <c r="CV670" s="69"/>
      <c r="CW670" s="69"/>
      <c r="CX670" s="69"/>
      <c r="CY670" s="69"/>
      <c r="CZ670" s="69"/>
      <c r="DA670" s="69"/>
      <c r="DB670" s="69"/>
      <c r="DC670" s="69"/>
      <c r="DD670" s="69"/>
      <c r="DE670" s="69"/>
      <c r="DF670" s="69"/>
      <c r="DG670" s="69"/>
      <c r="DH670" s="69"/>
      <c r="DI670" s="69"/>
      <c r="DJ670" s="69"/>
      <c r="DK670" s="69"/>
      <c r="DL670" s="69"/>
      <c r="DM670" s="69"/>
      <c r="DN670" s="69"/>
      <c r="DO670" s="69"/>
      <c r="DP670" s="69"/>
      <c r="DQ670" s="69"/>
      <c r="DR670" s="69"/>
      <c r="DS670" s="69"/>
      <c r="DT670" s="69"/>
      <c r="DU670" s="69"/>
      <c r="DV670" s="69"/>
      <c r="DW670" s="69"/>
      <c r="DX670" s="69"/>
      <c r="DY670" s="69"/>
      <c r="DZ670" s="69"/>
      <c r="EA670" s="69"/>
      <c r="EB670" s="69"/>
      <c r="EC670" s="69"/>
      <c r="ED670" s="69"/>
      <c r="EE670" s="69"/>
      <c r="EF670" s="69"/>
      <c r="EG670" s="69"/>
      <c r="EH670" s="69"/>
      <c r="EI670" s="69"/>
      <c r="EJ670" s="69"/>
      <c r="EK670" s="69"/>
      <c r="EL670" s="69"/>
      <c r="EM670" s="69"/>
      <c r="EN670" s="69"/>
      <c r="EO670" s="69"/>
      <c r="EP670" s="69"/>
      <c r="EQ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69"/>
      <c r="AN671" s="69"/>
      <c r="AO671" s="69"/>
      <c r="AP671" s="69"/>
      <c r="AQ671" s="69"/>
      <c r="AR671" s="69"/>
      <c r="AS671" s="69"/>
      <c r="AT671" s="69"/>
      <c r="AU671" s="69"/>
      <c r="AV671" s="69"/>
      <c r="AW671" s="69"/>
      <c r="AX671" s="69"/>
      <c r="AY671" s="69"/>
      <c r="AZ671" s="69"/>
      <c r="BA671" s="69"/>
      <c r="BB671" s="69"/>
      <c r="BC671" s="69"/>
      <c r="BD671" s="69"/>
      <c r="BE671" s="69"/>
      <c r="BF671" s="69"/>
      <c r="BG671" s="69"/>
      <c r="BH671" s="69"/>
      <c r="BI671" s="69"/>
      <c r="BJ671" s="69"/>
      <c r="BK671" s="69"/>
      <c r="BL671" s="69"/>
      <c r="BM671" s="69"/>
      <c r="BN671" s="69"/>
      <c r="BO671" s="69"/>
      <c r="BP671" s="69"/>
      <c r="BQ671" s="69"/>
      <c r="BR671" s="69"/>
      <c r="BS671" s="69"/>
      <c r="BT671" s="69"/>
      <c r="BU671" s="69"/>
      <c r="BV671" s="69"/>
      <c r="BW671" s="69"/>
      <c r="BX671" s="69"/>
      <c r="BY671" s="69"/>
      <c r="BZ671" s="69"/>
      <c r="CA671" s="69"/>
      <c r="CB671" s="69"/>
      <c r="CC671" s="69"/>
      <c r="CD671" s="69"/>
      <c r="CE671" s="69"/>
      <c r="CF671" s="69"/>
      <c r="CG671" s="69"/>
      <c r="CH671" s="69"/>
      <c r="CI671" s="69"/>
      <c r="CJ671" s="69"/>
      <c r="CK671" s="69"/>
      <c r="CL671" s="69"/>
      <c r="CM671" s="69"/>
      <c r="CN671" s="69"/>
      <c r="CO671" s="69"/>
      <c r="CP671" s="69"/>
      <c r="CQ671" s="69"/>
      <c r="CR671" s="69"/>
      <c r="CS671" s="69"/>
      <c r="CT671" s="69"/>
      <c r="CU671" s="69"/>
      <c r="CV671" s="69"/>
      <c r="CW671" s="69"/>
      <c r="CX671" s="69"/>
      <c r="CY671" s="69"/>
      <c r="CZ671" s="69"/>
      <c r="DA671" s="69"/>
      <c r="DB671" s="69"/>
      <c r="DC671" s="69"/>
      <c r="DD671" s="69"/>
      <c r="DE671" s="69"/>
      <c r="DF671" s="69"/>
      <c r="DG671" s="69"/>
      <c r="DH671" s="69"/>
      <c r="DI671" s="69"/>
      <c r="DJ671" s="69"/>
      <c r="DK671" s="69"/>
      <c r="DL671" s="69"/>
      <c r="DM671" s="69"/>
      <c r="DN671" s="69"/>
      <c r="DO671" s="69"/>
      <c r="DP671" s="69"/>
      <c r="DQ671" s="69"/>
      <c r="DR671" s="69"/>
      <c r="DS671" s="69"/>
      <c r="DT671" s="69"/>
      <c r="DU671" s="69"/>
      <c r="DV671" s="69"/>
      <c r="DW671" s="69"/>
      <c r="DX671" s="69"/>
      <c r="DY671" s="69"/>
      <c r="DZ671" s="69"/>
      <c r="EA671" s="69"/>
      <c r="EB671" s="69"/>
      <c r="EC671" s="69"/>
      <c r="ED671" s="69"/>
      <c r="EE671" s="69"/>
      <c r="EF671" s="69"/>
      <c r="EG671" s="69"/>
      <c r="EH671" s="69"/>
      <c r="EI671" s="69"/>
      <c r="EJ671" s="69"/>
      <c r="EK671" s="69"/>
      <c r="EL671" s="69"/>
      <c r="EM671" s="69"/>
      <c r="EN671" s="69"/>
      <c r="EO671" s="69"/>
      <c r="EP671" s="69"/>
      <c r="EQ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69"/>
      <c r="AN672" s="69"/>
      <c r="AO672" s="69"/>
      <c r="AP672" s="69"/>
      <c r="AQ672" s="69"/>
      <c r="AR672" s="69"/>
      <c r="AS672" s="69"/>
      <c r="AT672" s="69"/>
      <c r="AU672" s="69"/>
      <c r="AV672" s="69"/>
      <c r="AW672" s="69"/>
      <c r="AX672" s="69"/>
      <c r="AY672" s="69"/>
      <c r="AZ672" s="69"/>
      <c r="BA672" s="69"/>
      <c r="BB672" s="69"/>
      <c r="BC672" s="69"/>
      <c r="BD672" s="69"/>
      <c r="BE672" s="69"/>
      <c r="BF672" s="69"/>
      <c r="BG672" s="69"/>
      <c r="BH672" s="69"/>
      <c r="BI672" s="69"/>
      <c r="BJ672" s="69"/>
      <c r="BK672" s="69"/>
      <c r="BL672" s="69"/>
      <c r="BM672" s="69"/>
      <c r="BN672" s="69"/>
      <c r="BO672" s="69"/>
      <c r="BP672" s="69"/>
      <c r="BQ672" s="69"/>
      <c r="BR672" s="69"/>
      <c r="BS672" s="69"/>
      <c r="BT672" s="69"/>
      <c r="BU672" s="69"/>
      <c r="BV672" s="69"/>
      <c r="BW672" s="69"/>
      <c r="BX672" s="69"/>
      <c r="BY672" s="69"/>
      <c r="BZ672" s="69"/>
      <c r="CA672" s="69"/>
      <c r="CB672" s="69"/>
      <c r="CC672" s="69"/>
      <c r="CD672" s="69"/>
      <c r="CE672" s="69"/>
      <c r="CF672" s="69"/>
      <c r="CG672" s="69"/>
      <c r="CH672" s="69"/>
      <c r="CI672" s="69"/>
      <c r="CJ672" s="69"/>
      <c r="CK672" s="69"/>
      <c r="CL672" s="69"/>
      <c r="CM672" s="69"/>
      <c r="CN672" s="69"/>
      <c r="CO672" s="69"/>
      <c r="CP672" s="69"/>
      <c r="CQ672" s="69"/>
      <c r="CR672" s="69"/>
      <c r="CS672" s="69"/>
      <c r="CT672" s="69"/>
      <c r="CU672" s="69"/>
      <c r="CV672" s="69"/>
      <c r="CW672" s="69"/>
      <c r="CX672" s="69"/>
      <c r="CY672" s="69"/>
      <c r="CZ672" s="69"/>
      <c r="DA672" s="69"/>
      <c r="DB672" s="69"/>
      <c r="DC672" s="69"/>
      <c r="DD672" s="69"/>
      <c r="DE672" s="69"/>
      <c r="DF672" s="69"/>
      <c r="DG672" s="69"/>
      <c r="DH672" s="69"/>
      <c r="DI672" s="69"/>
      <c r="DJ672" s="69"/>
      <c r="DK672" s="69"/>
      <c r="DL672" s="69"/>
      <c r="DM672" s="69"/>
      <c r="DN672" s="69"/>
      <c r="DO672" s="69"/>
      <c r="DP672" s="69"/>
      <c r="DQ672" s="69"/>
      <c r="DR672" s="69"/>
      <c r="DS672" s="69"/>
      <c r="DT672" s="69"/>
      <c r="DU672" s="69"/>
      <c r="DV672" s="69"/>
      <c r="DW672" s="69"/>
      <c r="DX672" s="69"/>
      <c r="DY672" s="69"/>
      <c r="DZ672" s="69"/>
      <c r="EA672" s="69"/>
      <c r="EB672" s="69"/>
      <c r="EC672" s="69"/>
      <c r="ED672" s="69"/>
      <c r="EE672" s="69"/>
      <c r="EF672" s="69"/>
      <c r="EG672" s="69"/>
      <c r="EH672" s="69"/>
      <c r="EI672" s="69"/>
      <c r="EJ672" s="69"/>
      <c r="EK672" s="69"/>
      <c r="EL672" s="69"/>
      <c r="EM672" s="69"/>
      <c r="EN672" s="69"/>
      <c r="EO672" s="69"/>
      <c r="EP672" s="69"/>
      <c r="EQ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69"/>
      <c r="AN673" s="69"/>
      <c r="AO673" s="69"/>
      <c r="AP673" s="69"/>
      <c r="AQ673" s="69"/>
      <c r="AR673" s="69"/>
      <c r="AS673" s="69"/>
      <c r="AT673" s="69"/>
      <c r="AU673" s="69"/>
      <c r="AV673" s="69"/>
      <c r="AW673" s="69"/>
      <c r="AX673" s="69"/>
      <c r="AY673" s="69"/>
      <c r="AZ673" s="69"/>
      <c r="BA673" s="69"/>
      <c r="BB673" s="69"/>
      <c r="BC673" s="69"/>
      <c r="BD673" s="69"/>
      <c r="BE673" s="69"/>
      <c r="BF673" s="69"/>
      <c r="BG673" s="69"/>
      <c r="BH673" s="69"/>
      <c r="BI673" s="69"/>
      <c r="BJ673" s="69"/>
      <c r="BK673" s="69"/>
      <c r="BL673" s="69"/>
      <c r="BM673" s="69"/>
      <c r="BN673" s="69"/>
      <c r="BO673" s="69"/>
      <c r="BP673" s="69"/>
      <c r="BQ673" s="69"/>
      <c r="BR673" s="69"/>
      <c r="BS673" s="69"/>
      <c r="BT673" s="69"/>
      <c r="BU673" s="69"/>
      <c r="BV673" s="69"/>
      <c r="BW673" s="69"/>
      <c r="BX673" s="69"/>
      <c r="BY673" s="69"/>
      <c r="BZ673" s="69"/>
      <c r="CA673" s="69"/>
      <c r="CB673" s="69"/>
      <c r="CC673" s="69"/>
      <c r="CD673" s="69"/>
      <c r="CE673" s="69"/>
      <c r="CF673" s="69"/>
      <c r="CG673" s="69"/>
      <c r="CH673" s="69"/>
      <c r="CI673" s="69"/>
      <c r="CJ673" s="69"/>
      <c r="CK673" s="69"/>
      <c r="CL673" s="69"/>
      <c r="CM673" s="69"/>
      <c r="CN673" s="69"/>
      <c r="CO673" s="69"/>
      <c r="CP673" s="69"/>
      <c r="CQ673" s="69"/>
      <c r="CR673" s="69"/>
      <c r="CS673" s="69"/>
      <c r="CT673" s="69"/>
      <c r="CU673" s="69"/>
      <c r="CV673" s="69"/>
      <c r="CW673" s="69"/>
      <c r="CX673" s="69"/>
      <c r="CY673" s="69"/>
      <c r="CZ673" s="69"/>
      <c r="DA673" s="69"/>
      <c r="DB673" s="69"/>
      <c r="DC673" s="69"/>
      <c r="DD673" s="69"/>
      <c r="DE673" s="69"/>
      <c r="DF673" s="69"/>
      <c r="DG673" s="69"/>
      <c r="DH673" s="69"/>
      <c r="DI673" s="69"/>
      <c r="DJ673" s="69"/>
      <c r="DK673" s="69"/>
      <c r="DL673" s="69"/>
      <c r="DM673" s="69"/>
      <c r="DN673" s="69"/>
      <c r="DO673" s="69"/>
      <c r="DP673" s="69"/>
      <c r="DQ673" s="69"/>
      <c r="DR673" s="69"/>
      <c r="DS673" s="69"/>
      <c r="DT673" s="69"/>
      <c r="DU673" s="69"/>
      <c r="DV673" s="69"/>
      <c r="DW673" s="69"/>
      <c r="DX673" s="69"/>
      <c r="DY673" s="69"/>
      <c r="DZ673" s="69"/>
      <c r="EA673" s="69"/>
      <c r="EB673" s="69"/>
      <c r="EC673" s="69"/>
      <c r="ED673" s="69"/>
      <c r="EE673" s="69"/>
      <c r="EF673" s="69"/>
      <c r="EG673" s="69"/>
      <c r="EH673" s="69"/>
      <c r="EI673" s="69"/>
      <c r="EJ673" s="69"/>
      <c r="EK673" s="69"/>
      <c r="EL673" s="69"/>
      <c r="EM673" s="69"/>
      <c r="EN673" s="69"/>
      <c r="EO673" s="69"/>
      <c r="EP673" s="69"/>
      <c r="EQ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69"/>
      <c r="AN674" s="69"/>
      <c r="AO674" s="69"/>
      <c r="AP674" s="69"/>
      <c r="AQ674" s="69"/>
      <c r="AR674" s="69"/>
      <c r="AS674" s="69"/>
      <c r="AT674" s="69"/>
      <c r="AU674" s="69"/>
      <c r="AV674" s="69"/>
      <c r="AW674" s="69"/>
      <c r="AX674" s="69"/>
      <c r="AY674" s="69"/>
      <c r="AZ674" s="69"/>
      <c r="BA674" s="69"/>
      <c r="BB674" s="69"/>
      <c r="BC674" s="69"/>
      <c r="BD674" s="69"/>
      <c r="BE674" s="69"/>
      <c r="BF674" s="69"/>
      <c r="BG674" s="69"/>
      <c r="BH674" s="69"/>
      <c r="BI674" s="69"/>
      <c r="BJ674" s="69"/>
      <c r="BK674" s="69"/>
      <c r="BL674" s="69"/>
      <c r="BM674" s="69"/>
      <c r="BN674" s="69"/>
      <c r="BO674" s="69"/>
      <c r="BP674" s="69"/>
      <c r="BQ674" s="69"/>
      <c r="BR674" s="69"/>
      <c r="BS674" s="69"/>
      <c r="BT674" s="69"/>
      <c r="BU674" s="69"/>
      <c r="BV674" s="69"/>
      <c r="BW674" s="69"/>
      <c r="BX674" s="69"/>
      <c r="BY674" s="69"/>
      <c r="BZ674" s="69"/>
      <c r="CA674" s="69"/>
      <c r="CB674" s="69"/>
      <c r="CC674" s="69"/>
      <c r="CD674" s="69"/>
      <c r="CE674" s="69"/>
      <c r="CF674" s="69"/>
      <c r="CG674" s="69"/>
      <c r="CH674" s="69"/>
      <c r="CI674" s="69"/>
      <c r="CJ674" s="69"/>
      <c r="CK674" s="69"/>
      <c r="CL674" s="69"/>
      <c r="CM674" s="69"/>
      <c r="CN674" s="69"/>
      <c r="CO674" s="69"/>
      <c r="CP674" s="69"/>
      <c r="CQ674" s="69"/>
      <c r="CR674" s="69"/>
      <c r="CS674" s="69"/>
      <c r="CT674" s="69"/>
      <c r="CU674" s="69"/>
      <c r="CV674" s="69"/>
      <c r="CW674" s="69"/>
      <c r="CX674" s="69"/>
      <c r="CY674" s="69"/>
      <c r="CZ674" s="69"/>
      <c r="DA674" s="69"/>
      <c r="DB674" s="69"/>
      <c r="DC674" s="69"/>
      <c r="DD674" s="69"/>
      <c r="DE674" s="69"/>
      <c r="DF674" s="69"/>
      <c r="DG674" s="69"/>
      <c r="DH674" s="69"/>
      <c r="DI674" s="69"/>
      <c r="DJ674" s="69"/>
      <c r="DK674" s="69"/>
      <c r="DL674" s="69"/>
      <c r="DM674" s="69"/>
      <c r="DN674" s="69"/>
      <c r="DO674" s="69"/>
      <c r="DP674" s="69"/>
      <c r="DQ674" s="69"/>
      <c r="DR674" s="69"/>
      <c r="DS674" s="69"/>
      <c r="DT674" s="69"/>
      <c r="DU674" s="69"/>
      <c r="DV674" s="69"/>
      <c r="DW674" s="69"/>
      <c r="DX674" s="69"/>
      <c r="DY674" s="69"/>
      <c r="DZ674" s="69"/>
      <c r="EA674" s="69"/>
      <c r="EB674" s="69"/>
      <c r="EC674" s="69"/>
      <c r="ED674" s="69"/>
      <c r="EE674" s="69"/>
      <c r="EF674" s="69"/>
      <c r="EG674" s="69"/>
      <c r="EH674" s="69"/>
      <c r="EI674" s="69"/>
      <c r="EJ674" s="69"/>
      <c r="EK674" s="69"/>
      <c r="EL674" s="69"/>
      <c r="EM674" s="69"/>
      <c r="EN674" s="69"/>
      <c r="EO674" s="69"/>
      <c r="EP674" s="69"/>
      <c r="EQ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69"/>
      <c r="AN675" s="69"/>
      <c r="AO675" s="69"/>
      <c r="AP675" s="69"/>
      <c r="AQ675" s="69"/>
      <c r="AR675" s="69"/>
      <c r="AS675" s="69"/>
      <c r="AT675" s="69"/>
      <c r="AU675" s="69"/>
      <c r="AV675" s="69"/>
      <c r="AW675" s="69"/>
      <c r="AX675" s="69"/>
      <c r="AY675" s="69"/>
      <c r="AZ675" s="69"/>
      <c r="BA675" s="69"/>
      <c r="BB675" s="69"/>
      <c r="BC675" s="69"/>
      <c r="BD675" s="69"/>
      <c r="BE675" s="69"/>
      <c r="BF675" s="69"/>
      <c r="BG675" s="69"/>
      <c r="BH675" s="69"/>
      <c r="BI675" s="69"/>
      <c r="BJ675" s="69"/>
      <c r="BK675" s="69"/>
      <c r="BL675" s="69"/>
      <c r="BM675" s="69"/>
      <c r="BN675" s="69"/>
      <c r="BO675" s="69"/>
      <c r="BP675" s="69"/>
      <c r="BQ675" s="69"/>
      <c r="BR675" s="69"/>
      <c r="BS675" s="69"/>
      <c r="BT675" s="69"/>
      <c r="BU675" s="69"/>
      <c r="BV675" s="69"/>
      <c r="BW675" s="69"/>
      <c r="BX675" s="69"/>
      <c r="BY675" s="69"/>
      <c r="BZ675" s="69"/>
      <c r="CA675" s="69"/>
      <c r="CB675" s="69"/>
      <c r="CC675" s="69"/>
      <c r="CD675" s="69"/>
      <c r="CE675" s="69"/>
      <c r="CF675" s="69"/>
      <c r="CG675" s="69"/>
      <c r="CH675" s="69"/>
      <c r="CI675" s="69"/>
      <c r="CJ675" s="69"/>
      <c r="CK675" s="69"/>
      <c r="CL675" s="69"/>
      <c r="CM675" s="69"/>
      <c r="CN675" s="69"/>
      <c r="CO675" s="69"/>
      <c r="CP675" s="69"/>
      <c r="CQ675" s="69"/>
      <c r="CR675" s="69"/>
      <c r="CS675" s="69"/>
      <c r="CT675" s="69"/>
      <c r="CU675" s="69"/>
      <c r="CV675" s="69"/>
      <c r="CW675" s="69"/>
      <c r="CX675" s="69"/>
      <c r="CY675" s="69"/>
      <c r="CZ675" s="69"/>
      <c r="DA675" s="69"/>
      <c r="DB675" s="69"/>
      <c r="DC675" s="69"/>
      <c r="DD675" s="69"/>
      <c r="DE675" s="69"/>
      <c r="DF675" s="69"/>
      <c r="DG675" s="69"/>
      <c r="DH675" s="69"/>
      <c r="DI675" s="69"/>
      <c r="DJ675" s="69"/>
      <c r="DK675" s="69"/>
      <c r="DL675" s="69"/>
      <c r="DM675" s="69"/>
      <c r="DN675" s="69"/>
      <c r="DO675" s="69"/>
      <c r="DP675" s="69"/>
      <c r="DQ675" s="69"/>
      <c r="DR675" s="69"/>
      <c r="DS675" s="69"/>
      <c r="DT675" s="69"/>
      <c r="DU675" s="69"/>
      <c r="DV675" s="69"/>
      <c r="DW675" s="69"/>
      <c r="DX675" s="69"/>
      <c r="DY675" s="69"/>
      <c r="DZ675" s="69"/>
      <c r="EA675" s="69"/>
      <c r="EB675" s="69"/>
      <c r="EC675" s="69"/>
      <c r="ED675" s="69"/>
      <c r="EE675" s="69"/>
      <c r="EF675" s="69"/>
      <c r="EG675" s="69"/>
      <c r="EH675" s="69"/>
      <c r="EI675" s="69"/>
      <c r="EJ675" s="69"/>
      <c r="EK675" s="69"/>
      <c r="EL675" s="69"/>
      <c r="EM675" s="69"/>
      <c r="EN675" s="69"/>
      <c r="EO675" s="69"/>
      <c r="EP675" s="69"/>
      <c r="EQ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69"/>
      <c r="AN676" s="69"/>
      <c r="AO676" s="69"/>
      <c r="AP676" s="69"/>
      <c r="AQ676" s="69"/>
      <c r="AR676" s="69"/>
      <c r="AS676" s="69"/>
      <c r="AT676" s="69"/>
      <c r="AU676" s="69"/>
      <c r="AV676" s="69"/>
      <c r="AW676" s="69"/>
      <c r="AX676" s="69"/>
      <c r="AY676" s="69"/>
      <c r="AZ676" s="69"/>
      <c r="BA676" s="69"/>
      <c r="BB676" s="69"/>
      <c r="BC676" s="69"/>
      <c r="BD676" s="69"/>
      <c r="BE676" s="69"/>
      <c r="BF676" s="69"/>
      <c r="BG676" s="69"/>
      <c r="BH676" s="69"/>
      <c r="BI676" s="69"/>
      <c r="BJ676" s="69"/>
      <c r="BK676" s="69"/>
      <c r="BL676" s="69"/>
      <c r="BM676" s="69"/>
      <c r="BN676" s="69"/>
      <c r="BO676" s="69"/>
      <c r="BP676" s="69"/>
      <c r="BQ676" s="69"/>
      <c r="BR676" s="69"/>
      <c r="BS676" s="69"/>
      <c r="BT676" s="69"/>
      <c r="BU676" s="69"/>
      <c r="BV676" s="69"/>
      <c r="BW676" s="69"/>
      <c r="BX676" s="69"/>
      <c r="BY676" s="69"/>
      <c r="BZ676" s="69"/>
      <c r="CA676" s="69"/>
      <c r="CB676" s="69"/>
      <c r="CC676" s="69"/>
      <c r="CD676" s="69"/>
      <c r="CE676" s="69"/>
      <c r="CF676" s="69"/>
      <c r="CG676" s="69"/>
      <c r="CH676" s="69"/>
      <c r="CI676" s="69"/>
      <c r="CJ676" s="69"/>
      <c r="CK676" s="69"/>
      <c r="CL676" s="69"/>
      <c r="CM676" s="69"/>
      <c r="CN676" s="69"/>
      <c r="CO676" s="69"/>
      <c r="CP676" s="69"/>
      <c r="CQ676" s="69"/>
      <c r="CR676" s="69"/>
      <c r="CS676" s="69"/>
      <c r="CT676" s="69"/>
      <c r="CU676" s="69"/>
      <c r="CV676" s="69"/>
      <c r="CW676" s="69"/>
      <c r="CX676" s="69"/>
      <c r="CY676" s="69"/>
      <c r="CZ676" s="69"/>
      <c r="DA676" s="69"/>
      <c r="DB676" s="69"/>
      <c r="DC676" s="69"/>
      <c r="DD676" s="69"/>
      <c r="DE676" s="69"/>
      <c r="DF676" s="69"/>
      <c r="DG676" s="69"/>
      <c r="DH676" s="69"/>
      <c r="DI676" s="69"/>
      <c r="DJ676" s="69"/>
      <c r="DK676" s="69"/>
      <c r="DL676" s="69"/>
      <c r="DM676" s="69"/>
      <c r="DN676" s="69"/>
      <c r="DO676" s="69"/>
      <c r="DP676" s="69"/>
      <c r="DQ676" s="69"/>
      <c r="DR676" s="69"/>
      <c r="DS676" s="69"/>
      <c r="DT676" s="69"/>
      <c r="DU676" s="69"/>
      <c r="DV676" s="69"/>
      <c r="DW676" s="69"/>
      <c r="DX676" s="69"/>
      <c r="DY676" s="69"/>
      <c r="DZ676" s="69"/>
      <c r="EA676" s="69"/>
      <c r="EB676" s="69"/>
      <c r="EC676" s="69"/>
      <c r="ED676" s="69"/>
      <c r="EE676" s="69"/>
      <c r="EF676" s="69"/>
      <c r="EG676" s="69"/>
      <c r="EH676" s="69"/>
      <c r="EI676" s="69"/>
      <c r="EJ676" s="69"/>
      <c r="EK676" s="69"/>
      <c r="EL676" s="69"/>
      <c r="EM676" s="69"/>
      <c r="EN676" s="69"/>
      <c r="EO676" s="69"/>
      <c r="EP676" s="69"/>
      <c r="EQ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69"/>
      <c r="AN677" s="69"/>
      <c r="AO677" s="69"/>
      <c r="AP677" s="69"/>
      <c r="AQ677" s="69"/>
      <c r="AR677" s="69"/>
      <c r="AS677" s="69"/>
      <c r="AT677" s="69"/>
      <c r="AU677" s="69"/>
      <c r="AV677" s="69"/>
      <c r="AW677" s="69"/>
      <c r="AX677" s="69"/>
      <c r="AY677" s="69"/>
      <c r="AZ677" s="69"/>
      <c r="BA677" s="69"/>
      <c r="BB677" s="69"/>
      <c r="BC677" s="69"/>
      <c r="BD677" s="69"/>
      <c r="BE677" s="69"/>
      <c r="BF677" s="69"/>
      <c r="BG677" s="69"/>
      <c r="BH677" s="69"/>
      <c r="BI677" s="69"/>
      <c r="BJ677" s="69"/>
      <c r="BK677" s="69"/>
      <c r="BL677" s="69"/>
      <c r="BM677" s="69"/>
      <c r="BN677" s="69"/>
      <c r="BO677" s="69"/>
      <c r="BP677" s="69"/>
      <c r="BQ677" s="69"/>
      <c r="BR677" s="69"/>
      <c r="BS677" s="69"/>
      <c r="BT677" s="69"/>
      <c r="BU677" s="69"/>
      <c r="BV677" s="69"/>
      <c r="BW677" s="69"/>
      <c r="BX677" s="69"/>
      <c r="BY677" s="69"/>
      <c r="BZ677" s="69"/>
      <c r="CA677" s="69"/>
      <c r="CB677" s="69"/>
      <c r="CC677" s="69"/>
      <c r="CD677" s="69"/>
      <c r="CE677" s="69"/>
      <c r="CF677" s="69"/>
      <c r="CG677" s="69"/>
      <c r="CH677" s="69"/>
      <c r="CI677" s="69"/>
      <c r="CJ677" s="69"/>
      <c r="CK677" s="69"/>
      <c r="CL677" s="69"/>
      <c r="CM677" s="69"/>
      <c r="CN677" s="69"/>
      <c r="CO677" s="69"/>
      <c r="CP677" s="69"/>
      <c r="CQ677" s="69"/>
      <c r="CR677" s="69"/>
      <c r="CS677" s="69"/>
      <c r="CT677" s="69"/>
      <c r="CU677" s="69"/>
      <c r="CV677" s="69"/>
      <c r="CW677" s="69"/>
      <c r="CX677" s="69"/>
      <c r="CY677" s="69"/>
      <c r="CZ677" s="69"/>
      <c r="DA677" s="69"/>
      <c r="DB677" s="69"/>
      <c r="DC677" s="69"/>
      <c r="DD677" s="69"/>
      <c r="DE677" s="69"/>
      <c r="DF677" s="69"/>
      <c r="DG677" s="69"/>
      <c r="DH677" s="69"/>
      <c r="DI677" s="69"/>
      <c r="DJ677" s="69"/>
      <c r="DK677" s="69"/>
      <c r="DL677" s="69"/>
      <c r="DM677" s="69"/>
      <c r="DN677" s="69"/>
      <c r="DO677" s="69"/>
      <c r="DP677" s="69"/>
      <c r="DQ677" s="69"/>
      <c r="DR677" s="69"/>
      <c r="DS677" s="69"/>
      <c r="DT677" s="69"/>
      <c r="DU677" s="69"/>
      <c r="DV677" s="69"/>
      <c r="DW677" s="69"/>
      <c r="DX677" s="69"/>
      <c r="DY677" s="69"/>
      <c r="DZ677" s="69"/>
      <c r="EA677" s="69"/>
      <c r="EB677" s="69"/>
      <c r="EC677" s="69"/>
      <c r="ED677" s="69"/>
      <c r="EE677" s="69"/>
      <c r="EF677" s="69"/>
      <c r="EG677" s="69"/>
      <c r="EH677" s="69"/>
      <c r="EI677" s="69"/>
      <c r="EJ677" s="69"/>
      <c r="EK677" s="69"/>
      <c r="EL677" s="69"/>
      <c r="EM677" s="69"/>
      <c r="EN677" s="69"/>
      <c r="EO677" s="69"/>
      <c r="EP677" s="69"/>
      <c r="EQ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69"/>
      <c r="AN678" s="69"/>
      <c r="AO678" s="69"/>
      <c r="AP678" s="69"/>
      <c r="AQ678" s="69"/>
      <c r="AR678" s="69"/>
      <c r="AS678" s="69"/>
      <c r="AT678" s="69"/>
      <c r="AU678" s="69"/>
      <c r="AV678" s="69"/>
      <c r="AW678" s="69"/>
      <c r="AX678" s="69"/>
      <c r="AY678" s="69"/>
      <c r="AZ678" s="69"/>
      <c r="BA678" s="69"/>
      <c r="BB678" s="69"/>
      <c r="BC678" s="69"/>
      <c r="BD678" s="69"/>
      <c r="BE678" s="69"/>
      <c r="BF678" s="69"/>
      <c r="BG678" s="69"/>
      <c r="BH678" s="69"/>
      <c r="BI678" s="69"/>
      <c r="BJ678" s="69"/>
      <c r="BK678" s="69"/>
      <c r="BL678" s="69"/>
      <c r="BM678" s="69"/>
      <c r="BN678" s="69"/>
      <c r="BO678" s="69"/>
      <c r="BP678" s="69"/>
      <c r="BQ678" s="69"/>
      <c r="BR678" s="69"/>
      <c r="BS678" s="69"/>
      <c r="BT678" s="69"/>
      <c r="BU678" s="69"/>
      <c r="BV678" s="69"/>
      <c r="BW678" s="69"/>
      <c r="BX678" s="69"/>
      <c r="BY678" s="69"/>
      <c r="BZ678" s="69"/>
      <c r="CA678" s="69"/>
      <c r="CB678" s="69"/>
      <c r="CC678" s="69"/>
      <c r="CD678" s="69"/>
      <c r="CE678" s="69"/>
      <c r="CF678" s="69"/>
      <c r="CG678" s="69"/>
      <c r="CH678" s="69"/>
      <c r="CI678" s="69"/>
      <c r="CJ678" s="69"/>
      <c r="CK678" s="69"/>
      <c r="CL678" s="69"/>
      <c r="CM678" s="69"/>
      <c r="CN678" s="69"/>
      <c r="CO678" s="69"/>
      <c r="CP678" s="69"/>
      <c r="CQ678" s="69"/>
      <c r="CR678" s="69"/>
      <c r="CS678" s="69"/>
      <c r="CT678" s="69"/>
      <c r="CU678" s="69"/>
      <c r="CV678" s="69"/>
      <c r="CW678" s="69"/>
      <c r="CX678" s="69"/>
      <c r="CY678" s="69"/>
      <c r="CZ678" s="69"/>
      <c r="DA678" s="69"/>
      <c r="DB678" s="69"/>
      <c r="DC678" s="69"/>
      <c r="DD678" s="69"/>
      <c r="DE678" s="69"/>
      <c r="DF678" s="69"/>
      <c r="DG678" s="69"/>
      <c r="DH678" s="69"/>
      <c r="DI678" s="69"/>
      <c r="DJ678" s="69"/>
      <c r="DK678" s="69"/>
      <c r="DL678" s="69"/>
      <c r="DM678" s="69"/>
      <c r="DN678" s="69"/>
      <c r="DO678" s="69"/>
      <c r="DP678" s="69"/>
      <c r="DQ678" s="69"/>
      <c r="DR678" s="69"/>
      <c r="DS678" s="69"/>
      <c r="DT678" s="69"/>
      <c r="DU678" s="69"/>
      <c r="DV678" s="69"/>
      <c r="DW678" s="69"/>
      <c r="DX678" s="69"/>
      <c r="DY678" s="69"/>
      <c r="DZ678" s="69"/>
      <c r="EA678" s="69"/>
      <c r="EB678" s="69"/>
      <c r="EC678" s="69"/>
      <c r="ED678" s="69"/>
      <c r="EE678" s="69"/>
      <c r="EF678" s="69"/>
      <c r="EG678" s="69"/>
      <c r="EH678" s="69"/>
      <c r="EI678" s="69"/>
      <c r="EJ678" s="69"/>
      <c r="EK678" s="69"/>
      <c r="EL678" s="69"/>
      <c r="EM678" s="69"/>
      <c r="EN678" s="69"/>
      <c r="EO678" s="69"/>
      <c r="EP678" s="69"/>
      <c r="EQ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69"/>
      <c r="AN679" s="69"/>
      <c r="AO679" s="69"/>
      <c r="AP679" s="69"/>
      <c r="AQ679" s="69"/>
      <c r="AR679" s="69"/>
      <c r="AS679" s="69"/>
      <c r="AT679" s="69"/>
      <c r="AU679" s="69"/>
      <c r="AV679" s="69"/>
      <c r="AW679" s="69"/>
      <c r="AX679" s="69"/>
      <c r="AY679" s="69"/>
      <c r="AZ679" s="69"/>
      <c r="BA679" s="69"/>
      <c r="BB679" s="69"/>
      <c r="BC679" s="69"/>
      <c r="BD679" s="69"/>
      <c r="BE679" s="69"/>
      <c r="BF679" s="69"/>
      <c r="BG679" s="69"/>
      <c r="BH679" s="69"/>
      <c r="BI679" s="69"/>
      <c r="BJ679" s="69"/>
      <c r="BK679" s="69"/>
      <c r="BL679" s="69"/>
      <c r="BM679" s="69"/>
      <c r="BN679" s="69"/>
      <c r="BO679" s="69"/>
      <c r="BP679" s="69"/>
      <c r="BQ679" s="69"/>
      <c r="BR679" s="69"/>
      <c r="BS679" s="69"/>
      <c r="BT679" s="69"/>
      <c r="BU679" s="69"/>
      <c r="BV679" s="69"/>
      <c r="BW679" s="69"/>
      <c r="BX679" s="69"/>
      <c r="BY679" s="69"/>
      <c r="BZ679" s="69"/>
      <c r="CA679" s="69"/>
      <c r="CB679" s="69"/>
      <c r="CC679" s="69"/>
      <c r="CD679" s="69"/>
      <c r="CE679" s="69"/>
      <c r="CF679" s="69"/>
      <c r="CG679" s="69"/>
      <c r="CH679" s="69"/>
      <c r="CI679" s="69"/>
      <c r="CJ679" s="69"/>
      <c r="CK679" s="69"/>
      <c r="CL679" s="69"/>
      <c r="CM679" s="69"/>
      <c r="CN679" s="69"/>
      <c r="CO679" s="69"/>
      <c r="CP679" s="69"/>
      <c r="CQ679" s="69"/>
      <c r="CR679" s="69"/>
      <c r="CS679" s="69"/>
      <c r="CT679" s="69"/>
      <c r="CU679" s="69"/>
      <c r="CV679" s="69"/>
      <c r="CW679" s="69"/>
      <c r="CX679" s="69"/>
      <c r="CY679" s="69"/>
      <c r="CZ679" s="69"/>
      <c r="DA679" s="69"/>
      <c r="DB679" s="69"/>
      <c r="DC679" s="69"/>
      <c r="DD679" s="69"/>
      <c r="DE679" s="69"/>
      <c r="DF679" s="69"/>
      <c r="DG679" s="69"/>
      <c r="DH679" s="69"/>
      <c r="DI679" s="69"/>
      <c r="DJ679" s="69"/>
      <c r="DK679" s="69"/>
      <c r="DL679" s="69"/>
      <c r="DM679" s="69"/>
      <c r="DN679" s="69"/>
      <c r="DO679" s="69"/>
      <c r="DP679" s="69"/>
      <c r="DQ679" s="69"/>
      <c r="DR679" s="69"/>
      <c r="DS679" s="69"/>
      <c r="DT679" s="69"/>
      <c r="DU679" s="69"/>
      <c r="DV679" s="69"/>
      <c r="DW679" s="69"/>
      <c r="DX679" s="69"/>
      <c r="DY679" s="69"/>
      <c r="DZ679" s="69"/>
      <c r="EA679" s="69"/>
      <c r="EB679" s="69"/>
      <c r="EC679" s="69"/>
      <c r="ED679" s="69"/>
      <c r="EE679" s="69"/>
      <c r="EF679" s="69"/>
      <c r="EG679" s="69"/>
      <c r="EH679" s="69"/>
      <c r="EI679" s="69"/>
      <c r="EJ679" s="69"/>
      <c r="EK679" s="69"/>
      <c r="EL679" s="69"/>
      <c r="EM679" s="69"/>
      <c r="EN679" s="69"/>
      <c r="EO679" s="69"/>
      <c r="EP679" s="69"/>
      <c r="EQ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69"/>
      <c r="AN680" s="69"/>
      <c r="AO680" s="69"/>
      <c r="AP680" s="69"/>
      <c r="AQ680" s="69"/>
      <c r="AR680" s="69"/>
      <c r="AS680" s="69"/>
      <c r="AT680" s="69"/>
      <c r="AU680" s="69"/>
      <c r="AV680" s="69"/>
      <c r="AW680" s="69"/>
      <c r="AX680" s="69"/>
      <c r="AY680" s="69"/>
      <c r="AZ680" s="69"/>
      <c r="BA680" s="69"/>
      <c r="BB680" s="69"/>
      <c r="BC680" s="69"/>
      <c r="BD680" s="69"/>
      <c r="BE680" s="69"/>
      <c r="BF680" s="69"/>
      <c r="BG680" s="69"/>
      <c r="BH680" s="69"/>
      <c r="BI680" s="69"/>
      <c r="BJ680" s="69"/>
      <c r="BK680" s="69"/>
      <c r="BL680" s="69"/>
      <c r="BM680" s="69"/>
      <c r="BN680" s="69"/>
      <c r="BO680" s="69"/>
      <c r="BP680" s="69"/>
      <c r="BQ680" s="69"/>
      <c r="BR680" s="69"/>
      <c r="BS680" s="69"/>
      <c r="BT680" s="69"/>
      <c r="BU680" s="69"/>
      <c r="BV680" s="69"/>
      <c r="BW680" s="69"/>
      <c r="BX680" s="69"/>
      <c r="BY680" s="69"/>
      <c r="BZ680" s="69"/>
      <c r="CA680" s="69"/>
      <c r="CB680" s="69"/>
      <c r="CC680" s="69"/>
      <c r="CD680" s="69"/>
      <c r="CE680" s="69"/>
      <c r="CF680" s="69"/>
      <c r="CG680" s="69"/>
      <c r="CH680" s="69"/>
      <c r="CI680" s="69"/>
      <c r="CJ680" s="69"/>
      <c r="CK680" s="69"/>
      <c r="CL680" s="69"/>
      <c r="CM680" s="69"/>
      <c r="CN680" s="69"/>
      <c r="CO680" s="69"/>
      <c r="CP680" s="69"/>
      <c r="CQ680" s="69"/>
      <c r="CR680" s="69"/>
      <c r="CS680" s="69"/>
      <c r="CT680" s="69"/>
      <c r="CU680" s="69"/>
      <c r="CV680" s="69"/>
      <c r="CW680" s="69"/>
      <c r="CX680" s="69"/>
      <c r="CY680" s="69"/>
      <c r="CZ680" s="69"/>
      <c r="DA680" s="69"/>
      <c r="DB680" s="69"/>
      <c r="DC680" s="69"/>
      <c r="DD680" s="69"/>
      <c r="DE680" s="69"/>
      <c r="DF680" s="69"/>
      <c r="DG680" s="69"/>
      <c r="DH680" s="69"/>
      <c r="DI680" s="69"/>
      <c r="DJ680" s="69"/>
      <c r="DK680" s="69"/>
      <c r="DL680" s="69"/>
      <c r="DM680" s="69"/>
      <c r="DN680" s="69"/>
      <c r="DO680" s="69"/>
      <c r="DP680" s="69"/>
      <c r="DQ680" s="69"/>
      <c r="DR680" s="69"/>
      <c r="DS680" s="69"/>
      <c r="DT680" s="69"/>
      <c r="DU680" s="69"/>
      <c r="DV680" s="69"/>
      <c r="DW680" s="69"/>
      <c r="DX680" s="69"/>
      <c r="DY680" s="69"/>
      <c r="DZ680" s="69"/>
      <c r="EA680" s="69"/>
      <c r="EB680" s="69"/>
      <c r="EC680" s="69"/>
      <c r="ED680" s="69"/>
      <c r="EE680" s="69"/>
      <c r="EF680" s="69"/>
      <c r="EG680" s="69"/>
      <c r="EH680" s="69"/>
      <c r="EI680" s="69"/>
      <c r="EJ680" s="69"/>
      <c r="EK680" s="69"/>
      <c r="EL680" s="69"/>
      <c r="EM680" s="69"/>
      <c r="EN680" s="69"/>
      <c r="EO680" s="69"/>
      <c r="EP680" s="69"/>
      <c r="EQ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69"/>
      <c r="AN681" s="69"/>
      <c r="AO681" s="69"/>
      <c r="AP681" s="69"/>
      <c r="AQ681" s="69"/>
      <c r="AR681" s="69"/>
      <c r="AS681" s="69"/>
      <c r="AT681" s="69"/>
      <c r="AU681" s="69"/>
      <c r="AV681" s="69"/>
      <c r="AW681" s="69"/>
      <c r="AX681" s="69"/>
      <c r="AY681" s="69"/>
      <c r="AZ681" s="69"/>
      <c r="BA681" s="69"/>
      <c r="BB681" s="69"/>
      <c r="BC681" s="69"/>
      <c r="BD681" s="69"/>
      <c r="BE681" s="69"/>
      <c r="BF681" s="69"/>
      <c r="BG681" s="69"/>
      <c r="BH681" s="69"/>
      <c r="BI681" s="69"/>
      <c r="BJ681" s="69"/>
      <c r="BK681" s="69"/>
      <c r="BL681" s="69"/>
      <c r="BM681" s="69"/>
      <c r="BN681" s="69"/>
      <c r="BO681" s="69"/>
      <c r="BP681" s="69"/>
      <c r="BQ681" s="69"/>
      <c r="BR681" s="69"/>
      <c r="BS681" s="69"/>
      <c r="BT681" s="69"/>
      <c r="BU681" s="69"/>
      <c r="BV681" s="69"/>
      <c r="BW681" s="69"/>
      <c r="BX681" s="69"/>
      <c r="BY681" s="69"/>
      <c r="BZ681" s="69"/>
      <c r="CA681" s="69"/>
      <c r="CB681" s="69"/>
      <c r="CC681" s="69"/>
      <c r="CD681" s="69"/>
      <c r="CE681" s="69"/>
      <c r="CF681" s="69"/>
      <c r="CG681" s="69"/>
      <c r="CH681" s="69"/>
      <c r="CI681" s="69"/>
      <c r="CJ681" s="69"/>
      <c r="CK681" s="69"/>
      <c r="CL681" s="69"/>
      <c r="CM681" s="69"/>
      <c r="CN681" s="69"/>
      <c r="CO681" s="69"/>
      <c r="CP681" s="69"/>
      <c r="CQ681" s="69"/>
      <c r="CR681" s="69"/>
      <c r="CS681" s="69"/>
      <c r="CT681" s="69"/>
      <c r="CU681" s="69"/>
      <c r="CV681" s="69"/>
      <c r="CW681" s="69"/>
      <c r="CX681" s="69"/>
      <c r="CY681" s="69"/>
      <c r="CZ681" s="69"/>
      <c r="DA681" s="69"/>
      <c r="DB681" s="69"/>
      <c r="DC681" s="69"/>
      <c r="DD681" s="69"/>
      <c r="DE681" s="69"/>
      <c r="DF681" s="69"/>
      <c r="DG681" s="69"/>
      <c r="DH681" s="69"/>
      <c r="DI681" s="69"/>
      <c r="DJ681" s="69"/>
      <c r="DK681" s="69"/>
      <c r="DL681" s="69"/>
      <c r="DM681" s="69"/>
      <c r="DN681" s="69"/>
      <c r="DO681" s="69"/>
      <c r="DP681" s="69"/>
      <c r="DQ681" s="69"/>
      <c r="DR681" s="69"/>
      <c r="DS681" s="69"/>
      <c r="DT681" s="69"/>
      <c r="DU681" s="69"/>
      <c r="DV681" s="69"/>
      <c r="DW681" s="69"/>
      <c r="DX681" s="69"/>
      <c r="DY681" s="69"/>
      <c r="DZ681" s="69"/>
      <c r="EA681" s="69"/>
      <c r="EB681" s="69"/>
      <c r="EC681" s="69"/>
      <c r="ED681" s="69"/>
      <c r="EE681" s="69"/>
      <c r="EF681" s="69"/>
      <c r="EG681" s="69"/>
      <c r="EH681" s="69"/>
      <c r="EI681" s="69"/>
      <c r="EJ681" s="69"/>
      <c r="EK681" s="69"/>
      <c r="EL681" s="69"/>
      <c r="EM681" s="69"/>
      <c r="EN681" s="69"/>
      <c r="EO681" s="69"/>
      <c r="EP681" s="69"/>
      <c r="EQ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69"/>
      <c r="AN682" s="69"/>
      <c r="AO682" s="69"/>
      <c r="AP682" s="69"/>
      <c r="AQ682" s="69"/>
      <c r="AR682" s="69"/>
      <c r="AS682" s="69"/>
      <c r="AT682" s="69"/>
      <c r="AU682" s="69"/>
      <c r="AV682" s="69"/>
      <c r="AW682" s="69"/>
      <c r="AX682" s="69"/>
      <c r="AY682" s="69"/>
      <c r="AZ682" s="69"/>
      <c r="BA682" s="69"/>
      <c r="BB682" s="69"/>
      <c r="BC682" s="69"/>
      <c r="BD682" s="69"/>
      <c r="BE682" s="69"/>
      <c r="BF682" s="69"/>
      <c r="BG682" s="69"/>
      <c r="BH682" s="69"/>
      <c r="BI682" s="69"/>
      <c r="BJ682" s="69"/>
      <c r="BK682" s="69"/>
      <c r="BL682" s="69"/>
      <c r="BM682" s="69"/>
      <c r="BN682" s="69"/>
      <c r="BO682" s="69"/>
      <c r="BP682" s="69"/>
      <c r="BQ682" s="69"/>
      <c r="BR682" s="69"/>
      <c r="BS682" s="69"/>
      <c r="BT682" s="69"/>
      <c r="BU682" s="69"/>
      <c r="BV682" s="69"/>
      <c r="BW682" s="69"/>
      <c r="BX682" s="69"/>
      <c r="BY682" s="69"/>
      <c r="BZ682" s="69"/>
      <c r="CA682" s="69"/>
      <c r="CB682" s="69"/>
      <c r="CC682" s="69"/>
      <c r="CD682" s="69"/>
      <c r="CE682" s="69"/>
      <c r="CF682" s="69"/>
      <c r="CG682" s="69"/>
      <c r="CH682" s="69"/>
      <c r="CI682" s="69"/>
      <c r="CJ682" s="69"/>
      <c r="CK682" s="69"/>
      <c r="CL682" s="69"/>
      <c r="CM682" s="69"/>
      <c r="CN682" s="69"/>
      <c r="CO682" s="69"/>
      <c r="CP682" s="69"/>
      <c r="CQ682" s="69"/>
      <c r="CR682" s="69"/>
      <c r="CS682" s="69"/>
      <c r="CT682" s="69"/>
      <c r="CU682" s="69"/>
      <c r="CV682" s="69"/>
      <c r="CW682" s="69"/>
      <c r="CX682" s="69"/>
      <c r="CY682" s="69"/>
      <c r="CZ682" s="69"/>
      <c r="DA682" s="69"/>
      <c r="DB682" s="69"/>
      <c r="DC682" s="69"/>
      <c r="DD682" s="69"/>
      <c r="DE682" s="69"/>
      <c r="DF682" s="69"/>
      <c r="DG682" s="69"/>
      <c r="DH682" s="69"/>
      <c r="DI682" s="69"/>
      <c r="DJ682" s="69"/>
      <c r="DK682" s="69"/>
      <c r="DL682" s="69"/>
      <c r="DM682" s="69"/>
      <c r="DN682" s="69"/>
      <c r="DO682" s="69"/>
      <c r="DP682" s="69"/>
      <c r="DQ682" s="69"/>
      <c r="DR682" s="69"/>
      <c r="DS682" s="69"/>
      <c r="DT682" s="69"/>
      <c r="DU682" s="69"/>
      <c r="DV682" s="69"/>
      <c r="DW682" s="69"/>
      <c r="DX682" s="69"/>
      <c r="DY682" s="69"/>
      <c r="DZ682" s="69"/>
      <c r="EA682" s="69"/>
      <c r="EB682" s="69"/>
      <c r="EC682" s="69"/>
      <c r="ED682" s="69"/>
      <c r="EE682" s="69"/>
      <c r="EF682" s="69"/>
      <c r="EG682" s="69"/>
      <c r="EH682" s="69"/>
      <c r="EI682" s="69"/>
      <c r="EJ682" s="69"/>
      <c r="EK682" s="69"/>
      <c r="EL682" s="69"/>
      <c r="EM682" s="69"/>
      <c r="EN682" s="69"/>
      <c r="EO682" s="69"/>
      <c r="EP682" s="69"/>
      <c r="EQ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69"/>
      <c r="AN683" s="69"/>
      <c r="AO683" s="69"/>
      <c r="AP683" s="69"/>
      <c r="AQ683" s="69"/>
      <c r="AR683" s="69"/>
      <c r="AS683" s="69"/>
      <c r="AT683" s="69"/>
      <c r="AU683" s="69"/>
      <c r="AV683" s="69"/>
      <c r="AW683" s="69"/>
      <c r="AX683" s="69"/>
      <c r="AY683" s="69"/>
      <c r="AZ683" s="69"/>
      <c r="BA683" s="69"/>
      <c r="BB683" s="69"/>
      <c r="BC683" s="69"/>
      <c r="BD683" s="69"/>
      <c r="BE683" s="69"/>
      <c r="BF683" s="69"/>
      <c r="BG683" s="69"/>
      <c r="BH683" s="69"/>
      <c r="BI683" s="69"/>
      <c r="BJ683" s="69"/>
      <c r="BK683" s="69"/>
      <c r="BL683" s="69"/>
      <c r="BM683" s="69"/>
      <c r="BN683" s="69"/>
      <c r="BO683" s="69"/>
      <c r="BP683" s="69"/>
      <c r="BQ683" s="69"/>
      <c r="BR683" s="69"/>
      <c r="BS683" s="69"/>
      <c r="BT683" s="69"/>
      <c r="BU683" s="69"/>
      <c r="BV683" s="69"/>
      <c r="BW683" s="69"/>
      <c r="BX683" s="69"/>
      <c r="BY683" s="69"/>
      <c r="BZ683" s="69"/>
      <c r="CA683" s="69"/>
      <c r="CB683" s="69"/>
      <c r="CC683" s="69"/>
      <c r="CD683" s="69"/>
      <c r="CE683" s="69"/>
      <c r="CF683" s="69"/>
      <c r="CG683" s="69"/>
      <c r="CH683" s="69"/>
      <c r="CI683" s="69"/>
      <c r="CJ683" s="69"/>
      <c r="CK683" s="69"/>
      <c r="CL683" s="69"/>
      <c r="CM683" s="69"/>
      <c r="CN683" s="69"/>
      <c r="CO683" s="69"/>
      <c r="CP683" s="69"/>
      <c r="CQ683" s="69"/>
      <c r="CR683" s="69"/>
      <c r="CS683" s="69"/>
      <c r="CT683" s="69"/>
      <c r="CU683" s="69"/>
      <c r="CV683" s="69"/>
      <c r="CW683" s="69"/>
      <c r="CX683" s="69"/>
      <c r="CY683" s="69"/>
      <c r="CZ683" s="69"/>
      <c r="DA683" s="69"/>
      <c r="DB683" s="69"/>
      <c r="DC683" s="69"/>
      <c r="DD683" s="69"/>
      <c r="DE683" s="69"/>
      <c r="DF683" s="69"/>
      <c r="DG683" s="69"/>
      <c r="DH683" s="69"/>
      <c r="DI683" s="69"/>
      <c r="DJ683" s="69"/>
      <c r="DK683" s="69"/>
      <c r="DL683" s="69"/>
      <c r="DM683" s="69"/>
      <c r="DN683" s="69"/>
      <c r="DO683" s="69"/>
      <c r="DP683" s="69"/>
      <c r="DQ683" s="69"/>
      <c r="DR683" s="69"/>
      <c r="DS683" s="69"/>
      <c r="DT683" s="69"/>
      <c r="DU683" s="69"/>
      <c r="DV683" s="69"/>
      <c r="DW683" s="69"/>
      <c r="DX683" s="69"/>
      <c r="DY683" s="69"/>
      <c r="DZ683" s="69"/>
      <c r="EA683" s="69"/>
      <c r="EB683" s="69"/>
      <c r="EC683" s="69"/>
      <c r="ED683" s="69"/>
      <c r="EE683" s="69"/>
      <c r="EF683" s="69"/>
      <c r="EG683" s="69"/>
      <c r="EH683" s="69"/>
      <c r="EI683" s="69"/>
      <c r="EJ683" s="69"/>
      <c r="EK683" s="69"/>
      <c r="EL683" s="69"/>
      <c r="EM683" s="69"/>
      <c r="EN683" s="69"/>
      <c r="EO683" s="69"/>
      <c r="EP683" s="69"/>
      <c r="EQ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69"/>
      <c r="AN684" s="69"/>
      <c r="AO684" s="69"/>
      <c r="AP684" s="69"/>
      <c r="AQ684" s="69"/>
      <c r="AR684" s="69"/>
      <c r="AS684" s="69"/>
      <c r="AT684" s="69"/>
      <c r="AU684" s="69"/>
      <c r="AV684" s="69"/>
      <c r="AW684" s="69"/>
      <c r="AX684" s="69"/>
      <c r="AY684" s="69"/>
      <c r="AZ684" s="69"/>
      <c r="BA684" s="69"/>
      <c r="BB684" s="69"/>
      <c r="BC684" s="69"/>
      <c r="BD684" s="69"/>
      <c r="BE684" s="69"/>
      <c r="BF684" s="69"/>
      <c r="BG684" s="69"/>
      <c r="BH684" s="69"/>
      <c r="BI684" s="69"/>
      <c r="BJ684" s="69"/>
      <c r="BK684" s="69"/>
      <c r="BL684" s="69"/>
      <c r="BM684" s="69"/>
      <c r="BN684" s="69"/>
      <c r="BO684" s="69"/>
      <c r="BP684" s="69"/>
      <c r="BQ684" s="69"/>
      <c r="BR684" s="69"/>
      <c r="BS684" s="69"/>
      <c r="BT684" s="69"/>
      <c r="BU684" s="69"/>
      <c r="BV684" s="69"/>
      <c r="BW684" s="69"/>
      <c r="BX684" s="69"/>
      <c r="BY684" s="69"/>
      <c r="BZ684" s="69"/>
      <c r="CA684" s="69"/>
      <c r="CB684" s="69"/>
      <c r="CC684" s="69"/>
      <c r="CD684" s="69"/>
      <c r="CE684" s="69"/>
      <c r="CF684" s="69"/>
      <c r="CG684" s="69"/>
      <c r="CH684" s="69"/>
      <c r="CI684" s="69"/>
      <c r="CJ684" s="69"/>
      <c r="CK684" s="69"/>
      <c r="CL684" s="69"/>
      <c r="CM684" s="69"/>
      <c r="CN684" s="69"/>
      <c r="CO684" s="69"/>
      <c r="CP684" s="69"/>
      <c r="CQ684" s="69"/>
      <c r="CR684" s="69"/>
      <c r="CS684" s="69"/>
      <c r="CT684" s="69"/>
      <c r="CU684" s="69"/>
      <c r="CV684" s="69"/>
      <c r="CW684" s="69"/>
      <c r="CX684" s="69"/>
      <c r="CY684" s="69"/>
      <c r="CZ684" s="69"/>
      <c r="DA684" s="69"/>
      <c r="DB684" s="69"/>
      <c r="DC684" s="69"/>
      <c r="DD684" s="69"/>
      <c r="DE684" s="69"/>
      <c r="DF684" s="69"/>
      <c r="DG684" s="69"/>
      <c r="DH684" s="69"/>
      <c r="DI684" s="69"/>
      <c r="DJ684" s="69"/>
      <c r="DK684" s="69"/>
      <c r="DL684" s="69"/>
      <c r="DM684" s="69"/>
      <c r="DN684" s="69"/>
      <c r="DO684" s="69"/>
      <c r="DP684" s="69"/>
      <c r="DQ684" s="69"/>
      <c r="DR684" s="69"/>
      <c r="DS684" s="69"/>
      <c r="DT684" s="69"/>
      <c r="DU684" s="69"/>
      <c r="DV684" s="69"/>
      <c r="DW684" s="69"/>
      <c r="DX684" s="69"/>
      <c r="DY684" s="69"/>
      <c r="DZ684" s="69"/>
      <c r="EA684" s="69"/>
      <c r="EB684" s="69"/>
      <c r="EC684" s="69"/>
      <c r="ED684" s="69"/>
      <c r="EE684" s="69"/>
      <c r="EF684" s="69"/>
      <c r="EG684" s="69"/>
      <c r="EH684" s="69"/>
      <c r="EI684" s="69"/>
      <c r="EJ684" s="69"/>
      <c r="EK684" s="69"/>
      <c r="EL684" s="69"/>
      <c r="EM684" s="69"/>
      <c r="EN684" s="69"/>
      <c r="EO684" s="69"/>
      <c r="EP684" s="69"/>
      <c r="EQ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69"/>
      <c r="AN685" s="69"/>
      <c r="AO685" s="69"/>
      <c r="AP685" s="69"/>
      <c r="AQ685" s="69"/>
      <c r="AR685" s="69"/>
      <c r="AS685" s="69"/>
      <c r="AT685" s="69"/>
      <c r="AU685" s="69"/>
      <c r="AV685" s="69"/>
      <c r="AW685" s="69"/>
      <c r="AX685" s="69"/>
      <c r="AY685" s="69"/>
      <c r="AZ685" s="69"/>
      <c r="BA685" s="69"/>
      <c r="BB685" s="69"/>
      <c r="BC685" s="69"/>
      <c r="BD685" s="69"/>
      <c r="BE685" s="69"/>
      <c r="BF685" s="69"/>
      <c r="BG685" s="69"/>
      <c r="BH685" s="69"/>
      <c r="BI685" s="69"/>
      <c r="BJ685" s="69"/>
      <c r="BK685" s="69"/>
      <c r="BL685" s="69"/>
      <c r="BM685" s="69"/>
      <c r="BN685" s="69"/>
      <c r="BO685" s="69"/>
      <c r="BP685" s="69"/>
      <c r="BQ685" s="69"/>
      <c r="BR685" s="69"/>
      <c r="BS685" s="69"/>
      <c r="BT685" s="69"/>
      <c r="BU685" s="69"/>
      <c r="BV685" s="69"/>
      <c r="BW685" s="69"/>
      <c r="BX685" s="69"/>
      <c r="BY685" s="69"/>
      <c r="BZ685" s="69"/>
      <c r="CA685" s="69"/>
      <c r="CB685" s="69"/>
      <c r="CC685" s="69"/>
      <c r="CD685" s="69"/>
      <c r="CE685" s="69"/>
      <c r="CF685" s="69"/>
      <c r="CG685" s="69"/>
      <c r="CH685" s="69"/>
      <c r="CI685" s="69"/>
      <c r="CJ685" s="69"/>
      <c r="CK685" s="69"/>
      <c r="CL685" s="69"/>
      <c r="CM685" s="69"/>
      <c r="CN685" s="69"/>
      <c r="CO685" s="69"/>
      <c r="CP685" s="69"/>
      <c r="CQ685" s="69"/>
      <c r="CR685" s="69"/>
      <c r="CS685" s="69"/>
      <c r="CT685" s="69"/>
      <c r="CU685" s="69"/>
      <c r="CV685" s="69"/>
      <c r="CW685" s="69"/>
      <c r="CX685" s="69"/>
      <c r="CY685" s="69"/>
      <c r="CZ685" s="69"/>
      <c r="DA685" s="69"/>
      <c r="DB685" s="69"/>
      <c r="DC685" s="69"/>
      <c r="DD685" s="69"/>
      <c r="DE685" s="69"/>
      <c r="DF685" s="69"/>
      <c r="DG685" s="69"/>
      <c r="DH685" s="69"/>
      <c r="DI685" s="69"/>
      <c r="DJ685" s="69"/>
      <c r="DK685" s="69"/>
      <c r="DL685" s="69"/>
      <c r="DM685" s="69"/>
      <c r="DN685" s="69"/>
      <c r="DO685" s="69"/>
      <c r="DP685" s="69"/>
      <c r="DQ685" s="69"/>
      <c r="DR685" s="69"/>
      <c r="DS685" s="69"/>
      <c r="DT685" s="69"/>
      <c r="DU685" s="69"/>
      <c r="DV685" s="69"/>
      <c r="DW685" s="69"/>
      <c r="DX685" s="69"/>
      <c r="DY685" s="69"/>
      <c r="DZ685" s="69"/>
      <c r="EA685" s="69"/>
      <c r="EB685" s="69"/>
      <c r="EC685" s="69"/>
      <c r="ED685" s="69"/>
      <c r="EE685" s="69"/>
      <c r="EF685" s="69"/>
      <c r="EG685" s="69"/>
      <c r="EH685" s="69"/>
      <c r="EI685" s="69"/>
      <c r="EJ685" s="69"/>
      <c r="EK685" s="69"/>
      <c r="EL685" s="69"/>
      <c r="EM685" s="69"/>
      <c r="EN685" s="69"/>
      <c r="EO685" s="69"/>
      <c r="EP685" s="69"/>
      <c r="EQ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69"/>
      <c r="AN686" s="69"/>
      <c r="AO686" s="69"/>
      <c r="AP686" s="69"/>
      <c r="AQ686" s="69"/>
      <c r="AR686" s="69"/>
      <c r="AS686" s="69"/>
      <c r="AT686" s="69"/>
      <c r="AU686" s="69"/>
      <c r="AV686" s="69"/>
      <c r="AW686" s="69"/>
      <c r="AX686" s="69"/>
      <c r="AY686" s="69"/>
      <c r="AZ686" s="69"/>
      <c r="BA686" s="69"/>
      <c r="BB686" s="69"/>
      <c r="BC686" s="69"/>
      <c r="BD686" s="69"/>
      <c r="BE686" s="69"/>
      <c r="BF686" s="69"/>
      <c r="BG686" s="69"/>
      <c r="BH686" s="69"/>
      <c r="BI686" s="69"/>
      <c r="BJ686" s="69"/>
      <c r="BK686" s="69"/>
      <c r="BL686" s="69"/>
      <c r="BM686" s="69"/>
      <c r="BN686" s="69"/>
      <c r="BO686" s="69"/>
      <c r="BP686" s="69"/>
      <c r="BQ686" s="69"/>
      <c r="BR686" s="69"/>
      <c r="BS686" s="69"/>
      <c r="BT686" s="69"/>
      <c r="BU686" s="69"/>
      <c r="BV686" s="69"/>
      <c r="BW686" s="69"/>
      <c r="BX686" s="69"/>
      <c r="BY686" s="69"/>
      <c r="BZ686" s="69"/>
      <c r="CA686" s="69"/>
      <c r="CB686" s="69"/>
      <c r="CC686" s="69"/>
      <c r="CD686" s="69"/>
      <c r="CE686" s="69"/>
      <c r="CF686" s="69"/>
      <c r="CG686" s="69"/>
      <c r="CH686" s="69"/>
      <c r="CI686" s="69"/>
      <c r="CJ686" s="69"/>
      <c r="CK686" s="69"/>
      <c r="CL686" s="69"/>
      <c r="CM686" s="69"/>
      <c r="CN686" s="69"/>
      <c r="CO686" s="69"/>
      <c r="CP686" s="69"/>
      <c r="CQ686" s="69"/>
      <c r="CR686" s="69"/>
      <c r="CS686" s="69"/>
      <c r="CT686" s="69"/>
      <c r="CU686" s="69"/>
      <c r="CV686" s="69"/>
      <c r="CW686" s="69"/>
      <c r="CX686" s="69"/>
      <c r="CY686" s="69"/>
      <c r="CZ686" s="69"/>
      <c r="DA686" s="69"/>
      <c r="DB686" s="69"/>
      <c r="DC686" s="69"/>
      <c r="DD686" s="69"/>
      <c r="DE686" s="69"/>
      <c r="DF686" s="69"/>
      <c r="DG686" s="69"/>
      <c r="DH686" s="69"/>
      <c r="DI686" s="69"/>
      <c r="DJ686" s="69"/>
      <c r="DK686" s="69"/>
      <c r="DL686" s="69"/>
      <c r="DM686" s="69"/>
      <c r="DN686" s="69"/>
      <c r="DO686" s="69"/>
      <c r="DP686" s="69"/>
      <c r="DQ686" s="69"/>
      <c r="DR686" s="69"/>
      <c r="DS686" s="69"/>
      <c r="DT686" s="69"/>
      <c r="DU686" s="69"/>
      <c r="DV686" s="69"/>
      <c r="DW686" s="69"/>
      <c r="DX686" s="69"/>
      <c r="DY686" s="69"/>
      <c r="DZ686" s="69"/>
      <c r="EA686" s="69"/>
      <c r="EB686" s="69"/>
      <c r="EC686" s="69"/>
      <c r="ED686" s="69"/>
      <c r="EE686" s="69"/>
      <c r="EF686" s="69"/>
      <c r="EG686" s="69"/>
      <c r="EH686" s="69"/>
      <c r="EI686" s="69"/>
      <c r="EJ686" s="69"/>
      <c r="EK686" s="69"/>
      <c r="EL686" s="69"/>
      <c r="EM686" s="69"/>
      <c r="EN686" s="69"/>
      <c r="EO686" s="69"/>
      <c r="EP686" s="69"/>
      <c r="EQ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69"/>
      <c r="AN687" s="69"/>
      <c r="AO687" s="69"/>
      <c r="AP687" s="69"/>
      <c r="AQ687" s="69"/>
      <c r="AR687" s="69"/>
      <c r="AS687" s="69"/>
      <c r="AT687" s="69"/>
      <c r="AU687" s="69"/>
      <c r="AV687" s="69"/>
      <c r="AW687" s="69"/>
      <c r="AX687" s="69"/>
      <c r="AY687" s="69"/>
      <c r="AZ687" s="69"/>
      <c r="BA687" s="69"/>
      <c r="BB687" s="69"/>
      <c r="BC687" s="69"/>
      <c r="BD687" s="69"/>
      <c r="BE687" s="69"/>
      <c r="BF687" s="69"/>
      <c r="BG687" s="69"/>
      <c r="BH687" s="69"/>
      <c r="BI687" s="69"/>
      <c r="BJ687" s="69"/>
      <c r="BK687" s="69"/>
      <c r="BL687" s="69"/>
      <c r="BM687" s="69"/>
      <c r="BN687" s="69"/>
      <c r="BO687" s="69"/>
      <c r="BP687" s="69"/>
      <c r="BQ687" s="69"/>
      <c r="BR687" s="69"/>
      <c r="BS687" s="69"/>
      <c r="BT687" s="69"/>
      <c r="BU687" s="69"/>
      <c r="BV687" s="69"/>
      <c r="BW687" s="69"/>
      <c r="BX687" s="69"/>
      <c r="BY687" s="69"/>
      <c r="BZ687" s="69"/>
      <c r="CA687" s="69"/>
      <c r="CB687" s="69"/>
      <c r="CC687" s="69"/>
      <c r="CD687" s="69"/>
      <c r="CE687" s="69"/>
      <c r="CF687" s="69"/>
      <c r="CG687" s="69"/>
      <c r="CH687" s="69"/>
      <c r="CI687" s="69"/>
      <c r="CJ687" s="69"/>
      <c r="CK687" s="69"/>
      <c r="CL687" s="69"/>
      <c r="CM687" s="69"/>
      <c r="CN687" s="69"/>
      <c r="CO687" s="69"/>
      <c r="CP687" s="69"/>
      <c r="CQ687" s="69"/>
      <c r="CR687" s="69"/>
      <c r="CS687" s="69"/>
      <c r="CT687" s="69"/>
      <c r="CU687" s="69"/>
      <c r="CV687" s="69"/>
      <c r="CW687" s="69"/>
      <c r="CX687" s="69"/>
      <c r="CY687" s="69"/>
      <c r="CZ687" s="69"/>
      <c r="DA687" s="69"/>
      <c r="DB687" s="69"/>
      <c r="DC687" s="69"/>
      <c r="DD687" s="69"/>
      <c r="DE687" s="69"/>
      <c r="DF687" s="69"/>
      <c r="DG687" s="69"/>
      <c r="DH687" s="69"/>
      <c r="DI687" s="69"/>
      <c r="DJ687" s="69"/>
      <c r="DK687" s="69"/>
      <c r="DL687" s="69"/>
      <c r="DM687" s="69"/>
      <c r="DN687" s="69"/>
      <c r="DO687" s="69"/>
      <c r="DP687" s="69"/>
      <c r="DQ687" s="69"/>
      <c r="DR687" s="69"/>
      <c r="DS687" s="69"/>
      <c r="DT687" s="69"/>
      <c r="DU687" s="69"/>
      <c r="DV687" s="69"/>
      <c r="DW687" s="69"/>
      <c r="DX687" s="69"/>
      <c r="DY687" s="69"/>
      <c r="DZ687" s="69"/>
      <c r="EA687" s="69"/>
      <c r="EB687" s="69"/>
      <c r="EC687" s="69"/>
      <c r="ED687" s="69"/>
      <c r="EE687" s="69"/>
      <c r="EF687" s="69"/>
      <c r="EG687" s="69"/>
      <c r="EH687" s="69"/>
      <c r="EI687" s="69"/>
      <c r="EJ687" s="69"/>
      <c r="EK687" s="69"/>
      <c r="EL687" s="69"/>
      <c r="EM687" s="69"/>
      <c r="EN687" s="69"/>
      <c r="EO687" s="69"/>
      <c r="EP687" s="69"/>
      <c r="EQ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69"/>
      <c r="AN688" s="69"/>
      <c r="AO688" s="69"/>
      <c r="AP688" s="69"/>
      <c r="AQ688" s="69"/>
      <c r="AR688" s="69"/>
      <c r="AS688" s="69"/>
      <c r="AT688" s="69"/>
      <c r="AU688" s="69"/>
      <c r="AV688" s="69"/>
      <c r="AW688" s="69"/>
      <c r="AX688" s="69"/>
      <c r="AY688" s="69"/>
      <c r="AZ688" s="69"/>
      <c r="BA688" s="69"/>
      <c r="BB688" s="69"/>
      <c r="BC688" s="69"/>
      <c r="BD688" s="69"/>
      <c r="BE688" s="69"/>
      <c r="BF688" s="69"/>
      <c r="BG688" s="69"/>
      <c r="BH688" s="69"/>
      <c r="BI688" s="69"/>
      <c r="BJ688" s="69"/>
      <c r="BK688" s="69"/>
      <c r="BL688" s="69"/>
      <c r="BM688" s="69"/>
      <c r="BN688" s="69"/>
      <c r="BO688" s="69"/>
      <c r="BP688" s="69"/>
      <c r="BQ688" s="69"/>
      <c r="BR688" s="69"/>
      <c r="BS688" s="69"/>
      <c r="BT688" s="69"/>
      <c r="BU688" s="69"/>
      <c r="BV688" s="69"/>
      <c r="BW688" s="69"/>
      <c r="BX688" s="69"/>
      <c r="BY688" s="69"/>
      <c r="BZ688" s="69"/>
      <c r="CA688" s="69"/>
      <c r="CB688" s="69"/>
      <c r="CC688" s="69"/>
      <c r="CD688" s="69"/>
      <c r="CE688" s="69"/>
      <c r="CF688" s="69"/>
      <c r="CG688" s="69"/>
      <c r="CH688" s="69"/>
      <c r="CI688" s="69"/>
      <c r="CJ688" s="69"/>
      <c r="CK688" s="69"/>
      <c r="CL688" s="69"/>
      <c r="CM688" s="69"/>
      <c r="CN688" s="69"/>
      <c r="CO688" s="69"/>
      <c r="CP688" s="69"/>
      <c r="CQ688" s="69"/>
      <c r="CR688" s="69"/>
      <c r="CS688" s="69"/>
      <c r="CT688" s="69"/>
      <c r="CU688" s="69"/>
      <c r="CV688" s="69"/>
      <c r="CW688" s="69"/>
      <c r="CX688" s="69"/>
      <c r="CY688" s="69"/>
      <c r="CZ688" s="69"/>
      <c r="DA688" s="69"/>
      <c r="DB688" s="69"/>
      <c r="DC688" s="69"/>
      <c r="DD688" s="69"/>
      <c r="DE688" s="69"/>
      <c r="DF688" s="69"/>
      <c r="DG688" s="69"/>
      <c r="DH688" s="69"/>
      <c r="DI688" s="69"/>
      <c r="DJ688" s="69"/>
      <c r="DK688" s="69"/>
      <c r="DL688" s="69"/>
      <c r="DM688" s="69"/>
      <c r="DN688" s="69"/>
      <c r="DO688" s="69"/>
      <c r="DP688" s="69"/>
      <c r="DQ688" s="69"/>
      <c r="DR688" s="69"/>
      <c r="DS688" s="69"/>
      <c r="DT688" s="69"/>
      <c r="DU688" s="69"/>
      <c r="DV688" s="69"/>
      <c r="DW688" s="69"/>
      <c r="DX688" s="69"/>
      <c r="DY688" s="69"/>
      <c r="DZ688" s="69"/>
      <c r="EA688" s="69"/>
      <c r="EB688" s="69"/>
      <c r="EC688" s="69"/>
      <c r="ED688" s="69"/>
      <c r="EE688" s="69"/>
      <c r="EF688" s="69"/>
      <c r="EG688" s="69"/>
      <c r="EH688" s="69"/>
      <c r="EI688" s="69"/>
      <c r="EJ688" s="69"/>
      <c r="EK688" s="69"/>
      <c r="EL688" s="69"/>
      <c r="EM688" s="69"/>
      <c r="EN688" s="69"/>
      <c r="EO688" s="69"/>
      <c r="EP688" s="69"/>
      <c r="EQ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69"/>
      <c r="AN689" s="69"/>
      <c r="AO689" s="69"/>
      <c r="AP689" s="69"/>
      <c r="AQ689" s="69"/>
      <c r="AR689" s="69"/>
      <c r="AS689" s="69"/>
      <c r="AT689" s="69"/>
      <c r="AU689" s="69"/>
      <c r="AV689" s="69"/>
      <c r="AW689" s="69"/>
      <c r="AX689" s="69"/>
      <c r="AY689" s="69"/>
      <c r="AZ689" s="69"/>
      <c r="BA689" s="69"/>
      <c r="BB689" s="69"/>
      <c r="BC689" s="69"/>
      <c r="BD689" s="69"/>
      <c r="BE689" s="69"/>
      <c r="BF689" s="69"/>
      <c r="BG689" s="69"/>
      <c r="BH689" s="69"/>
      <c r="BI689" s="69"/>
      <c r="BJ689" s="69"/>
      <c r="BK689" s="69"/>
      <c r="BL689" s="69"/>
      <c r="BM689" s="69"/>
      <c r="BN689" s="69"/>
      <c r="BO689" s="69"/>
      <c r="BP689" s="69"/>
      <c r="BQ689" s="69"/>
      <c r="BR689" s="69"/>
      <c r="BS689" s="69"/>
      <c r="BT689" s="69"/>
      <c r="BU689" s="69"/>
      <c r="BV689" s="69"/>
      <c r="BW689" s="69"/>
      <c r="BX689" s="69"/>
      <c r="BY689" s="69"/>
      <c r="BZ689" s="69"/>
      <c r="CA689" s="69"/>
      <c r="CB689" s="69"/>
      <c r="CC689" s="69"/>
      <c r="CD689" s="69"/>
      <c r="CE689" s="69"/>
      <c r="CF689" s="69"/>
      <c r="CG689" s="69"/>
      <c r="CH689" s="69"/>
      <c r="CI689" s="69"/>
      <c r="CJ689" s="69"/>
      <c r="CK689" s="69"/>
      <c r="CL689" s="69"/>
      <c r="CM689" s="69"/>
      <c r="CN689" s="69"/>
      <c r="CO689" s="69"/>
      <c r="CP689" s="69"/>
      <c r="CQ689" s="69"/>
      <c r="CR689" s="69"/>
      <c r="CS689" s="69"/>
      <c r="CT689" s="69"/>
      <c r="CU689" s="69"/>
      <c r="CV689" s="69"/>
      <c r="CW689" s="69"/>
      <c r="CX689" s="69"/>
      <c r="CY689" s="69"/>
      <c r="CZ689" s="69"/>
      <c r="DA689" s="69"/>
      <c r="DB689" s="69"/>
      <c r="DC689" s="69"/>
      <c r="DD689" s="69"/>
      <c r="DE689" s="69"/>
      <c r="DF689" s="69"/>
      <c r="DG689" s="69"/>
      <c r="DH689" s="69"/>
      <c r="DI689" s="69"/>
      <c r="DJ689" s="69"/>
      <c r="DK689" s="69"/>
      <c r="DL689" s="69"/>
      <c r="DM689" s="69"/>
      <c r="DN689" s="69"/>
      <c r="DO689" s="69"/>
      <c r="DP689" s="69"/>
      <c r="DQ689" s="69"/>
      <c r="DR689" s="69"/>
      <c r="DS689" s="69"/>
      <c r="DT689" s="69"/>
      <c r="DU689" s="69"/>
      <c r="DV689" s="69"/>
      <c r="DW689" s="69"/>
      <c r="DX689" s="69"/>
      <c r="DY689" s="69"/>
      <c r="DZ689" s="69"/>
      <c r="EA689" s="69"/>
      <c r="EB689" s="69"/>
      <c r="EC689" s="69"/>
      <c r="ED689" s="69"/>
      <c r="EE689" s="69"/>
      <c r="EF689" s="69"/>
      <c r="EG689" s="69"/>
      <c r="EH689" s="69"/>
      <c r="EI689" s="69"/>
      <c r="EJ689" s="69"/>
      <c r="EK689" s="69"/>
      <c r="EL689" s="69"/>
      <c r="EM689" s="69"/>
      <c r="EN689" s="69"/>
      <c r="EO689" s="69"/>
      <c r="EP689" s="69"/>
      <c r="EQ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c r="AP690" s="69"/>
      <c r="AQ690" s="69"/>
      <c r="AR690" s="69"/>
      <c r="AS690" s="69"/>
      <c r="AT690" s="69"/>
      <c r="AU690" s="69"/>
      <c r="AV690" s="69"/>
      <c r="AW690" s="69"/>
      <c r="AX690" s="69"/>
      <c r="AY690" s="69"/>
      <c r="AZ690" s="69"/>
      <c r="BA690" s="69"/>
      <c r="BB690" s="69"/>
      <c r="BC690" s="69"/>
      <c r="BD690" s="69"/>
      <c r="BE690" s="69"/>
      <c r="BF690" s="69"/>
      <c r="BG690" s="69"/>
      <c r="BH690" s="69"/>
      <c r="BI690" s="69"/>
      <c r="BJ690" s="69"/>
      <c r="BK690" s="69"/>
      <c r="BL690" s="69"/>
      <c r="BM690" s="69"/>
      <c r="BN690" s="69"/>
      <c r="BO690" s="69"/>
      <c r="BP690" s="69"/>
      <c r="BQ690" s="69"/>
      <c r="BR690" s="69"/>
      <c r="BS690" s="69"/>
      <c r="BT690" s="69"/>
      <c r="BU690" s="69"/>
      <c r="BV690" s="69"/>
      <c r="BW690" s="69"/>
      <c r="BX690" s="69"/>
      <c r="BY690" s="69"/>
      <c r="BZ690" s="69"/>
      <c r="CA690" s="69"/>
      <c r="CB690" s="69"/>
      <c r="CC690" s="69"/>
      <c r="CD690" s="69"/>
      <c r="CE690" s="69"/>
      <c r="CF690" s="69"/>
      <c r="CG690" s="69"/>
      <c r="CH690" s="69"/>
      <c r="CI690" s="69"/>
      <c r="CJ690" s="69"/>
      <c r="CK690" s="69"/>
      <c r="CL690" s="69"/>
      <c r="CM690" s="69"/>
      <c r="CN690" s="69"/>
      <c r="CO690" s="69"/>
      <c r="CP690" s="69"/>
      <c r="CQ690" s="69"/>
      <c r="CR690" s="69"/>
      <c r="CS690" s="69"/>
      <c r="CT690" s="69"/>
      <c r="CU690" s="69"/>
      <c r="CV690" s="69"/>
      <c r="CW690" s="69"/>
      <c r="CX690" s="69"/>
      <c r="CY690" s="69"/>
      <c r="CZ690" s="69"/>
      <c r="DA690" s="69"/>
      <c r="DB690" s="69"/>
      <c r="DC690" s="69"/>
      <c r="DD690" s="69"/>
      <c r="DE690" s="69"/>
      <c r="DF690" s="69"/>
      <c r="DG690" s="69"/>
      <c r="DH690" s="69"/>
      <c r="DI690" s="69"/>
      <c r="DJ690" s="69"/>
      <c r="DK690" s="69"/>
      <c r="DL690" s="69"/>
      <c r="DM690" s="69"/>
      <c r="DN690" s="69"/>
      <c r="DO690" s="69"/>
      <c r="DP690" s="69"/>
      <c r="DQ690" s="69"/>
      <c r="DR690" s="69"/>
      <c r="DS690" s="69"/>
      <c r="DT690" s="69"/>
      <c r="DU690" s="69"/>
      <c r="DV690" s="69"/>
      <c r="DW690" s="69"/>
      <c r="DX690" s="69"/>
      <c r="DY690" s="69"/>
      <c r="DZ690" s="69"/>
      <c r="EA690" s="69"/>
      <c r="EB690" s="69"/>
      <c r="EC690" s="69"/>
      <c r="ED690" s="69"/>
      <c r="EE690" s="69"/>
      <c r="EF690" s="69"/>
      <c r="EG690" s="69"/>
      <c r="EH690" s="69"/>
      <c r="EI690" s="69"/>
      <c r="EJ690" s="69"/>
      <c r="EK690" s="69"/>
      <c r="EL690" s="69"/>
      <c r="EM690" s="69"/>
      <c r="EN690" s="69"/>
      <c r="EO690" s="69"/>
      <c r="EP690" s="69"/>
      <c r="EQ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69"/>
      <c r="AN691" s="69"/>
      <c r="AO691" s="69"/>
      <c r="AP691" s="69"/>
      <c r="AQ691" s="69"/>
      <c r="AR691" s="69"/>
      <c r="AS691" s="69"/>
      <c r="AT691" s="69"/>
      <c r="AU691" s="69"/>
      <c r="AV691" s="69"/>
      <c r="AW691" s="69"/>
      <c r="AX691" s="69"/>
      <c r="AY691" s="69"/>
      <c r="AZ691" s="69"/>
      <c r="BA691" s="69"/>
      <c r="BB691" s="69"/>
      <c r="BC691" s="69"/>
      <c r="BD691" s="69"/>
      <c r="BE691" s="69"/>
      <c r="BF691" s="69"/>
      <c r="BG691" s="69"/>
      <c r="BH691" s="69"/>
      <c r="BI691" s="69"/>
      <c r="BJ691" s="69"/>
      <c r="BK691" s="69"/>
      <c r="BL691" s="69"/>
      <c r="BM691" s="69"/>
      <c r="BN691" s="69"/>
      <c r="BO691" s="69"/>
      <c r="BP691" s="69"/>
      <c r="BQ691" s="69"/>
      <c r="BR691" s="69"/>
      <c r="BS691" s="69"/>
      <c r="BT691" s="69"/>
      <c r="BU691" s="69"/>
      <c r="BV691" s="69"/>
      <c r="BW691" s="69"/>
      <c r="BX691" s="69"/>
      <c r="BY691" s="69"/>
      <c r="BZ691" s="69"/>
      <c r="CA691" s="69"/>
      <c r="CB691" s="69"/>
      <c r="CC691" s="69"/>
      <c r="CD691" s="69"/>
      <c r="CE691" s="69"/>
      <c r="CF691" s="69"/>
      <c r="CG691" s="69"/>
      <c r="CH691" s="69"/>
      <c r="CI691" s="69"/>
      <c r="CJ691" s="69"/>
      <c r="CK691" s="69"/>
      <c r="CL691" s="69"/>
      <c r="CM691" s="69"/>
      <c r="CN691" s="69"/>
      <c r="CO691" s="69"/>
      <c r="CP691" s="69"/>
      <c r="CQ691" s="69"/>
      <c r="CR691" s="69"/>
      <c r="CS691" s="69"/>
      <c r="CT691" s="69"/>
      <c r="CU691" s="69"/>
      <c r="CV691" s="69"/>
      <c r="CW691" s="69"/>
      <c r="CX691" s="69"/>
      <c r="CY691" s="69"/>
      <c r="CZ691" s="69"/>
      <c r="DA691" s="69"/>
      <c r="DB691" s="69"/>
      <c r="DC691" s="69"/>
      <c r="DD691" s="69"/>
      <c r="DE691" s="69"/>
      <c r="DF691" s="69"/>
      <c r="DG691" s="69"/>
      <c r="DH691" s="69"/>
      <c r="DI691" s="69"/>
      <c r="DJ691" s="69"/>
      <c r="DK691" s="69"/>
      <c r="DL691" s="69"/>
      <c r="DM691" s="69"/>
      <c r="DN691" s="69"/>
      <c r="DO691" s="69"/>
      <c r="DP691" s="69"/>
      <c r="DQ691" s="69"/>
      <c r="DR691" s="69"/>
      <c r="DS691" s="69"/>
      <c r="DT691" s="69"/>
      <c r="DU691" s="69"/>
      <c r="DV691" s="69"/>
      <c r="DW691" s="69"/>
      <c r="DX691" s="69"/>
      <c r="DY691" s="69"/>
      <c r="DZ691" s="69"/>
      <c r="EA691" s="69"/>
      <c r="EB691" s="69"/>
      <c r="EC691" s="69"/>
      <c r="ED691" s="69"/>
      <c r="EE691" s="69"/>
      <c r="EF691" s="69"/>
      <c r="EG691" s="69"/>
      <c r="EH691" s="69"/>
      <c r="EI691" s="69"/>
      <c r="EJ691" s="69"/>
      <c r="EK691" s="69"/>
      <c r="EL691" s="69"/>
      <c r="EM691" s="69"/>
      <c r="EN691" s="69"/>
      <c r="EO691" s="69"/>
      <c r="EP691" s="69"/>
      <c r="EQ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c r="AN692" s="69"/>
      <c r="AO692" s="69"/>
      <c r="AP692" s="69"/>
      <c r="AQ692" s="69"/>
      <c r="AR692" s="69"/>
      <c r="AS692" s="69"/>
      <c r="AT692" s="69"/>
      <c r="AU692" s="69"/>
      <c r="AV692" s="69"/>
      <c r="AW692" s="69"/>
      <c r="AX692" s="69"/>
      <c r="AY692" s="69"/>
      <c r="AZ692" s="69"/>
      <c r="BA692" s="69"/>
      <c r="BB692" s="69"/>
      <c r="BC692" s="69"/>
      <c r="BD692" s="69"/>
      <c r="BE692" s="69"/>
      <c r="BF692" s="69"/>
      <c r="BG692" s="69"/>
      <c r="BH692" s="69"/>
      <c r="BI692" s="69"/>
      <c r="BJ692" s="69"/>
      <c r="BK692" s="69"/>
      <c r="BL692" s="69"/>
      <c r="BM692" s="69"/>
      <c r="BN692" s="69"/>
      <c r="BO692" s="69"/>
      <c r="BP692" s="69"/>
      <c r="BQ692" s="69"/>
      <c r="BR692" s="69"/>
      <c r="BS692" s="69"/>
      <c r="BT692" s="69"/>
      <c r="BU692" s="69"/>
      <c r="BV692" s="69"/>
      <c r="BW692" s="69"/>
      <c r="BX692" s="69"/>
      <c r="BY692" s="69"/>
      <c r="BZ692" s="69"/>
      <c r="CA692" s="69"/>
      <c r="CB692" s="69"/>
      <c r="CC692" s="69"/>
      <c r="CD692" s="69"/>
      <c r="CE692" s="69"/>
      <c r="CF692" s="69"/>
      <c r="CG692" s="69"/>
      <c r="CH692" s="69"/>
      <c r="CI692" s="69"/>
      <c r="CJ692" s="69"/>
      <c r="CK692" s="69"/>
      <c r="CL692" s="69"/>
      <c r="CM692" s="69"/>
      <c r="CN692" s="69"/>
      <c r="CO692" s="69"/>
      <c r="CP692" s="69"/>
      <c r="CQ692" s="69"/>
      <c r="CR692" s="69"/>
      <c r="CS692" s="69"/>
      <c r="CT692" s="69"/>
      <c r="CU692" s="69"/>
      <c r="CV692" s="69"/>
      <c r="CW692" s="69"/>
      <c r="CX692" s="69"/>
      <c r="CY692" s="69"/>
      <c r="CZ692" s="69"/>
      <c r="DA692" s="69"/>
      <c r="DB692" s="69"/>
      <c r="DC692" s="69"/>
      <c r="DD692" s="69"/>
      <c r="DE692" s="69"/>
      <c r="DF692" s="69"/>
      <c r="DG692" s="69"/>
      <c r="DH692" s="69"/>
      <c r="DI692" s="69"/>
      <c r="DJ692" s="69"/>
      <c r="DK692" s="69"/>
      <c r="DL692" s="69"/>
      <c r="DM692" s="69"/>
      <c r="DN692" s="69"/>
      <c r="DO692" s="69"/>
      <c r="DP692" s="69"/>
      <c r="DQ692" s="69"/>
      <c r="DR692" s="69"/>
      <c r="DS692" s="69"/>
      <c r="DT692" s="69"/>
      <c r="DU692" s="69"/>
      <c r="DV692" s="69"/>
      <c r="DW692" s="69"/>
      <c r="DX692" s="69"/>
      <c r="DY692" s="69"/>
      <c r="DZ692" s="69"/>
      <c r="EA692" s="69"/>
      <c r="EB692" s="69"/>
      <c r="EC692" s="69"/>
      <c r="ED692" s="69"/>
      <c r="EE692" s="69"/>
      <c r="EF692" s="69"/>
      <c r="EG692" s="69"/>
      <c r="EH692" s="69"/>
      <c r="EI692" s="69"/>
      <c r="EJ692" s="69"/>
      <c r="EK692" s="69"/>
      <c r="EL692" s="69"/>
      <c r="EM692" s="69"/>
      <c r="EN692" s="69"/>
      <c r="EO692" s="69"/>
      <c r="EP692" s="69"/>
      <c r="EQ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69"/>
      <c r="AN693" s="69"/>
      <c r="AO693" s="69"/>
      <c r="AP693" s="69"/>
      <c r="AQ693" s="69"/>
      <c r="AR693" s="69"/>
      <c r="AS693" s="69"/>
      <c r="AT693" s="69"/>
      <c r="AU693" s="69"/>
      <c r="AV693" s="69"/>
      <c r="AW693" s="69"/>
      <c r="AX693" s="69"/>
      <c r="AY693" s="69"/>
      <c r="AZ693" s="69"/>
      <c r="BA693" s="69"/>
      <c r="BB693" s="69"/>
      <c r="BC693" s="69"/>
      <c r="BD693" s="69"/>
      <c r="BE693" s="69"/>
      <c r="BF693" s="69"/>
      <c r="BG693" s="69"/>
      <c r="BH693" s="69"/>
      <c r="BI693" s="69"/>
      <c r="BJ693" s="69"/>
      <c r="BK693" s="69"/>
      <c r="BL693" s="69"/>
      <c r="BM693" s="69"/>
      <c r="BN693" s="69"/>
      <c r="BO693" s="69"/>
      <c r="BP693" s="69"/>
      <c r="BQ693" s="69"/>
      <c r="BR693" s="69"/>
      <c r="BS693" s="69"/>
      <c r="BT693" s="69"/>
      <c r="BU693" s="69"/>
      <c r="BV693" s="69"/>
      <c r="BW693" s="69"/>
      <c r="BX693" s="69"/>
      <c r="BY693" s="69"/>
      <c r="BZ693" s="69"/>
      <c r="CA693" s="69"/>
      <c r="CB693" s="69"/>
      <c r="CC693" s="69"/>
      <c r="CD693" s="69"/>
      <c r="CE693" s="69"/>
      <c r="CF693" s="69"/>
      <c r="CG693" s="69"/>
      <c r="CH693" s="69"/>
      <c r="CI693" s="69"/>
      <c r="CJ693" s="69"/>
      <c r="CK693" s="69"/>
      <c r="CL693" s="69"/>
      <c r="CM693" s="69"/>
      <c r="CN693" s="69"/>
      <c r="CO693" s="69"/>
      <c r="CP693" s="69"/>
      <c r="CQ693" s="69"/>
      <c r="CR693" s="69"/>
      <c r="CS693" s="69"/>
      <c r="CT693" s="69"/>
      <c r="CU693" s="69"/>
      <c r="CV693" s="69"/>
      <c r="CW693" s="69"/>
      <c r="CX693" s="69"/>
      <c r="CY693" s="69"/>
      <c r="CZ693" s="69"/>
      <c r="DA693" s="69"/>
      <c r="DB693" s="69"/>
      <c r="DC693" s="69"/>
      <c r="DD693" s="69"/>
      <c r="DE693" s="69"/>
      <c r="DF693" s="69"/>
      <c r="DG693" s="69"/>
      <c r="DH693" s="69"/>
      <c r="DI693" s="69"/>
      <c r="DJ693" s="69"/>
      <c r="DK693" s="69"/>
      <c r="DL693" s="69"/>
      <c r="DM693" s="69"/>
      <c r="DN693" s="69"/>
      <c r="DO693" s="69"/>
      <c r="DP693" s="69"/>
      <c r="DQ693" s="69"/>
      <c r="DR693" s="69"/>
      <c r="DS693" s="69"/>
      <c r="DT693" s="69"/>
      <c r="DU693" s="69"/>
      <c r="DV693" s="69"/>
      <c r="DW693" s="69"/>
      <c r="DX693" s="69"/>
      <c r="DY693" s="69"/>
      <c r="DZ693" s="69"/>
      <c r="EA693" s="69"/>
      <c r="EB693" s="69"/>
      <c r="EC693" s="69"/>
      <c r="ED693" s="69"/>
      <c r="EE693" s="69"/>
      <c r="EF693" s="69"/>
      <c r="EG693" s="69"/>
      <c r="EH693" s="69"/>
      <c r="EI693" s="69"/>
      <c r="EJ693" s="69"/>
      <c r="EK693" s="69"/>
      <c r="EL693" s="69"/>
      <c r="EM693" s="69"/>
      <c r="EN693" s="69"/>
      <c r="EO693" s="69"/>
      <c r="EP693" s="69"/>
      <c r="EQ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69"/>
      <c r="AN694" s="69"/>
      <c r="AO694" s="69"/>
      <c r="AP694" s="69"/>
      <c r="AQ694" s="69"/>
      <c r="AR694" s="69"/>
      <c r="AS694" s="69"/>
      <c r="AT694" s="69"/>
      <c r="AU694" s="69"/>
      <c r="AV694" s="69"/>
      <c r="AW694" s="69"/>
      <c r="AX694" s="69"/>
      <c r="AY694" s="69"/>
      <c r="AZ694" s="69"/>
      <c r="BA694" s="69"/>
      <c r="BB694" s="69"/>
      <c r="BC694" s="69"/>
      <c r="BD694" s="69"/>
      <c r="BE694" s="69"/>
      <c r="BF694" s="69"/>
      <c r="BG694" s="69"/>
      <c r="BH694" s="69"/>
      <c r="BI694" s="69"/>
      <c r="BJ694" s="69"/>
      <c r="BK694" s="69"/>
      <c r="BL694" s="69"/>
      <c r="BM694" s="69"/>
      <c r="BN694" s="69"/>
      <c r="BO694" s="69"/>
      <c r="BP694" s="69"/>
      <c r="BQ694" s="69"/>
      <c r="BR694" s="69"/>
      <c r="BS694" s="69"/>
      <c r="BT694" s="69"/>
      <c r="BU694" s="69"/>
      <c r="BV694" s="69"/>
      <c r="BW694" s="69"/>
      <c r="BX694" s="69"/>
      <c r="BY694" s="69"/>
      <c r="BZ694" s="69"/>
      <c r="CA694" s="69"/>
      <c r="CB694" s="69"/>
      <c r="CC694" s="69"/>
      <c r="CD694" s="69"/>
      <c r="CE694" s="69"/>
      <c r="CF694" s="69"/>
      <c r="CG694" s="69"/>
      <c r="CH694" s="69"/>
      <c r="CI694" s="69"/>
      <c r="CJ694" s="69"/>
      <c r="CK694" s="69"/>
      <c r="CL694" s="69"/>
      <c r="CM694" s="69"/>
      <c r="CN694" s="69"/>
      <c r="CO694" s="69"/>
      <c r="CP694" s="69"/>
      <c r="CQ694" s="69"/>
      <c r="CR694" s="69"/>
      <c r="CS694" s="69"/>
      <c r="CT694" s="69"/>
      <c r="CU694" s="69"/>
      <c r="CV694" s="69"/>
      <c r="CW694" s="69"/>
      <c r="CX694" s="69"/>
      <c r="CY694" s="69"/>
      <c r="CZ694" s="69"/>
      <c r="DA694" s="69"/>
      <c r="DB694" s="69"/>
      <c r="DC694" s="69"/>
      <c r="DD694" s="69"/>
      <c r="DE694" s="69"/>
      <c r="DF694" s="69"/>
      <c r="DG694" s="69"/>
      <c r="DH694" s="69"/>
      <c r="DI694" s="69"/>
      <c r="DJ694" s="69"/>
      <c r="DK694" s="69"/>
      <c r="DL694" s="69"/>
      <c r="DM694" s="69"/>
      <c r="DN694" s="69"/>
      <c r="DO694" s="69"/>
      <c r="DP694" s="69"/>
      <c r="DQ694" s="69"/>
      <c r="DR694" s="69"/>
      <c r="DS694" s="69"/>
      <c r="DT694" s="69"/>
      <c r="DU694" s="69"/>
      <c r="DV694" s="69"/>
      <c r="DW694" s="69"/>
      <c r="DX694" s="69"/>
      <c r="DY694" s="69"/>
      <c r="DZ694" s="69"/>
      <c r="EA694" s="69"/>
      <c r="EB694" s="69"/>
      <c r="EC694" s="69"/>
      <c r="ED694" s="69"/>
      <c r="EE694" s="69"/>
      <c r="EF694" s="69"/>
      <c r="EG694" s="69"/>
      <c r="EH694" s="69"/>
      <c r="EI694" s="69"/>
      <c r="EJ694" s="69"/>
      <c r="EK694" s="69"/>
      <c r="EL694" s="69"/>
      <c r="EM694" s="69"/>
      <c r="EN694" s="69"/>
      <c r="EO694" s="69"/>
      <c r="EP694" s="69"/>
      <c r="EQ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69"/>
      <c r="AN695" s="69"/>
      <c r="AO695" s="69"/>
      <c r="AP695" s="69"/>
      <c r="AQ695" s="69"/>
      <c r="AR695" s="69"/>
      <c r="AS695" s="69"/>
      <c r="AT695" s="69"/>
      <c r="AU695" s="69"/>
      <c r="AV695" s="69"/>
      <c r="AW695" s="69"/>
      <c r="AX695" s="69"/>
      <c r="AY695" s="69"/>
      <c r="AZ695" s="69"/>
      <c r="BA695" s="69"/>
      <c r="BB695" s="69"/>
      <c r="BC695" s="69"/>
      <c r="BD695" s="69"/>
      <c r="BE695" s="69"/>
      <c r="BF695" s="69"/>
      <c r="BG695" s="69"/>
      <c r="BH695" s="69"/>
      <c r="BI695" s="69"/>
      <c r="BJ695" s="69"/>
      <c r="BK695" s="69"/>
      <c r="BL695" s="69"/>
      <c r="BM695" s="69"/>
      <c r="BN695" s="69"/>
      <c r="BO695" s="69"/>
      <c r="BP695" s="69"/>
      <c r="BQ695" s="69"/>
      <c r="BR695" s="69"/>
      <c r="BS695" s="69"/>
      <c r="BT695" s="69"/>
      <c r="BU695" s="69"/>
      <c r="BV695" s="69"/>
      <c r="BW695" s="69"/>
      <c r="BX695" s="69"/>
      <c r="BY695" s="69"/>
      <c r="BZ695" s="69"/>
      <c r="CA695" s="69"/>
      <c r="CB695" s="69"/>
      <c r="CC695" s="69"/>
      <c r="CD695" s="69"/>
      <c r="CE695" s="69"/>
      <c r="CF695" s="69"/>
      <c r="CG695" s="69"/>
      <c r="CH695" s="69"/>
      <c r="CI695" s="69"/>
      <c r="CJ695" s="69"/>
      <c r="CK695" s="69"/>
      <c r="CL695" s="69"/>
      <c r="CM695" s="69"/>
      <c r="CN695" s="69"/>
      <c r="CO695" s="69"/>
      <c r="CP695" s="69"/>
      <c r="CQ695" s="69"/>
      <c r="CR695" s="69"/>
      <c r="CS695" s="69"/>
      <c r="CT695" s="69"/>
      <c r="CU695" s="69"/>
      <c r="CV695" s="69"/>
      <c r="CW695" s="69"/>
      <c r="CX695" s="69"/>
      <c r="CY695" s="69"/>
      <c r="CZ695" s="69"/>
      <c r="DA695" s="69"/>
      <c r="DB695" s="69"/>
      <c r="DC695" s="69"/>
      <c r="DD695" s="69"/>
      <c r="DE695" s="69"/>
      <c r="DF695" s="69"/>
      <c r="DG695" s="69"/>
      <c r="DH695" s="69"/>
      <c r="DI695" s="69"/>
      <c r="DJ695" s="69"/>
      <c r="DK695" s="69"/>
      <c r="DL695" s="69"/>
      <c r="DM695" s="69"/>
      <c r="DN695" s="69"/>
      <c r="DO695" s="69"/>
      <c r="DP695" s="69"/>
      <c r="DQ695" s="69"/>
      <c r="DR695" s="69"/>
      <c r="DS695" s="69"/>
      <c r="DT695" s="69"/>
      <c r="DU695" s="69"/>
      <c r="DV695" s="69"/>
      <c r="DW695" s="69"/>
      <c r="DX695" s="69"/>
      <c r="DY695" s="69"/>
      <c r="DZ695" s="69"/>
      <c r="EA695" s="69"/>
      <c r="EB695" s="69"/>
      <c r="EC695" s="69"/>
      <c r="ED695" s="69"/>
      <c r="EE695" s="69"/>
      <c r="EF695" s="69"/>
      <c r="EG695" s="69"/>
      <c r="EH695" s="69"/>
      <c r="EI695" s="69"/>
      <c r="EJ695" s="69"/>
      <c r="EK695" s="69"/>
      <c r="EL695" s="69"/>
      <c r="EM695" s="69"/>
      <c r="EN695" s="69"/>
      <c r="EO695" s="69"/>
      <c r="EP695" s="69"/>
      <c r="EQ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69"/>
      <c r="AN696" s="69"/>
      <c r="AO696" s="69"/>
      <c r="AP696" s="69"/>
      <c r="AQ696" s="69"/>
      <c r="AR696" s="69"/>
      <c r="AS696" s="69"/>
      <c r="AT696" s="69"/>
      <c r="AU696" s="69"/>
      <c r="AV696" s="69"/>
      <c r="AW696" s="69"/>
      <c r="AX696" s="69"/>
      <c r="AY696" s="69"/>
      <c r="AZ696" s="69"/>
      <c r="BA696" s="69"/>
      <c r="BB696" s="69"/>
      <c r="BC696" s="69"/>
      <c r="BD696" s="69"/>
      <c r="BE696" s="69"/>
      <c r="BF696" s="69"/>
      <c r="BG696" s="69"/>
      <c r="BH696" s="69"/>
      <c r="BI696" s="69"/>
      <c r="BJ696" s="69"/>
      <c r="BK696" s="69"/>
      <c r="BL696" s="69"/>
      <c r="BM696" s="69"/>
      <c r="BN696" s="69"/>
      <c r="BO696" s="69"/>
      <c r="BP696" s="69"/>
      <c r="BQ696" s="69"/>
      <c r="BR696" s="69"/>
      <c r="BS696" s="69"/>
      <c r="BT696" s="69"/>
      <c r="BU696" s="69"/>
      <c r="BV696" s="69"/>
      <c r="BW696" s="69"/>
      <c r="BX696" s="69"/>
      <c r="BY696" s="69"/>
      <c r="BZ696" s="69"/>
      <c r="CA696" s="69"/>
      <c r="CB696" s="69"/>
      <c r="CC696" s="69"/>
      <c r="CD696" s="69"/>
      <c r="CE696" s="69"/>
      <c r="CF696" s="69"/>
      <c r="CG696" s="69"/>
      <c r="CH696" s="69"/>
      <c r="CI696" s="69"/>
      <c r="CJ696" s="69"/>
      <c r="CK696" s="69"/>
      <c r="CL696" s="69"/>
      <c r="CM696" s="69"/>
      <c r="CN696" s="69"/>
      <c r="CO696" s="69"/>
      <c r="CP696" s="69"/>
      <c r="CQ696" s="69"/>
      <c r="CR696" s="69"/>
      <c r="CS696" s="69"/>
      <c r="CT696" s="69"/>
      <c r="CU696" s="69"/>
      <c r="CV696" s="69"/>
      <c r="CW696" s="69"/>
      <c r="CX696" s="69"/>
      <c r="CY696" s="69"/>
      <c r="CZ696" s="69"/>
      <c r="DA696" s="69"/>
      <c r="DB696" s="69"/>
      <c r="DC696" s="69"/>
      <c r="DD696" s="69"/>
      <c r="DE696" s="69"/>
      <c r="DF696" s="69"/>
      <c r="DG696" s="69"/>
      <c r="DH696" s="69"/>
      <c r="DI696" s="69"/>
      <c r="DJ696" s="69"/>
      <c r="DK696" s="69"/>
      <c r="DL696" s="69"/>
      <c r="DM696" s="69"/>
      <c r="DN696" s="69"/>
      <c r="DO696" s="69"/>
      <c r="DP696" s="69"/>
      <c r="DQ696" s="69"/>
      <c r="DR696" s="69"/>
      <c r="DS696" s="69"/>
      <c r="DT696" s="69"/>
      <c r="DU696" s="69"/>
      <c r="DV696" s="69"/>
      <c r="DW696" s="69"/>
      <c r="DX696" s="69"/>
      <c r="DY696" s="69"/>
      <c r="DZ696" s="69"/>
      <c r="EA696" s="69"/>
      <c r="EB696" s="69"/>
      <c r="EC696" s="69"/>
      <c r="ED696" s="69"/>
      <c r="EE696" s="69"/>
      <c r="EF696" s="69"/>
      <c r="EG696" s="69"/>
      <c r="EH696" s="69"/>
      <c r="EI696" s="69"/>
      <c r="EJ696" s="69"/>
      <c r="EK696" s="69"/>
      <c r="EL696" s="69"/>
      <c r="EM696" s="69"/>
      <c r="EN696" s="69"/>
      <c r="EO696" s="69"/>
      <c r="EP696" s="69"/>
      <c r="EQ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c r="AN697" s="69"/>
      <c r="AO697" s="69"/>
      <c r="AP697" s="69"/>
      <c r="AQ697" s="69"/>
      <c r="AR697" s="69"/>
      <c r="AS697" s="69"/>
      <c r="AT697" s="69"/>
      <c r="AU697" s="69"/>
      <c r="AV697" s="69"/>
      <c r="AW697" s="69"/>
      <c r="AX697" s="69"/>
      <c r="AY697" s="69"/>
      <c r="AZ697" s="69"/>
      <c r="BA697" s="69"/>
      <c r="BB697" s="69"/>
      <c r="BC697" s="69"/>
      <c r="BD697" s="69"/>
      <c r="BE697" s="69"/>
      <c r="BF697" s="69"/>
      <c r="BG697" s="69"/>
      <c r="BH697" s="69"/>
      <c r="BI697" s="69"/>
      <c r="BJ697" s="69"/>
      <c r="BK697" s="69"/>
      <c r="BL697" s="69"/>
      <c r="BM697" s="69"/>
      <c r="BN697" s="69"/>
      <c r="BO697" s="69"/>
      <c r="BP697" s="69"/>
      <c r="BQ697" s="69"/>
      <c r="BR697" s="69"/>
      <c r="BS697" s="69"/>
      <c r="BT697" s="69"/>
      <c r="BU697" s="69"/>
      <c r="BV697" s="69"/>
      <c r="BW697" s="69"/>
      <c r="BX697" s="69"/>
      <c r="BY697" s="69"/>
      <c r="BZ697" s="69"/>
      <c r="CA697" s="69"/>
      <c r="CB697" s="69"/>
      <c r="CC697" s="69"/>
      <c r="CD697" s="69"/>
      <c r="CE697" s="69"/>
      <c r="CF697" s="69"/>
      <c r="CG697" s="69"/>
      <c r="CH697" s="69"/>
      <c r="CI697" s="69"/>
      <c r="CJ697" s="69"/>
      <c r="CK697" s="69"/>
      <c r="CL697" s="69"/>
      <c r="CM697" s="69"/>
      <c r="CN697" s="69"/>
      <c r="CO697" s="69"/>
      <c r="CP697" s="69"/>
      <c r="CQ697" s="69"/>
      <c r="CR697" s="69"/>
      <c r="CS697" s="69"/>
      <c r="CT697" s="69"/>
      <c r="CU697" s="69"/>
      <c r="CV697" s="69"/>
      <c r="CW697" s="69"/>
      <c r="CX697" s="69"/>
      <c r="CY697" s="69"/>
      <c r="CZ697" s="69"/>
      <c r="DA697" s="69"/>
      <c r="DB697" s="69"/>
      <c r="DC697" s="69"/>
      <c r="DD697" s="69"/>
      <c r="DE697" s="69"/>
      <c r="DF697" s="69"/>
      <c r="DG697" s="69"/>
      <c r="DH697" s="69"/>
      <c r="DI697" s="69"/>
      <c r="DJ697" s="69"/>
      <c r="DK697" s="69"/>
      <c r="DL697" s="69"/>
      <c r="DM697" s="69"/>
      <c r="DN697" s="69"/>
      <c r="DO697" s="69"/>
      <c r="DP697" s="69"/>
      <c r="DQ697" s="69"/>
      <c r="DR697" s="69"/>
      <c r="DS697" s="69"/>
      <c r="DT697" s="69"/>
      <c r="DU697" s="69"/>
      <c r="DV697" s="69"/>
      <c r="DW697" s="69"/>
      <c r="DX697" s="69"/>
      <c r="DY697" s="69"/>
      <c r="DZ697" s="69"/>
      <c r="EA697" s="69"/>
      <c r="EB697" s="69"/>
      <c r="EC697" s="69"/>
      <c r="ED697" s="69"/>
      <c r="EE697" s="69"/>
      <c r="EF697" s="69"/>
      <c r="EG697" s="69"/>
      <c r="EH697" s="69"/>
      <c r="EI697" s="69"/>
      <c r="EJ697" s="69"/>
      <c r="EK697" s="69"/>
      <c r="EL697" s="69"/>
      <c r="EM697" s="69"/>
      <c r="EN697" s="69"/>
      <c r="EO697" s="69"/>
      <c r="EP697" s="69"/>
      <c r="EQ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69"/>
      <c r="AN698" s="69"/>
      <c r="AO698" s="69"/>
      <c r="AP698" s="69"/>
      <c r="AQ698" s="69"/>
      <c r="AR698" s="69"/>
      <c r="AS698" s="69"/>
      <c r="AT698" s="69"/>
      <c r="AU698" s="69"/>
      <c r="AV698" s="69"/>
      <c r="AW698" s="69"/>
      <c r="AX698" s="69"/>
      <c r="AY698" s="69"/>
      <c r="AZ698" s="69"/>
      <c r="BA698" s="69"/>
      <c r="BB698" s="69"/>
      <c r="BC698" s="69"/>
      <c r="BD698" s="69"/>
      <c r="BE698" s="69"/>
      <c r="BF698" s="69"/>
      <c r="BG698" s="69"/>
      <c r="BH698" s="69"/>
      <c r="BI698" s="69"/>
      <c r="BJ698" s="69"/>
      <c r="BK698" s="69"/>
      <c r="BL698" s="69"/>
      <c r="BM698" s="69"/>
      <c r="BN698" s="69"/>
      <c r="BO698" s="69"/>
      <c r="BP698" s="69"/>
      <c r="BQ698" s="69"/>
      <c r="BR698" s="69"/>
      <c r="BS698" s="69"/>
      <c r="BT698" s="69"/>
      <c r="BU698" s="69"/>
      <c r="BV698" s="69"/>
      <c r="BW698" s="69"/>
      <c r="BX698" s="69"/>
      <c r="BY698" s="69"/>
      <c r="BZ698" s="69"/>
      <c r="CA698" s="69"/>
      <c r="CB698" s="69"/>
      <c r="CC698" s="69"/>
      <c r="CD698" s="69"/>
      <c r="CE698" s="69"/>
      <c r="CF698" s="69"/>
      <c r="CG698" s="69"/>
      <c r="CH698" s="69"/>
      <c r="CI698" s="69"/>
      <c r="CJ698" s="69"/>
      <c r="CK698" s="69"/>
      <c r="CL698" s="69"/>
      <c r="CM698" s="69"/>
      <c r="CN698" s="69"/>
      <c r="CO698" s="69"/>
      <c r="CP698" s="69"/>
      <c r="CQ698" s="69"/>
      <c r="CR698" s="69"/>
      <c r="CS698" s="69"/>
      <c r="CT698" s="69"/>
      <c r="CU698" s="69"/>
      <c r="CV698" s="69"/>
      <c r="CW698" s="69"/>
      <c r="CX698" s="69"/>
      <c r="CY698" s="69"/>
      <c r="CZ698" s="69"/>
      <c r="DA698" s="69"/>
      <c r="DB698" s="69"/>
      <c r="DC698" s="69"/>
      <c r="DD698" s="69"/>
      <c r="DE698" s="69"/>
      <c r="DF698" s="69"/>
      <c r="DG698" s="69"/>
      <c r="DH698" s="69"/>
      <c r="DI698" s="69"/>
      <c r="DJ698" s="69"/>
      <c r="DK698" s="69"/>
      <c r="DL698" s="69"/>
      <c r="DM698" s="69"/>
      <c r="DN698" s="69"/>
      <c r="DO698" s="69"/>
      <c r="DP698" s="69"/>
      <c r="DQ698" s="69"/>
      <c r="DR698" s="69"/>
      <c r="DS698" s="69"/>
      <c r="DT698" s="69"/>
      <c r="DU698" s="69"/>
      <c r="DV698" s="69"/>
      <c r="DW698" s="69"/>
      <c r="DX698" s="69"/>
      <c r="DY698" s="69"/>
      <c r="DZ698" s="69"/>
      <c r="EA698" s="69"/>
      <c r="EB698" s="69"/>
      <c r="EC698" s="69"/>
      <c r="ED698" s="69"/>
      <c r="EE698" s="69"/>
      <c r="EF698" s="69"/>
      <c r="EG698" s="69"/>
      <c r="EH698" s="69"/>
      <c r="EI698" s="69"/>
      <c r="EJ698" s="69"/>
      <c r="EK698" s="69"/>
      <c r="EL698" s="69"/>
      <c r="EM698" s="69"/>
      <c r="EN698" s="69"/>
      <c r="EO698" s="69"/>
      <c r="EP698" s="69"/>
      <c r="EQ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69"/>
      <c r="AN699" s="69"/>
      <c r="AO699" s="69"/>
      <c r="AP699" s="69"/>
      <c r="AQ699" s="69"/>
      <c r="AR699" s="69"/>
      <c r="AS699" s="69"/>
      <c r="AT699" s="69"/>
      <c r="AU699" s="69"/>
      <c r="AV699" s="69"/>
      <c r="AW699" s="69"/>
      <c r="AX699" s="69"/>
      <c r="AY699" s="69"/>
      <c r="AZ699" s="69"/>
      <c r="BA699" s="69"/>
      <c r="BB699" s="69"/>
      <c r="BC699" s="69"/>
      <c r="BD699" s="69"/>
      <c r="BE699" s="69"/>
      <c r="BF699" s="69"/>
      <c r="BG699" s="69"/>
      <c r="BH699" s="69"/>
      <c r="BI699" s="69"/>
      <c r="BJ699" s="69"/>
      <c r="BK699" s="69"/>
      <c r="BL699" s="69"/>
      <c r="BM699" s="69"/>
      <c r="BN699" s="69"/>
      <c r="BO699" s="69"/>
      <c r="BP699" s="69"/>
      <c r="BQ699" s="69"/>
      <c r="BR699" s="69"/>
      <c r="BS699" s="69"/>
      <c r="BT699" s="69"/>
      <c r="BU699" s="69"/>
      <c r="BV699" s="69"/>
      <c r="BW699" s="69"/>
      <c r="BX699" s="69"/>
      <c r="BY699" s="69"/>
      <c r="BZ699" s="69"/>
      <c r="CA699" s="69"/>
      <c r="CB699" s="69"/>
      <c r="CC699" s="69"/>
      <c r="CD699" s="69"/>
      <c r="CE699" s="69"/>
      <c r="CF699" s="69"/>
      <c r="CG699" s="69"/>
      <c r="CH699" s="69"/>
      <c r="CI699" s="69"/>
      <c r="CJ699" s="69"/>
      <c r="CK699" s="69"/>
      <c r="CL699" s="69"/>
      <c r="CM699" s="69"/>
      <c r="CN699" s="69"/>
      <c r="CO699" s="69"/>
      <c r="CP699" s="69"/>
      <c r="CQ699" s="69"/>
      <c r="CR699" s="69"/>
      <c r="CS699" s="69"/>
      <c r="CT699" s="69"/>
      <c r="CU699" s="69"/>
      <c r="CV699" s="69"/>
      <c r="CW699" s="69"/>
      <c r="CX699" s="69"/>
      <c r="CY699" s="69"/>
      <c r="CZ699" s="69"/>
      <c r="DA699" s="69"/>
      <c r="DB699" s="69"/>
      <c r="DC699" s="69"/>
      <c r="DD699" s="69"/>
      <c r="DE699" s="69"/>
      <c r="DF699" s="69"/>
      <c r="DG699" s="69"/>
      <c r="DH699" s="69"/>
      <c r="DI699" s="69"/>
      <c r="DJ699" s="69"/>
      <c r="DK699" s="69"/>
      <c r="DL699" s="69"/>
      <c r="DM699" s="69"/>
      <c r="DN699" s="69"/>
      <c r="DO699" s="69"/>
      <c r="DP699" s="69"/>
      <c r="DQ699" s="69"/>
      <c r="DR699" s="69"/>
      <c r="DS699" s="69"/>
      <c r="DT699" s="69"/>
      <c r="DU699" s="69"/>
      <c r="DV699" s="69"/>
      <c r="DW699" s="69"/>
      <c r="DX699" s="69"/>
      <c r="DY699" s="69"/>
      <c r="DZ699" s="69"/>
      <c r="EA699" s="69"/>
      <c r="EB699" s="69"/>
      <c r="EC699" s="69"/>
      <c r="ED699" s="69"/>
      <c r="EE699" s="69"/>
      <c r="EF699" s="69"/>
      <c r="EG699" s="69"/>
      <c r="EH699" s="69"/>
      <c r="EI699" s="69"/>
      <c r="EJ699" s="69"/>
      <c r="EK699" s="69"/>
      <c r="EL699" s="69"/>
      <c r="EM699" s="69"/>
      <c r="EN699" s="69"/>
      <c r="EO699" s="69"/>
      <c r="EP699" s="69"/>
      <c r="EQ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69"/>
      <c r="AN700" s="69"/>
      <c r="AO700" s="69"/>
      <c r="AP700" s="69"/>
      <c r="AQ700" s="69"/>
      <c r="AR700" s="69"/>
      <c r="AS700" s="69"/>
      <c r="AT700" s="69"/>
      <c r="AU700" s="69"/>
      <c r="AV700" s="69"/>
      <c r="AW700" s="69"/>
      <c r="AX700" s="69"/>
      <c r="AY700" s="69"/>
      <c r="AZ700" s="69"/>
      <c r="BA700" s="69"/>
      <c r="BB700" s="69"/>
      <c r="BC700" s="69"/>
      <c r="BD700" s="69"/>
      <c r="BE700" s="69"/>
      <c r="BF700" s="69"/>
      <c r="BG700" s="69"/>
      <c r="BH700" s="69"/>
      <c r="BI700" s="69"/>
      <c r="BJ700" s="69"/>
      <c r="BK700" s="69"/>
      <c r="BL700" s="69"/>
      <c r="BM700" s="69"/>
      <c r="BN700" s="69"/>
      <c r="BO700" s="69"/>
      <c r="BP700" s="69"/>
      <c r="BQ700" s="69"/>
      <c r="BR700" s="69"/>
      <c r="BS700" s="69"/>
      <c r="BT700" s="69"/>
      <c r="BU700" s="69"/>
      <c r="BV700" s="69"/>
      <c r="BW700" s="69"/>
      <c r="BX700" s="69"/>
      <c r="BY700" s="69"/>
      <c r="BZ700" s="69"/>
      <c r="CA700" s="69"/>
      <c r="CB700" s="69"/>
      <c r="CC700" s="69"/>
      <c r="CD700" s="69"/>
      <c r="CE700" s="69"/>
      <c r="CF700" s="69"/>
      <c r="CG700" s="69"/>
      <c r="CH700" s="69"/>
      <c r="CI700" s="69"/>
      <c r="CJ700" s="69"/>
      <c r="CK700" s="69"/>
      <c r="CL700" s="69"/>
      <c r="CM700" s="69"/>
      <c r="CN700" s="69"/>
      <c r="CO700" s="69"/>
      <c r="CP700" s="69"/>
      <c r="CQ700" s="69"/>
      <c r="CR700" s="69"/>
      <c r="CS700" s="69"/>
      <c r="CT700" s="69"/>
      <c r="CU700" s="69"/>
      <c r="CV700" s="69"/>
      <c r="CW700" s="69"/>
      <c r="CX700" s="69"/>
      <c r="CY700" s="69"/>
      <c r="CZ700" s="69"/>
      <c r="DA700" s="69"/>
      <c r="DB700" s="69"/>
      <c r="DC700" s="69"/>
      <c r="DD700" s="69"/>
      <c r="DE700" s="69"/>
      <c r="DF700" s="69"/>
      <c r="DG700" s="69"/>
      <c r="DH700" s="69"/>
      <c r="DI700" s="69"/>
      <c r="DJ700" s="69"/>
      <c r="DK700" s="69"/>
      <c r="DL700" s="69"/>
      <c r="DM700" s="69"/>
      <c r="DN700" s="69"/>
      <c r="DO700" s="69"/>
      <c r="DP700" s="69"/>
      <c r="DQ700" s="69"/>
      <c r="DR700" s="69"/>
      <c r="DS700" s="69"/>
      <c r="DT700" s="69"/>
      <c r="DU700" s="69"/>
      <c r="DV700" s="69"/>
      <c r="DW700" s="69"/>
      <c r="DX700" s="69"/>
      <c r="DY700" s="69"/>
      <c r="DZ700" s="69"/>
      <c r="EA700" s="69"/>
      <c r="EB700" s="69"/>
      <c r="EC700" s="69"/>
      <c r="ED700" s="69"/>
      <c r="EE700" s="69"/>
      <c r="EF700" s="69"/>
      <c r="EG700" s="69"/>
      <c r="EH700" s="69"/>
      <c r="EI700" s="69"/>
      <c r="EJ700" s="69"/>
      <c r="EK700" s="69"/>
      <c r="EL700" s="69"/>
      <c r="EM700" s="69"/>
      <c r="EN700" s="69"/>
      <c r="EO700" s="69"/>
      <c r="EP700" s="69"/>
      <c r="EQ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69"/>
      <c r="AN701" s="69"/>
      <c r="AO701" s="69"/>
      <c r="AP701" s="69"/>
      <c r="AQ701" s="69"/>
      <c r="AR701" s="69"/>
      <c r="AS701" s="69"/>
      <c r="AT701" s="69"/>
      <c r="AU701" s="69"/>
      <c r="AV701" s="69"/>
      <c r="AW701" s="69"/>
      <c r="AX701" s="69"/>
      <c r="AY701" s="69"/>
      <c r="AZ701" s="69"/>
      <c r="BA701" s="69"/>
      <c r="BB701" s="69"/>
      <c r="BC701" s="69"/>
      <c r="BD701" s="69"/>
      <c r="BE701" s="69"/>
      <c r="BF701" s="69"/>
      <c r="BG701" s="69"/>
      <c r="BH701" s="69"/>
      <c r="BI701" s="69"/>
      <c r="BJ701" s="69"/>
      <c r="BK701" s="69"/>
      <c r="BL701" s="69"/>
      <c r="BM701" s="69"/>
      <c r="BN701" s="69"/>
      <c r="BO701" s="69"/>
      <c r="BP701" s="69"/>
      <c r="BQ701" s="69"/>
      <c r="BR701" s="69"/>
      <c r="BS701" s="69"/>
      <c r="BT701" s="69"/>
      <c r="BU701" s="69"/>
      <c r="BV701" s="69"/>
      <c r="BW701" s="69"/>
      <c r="BX701" s="69"/>
      <c r="BY701" s="69"/>
      <c r="BZ701" s="69"/>
      <c r="CA701" s="69"/>
      <c r="CB701" s="69"/>
      <c r="CC701" s="69"/>
      <c r="CD701" s="69"/>
      <c r="CE701" s="69"/>
      <c r="CF701" s="69"/>
      <c r="CG701" s="69"/>
      <c r="CH701" s="69"/>
      <c r="CI701" s="69"/>
      <c r="CJ701" s="69"/>
      <c r="CK701" s="69"/>
      <c r="CL701" s="69"/>
      <c r="CM701" s="69"/>
      <c r="CN701" s="69"/>
      <c r="CO701" s="69"/>
      <c r="CP701" s="69"/>
      <c r="CQ701" s="69"/>
      <c r="CR701" s="69"/>
      <c r="CS701" s="69"/>
      <c r="CT701" s="69"/>
      <c r="CU701" s="69"/>
      <c r="CV701" s="69"/>
      <c r="CW701" s="69"/>
      <c r="CX701" s="69"/>
      <c r="CY701" s="69"/>
      <c r="CZ701" s="69"/>
      <c r="DA701" s="69"/>
      <c r="DB701" s="69"/>
      <c r="DC701" s="69"/>
      <c r="DD701" s="69"/>
      <c r="DE701" s="69"/>
      <c r="DF701" s="69"/>
      <c r="DG701" s="69"/>
      <c r="DH701" s="69"/>
      <c r="DI701" s="69"/>
      <c r="DJ701" s="69"/>
      <c r="DK701" s="69"/>
      <c r="DL701" s="69"/>
      <c r="DM701" s="69"/>
      <c r="DN701" s="69"/>
      <c r="DO701" s="69"/>
      <c r="DP701" s="69"/>
      <c r="DQ701" s="69"/>
      <c r="DR701" s="69"/>
      <c r="DS701" s="69"/>
      <c r="DT701" s="69"/>
      <c r="DU701" s="69"/>
      <c r="DV701" s="69"/>
      <c r="DW701" s="69"/>
      <c r="DX701" s="69"/>
      <c r="DY701" s="69"/>
      <c r="DZ701" s="69"/>
      <c r="EA701" s="69"/>
      <c r="EB701" s="69"/>
      <c r="EC701" s="69"/>
      <c r="ED701" s="69"/>
      <c r="EE701" s="69"/>
      <c r="EF701" s="69"/>
      <c r="EG701" s="69"/>
      <c r="EH701" s="69"/>
      <c r="EI701" s="69"/>
      <c r="EJ701" s="69"/>
      <c r="EK701" s="69"/>
      <c r="EL701" s="69"/>
      <c r="EM701" s="69"/>
      <c r="EN701" s="69"/>
      <c r="EO701" s="69"/>
      <c r="EP701" s="69"/>
      <c r="EQ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69"/>
      <c r="AN702" s="69"/>
      <c r="AO702" s="69"/>
      <c r="AP702" s="69"/>
      <c r="AQ702" s="69"/>
      <c r="AR702" s="69"/>
      <c r="AS702" s="69"/>
      <c r="AT702" s="69"/>
      <c r="AU702" s="69"/>
      <c r="AV702" s="69"/>
      <c r="AW702" s="69"/>
      <c r="AX702" s="69"/>
      <c r="AY702" s="69"/>
      <c r="AZ702" s="69"/>
      <c r="BA702" s="69"/>
      <c r="BB702" s="69"/>
      <c r="BC702" s="69"/>
      <c r="BD702" s="69"/>
      <c r="BE702" s="69"/>
      <c r="BF702" s="69"/>
      <c r="BG702" s="69"/>
      <c r="BH702" s="69"/>
      <c r="BI702" s="69"/>
      <c r="BJ702" s="69"/>
      <c r="BK702" s="69"/>
      <c r="BL702" s="69"/>
      <c r="BM702" s="69"/>
      <c r="BN702" s="69"/>
      <c r="BO702" s="69"/>
      <c r="BP702" s="69"/>
      <c r="BQ702" s="69"/>
      <c r="BR702" s="69"/>
      <c r="BS702" s="69"/>
      <c r="BT702" s="69"/>
      <c r="BU702" s="69"/>
      <c r="BV702" s="69"/>
      <c r="BW702" s="69"/>
      <c r="BX702" s="69"/>
      <c r="BY702" s="69"/>
      <c r="BZ702" s="69"/>
      <c r="CA702" s="69"/>
      <c r="CB702" s="69"/>
      <c r="CC702" s="69"/>
      <c r="CD702" s="69"/>
      <c r="CE702" s="69"/>
      <c r="CF702" s="69"/>
      <c r="CG702" s="69"/>
      <c r="CH702" s="69"/>
      <c r="CI702" s="69"/>
      <c r="CJ702" s="69"/>
      <c r="CK702" s="69"/>
      <c r="CL702" s="69"/>
      <c r="CM702" s="69"/>
      <c r="CN702" s="69"/>
      <c r="CO702" s="69"/>
      <c r="CP702" s="69"/>
      <c r="CQ702" s="69"/>
      <c r="CR702" s="69"/>
      <c r="CS702" s="69"/>
      <c r="CT702" s="69"/>
      <c r="CU702" s="69"/>
      <c r="CV702" s="69"/>
      <c r="CW702" s="69"/>
      <c r="CX702" s="69"/>
      <c r="CY702" s="69"/>
      <c r="CZ702" s="69"/>
      <c r="DA702" s="69"/>
      <c r="DB702" s="69"/>
      <c r="DC702" s="69"/>
      <c r="DD702" s="69"/>
      <c r="DE702" s="69"/>
      <c r="DF702" s="69"/>
      <c r="DG702" s="69"/>
      <c r="DH702" s="69"/>
      <c r="DI702" s="69"/>
      <c r="DJ702" s="69"/>
      <c r="DK702" s="69"/>
      <c r="DL702" s="69"/>
      <c r="DM702" s="69"/>
      <c r="DN702" s="69"/>
      <c r="DO702" s="69"/>
      <c r="DP702" s="69"/>
      <c r="DQ702" s="69"/>
      <c r="DR702" s="69"/>
      <c r="DS702" s="69"/>
      <c r="DT702" s="69"/>
      <c r="DU702" s="69"/>
      <c r="DV702" s="69"/>
      <c r="DW702" s="69"/>
      <c r="DX702" s="69"/>
      <c r="DY702" s="69"/>
      <c r="DZ702" s="69"/>
      <c r="EA702" s="69"/>
      <c r="EB702" s="69"/>
      <c r="EC702" s="69"/>
      <c r="ED702" s="69"/>
      <c r="EE702" s="69"/>
      <c r="EF702" s="69"/>
      <c r="EG702" s="69"/>
      <c r="EH702" s="69"/>
      <c r="EI702" s="69"/>
      <c r="EJ702" s="69"/>
      <c r="EK702" s="69"/>
      <c r="EL702" s="69"/>
      <c r="EM702" s="69"/>
      <c r="EN702" s="69"/>
      <c r="EO702" s="69"/>
      <c r="EP702" s="69"/>
      <c r="EQ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69"/>
      <c r="AN703" s="69"/>
      <c r="AO703" s="69"/>
      <c r="AP703" s="69"/>
      <c r="AQ703" s="69"/>
      <c r="AR703" s="69"/>
      <c r="AS703" s="69"/>
      <c r="AT703" s="69"/>
      <c r="AU703" s="69"/>
      <c r="AV703" s="69"/>
      <c r="AW703" s="69"/>
      <c r="AX703" s="69"/>
      <c r="AY703" s="69"/>
      <c r="AZ703" s="69"/>
      <c r="BA703" s="69"/>
      <c r="BB703" s="69"/>
      <c r="BC703" s="69"/>
      <c r="BD703" s="69"/>
      <c r="BE703" s="69"/>
      <c r="BF703" s="69"/>
      <c r="BG703" s="69"/>
      <c r="BH703" s="69"/>
      <c r="BI703" s="69"/>
      <c r="BJ703" s="69"/>
      <c r="BK703" s="69"/>
      <c r="BL703" s="69"/>
      <c r="BM703" s="69"/>
      <c r="BN703" s="69"/>
      <c r="BO703" s="69"/>
      <c r="BP703" s="69"/>
      <c r="BQ703" s="69"/>
      <c r="BR703" s="69"/>
      <c r="BS703" s="69"/>
      <c r="BT703" s="69"/>
      <c r="BU703" s="69"/>
      <c r="BV703" s="69"/>
      <c r="BW703" s="69"/>
      <c r="BX703" s="69"/>
      <c r="BY703" s="69"/>
      <c r="BZ703" s="69"/>
      <c r="CA703" s="69"/>
      <c r="CB703" s="69"/>
      <c r="CC703" s="69"/>
      <c r="CD703" s="69"/>
      <c r="CE703" s="69"/>
      <c r="CF703" s="69"/>
      <c r="CG703" s="69"/>
      <c r="CH703" s="69"/>
      <c r="CI703" s="69"/>
      <c r="CJ703" s="69"/>
      <c r="CK703" s="69"/>
      <c r="CL703" s="69"/>
      <c r="CM703" s="69"/>
      <c r="CN703" s="69"/>
      <c r="CO703" s="69"/>
      <c r="CP703" s="69"/>
      <c r="CQ703" s="69"/>
      <c r="CR703" s="69"/>
      <c r="CS703" s="69"/>
      <c r="CT703" s="69"/>
      <c r="CU703" s="69"/>
      <c r="CV703" s="69"/>
      <c r="CW703" s="69"/>
      <c r="CX703" s="69"/>
      <c r="CY703" s="69"/>
      <c r="CZ703" s="69"/>
      <c r="DA703" s="69"/>
      <c r="DB703" s="69"/>
      <c r="DC703" s="69"/>
      <c r="DD703" s="69"/>
      <c r="DE703" s="69"/>
      <c r="DF703" s="69"/>
      <c r="DG703" s="69"/>
      <c r="DH703" s="69"/>
      <c r="DI703" s="69"/>
      <c r="DJ703" s="69"/>
      <c r="DK703" s="69"/>
      <c r="DL703" s="69"/>
      <c r="DM703" s="69"/>
      <c r="DN703" s="69"/>
      <c r="DO703" s="69"/>
      <c r="DP703" s="69"/>
      <c r="DQ703" s="69"/>
      <c r="DR703" s="69"/>
      <c r="DS703" s="69"/>
      <c r="DT703" s="69"/>
      <c r="DU703" s="69"/>
      <c r="DV703" s="69"/>
      <c r="DW703" s="69"/>
      <c r="DX703" s="69"/>
      <c r="DY703" s="69"/>
      <c r="DZ703" s="69"/>
      <c r="EA703" s="69"/>
      <c r="EB703" s="69"/>
      <c r="EC703" s="69"/>
      <c r="ED703" s="69"/>
      <c r="EE703" s="69"/>
      <c r="EF703" s="69"/>
      <c r="EG703" s="69"/>
      <c r="EH703" s="69"/>
      <c r="EI703" s="69"/>
      <c r="EJ703" s="69"/>
      <c r="EK703" s="69"/>
      <c r="EL703" s="69"/>
      <c r="EM703" s="69"/>
      <c r="EN703" s="69"/>
      <c r="EO703" s="69"/>
      <c r="EP703" s="69"/>
      <c r="EQ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69"/>
      <c r="AN704" s="69"/>
      <c r="AO704" s="69"/>
      <c r="AP704" s="69"/>
      <c r="AQ704" s="69"/>
      <c r="AR704" s="69"/>
      <c r="AS704" s="69"/>
      <c r="AT704" s="69"/>
      <c r="AU704" s="69"/>
      <c r="AV704" s="69"/>
      <c r="AW704" s="69"/>
      <c r="AX704" s="69"/>
      <c r="AY704" s="69"/>
      <c r="AZ704" s="69"/>
      <c r="BA704" s="69"/>
      <c r="BB704" s="69"/>
      <c r="BC704" s="69"/>
      <c r="BD704" s="69"/>
      <c r="BE704" s="69"/>
      <c r="BF704" s="69"/>
      <c r="BG704" s="69"/>
      <c r="BH704" s="69"/>
      <c r="BI704" s="69"/>
      <c r="BJ704" s="69"/>
      <c r="BK704" s="69"/>
      <c r="BL704" s="69"/>
      <c r="BM704" s="69"/>
      <c r="BN704" s="69"/>
      <c r="BO704" s="69"/>
      <c r="BP704" s="69"/>
      <c r="BQ704" s="69"/>
      <c r="BR704" s="69"/>
      <c r="BS704" s="69"/>
      <c r="BT704" s="69"/>
      <c r="BU704" s="69"/>
      <c r="BV704" s="69"/>
      <c r="BW704" s="69"/>
      <c r="BX704" s="69"/>
      <c r="BY704" s="69"/>
      <c r="BZ704" s="69"/>
      <c r="CA704" s="69"/>
      <c r="CB704" s="69"/>
      <c r="CC704" s="69"/>
      <c r="CD704" s="69"/>
      <c r="CE704" s="69"/>
      <c r="CF704" s="69"/>
      <c r="CG704" s="69"/>
      <c r="CH704" s="69"/>
      <c r="CI704" s="69"/>
      <c r="CJ704" s="69"/>
      <c r="CK704" s="69"/>
      <c r="CL704" s="69"/>
      <c r="CM704" s="69"/>
      <c r="CN704" s="69"/>
      <c r="CO704" s="69"/>
      <c r="CP704" s="69"/>
      <c r="CQ704" s="69"/>
      <c r="CR704" s="69"/>
      <c r="CS704" s="69"/>
      <c r="CT704" s="69"/>
      <c r="CU704" s="69"/>
      <c r="CV704" s="69"/>
      <c r="CW704" s="69"/>
      <c r="CX704" s="69"/>
      <c r="CY704" s="69"/>
      <c r="CZ704" s="69"/>
      <c r="DA704" s="69"/>
      <c r="DB704" s="69"/>
      <c r="DC704" s="69"/>
      <c r="DD704" s="69"/>
      <c r="DE704" s="69"/>
      <c r="DF704" s="69"/>
      <c r="DG704" s="69"/>
      <c r="DH704" s="69"/>
      <c r="DI704" s="69"/>
      <c r="DJ704" s="69"/>
      <c r="DK704" s="69"/>
      <c r="DL704" s="69"/>
      <c r="DM704" s="69"/>
      <c r="DN704" s="69"/>
      <c r="DO704" s="69"/>
      <c r="DP704" s="69"/>
      <c r="DQ704" s="69"/>
      <c r="DR704" s="69"/>
      <c r="DS704" s="69"/>
      <c r="DT704" s="69"/>
      <c r="DU704" s="69"/>
      <c r="DV704" s="69"/>
      <c r="DW704" s="69"/>
      <c r="DX704" s="69"/>
      <c r="DY704" s="69"/>
      <c r="DZ704" s="69"/>
      <c r="EA704" s="69"/>
      <c r="EB704" s="69"/>
      <c r="EC704" s="69"/>
      <c r="ED704" s="69"/>
      <c r="EE704" s="69"/>
      <c r="EF704" s="69"/>
      <c r="EG704" s="69"/>
      <c r="EH704" s="69"/>
      <c r="EI704" s="69"/>
      <c r="EJ704" s="69"/>
      <c r="EK704" s="69"/>
      <c r="EL704" s="69"/>
      <c r="EM704" s="69"/>
      <c r="EN704" s="69"/>
      <c r="EO704" s="69"/>
      <c r="EP704" s="69"/>
      <c r="EQ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69"/>
      <c r="AN705" s="69"/>
      <c r="AO705" s="69"/>
      <c r="AP705" s="69"/>
      <c r="AQ705" s="69"/>
      <c r="AR705" s="69"/>
      <c r="AS705" s="69"/>
      <c r="AT705" s="69"/>
      <c r="AU705" s="69"/>
      <c r="AV705" s="69"/>
      <c r="AW705" s="69"/>
      <c r="AX705" s="69"/>
      <c r="AY705" s="69"/>
      <c r="AZ705" s="69"/>
      <c r="BA705" s="69"/>
      <c r="BB705" s="69"/>
      <c r="BC705" s="69"/>
      <c r="BD705" s="69"/>
      <c r="BE705" s="69"/>
      <c r="BF705" s="69"/>
      <c r="BG705" s="69"/>
      <c r="BH705" s="69"/>
      <c r="BI705" s="69"/>
      <c r="BJ705" s="69"/>
      <c r="BK705" s="69"/>
      <c r="BL705" s="69"/>
      <c r="BM705" s="69"/>
      <c r="BN705" s="69"/>
      <c r="BO705" s="69"/>
      <c r="BP705" s="69"/>
      <c r="BQ705" s="69"/>
      <c r="BR705" s="69"/>
      <c r="BS705" s="69"/>
      <c r="BT705" s="69"/>
      <c r="BU705" s="69"/>
      <c r="BV705" s="69"/>
      <c r="BW705" s="69"/>
      <c r="BX705" s="69"/>
      <c r="BY705" s="69"/>
      <c r="BZ705" s="69"/>
      <c r="CA705" s="69"/>
      <c r="CB705" s="69"/>
      <c r="CC705" s="69"/>
      <c r="CD705" s="69"/>
      <c r="CE705" s="69"/>
      <c r="CF705" s="69"/>
      <c r="CG705" s="69"/>
      <c r="CH705" s="69"/>
      <c r="CI705" s="69"/>
      <c r="CJ705" s="69"/>
      <c r="CK705" s="69"/>
      <c r="CL705" s="69"/>
      <c r="CM705" s="69"/>
      <c r="CN705" s="69"/>
      <c r="CO705" s="69"/>
      <c r="CP705" s="69"/>
      <c r="CQ705" s="69"/>
      <c r="CR705" s="69"/>
      <c r="CS705" s="69"/>
      <c r="CT705" s="69"/>
      <c r="CU705" s="69"/>
      <c r="CV705" s="69"/>
      <c r="CW705" s="69"/>
      <c r="CX705" s="69"/>
      <c r="CY705" s="69"/>
      <c r="CZ705" s="69"/>
      <c r="DA705" s="69"/>
      <c r="DB705" s="69"/>
      <c r="DC705" s="69"/>
      <c r="DD705" s="69"/>
      <c r="DE705" s="69"/>
      <c r="DF705" s="69"/>
      <c r="DG705" s="69"/>
      <c r="DH705" s="69"/>
      <c r="DI705" s="69"/>
      <c r="DJ705" s="69"/>
      <c r="DK705" s="69"/>
      <c r="DL705" s="69"/>
      <c r="DM705" s="69"/>
      <c r="DN705" s="69"/>
      <c r="DO705" s="69"/>
      <c r="DP705" s="69"/>
      <c r="DQ705" s="69"/>
      <c r="DR705" s="69"/>
      <c r="DS705" s="69"/>
      <c r="DT705" s="69"/>
      <c r="DU705" s="69"/>
      <c r="DV705" s="69"/>
      <c r="DW705" s="69"/>
      <c r="DX705" s="69"/>
      <c r="DY705" s="69"/>
      <c r="DZ705" s="69"/>
      <c r="EA705" s="69"/>
      <c r="EB705" s="69"/>
      <c r="EC705" s="69"/>
      <c r="ED705" s="69"/>
      <c r="EE705" s="69"/>
      <c r="EF705" s="69"/>
      <c r="EG705" s="69"/>
      <c r="EH705" s="69"/>
      <c r="EI705" s="69"/>
      <c r="EJ705" s="69"/>
      <c r="EK705" s="69"/>
      <c r="EL705" s="69"/>
      <c r="EM705" s="69"/>
      <c r="EN705" s="69"/>
      <c r="EO705" s="69"/>
      <c r="EP705" s="69"/>
      <c r="EQ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69"/>
      <c r="AN706" s="69"/>
      <c r="AO706" s="69"/>
      <c r="AP706" s="69"/>
      <c r="AQ706" s="69"/>
      <c r="AR706" s="69"/>
      <c r="AS706" s="69"/>
      <c r="AT706" s="69"/>
      <c r="AU706" s="69"/>
      <c r="AV706" s="69"/>
      <c r="AW706" s="69"/>
      <c r="AX706" s="69"/>
      <c r="AY706" s="69"/>
      <c r="AZ706" s="69"/>
      <c r="BA706" s="69"/>
      <c r="BB706" s="69"/>
      <c r="BC706" s="69"/>
      <c r="BD706" s="69"/>
      <c r="BE706" s="69"/>
      <c r="BF706" s="69"/>
      <c r="BG706" s="69"/>
      <c r="BH706" s="69"/>
      <c r="BI706" s="69"/>
      <c r="BJ706" s="69"/>
      <c r="BK706" s="69"/>
      <c r="BL706" s="69"/>
      <c r="BM706" s="69"/>
      <c r="BN706" s="69"/>
      <c r="BO706" s="69"/>
      <c r="BP706" s="69"/>
      <c r="BQ706" s="69"/>
      <c r="BR706" s="69"/>
      <c r="BS706" s="69"/>
      <c r="BT706" s="69"/>
      <c r="BU706" s="69"/>
      <c r="BV706" s="69"/>
      <c r="BW706" s="69"/>
      <c r="BX706" s="69"/>
      <c r="BY706" s="69"/>
      <c r="BZ706" s="69"/>
      <c r="CA706" s="69"/>
      <c r="CB706" s="69"/>
      <c r="CC706" s="69"/>
      <c r="CD706" s="69"/>
      <c r="CE706" s="69"/>
      <c r="CF706" s="69"/>
      <c r="CG706" s="69"/>
      <c r="CH706" s="69"/>
      <c r="CI706" s="69"/>
      <c r="CJ706" s="69"/>
      <c r="CK706" s="69"/>
      <c r="CL706" s="69"/>
      <c r="CM706" s="69"/>
      <c r="CN706" s="69"/>
      <c r="CO706" s="69"/>
      <c r="CP706" s="69"/>
      <c r="CQ706" s="69"/>
      <c r="CR706" s="69"/>
      <c r="CS706" s="69"/>
      <c r="CT706" s="69"/>
      <c r="CU706" s="69"/>
      <c r="CV706" s="69"/>
      <c r="CW706" s="69"/>
      <c r="CX706" s="69"/>
      <c r="CY706" s="69"/>
      <c r="CZ706" s="69"/>
      <c r="DA706" s="69"/>
      <c r="DB706" s="69"/>
      <c r="DC706" s="69"/>
      <c r="DD706" s="69"/>
      <c r="DE706" s="69"/>
      <c r="DF706" s="69"/>
      <c r="DG706" s="69"/>
      <c r="DH706" s="69"/>
      <c r="DI706" s="69"/>
      <c r="DJ706" s="69"/>
      <c r="DK706" s="69"/>
      <c r="DL706" s="69"/>
      <c r="DM706" s="69"/>
      <c r="DN706" s="69"/>
      <c r="DO706" s="69"/>
      <c r="DP706" s="69"/>
      <c r="DQ706" s="69"/>
      <c r="DR706" s="69"/>
      <c r="DS706" s="69"/>
      <c r="DT706" s="69"/>
      <c r="DU706" s="69"/>
      <c r="DV706" s="69"/>
      <c r="DW706" s="69"/>
      <c r="DX706" s="69"/>
      <c r="DY706" s="69"/>
      <c r="DZ706" s="69"/>
      <c r="EA706" s="69"/>
      <c r="EB706" s="69"/>
      <c r="EC706" s="69"/>
      <c r="ED706" s="69"/>
      <c r="EE706" s="69"/>
      <c r="EF706" s="69"/>
      <c r="EG706" s="69"/>
      <c r="EH706" s="69"/>
      <c r="EI706" s="69"/>
      <c r="EJ706" s="69"/>
      <c r="EK706" s="69"/>
      <c r="EL706" s="69"/>
      <c r="EM706" s="69"/>
      <c r="EN706" s="69"/>
      <c r="EO706" s="69"/>
      <c r="EP706" s="69"/>
      <c r="EQ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69"/>
      <c r="AN707" s="69"/>
      <c r="AO707" s="69"/>
      <c r="AP707" s="69"/>
      <c r="AQ707" s="69"/>
      <c r="AR707" s="69"/>
      <c r="AS707" s="69"/>
      <c r="AT707" s="69"/>
      <c r="AU707" s="69"/>
      <c r="AV707" s="69"/>
      <c r="AW707" s="69"/>
      <c r="AX707" s="69"/>
      <c r="AY707" s="69"/>
      <c r="AZ707" s="69"/>
      <c r="BA707" s="69"/>
      <c r="BB707" s="69"/>
      <c r="BC707" s="69"/>
      <c r="BD707" s="69"/>
      <c r="BE707" s="69"/>
      <c r="BF707" s="69"/>
      <c r="BG707" s="69"/>
      <c r="BH707" s="69"/>
      <c r="BI707" s="69"/>
      <c r="BJ707" s="69"/>
      <c r="BK707" s="69"/>
      <c r="BL707" s="69"/>
      <c r="BM707" s="69"/>
      <c r="BN707" s="69"/>
      <c r="BO707" s="69"/>
      <c r="BP707" s="69"/>
      <c r="BQ707" s="69"/>
      <c r="BR707" s="69"/>
      <c r="BS707" s="69"/>
      <c r="BT707" s="69"/>
      <c r="BU707" s="69"/>
      <c r="BV707" s="69"/>
      <c r="BW707" s="69"/>
      <c r="BX707" s="69"/>
      <c r="BY707" s="69"/>
      <c r="BZ707" s="69"/>
      <c r="CA707" s="69"/>
      <c r="CB707" s="69"/>
      <c r="CC707" s="69"/>
      <c r="CD707" s="69"/>
      <c r="CE707" s="69"/>
      <c r="CF707" s="69"/>
      <c r="CG707" s="69"/>
      <c r="CH707" s="69"/>
      <c r="CI707" s="69"/>
      <c r="CJ707" s="69"/>
      <c r="CK707" s="69"/>
      <c r="CL707" s="69"/>
      <c r="CM707" s="69"/>
      <c r="CN707" s="69"/>
      <c r="CO707" s="69"/>
      <c r="CP707" s="69"/>
      <c r="CQ707" s="69"/>
      <c r="CR707" s="69"/>
      <c r="CS707" s="69"/>
      <c r="CT707" s="69"/>
      <c r="CU707" s="69"/>
      <c r="CV707" s="69"/>
      <c r="CW707" s="69"/>
      <c r="CX707" s="69"/>
      <c r="CY707" s="69"/>
      <c r="CZ707" s="69"/>
      <c r="DA707" s="69"/>
      <c r="DB707" s="69"/>
      <c r="DC707" s="69"/>
      <c r="DD707" s="69"/>
      <c r="DE707" s="69"/>
      <c r="DF707" s="69"/>
      <c r="DG707" s="69"/>
      <c r="DH707" s="69"/>
      <c r="DI707" s="69"/>
      <c r="DJ707" s="69"/>
      <c r="DK707" s="69"/>
      <c r="DL707" s="69"/>
      <c r="DM707" s="69"/>
      <c r="DN707" s="69"/>
      <c r="DO707" s="69"/>
      <c r="DP707" s="69"/>
      <c r="DQ707" s="69"/>
      <c r="DR707" s="69"/>
      <c r="DS707" s="69"/>
      <c r="DT707" s="69"/>
      <c r="DU707" s="69"/>
      <c r="DV707" s="69"/>
      <c r="DW707" s="69"/>
      <c r="DX707" s="69"/>
      <c r="DY707" s="69"/>
      <c r="DZ707" s="69"/>
      <c r="EA707" s="69"/>
      <c r="EB707" s="69"/>
      <c r="EC707" s="69"/>
      <c r="ED707" s="69"/>
      <c r="EE707" s="69"/>
      <c r="EF707" s="69"/>
      <c r="EG707" s="69"/>
      <c r="EH707" s="69"/>
      <c r="EI707" s="69"/>
      <c r="EJ707" s="69"/>
      <c r="EK707" s="69"/>
      <c r="EL707" s="69"/>
      <c r="EM707" s="69"/>
      <c r="EN707" s="69"/>
      <c r="EO707" s="69"/>
      <c r="EP707" s="69"/>
      <c r="EQ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69"/>
      <c r="AN708" s="69"/>
      <c r="AO708" s="69"/>
      <c r="AP708" s="69"/>
      <c r="AQ708" s="69"/>
      <c r="AR708" s="69"/>
      <c r="AS708" s="69"/>
      <c r="AT708" s="69"/>
      <c r="AU708" s="69"/>
      <c r="AV708" s="69"/>
      <c r="AW708" s="69"/>
      <c r="AX708" s="69"/>
      <c r="AY708" s="69"/>
      <c r="AZ708" s="69"/>
      <c r="BA708" s="69"/>
      <c r="BB708" s="69"/>
      <c r="BC708" s="69"/>
      <c r="BD708" s="69"/>
      <c r="BE708" s="69"/>
      <c r="BF708" s="69"/>
      <c r="BG708" s="69"/>
      <c r="BH708" s="69"/>
      <c r="BI708" s="69"/>
      <c r="BJ708" s="69"/>
      <c r="BK708" s="69"/>
      <c r="BL708" s="69"/>
      <c r="BM708" s="69"/>
      <c r="BN708" s="69"/>
      <c r="BO708" s="69"/>
      <c r="BP708" s="69"/>
      <c r="BQ708" s="69"/>
      <c r="BR708" s="69"/>
      <c r="BS708" s="69"/>
      <c r="BT708" s="69"/>
      <c r="BU708" s="69"/>
      <c r="BV708" s="69"/>
      <c r="BW708" s="69"/>
      <c r="BX708" s="69"/>
      <c r="BY708" s="69"/>
      <c r="BZ708" s="69"/>
      <c r="CA708" s="69"/>
      <c r="CB708" s="69"/>
      <c r="CC708" s="69"/>
      <c r="CD708" s="69"/>
      <c r="CE708" s="69"/>
      <c r="CF708" s="69"/>
      <c r="CG708" s="69"/>
      <c r="CH708" s="69"/>
      <c r="CI708" s="69"/>
      <c r="CJ708" s="69"/>
      <c r="CK708" s="69"/>
      <c r="CL708" s="69"/>
      <c r="CM708" s="69"/>
      <c r="CN708" s="69"/>
      <c r="CO708" s="69"/>
      <c r="CP708" s="69"/>
      <c r="CQ708" s="69"/>
      <c r="CR708" s="69"/>
      <c r="CS708" s="69"/>
      <c r="CT708" s="69"/>
      <c r="CU708" s="69"/>
      <c r="CV708" s="69"/>
      <c r="CW708" s="69"/>
      <c r="CX708" s="69"/>
      <c r="CY708" s="69"/>
      <c r="CZ708" s="69"/>
      <c r="DA708" s="69"/>
      <c r="DB708" s="69"/>
      <c r="DC708" s="69"/>
      <c r="DD708" s="69"/>
      <c r="DE708" s="69"/>
      <c r="DF708" s="69"/>
      <c r="DG708" s="69"/>
      <c r="DH708" s="69"/>
      <c r="DI708" s="69"/>
      <c r="DJ708" s="69"/>
      <c r="DK708" s="69"/>
      <c r="DL708" s="69"/>
      <c r="DM708" s="69"/>
      <c r="DN708" s="69"/>
      <c r="DO708" s="69"/>
      <c r="DP708" s="69"/>
      <c r="DQ708" s="69"/>
      <c r="DR708" s="69"/>
      <c r="DS708" s="69"/>
      <c r="DT708" s="69"/>
      <c r="DU708" s="69"/>
      <c r="DV708" s="69"/>
      <c r="DW708" s="69"/>
      <c r="DX708" s="69"/>
      <c r="DY708" s="69"/>
      <c r="DZ708" s="69"/>
      <c r="EA708" s="69"/>
      <c r="EB708" s="69"/>
      <c r="EC708" s="69"/>
      <c r="ED708" s="69"/>
      <c r="EE708" s="69"/>
      <c r="EF708" s="69"/>
      <c r="EG708" s="69"/>
      <c r="EH708" s="69"/>
      <c r="EI708" s="69"/>
      <c r="EJ708" s="69"/>
      <c r="EK708" s="69"/>
      <c r="EL708" s="69"/>
      <c r="EM708" s="69"/>
      <c r="EN708" s="69"/>
      <c r="EO708" s="69"/>
      <c r="EP708" s="69"/>
      <c r="EQ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69"/>
      <c r="AN709" s="69"/>
      <c r="AO709" s="69"/>
      <c r="AP709" s="69"/>
      <c r="AQ709" s="69"/>
      <c r="AR709" s="69"/>
      <c r="AS709" s="69"/>
      <c r="AT709" s="69"/>
      <c r="AU709" s="69"/>
      <c r="AV709" s="69"/>
      <c r="AW709" s="69"/>
      <c r="AX709" s="69"/>
      <c r="AY709" s="69"/>
      <c r="AZ709" s="69"/>
      <c r="BA709" s="69"/>
      <c r="BB709" s="69"/>
      <c r="BC709" s="69"/>
      <c r="BD709" s="69"/>
      <c r="BE709" s="69"/>
      <c r="BF709" s="69"/>
      <c r="BG709" s="69"/>
      <c r="BH709" s="69"/>
      <c r="BI709" s="69"/>
      <c r="BJ709" s="69"/>
      <c r="BK709" s="69"/>
      <c r="BL709" s="69"/>
      <c r="BM709" s="69"/>
      <c r="BN709" s="69"/>
      <c r="BO709" s="69"/>
      <c r="BP709" s="69"/>
      <c r="BQ709" s="69"/>
      <c r="BR709" s="69"/>
      <c r="BS709" s="69"/>
      <c r="BT709" s="69"/>
      <c r="BU709" s="69"/>
      <c r="BV709" s="69"/>
      <c r="BW709" s="69"/>
      <c r="BX709" s="69"/>
      <c r="BY709" s="69"/>
      <c r="BZ709" s="69"/>
      <c r="CA709" s="69"/>
      <c r="CB709" s="69"/>
      <c r="CC709" s="69"/>
      <c r="CD709" s="69"/>
      <c r="CE709" s="69"/>
      <c r="CF709" s="69"/>
      <c r="CG709" s="69"/>
      <c r="CH709" s="69"/>
      <c r="CI709" s="69"/>
      <c r="CJ709" s="69"/>
      <c r="CK709" s="69"/>
      <c r="CL709" s="69"/>
      <c r="CM709" s="69"/>
      <c r="CN709" s="69"/>
      <c r="CO709" s="69"/>
      <c r="CP709" s="69"/>
      <c r="CQ709" s="69"/>
      <c r="CR709" s="69"/>
      <c r="CS709" s="69"/>
      <c r="CT709" s="69"/>
      <c r="CU709" s="69"/>
      <c r="CV709" s="69"/>
      <c r="CW709" s="69"/>
      <c r="CX709" s="69"/>
      <c r="CY709" s="69"/>
      <c r="CZ709" s="69"/>
      <c r="DA709" s="69"/>
      <c r="DB709" s="69"/>
      <c r="DC709" s="69"/>
      <c r="DD709" s="69"/>
      <c r="DE709" s="69"/>
      <c r="DF709" s="69"/>
      <c r="DG709" s="69"/>
      <c r="DH709" s="69"/>
      <c r="DI709" s="69"/>
      <c r="DJ709" s="69"/>
      <c r="DK709" s="69"/>
      <c r="DL709" s="69"/>
      <c r="DM709" s="69"/>
      <c r="DN709" s="69"/>
      <c r="DO709" s="69"/>
      <c r="DP709" s="69"/>
      <c r="DQ709" s="69"/>
      <c r="DR709" s="69"/>
      <c r="DS709" s="69"/>
      <c r="DT709" s="69"/>
      <c r="DU709" s="69"/>
      <c r="DV709" s="69"/>
      <c r="DW709" s="69"/>
      <c r="DX709" s="69"/>
      <c r="DY709" s="69"/>
      <c r="DZ709" s="69"/>
      <c r="EA709" s="69"/>
      <c r="EB709" s="69"/>
      <c r="EC709" s="69"/>
      <c r="ED709" s="69"/>
      <c r="EE709" s="69"/>
      <c r="EF709" s="69"/>
      <c r="EG709" s="69"/>
      <c r="EH709" s="69"/>
      <c r="EI709" s="69"/>
      <c r="EJ709" s="69"/>
      <c r="EK709" s="69"/>
      <c r="EL709" s="69"/>
      <c r="EM709" s="69"/>
      <c r="EN709" s="69"/>
      <c r="EO709" s="69"/>
      <c r="EP709" s="69"/>
      <c r="EQ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69"/>
      <c r="AN710" s="69"/>
      <c r="AO710" s="69"/>
      <c r="AP710" s="69"/>
      <c r="AQ710" s="69"/>
      <c r="AR710" s="69"/>
      <c r="AS710" s="69"/>
      <c r="AT710" s="69"/>
      <c r="AU710" s="69"/>
      <c r="AV710" s="69"/>
      <c r="AW710" s="69"/>
      <c r="AX710" s="69"/>
      <c r="AY710" s="69"/>
      <c r="AZ710" s="69"/>
      <c r="BA710" s="69"/>
      <c r="BB710" s="69"/>
      <c r="BC710" s="69"/>
      <c r="BD710" s="69"/>
      <c r="BE710" s="69"/>
      <c r="BF710" s="69"/>
      <c r="BG710" s="69"/>
      <c r="BH710" s="69"/>
      <c r="BI710" s="69"/>
      <c r="BJ710" s="69"/>
      <c r="BK710" s="69"/>
      <c r="BL710" s="69"/>
      <c r="BM710" s="69"/>
      <c r="BN710" s="69"/>
      <c r="BO710" s="69"/>
      <c r="BP710" s="69"/>
      <c r="BQ710" s="69"/>
      <c r="BR710" s="69"/>
      <c r="BS710" s="69"/>
      <c r="BT710" s="69"/>
      <c r="BU710" s="69"/>
      <c r="BV710" s="69"/>
      <c r="BW710" s="69"/>
      <c r="BX710" s="69"/>
      <c r="BY710" s="69"/>
      <c r="BZ710" s="69"/>
      <c r="CA710" s="69"/>
      <c r="CB710" s="69"/>
      <c r="CC710" s="69"/>
      <c r="CD710" s="69"/>
      <c r="CE710" s="69"/>
      <c r="CF710" s="69"/>
      <c r="CG710" s="69"/>
      <c r="CH710" s="69"/>
      <c r="CI710" s="69"/>
      <c r="CJ710" s="69"/>
      <c r="CK710" s="69"/>
      <c r="CL710" s="69"/>
      <c r="CM710" s="69"/>
      <c r="CN710" s="69"/>
      <c r="CO710" s="69"/>
      <c r="CP710" s="69"/>
      <c r="CQ710" s="69"/>
      <c r="CR710" s="69"/>
      <c r="CS710" s="69"/>
      <c r="CT710" s="69"/>
      <c r="CU710" s="69"/>
      <c r="CV710" s="69"/>
      <c r="CW710" s="69"/>
      <c r="CX710" s="69"/>
      <c r="CY710" s="69"/>
      <c r="CZ710" s="69"/>
      <c r="DA710" s="69"/>
      <c r="DB710" s="69"/>
      <c r="DC710" s="69"/>
      <c r="DD710" s="69"/>
      <c r="DE710" s="69"/>
      <c r="DF710" s="69"/>
      <c r="DG710" s="69"/>
      <c r="DH710" s="69"/>
      <c r="DI710" s="69"/>
      <c r="DJ710" s="69"/>
      <c r="DK710" s="69"/>
      <c r="DL710" s="69"/>
      <c r="DM710" s="69"/>
      <c r="DN710" s="69"/>
      <c r="DO710" s="69"/>
      <c r="DP710" s="69"/>
      <c r="DQ710" s="69"/>
      <c r="DR710" s="69"/>
      <c r="DS710" s="69"/>
      <c r="DT710" s="69"/>
      <c r="DU710" s="69"/>
      <c r="DV710" s="69"/>
      <c r="DW710" s="69"/>
      <c r="DX710" s="69"/>
      <c r="DY710" s="69"/>
      <c r="DZ710" s="69"/>
      <c r="EA710" s="69"/>
      <c r="EB710" s="69"/>
      <c r="EC710" s="69"/>
      <c r="ED710" s="69"/>
      <c r="EE710" s="69"/>
      <c r="EF710" s="69"/>
      <c r="EG710" s="69"/>
      <c r="EH710" s="69"/>
      <c r="EI710" s="69"/>
      <c r="EJ710" s="69"/>
      <c r="EK710" s="69"/>
      <c r="EL710" s="69"/>
      <c r="EM710" s="69"/>
      <c r="EN710" s="69"/>
      <c r="EO710" s="69"/>
      <c r="EP710" s="69"/>
      <c r="EQ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69"/>
      <c r="AN711" s="69"/>
      <c r="AO711" s="69"/>
      <c r="AP711" s="69"/>
      <c r="AQ711" s="69"/>
      <c r="AR711" s="69"/>
      <c r="AS711" s="69"/>
      <c r="AT711" s="69"/>
      <c r="AU711" s="69"/>
      <c r="AV711" s="69"/>
      <c r="AW711" s="69"/>
      <c r="AX711" s="69"/>
      <c r="AY711" s="69"/>
      <c r="AZ711" s="69"/>
      <c r="BA711" s="69"/>
      <c r="BB711" s="69"/>
      <c r="BC711" s="69"/>
      <c r="BD711" s="69"/>
      <c r="BE711" s="69"/>
      <c r="BF711" s="69"/>
      <c r="BG711" s="69"/>
      <c r="BH711" s="69"/>
      <c r="BI711" s="69"/>
      <c r="BJ711" s="69"/>
      <c r="BK711" s="69"/>
      <c r="BL711" s="69"/>
      <c r="BM711" s="69"/>
      <c r="BN711" s="69"/>
      <c r="BO711" s="69"/>
      <c r="BP711" s="69"/>
      <c r="BQ711" s="69"/>
      <c r="BR711" s="69"/>
      <c r="BS711" s="69"/>
      <c r="BT711" s="69"/>
      <c r="BU711" s="69"/>
      <c r="BV711" s="69"/>
      <c r="BW711" s="69"/>
      <c r="BX711" s="69"/>
      <c r="BY711" s="69"/>
      <c r="BZ711" s="69"/>
      <c r="CA711" s="69"/>
      <c r="CB711" s="69"/>
      <c r="CC711" s="69"/>
      <c r="CD711" s="69"/>
      <c r="CE711" s="69"/>
      <c r="CF711" s="69"/>
      <c r="CG711" s="69"/>
      <c r="CH711" s="69"/>
      <c r="CI711" s="69"/>
      <c r="CJ711" s="69"/>
      <c r="CK711" s="69"/>
      <c r="CL711" s="69"/>
      <c r="CM711" s="69"/>
      <c r="CN711" s="69"/>
      <c r="CO711" s="69"/>
      <c r="CP711" s="69"/>
      <c r="CQ711" s="69"/>
      <c r="CR711" s="69"/>
      <c r="CS711" s="69"/>
      <c r="CT711" s="69"/>
      <c r="CU711" s="69"/>
      <c r="CV711" s="69"/>
      <c r="CW711" s="69"/>
      <c r="CX711" s="69"/>
      <c r="CY711" s="69"/>
      <c r="CZ711" s="69"/>
      <c r="DA711" s="69"/>
      <c r="DB711" s="69"/>
      <c r="DC711" s="69"/>
      <c r="DD711" s="69"/>
      <c r="DE711" s="69"/>
      <c r="DF711" s="69"/>
      <c r="DG711" s="69"/>
      <c r="DH711" s="69"/>
      <c r="DI711" s="69"/>
      <c r="DJ711" s="69"/>
      <c r="DK711" s="69"/>
      <c r="DL711" s="69"/>
      <c r="DM711" s="69"/>
      <c r="DN711" s="69"/>
      <c r="DO711" s="69"/>
      <c r="DP711" s="69"/>
      <c r="DQ711" s="69"/>
      <c r="DR711" s="69"/>
      <c r="DS711" s="69"/>
      <c r="DT711" s="69"/>
      <c r="DU711" s="69"/>
      <c r="DV711" s="69"/>
      <c r="DW711" s="69"/>
      <c r="DX711" s="69"/>
      <c r="DY711" s="69"/>
      <c r="DZ711" s="69"/>
      <c r="EA711" s="69"/>
      <c r="EB711" s="69"/>
      <c r="EC711" s="69"/>
      <c r="ED711" s="69"/>
      <c r="EE711" s="69"/>
      <c r="EF711" s="69"/>
      <c r="EG711" s="69"/>
      <c r="EH711" s="69"/>
      <c r="EI711" s="69"/>
      <c r="EJ711" s="69"/>
      <c r="EK711" s="69"/>
      <c r="EL711" s="69"/>
      <c r="EM711" s="69"/>
      <c r="EN711" s="69"/>
      <c r="EO711" s="69"/>
      <c r="EP711" s="69"/>
      <c r="EQ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69"/>
      <c r="AN712" s="69"/>
      <c r="AO712" s="69"/>
      <c r="AP712" s="69"/>
      <c r="AQ712" s="69"/>
      <c r="AR712" s="69"/>
      <c r="AS712" s="69"/>
      <c r="AT712" s="69"/>
      <c r="AU712" s="69"/>
      <c r="AV712" s="69"/>
      <c r="AW712" s="69"/>
      <c r="AX712" s="69"/>
      <c r="AY712" s="69"/>
      <c r="AZ712" s="69"/>
      <c r="BA712" s="69"/>
      <c r="BB712" s="69"/>
      <c r="BC712" s="69"/>
      <c r="BD712" s="69"/>
      <c r="BE712" s="69"/>
      <c r="BF712" s="69"/>
      <c r="BG712" s="69"/>
      <c r="BH712" s="69"/>
      <c r="BI712" s="69"/>
      <c r="BJ712" s="69"/>
      <c r="BK712" s="69"/>
      <c r="BL712" s="69"/>
      <c r="BM712" s="69"/>
      <c r="BN712" s="69"/>
      <c r="BO712" s="69"/>
      <c r="BP712" s="69"/>
      <c r="BQ712" s="69"/>
      <c r="BR712" s="69"/>
      <c r="BS712" s="69"/>
      <c r="BT712" s="69"/>
      <c r="BU712" s="69"/>
      <c r="BV712" s="69"/>
      <c r="BW712" s="69"/>
      <c r="BX712" s="69"/>
      <c r="BY712" s="69"/>
      <c r="BZ712" s="69"/>
      <c r="CA712" s="69"/>
      <c r="CB712" s="69"/>
      <c r="CC712" s="69"/>
      <c r="CD712" s="69"/>
      <c r="CE712" s="69"/>
      <c r="CF712" s="69"/>
      <c r="CG712" s="69"/>
      <c r="CH712" s="69"/>
      <c r="CI712" s="69"/>
      <c r="CJ712" s="69"/>
      <c r="CK712" s="69"/>
      <c r="CL712" s="69"/>
      <c r="CM712" s="69"/>
      <c r="CN712" s="69"/>
      <c r="CO712" s="69"/>
      <c r="CP712" s="69"/>
      <c r="CQ712" s="69"/>
      <c r="CR712" s="69"/>
      <c r="CS712" s="69"/>
      <c r="CT712" s="69"/>
      <c r="CU712" s="69"/>
      <c r="CV712" s="69"/>
      <c r="CW712" s="69"/>
      <c r="CX712" s="69"/>
      <c r="CY712" s="69"/>
      <c r="CZ712" s="69"/>
      <c r="DA712" s="69"/>
      <c r="DB712" s="69"/>
      <c r="DC712" s="69"/>
      <c r="DD712" s="69"/>
      <c r="DE712" s="69"/>
      <c r="DF712" s="69"/>
      <c r="DG712" s="69"/>
      <c r="DH712" s="69"/>
      <c r="DI712" s="69"/>
      <c r="DJ712" s="69"/>
      <c r="DK712" s="69"/>
      <c r="DL712" s="69"/>
      <c r="DM712" s="69"/>
      <c r="DN712" s="69"/>
      <c r="DO712" s="69"/>
      <c r="DP712" s="69"/>
      <c r="DQ712" s="69"/>
      <c r="DR712" s="69"/>
      <c r="DS712" s="69"/>
      <c r="DT712" s="69"/>
      <c r="DU712" s="69"/>
      <c r="DV712" s="69"/>
      <c r="DW712" s="69"/>
      <c r="DX712" s="69"/>
      <c r="DY712" s="69"/>
      <c r="DZ712" s="69"/>
      <c r="EA712" s="69"/>
      <c r="EB712" s="69"/>
      <c r="EC712" s="69"/>
      <c r="ED712" s="69"/>
      <c r="EE712" s="69"/>
      <c r="EF712" s="69"/>
      <c r="EG712" s="69"/>
      <c r="EH712" s="69"/>
      <c r="EI712" s="69"/>
      <c r="EJ712" s="69"/>
      <c r="EK712" s="69"/>
      <c r="EL712" s="69"/>
      <c r="EM712" s="69"/>
      <c r="EN712" s="69"/>
      <c r="EO712" s="69"/>
      <c r="EP712" s="69"/>
      <c r="EQ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69"/>
      <c r="AN713" s="69"/>
      <c r="AO713" s="69"/>
      <c r="AP713" s="69"/>
      <c r="AQ713" s="69"/>
      <c r="AR713" s="69"/>
      <c r="AS713" s="69"/>
      <c r="AT713" s="69"/>
      <c r="AU713" s="69"/>
      <c r="AV713" s="69"/>
      <c r="AW713" s="69"/>
      <c r="AX713" s="69"/>
      <c r="AY713" s="69"/>
      <c r="AZ713" s="69"/>
      <c r="BA713" s="69"/>
      <c r="BB713" s="69"/>
      <c r="BC713" s="69"/>
      <c r="BD713" s="69"/>
      <c r="BE713" s="69"/>
      <c r="BF713" s="69"/>
      <c r="BG713" s="69"/>
      <c r="BH713" s="69"/>
      <c r="BI713" s="69"/>
      <c r="BJ713" s="69"/>
      <c r="BK713" s="69"/>
      <c r="BL713" s="69"/>
      <c r="BM713" s="69"/>
      <c r="BN713" s="69"/>
      <c r="BO713" s="69"/>
      <c r="BP713" s="69"/>
      <c r="BQ713" s="69"/>
      <c r="BR713" s="69"/>
      <c r="BS713" s="69"/>
      <c r="BT713" s="69"/>
      <c r="BU713" s="69"/>
      <c r="BV713" s="69"/>
      <c r="BW713" s="69"/>
      <c r="BX713" s="69"/>
      <c r="BY713" s="69"/>
      <c r="BZ713" s="69"/>
      <c r="CA713" s="69"/>
      <c r="CB713" s="69"/>
      <c r="CC713" s="69"/>
      <c r="CD713" s="69"/>
      <c r="CE713" s="69"/>
      <c r="CF713" s="69"/>
      <c r="CG713" s="69"/>
      <c r="CH713" s="69"/>
      <c r="CI713" s="69"/>
      <c r="CJ713" s="69"/>
      <c r="CK713" s="69"/>
      <c r="CL713" s="69"/>
      <c r="CM713" s="69"/>
      <c r="CN713" s="69"/>
      <c r="CO713" s="69"/>
      <c r="CP713" s="69"/>
      <c r="CQ713" s="69"/>
      <c r="CR713" s="69"/>
      <c r="CS713" s="69"/>
      <c r="CT713" s="69"/>
      <c r="CU713" s="69"/>
      <c r="CV713" s="69"/>
      <c r="CW713" s="69"/>
      <c r="CX713" s="69"/>
      <c r="CY713" s="69"/>
      <c r="CZ713" s="69"/>
      <c r="DA713" s="69"/>
      <c r="DB713" s="69"/>
      <c r="DC713" s="69"/>
      <c r="DD713" s="69"/>
      <c r="DE713" s="69"/>
      <c r="DF713" s="69"/>
      <c r="DG713" s="69"/>
      <c r="DH713" s="69"/>
      <c r="DI713" s="69"/>
      <c r="DJ713" s="69"/>
      <c r="DK713" s="69"/>
      <c r="DL713" s="69"/>
      <c r="DM713" s="69"/>
      <c r="DN713" s="69"/>
      <c r="DO713" s="69"/>
      <c r="DP713" s="69"/>
      <c r="DQ713" s="69"/>
      <c r="DR713" s="69"/>
      <c r="DS713" s="69"/>
      <c r="DT713" s="69"/>
      <c r="DU713" s="69"/>
      <c r="DV713" s="69"/>
      <c r="DW713" s="69"/>
      <c r="DX713" s="69"/>
      <c r="DY713" s="69"/>
      <c r="DZ713" s="69"/>
      <c r="EA713" s="69"/>
      <c r="EB713" s="69"/>
      <c r="EC713" s="69"/>
      <c r="ED713" s="69"/>
      <c r="EE713" s="69"/>
      <c r="EF713" s="69"/>
      <c r="EG713" s="69"/>
      <c r="EH713" s="69"/>
      <c r="EI713" s="69"/>
      <c r="EJ713" s="69"/>
      <c r="EK713" s="69"/>
      <c r="EL713" s="69"/>
      <c r="EM713" s="69"/>
      <c r="EN713" s="69"/>
      <c r="EO713" s="69"/>
      <c r="EP713" s="69"/>
      <c r="EQ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69"/>
      <c r="AN714" s="69"/>
      <c r="AO714" s="69"/>
      <c r="AP714" s="69"/>
      <c r="AQ714" s="69"/>
      <c r="AR714" s="69"/>
      <c r="AS714" s="69"/>
      <c r="AT714" s="69"/>
      <c r="AU714" s="69"/>
      <c r="AV714" s="69"/>
      <c r="AW714" s="69"/>
      <c r="AX714" s="69"/>
      <c r="AY714" s="69"/>
      <c r="AZ714" s="69"/>
      <c r="BA714" s="69"/>
      <c r="BB714" s="69"/>
      <c r="BC714" s="69"/>
      <c r="BD714" s="69"/>
      <c r="BE714" s="69"/>
      <c r="BF714" s="69"/>
      <c r="BG714" s="69"/>
      <c r="BH714" s="69"/>
      <c r="BI714" s="69"/>
      <c r="BJ714" s="69"/>
      <c r="BK714" s="69"/>
      <c r="BL714" s="69"/>
      <c r="BM714" s="69"/>
      <c r="BN714" s="69"/>
      <c r="BO714" s="69"/>
      <c r="BP714" s="69"/>
      <c r="BQ714" s="69"/>
      <c r="BR714" s="69"/>
      <c r="BS714" s="69"/>
      <c r="BT714" s="69"/>
      <c r="BU714" s="69"/>
      <c r="BV714" s="69"/>
      <c r="BW714" s="69"/>
      <c r="BX714" s="69"/>
      <c r="BY714" s="69"/>
      <c r="BZ714" s="69"/>
      <c r="CA714" s="69"/>
      <c r="CB714" s="69"/>
      <c r="CC714" s="69"/>
      <c r="CD714" s="69"/>
      <c r="CE714" s="69"/>
      <c r="CF714" s="69"/>
      <c r="CG714" s="69"/>
      <c r="CH714" s="69"/>
      <c r="CI714" s="69"/>
      <c r="CJ714" s="69"/>
      <c r="CK714" s="69"/>
      <c r="CL714" s="69"/>
      <c r="CM714" s="69"/>
      <c r="CN714" s="69"/>
      <c r="CO714" s="69"/>
      <c r="CP714" s="69"/>
      <c r="CQ714" s="69"/>
      <c r="CR714" s="69"/>
      <c r="CS714" s="69"/>
      <c r="CT714" s="69"/>
      <c r="CU714" s="69"/>
      <c r="CV714" s="69"/>
      <c r="CW714" s="69"/>
      <c r="CX714" s="69"/>
      <c r="CY714" s="69"/>
      <c r="CZ714" s="69"/>
      <c r="DA714" s="69"/>
      <c r="DB714" s="69"/>
      <c r="DC714" s="69"/>
      <c r="DD714" s="69"/>
      <c r="DE714" s="69"/>
      <c r="DF714" s="69"/>
      <c r="DG714" s="69"/>
      <c r="DH714" s="69"/>
      <c r="DI714" s="69"/>
      <c r="DJ714" s="69"/>
      <c r="DK714" s="69"/>
      <c r="DL714" s="69"/>
      <c r="DM714" s="69"/>
      <c r="DN714" s="69"/>
      <c r="DO714" s="69"/>
      <c r="DP714" s="69"/>
      <c r="DQ714" s="69"/>
      <c r="DR714" s="69"/>
      <c r="DS714" s="69"/>
      <c r="DT714" s="69"/>
      <c r="DU714" s="69"/>
      <c r="DV714" s="69"/>
      <c r="DW714" s="69"/>
      <c r="DX714" s="69"/>
      <c r="DY714" s="69"/>
      <c r="DZ714" s="69"/>
      <c r="EA714" s="69"/>
      <c r="EB714" s="69"/>
      <c r="EC714" s="69"/>
      <c r="ED714" s="69"/>
      <c r="EE714" s="69"/>
      <c r="EF714" s="69"/>
      <c r="EG714" s="69"/>
      <c r="EH714" s="69"/>
      <c r="EI714" s="69"/>
      <c r="EJ714" s="69"/>
      <c r="EK714" s="69"/>
      <c r="EL714" s="69"/>
      <c r="EM714" s="69"/>
      <c r="EN714" s="69"/>
      <c r="EO714" s="69"/>
      <c r="EP714" s="69"/>
      <c r="EQ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69"/>
      <c r="AN715" s="69"/>
      <c r="AO715" s="69"/>
      <c r="AP715" s="69"/>
      <c r="AQ715" s="69"/>
      <c r="AR715" s="69"/>
      <c r="AS715" s="69"/>
      <c r="AT715" s="69"/>
      <c r="AU715" s="69"/>
      <c r="AV715" s="69"/>
      <c r="AW715" s="69"/>
      <c r="AX715" s="69"/>
      <c r="AY715" s="69"/>
      <c r="AZ715" s="69"/>
      <c r="BA715" s="69"/>
      <c r="BB715" s="69"/>
      <c r="BC715" s="69"/>
      <c r="BD715" s="69"/>
      <c r="BE715" s="69"/>
      <c r="BF715" s="69"/>
      <c r="BG715" s="69"/>
      <c r="BH715" s="69"/>
      <c r="BI715" s="69"/>
      <c r="BJ715" s="69"/>
      <c r="BK715" s="69"/>
      <c r="BL715" s="69"/>
      <c r="BM715" s="69"/>
      <c r="BN715" s="69"/>
      <c r="BO715" s="69"/>
      <c r="BP715" s="69"/>
      <c r="BQ715" s="69"/>
      <c r="BR715" s="69"/>
      <c r="BS715" s="69"/>
      <c r="BT715" s="69"/>
      <c r="BU715" s="69"/>
      <c r="BV715" s="69"/>
      <c r="BW715" s="69"/>
      <c r="BX715" s="69"/>
      <c r="BY715" s="69"/>
      <c r="BZ715" s="69"/>
      <c r="CA715" s="69"/>
      <c r="CB715" s="69"/>
      <c r="CC715" s="69"/>
      <c r="CD715" s="69"/>
      <c r="CE715" s="69"/>
      <c r="CF715" s="69"/>
      <c r="CG715" s="69"/>
      <c r="CH715" s="69"/>
      <c r="CI715" s="69"/>
      <c r="CJ715" s="69"/>
      <c r="CK715" s="69"/>
      <c r="CL715" s="69"/>
      <c r="CM715" s="69"/>
      <c r="CN715" s="69"/>
      <c r="CO715" s="69"/>
      <c r="CP715" s="69"/>
      <c r="CQ715" s="69"/>
      <c r="CR715" s="69"/>
      <c r="CS715" s="69"/>
      <c r="CT715" s="69"/>
      <c r="CU715" s="69"/>
      <c r="CV715" s="69"/>
      <c r="CW715" s="69"/>
      <c r="CX715" s="69"/>
      <c r="CY715" s="69"/>
      <c r="CZ715" s="69"/>
      <c r="DA715" s="69"/>
      <c r="DB715" s="69"/>
      <c r="DC715" s="69"/>
      <c r="DD715" s="69"/>
      <c r="DE715" s="69"/>
      <c r="DF715" s="69"/>
      <c r="DG715" s="69"/>
      <c r="DH715" s="69"/>
      <c r="DI715" s="69"/>
      <c r="DJ715" s="69"/>
      <c r="DK715" s="69"/>
      <c r="DL715" s="69"/>
      <c r="DM715" s="69"/>
      <c r="DN715" s="69"/>
      <c r="DO715" s="69"/>
      <c r="DP715" s="69"/>
      <c r="DQ715" s="69"/>
      <c r="DR715" s="69"/>
      <c r="DS715" s="69"/>
      <c r="DT715" s="69"/>
      <c r="DU715" s="69"/>
      <c r="DV715" s="69"/>
      <c r="DW715" s="69"/>
      <c r="DX715" s="69"/>
      <c r="DY715" s="69"/>
      <c r="DZ715" s="69"/>
      <c r="EA715" s="69"/>
      <c r="EB715" s="69"/>
      <c r="EC715" s="69"/>
      <c r="ED715" s="69"/>
      <c r="EE715" s="69"/>
      <c r="EF715" s="69"/>
      <c r="EG715" s="69"/>
      <c r="EH715" s="69"/>
      <c r="EI715" s="69"/>
      <c r="EJ715" s="69"/>
      <c r="EK715" s="69"/>
      <c r="EL715" s="69"/>
      <c r="EM715" s="69"/>
      <c r="EN715" s="69"/>
      <c r="EO715" s="69"/>
      <c r="EP715" s="69"/>
      <c r="EQ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c r="AX716" s="69"/>
      <c r="AY716" s="69"/>
      <c r="AZ716" s="69"/>
      <c r="BA716" s="69"/>
      <c r="BB716" s="69"/>
      <c r="BC716" s="69"/>
      <c r="BD716" s="69"/>
      <c r="BE716" s="69"/>
      <c r="BF716" s="69"/>
      <c r="BG716" s="69"/>
      <c r="BH716" s="69"/>
      <c r="BI716" s="69"/>
      <c r="BJ716" s="69"/>
      <c r="BK716" s="69"/>
      <c r="BL716" s="69"/>
      <c r="BM716" s="69"/>
      <c r="BN716" s="69"/>
      <c r="BO716" s="69"/>
      <c r="BP716" s="69"/>
      <c r="BQ716" s="69"/>
      <c r="BR716" s="69"/>
      <c r="BS716" s="69"/>
      <c r="BT716" s="69"/>
      <c r="BU716" s="69"/>
      <c r="BV716" s="69"/>
      <c r="BW716" s="69"/>
      <c r="BX716" s="69"/>
      <c r="BY716" s="69"/>
      <c r="BZ716" s="69"/>
      <c r="CA716" s="69"/>
      <c r="CB716" s="69"/>
      <c r="CC716" s="69"/>
      <c r="CD716" s="69"/>
      <c r="CE716" s="69"/>
      <c r="CF716" s="69"/>
      <c r="CG716" s="69"/>
      <c r="CH716" s="69"/>
      <c r="CI716" s="69"/>
      <c r="CJ716" s="69"/>
      <c r="CK716" s="69"/>
      <c r="CL716" s="69"/>
      <c r="CM716" s="69"/>
      <c r="CN716" s="69"/>
      <c r="CO716" s="69"/>
      <c r="CP716" s="69"/>
      <c r="CQ716" s="69"/>
      <c r="CR716" s="69"/>
      <c r="CS716" s="69"/>
      <c r="CT716" s="69"/>
      <c r="CU716" s="69"/>
      <c r="CV716" s="69"/>
      <c r="CW716" s="69"/>
      <c r="CX716" s="69"/>
      <c r="CY716" s="69"/>
      <c r="CZ716" s="69"/>
      <c r="DA716" s="69"/>
      <c r="DB716" s="69"/>
      <c r="DC716" s="69"/>
      <c r="DD716" s="69"/>
      <c r="DE716" s="69"/>
      <c r="DF716" s="69"/>
      <c r="DG716" s="69"/>
      <c r="DH716" s="69"/>
      <c r="DI716" s="69"/>
      <c r="DJ716" s="69"/>
      <c r="DK716" s="69"/>
      <c r="DL716" s="69"/>
      <c r="DM716" s="69"/>
      <c r="DN716" s="69"/>
      <c r="DO716" s="69"/>
      <c r="DP716" s="69"/>
      <c r="DQ716" s="69"/>
      <c r="DR716" s="69"/>
      <c r="DS716" s="69"/>
      <c r="DT716" s="69"/>
      <c r="DU716" s="69"/>
      <c r="DV716" s="69"/>
      <c r="DW716" s="69"/>
      <c r="DX716" s="69"/>
      <c r="DY716" s="69"/>
      <c r="DZ716" s="69"/>
      <c r="EA716" s="69"/>
      <c r="EB716" s="69"/>
      <c r="EC716" s="69"/>
      <c r="ED716" s="69"/>
      <c r="EE716" s="69"/>
      <c r="EF716" s="69"/>
      <c r="EG716" s="69"/>
      <c r="EH716" s="69"/>
      <c r="EI716" s="69"/>
      <c r="EJ716" s="69"/>
      <c r="EK716" s="69"/>
      <c r="EL716" s="69"/>
      <c r="EM716" s="69"/>
      <c r="EN716" s="69"/>
      <c r="EO716" s="69"/>
      <c r="EP716" s="69"/>
      <c r="EQ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c r="AX717" s="69"/>
      <c r="AY717" s="69"/>
      <c r="AZ717" s="69"/>
      <c r="BA717" s="69"/>
      <c r="BB717" s="69"/>
      <c r="BC717" s="69"/>
      <c r="BD717" s="69"/>
      <c r="BE717" s="69"/>
      <c r="BF717" s="69"/>
      <c r="BG717" s="69"/>
      <c r="BH717" s="69"/>
      <c r="BI717" s="69"/>
      <c r="BJ717" s="69"/>
      <c r="BK717" s="69"/>
      <c r="BL717" s="69"/>
      <c r="BM717" s="69"/>
      <c r="BN717" s="69"/>
      <c r="BO717" s="69"/>
      <c r="BP717" s="69"/>
      <c r="BQ717" s="69"/>
      <c r="BR717" s="69"/>
      <c r="BS717" s="69"/>
      <c r="BT717" s="69"/>
      <c r="BU717" s="69"/>
      <c r="BV717" s="69"/>
      <c r="BW717" s="69"/>
      <c r="BX717" s="69"/>
      <c r="BY717" s="69"/>
      <c r="BZ717" s="69"/>
      <c r="CA717" s="69"/>
      <c r="CB717" s="69"/>
      <c r="CC717" s="69"/>
      <c r="CD717" s="69"/>
      <c r="CE717" s="69"/>
      <c r="CF717" s="69"/>
      <c r="CG717" s="69"/>
      <c r="CH717" s="69"/>
      <c r="CI717" s="69"/>
      <c r="CJ717" s="69"/>
      <c r="CK717" s="69"/>
      <c r="CL717" s="69"/>
      <c r="CM717" s="69"/>
      <c r="CN717" s="69"/>
      <c r="CO717" s="69"/>
      <c r="CP717" s="69"/>
      <c r="CQ717" s="69"/>
      <c r="CR717" s="69"/>
      <c r="CS717" s="69"/>
      <c r="CT717" s="69"/>
      <c r="CU717" s="69"/>
      <c r="CV717" s="69"/>
      <c r="CW717" s="69"/>
      <c r="CX717" s="69"/>
      <c r="CY717" s="69"/>
      <c r="CZ717" s="69"/>
      <c r="DA717" s="69"/>
      <c r="DB717" s="69"/>
      <c r="DC717" s="69"/>
      <c r="DD717" s="69"/>
      <c r="DE717" s="69"/>
      <c r="DF717" s="69"/>
      <c r="DG717" s="69"/>
      <c r="DH717" s="69"/>
      <c r="DI717" s="69"/>
      <c r="DJ717" s="69"/>
      <c r="DK717" s="69"/>
      <c r="DL717" s="69"/>
      <c r="DM717" s="69"/>
      <c r="DN717" s="69"/>
      <c r="DO717" s="69"/>
      <c r="DP717" s="69"/>
      <c r="DQ717" s="69"/>
      <c r="DR717" s="69"/>
      <c r="DS717" s="69"/>
      <c r="DT717" s="69"/>
      <c r="DU717" s="69"/>
      <c r="DV717" s="69"/>
      <c r="DW717" s="69"/>
      <c r="DX717" s="69"/>
      <c r="DY717" s="69"/>
      <c r="DZ717" s="69"/>
      <c r="EA717" s="69"/>
      <c r="EB717" s="69"/>
      <c r="EC717" s="69"/>
      <c r="ED717" s="69"/>
      <c r="EE717" s="69"/>
      <c r="EF717" s="69"/>
      <c r="EG717" s="69"/>
      <c r="EH717" s="69"/>
      <c r="EI717" s="69"/>
      <c r="EJ717" s="69"/>
      <c r="EK717" s="69"/>
      <c r="EL717" s="69"/>
      <c r="EM717" s="69"/>
      <c r="EN717" s="69"/>
      <c r="EO717" s="69"/>
      <c r="EP717" s="69"/>
      <c r="EQ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c r="AX718" s="69"/>
      <c r="AY718" s="69"/>
      <c r="AZ718" s="69"/>
      <c r="BA718" s="69"/>
      <c r="BB718" s="69"/>
      <c r="BC718" s="69"/>
      <c r="BD718" s="69"/>
      <c r="BE718" s="69"/>
      <c r="BF718" s="69"/>
      <c r="BG718" s="69"/>
      <c r="BH718" s="69"/>
      <c r="BI718" s="69"/>
      <c r="BJ718" s="69"/>
      <c r="BK718" s="69"/>
      <c r="BL718" s="69"/>
      <c r="BM718" s="69"/>
      <c r="BN718" s="69"/>
      <c r="BO718" s="69"/>
      <c r="BP718" s="69"/>
      <c r="BQ718" s="69"/>
      <c r="BR718" s="69"/>
      <c r="BS718" s="69"/>
      <c r="BT718" s="69"/>
      <c r="BU718" s="69"/>
      <c r="BV718" s="69"/>
      <c r="BW718" s="69"/>
      <c r="BX718" s="69"/>
      <c r="BY718" s="69"/>
      <c r="BZ718" s="69"/>
      <c r="CA718" s="69"/>
      <c r="CB718" s="69"/>
      <c r="CC718" s="69"/>
      <c r="CD718" s="69"/>
      <c r="CE718" s="69"/>
      <c r="CF718" s="69"/>
      <c r="CG718" s="69"/>
      <c r="CH718" s="69"/>
      <c r="CI718" s="69"/>
      <c r="CJ718" s="69"/>
      <c r="CK718" s="69"/>
      <c r="CL718" s="69"/>
      <c r="CM718" s="69"/>
      <c r="CN718" s="69"/>
      <c r="CO718" s="69"/>
      <c r="CP718" s="69"/>
      <c r="CQ718" s="69"/>
      <c r="CR718" s="69"/>
      <c r="CS718" s="69"/>
      <c r="CT718" s="69"/>
      <c r="CU718" s="69"/>
      <c r="CV718" s="69"/>
      <c r="CW718" s="69"/>
      <c r="CX718" s="69"/>
      <c r="CY718" s="69"/>
      <c r="CZ718" s="69"/>
      <c r="DA718" s="69"/>
      <c r="DB718" s="69"/>
      <c r="DC718" s="69"/>
      <c r="DD718" s="69"/>
      <c r="DE718" s="69"/>
      <c r="DF718" s="69"/>
      <c r="DG718" s="69"/>
      <c r="DH718" s="69"/>
      <c r="DI718" s="69"/>
      <c r="DJ718" s="69"/>
      <c r="DK718" s="69"/>
      <c r="DL718" s="69"/>
      <c r="DM718" s="69"/>
      <c r="DN718" s="69"/>
      <c r="DO718" s="69"/>
      <c r="DP718" s="69"/>
      <c r="DQ718" s="69"/>
      <c r="DR718" s="69"/>
      <c r="DS718" s="69"/>
      <c r="DT718" s="69"/>
      <c r="DU718" s="69"/>
      <c r="DV718" s="69"/>
      <c r="DW718" s="69"/>
      <c r="DX718" s="69"/>
      <c r="DY718" s="69"/>
      <c r="DZ718" s="69"/>
      <c r="EA718" s="69"/>
      <c r="EB718" s="69"/>
      <c r="EC718" s="69"/>
      <c r="ED718" s="69"/>
      <c r="EE718" s="69"/>
      <c r="EF718" s="69"/>
      <c r="EG718" s="69"/>
      <c r="EH718" s="69"/>
      <c r="EI718" s="69"/>
      <c r="EJ718" s="69"/>
      <c r="EK718" s="69"/>
      <c r="EL718" s="69"/>
      <c r="EM718" s="69"/>
      <c r="EN718" s="69"/>
      <c r="EO718" s="69"/>
      <c r="EP718" s="69"/>
      <c r="EQ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c r="AX719" s="69"/>
      <c r="AY719" s="69"/>
      <c r="AZ719" s="69"/>
      <c r="BA719" s="69"/>
      <c r="BB719" s="69"/>
      <c r="BC719" s="69"/>
      <c r="BD719" s="69"/>
      <c r="BE719" s="69"/>
      <c r="BF719" s="69"/>
      <c r="BG719" s="69"/>
      <c r="BH719" s="69"/>
      <c r="BI719" s="69"/>
      <c r="BJ719" s="69"/>
      <c r="BK719" s="69"/>
      <c r="BL719" s="69"/>
      <c r="BM719" s="69"/>
      <c r="BN719" s="69"/>
      <c r="BO719" s="69"/>
      <c r="BP719" s="69"/>
      <c r="BQ719" s="69"/>
      <c r="BR719" s="69"/>
      <c r="BS719" s="69"/>
      <c r="BT719" s="69"/>
      <c r="BU719" s="69"/>
      <c r="BV719" s="69"/>
      <c r="BW719" s="69"/>
      <c r="BX719" s="69"/>
      <c r="BY719" s="69"/>
      <c r="BZ719" s="69"/>
      <c r="CA719" s="69"/>
      <c r="CB719" s="69"/>
      <c r="CC719" s="69"/>
      <c r="CD719" s="69"/>
      <c r="CE719" s="69"/>
      <c r="CF719" s="69"/>
      <c r="CG719" s="69"/>
      <c r="CH719" s="69"/>
      <c r="CI719" s="69"/>
      <c r="CJ719" s="69"/>
      <c r="CK719" s="69"/>
      <c r="CL719" s="69"/>
      <c r="CM719" s="69"/>
      <c r="CN719" s="69"/>
      <c r="CO719" s="69"/>
      <c r="CP719" s="69"/>
      <c r="CQ719" s="69"/>
      <c r="CR719" s="69"/>
      <c r="CS719" s="69"/>
      <c r="CT719" s="69"/>
      <c r="CU719" s="69"/>
      <c r="CV719" s="69"/>
      <c r="CW719" s="69"/>
      <c r="CX719" s="69"/>
      <c r="CY719" s="69"/>
      <c r="CZ719" s="69"/>
      <c r="DA719" s="69"/>
      <c r="DB719" s="69"/>
      <c r="DC719" s="69"/>
      <c r="DD719" s="69"/>
      <c r="DE719" s="69"/>
      <c r="DF719" s="69"/>
      <c r="DG719" s="69"/>
      <c r="DH719" s="69"/>
      <c r="DI719" s="69"/>
      <c r="DJ719" s="69"/>
      <c r="DK719" s="69"/>
      <c r="DL719" s="69"/>
      <c r="DM719" s="69"/>
      <c r="DN719" s="69"/>
      <c r="DO719" s="69"/>
      <c r="DP719" s="69"/>
      <c r="DQ719" s="69"/>
      <c r="DR719" s="69"/>
      <c r="DS719" s="69"/>
      <c r="DT719" s="69"/>
      <c r="DU719" s="69"/>
      <c r="DV719" s="69"/>
      <c r="DW719" s="69"/>
      <c r="DX719" s="69"/>
      <c r="DY719" s="69"/>
      <c r="DZ719" s="69"/>
      <c r="EA719" s="69"/>
      <c r="EB719" s="69"/>
      <c r="EC719" s="69"/>
      <c r="ED719" s="69"/>
      <c r="EE719" s="69"/>
      <c r="EF719" s="69"/>
      <c r="EG719" s="69"/>
      <c r="EH719" s="69"/>
      <c r="EI719" s="69"/>
      <c r="EJ719" s="69"/>
      <c r="EK719" s="69"/>
      <c r="EL719" s="69"/>
      <c r="EM719" s="69"/>
      <c r="EN719" s="69"/>
      <c r="EO719" s="69"/>
      <c r="EP719" s="69"/>
      <c r="EQ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c r="AX720" s="69"/>
      <c r="AY720" s="69"/>
      <c r="AZ720" s="69"/>
      <c r="BA720" s="69"/>
      <c r="BB720" s="69"/>
      <c r="BC720" s="69"/>
      <c r="BD720" s="69"/>
      <c r="BE720" s="69"/>
      <c r="BF720" s="69"/>
      <c r="BG720" s="69"/>
      <c r="BH720" s="69"/>
      <c r="BI720" s="69"/>
      <c r="BJ720" s="69"/>
      <c r="BK720" s="69"/>
      <c r="BL720" s="69"/>
      <c r="BM720" s="69"/>
      <c r="BN720" s="69"/>
      <c r="BO720" s="69"/>
      <c r="BP720" s="69"/>
      <c r="BQ720" s="69"/>
      <c r="BR720" s="69"/>
      <c r="BS720" s="69"/>
      <c r="BT720" s="69"/>
      <c r="BU720" s="69"/>
      <c r="BV720" s="69"/>
      <c r="BW720" s="69"/>
      <c r="BX720" s="69"/>
      <c r="BY720" s="69"/>
      <c r="BZ720" s="69"/>
      <c r="CA720" s="69"/>
      <c r="CB720" s="69"/>
      <c r="CC720" s="69"/>
      <c r="CD720" s="69"/>
      <c r="CE720" s="69"/>
      <c r="CF720" s="69"/>
      <c r="CG720" s="69"/>
      <c r="CH720" s="69"/>
      <c r="CI720" s="69"/>
      <c r="CJ720" s="69"/>
      <c r="CK720" s="69"/>
      <c r="CL720" s="69"/>
      <c r="CM720" s="69"/>
      <c r="CN720" s="69"/>
      <c r="CO720" s="69"/>
      <c r="CP720" s="69"/>
      <c r="CQ720" s="69"/>
      <c r="CR720" s="69"/>
      <c r="CS720" s="69"/>
      <c r="CT720" s="69"/>
      <c r="CU720" s="69"/>
      <c r="CV720" s="69"/>
      <c r="CW720" s="69"/>
      <c r="CX720" s="69"/>
      <c r="CY720" s="69"/>
      <c r="CZ720" s="69"/>
      <c r="DA720" s="69"/>
      <c r="DB720" s="69"/>
      <c r="DC720" s="69"/>
      <c r="DD720" s="69"/>
      <c r="DE720" s="69"/>
      <c r="DF720" s="69"/>
      <c r="DG720" s="69"/>
      <c r="DH720" s="69"/>
      <c r="DI720" s="69"/>
      <c r="DJ720" s="69"/>
      <c r="DK720" s="69"/>
      <c r="DL720" s="69"/>
      <c r="DM720" s="69"/>
      <c r="DN720" s="69"/>
      <c r="DO720" s="69"/>
      <c r="DP720" s="69"/>
      <c r="DQ720" s="69"/>
      <c r="DR720" s="69"/>
      <c r="DS720" s="69"/>
      <c r="DT720" s="69"/>
      <c r="DU720" s="69"/>
      <c r="DV720" s="69"/>
      <c r="DW720" s="69"/>
      <c r="DX720" s="69"/>
      <c r="DY720" s="69"/>
      <c r="DZ720" s="69"/>
      <c r="EA720" s="69"/>
      <c r="EB720" s="69"/>
      <c r="EC720" s="69"/>
      <c r="ED720" s="69"/>
      <c r="EE720" s="69"/>
      <c r="EF720" s="69"/>
      <c r="EG720" s="69"/>
      <c r="EH720" s="69"/>
      <c r="EI720" s="69"/>
      <c r="EJ720" s="69"/>
      <c r="EK720" s="69"/>
      <c r="EL720" s="69"/>
      <c r="EM720" s="69"/>
      <c r="EN720" s="69"/>
      <c r="EO720" s="69"/>
      <c r="EP720" s="69"/>
      <c r="EQ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c r="AX721" s="69"/>
      <c r="AY721" s="69"/>
      <c r="AZ721" s="69"/>
      <c r="BA721" s="69"/>
      <c r="BB721" s="69"/>
      <c r="BC721" s="69"/>
      <c r="BD721" s="69"/>
      <c r="BE721" s="69"/>
      <c r="BF721" s="69"/>
      <c r="BG721" s="69"/>
      <c r="BH721" s="69"/>
      <c r="BI721" s="69"/>
      <c r="BJ721" s="69"/>
      <c r="BK721" s="69"/>
      <c r="BL721" s="69"/>
      <c r="BM721" s="69"/>
      <c r="BN721" s="69"/>
      <c r="BO721" s="69"/>
      <c r="BP721" s="69"/>
      <c r="BQ721" s="69"/>
      <c r="BR721" s="69"/>
      <c r="BS721" s="69"/>
      <c r="BT721" s="69"/>
      <c r="BU721" s="69"/>
      <c r="BV721" s="69"/>
      <c r="BW721" s="69"/>
      <c r="BX721" s="69"/>
      <c r="BY721" s="69"/>
      <c r="BZ721" s="69"/>
      <c r="CA721" s="69"/>
      <c r="CB721" s="69"/>
      <c r="CC721" s="69"/>
      <c r="CD721" s="69"/>
      <c r="CE721" s="69"/>
      <c r="CF721" s="69"/>
      <c r="CG721" s="69"/>
      <c r="CH721" s="69"/>
      <c r="CI721" s="69"/>
      <c r="CJ721" s="69"/>
      <c r="CK721" s="69"/>
      <c r="CL721" s="69"/>
      <c r="CM721" s="69"/>
      <c r="CN721" s="69"/>
      <c r="CO721" s="69"/>
      <c r="CP721" s="69"/>
      <c r="CQ721" s="69"/>
      <c r="CR721" s="69"/>
      <c r="CS721" s="69"/>
      <c r="CT721" s="69"/>
      <c r="CU721" s="69"/>
      <c r="CV721" s="69"/>
      <c r="CW721" s="69"/>
      <c r="CX721" s="69"/>
      <c r="CY721" s="69"/>
      <c r="CZ721" s="69"/>
      <c r="DA721" s="69"/>
      <c r="DB721" s="69"/>
      <c r="DC721" s="69"/>
      <c r="DD721" s="69"/>
      <c r="DE721" s="69"/>
      <c r="DF721" s="69"/>
      <c r="DG721" s="69"/>
      <c r="DH721" s="69"/>
      <c r="DI721" s="69"/>
      <c r="DJ721" s="69"/>
      <c r="DK721" s="69"/>
      <c r="DL721" s="69"/>
      <c r="DM721" s="69"/>
      <c r="DN721" s="69"/>
      <c r="DO721" s="69"/>
      <c r="DP721" s="69"/>
      <c r="DQ721" s="69"/>
      <c r="DR721" s="69"/>
      <c r="DS721" s="69"/>
      <c r="DT721" s="69"/>
      <c r="DU721" s="69"/>
      <c r="DV721" s="69"/>
      <c r="DW721" s="69"/>
      <c r="DX721" s="69"/>
      <c r="DY721" s="69"/>
      <c r="DZ721" s="69"/>
      <c r="EA721" s="69"/>
      <c r="EB721" s="69"/>
      <c r="EC721" s="69"/>
      <c r="ED721" s="69"/>
      <c r="EE721" s="69"/>
      <c r="EF721" s="69"/>
      <c r="EG721" s="69"/>
      <c r="EH721" s="69"/>
      <c r="EI721" s="69"/>
      <c r="EJ721" s="69"/>
      <c r="EK721" s="69"/>
      <c r="EL721" s="69"/>
      <c r="EM721" s="69"/>
      <c r="EN721" s="69"/>
      <c r="EO721" s="69"/>
      <c r="EP721" s="69"/>
      <c r="EQ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c r="AX722" s="69"/>
      <c r="AY722" s="69"/>
      <c r="AZ722" s="69"/>
      <c r="BA722" s="69"/>
      <c r="BB722" s="69"/>
      <c r="BC722" s="69"/>
      <c r="BD722" s="69"/>
      <c r="BE722" s="69"/>
      <c r="BF722" s="69"/>
      <c r="BG722" s="69"/>
      <c r="BH722" s="69"/>
      <c r="BI722" s="69"/>
      <c r="BJ722" s="69"/>
      <c r="BK722" s="69"/>
      <c r="BL722" s="69"/>
      <c r="BM722" s="69"/>
      <c r="BN722" s="69"/>
      <c r="BO722" s="69"/>
      <c r="BP722" s="69"/>
      <c r="BQ722" s="69"/>
      <c r="BR722" s="69"/>
      <c r="BS722" s="69"/>
      <c r="BT722" s="69"/>
      <c r="BU722" s="69"/>
      <c r="BV722" s="69"/>
      <c r="BW722" s="69"/>
      <c r="BX722" s="69"/>
      <c r="BY722" s="69"/>
      <c r="BZ722" s="69"/>
      <c r="CA722" s="69"/>
      <c r="CB722" s="69"/>
      <c r="CC722" s="69"/>
      <c r="CD722" s="69"/>
      <c r="CE722" s="69"/>
      <c r="CF722" s="69"/>
      <c r="CG722" s="69"/>
      <c r="CH722" s="69"/>
      <c r="CI722" s="69"/>
      <c r="CJ722" s="69"/>
      <c r="CK722" s="69"/>
      <c r="CL722" s="69"/>
      <c r="CM722" s="69"/>
      <c r="CN722" s="69"/>
      <c r="CO722" s="69"/>
      <c r="CP722" s="69"/>
      <c r="CQ722" s="69"/>
      <c r="CR722" s="69"/>
      <c r="CS722" s="69"/>
      <c r="CT722" s="69"/>
      <c r="CU722" s="69"/>
      <c r="CV722" s="69"/>
      <c r="CW722" s="69"/>
      <c r="CX722" s="69"/>
      <c r="CY722" s="69"/>
      <c r="CZ722" s="69"/>
      <c r="DA722" s="69"/>
      <c r="DB722" s="69"/>
      <c r="DC722" s="69"/>
      <c r="DD722" s="69"/>
      <c r="DE722" s="69"/>
      <c r="DF722" s="69"/>
      <c r="DG722" s="69"/>
      <c r="DH722" s="69"/>
      <c r="DI722" s="69"/>
      <c r="DJ722" s="69"/>
      <c r="DK722" s="69"/>
      <c r="DL722" s="69"/>
      <c r="DM722" s="69"/>
      <c r="DN722" s="69"/>
      <c r="DO722" s="69"/>
      <c r="DP722" s="69"/>
      <c r="DQ722" s="69"/>
      <c r="DR722" s="69"/>
      <c r="DS722" s="69"/>
      <c r="DT722" s="69"/>
      <c r="DU722" s="69"/>
      <c r="DV722" s="69"/>
      <c r="DW722" s="69"/>
      <c r="DX722" s="69"/>
      <c r="DY722" s="69"/>
      <c r="DZ722" s="69"/>
      <c r="EA722" s="69"/>
      <c r="EB722" s="69"/>
      <c r="EC722" s="69"/>
      <c r="ED722" s="69"/>
      <c r="EE722" s="69"/>
      <c r="EF722" s="69"/>
      <c r="EG722" s="69"/>
      <c r="EH722" s="69"/>
      <c r="EI722" s="69"/>
      <c r="EJ722" s="69"/>
      <c r="EK722" s="69"/>
      <c r="EL722" s="69"/>
      <c r="EM722" s="69"/>
      <c r="EN722" s="69"/>
      <c r="EO722" s="69"/>
      <c r="EP722" s="69"/>
      <c r="EQ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c r="AX723" s="69"/>
      <c r="AY723" s="69"/>
      <c r="AZ723" s="69"/>
      <c r="BA723" s="69"/>
      <c r="BB723" s="69"/>
      <c r="BC723" s="69"/>
      <c r="BD723" s="69"/>
      <c r="BE723" s="69"/>
      <c r="BF723" s="69"/>
      <c r="BG723" s="69"/>
      <c r="BH723" s="69"/>
      <c r="BI723" s="69"/>
      <c r="BJ723" s="69"/>
      <c r="BK723" s="69"/>
      <c r="BL723" s="69"/>
      <c r="BM723" s="69"/>
      <c r="BN723" s="69"/>
      <c r="BO723" s="69"/>
      <c r="BP723" s="69"/>
      <c r="BQ723" s="69"/>
      <c r="BR723" s="69"/>
      <c r="BS723" s="69"/>
      <c r="BT723" s="69"/>
      <c r="BU723" s="69"/>
      <c r="BV723" s="69"/>
      <c r="BW723" s="69"/>
      <c r="BX723" s="69"/>
      <c r="BY723" s="69"/>
      <c r="BZ723" s="69"/>
      <c r="CA723" s="69"/>
      <c r="CB723" s="69"/>
      <c r="CC723" s="69"/>
      <c r="CD723" s="69"/>
      <c r="CE723" s="69"/>
      <c r="CF723" s="69"/>
      <c r="CG723" s="69"/>
      <c r="CH723" s="69"/>
      <c r="CI723" s="69"/>
      <c r="CJ723" s="69"/>
      <c r="CK723" s="69"/>
      <c r="CL723" s="69"/>
      <c r="CM723" s="69"/>
      <c r="CN723" s="69"/>
      <c r="CO723" s="69"/>
      <c r="CP723" s="69"/>
      <c r="CQ723" s="69"/>
      <c r="CR723" s="69"/>
      <c r="CS723" s="69"/>
      <c r="CT723" s="69"/>
      <c r="CU723" s="69"/>
      <c r="CV723" s="69"/>
      <c r="CW723" s="69"/>
      <c r="CX723" s="69"/>
      <c r="CY723" s="69"/>
      <c r="CZ723" s="69"/>
      <c r="DA723" s="69"/>
      <c r="DB723" s="69"/>
      <c r="DC723" s="69"/>
      <c r="DD723" s="69"/>
      <c r="DE723" s="69"/>
      <c r="DF723" s="69"/>
      <c r="DG723" s="69"/>
      <c r="DH723" s="69"/>
      <c r="DI723" s="69"/>
      <c r="DJ723" s="69"/>
      <c r="DK723" s="69"/>
      <c r="DL723" s="69"/>
      <c r="DM723" s="69"/>
      <c r="DN723" s="69"/>
      <c r="DO723" s="69"/>
      <c r="DP723" s="69"/>
      <c r="DQ723" s="69"/>
      <c r="DR723" s="69"/>
      <c r="DS723" s="69"/>
      <c r="DT723" s="69"/>
      <c r="DU723" s="69"/>
      <c r="DV723" s="69"/>
      <c r="DW723" s="69"/>
      <c r="DX723" s="69"/>
      <c r="DY723" s="69"/>
      <c r="DZ723" s="69"/>
      <c r="EA723" s="69"/>
      <c r="EB723" s="69"/>
      <c r="EC723" s="69"/>
      <c r="ED723" s="69"/>
      <c r="EE723" s="69"/>
      <c r="EF723" s="69"/>
      <c r="EG723" s="69"/>
      <c r="EH723" s="69"/>
      <c r="EI723" s="69"/>
      <c r="EJ723" s="69"/>
      <c r="EK723" s="69"/>
      <c r="EL723" s="69"/>
      <c r="EM723" s="69"/>
      <c r="EN723" s="69"/>
      <c r="EO723" s="69"/>
      <c r="EP723" s="69"/>
      <c r="EQ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c r="AX724" s="69"/>
      <c r="AY724" s="69"/>
      <c r="AZ724" s="69"/>
      <c r="BA724" s="69"/>
      <c r="BB724" s="69"/>
      <c r="BC724" s="69"/>
      <c r="BD724" s="69"/>
      <c r="BE724" s="69"/>
      <c r="BF724" s="69"/>
      <c r="BG724" s="69"/>
      <c r="BH724" s="69"/>
      <c r="BI724" s="69"/>
      <c r="BJ724" s="69"/>
      <c r="BK724" s="69"/>
      <c r="BL724" s="69"/>
      <c r="BM724" s="69"/>
      <c r="BN724" s="69"/>
      <c r="BO724" s="69"/>
      <c r="BP724" s="69"/>
      <c r="BQ724" s="69"/>
      <c r="BR724" s="69"/>
      <c r="BS724" s="69"/>
      <c r="BT724" s="69"/>
      <c r="BU724" s="69"/>
      <c r="BV724" s="69"/>
      <c r="BW724" s="69"/>
      <c r="BX724" s="69"/>
      <c r="BY724" s="69"/>
      <c r="BZ724" s="69"/>
      <c r="CA724" s="69"/>
      <c r="CB724" s="69"/>
      <c r="CC724" s="69"/>
      <c r="CD724" s="69"/>
      <c r="CE724" s="69"/>
      <c r="CF724" s="69"/>
      <c r="CG724" s="69"/>
      <c r="CH724" s="69"/>
      <c r="CI724" s="69"/>
      <c r="CJ724" s="69"/>
      <c r="CK724" s="69"/>
      <c r="CL724" s="69"/>
      <c r="CM724" s="69"/>
      <c r="CN724" s="69"/>
      <c r="CO724" s="69"/>
      <c r="CP724" s="69"/>
      <c r="CQ724" s="69"/>
      <c r="CR724" s="69"/>
      <c r="CS724" s="69"/>
      <c r="CT724" s="69"/>
      <c r="CU724" s="69"/>
      <c r="CV724" s="69"/>
      <c r="CW724" s="69"/>
      <c r="CX724" s="69"/>
      <c r="CY724" s="69"/>
      <c r="CZ724" s="69"/>
      <c r="DA724" s="69"/>
      <c r="DB724" s="69"/>
      <c r="DC724" s="69"/>
      <c r="DD724" s="69"/>
      <c r="DE724" s="69"/>
      <c r="DF724" s="69"/>
      <c r="DG724" s="69"/>
      <c r="DH724" s="69"/>
      <c r="DI724" s="69"/>
      <c r="DJ724" s="69"/>
      <c r="DK724" s="69"/>
      <c r="DL724" s="69"/>
      <c r="DM724" s="69"/>
      <c r="DN724" s="69"/>
      <c r="DO724" s="69"/>
      <c r="DP724" s="69"/>
      <c r="DQ724" s="69"/>
      <c r="DR724" s="69"/>
      <c r="DS724" s="69"/>
      <c r="DT724" s="69"/>
      <c r="DU724" s="69"/>
      <c r="DV724" s="69"/>
      <c r="DW724" s="69"/>
      <c r="DX724" s="69"/>
      <c r="DY724" s="69"/>
      <c r="DZ724" s="69"/>
      <c r="EA724" s="69"/>
      <c r="EB724" s="69"/>
      <c r="EC724" s="69"/>
      <c r="ED724" s="69"/>
      <c r="EE724" s="69"/>
      <c r="EF724" s="69"/>
      <c r="EG724" s="69"/>
      <c r="EH724" s="69"/>
      <c r="EI724" s="69"/>
      <c r="EJ724" s="69"/>
      <c r="EK724" s="69"/>
      <c r="EL724" s="69"/>
      <c r="EM724" s="69"/>
      <c r="EN724" s="69"/>
      <c r="EO724" s="69"/>
      <c r="EP724" s="69"/>
      <c r="EQ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c r="AX725" s="69"/>
      <c r="AY725" s="69"/>
      <c r="AZ725" s="69"/>
      <c r="BA725" s="69"/>
      <c r="BB725" s="69"/>
      <c r="BC725" s="69"/>
      <c r="BD725" s="69"/>
      <c r="BE725" s="69"/>
      <c r="BF725" s="69"/>
      <c r="BG725" s="69"/>
      <c r="BH725" s="69"/>
      <c r="BI725" s="69"/>
      <c r="BJ725" s="69"/>
      <c r="BK725" s="69"/>
      <c r="BL725" s="69"/>
      <c r="BM725" s="69"/>
      <c r="BN725" s="69"/>
      <c r="BO725" s="69"/>
      <c r="BP725" s="69"/>
      <c r="BQ725" s="69"/>
      <c r="BR725" s="69"/>
      <c r="BS725" s="69"/>
      <c r="BT725" s="69"/>
      <c r="BU725" s="69"/>
      <c r="BV725" s="69"/>
      <c r="BW725" s="69"/>
      <c r="BX725" s="69"/>
      <c r="BY725" s="69"/>
      <c r="BZ725" s="69"/>
      <c r="CA725" s="69"/>
      <c r="CB725" s="69"/>
      <c r="CC725" s="69"/>
      <c r="CD725" s="69"/>
      <c r="CE725" s="69"/>
      <c r="CF725" s="69"/>
      <c r="CG725" s="69"/>
      <c r="CH725" s="69"/>
      <c r="CI725" s="69"/>
      <c r="CJ725" s="69"/>
      <c r="CK725" s="69"/>
      <c r="CL725" s="69"/>
      <c r="CM725" s="69"/>
      <c r="CN725" s="69"/>
      <c r="CO725" s="69"/>
      <c r="CP725" s="69"/>
      <c r="CQ725" s="69"/>
      <c r="CR725" s="69"/>
      <c r="CS725" s="69"/>
      <c r="CT725" s="69"/>
      <c r="CU725" s="69"/>
      <c r="CV725" s="69"/>
      <c r="CW725" s="69"/>
      <c r="CX725" s="69"/>
      <c r="CY725" s="69"/>
      <c r="CZ725" s="69"/>
      <c r="DA725" s="69"/>
      <c r="DB725" s="69"/>
      <c r="DC725" s="69"/>
      <c r="DD725" s="69"/>
      <c r="DE725" s="69"/>
      <c r="DF725" s="69"/>
      <c r="DG725" s="69"/>
      <c r="DH725" s="69"/>
      <c r="DI725" s="69"/>
      <c r="DJ725" s="69"/>
      <c r="DK725" s="69"/>
      <c r="DL725" s="69"/>
      <c r="DM725" s="69"/>
      <c r="DN725" s="69"/>
      <c r="DO725" s="69"/>
      <c r="DP725" s="69"/>
      <c r="DQ725" s="69"/>
      <c r="DR725" s="69"/>
      <c r="DS725" s="69"/>
      <c r="DT725" s="69"/>
      <c r="DU725" s="69"/>
      <c r="DV725" s="69"/>
      <c r="DW725" s="69"/>
      <c r="DX725" s="69"/>
      <c r="DY725" s="69"/>
      <c r="DZ725" s="69"/>
      <c r="EA725" s="69"/>
      <c r="EB725" s="69"/>
      <c r="EC725" s="69"/>
      <c r="ED725" s="69"/>
      <c r="EE725" s="69"/>
      <c r="EF725" s="69"/>
      <c r="EG725" s="69"/>
      <c r="EH725" s="69"/>
      <c r="EI725" s="69"/>
      <c r="EJ725" s="69"/>
      <c r="EK725" s="69"/>
      <c r="EL725" s="69"/>
      <c r="EM725" s="69"/>
      <c r="EN725" s="69"/>
      <c r="EO725" s="69"/>
      <c r="EP725" s="69"/>
      <c r="EQ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c r="AX726" s="69"/>
      <c r="AY726" s="69"/>
      <c r="AZ726" s="69"/>
      <c r="BA726" s="69"/>
      <c r="BB726" s="69"/>
      <c r="BC726" s="69"/>
      <c r="BD726" s="69"/>
      <c r="BE726" s="69"/>
      <c r="BF726" s="69"/>
      <c r="BG726" s="69"/>
      <c r="BH726" s="69"/>
      <c r="BI726" s="69"/>
      <c r="BJ726" s="69"/>
      <c r="BK726" s="69"/>
      <c r="BL726" s="69"/>
      <c r="BM726" s="69"/>
      <c r="BN726" s="69"/>
      <c r="BO726" s="69"/>
      <c r="BP726" s="69"/>
      <c r="BQ726" s="69"/>
      <c r="BR726" s="69"/>
      <c r="BS726" s="69"/>
      <c r="BT726" s="69"/>
      <c r="BU726" s="69"/>
      <c r="BV726" s="69"/>
      <c r="BW726" s="69"/>
      <c r="BX726" s="69"/>
      <c r="BY726" s="69"/>
      <c r="BZ726" s="69"/>
      <c r="CA726" s="69"/>
      <c r="CB726" s="69"/>
      <c r="CC726" s="69"/>
      <c r="CD726" s="69"/>
      <c r="CE726" s="69"/>
      <c r="CF726" s="69"/>
      <c r="CG726" s="69"/>
      <c r="CH726" s="69"/>
      <c r="CI726" s="69"/>
      <c r="CJ726" s="69"/>
      <c r="CK726" s="69"/>
      <c r="CL726" s="69"/>
      <c r="CM726" s="69"/>
      <c r="CN726" s="69"/>
      <c r="CO726" s="69"/>
      <c r="CP726" s="69"/>
      <c r="CQ726" s="69"/>
      <c r="CR726" s="69"/>
      <c r="CS726" s="69"/>
      <c r="CT726" s="69"/>
      <c r="CU726" s="69"/>
      <c r="CV726" s="69"/>
      <c r="CW726" s="69"/>
      <c r="CX726" s="69"/>
      <c r="CY726" s="69"/>
      <c r="CZ726" s="69"/>
      <c r="DA726" s="69"/>
      <c r="DB726" s="69"/>
      <c r="DC726" s="69"/>
      <c r="DD726" s="69"/>
      <c r="DE726" s="69"/>
      <c r="DF726" s="69"/>
      <c r="DG726" s="69"/>
      <c r="DH726" s="69"/>
      <c r="DI726" s="69"/>
      <c r="DJ726" s="69"/>
      <c r="DK726" s="69"/>
      <c r="DL726" s="69"/>
      <c r="DM726" s="69"/>
      <c r="DN726" s="69"/>
      <c r="DO726" s="69"/>
      <c r="DP726" s="69"/>
      <c r="DQ726" s="69"/>
      <c r="DR726" s="69"/>
      <c r="DS726" s="69"/>
      <c r="DT726" s="69"/>
      <c r="DU726" s="69"/>
      <c r="DV726" s="69"/>
      <c r="DW726" s="69"/>
      <c r="DX726" s="69"/>
      <c r="DY726" s="69"/>
      <c r="DZ726" s="69"/>
      <c r="EA726" s="69"/>
      <c r="EB726" s="69"/>
      <c r="EC726" s="69"/>
      <c r="ED726" s="69"/>
      <c r="EE726" s="69"/>
      <c r="EF726" s="69"/>
      <c r="EG726" s="69"/>
      <c r="EH726" s="69"/>
      <c r="EI726" s="69"/>
      <c r="EJ726" s="69"/>
      <c r="EK726" s="69"/>
      <c r="EL726" s="69"/>
      <c r="EM726" s="69"/>
      <c r="EN726" s="69"/>
      <c r="EO726" s="69"/>
      <c r="EP726" s="69"/>
      <c r="EQ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c r="AX727" s="69"/>
      <c r="AY727" s="69"/>
      <c r="AZ727" s="69"/>
      <c r="BA727" s="69"/>
      <c r="BB727" s="69"/>
      <c r="BC727" s="69"/>
      <c r="BD727" s="69"/>
      <c r="BE727" s="69"/>
      <c r="BF727" s="69"/>
      <c r="BG727" s="69"/>
      <c r="BH727" s="69"/>
      <c r="BI727" s="69"/>
      <c r="BJ727" s="69"/>
      <c r="BK727" s="69"/>
      <c r="BL727" s="69"/>
      <c r="BM727" s="69"/>
      <c r="BN727" s="69"/>
      <c r="BO727" s="69"/>
      <c r="BP727" s="69"/>
      <c r="BQ727" s="69"/>
      <c r="BR727" s="69"/>
      <c r="BS727" s="69"/>
      <c r="BT727" s="69"/>
      <c r="BU727" s="69"/>
      <c r="BV727" s="69"/>
      <c r="BW727" s="69"/>
      <c r="BX727" s="69"/>
      <c r="BY727" s="69"/>
      <c r="BZ727" s="69"/>
      <c r="CA727" s="69"/>
      <c r="CB727" s="69"/>
      <c r="CC727" s="69"/>
      <c r="CD727" s="69"/>
      <c r="CE727" s="69"/>
      <c r="CF727" s="69"/>
      <c r="CG727" s="69"/>
      <c r="CH727" s="69"/>
      <c r="CI727" s="69"/>
      <c r="CJ727" s="69"/>
      <c r="CK727" s="69"/>
      <c r="CL727" s="69"/>
      <c r="CM727" s="69"/>
      <c r="CN727" s="69"/>
      <c r="CO727" s="69"/>
      <c r="CP727" s="69"/>
      <c r="CQ727" s="69"/>
      <c r="CR727" s="69"/>
      <c r="CS727" s="69"/>
      <c r="CT727" s="69"/>
      <c r="CU727" s="69"/>
      <c r="CV727" s="69"/>
      <c r="CW727" s="69"/>
      <c r="CX727" s="69"/>
      <c r="CY727" s="69"/>
      <c r="CZ727" s="69"/>
      <c r="DA727" s="69"/>
      <c r="DB727" s="69"/>
      <c r="DC727" s="69"/>
      <c r="DD727" s="69"/>
      <c r="DE727" s="69"/>
      <c r="DF727" s="69"/>
      <c r="DG727" s="69"/>
      <c r="DH727" s="69"/>
      <c r="DI727" s="69"/>
      <c r="DJ727" s="69"/>
      <c r="DK727" s="69"/>
      <c r="DL727" s="69"/>
      <c r="DM727" s="69"/>
      <c r="DN727" s="69"/>
      <c r="DO727" s="69"/>
      <c r="DP727" s="69"/>
      <c r="DQ727" s="69"/>
      <c r="DR727" s="69"/>
      <c r="DS727" s="69"/>
      <c r="DT727" s="69"/>
      <c r="DU727" s="69"/>
      <c r="DV727" s="69"/>
      <c r="DW727" s="69"/>
      <c r="DX727" s="69"/>
      <c r="DY727" s="69"/>
      <c r="DZ727" s="69"/>
      <c r="EA727" s="69"/>
      <c r="EB727" s="69"/>
      <c r="EC727" s="69"/>
      <c r="ED727" s="69"/>
      <c r="EE727" s="69"/>
      <c r="EF727" s="69"/>
      <c r="EG727" s="69"/>
      <c r="EH727" s="69"/>
      <c r="EI727" s="69"/>
      <c r="EJ727" s="69"/>
      <c r="EK727" s="69"/>
      <c r="EL727" s="69"/>
      <c r="EM727" s="69"/>
      <c r="EN727" s="69"/>
      <c r="EO727" s="69"/>
      <c r="EP727" s="69"/>
      <c r="EQ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c r="AX728" s="69"/>
      <c r="AY728" s="69"/>
      <c r="AZ728" s="69"/>
      <c r="BA728" s="69"/>
      <c r="BB728" s="69"/>
      <c r="BC728" s="69"/>
      <c r="BD728" s="69"/>
      <c r="BE728" s="69"/>
      <c r="BF728" s="69"/>
      <c r="BG728" s="69"/>
      <c r="BH728" s="69"/>
      <c r="BI728" s="69"/>
      <c r="BJ728" s="69"/>
      <c r="BK728" s="69"/>
      <c r="BL728" s="69"/>
      <c r="BM728" s="69"/>
      <c r="BN728" s="69"/>
      <c r="BO728" s="69"/>
      <c r="BP728" s="69"/>
      <c r="BQ728" s="69"/>
      <c r="BR728" s="69"/>
      <c r="BS728" s="69"/>
      <c r="BT728" s="69"/>
      <c r="BU728" s="69"/>
      <c r="BV728" s="69"/>
      <c r="BW728" s="69"/>
      <c r="BX728" s="69"/>
      <c r="BY728" s="69"/>
      <c r="BZ728" s="69"/>
      <c r="CA728" s="69"/>
      <c r="CB728" s="69"/>
      <c r="CC728" s="69"/>
      <c r="CD728" s="69"/>
      <c r="CE728" s="69"/>
      <c r="CF728" s="69"/>
      <c r="CG728" s="69"/>
      <c r="CH728" s="69"/>
      <c r="CI728" s="69"/>
      <c r="CJ728" s="69"/>
      <c r="CK728" s="69"/>
      <c r="CL728" s="69"/>
      <c r="CM728" s="69"/>
      <c r="CN728" s="69"/>
      <c r="CO728" s="69"/>
      <c r="CP728" s="69"/>
      <c r="CQ728" s="69"/>
      <c r="CR728" s="69"/>
      <c r="CS728" s="69"/>
      <c r="CT728" s="69"/>
      <c r="CU728" s="69"/>
      <c r="CV728" s="69"/>
      <c r="CW728" s="69"/>
      <c r="CX728" s="69"/>
      <c r="CY728" s="69"/>
      <c r="CZ728" s="69"/>
      <c r="DA728" s="69"/>
      <c r="DB728" s="69"/>
      <c r="DC728" s="69"/>
      <c r="DD728" s="69"/>
      <c r="DE728" s="69"/>
      <c r="DF728" s="69"/>
      <c r="DG728" s="69"/>
      <c r="DH728" s="69"/>
      <c r="DI728" s="69"/>
      <c r="DJ728" s="69"/>
      <c r="DK728" s="69"/>
      <c r="DL728" s="69"/>
      <c r="DM728" s="69"/>
      <c r="DN728" s="69"/>
      <c r="DO728" s="69"/>
      <c r="DP728" s="69"/>
      <c r="DQ728" s="69"/>
      <c r="DR728" s="69"/>
      <c r="DS728" s="69"/>
      <c r="DT728" s="69"/>
      <c r="DU728" s="69"/>
      <c r="DV728" s="69"/>
      <c r="DW728" s="69"/>
      <c r="DX728" s="69"/>
      <c r="DY728" s="69"/>
      <c r="DZ728" s="69"/>
      <c r="EA728" s="69"/>
      <c r="EB728" s="69"/>
      <c r="EC728" s="69"/>
      <c r="ED728" s="69"/>
      <c r="EE728" s="69"/>
      <c r="EF728" s="69"/>
      <c r="EG728" s="69"/>
      <c r="EH728" s="69"/>
      <c r="EI728" s="69"/>
      <c r="EJ728" s="69"/>
      <c r="EK728" s="69"/>
      <c r="EL728" s="69"/>
      <c r="EM728" s="69"/>
      <c r="EN728" s="69"/>
      <c r="EO728" s="69"/>
      <c r="EP728" s="69"/>
      <c r="EQ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c r="AX729" s="69"/>
      <c r="AY729" s="69"/>
      <c r="AZ729" s="69"/>
      <c r="BA729" s="69"/>
      <c r="BB729" s="69"/>
      <c r="BC729" s="69"/>
      <c r="BD729" s="69"/>
      <c r="BE729" s="69"/>
      <c r="BF729" s="69"/>
      <c r="BG729" s="69"/>
      <c r="BH729" s="69"/>
      <c r="BI729" s="69"/>
      <c r="BJ729" s="69"/>
      <c r="BK729" s="69"/>
      <c r="BL729" s="69"/>
      <c r="BM729" s="69"/>
      <c r="BN729" s="69"/>
      <c r="BO729" s="69"/>
      <c r="BP729" s="69"/>
      <c r="BQ729" s="69"/>
      <c r="BR729" s="69"/>
      <c r="BS729" s="69"/>
      <c r="BT729" s="69"/>
      <c r="BU729" s="69"/>
      <c r="BV729" s="69"/>
      <c r="BW729" s="69"/>
      <c r="BX729" s="69"/>
      <c r="BY729" s="69"/>
      <c r="BZ729" s="69"/>
      <c r="CA729" s="69"/>
      <c r="CB729" s="69"/>
      <c r="CC729" s="69"/>
      <c r="CD729" s="69"/>
      <c r="CE729" s="69"/>
      <c r="CF729" s="69"/>
      <c r="CG729" s="69"/>
      <c r="CH729" s="69"/>
      <c r="CI729" s="69"/>
      <c r="CJ729" s="69"/>
      <c r="CK729" s="69"/>
      <c r="CL729" s="69"/>
      <c r="CM729" s="69"/>
      <c r="CN729" s="69"/>
      <c r="CO729" s="69"/>
      <c r="CP729" s="69"/>
      <c r="CQ729" s="69"/>
      <c r="CR729" s="69"/>
      <c r="CS729" s="69"/>
      <c r="CT729" s="69"/>
      <c r="CU729" s="69"/>
      <c r="CV729" s="69"/>
      <c r="CW729" s="69"/>
      <c r="CX729" s="69"/>
      <c r="CY729" s="69"/>
      <c r="CZ729" s="69"/>
      <c r="DA729" s="69"/>
      <c r="DB729" s="69"/>
      <c r="DC729" s="69"/>
      <c r="DD729" s="69"/>
      <c r="DE729" s="69"/>
      <c r="DF729" s="69"/>
      <c r="DG729" s="69"/>
      <c r="DH729" s="69"/>
      <c r="DI729" s="69"/>
      <c r="DJ729" s="69"/>
      <c r="DK729" s="69"/>
      <c r="DL729" s="69"/>
      <c r="DM729" s="69"/>
      <c r="DN729" s="69"/>
      <c r="DO729" s="69"/>
      <c r="DP729" s="69"/>
      <c r="DQ729" s="69"/>
      <c r="DR729" s="69"/>
      <c r="DS729" s="69"/>
      <c r="DT729" s="69"/>
      <c r="DU729" s="69"/>
      <c r="DV729" s="69"/>
      <c r="DW729" s="69"/>
      <c r="DX729" s="69"/>
      <c r="DY729" s="69"/>
      <c r="DZ729" s="69"/>
      <c r="EA729" s="69"/>
      <c r="EB729" s="69"/>
      <c r="EC729" s="69"/>
      <c r="ED729" s="69"/>
      <c r="EE729" s="69"/>
      <c r="EF729" s="69"/>
      <c r="EG729" s="69"/>
      <c r="EH729" s="69"/>
      <c r="EI729" s="69"/>
      <c r="EJ729" s="69"/>
      <c r="EK729" s="69"/>
      <c r="EL729" s="69"/>
      <c r="EM729" s="69"/>
      <c r="EN729" s="69"/>
      <c r="EO729" s="69"/>
      <c r="EP729" s="69"/>
      <c r="EQ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c r="AX730" s="69"/>
      <c r="AY730" s="69"/>
      <c r="AZ730" s="69"/>
      <c r="BA730" s="69"/>
      <c r="BB730" s="69"/>
      <c r="BC730" s="69"/>
      <c r="BD730" s="69"/>
      <c r="BE730" s="69"/>
      <c r="BF730" s="69"/>
      <c r="BG730" s="69"/>
      <c r="BH730" s="69"/>
      <c r="BI730" s="69"/>
      <c r="BJ730" s="69"/>
      <c r="BK730" s="69"/>
      <c r="BL730" s="69"/>
      <c r="BM730" s="69"/>
      <c r="BN730" s="69"/>
      <c r="BO730" s="69"/>
      <c r="BP730" s="69"/>
      <c r="BQ730" s="69"/>
      <c r="BR730" s="69"/>
      <c r="BS730" s="69"/>
      <c r="BT730" s="69"/>
      <c r="BU730" s="69"/>
      <c r="BV730" s="69"/>
      <c r="BW730" s="69"/>
      <c r="BX730" s="69"/>
      <c r="BY730" s="69"/>
      <c r="BZ730" s="69"/>
      <c r="CA730" s="69"/>
      <c r="CB730" s="69"/>
      <c r="CC730" s="69"/>
      <c r="CD730" s="69"/>
      <c r="CE730" s="69"/>
      <c r="CF730" s="69"/>
      <c r="CG730" s="69"/>
      <c r="CH730" s="69"/>
      <c r="CI730" s="69"/>
      <c r="CJ730" s="69"/>
      <c r="CK730" s="69"/>
      <c r="CL730" s="69"/>
      <c r="CM730" s="69"/>
      <c r="CN730" s="69"/>
      <c r="CO730" s="69"/>
      <c r="CP730" s="69"/>
      <c r="CQ730" s="69"/>
      <c r="CR730" s="69"/>
      <c r="CS730" s="69"/>
      <c r="CT730" s="69"/>
      <c r="CU730" s="69"/>
      <c r="CV730" s="69"/>
      <c r="CW730" s="69"/>
      <c r="CX730" s="69"/>
      <c r="CY730" s="69"/>
      <c r="CZ730" s="69"/>
      <c r="DA730" s="69"/>
      <c r="DB730" s="69"/>
      <c r="DC730" s="69"/>
      <c r="DD730" s="69"/>
      <c r="DE730" s="69"/>
      <c r="DF730" s="69"/>
      <c r="DG730" s="69"/>
      <c r="DH730" s="69"/>
      <c r="DI730" s="69"/>
      <c r="DJ730" s="69"/>
      <c r="DK730" s="69"/>
      <c r="DL730" s="69"/>
      <c r="DM730" s="69"/>
      <c r="DN730" s="69"/>
      <c r="DO730" s="69"/>
      <c r="DP730" s="69"/>
      <c r="DQ730" s="69"/>
      <c r="DR730" s="69"/>
      <c r="DS730" s="69"/>
      <c r="DT730" s="69"/>
      <c r="DU730" s="69"/>
      <c r="DV730" s="69"/>
      <c r="DW730" s="69"/>
      <c r="DX730" s="69"/>
      <c r="DY730" s="69"/>
      <c r="DZ730" s="69"/>
      <c r="EA730" s="69"/>
      <c r="EB730" s="69"/>
      <c r="EC730" s="69"/>
      <c r="ED730" s="69"/>
      <c r="EE730" s="69"/>
      <c r="EF730" s="69"/>
      <c r="EG730" s="69"/>
      <c r="EH730" s="69"/>
      <c r="EI730" s="69"/>
      <c r="EJ730" s="69"/>
      <c r="EK730" s="69"/>
      <c r="EL730" s="69"/>
      <c r="EM730" s="69"/>
      <c r="EN730" s="69"/>
      <c r="EO730" s="69"/>
      <c r="EP730" s="69"/>
      <c r="EQ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c r="AX731" s="69"/>
      <c r="AY731" s="69"/>
      <c r="AZ731" s="69"/>
      <c r="BA731" s="69"/>
      <c r="BB731" s="69"/>
      <c r="BC731" s="69"/>
      <c r="BD731" s="69"/>
      <c r="BE731" s="69"/>
      <c r="BF731" s="69"/>
      <c r="BG731" s="69"/>
      <c r="BH731" s="69"/>
      <c r="BI731" s="69"/>
      <c r="BJ731" s="69"/>
      <c r="BK731" s="69"/>
      <c r="BL731" s="69"/>
      <c r="BM731" s="69"/>
      <c r="BN731" s="69"/>
      <c r="BO731" s="69"/>
      <c r="BP731" s="69"/>
      <c r="BQ731" s="69"/>
      <c r="BR731" s="69"/>
      <c r="BS731" s="69"/>
      <c r="BT731" s="69"/>
      <c r="BU731" s="69"/>
      <c r="BV731" s="69"/>
      <c r="BW731" s="69"/>
      <c r="BX731" s="69"/>
      <c r="BY731" s="69"/>
      <c r="BZ731" s="69"/>
      <c r="CA731" s="69"/>
      <c r="CB731" s="69"/>
      <c r="CC731" s="69"/>
      <c r="CD731" s="69"/>
      <c r="CE731" s="69"/>
      <c r="CF731" s="69"/>
      <c r="CG731" s="69"/>
      <c r="CH731" s="69"/>
      <c r="CI731" s="69"/>
      <c r="CJ731" s="69"/>
      <c r="CK731" s="69"/>
      <c r="CL731" s="69"/>
      <c r="CM731" s="69"/>
      <c r="CN731" s="69"/>
      <c r="CO731" s="69"/>
      <c r="CP731" s="69"/>
      <c r="CQ731" s="69"/>
      <c r="CR731" s="69"/>
      <c r="CS731" s="69"/>
      <c r="CT731" s="69"/>
      <c r="CU731" s="69"/>
      <c r="CV731" s="69"/>
      <c r="CW731" s="69"/>
      <c r="CX731" s="69"/>
      <c r="CY731" s="69"/>
      <c r="CZ731" s="69"/>
      <c r="DA731" s="69"/>
      <c r="DB731" s="69"/>
      <c r="DC731" s="69"/>
      <c r="DD731" s="69"/>
      <c r="DE731" s="69"/>
      <c r="DF731" s="69"/>
      <c r="DG731" s="69"/>
      <c r="DH731" s="69"/>
      <c r="DI731" s="69"/>
      <c r="DJ731" s="69"/>
      <c r="DK731" s="69"/>
      <c r="DL731" s="69"/>
      <c r="DM731" s="69"/>
      <c r="DN731" s="69"/>
      <c r="DO731" s="69"/>
      <c r="DP731" s="69"/>
      <c r="DQ731" s="69"/>
      <c r="DR731" s="69"/>
      <c r="DS731" s="69"/>
      <c r="DT731" s="69"/>
      <c r="DU731" s="69"/>
      <c r="DV731" s="69"/>
      <c r="DW731" s="69"/>
      <c r="DX731" s="69"/>
      <c r="DY731" s="69"/>
      <c r="DZ731" s="69"/>
      <c r="EA731" s="69"/>
      <c r="EB731" s="69"/>
      <c r="EC731" s="69"/>
      <c r="ED731" s="69"/>
      <c r="EE731" s="69"/>
      <c r="EF731" s="69"/>
      <c r="EG731" s="69"/>
      <c r="EH731" s="69"/>
      <c r="EI731" s="69"/>
      <c r="EJ731" s="69"/>
      <c r="EK731" s="69"/>
      <c r="EL731" s="69"/>
      <c r="EM731" s="69"/>
      <c r="EN731" s="69"/>
      <c r="EO731" s="69"/>
      <c r="EP731" s="69"/>
      <c r="EQ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c r="AX732" s="69"/>
      <c r="AY732" s="69"/>
      <c r="AZ732" s="69"/>
      <c r="BA732" s="69"/>
      <c r="BB732" s="69"/>
      <c r="BC732" s="69"/>
      <c r="BD732" s="69"/>
      <c r="BE732" s="69"/>
      <c r="BF732" s="69"/>
      <c r="BG732" s="69"/>
      <c r="BH732" s="69"/>
      <c r="BI732" s="69"/>
      <c r="BJ732" s="69"/>
      <c r="BK732" s="69"/>
      <c r="BL732" s="69"/>
      <c r="BM732" s="69"/>
      <c r="BN732" s="69"/>
      <c r="BO732" s="69"/>
      <c r="BP732" s="69"/>
      <c r="BQ732" s="69"/>
      <c r="BR732" s="69"/>
      <c r="BS732" s="69"/>
      <c r="BT732" s="69"/>
      <c r="BU732" s="69"/>
      <c r="BV732" s="69"/>
      <c r="BW732" s="69"/>
      <c r="BX732" s="69"/>
      <c r="BY732" s="69"/>
      <c r="BZ732" s="69"/>
      <c r="CA732" s="69"/>
      <c r="CB732" s="69"/>
      <c r="CC732" s="69"/>
      <c r="CD732" s="69"/>
      <c r="CE732" s="69"/>
      <c r="CF732" s="69"/>
      <c r="CG732" s="69"/>
      <c r="CH732" s="69"/>
      <c r="CI732" s="69"/>
      <c r="CJ732" s="69"/>
      <c r="CK732" s="69"/>
      <c r="CL732" s="69"/>
      <c r="CM732" s="69"/>
      <c r="CN732" s="69"/>
      <c r="CO732" s="69"/>
      <c r="CP732" s="69"/>
      <c r="CQ732" s="69"/>
      <c r="CR732" s="69"/>
      <c r="CS732" s="69"/>
      <c r="CT732" s="69"/>
      <c r="CU732" s="69"/>
      <c r="CV732" s="69"/>
      <c r="CW732" s="69"/>
      <c r="CX732" s="69"/>
      <c r="CY732" s="69"/>
      <c r="CZ732" s="69"/>
      <c r="DA732" s="69"/>
      <c r="DB732" s="69"/>
      <c r="DC732" s="69"/>
      <c r="DD732" s="69"/>
      <c r="DE732" s="69"/>
      <c r="DF732" s="69"/>
      <c r="DG732" s="69"/>
      <c r="DH732" s="69"/>
      <c r="DI732" s="69"/>
      <c r="DJ732" s="69"/>
      <c r="DK732" s="69"/>
      <c r="DL732" s="69"/>
      <c r="DM732" s="69"/>
      <c r="DN732" s="69"/>
      <c r="DO732" s="69"/>
      <c r="DP732" s="69"/>
      <c r="DQ732" s="69"/>
      <c r="DR732" s="69"/>
      <c r="DS732" s="69"/>
      <c r="DT732" s="69"/>
      <c r="DU732" s="69"/>
      <c r="DV732" s="69"/>
      <c r="DW732" s="69"/>
      <c r="DX732" s="69"/>
      <c r="DY732" s="69"/>
      <c r="DZ732" s="69"/>
      <c r="EA732" s="69"/>
      <c r="EB732" s="69"/>
      <c r="EC732" s="69"/>
      <c r="ED732" s="69"/>
      <c r="EE732" s="69"/>
      <c r="EF732" s="69"/>
      <c r="EG732" s="69"/>
      <c r="EH732" s="69"/>
      <c r="EI732" s="69"/>
      <c r="EJ732" s="69"/>
      <c r="EK732" s="69"/>
      <c r="EL732" s="69"/>
      <c r="EM732" s="69"/>
      <c r="EN732" s="69"/>
      <c r="EO732" s="69"/>
      <c r="EP732" s="69"/>
      <c r="EQ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c r="AX733" s="69"/>
      <c r="AY733" s="69"/>
      <c r="AZ733" s="69"/>
      <c r="BA733" s="69"/>
      <c r="BB733" s="69"/>
      <c r="BC733" s="69"/>
      <c r="BD733" s="69"/>
      <c r="BE733" s="69"/>
      <c r="BF733" s="69"/>
      <c r="BG733" s="69"/>
      <c r="BH733" s="69"/>
      <c r="BI733" s="69"/>
      <c r="BJ733" s="69"/>
      <c r="BK733" s="69"/>
      <c r="BL733" s="69"/>
      <c r="BM733" s="69"/>
      <c r="BN733" s="69"/>
      <c r="BO733" s="69"/>
      <c r="BP733" s="69"/>
      <c r="BQ733" s="69"/>
      <c r="BR733" s="69"/>
      <c r="BS733" s="69"/>
      <c r="BT733" s="69"/>
      <c r="BU733" s="69"/>
      <c r="BV733" s="69"/>
      <c r="BW733" s="69"/>
      <c r="BX733" s="69"/>
      <c r="BY733" s="69"/>
      <c r="BZ733" s="69"/>
      <c r="CA733" s="69"/>
      <c r="CB733" s="69"/>
      <c r="CC733" s="69"/>
      <c r="CD733" s="69"/>
      <c r="CE733" s="69"/>
      <c r="CF733" s="69"/>
      <c r="CG733" s="69"/>
      <c r="CH733" s="69"/>
      <c r="CI733" s="69"/>
      <c r="CJ733" s="69"/>
      <c r="CK733" s="69"/>
      <c r="CL733" s="69"/>
      <c r="CM733" s="69"/>
      <c r="CN733" s="69"/>
      <c r="CO733" s="69"/>
      <c r="CP733" s="69"/>
      <c r="CQ733" s="69"/>
      <c r="CR733" s="69"/>
      <c r="CS733" s="69"/>
      <c r="CT733" s="69"/>
      <c r="CU733" s="69"/>
      <c r="CV733" s="69"/>
      <c r="CW733" s="69"/>
      <c r="CX733" s="69"/>
      <c r="CY733" s="69"/>
      <c r="CZ733" s="69"/>
      <c r="DA733" s="69"/>
      <c r="DB733" s="69"/>
      <c r="DC733" s="69"/>
      <c r="DD733" s="69"/>
      <c r="DE733" s="69"/>
      <c r="DF733" s="69"/>
      <c r="DG733" s="69"/>
      <c r="DH733" s="69"/>
      <c r="DI733" s="69"/>
      <c r="DJ733" s="69"/>
      <c r="DK733" s="69"/>
      <c r="DL733" s="69"/>
      <c r="DM733" s="69"/>
      <c r="DN733" s="69"/>
      <c r="DO733" s="69"/>
      <c r="DP733" s="69"/>
      <c r="DQ733" s="69"/>
      <c r="DR733" s="69"/>
      <c r="DS733" s="69"/>
      <c r="DT733" s="69"/>
      <c r="DU733" s="69"/>
      <c r="DV733" s="69"/>
      <c r="DW733" s="69"/>
      <c r="DX733" s="69"/>
      <c r="DY733" s="69"/>
      <c r="DZ733" s="69"/>
      <c r="EA733" s="69"/>
      <c r="EB733" s="69"/>
      <c r="EC733" s="69"/>
      <c r="ED733" s="69"/>
      <c r="EE733" s="69"/>
      <c r="EF733" s="69"/>
      <c r="EG733" s="69"/>
      <c r="EH733" s="69"/>
      <c r="EI733" s="69"/>
      <c r="EJ733" s="69"/>
      <c r="EK733" s="69"/>
      <c r="EL733" s="69"/>
      <c r="EM733" s="69"/>
      <c r="EN733" s="69"/>
      <c r="EO733" s="69"/>
      <c r="EP733" s="69"/>
      <c r="EQ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c r="AX734" s="69"/>
      <c r="AY734" s="69"/>
      <c r="AZ734" s="69"/>
      <c r="BA734" s="69"/>
      <c r="BB734" s="69"/>
      <c r="BC734" s="69"/>
      <c r="BD734" s="69"/>
      <c r="BE734" s="69"/>
      <c r="BF734" s="69"/>
      <c r="BG734" s="69"/>
      <c r="BH734" s="69"/>
      <c r="BI734" s="69"/>
      <c r="BJ734" s="69"/>
      <c r="BK734" s="69"/>
      <c r="BL734" s="69"/>
      <c r="BM734" s="69"/>
      <c r="BN734" s="69"/>
      <c r="BO734" s="69"/>
      <c r="BP734" s="69"/>
      <c r="BQ734" s="69"/>
      <c r="BR734" s="69"/>
      <c r="BS734" s="69"/>
      <c r="BT734" s="69"/>
      <c r="BU734" s="69"/>
      <c r="BV734" s="69"/>
      <c r="BW734" s="69"/>
      <c r="BX734" s="69"/>
      <c r="BY734" s="69"/>
      <c r="BZ734" s="69"/>
      <c r="CA734" s="69"/>
      <c r="CB734" s="69"/>
      <c r="CC734" s="69"/>
      <c r="CD734" s="69"/>
      <c r="CE734" s="69"/>
      <c r="CF734" s="69"/>
      <c r="CG734" s="69"/>
      <c r="CH734" s="69"/>
      <c r="CI734" s="69"/>
      <c r="CJ734" s="69"/>
      <c r="CK734" s="69"/>
      <c r="CL734" s="69"/>
      <c r="CM734" s="69"/>
      <c r="CN734" s="69"/>
      <c r="CO734" s="69"/>
      <c r="CP734" s="69"/>
      <c r="CQ734" s="69"/>
      <c r="CR734" s="69"/>
      <c r="CS734" s="69"/>
      <c r="CT734" s="69"/>
      <c r="CU734" s="69"/>
      <c r="CV734" s="69"/>
      <c r="CW734" s="69"/>
      <c r="CX734" s="69"/>
      <c r="CY734" s="69"/>
      <c r="CZ734" s="69"/>
      <c r="DA734" s="69"/>
      <c r="DB734" s="69"/>
      <c r="DC734" s="69"/>
      <c r="DD734" s="69"/>
      <c r="DE734" s="69"/>
      <c r="DF734" s="69"/>
      <c r="DG734" s="69"/>
      <c r="DH734" s="69"/>
      <c r="DI734" s="69"/>
      <c r="DJ734" s="69"/>
      <c r="DK734" s="69"/>
      <c r="DL734" s="69"/>
      <c r="DM734" s="69"/>
      <c r="DN734" s="69"/>
      <c r="DO734" s="69"/>
      <c r="DP734" s="69"/>
      <c r="DQ734" s="69"/>
      <c r="DR734" s="69"/>
      <c r="DS734" s="69"/>
      <c r="DT734" s="69"/>
      <c r="DU734" s="69"/>
      <c r="DV734" s="69"/>
      <c r="DW734" s="69"/>
      <c r="DX734" s="69"/>
      <c r="DY734" s="69"/>
      <c r="DZ734" s="69"/>
      <c r="EA734" s="69"/>
      <c r="EB734" s="69"/>
      <c r="EC734" s="69"/>
      <c r="ED734" s="69"/>
      <c r="EE734" s="69"/>
      <c r="EF734" s="69"/>
      <c r="EG734" s="69"/>
      <c r="EH734" s="69"/>
      <c r="EI734" s="69"/>
      <c r="EJ734" s="69"/>
      <c r="EK734" s="69"/>
      <c r="EL734" s="69"/>
      <c r="EM734" s="69"/>
      <c r="EN734" s="69"/>
      <c r="EO734" s="69"/>
      <c r="EP734" s="69"/>
      <c r="EQ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c r="AX735" s="69"/>
      <c r="AY735" s="69"/>
      <c r="AZ735" s="69"/>
      <c r="BA735" s="69"/>
      <c r="BB735" s="69"/>
      <c r="BC735" s="69"/>
      <c r="BD735" s="69"/>
      <c r="BE735" s="69"/>
      <c r="BF735" s="69"/>
      <c r="BG735" s="69"/>
      <c r="BH735" s="69"/>
      <c r="BI735" s="69"/>
      <c r="BJ735" s="69"/>
      <c r="BK735" s="69"/>
      <c r="BL735" s="69"/>
      <c r="BM735" s="69"/>
      <c r="BN735" s="69"/>
      <c r="BO735" s="69"/>
      <c r="BP735" s="69"/>
      <c r="BQ735" s="69"/>
      <c r="BR735" s="69"/>
      <c r="BS735" s="69"/>
      <c r="BT735" s="69"/>
      <c r="BU735" s="69"/>
      <c r="BV735" s="69"/>
      <c r="BW735" s="69"/>
      <c r="BX735" s="69"/>
      <c r="BY735" s="69"/>
      <c r="BZ735" s="69"/>
      <c r="CA735" s="69"/>
      <c r="CB735" s="69"/>
      <c r="CC735" s="69"/>
      <c r="CD735" s="69"/>
      <c r="CE735" s="69"/>
      <c r="CF735" s="69"/>
      <c r="CG735" s="69"/>
      <c r="CH735" s="69"/>
      <c r="CI735" s="69"/>
      <c r="CJ735" s="69"/>
      <c r="CK735" s="69"/>
      <c r="CL735" s="69"/>
      <c r="CM735" s="69"/>
      <c r="CN735" s="69"/>
      <c r="CO735" s="69"/>
      <c r="CP735" s="69"/>
      <c r="CQ735" s="69"/>
      <c r="CR735" s="69"/>
      <c r="CS735" s="69"/>
      <c r="CT735" s="69"/>
      <c r="CU735" s="69"/>
      <c r="CV735" s="69"/>
      <c r="CW735" s="69"/>
      <c r="CX735" s="69"/>
      <c r="CY735" s="69"/>
      <c r="CZ735" s="69"/>
      <c r="DA735" s="69"/>
      <c r="DB735" s="69"/>
      <c r="DC735" s="69"/>
      <c r="DD735" s="69"/>
      <c r="DE735" s="69"/>
      <c r="DF735" s="69"/>
      <c r="DG735" s="69"/>
      <c r="DH735" s="69"/>
      <c r="DI735" s="69"/>
      <c r="DJ735" s="69"/>
      <c r="DK735" s="69"/>
      <c r="DL735" s="69"/>
      <c r="DM735" s="69"/>
      <c r="DN735" s="69"/>
      <c r="DO735" s="69"/>
      <c r="DP735" s="69"/>
      <c r="DQ735" s="69"/>
      <c r="DR735" s="69"/>
      <c r="DS735" s="69"/>
      <c r="DT735" s="69"/>
      <c r="DU735" s="69"/>
      <c r="DV735" s="69"/>
      <c r="DW735" s="69"/>
      <c r="DX735" s="69"/>
      <c r="DY735" s="69"/>
      <c r="DZ735" s="69"/>
      <c r="EA735" s="69"/>
      <c r="EB735" s="69"/>
      <c r="EC735" s="69"/>
      <c r="ED735" s="69"/>
      <c r="EE735" s="69"/>
      <c r="EF735" s="69"/>
      <c r="EG735" s="69"/>
      <c r="EH735" s="69"/>
      <c r="EI735" s="69"/>
      <c r="EJ735" s="69"/>
      <c r="EK735" s="69"/>
      <c r="EL735" s="69"/>
      <c r="EM735" s="69"/>
      <c r="EN735" s="69"/>
      <c r="EO735" s="69"/>
      <c r="EP735" s="69"/>
      <c r="EQ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c r="AX736" s="69"/>
      <c r="AY736" s="69"/>
      <c r="AZ736" s="69"/>
      <c r="BA736" s="69"/>
      <c r="BB736" s="69"/>
      <c r="BC736" s="69"/>
      <c r="BD736" s="69"/>
      <c r="BE736" s="69"/>
      <c r="BF736" s="69"/>
      <c r="BG736" s="69"/>
      <c r="BH736" s="69"/>
      <c r="BI736" s="69"/>
      <c r="BJ736" s="69"/>
      <c r="BK736" s="69"/>
      <c r="BL736" s="69"/>
      <c r="BM736" s="69"/>
      <c r="BN736" s="69"/>
      <c r="BO736" s="69"/>
      <c r="BP736" s="69"/>
      <c r="BQ736" s="69"/>
      <c r="BR736" s="69"/>
      <c r="BS736" s="69"/>
      <c r="BT736" s="69"/>
      <c r="BU736" s="69"/>
      <c r="BV736" s="69"/>
      <c r="BW736" s="69"/>
      <c r="BX736" s="69"/>
      <c r="BY736" s="69"/>
      <c r="BZ736" s="69"/>
      <c r="CA736" s="69"/>
      <c r="CB736" s="69"/>
      <c r="CC736" s="69"/>
      <c r="CD736" s="69"/>
      <c r="CE736" s="69"/>
      <c r="CF736" s="69"/>
      <c r="CG736" s="69"/>
      <c r="CH736" s="69"/>
      <c r="CI736" s="69"/>
      <c r="CJ736" s="69"/>
      <c r="CK736" s="69"/>
      <c r="CL736" s="69"/>
      <c r="CM736" s="69"/>
      <c r="CN736" s="69"/>
      <c r="CO736" s="69"/>
      <c r="CP736" s="69"/>
      <c r="CQ736" s="69"/>
      <c r="CR736" s="69"/>
      <c r="CS736" s="69"/>
      <c r="CT736" s="69"/>
      <c r="CU736" s="69"/>
      <c r="CV736" s="69"/>
      <c r="CW736" s="69"/>
      <c r="CX736" s="69"/>
      <c r="CY736" s="69"/>
      <c r="CZ736" s="69"/>
      <c r="DA736" s="69"/>
      <c r="DB736" s="69"/>
      <c r="DC736" s="69"/>
      <c r="DD736" s="69"/>
      <c r="DE736" s="69"/>
      <c r="DF736" s="69"/>
      <c r="DG736" s="69"/>
      <c r="DH736" s="69"/>
      <c r="DI736" s="69"/>
      <c r="DJ736" s="69"/>
      <c r="DK736" s="69"/>
      <c r="DL736" s="69"/>
      <c r="DM736" s="69"/>
      <c r="DN736" s="69"/>
      <c r="DO736" s="69"/>
      <c r="DP736" s="69"/>
      <c r="DQ736" s="69"/>
      <c r="DR736" s="69"/>
      <c r="DS736" s="69"/>
      <c r="DT736" s="69"/>
      <c r="DU736" s="69"/>
      <c r="DV736" s="69"/>
      <c r="DW736" s="69"/>
      <c r="DX736" s="69"/>
      <c r="DY736" s="69"/>
      <c r="DZ736" s="69"/>
      <c r="EA736" s="69"/>
      <c r="EB736" s="69"/>
      <c r="EC736" s="69"/>
      <c r="ED736" s="69"/>
      <c r="EE736" s="69"/>
      <c r="EF736" s="69"/>
      <c r="EG736" s="69"/>
      <c r="EH736" s="69"/>
      <c r="EI736" s="69"/>
      <c r="EJ736" s="69"/>
      <c r="EK736" s="69"/>
      <c r="EL736" s="69"/>
      <c r="EM736" s="69"/>
      <c r="EN736" s="69"/>
      <c r="EO736" s="69"/>
      <c r="EP736" s="69"/>
      <c r="EQ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69"/>
      <c r="AN737" s="69"/>
      <c r="AO737" s="69"/>
      <c r="AP737" s="69"/>
      <c r="AQ737" s="69"/>
      <c r="AR737" s="69"/>
      <c r="AS737" s="69"/>
      <c r="AT737" s="69"/>
      <c r="AU737" s="69"/>
      <c r="AV737" s="69"/>
      <c r="AW737" s="69"/>
      <c r="AX737" s="69"/>
      <c r="AY737" s="69"/>
      <c r="AZ737" s="69"/>
      <c r="BA737" s="69"/>
      <c r="BB737" s="69"/>
      <c r="BC737" s="69"/>
      <c r="BD737" s="69"/>
      <c r="BE737" s="69"/>
      <c r="BF737" s="69"/>
      <c r="BG737" s="69"/>
      <c r="BH737" s="69"/>
      <c r="BI737" s="69"/>
      <c r="BJ737" s="69"/>
      <c r="BK737" s="69"/>
      <c r="BL737" s="69"/>
      <c r="BM737" s="69"/>
      <c r="BN737" s="69"/>
      <c r="BO737" s="69"/>
      <c r="BP737" s="69"/>
      <c r="BQ737" s="69"/>
      <c r="BR737" s="69"/>
      <c r="BS737" s="69"/>
      <c r="BT737" s="69"/>
      <c r="BU737" s="69"/>
      <c r="BV737" s="69"/>
      <c r="BW737" s="69"/>
      <c r="BX737" s="69"/>
      <c r="BY737" s="69"/>
      <c r="BZ737" s="69"/>
      <c r="CA737" s="69"/>
      <c r="CB737" s="69"/>
      <c r="CC737" s="69"/>
      <c r="CD737" s="69"/>
      <c r="CE737" s="69"/>
      <c r="CF737" s="69"/>
      <c r="CG737" s="69"/>
      <c r="CH737" s="69"/>
      <c r="CI737" s="69"/>
      <c r="CJ737" s="69"/>
      <c r="CK737" s="69"/>
      <c r="CL737" s="69"/>
      <c r="CM737" s="69"/>
      <c r="CN737" s="69"/>
      <c r="CO737" s="69"/>
      <c r="CP737" s="69"/>
      <c r="CQ737" s="69"/>
      <c r="CR737" s="69"/>
      <c r="CS737" s="69"/>
      <c r="CT737" s="69"/>
      <c r="CU737" s="69"/>
      <c r="CV737" s="69"/>
      <c r="CW737" s="69"/>
      <c r="CX737" s="69"/>
      <c r="CY737" s="69"/>
      <c r="CZ737" s="69"/>
      <c r="DA737" s="69"/>
      <c r="DB737" s="69"/>
      <c r="DC737" s="69"/>
      <c r="DD737" s="69"/>
      <c r="DE737" s="69"/>
      <c r="DF737" s="69"/>
      <c r="DG737" s="69"/>
      <c r="DH737" s="69"/>
      <c r="DI737" s="69"/>
      <c r="DJ737" s="69"/>
      <c r="DK737" s="69"/>
      <c r="DL737" s="69"/>
      <c r="DM737" s="69"/>
      <c r="DN737" s="69"/>
      <c r="DO737" s="69"/>
      <c r="DP737" s="69"/>
      <c r="DQ737" s="69"/>
      <c r="DR737" s="69"/>
      <c r="DS737" s="69"/>
      <c r="DT737" s="69"/>
      <c r="DU737" s="69"/>
      <c r="DV737" s="69"/>
      <c r="DW737" s="69"/>
      <c r="DX737" s="69"/>
      <c r="DY737" s="69"/>
      <c r="DZ737" s="69"/>
      <c r="EA737" s="69"/>
      <c r="EB737" s="69"/>
      <c r="EC737" s="69"/>
      <c r="ED737" s="69"/>
      <c r="EE737" s="69"/>
      <c r="EF737" s="69"/>
      <c r="EG737" s="69"/>
      <c r="EH737" s="69"/>
      <c r="EI737" s="69"/>
      <c r="EJ737" s="69"/>
      <c r="EK737" s="69"/>
      <c r="EL737" s="69"/>
      <c r="EM737" s="69"/>
      <c r="EN737" s="69"/>
      <c r="EO737" s="69"/>
      <c r="EP737" s="69"/>
      <c r="EQ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69"/>
      <c r="AN738" s="69"/>
      <c r="AO738" s="69"/>
      <c r="AP738" s="69"/>
      <c r="AQ738" s="69"/>
      <c r="AR738" s="69"/>
      <c r="AS738" s="69"/>
      <c r="AT738" s="69"/>
      <c r="AU738" s="69"/>
      <c r="AV738" s="69"/>
      <c r="AW738" s="69"/>
      <c r="AX738" s="69"/>
      <c r="AY738" s="69"/>
      <c r="AZ738" s="69"/>
      <c r="BA738" s="69"/>
      <c r="BB738" s="69"/>
      <c r="BC738" s="69"/>
      <c r="BD738" s="69"/>
      <c r="BE738" s="69"/>
      <c r="BF738" s="69"/>
      <c r="BG738" s="69"/>
      <c r="BH738" s="69"/>
      <c r="BI738" s="69"/>
      <c r="BJ738" s="69"/>
      <c r="BK738" s="69"/>
      <c r="BL738" s="69"/>
      <c r="BM738" s="69"/>
      <c r="BN738" s="69"/>
      <c r="BO738" s="69"/>
      <c r="BP738" s="69"/>
      <c r="BQ738" s="69"/>
      <c r="BR738" s="69"/>
      <c r="BS738" s="69"/>
      <c r="BT738" s="69"/>
      <c r="BU738" s="69"/>
      <c r="BV738" s="69"/>
      <c r="BW738" s="69"/>
      <c r="BX738" s="69"/>
      <c r="BY738" s="69"/>
      <c r="BZ738" s="69"/>
      <c r="CA738" s="69"/>
      <c r="CB738" s="69"/>
      <c r="CC738" s="69"/>
      <c r="CD738" s="69"/>
      <c r="CE738" s="69"/>
      <c r="CF738" s="69"/>
      <c r="CG738" s="69"/>
      <c r="CH738" s="69"/>
      <c r="CI738" s="69"/>
      <c r="CJ738" s="69"/>
      <c r="CK738" s="69"/>
      <c r="CL738" s="69"/>
      <c r="CM738" s="69"/>
      <c r="CN738" s="69"/>
      <c r="CO738" s="69"/>
      <c r="CP738" s="69"/>
      <c r="CQ738" s="69"/>
      <c r="CR738" s="69"/>
      <c r="CS738" s="69"/>
      <c r="CT738" s="69"/>
      <c r="CU738" s="69"/>
      <c r="CV738" s="69"/>
      <c r="CW738" s="69"/>
      <c r="CX738" s="69"/>
      <c r="CY738" s="69"/>
      <c r="CZ738" s="69"/>
      <c r="DA738" s="69"/>
      <c r="DB738" s="69"/>
      <c r="DC738" s="69"/>
      <c r="DD738" s="69"/>
      <c r="DE738" s="69"/>
      <c r="DF738" s="69"/>
      <c r="DG738" s="69"/>
      <c r="DH738" s="69"/>
      <c r="DI738" s="69"/>
      <c r="DJ738" s="69"/>
      <c r="DK738" s="69"/>
      <c r="DL738" s="69"/>
      <c r="DM738" s="69"/>
      <c r="DN738" s="69"/>
      <c r="DO738" s="69"/>
      <c r="DP738" s="69"/>
      <c r="DQ738" s="69"/>
      <c r="DR738" s="69"/>
      <c r="DS738" s="69"/>
      <c r="DT738" s="69"/>
      <c r="DU738" s="69"/>
      <c r="DV738" s="69"/>
      <c r="DW738" s="69"/>
      <c r="DX738" s="69"/>
      <c r="DY738" s="69"/>
      <c r="DZ738" s="69"/>
      <c r="EA738" s="69"/>
      <c r="EB738" s="69"/>
      <c r="EC738" s="69"/>
      <c r="ED738" s="69"/>
      <c r="EE738" s="69"/>
      <c r="EF738" s="69"/>
      <c r="EG738" s="69"/>
      <c r="EH738" s="69"/>
      <c r="EI738" s="69"/>
      <c r="EJ738" s="69"/>
      <c r="EK738" s="69"/>
      <c r="EL738" s="69"/>
      <c r="EM738" s="69"/>
      <c r="EN738" s="69"/>
      <c r="EO738" s="69"/>
      <c r="EP738" s="69"/>
      <c r="EQ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69"/>
      <c r="AN739" s="69"/>
      <c r="AO739" s="69"/>
      <c r="AP739" s="69"/>
      <c r="AQ739" s="69"/>
      <c r="AR739" s="69"/>
      <c r="AS739" s="69"/>
      <c r="AT739" s="69"/>
      <c r="AU739" s="69"/>
      <c r="AV739" s="69"/>
      <c r="AW739" s="69"/>
      <c r="AX739" s="69"/>
      <c r="AY739" s="69"/>
      <c r="AZ739" s="69"/>
      <c r="BA739" s="69"/>
      <c r="BB739" s="69"/>
      <c r="BC739" s="69"/>
      <c r="BD739" s="69"/>
      <c r="BE739" s="69"/>
      <c r="BF739" s="69"/>
      <c r="BG739" s="69"/>
      <c r="BH739" s="69"/>
      <c r="BI739" s="69"/>
      <c r="BJ739" s="69"/>
      <c r="BK739" s="69"/>
      <c r="BL739" s="69"/>
      <c r="BM739" s="69"/>
      <c r="BN739" s="69"/>
      <c r="BO739" s="69"/>
      <c r="BP739" s="69"/>
      <c r="BQ739" s="69"/>
      <c r="BR739" s="69"/>
      <c r="BS739" s="69"/>
      <c r="BT739" s="69"/>
      <c r="BU739" s="69"/>
      <c r="BV739" s="69"/>
      <c r="BW739" s="69"/>
      <c r="BX739" s="69"/>
      <c r="BY739" s="69"/>
      <c r="BZ739" s="69"/>
      <c r="CA739" s="69"/>
      <c r="CB739" s="69"/>
      <c r="CC739" s="69"/>
      <c r="CD739" s="69"/>
      <c r="CE739" s="69"/>
      <c r="CF739" s="69"/>
      <c r="CG739" s="69"/>
      <c r="CH739" s="69"/>
      <c r="CI739" s="69"/>
      <c r="CJ739" s="69"/>
      <c r="CK739" s="69"/>
      <c r="CL739" s="69"/>
      <c r="CM739" s="69"/>
      <c r="CN739" s="69"/>
      <c r="CO739" s="69"/>
      <c r="CP739" s="69"/>
      <c r="CQ739" s="69"/>
      <c r="CR739" s="69"/>
      <c r="CS739" s="69"/>
      <c r="CT739" s="69"/>
      <c r="CU739" s="69"/>
      <c r="CV739" s="69"/>
      <c r="CW739" s="69"/>
      <c r="CX739" s="69"/>
      <c r="CY739" s="69"/>
      <c r="CZ739" s="69"/>
      <c r="DA739" s="69"/>
      <c r="DB739" s="69"/>
      <c r="DC739" s="69"/>
      <c r="DD739" s="69"/>
      <c r="DE739" s="69"/>
      <c r="DF739" s="69"/>
      <c r="DG739" s="69"/>
      <c r="DH739" s="69"/>
      <c r="DI739" s="69"/>
      <c r="DJ739" s="69"/>
      <c r="DK739" s="69"/>
      <c r="DL739" s="69"/>
      <c r="DM739" s="69"/>
      <c r="DN739" s="69"/>
      <c r="DO739" s="69"/>
      <c r="DP739" s="69"/>
      <c r="DQ739" s="69"/>
      <c r="DR739" s="69"/>
      <c r="DS739" s="69"/>
      <c r="DT739" s="69"/>
      <c r="DU739" s="69"/>
      <c r="DV739" s="69"/>
      <c r="DW739" s="69"/>
      <c r="DX739" s="69"/>
      <c r="DY739" s="69"/>
      <c r="DZ739" s="69"/>
      <c r="EA739" s="69"/>
      <c r="EB739" s="69"/>
      <c r="EC739" s="69"/>
      <c r="ED739" s="69"/>
      <c r="EE739" s="69"/>
      <c r="EF739" s="69"/>
      <c r="EG739" s="69"/>
      <c r="EH739" s="69"/>
      <c r="EI739" s="69"/>
      <c r="EJ739" s="69"/>
      <c r="EK739" s="69"/>
      <c r="EL739" s="69"/>
      <c r="EM739" s="69"/>
      <c r="EN739" s="69"/>
      <c r="EO739" s="69"/>
      <c r="EP739" s="69"/>
      <c r="EQ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69"/>
      <c r="AN740" s="69"/>
      <c r="AO740" s="69"/>
      <c r="AP740" s="69"/>
      <c r="AQ740" s="69"/>
      <c r="AR740" s="69"/>
      <c r="AS740" s="69"/>
      <c r="AT740" s="69"/>
      <c r="AU740" s="69"/>
      <c r="AV740" s="69"/>
      <c r="AW740" s="69"/>
      <c r="AX740" s="69"/>
      <c r="AY740" s="69"/>
      <c r="AZ740" s="69"/>
      <c r="BA740" s="69"/>
      <c r="BB740" s="69"/>
      <c r="BC740" s="69"/>
      <c r="BD740" s="69"/>
      <c r="BE740" s="69"/>
      <c r="BF740" s="69"/>
      <c r="BG740" s="69"/>
      <c r="BH740" s="69"/>
      <c r="BI740" s="69"/>
      <c r="BJ740" s="69"/>
      <c r="BK740" s="69"/>
      <c r="BL740" s="69"/>
      <c r="BM740" s="69"/>
      <c r="BN740" s="69"/>
      <c r="BO740" s="69"/>
      <c r="BP740" s="69"/>
      <c r="BQ740" s="69"/>
      <c r="BR740" s="69"/>
      <c r="BS740" s="69"/>
      <c r="BT740" s="69"/>
      <c r="BU740" s="69"/>
      <c r="BV740" s="69"/>
      <c r="BW740" s="69"/>
      <c r="BX740" s="69"/>
      <c r="BY740" s="69"/>
      <c r="BZ740" s="69"/>
      <c r="CA740" s="69"/>
      <c r="CB740" s="69"/>
      <c r="CC740" s="69"/>
      <c r="CD740" s="69"/>
      <c r="CE740" s="69"/>
      <c r="CF740" s="69"/>
      <c r="CG740" s="69"/>
      <c r="CH740" s="69"/>
      <c r="CI740" s="69"/>
      <c r="CJ740" s="69"/>
      <c r="CK740" s="69"/>
      <c r="CL740" s="69"/>
      <c r="CM740" s="69"/>
      <c r="CN740" s="69"/>
      <c r="CO740" s="69"/>
      <c r="CP740" s="69"/>
      <c r="CQ740" s="69"/>
      <c r="CR740" s="69"/>
      <c r="CS740" s="69"/>
      <c r="CT740" s="69"/>
      <c r="CU740" s="69"/>
      <c r="CV740" s="69"/>
      <c r="CW740" s="69"/>
      <c r="CX740" s="69"/>
      <c r="CY740" s="69"/>
      <c r="CZ740" s="69"/>
      <c r="DA740" s="69"/>
      <c r="DB740" s="69"/>
      <c r="DC740" s="69"/>
      <c r="DD740" s="69"/>
      <c r="DE740" s="69"/>
      <c r="DF740" s="69"/>
      <c r="DG740" s="69"/>
      <c r="DH740" s="69"/>
      <c r="DI740" s="69"/>
      <c r="DJ740" s="69"/>
      <c r="DK740" s="69"/>
      <c r="DL740" s="69"/>
      <c r="DM740" s="69"/>
      <c r="DN740" s="69"/>
      <c r="DO740" s="69"/>
      <c r="DP740" s="69"/>
      <c r="DQ740" s="69"/>
      <c r="DR740" s="69"/>
      <c r="DS740" s="69"/>
      <c r="DT740" s="69"/>
      <c r="DU740" s="69"/>
      <c r="DV740" s="69"/>
      <c r="DW740" s="69"/>
      <c r="DX740" s="69"/>
      <c r="DY740" s="69"/>
      <c r="DZ740" s="69"/>
      <c r="EA740" s="69"/>
      <c r="EB740" s="69"/>
      <c r="EC740" s="69"/>
      <c r="ED740" s="69"/>
      <c r="EE740" s="69"/>
      <c r="EF740" s="69"/>
      <c r="EG740" s="69"/>
      <c r="EH740" s="69"/>
      <c r="EI740" s="69"/>
      <c r="EJ740" s="69"/>
      <c r="EK740" s="69"/>
      <c r="EL740" s="69"/>
      <c r="EM740" s="69"/>
      <c r="EN740" s="69"/>
      <c r="EO740" s="69"/>
      <c r="EP740" s="69"/>
      <c r="EQ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69"/>
      <c r="AN741" s="69"/>
      <c r="AO741" s="69"/>
      <c r="AP741" s="69"/>
      <c r="AQ741" s="69"/>
      <c r="AR741" s="69"/>
      <c r="AS741" s="69"/>
      <c r="AT741" s="69"/>
      <c r="AU741" s="69"/>
      <c r="AV741" s="69"/>
      <c r="AW741" s="69"/>
      <c r="AX741" s="69"/>
      <c r="AY741" s="69"/>
      <c r="AZ741" s="69"/>
      <c r="BA741" s="69"/>
      <c r="BB741" s="69"/>
      <c r="BC741" s="69"/>
      <c r="BD741" s="69"/>
      <c r="BE741" s="69"/>
      <c r="BF741" s="69"/>
      <c r="BG741" s="69"/>
      <c r="BH741" s="69"/>
      <c r="BI741" s="69"/>
      <c r="BJ741" s="69"/>
      <c r="BK741" s="69"/>
      <c r="BL741" s="69"/>
      <c r="BM741" s="69"/>
      <c r="BN741" s="69"/>
      <c r="BO741" s="69"/>
      <c r="BP741" s="69"/>
      <c r="BQ741" s="69"/>
      <c r="BR741" s="69"/>
      <c r="BS741" s="69"/>
      <c r="BT741" s="69"/>
      <c r="BU741" s="69"/>
      <c r="BV741" s="69"/>
      <c r="BW741" s="69"/>
      <c r="BX741" s="69"/>
      <c r="BY741" s="69"/>
      <c r="BZ741" s="69"/>
      <c r="CA741" s="69"/>
      <c r="CB741" s="69"/>
      <c r="CC741" s="69"/>
      <c r="CD741" s="69"/>
      <c r="CE741" s="69"/>
      <c r="CF741" s="69"/>
      <c r="CG741" s="69"/>
      <c r="CH741" s="69"/>
      <c r="CI741" s="69"/>
      <c r="CJ741" s="69"/>
      <c r="CK741" s="69"/>
      <c r="CL741" s="69"/>
      <c r="CM741" s="69"/>
      <c r="CN741" s="69"/>
      <c r="CO741" s="69"/>
      <c r="CP741" s="69"/>
      <c r="CQ741" s="69"/>
      <c r="CR741" s="69"/>
      <c r="CS741" s="69"/>
      <c r="CT741" s="69"/>
      <c r="CU741" s="69"/>
      <c r="CV741" s="69"/>
      <c r="CW741" s="69"/>
      <c r="CX741" s="69"/>
      <c r="CY741" s="69"/>
      <c r="CZ741" s="69"/>
      <c r="DA741" s="69"/>
      <c r="DB741" s="69"/>
      <c r="DC741" s="69"/>
      <c r="DD741" s="69"/>
      <c r="DE741" s="69"/>
      <c r="DF741" s="69"/>
      <c r="DG741" s="69"/>
      <c r="DH741" s="69"/>
      <c r="DI741" s="69"/>
      <c r="DJ741" s="69"/>
      <c r="DK741" s="69"/>
      <c r="DL741" s="69"/>
      <c r="DM741" s="69"/>
      <c r="DN741" s="69"/>
      <c r="DO741" s="69"/>
      <c r="DP741" s="69"/>
      <c r="DQ741" s="69"/>
      <c r="DR741" s="69"/>
      <c r="DS741" s="69"/>
      <c r="DT741" s="69"/>
      <c r="DU741" s="69"/>
      <c r="DV741" s="69"/>
      <c r="DW741" s="69"/>
      <c r="DX741" s="69"/>
      <c r="DY741" s="69"/>
      <c r="DZ741" s="69"/>
      <c r="EA741" s="69"/>
      <c r="EB741" s="69"/>
      <c r="EC741" s="69"/>
      <c r="ED741" s="69"/>
      <c r="EE741" s="69"/>
      <c r="EF741" s="69"/>
      <c r="EG741" s="69"/>
      <c r="EH741" s="69"/>
      <c r="EI741" s="69"/>
      <c r="EJ741" s="69"/>
      <c r="EK741" s="69"/>
      <c r="EL741" s="69"/>
      <c r="EM741" s="69"/>
      <c r="EN741" s="69"/>
      <c r="EO741" s="69"/>
      <c r="EP741" s="69"/>
      <c r="EQ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69"/>
      <c r="AN742" s="69"/>
      <c r="AO742" s="69"/>
      <c r="AP742" s="69"/>
      <c r="AQ742" s="69"/>
      <c r="AR742" s="69"/>
      <c r="AS742" s="69"/>
      <c r="AT742" s="69"/>
      <c r="AU742" s="69"/>
      <c r="AV742" s="69"/>
      <c r="AW742" s="69"/>
      <c r="AX742" s="69"/>
      <c r="AY742" s="69"/>
      <c r="AZ742" s="69"/>
      <c r="BA742" s="69"/>
      <c r="BB742" s="69"/>
      <c r="BC742" s="69"/>
      <c r="BD742" s="69"/>
      <c r="BE742" s="69"/>
      <c r="BF742" s="69"/>
      <c r="BG742" s="69"/>
      <c r="BH742" s="69"/>
      <c r="BI742" s="69"/>
      <c r="BJ742" s="69"/>
      <c r="BK742" s="69"/>
      <c r="BL742" s="69"/>
      <c r="BM742" s="69"/>
      <c r="BN742" s="69"/>
      <c r="BO742" s="69"/>
      <c r="BP742" s="69"/>
      <c r="BQ742" s="69"/>
      <c r="BR742" s="69"/>
      <c r="BS742" s="69"/>
      <c r="BT742" s="69"/>
      <c r="BU742" s="69"/>
      <c r="BV742" s="69"/>
      <c r="BW742" s="69"/>
      <c r="BX742" s="69"/>
      <c r="BY742" s="69"/>
      <c r="BZ742" s="69"/>
      <c r="CA742" s="69"/>
      <c r="CB742" s="69"/>
      <c r="CC742" s="69"/>
      <c r="CD742" s="69"/>
      <c r="CE742" s="69"/>
      <c r="CF742" s="69"/>
      <c r="CG742" s="69"/>
      <c r="CH742" s="69"/>
      <c r="CI742" s="69"/>
      <c r="CJ742" s="69"/>
      <c r="CK742" s="69"/>
      <c r="CL742" s="69"/>
      <c r="CM742" s="69"/>
      <c r="CN742" s="69"/>
      <c r="CO742" s="69"/>
      <c r="CP742" s="69"/>
      <c r="CQ742" s="69"/>
      <c r="CR742" s="69"/>
      <c r="CS742" s="69"/>
      <c r="CT742" s="69"/>
      <c r="CU742" s="69"/>
      <c r="CV742" s="69"/>
      <c r="CW742" s="69"/>
      <c r="CX742" s="69"/>
      <c r="CY742" s="69"/>
      <c r="CZ742" s="69"/>
      <c r="DA742" s="69"/>
      <c r="DB742" s="69"/>
      <c r="DC742" s="69"/>
      <c r="DD742" s="69"/>
      <c r="DE742" s="69"/>
      <c r="DF742" s="69"/>
      <c r="DG742" s="69"/>
      <c r="DH742" s="69"/>
      <c r="DI742" s="69"/>
      <c r="DJ742" s="69"/>
      <c r="DK742" s="69"/>
      <c r="DL742" s="69"/>
      <c r="DM742" s="69"/>
      <c r="DN742" s="69"/>
      <c r="DO742" s="69"/>
      <c r="DP742" s="69"/>
      <c r="DQ742" s="69"/>
      <c r="DR742" s="69"/>
      <c r="DS742" s="69"/>
      <c r="DT742" s="69"/>
      <c r="DU742" s="69"/>
      <c r="DV742" s="69"/>
      <c r="DW742" s="69"/>
      <c r="DX742" s="69"/>
      <c r="DY742" s="69"/>
      <c r="DZ742" s="69"/>
      <c r="EA742" s="69"/>
      <c r="EB742" s="69"/>
      <c r="EC742" s="69"/>
      <c r="ED742" s="69"/>
      <c r="EE742" s="69"/>
      <c r="EF742" s="69"/>
      <c r="EG742" s="69"/>
      <c r="EH742" s="69"/>
      <c r="EI742" s="69"/>
      <c r="EJ742" s="69"/>
      <c r="EK742" s="69"/>
      <c r="EL742" s="69"/>
      <c r="EM742" s="69"/>
      <c r="EN742" s="69"/>
      <c r="EO742" s="69"/>
      <c r="EP742" s="69"/>
      <c r="EQ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69"/>
      <c r="AN743" s="69"/>
      <c r="AO743" s="69"/>
      <c r="AP743" s="69"/>
      <c r="AQ743" s="69"/>
      <c r="AR743" s="69"/>
      <c r="AS743" s="69"/>
      <c r="AT743" s="69"/>
      <c r="AU743" s="69"/>
      <c r="AV743" s="69"/>
      <c r="AW743" s="69"/>
      <c r="AX743" s="69"/>
      <c r="AY743" s="69"/>
      <c r="AZ743" s="69"/>
      <c r="BA743" s="69"/>
      <c r="BB743" s="69"/>
      <c r="BC743" s="69"/>
      <c r="BD743" s="69"/>
      <c r="BE743" s="69"/>
      <c r="BF743" s="69"/>
      <c r="BG743" s="69"/>
      <c r="BH743" s="69"/>
      <c r="BI743" s="69"/>
      <c r="BJ743" s="69"/>
      <c r="BK743" s="69"/>
      <c r="BL743" s="69"/>
      <c r="BM743" s="69"/>
      <c r="BN743" s="69"/>
      <c r="BO743" s="69"/>
      <c r="BP743" s="69"/>
      <c r="BQ743" s="69"/>
      <c r="BR743" s="69"/>
      <c r="BS743" s="69"/>
      <c r="BT743" s="69"/>
      <c r="BU743" s="69"/>
      <c r="BV743" s="69"/>
      <c r="BW743" s="69"/>
      <c r="BX743" s="69"/>
      <c r="BY743" s="69"/>
      <c r="BZ743" s="69"/>
      <c r="CA743" s="69"/>
      <c r="CB743" s="69"/>
      <c r="CC743" s="69"/>
      <c r="CD743" s="69"/>
      <c r="CE743" s="69"/>
      <c r="CF743" s="69"/>
      <c r="CG743" s="69"/>
      <c r="CH743" s="69"/>
      <c r="CI743" s="69"/>
      <c r="CJ743" s="69"/>
      <c r="CK743" s="69"/>
      <c r="CL743" s="69"/>
      <c r="CM743" s="69"/>
      <c r="CN743" s="69"/>
      <c r="CO743" s="69"/>
      <c r="CP743" s="69"/>
      <c r="CQ743" s="69"/>
      <c r="CR743" s="69"/>
      <c r="CS743" s="69"/>
      <c r="CT743" s="69"/>
      <c r="CU743" s="69"/>
      <c r="CV743" s="69"/>
      <c r="CW743" s="69"/>
      <c r="CX743" s="69"/>
      <c r="CY743" s="69"/>
      <c r="CZ743" s="69"/>
      <c r="DA743" s="69"/>
      <c r="DB743" s="69"/>
      <c r="DC743" s="69"/>
      <c r="DD743" s="69"/>
      <c r="DE743" s="69"/>
      <c r="DF743" s="69"/>
      <c r="DG743" s="69"/>
      <c r="DH743" s="69"/>
      <c r="DI743" s="69"/>
      <c r="DJ743" s="69"/>
      <c r="DK743" s="69"/>
      <c r="DL743" s="69"/>
      <c r="DM743" s="69"/>
      <c r="DN743" s="69"/>
      <c r="DO743" s="69"/>
      <c r="DP743" s="69"/>
      <c r="DQ743" s="69"/>
      <c r="DR743" s="69"/>
      <c r="DS743" s="69"/>
      <c r="DT743" s="69"/>
      <c r="DU743" s="69"/>
      <c r="DV743" s="69"/>
      <c r="DW743" s="69"/>
      <c r="DX743" s="69"/>
      <c r="DY743" s="69"/>
      <c r="DZ743" s="69"/>
      <c r="EA743" s="69"/>
      <c r="EB743" s="69"/>
      <c r="EC743" s="69"/>
      <c r="ED743" s="69"/>
      <c r="EE743" s="69"/>
      <c r="EF743" s="69"/>
      <c r="EG743" s="69"/>
      <c r="EH743" s="69"/>
      <c r="EI743" s="69"/>
      <c r="EJ743" s="69"/>
      <c r="EK743" s="69"/>
      <c r="EL743" s="69"/>
      <c r="EM743" s="69"/>
      <c r="EN743" s="69"/>
      <c r="EO743" s="69"/>
      <c r="EP743" s="69"/>
      <c r="EQ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69"/>
      <c r="AN744" s="69"/>
      <c r="AO744" s="69"/>
      <c r="AP744" s="69"/>
      <c r="AQ744" s="69"/>
      <c r="AR744" s="69"/>
      <c r="AS744" s="69"/>
      <c r="AT744" s="69"/>
      <c r="AU744" s="69"/>
      <c r="AV744" s="69"/>
      <c r="AW744" s="69"/>
      <c r="AX744" s="69"/>
      <c r="AY744" s="69"/>
      <c r="AZ744" s="69"/>
      <c r="BA744" s="69"/>
      <c r="BB744" s="69"/>
      <c r="BC744" s="69"/>
      <c r="BD744" s="69"/>
      <c r="BE744" s="69"/>
      <c r="BF744" s="69"/>
      <c r="BG744" s="69"/>
      <c r="BH744" s="69"/>
      <c r="BI744" s="69"/>
      <c r="BJ744" s="69"/>
      <c r="BK744" s="69"/>
      <c r="BL744" s="69"/>
      <c r="BM744" s="69"/>
      <c r="BN744" s="69"/>
      <c r="BO744" s="69"/>
      <c r="BP744" s="69"/>
      <c r="BQ744" s="69"/>
      <c r="BR744" s="69"/>
      <c r="BS744" s="69"/>
      <c r="BT744" s="69"/>
      <c r="BU744" s="69"/>
      <c r="BV744" s="69"/>
      <c r="BW744" s="69"/>
      <c r="BX744" s="69"/>
      <c r="BY744" s="69"/>
      <c r="BZ744" s="69"/>
      <c r="CA744" s="69"/>
      <c r="CB744" s="69"/>
      <c r="CC744" s="69"/>
      <c r="CD744" s="69"/>
      <c r="CE744" s="69"/>
      <c r="CF744" s="69"/>
      <c r="CG744" s="69"/>
      <c r="CH744" s="69"/>
      <c r="CI744" s="69"/>
      <c r="CJ744" s="69"/>
      <c r="CK744" s="69"/>
      <c r="CL744" s="69"/>
      <c r="CM744" s="69"/>
      <c r="CN744" s="69"/>
      <c r="CO744" s="69"/>
      <c r="CP744" s="69"/>
      <c r="CQ744" s="69"/>
      <c r="CR744" s="69"/>
      <c r="CS744" s="69"/>
      <c r="CT744" s="69"/>
      <c r="CU744" s="69"/>
      <c r="CV744" s="69"/>
      <c r="CW744" s="69"/>
      <c r="CX744" s="69"/>
      <c r="CY744" s="69"/>
      <c r="CZ744" s="69"/>
      <c r="DA744" s="69"/>
      <c r="DB744" s="69"/>
      <c r="DC744" s="69"/>
      <c r="DD744" s="69"/>
      <c r="DE744" s="69"/>
      <c r="DF744" s="69"/>
      <c r="DG744" s="69"/>
      <c r="DH744" s="69"/>
      <c r="DI744" s="69"/>
      <c r="DJ744" s="69"/>
      <c r="DK744" s="69"/>
      <c r="DL744" s="69"/>
      <c r="DM744" s="69"/>
      <c r="DN744" s="69"/>
      <c r="DO744" s="69"/>
      <c r="DP744" s="69"/>
      <c r="DQ744" s="69"/>
      <c r="DR744" s="69"/>
      <c r="DS744" s="69"/>
      <c r="DT744" s="69"/>
      <c r="DU744" s="69"/>
      <c r="DV744" s="69"/>
      <c r="DW744" s="69"/>
      <c r="DX744" s="69"/>
      <c r="DY744" s="69"/>
      <c r="DZ744" s="69"/>
      <c r="EA744" s="69"/>
      <c r="EB744" s="69"/>
      <c r="EC744" s="69"/>
      <c r="ED744" s="69"/>
      <c r="EE744" s="69"/>
      <c r="EF744" s="69"/>
      <c r="EG744" s="69"/>
      <c r="EH744" s="69"/>
      <c r="EI744" s="69"/>
      <c r="EJ744" s="69"/>
      <c r="EK744" s="69"/>
      <c r="EL744" s="69"/>
      <c r="EM744" s="69"/>
      <c r="EN744" s="69"/>
      <c r="EO744" s="69"/>
      <c r="EP744" s="69"/>
      <c r="EQ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69"/>
      <c r="AN745" s="69"/>
      <c r="AO745" s="69"/>
      <c r="AP745" s="69"/>
      <c r="AQ745" s="69"/>
      <c r="AR745" s="69"/>
      <c r="AS745" s="69"/>
      <c r="AT745" s="69"/>
      <c r="AU745" s="69"/>
      <c r="AV745" s="69"/>
      <c r="AW745" s="69"/>
      <c r="AX745" s="69"/>
      <c r="AY745" s="69"/>
      <c r="AZ745" s="69"/>
      <c r="BA745" s="69"/>
      <c r="BB745" s="69"/>
      <c r="BC745" s="69"/>
      <c r="BD745" s="69"/>
      <c r="BE745" s="69"/>
      <c r="BF745" s="69"/>
      <c r="BG745" s="69"/>
      <c r="BH745" s="69"/>
      <c r="BI745" s="69"/>
      <c r="BJ745" s="69"/>
      <c r="BK745" s="69"/>
      <c r="BL745" s="69"/>
      <c r="BM745" s="69"/>
      <c r="BN745" s="69"/>
      <c r="BO745" s="69"/>
      <c r="BP745" s="69"/>
      <c r="BQ745" s="69"/>
      <c r="BR745" s="69"/>
      <c r="BS745" s="69"/>
      <c r="BT745" s="69"/>
      <c r="BU745" s="69"/>
      <c r="BV745" s="69"/>
      <c r="BW745" s="69"/>
      <c r="BX745" s="69"/>
      <c r="BY745" s="69"/>
      <c r="BZ745" s="69"/>
      <c r="CA745" s="69"/>
      <c r="CB745" s="69"/>
      <c r="CC745" s="69"/>
      <c r="CD745" s="69"/>
      <c r="CE745" s="69"/>
      <c r="CF745" s="69"/>
      <c r="CG745" s="69"/>
      <c r="CH745" s="69"/>
      <c r="CI745" s="69"/>
      <c r="CJ745" s="69"/>
      <c r="CK745" s="69"/>
      <c r="CL745" s="69"/>
      <c r="CM745" s="69"/>
      <c r="CN745" s="69"/>
      <c r="CO745" s="69"/>
      <c r="CP745" s="69"/>
      <c r="CQ745" s="69"/>
      <c r="CR745" s="69"/>
      <c r="CS745" s="69"/>
      <c r="CT745" s="69"/>
      <c r="CU745" s="69"/>
      <c r="CV745" s="69"/>
      <c r="CW745" s="69"/>
      <c r="CX745" s="69"/>
      <c r="CY745" s="69"/>
      <c r="CZ745" s="69"/>
      <c r="DA745" s="69"/>
      <c r="DB745" s="69"/>
      <c r="DC745" s="69"/>
      <c r="DD745" s="69"/>
      <c r="DE745" s="69"/>
      <c r="DF745" s="69"/>
      <c r="DG745" s="69"/>
      <c r="DH745" s="69"/>
      <c r="DI745" s="69"/>
      <c r="DJ745" s="69"/>
      <c r="DK745" s="69"/>
      <c r="DL745" s="69"/>
      <c r="DM745" s="69"/>
      <c r="DN745" s="69"/>
      <c r="DO745" s="69"/>
      <c r="DP745" s="69"/>
      <c r="DQ745" s="69"/>
      <c r="DR745" s="69"/>
      <c r="DS745" s="69"/>
      <c r="DT745" s="69"/>
      <c r="DU745" s="69"/>
      <c r="DV745" s="69"/>
      <c r="DW745" s="69"/>
      <c r="DX745" s="69"/>
      <c r="DY745" s="69"/>
      <c r="DZ745" s="69"/>
      <c r="EA745" s="69"/>
      <c r="EB745" s="69"/>
      <c r="EC745" s="69"/>
      <c r="ED745" s="69"/>
      <c r="EE745" s="69"/>
      <c r="EF745" s="69"/>
      <c r="EG745" s="69"/>
      <c r="EH745" s="69"/>
      <c r="EI745" s="69"/>
      <c r="EJ745" s="69"/>
      <c r="EK745" s="69"/>
      <c r="EL745" s="69"/>
      <c r="EM745" s="69"/>
      <c r="EN745" s="69"/>
      <c r="EO745" s="69"/>
      <c r="EP745" s="69"/>
      <c r="EQ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69"/>
      <c r="AN746" s="69"/>
      <c r="AO746" s="69"/>
      <c r="AP746" s="69"/>
      <c r="AQ746" s="69"/>
      <c r="AR746" s="69"/>
      <c r="AS746" s="69"/>
      <c r="AT746" s="69"/>
      <c r="AU746" s="69"/>
      <c r="AV746" s="69"/>
      <c r="AW746" s="69"/>
      <c r="AX746" s="69"/>
      <c r="AY746" s="69"/>
      <c r="AZ746" s="69"/>
      <c r="BA746" s="69"/>
      <c r="BB746" s="69"/>
      <c r="BC746" s="69"/>
      <c r="BD746" s="69"/>
      <c r="BE746" s="69"/>
      <c r="BF746" s="69"/>
      <c r="BG746" s="69"/>
      <c r="BH746" s="69"/>
      <c r="BI746" s="69"/>
      <c r="BJ746" s="69"/>
      <c r="BK746" s="69"/>
      <c r="BL746" s="69"/>
      <c r="BM746" s="69"/>
      <c r="BN746" s="69"/>
      <c r="BO746" s="69"/>
      <c r="BP746" s="69"/>
      <c r="BQ746" s="69"/>
      <c r="BR746" s="69"/>
      <c r="BS746" s="69"/>
      <c r="BT746" s="69"/>
      <c r="BU746" s="69"/>
      <c r="BV746" s="69"/>
      <c r="BW746" s="69"/>
      <c r="BX746" s="69"/>
      <c r="BY746" s="69"/>
      <c r="BZ746" s="69"/>
      <c r="CA746" s="69"/>
      <c r="CB746" s="69"/>
      <c r="CC746" s="69"/>
      <c r="CD746" s="69"/>
      <c r="CE746" s="69"/>
      <c r="CF746" s="69"/>
      <c r="CG746" s="69"/>
      <c r="CH746" s="69"/>
      <c r="CI746" s="69"/>
      <c r="CJ746" s="69"/>
      <c r="CK746" s="69"/>
      <c r="CL746" s="69"/>
      <c r="CM746" s="69"/>
      <c r="CN746" s="69"/>
      <c r="CO746" s="69"/>
      <c r="CP746" s="69"/>
      <c r="CQ746" s="69"/>
      <c r="CR746" s="69"/>
      <c r="CS746" s="69"/>
      <c r="CT746" s="69"/>
      <c r="CU746" s="69"/>
      <c r="CV746" s="69"/>
      <c r="CW746" s="69"/>
      <c r="CX746" s="69"/>
      <c r="CY746" s="69"/>
      <c r="CZ746" s="69"/>
      <c r="DA746" s="69"/>
      <c r="DB746" s="69"/>
      <c r="DC746" s="69"/>
      <c r="DD746" s="69"/>
      <c r="DE746" s="69"/>
      <c r="DF746" s="69"/>
      <c r="DG746" s="69"/>
      <c r="DH746" s="69"/>
      <c r="DI746" s="69"/>
      <c r="DJ746" s="69"/>
      <c r="DK746" s="69"/>
      <c r="DL746" s="69"/>
      <c r="DM746" s="69"/>
      <c r="DN746" s="69"/>
      <c r="DO746" s="69"/>
      <c r="DP746" s="69"/>
      <c r="DQ746" s="69"/>
      <c r="DR746" s="69"/>
      <c r="DS746" s="69"/>
      <c r="DT746" s="69"/>
      <c r="DU746" s="69"/>
      <c r="DV746" s="69"/>
      <c r="DW746" s="69"/>
      <c r="DX746" s="69"/>
      <c r="DY746" s="69"/>
      <c r="DZ746" s="69"/>
      <c r="EA746" s="69"/>
      <c r="EB746" s="69"/>
      <c r="EC746" s="69"/>
      <c r="ED746" s="69"/>
      <c r="EE746" s="69"/>
      <c r="EF746" s="69"/>
      <c r="EG746" s="69"/>
      <c r="EH746" s="69"/>
      <c r="EI746" s="69"/>
      <c r="EJ746" s="69"/>
      <c r="EK746" s="69"/>
      <c r="EL746" s="69"/>
      <c r="EM746" s="69"/>
      <c r="EN746" s="69"/>
      <c r="EO746" s="69"/>
      <c r="EP746" s="69"/>
      <c r="EQ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69"/>
      <c r="AN747" s="69"/>
      <c r="AO747" s="69"/>
      <c r="AP747" s="69"/>
      <c r="AQ747" s="69"/>
      <c r="AR747" s="69"/>
      <c r="AS747" s="69"/>
      <c r="AT747" s="69"/>
      <c r="AU747" s="69"/>
      <c r="AV747" s="69"/>
      <c r="AW747" s="69"/>
      <c r="AX747" s="69"/>
      <c r="AY747" s="69"/>
      <c r="AZ747" s="69"/>
      <c r="BA747" s="69"/>
      <c r="BB747" s="69"/>
      <c r="BC747" s="69"/>
      <c r="BD747" s="69"/>
      <c r="BE747" s="69"/>
      <c r="BF747" s="69"/>
      <c r="BG747" s="69"/>
      <c r="BH747" s="69"/>
      <c r="BI747" s="69"/>
      <c r="BJ747" s="69"/>
      <c r="BK747" s="69"/>
      <c r="BL747" s="69"/>
      <c r="BM747" s="69"/>
      <c r="BN747" s="69"/>
      <c r="BO747" s="69"/>
      <c r="BP747" s="69"/>
      <c r="BQ747" s="69"/>
      <c r="BR747" s="69"/>
      <c r="BS747" s="69"/>
      <c r="BT747" s="69"/>
      <c r="BU747" s="69"/>
      <c r="BV747" s="69"/>
      <c r="BW747" s="69"/>
      <c r="BX747" s="69"/>
      <c r="BY747" s="69"/>
      <c r="BZ747" s="69"/>
      <c r="CA747" s="69"/>
      <c r="CB747" s="69"/>
      <c r="CC747" s="69"/>
      <c r="CD747" s="69"/>
      <c r="CE747" s="69"/>
      <c r="CF747" s="69"/>
      <c r="CG747" s="69"/>
      <c r="CH747" s="69"/>
      <c r="CI747" s="69"/>
      <c r="CJ747" s="69"/>
      <c r="CK747" s="69"/>
      <c r="CL747" s="69"/>
      <c r="CM747" s="69"/>
      <c r="CN747" s="69"/>
      <c r="CO747" s="69"/>
      <c r="CP747" s="69"/>
      <c r="CQ747" s="69"/>
      <c r="CR747" s="69"/>
      <c r="CS747" s="69"/>
      <c r="CT747" s="69"/>
      <c r="CU747" s="69"/>
      <c r="CV747" s="69"/>
      <c r="CW747" s="69"/>
      <c r="CX747" s="69"/>
      <c r="CY747" s="69"/>
      <c r="CZ747" s="69"/>
      <c r="DA747" s="69"/>
      <c r="DB747" s="69"/>
      <c r="DC747" s="69"/>
      <c r="DD747" s="69"/>
      <c r="DE747" s="69"/>
      <c r="DF747" s="69"/>
      <c r="DG747" s="69"/>
      <c r="DH747" s="69"/>
      <c r="DI747" s="69"/>
      <c r="DJ747" s="69"/>
      <c r="DK747" s="69"/>
      <c r="DL747" s="69"/>
      <c r="DM747" s="69"/>
      <c r="DN747" s="69"/>
      <c r="DO747" s="69"/>
      <c r="DP747" s="69"/>
      <c r="DQ747" s="69"/>
      <c r="DR747" s="69"/>
      <c r="DS747" s="69"/>
      <c r="DT747" s="69"/>
      <c r="DU747" s="69"/>
      <c r="DV747" s="69"/>
      <c r="DW747" s="69"/>
      <c r="DX747" s="69"/>
      <c r="DY747" s="69"/>
      <c r="DZ747" s="69"/>
      <c r="EA747" s="69"/>
      <c r="EB747" s="69"/>
      <c r="EC747" s="69"/>
      <c r="ED747" s="69"/>
      <c r="EE747" s="69"/>
      <c r="EF747" s="69"/>
      <c r="EG747" s="69"/>
      <c r="EH747" s="69"/>
      <c r="EI747" s="69"/>
      <c r="EJ747" s="69"/>
      <c r="EK747" s="69"/>
      <c r="EL747" s="69"/>
      <c r="EM747" s="69"/>
      <c r="EN747" s="69"/>
      <c r="EO747" s="69"/>
      <c r="EP747" s="69"/>
      <c r="EQ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69"/>
      <c r="AN748" s="69"/>
      <c r="AO748" s="69"/>
      <c r="AP748" s="69"/>
      <c r="AQ748" s="69"/>
      <c r="AR748" s="69"/>
      <c r="AS748" s="69"/>
      <c r="AT748" s="69"/>
      <c r="AU748" s="69"/>
      <c r="AV748" s="69"/>
      <c r="AW748" s="69"/>
      <c r="AX748" s="69"/>
      <c r="AY748" s="69"/>
      <c r="AZ748" s="69"/>
      <c r="BA748" s="69"/>
      <c r="BB748" s="69"/>
      <c r="BC748" s="69"/>
      <c r="BD748" s="69"/>
      <c r="BE748" s="69"/>
      <c r="BF748" s="69"/>
      <c r="BG748" s="69"/>
      <c r="BH748" s="69"/>
      <c r="BI748" s="69"/>
      <c r="BJ748" s="69"/>
      <c r="BK748" s="69"/>
      <c r="BL748" s="69"/>
      <c r="BM748" s="69"/>
      <c r="BN748" s="69"/>
      <c r="BO748" s="69"/>
      <c r="BP748" s="69"/>
      <c r="BQ748" s="69"/>
      <c r="BR748" s="69"/>
      <c r="BS748" s="69"/>
      <c r="BT748" s="69"/>
      <c r="BU748" s="69"/>
      <c r="BV748" s="69"/>
      <c r="BW748" s="69"/>
      <c r="BX748" s="69"/>
      <c r="BY748" s="69"/>
      <c r="BZ748" s="69"/>
      <c r="CA748" s="69"/>
      <c r="CB748" s="69"/>
      <c r="CC748" s="69"/>
      <c r="CD748" s="69"/>
      <c r="CE748" s="69"/>
      <c r="CF748" s="69"/>
      <c r="CG748" s="69"/>
      <c r="CH748" s="69"/>
      <c r="CI748" s="69"/>
      <c r="CJ748" s="69"/>
      <c r="CK748" s="69"/>
      <c r="CL748" s="69"/>
      <c r="CM748" s="69"/>
      <c r="CN748" s="69"/>
      <c r="CO748" s="69"/>
      <c r="CP748" s="69"/>
      <c r="CQ748" s="69"/>
      <c r="CR748" s="69"/>
      <c r="CS748" s="69"/>
      <c r="CT748" s="69"/>
      <c r="CU748" s="69"/>
      <c r="CV748" s="69"/>
      <c r="CW748" s="69"/>
      <c r="CX748" s="69"/>
      <c r="CY748" s="69"/>
      <c r="CZ748" s="69"/>
      <c r="DA748" s="69"/>
      <c r="DB748" s="69"/>
      <c r="DC748" s="69"/>
      <c r="DD748" s="69"/>
      <c r="DE748" s="69"/>
      <c r="DF748" s="69"/>
      <c r="DG748" s="69"/>
      <c r="DH748" s="69"/>
      <c r="DI748" s="69"/>
      <c r="DJ748" s="69"/>
      <c r="DK748" s="69"/>
      <c r="DL748" s="69"/>
      <c r="DM748" s="69"/>
      <c r="DN748" s="69"/>
      <c r="DO748" s="69"/>
      <c r="DP748" s="69"/>
      <c r="DQ748" s="69"/>
      <c r="DR748" s="69"/>
      <c r="DS748" s="69"/>
      <c r="DT748" s="69"/>
      <c r="DU748" s="69"/>
      <c r="DV748" s="69"/>
      <c r="DW748" s="69"/>
      <c r="DX748" s="69"/>
      <c r="DY748" s="69"/>
      <c r="DZ748" s="69"/>
      <c r="EA748" s="69"/>
      <c r="EB748" s="69"/>
      <c r="EC748" s="69"/>
      <c r="ED748" s="69"/>
      <c r="EE748" s="69"/>
      <c r="EF748" s="69"/>
      <c r="EG748" s="69"/>
      <c r="EH748" s="69"/>
      <c r="EI748" s="69"/>
      <c r="EJ748" s="69"/>
      <c r="EK748" s="69"/>
      <c r="EL748" s="69"/>
      <c r="EM748" s="69"/>
      <c r="EN748" s="69"/>
      <c r="EO748" s="69"/>
      <c r="EP748" s="69"/>
      <c r="EQ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c r="AN749" s="69"/>
      <c r="AO749" s="69"/>
      <c r="AP749" s="69"/>
      <c r="AQ749" s="69"/>
      <c r="AR749" s="69"/>
      <c r="AS749" s="69"/>
      <c r="AT749" s="69"/>
      <c r="AU749" s="69"/>
      <c r="AV749" s="69"/>
      <c r="AW749" s="69"/>
      <c r="AX749" s="69"/>
      <c r="AY749" s="69"/>
      <c r="AZ749" s="69"/>
      <c r="BA749" s="69"/>
      <c r="BB749" s="69"/>
      <c r="BC749" s="69"/>
      <c r="BD749" s="69"/>
      <c r="BE749" s="69"/>
      <c r="BF749" s="69"/>
      <c r="BG749" s="69"/>
      <c r="BH749" s="69"/>
      <c r="BI749" s="69"/>
      <c r="BJ749" s="69"/>
      <c r="BK749" s="69"/>
      <c r="BL749" s="69"/>
      <c r="BM749" s="69"/>
      <c r="BN749" s="69"/>
      <c r="BO749" s="69"/>
      <c r="BP749" s="69"/>
      <c r="BQ749" s="69"/>
      <c r="BR749" s="69"/>
      <c r="BS749" s="69"/>
      <c r="BT749" s="69"/>
      <c r="BU749" s="69"/>
      <c r="BV749" s="69"/>
      <c r="BW749" s="69"/>
      <c r="BX749" s="69"/>
      <c r="BY749" s="69"/>
      <c r="BZ749" s="69"/>
      <c r="CA749" s="69"/>
      <c r="CB749" s="69"/>
      <c r="CC749" s="69"/>
      <c r="CD749" s="69"/>
      <c r="CE749" s="69"/>
      <c r="CF749" s="69"/>
      <c r="CG749" s="69"/>
      <c r="CH749" s="69"/>
      <c r="CI749" s="69"/>
      <c r="CJ749" s="69"/>
      <c r="CK749" s="69"/>
      <c r="CL749" s="69"/>
      <c r="CM749" s="69"/>
      <c r="CN749" s="69"/>
      <c r="CO749" s="69"/>
      <c r="CP749" s="69"/>
      <c r="CQ749" s="69"/>
      <c r="CR749" s="69"/>
      <c r="CS749" s="69"/>
      <c r="CT749" s="69"/>
      <c r="CU749" s="69"/>
      <c r="CV749" s="69"/>
      <c r="CW749" s="69"/>
      <c r="CX749" s="69"/>
      <c r="CY749" s="69"/>
      <c r="CZ749" s="69"/>
      <c r="DA749" s="69"/>
      <c r="DB749" s="69"/>
      <c r="DC749" s="69"/>
      <c r="DD749" s="69"/>
      <c r="DE749" s="69"/>
      <c r="DF749" s="69"/>
      <c r="DG749" s="69"/>
      <c r="DH749" s="69"/>
      <c r="DI749" s="69"/>
      <c r="DJ749" s="69"/>
      <c r="DK749" s="69"/>
      <c r="DL749" s="69"/>
      <c r="DM749" s="69"/>
      <c r="DN749" s="69"/>
      <c r="DO749" s="69"/>
      <c r="DP749" s="69"/>
      <c r="DQ749" s="69"/>
      <c r="DR749" s="69"/>
      <c r="DS749" s="69"/>
      <c r="DT749" s="69"/>
      <c r="DU749" s="69"/>
      <c r="DV749" s="69"/>
      <c r="DW749" s="69"/>
      <c r="DX749" s="69"/>
      <c r="DY749" s="69"/>
      <c r="DZ749" s="69"/>
      <c r="EA749" s="69"/>
      <c r="EB749" s="69"/>
      <c r="EC749" s="69"/>
      <c r="ED749" s="69"/>
      <c r="EE749" s="69"/>
      <c r="EF749" s="69"/>
      <c r="EG749" s="69"/>
      <c r="EH749" s="69"/>
      <c r="EI749" s="69"/>
      <c r="EJ749" s="69"/>
      <c r="EK749" s="69"/>
      <c r="EL749" s="69"/>
      <c r="EM749" s="69"/>
      <c r="EN749" s="69"/>
      <c r="EO749" s="69"/>
      <c r="EP749" s="69"/>
      <c r="EQ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c r="AN750" s="69"/>
      <c r="AO750" s="69"/>
      <c r="AP750" s="69"/>
      <c r="AQ750" s="69"/>
      <c r="AR750" s="69"/>
      <c r="AS750" s="69"/>
      <c r="AT750" s="69"/>
      <c r="AU750" s="69"/>
      <c r="AV750" s="69"/>
      <c r="AW750" s="69"/>
      <c r="AX750" s="69"/>
      <c r="AY750" s="69"/>
      <c r="AZ750" s="69"/>
      <c r="BA750" s="69"/>
      <c r="BB750" s="69"/>
      <c r="BC750" s="69"/>
      <c r="BD750" s="69"/>
      <c r="BE750" s="69"/>
      <c r="BF750" s="69"/>
      <c r="BG750" s="69"/>
      <c r="BH750" s="69"/>
      <c r="BI750" s="69"/>
      <c r="BJ750" s="69"/>
      <c r="BK750" s="69"/>
      <c r="BL750" s="69"/>
      <c r="BM750" s="69"/>
      <c r="BN750" s="69"/>
      <c r="BO750" s="69"/>
      <c r="BP750" s="69"/>
      <c r="BQ750" s="69"/>
      <c r="BR750" s="69"/>
      <c r="BS750" s="69"/>
      <c r="BT750" s="69"/>
      <c r="BU750" s="69"/>
      <c r="BV750" s="69"/>
      <c r="BW750" s="69"/>
      <c r="BX750" s="69"/>
      <c r="BY750" s="69"/>
      <c r="BZ750" s="69"/>
      <c r="CA750" s="69"/>
      <c r="CB750" s="69"/>
      <c r="CC750" s="69"/>
      <c r="CD750" s="69"/>
      <c r="CE750" s="69"/>
      <c r="CF750" s="69"/>
      <c r="CG750" s="69"/>
      <c r="CH750" s="69"/>
      <c r="CI750" s="69"/>
      <c r="CJ750" s="69"/>
      <c r="CK750" s="69"/>
      <c r="CL750" s="69"/>
      <c r="CM750" s="69"/>
      <c r="CN750" s="69"/>
      <c r="CO750" s="69"/>
      <c r="CP750" s="69"/>
      <c r="CQ750" s="69"/>
      <c r="CR750" s="69"/>
      <c r="CS750" s="69"/>
      <c r="CT750" s="69"/>
      <c r="CU750" s="69"/>
      <c r="CV750" s="69"/>
      <c r="CW750" s="69"/>
      <c r="CX750" s="69"/>
      <c r="CY750" s="69"/>
      <c r="CZ750" s="69"/>
      <c r="DA750" s="69"/>
      <c r="DB750" s="69"/>
      <c r="DC750" s="69"/>
      <c r="DD750" s="69"/>
      <c r="DE750" s="69"/>
      <c r="DF750" s="69"/>
      <c r="DG750" s="69"/>
      <c r="DH750" s="69"/>
      <c r="DI750" s="69"/>
      <c r="DJ750" s="69"/>
      <c r="DK750" s="69"/>
      <c r="DL750" s="69"/>
      <c r="DM750" s="69"/>
      <c r="DN750" s="69"/>
      <c r="DO750" s="69"/>
      <c r="DP750" s="69"/>
      <c r="DQ750" s="69"/>
      <c r="DR750" s="69"/>
      <c r="DS750" s="69"/>
      <c r="DT750" s="69"/>
      <c r="DU750" s="69"/>
      <c r="DV750" s="69"/>
      <c r="DW750" s="69"/>
      <c r="DX750" s="69"/>
      <c r="DY750" s="69"/>
      <c r="DZ750" s="69"/>
      <c r="EA750" s="69"/>
      <c r="EB750" s="69"/>
      <c r="EC750" s="69"/>
      <c r="ED750" s="69"/>
      <c r="EE750" s="69"/>
      <c r="EF750" s="69"/>
      <c r="EG750" s="69"/>
      <c r="EH750" s="69"/>
      <c r="EI750" s="69"/>
      <c r="EJ750" s="69"/>
      <c r="EK750" s="69"/>
      <c r="EL750" s="69"/>
      <c r="EM750" s="69"/>
      <c r="EN750" s="69"/>
      <c r="EO750" s="69"/>
      <c r="EP750" s="69"/>
      <c r="EQ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69"/>
      <c r="AN751" s="69"/>
      <c r="AO751" s="69"/>
      <c r="AP751" s="69"/>
      <c r="AQ751" s="69"/>
      <c r="AR751" s="69"/>
      <c r="AS751" s="69"/>
      <c r="AT751" s="69"/>
      <c r="AU751" s="69"/>
      <c r="AV751" s="69"/>
      <c r="AW751" s="69"/>
      <c r="AX751" s="69"/>
      <c r="AY751" s="69"/>
      <c r="AZ751" s="69"/>
      <c r="BA751" s="69"/>
      <c r="BB751" s="69"/>
      <c r="BC751" s="69"/>
      <c r="BD751" s="69"/>
      <c r="BE751" s="69"/>
      <c r="BF751" s="69"/>
      <c r="BG751" s="69"/>
      <c r="BH751" s="69"/>
      <c r="BI751" s="69"/>
      <c r="BJ751" s="69"/>
      <c r="BK751" s="69"/>
      <c r="BL751" s="69"/>
      <c r="BM751" s="69"/>
      <c r="BN751" s="69"/>
      <c r="BO751" s="69"/>
      <c r="BP751" s="69"/>
      <c r="BQ751" s="69"/>
      <c r="BR751" s="69"/>
      <c r="BS751" s="69"/>
      <c r="BT751" s="69"/>
      <c r="BU751" s="69"/>
      <c r="BV751" s="69"/>
      <c r="BW751" s="69"/>
      <c r="BX751" s="69"/>
      <c r="BY751" s="69"/>
      <c r="BZ751" s="69"/>
      <c r="CA751" s="69"/>
      <c r="CB751" s="69"/>
      <c r="CC751" s="69"/>
      <c r="CD751" s="69"/>
      <c r="CE751" s="69"/>
      <c r="CF751" s="69"/>
      <c r="CG751" s="69"/>
      <c r="CH751" s="69"/>
      <c r="CI751" s="69"/>
      <c r="CJ751" s="69"/>
      <c r="CK751" s="69"/>
      <c r="CL751" s="69"/>
      <c r="CM751" s="69"/>
      <c r="CN751" s="69"/>
      <c r="CO751" s="69"/>
      <c r="CP751" s="69"/>
      <c r="CQ751" s="69"/>
      <c r="CR751" s="69"/>
      <c r="CS751" s="69"/>
      <c r="CT751" s="69"/>
      <c r="CU751" s="69"/>
      <c r="CV751" s="69"/>
      <c r="CW751" s="69"/>
      <c r="CX751" s="69"/>
      <c r="CY751" s="69"/>
      <c r="CZ751" s="69"/>
      <c r="DA751" s="69"/>
      <c r="DB751" s="69"/>
      <c r="DC751" s="69"/>
      <c r="DD751" s="69"/>
      <c r="DE751" s="69"/>
      <c r="DF751" s="69"/>
      <c r="DG751" s="69"/>
      <c r="DH751" s="69"/>
      <c r="DI751" s="69"/>
      <c r="DJ751" s="69"/>
      <c r="DK751" s="69"/>
      <c r="DL751" s="69"/>
      <c r="DM751" s="69"/>
      <c r="DN751" s="69"/>
      <c r="DO751" s="69"/>
      <c r="DP751" s="69"/>
      <c r="DQ751" s="69"/>
      <c r="DR751" s="69"/>
      <c r="DS751" s="69"/>
      <c r="DT751" s="69"/>
      <c r="DU751" s="69"/>
      <c r="DV751" s="69"/>
      <c r="DW751" s="69"/>
      <c r="DX751" s="69"/>
      <c r="DY751" s="69"/>
      <c r="DZ751" s="69"/>
      <c r="EA751" s="69"/>
      <c r="EB751" s="69"/>
      <c r="EC751" s="69"/>
      <c r="ED751" s="69"/>
      <c r="EE751" s="69"/>
      <c r="EF751" s="69"/>
      <c r="EG751" s="69"/>
      <c r="EH751" s="69"/>
      <c r="EI751" s="69"/>
      <c r="EJ751" s="69"/>
      <c r="EK751" s="69"/>
      <c r="EL751" s="69"/>
      <c r="EM751" s="69"/>
      <c r="EN751" s="69"/>
      <c r="EO751" s="69"/>
      <c r="EP751" s="69"/>
      <c r="EQ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69"/>
      <c r="AN752" s="69"/>
      <c r="AO752" s="69"/>
      <c r="AP752" s="69"/>
      <c r="AQ752" s="69"/>
      <c r="AR752" s="69"/>
      <c r="AS752" s="69"/>
      <c r="AT752" s="69"/>
      <c r="AU752" s="69"/>
      <c r="AV752" s="69"/>
      <c r="AW752" s="69"/>
      <c r="AX752" s="69"/>
      <c r="AY752" s="69"/>
      <c r="AZ752" s="69"/>
      <c r="BA752" s="69"/>
      <c r="BB752" s="69"/>
      <c r="BC752" s="69"/>
      <c r="BD752" s="69"/>
      <c r="BE752" s="69"/>
      <c r="BF752" s="69"/>
      <c r="BG752" s="69"/>
      <c r="BH752" s="69"/>
      <c r="BI752" s="69"/>
      <c r="BJ752" s="69"/>
      <c r="BK752" s="69"/>
      <c r="BL752" s="69"/>
      <c r="BM752" s="69"/>
      <c r="BN752" s="69"/>
      <c r="BO752" s="69"/>
      <c r="BP752" s="69"/>
      <c r="BQ752" s="69"/>
      <c r="BR752" s="69"/>
      <c r="BS752" s="69"/>
      <c r="BT752" s="69"/>
      <c r="BU752" s="69"/>
      <c r="BV752" s="69"/>
      <c r="BW752" s="69"/>
      <c r="BX752" s="69"/>
      <c r="BY752" s="69"/>
      <c r="BZ752" s="69"/>
      <c r="CA752" s="69"/>
      <c r="CB752" s="69"/>
      <c r="CC752" s="69"/>
      <c r="CD752" s="69"/>
      <c r="CE752" s="69"/>
      <c r="CF752" s="69"/>
      <c r="CG752" s="69"/>
      <c r="CH752" s="69"/>
      <c r="CI752" s="69"/>
      <c r="CJ752" s="69"/>
      <c r="CK752" s="69"/>
      <c r="CL752" s="69"/>
      <c r="CM752" s="69"/>
      <c r="CN752" s="69"/>
      <c r="CO752" s="69"/>
      <c r="CP752" s="69"/>
      <c r="CQ752" s="69"/>
      <c r="CR752" s="69"/>
      <c r="CS752" s="69"/>
      <c r="CT752" s="69"/>
      <c r="CU752" s="69"/>
      <c r="CV752" s="69"/>
      <c r="CW752" s="69"/>
      <c r="CX752" s="69"/>
      <c r="CY752" s="69"/>
      <c r="CZ752" s="69"/>
      <c r="DA752" s="69"/>
      <c r="DB752" s="69"/>
      <c r="DC752" s="69"/>
      <c r="DD752" s="69"/>
      <c r="DE752" s="69"/>
      <c r="DF752" s="69"/>
      <c r="DG752" s="69"/>
      <c r="DH752" s="69"/>
      <c r="DI752" s="69"/>
      <c r="DJ752" s="69"/>
      <c r="DK752" s="69"/>
      <c r="DL752" s="69"/>
      <c r="DM752" s="69"/>
      <c r="DN752" s="69"/>
      <c r="DO752" s="69"/>
      <c r="DP752" s="69"/>
      <c r="DQ752" s="69"/>
      <c r="DR752" s="69"/>
      <c r="DS752" s="69"/>
      <c r="DT752" s="69"/>
      <c r="DU752" s="69"/>
      <c r="DV752" s="69"/>
      <c r="DW752" s="69"/>
      <c r="DX752" s="69"/>
      <c r="DY752" s="69"/>
      <c r="DZ752" s="69"/>
      <c r="EA752" s="69"/>
      <c r="EB752" s="69"/>
      <c r="EC752" s="69"/>
      <c r="ED752" s="69"/>
      <c r="EE752" s="69"/>
      <c r="EF752" s="69"/>
      <c r="EG752" s="69"/>
      <c r="EH752" s="69"/>
      <c r="EI752" s="69"/>
      <c r="EJ752" s="69"/>
      <c r="EK752" s="69"/>
      <c r="EL752" s="69"/>
      <c r="EM752" s="69"/>
      <c r="EN752" s="69"/>
      <c r="EO752" s="69"/>
      <c r="EP752" s="69"/>
      <c r="EQ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c r="AN753" s="69"/>
      <c r="AO753" s="69"/>
      <c r="AP753" s="69"/>
      <c r="AQ753" s="69"/>
      <c r="AR753" s="69"/>
      <c r="AS753" s="69"/>
      <c r="AT753" s="69"/>
      <c r="AU753" s="69"/>
      <c r="AV753" s="69"/>
      <c r="AW753" s="69"/>
      <c r="AX753" s="69"/>
      <c r="AY753" s="69"/>
      <c r="AZ753" s="69"/>
      <c r="BA753" s="69"/>
      <c r="BB753" s="69"/>
      <c r="BC753" s="69"/>
      <c r="BD753" s="69"/>
      <c r="BE753" s="69"/>
      <c r="BF753" s="69"/>
      <c r="BG753" s="69"/>
      <c r="BH753" s="69"/>
      <c r="BI753" s="69"/>
      <c r="BJ753" s="69"/>
      <c r="BK753" s="69"/>
      <c r="BL753" s="69"/>
      <c r="BM753" s="69"/>
      <c r="BN753" s="69"/>
      <c r="BO753" s="69"/>
      <c r="BP753" s="69"/>
      <c r="BQ753" s="69"/>
      <c r="BR753" s="69"/>
      <c r="BS753" s="69"/>
      <c r="BT753" s="69"/>
      <c r="BU753" s="69"/>
      <c r="BV753" s="69"/>
      <c r="BW753" s="69"/>
      <c r="BX753" s="69"/>
      <c r="BY753" s="69"/>
      <c r="BZ753" s="69"/>
      <c r="CA753" s="69"/>
      <c r="CB753" s="69"/>
      <c r="CC753" s="69"/>
      <c r="CD753" s="69"/>
      <c r="CE753" s="69"/>
      <c r="CF753" s="69"/>
      <c r="CG753" s="69"/>
      <c r="CH753" s="69"/>
      <c r="CI753" s="69"/>
      <c r="CJ753" s="69"/>
      <c r="CK753" s="69"/>
      <c r="CL753" s="69"/>
      <c r="CM753" s="69"/>
      <c r="CN753" s="69"/>
      <c r="CO753" s="69"/>
      <c r="CP753" s="69"/>
      <c r="CQ753" s="69"/>
      <c r="CR753" s="69"/>
      <c r="CS753" s="69"/>
      <c r="CT753" s="69"/>
      <c r="CU753" s="69"/>
      <c r="CV753" s="69"/>
      <c r="CW753" s="69"/>
      <c r="CX753" s="69"/>
      <c r="CY753" s="69"/>
      <c r="CZ753" s="69"/>
      <c r="DA753" s="69"/>
      <c r="DB753" s="69"/>
      <c r="DC753" s="69"/>
      <c r="DD753" s="69"/>
      <c r="DE753" s="69"/>
      <c r="DF753" s="69"/>
      <c r="DG753" s="69"/>
      <c r="DH753" s="69"/>
      <c r="DI753" s="69"/>
      <c r="DJ753" s="69"/>
      <c r="DK753" s="69"/>
      <c r="DL753" s="69"/>
      <c r="DM753" s="69"/>
      <c r="DN753" s="69"/>
      <c r="DO753" s="69"/>
      <c r="DP753" s="69"/>
      <c r="DQ753" s="69"/>
      <c r="DR753" s="69"/>
      <c r="DS753" s="69"/>
      <c r="DT753" s="69"/>
      <c r="DU753" s="69"/>
      <c r="DV753" s="69"/>
      <c r="DW753" s="69"/>
      <c r="DX753" s="69"/>
      <c r="DY753" s="69"/>
      <c r="DZ753" s="69"/>
      <c r="EA753" s="69"/>
      <c r="EB753" s="69"/>
      <c r="EC753" s="69"/>
      <c r="ED753" s="69"/>
      <c r="EE753" s="69"/>
      <c r="EF753" s="69"/>
      <c r="EG753" s="69"/>
      <c r="EH753" s="69"/>
      <c r="EI753" s="69"/>
      <c r="EJ753" s="69"/>
      <c r="EK753" s="69"/>
      <c r="EL753" s="69"/>
      <c r="EM753" s="69"/>
      <c r="EN753" s="69"/>
      <c r="EO753" s="69"/>
      <c r="EP753" s="69"/>
      <c r="EQ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69"/>
      <c r="AN754" s="69"/>
      <c r="AO754" s="69"/>
      <c r="AP754" s="69"/>
      <c r="AQ754" s="69"/>
      <c r="AR754" s="69"/>
      <c r="AS754" s="69"/>
      <c r="AT754" s="69"/>
      <c r="AU754" s="69"/>
      <c r="AV754" s="69"/>
      <c r="AW754" s="69"/>
      <c r="AX754" s="69"/>
      <c r="AY754" s="69"/>
      <c r="AZ754" s="69"/>
      <c r="BA754" s="69"/>
      <c r="BB754" s="69"/>
      <c r="BC754" s="69"/>
      <c r="BD754" s="69"/>
      <c r="BE754" s="69"/>
      <c r="BF754" s="69"/>
      <c r="BG754" s="69"/>
      <c r="BH754" s="69"/>
      <c r="BI754" s="69"/>
      <c r="BJ754" s="69"/>
      <c r="BK754" s="69"/>
      <c r="BL754" s="69"/>
      <c r="BM754" s="69"/>
      <c r="BN754" s="69"/>
      <c r="BO754" s="69"/>
      <c r="BP754" s="69"/>
      <c r="BQ754" s="69"/>
      <c r="BR754" s="69"/>
      <c r="BS754" s="69"/>
      <c r="BT754" s="69"/>
      <c r="BU754" s="69"/>
      <c r="BV754" s="69"/>
      <c r="BW754" s="69"/>
      <c r="BX754" s="69"/>
      <c r="BY754" s="69"/>
      <c r="BZ754" s="69"/>
      <c r="CA754" s="69"/>
      <c r="CB754" s="69"/>
      <c r="CC754" s="69"/>
      <c r="CD754" s="69"/>
      <c r="CE754" s="69"/>
      <c r="CF754" s="69"/>
      <c r="CG754" s="69"/>
      <c r="CH754" s="69"/>
      <c r="CI754" s="69"/>
      <c r="CJ754" s="69"/>
      <c r="CK754" s="69"/>
      <c r="CL754" s="69"/>
      <c r="CM754" s="69"/>
      <c r="CN754" s="69"/>
      <c r="CO754" s="69"/>
      <c r="CP754" s="69"/>
      <c r="CQ754" s="69"/>
      <c r="CR754" s="69"/>
      <c r="CS754" s="69"/>
      <c r="CT754" s="69"/>
      <c r="CU754" s="69"/>
      <c r="CV754" s="69"/>
      <c r="CW754" s="69"/>
      <c r="CX754" s="69"/>
      <c r="CY754" s="69"/>
      <c r="CZ754" s="69"/>
      <c r="DA754" s="69"/>
      <c r="DB754" s="69"/>
      <c r="DC754" s="69"/>
      <c r="DD754" s="69"/>
      <c r="DE754" s="69"/>
      <c r="DF754" s="69"/>
      <c r="DG754" s="69"/>
      <c r="DH754" s="69"/>
      <c r="DI754" s="69"/>
      <c r="DJ754" s="69"/>
      <c r="DK754" s="69"/>
      <c r="DL754" s="69"/>
      <c r="DM754" s="69"/>
      <c r="DN754" s="69"/>
      <c r="DO754" s="69"/>
      <c r="DP754" s="69"/>
      <c r="DQ754" s="69"/>
      <c r="DR754" s="69"/>
      <c r="DS754" s="69"/>
      <c r="DT754" s="69"/>
      <c r="DU754" s="69"/>
      <c r="DV754" s="69"/>
      <c r="DW754" s="69"/>
      <c r="DX754" s="69"/>
      <c r="DY754" s="69"/>
      <c r="DZ754" s="69"/>
      <c r="EA754" s="69"/>
      <c r="EB754" s="69"/>
      <c r="EC754" s="69"/>
      <c r="ED754" s="69"/>
      <c r="EE754" s="69"/>
      <c r="EF754" s="69"/>
      <c r="EG754" s="69"/>
      <c r="EH754" s="69"/>
      <c r="EI754" s="69"/>
      <c r="EJ754" s="69"/>
      <c r="EK754" s="69"/>
      <c r="EL754" s="69"/>
      <c r="EM754" s="69"/>
      <c r="EN754" s="69"/>
      <c r="EO754" s="69"/>
      <c r="EP754" s="69"/>
      <c r="EQ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69"/>
      <c r="AN755" s="69"/>
      <c r="AO755" s="69"/>
      <c r="AP755" s="69"/>
      <c r="AQ755" s="69"/>
      <c r="AR755" s="69"/>
      <c r="AS755" s="69"/>
      <c r="AT755" s="69"/>
      <c r="AU755" s="69"/>
      <c r="AV755" s="69"/>
      <c r="AW755" s="69"/>
      <c r="AX755" s="69"/>
      <c r="AY755" s="69"/>
      <c r="AZ755" s="69"/>
      <c r="BA755" s="69"/>
      <c r="BB755" s="69"/>
      <c r="BC755" s="69"/>
      <c r="BD755" s="69"/>
      <c r="BE755" s="69"/>
      <c r="BF755" s="69"/>
      <c r="BG755" s="69"/>
      <c r="BH755" s="69"/>
      <c r="BI755" s="69"/>
      <c r="BJ755" s="69"/>
      <c r="BK755" s="69"/>
      <c r="BL755" s="69"/>
      <c r="BM755" s="69"/>
      <c r="BN755" s="69"/>
      <c r="BO755" s="69"/>
      <c r="BP755" s="69"/>
      <c r="BQ755" s="69"/>
      <c r="BR755" s="69"/>
      <c r="BS755" s="69"/>
      <c r="BT755" s="69"/>
      <c r="BU755" s="69"/>
      <c r="BV755" s="69"/>
      <c r="BW755" s="69"/>
      <c r="BX755" s="69"/>
      <c r="BY755" s="69"/>
      <c r="BZ755" s="69"/>
      <c r="CA755" s="69"/>
      <c r="CB755" s="69"/>
      <c r="CC755" s="69"/>
      <c r="CD755" s="69"/>
      <c r="CE755" s="69"/>
      <c r="CF755" s="69"/>
      <c r="CG755" s="69"/>
      <c r="CH755" s="69"/>
      <c r="CI755" s="69"/>
      <c r="CJ755" s="69"/>
      <c r="CK755" s="69"/>
      <c r="CL755" s="69"/>
      <c r="CM755" s="69"/>
      <c r="CN755" s="69"/>
      <c r="CO755" s="69"/>
      <c r="CP755" s="69"/>
      <c r="CQ755" s="69"/>
      <c r="CR755" s="69"/>
      <c r="CS755" s="69"/>
      <c r="CT755" s="69"/>
      <c r="CU755" s="69"/>
      <c r="CV755" s="69"/>
      <c r="CW755" s="69"/>
      <c r="CX755" s="69"/>
      <c r="CY755" s="69"/>
      <c r="CZ755" s="69"/>
      <c r="DA755" s="69"/>
      <c r="DB755" s="69"/>
      <c r="DC755" s="69"/>
      <c r="DD755" s="69"/>
      <c r="DE755" s="69"/>
      <c r="DF755" s="69"/>
      <c r="DG755" s="69"/>
      <c r="DH755" s="69"/>
      <c r="DI755" s="69"/>
      <c r="DJ755" s="69"/>
      <c r="DK755" s="69"/>
      <c r="DL755" s="69"/>
      <c r="DM755" s="69"/>
      <c r="DN755" s="69"/>
      <c r="DO755" s="69"/>
      <c r="DP755" s="69"/>
      <c r="DQ755" s="69"/>
      <c r="DR755" s="69"/>
      <c r="DS755" s="69"/>
      <c r="DT755" s="69"/>
      <c r="DU755" s="69"/>
      <c r="DV755" s="69"/>
      <c r="DW755" s="69"/>
      <c r="DX755" s="69"/>
      <c r="DY755" s="69"/>
      <c r="DZ755" s="69"/>
      <c r="EA755" s="69"/>
      <c r="EB755" s="69"/>
      <c r="EC755" s="69"/>
      <c r="ED755" s="69"/>
      <c r="EE755" s="69"/>
      <c r="EF755" s="69"/>
      <c r="EG755" s="69"/>
      <c r="EH755" s="69"/>
      <c r="EI755" s="69"/>
      <c r="EJ755" s="69"/>
      <c r="EK755" s="69"/>
      <c r="EL755" s="69"/>
      <c r="EM755" s="69"/>
      <c r="EN755" s="69"/>
      <c r="EO755" s="69"/>
      <c r="EP755" s="69"/>
      <c r="EQ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69"/>
      <c r="AN756" s="69"/>
      <c r="AO756" s="69"/>
      <c r="AP756" s="69"/>
      <c r="AQ756" s="69"/>
      <c r="AR756" s="69"/>
      <c r="AS756" s="69"/>
      <c r="AT756" s="69"/>
      <c r="AU756" s="69"/>
      <c r="AV756" s="69"/>
      <c r="AW756" s="69"/>
      <c r="AX756" s="69"/>
      <c r="AY756" s="69"/>
      <c r="AZ756" s="69"/>
      <c r="BA756" s="69"/>
      <c r="BB756" s="69"/>
      <c r="BC756" s="69"/>
      <c r="BD756" s="69"/>
      <c r="BE756" s="69"/>
      <c r="BF756" s="69"/>
      <c r="BG756" s="69"/>
      <c r="BH756" s="69"/>
      <c r="BI756" s="69"/>
      <c r="BJ756" s="69"/>
      <c r="BK756" s="69"/>
      <c r="BL756" s="69"/>
      <c r="BM756" s="69"/>
      <c r="BN756" s="69"/>
      <c r="BO756" s="69"/>
      <c r="BP756" s="69"/>
      <c r="BQ756" s="69"/>
      <c r="BR756" s="69"/>
      <c r="BS756" s="69"/>
      <c r="BT756" s="69"/>
      <c r="BU756" s="69"/>
      <c r="BV756" s="69"/>
      <c r="BW756" s="69"/>
      <c r="BX756" s="69"/>
      <c r="BY756" s="69"/>
      <c r="BZ756" s="69"/>
      <c r="CA756" s="69"/>
      <c r="CB756" s="69"/>
      <c r="CC756" s="69"/>
      <c r="CD756" s="69"/>
      <c r="CE756" s="69"/>
      <c r="CF756" s="69"/>
      <c r="CG756" s="69"/>
      <c r="CH756" s="69"/>
      <c r="CI756" s="69"/>
      <c r="CJ756" s="69"/>
      <c r="CK756" s="69"/>
      <c r="CL756" s="69"/>
      <c r="CM756" s="69"/>
      <c r="CN756" s="69"/>
      <c r="CO756" s="69"/>
      <c r="CP756" s="69"/>
      <c r="CQ756" s="69"/>
      <c r="CR756" s="69"/>
      <c r="CS756" s="69"/>
      <c r="CT756" s="69"/>
      <c r="CU756" s="69"/>
      <c r="CV756" s="69"/>
      <c r="CW756" s="69"/>
      <c r="CX756" s="69"/>
      <c r="CY756" s="69"/>
      <c r="CZ756" s="69"/>
      <c r="DA756" s="69"/>
      <c r="DB756" s="69"/>
      <c r="DC756" s="69"/>
      <c r="DD756" s="69"/>
      <c r="DE756" s="69"/>
      <c r="DF756" s="69"/>
      <c r="DG756" s="69"/>
      <c r="DH756" s="69"/>
      <c r="DI756" s="69"/>
      <c r="DJ756" s="69"/>
      <c r="DK756" s="69"/>
      <c r="DL756" s="69"/>
      <c r="DM756" s="69"/>
      <c r="DN756" s="69"/>
      <c r="DO756" s="69"/>
      <c r="DP756" s="69"/>
      <c r="DQ756" s="69"/>
      <c r="DR756" s="69"/>
      <c r="DS756" s="69"/>
      <c r="DT756" s="69"/>
      <c r="DU756" s="69"/>
      <c r="DV756" s="69"/>
      <c r="DW756" s="69"/>
      <c r="DX756" s="69"/>
      <c r="DY756" s="69"/>
      <c r="DZ756" s="69"/>
      <c r="EA756" s="69"/>
      <c r="EB756" s="69"/>
      <c r="EC756" s="69"/>
      <c r="ED756" s="69"/>
      <c r="EE756" s="69"/>
      <c r="EF756" s="69"/>
      <c r="EG756" s="69"/>
      <c r="EH756" s="69"/>
      <c r="EI756" s="69"/>
      <c r="EJ756" s="69"/>
      <c r="EK756" s="69"/>
      <c r="EL756" s="69"/>
      <c r="EM756" s="69"/>
      <c r="EN756" s="69"/>
      <c r="EO756" s="69"/>
      <c r="EP756" s="69"/>
      <c r="EQ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69"/>
      <c r="AN757" s="69"/>
      <c r="AO757" s="69"/>
      <c r="AP757" s="69"/>
      <c r="AQ757" s="69"/>
      <c r="AR757" s="69"/>
      <c r="AS757" s="69"/>
      <c r="AT757" s="69"/>
      <c r="AU757" s="69"/>
      <c r="AV757" s="69"/>
      <c r="AW757" s="69"/>
      <c r="AX757" s="69"/>
      <c r="AY757" s="69"/>
      <c r="AZ757" s="69"/>
      <c r="BA757" s="69"/>
      <c r="BB757" s="69"/>
      <c r="BC757" s="69"/>
      <c r="BD757" s="69"/>
      <c r="BE757" s="69"/>
      <c r="BF757" s="69"/>
      <c r="BG757" s="69"/>
      <c r="BH757" s="69"/>
      <c r="BI757" s="69"/>
      <c r="BJ757" s="69"/>
      <c r="BK757" s="69"/>
      <c r="BL757" s="69"/>
      <c r="BM757" s="69"/>
      <c r="BN757" s="69"/>
      <c r="BO757" s="69"/>
      <c r="BP757" s="69"/>
      <c r="BQ757" s="69"/>
      <c r="BR757" s="69"/>
      <c r="BS757" s="69"/>
      <c r="BT757" s="69"/>
      <c r="BU757" s="69"/>
      <c r="BV757" s="69"/>
      <c r="BW757" s="69"/>
      <c r="BX757" s="69"/>
      <c r="BY757" s="69"/>
      <c r="BZ757" s="69"/>
      <c r="CA757" s="69"/>
      <c r="CB757" s="69"/>
      <c r="CC757" s="69"/>
      <c r="CD757" s="69"/>
      <c r="CE757" s="69"/>
      <c r="CF757" s="69"/>
      <c r="CG757" s="69"/>
      <c r="CH757" s="69"/>
      <c r="CI757" s="69"/>
      <c r="CJ757" s="69"/>
      <c r="CK757" s="69"/>
      <c r="CL757" s="69"/>
      <c r="CM757" s="69"/>
      <c r="CN757" s="69"/>
      <c r="CO757" s="69"/>
      <c r="CP757" s="69"/>
      <c r="CQ757" s="69"/>
      <c r="CR757" s="69"/>
      <c r="CS757" s="69"/>
      <c r="CT757" s="69"/>
      <c r="CU757" s="69"/>
      <c r="CV757" s="69"/>
      <c r="CW757" s="69"/>
      <c r="CX757" s="69"/>
      <c r="CY757" s="69"/>
      <c r="CZ757" s="69"/>
      <c r="DA757" s="69"/>
      <c r="DB757" s="69"/>
      <c r="DC757" s="69"/>
      <c r="DD757" s="69"/>
      <c r="DE757" s="69"/>
      <c r="DF757" s="69"/>
      <c r="DG757" s="69"/>
      <c r="DH757" s="69"/>
      <c r="DI757" s="69"/>
      <c r="DJ757" s="69"/>
      <c r="DK757" s="69"/>
      <c r="DL757" s="69"/>
      <c r="DM757" s="69"/>
      <c r="DN757" s="69"/>
      <c r="DO757" s="69"/>
      <c r="DP757" s="69"/>
      <c r="DQ757" s="69"/>
      <c r="DR757" s="69"/>
      <c r="DS757" s="69"/>
      <c r="DT757" s="69"/>
      <c r="DU757" s="69"/>
      <c r="DV757" s="69"/>
      <c r="DW757" s="69"/>
      <c r="DX757" s="69"/>
      <c r="DY757" s="69"/>
      <c r="DZ757" s="69"/>
      <c r="EA757" s="69"/>
      <c r="EB757" s="69"/>
      <c r="EC757" s="69"/>
      <c r="ED757" s="69"/>
      <c r="EE757" s="69"/>
      <c r="EF757" s="69"/>
      <c r="EG757" s="69"/>
      <c r="EH757" s="69"/>
      <c r="EI757" s="69"/>
      <c r="EJ757" s="69"/>
      <c r="EK757" s="69"/>
      <c r="EL757" s="69"/>
      <c r="EM757" s="69"/>
      <c r="EN757" s="69"/>
      <c r="EO757" s="69"/>
      <c r="EP757" s="69"/>
      <c r="EQ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69"/>
      <c r="AN758" s="69"/>
      <c r="AO758" s="69"/>
      <c r="AP758" s="69"/>
      <c r="AQ758" s="69"/>
      <c r="AR758" s="69"/>
      <c r="AS758" s="69"/>
      <c r="AT758" s="69"/>
      <c r="AU758" s="69"/>
      <c r="AV758" s="69"/>
      <c r="AW758" s="69"/>
      <c r="AX758" s="69"/>
      <c r="AY758" s="69"/>
      <c r="AZ758" s="69"/>
      <c r="BA758" s="69"/>
      <c r="BB758" s="69"/>
      <c r="BC758" s="69"/>
      <c r="BD758" s="69"/>
      <c r="BE758" s="69"/>
      <c r="BF758" s="69"/>
      <c r="BG758" s="69"/>
      <c r="BH758" s="69"/>
      <c r="BI758" s="69"/>
      <c r="BJ758" s="69"/>
      <c r="BK758" s="69"/>
      <c r="BL758" s="69"/>
      <c r="BM758" s="69"/>
      <c r="BN758" s="69"/>
      <c r="BO758" s="69"/>
      <c r="BP758" s="69"/>
      <c r="BQ758" s="69"/>
      <c r="BR758" s="69"/>
      <c r="BS758" s="69"/>
      <c r="BT758" s="69"/>
      <c r="BU758" s="69"/>
      <c r="BV758" s="69"/>
      <c r="BW758" s="69"/>
      <c r="BX758" s="69"/>
      <c r="BY758" s="69"/>
      <c r="BZ758" s="69"/>
      <c r="CA758" s="69"/>
      <c r="CB758" s="69"/>
      <c r="CC758" s="69"/>
      <c r="CD758" s="69"/>
      <c r="CE758" s="69"/>
      <c r="CF758" s="69"/>
      <c r="CG758" s="69"/>
      <c r="CH758" s="69"/>
      <c r="CI758" s="69"/>
      <c r="CJ758" s="69"/>
      <c r="CK758" s="69"/>
      <c r="CL758" s="69"/>
      <c r="CM758" s="69"/>
      <c r="CN758" s="69"/>
      <c r="CO758" s="69"/>
      <c r="CP758" s="69"/>
      <c r="CQ758" s="69"/>
      <c r="CR758" s="69"/>
      <c r="CS758" s="69"/>
      <c r="CT758" s="69"/>
      <c r="CU758" s="69"/>
      <c r="CV758" s="69"/>
      <c r="CW758" s="69"/>
      <c r="CX758" s="69"/>
      <c r="CY758" s="69"/>
      <c r="CZ758" s="69"/>
      <c r="DA758" s="69"/>
      <c r="DB758" s="69"/>
      <c r="DC758" s="69"/>
      <c r="DD758" s="69"/>
      <c r="DE758" s="69"/>
      <c r="DF758" s="69"/>
      <c r="DG758" s="69"/>
      <c r="DH758" s="69"/>
      <c r="DI758" s="69"/>
      <c r="DJ758" s="69"/>
      <c r="DK758" s="69"/>
      <c r="DL758" s="69"/>
      <c r="DM758" s="69"/>
      <c r="DN758" s="69"/>
      <c r="DO758" s="69"/>
      <c r="DP758" s="69"/>
      <c r="DQ758" s="69"/>
      <c r="DR758" s="69"/>
      <c r="DS758" s="69"/>
      <c r="DT758" s="69"/>
      <c r="DU758" s="69"/>
      <c r="DV758" s="69"/>
      <c r="DW758" s="69"/>
      <c r="DX758" s="69"/>
      <c r="DY758" s="69"/>
      <c r="DZ758" s="69"/>
      <c r="EA758" s="69"/>
      <c r="EB758" s="69"/>
      <c r="EC758" s="69"/>
      <c r="ED758" s="69"/>
      <c r="EE758" s="69"/>
      <c r="EF758" s="69"/>
      <c r="EG758" s="69"/>
      <c r="EH758" s="69"/>
      <c r="EI758" s="69"/>
      <c r="EJ758" s="69"/>
      <c r="EK758" s="69"/>
      <c r="EL758" s="69"/>
      <c r="EM758" s="69"/>
      <c r="EN758" s="69"/>
      <c r="EO758" s="69"/>
      <c r="EP758" s="69"/>
      <c r="EQ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69"/>
      <c r="AN759" s="69"/>
      <c r="AO759" s="69"/>
      <c r="AP759" s="69"/>
      <c r="AQ759" s="69"/>
      <c r="AR759" s="69"/>
      <c r="AS759" s="69"/>
      <c r="AT759" s="69"/>
      <c r="AU759" s="69"/>
      <c r="AV759" s="69"/>
      <c r="AW759" s="69"/>
      <c r="AX759" s="69"/>
      <c r="AY759" s="69"/>
      <c r="AZ759" s="69"/>
      <c r="BA759" s="69"/>
      <c r="BB759" s="69"/>
      <c r="BC759" s="69"/>
      <c r="BD759" s="69"/>
      <c r="BE759" s="69"/>
      <c r="BF759" s="69"/>
      <c r="BG759" s="69"/>
      <c r="BH759" s="69"/>
      <c r="BI759" s="69"/>
      <c r="BJ759" s="69"/>
      <c r="BK759" s="69"/>
      <c r="BL759" s="69"/>
      <c r="BM759" s="69"/>
      <c r="BN759" s="69"/>
      <c r="BO759" s="69"/>
      <c r="BP759" s="69"/>
      <c r="BQ759" s="69"/>
      <c r="BR759" s="69"/>
      <c r="BS759" s="69"/>
      <c r="BT759" s="69"/>
      <c r="BU759" s="69"/>
      <c r="BV759" s="69"/>
      <c r="BW759" s="69"/>
      <c r="BX759" s="69"/>
      <c r="BY759" s="69"/>
      <c r="BZ759" s="69"/>
      <c r="CA759" s="69"/>
      <c r="CB759" s="69"/>
      <c r="CC759" s="69"/>
      <c r="CD759" s="69"/>
      <c r="CE759" s="69"/>
      <c r="CF759" s="69"/>
      <c r="CG759" s="69"/>
      <c r="CH759" s="69"/>
      <c r="CI759" s="69"/>
      <c r="CJ759" s="69"/>
      <c r="CK759" s="69"/>
      <c r="CL759" s="69"/>
      <c r="CM759" s="69"/>
      <c r="CN759" s="69"/>
      <c r="CO759" s="69"/>
      <c r="CP759" s="69"/>
      <c r="CQ759" s="69"/>
      <c r="CR759" s="69"/>
      <c r="CS759" s="69"/>
      <c r="CT759" s="69"/>
      <c r="CU759" s="69"/>
      <c r="CV759" s="69"/>
      <c r="CW759" s="69"/>
      <c r="CX759" s="69"/>
      <c r="CY759" s="69"/>
      <c r="CZ759" s="69"/>
      <c r="DA759" s="69"/>
      <c r="DB759" s="69"/>
      <c r="DC759" s="69"/>
      <c r="DD759" s="69"/>
      <c r="DE759" s="69"/>
      <c r="DF759" s="69"/>
      <c r="DG759" s="69"/>
      <c r="DH759" s="69"/>
      <c r="DI759" s="69"/>
      <c r="DJ759" s="69"/>
      <c r="DK759" s="69"/>
      <c r="DL759" s="69"/>
      <c r="DM759" s="69"/>
      <c r="DN759" s="69"/>
      <c r="DO759" s="69"/>
      <c r="DP759" s="69"/>
      <c r="DQ759" s="69"/>
      <c r="DR759" s="69"/>
      <c r="DS759" s="69"/>
      <c r="DT759" s="69"/>
      <c r="DU759" s="69"/>
      <c r="DV759" s="69"/>
      <c r="DW759" s="69"/>
      <c r="DX759" s="69"/>
      <c r="DY759" s="69"/>
      <c r="DZ759" s="69"/>
      <c r="EA759" s="69"/>
      <c r="EB759" s="69"/>
      <c r="EC759" s="69"/>
      <c r="ED759" s="69"/>
      <c r="EE759" s="69"/>
      <c r="EF759" s="69"/>
      <c r="EG759" s="69"/>
      <c r="EH759" s="69"/>
      <c r="EI759" s="69"/>
      <c r="EJ759" s="69"/>
      <c r="EK759" s="69"/>
      <c r="EL759" s="69"/>
      <c r="EM759" s="69"/>
      <c r="EN759" s="69"/>
      <c r="EO759" s="69"/>
      <c r="EP759" s="69"/>
      <c r="EQ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69"/>
      <c r="AN760" s="69"/>
      <c r="AO760" s="69"/>
      <c r="AP760" s="69"/>
      <c r="AQ760" s="69"/>
      <c r="AR760" s="69"/>
      <c r="AS760" s="69"/>
      <c r="AT760" s="69"/>
      <c r="AU760" s="69"/>
      <c r="AV760" s="69"/>
      <c r="AW760" s="69"/>
      <c r="AX760" s="69"/>
      <c r="AY760" s="69"/>
      <c r="AZ760" s="69"/>
      <c r="BA760" s="69"/>
      <c r="BB760" s="69"/>
      <c r="BC760" s="69"/>
      <c r="BD760" s="69"/>
      <c r="BE760" s="69"/>
      <c r="BF760" s="69"/>
      <c r="BG760" s="69"/>
      <c r="BH760" s="69"/>
      <c r="BI760" s="69"/>
      <c r="BJ760" s="69"/>
      <c r="BK760" s="69"/>
      <c r="BL760" s="69"/>
      <c r="BM760" s="69"/>
      <c r="BN760" s="69"/>
      <c r="BO760" s="69"/>
      <c r="BP760" s="69"/>
      <c r="BQ760" s="69"/>
      <c r="BR760" s="69"/>
      <c r="BS760" s="69"/>
      <c r="BT760" s="69"/>
      <c r="BU760" s="69"/>
      <c r="BV760" s="69"/>
      <c r="BW760" s="69"/>
      <c r="BX760" s="69"/>
      <c r="BY760" s="69"/>
      <c r="BZ760" s="69"/>
      <c r="CA760" s="69"/>
      <c r="CB760" s="69"/>
      <c r="CC760" s="69"/>
      <c r="CD760" s="69"/>
      <c r="CE760" s="69"/>
      <c r="CF760" s="69"/>
      <c r="CG760" s="69"/>
      <c r="CH760" s="69"/>
      <c r="CI760" s="69"/>
      <c r="CJ760" s="69"/>
      <c r="CK760" s="69"/>
      <c r="CL760" s="69"/>
      <c r="CM760" s="69"/>
      <c r="CN760" s="69"/>
      <c r="CO760" s="69"/>
      <c r="CP760" s="69"/>
      <c r="CQ760" s="69"/>
      <c r="CR760" s="69"/>
      <c r="CS760" s="69"/>
      <c r="CT760" s="69"/>
      <c r="CU760" s="69"/>
      <c r="CV760" s="69"/>
      <c r="CW760" s="69"/>
      <c r="CX760" s="69"/>
      <c r="CY760" s="69"/>
      <c r="CZ760" s="69"/>
      <c r="DA760" s="69"/>
      <c r="DB760" s="69"/>
      <c r="DC760" s="69"/>
      <c r="DD760" s="69"/>
      <c r="DE760" s="69"/>
      <c r="DF760" s="69"/>
      <c r="DG760" s="69"/>
      <c r="DH760" s="69"/>
      <c r="DI760" s="69"/>
      <c r="DJ760" s="69"/>
      <c r="DK760" s="69"/>
      <c r="DL760" s="69"/>
      <c r="DM760" s="69"/>
      <c r="DN760" s="69"/>
      <c r="DO760" s="69"/>
      <c r="DP760" s="69"/>
      <c r="DQ760" s="69"/>
      <c r="DR760" s="69"/>
      <c r="DS760" s="69"/>
      <c r="DT760" s="69"/>
      <c r="DU760" s="69"/>
      <c r="DV760" s="69"/>
      <c r="DW760" s="69"/>
      <c r="DX760" s="69"/>
      <c r="DY760" s="69"/>
      <c r="DZ760" s="69"/>
      <c r="EA760" s="69"/>
      <c r="EB760" s="69"/>
      <c r="EC760" s="69"/>
      <c r="ED760" s="69"/>
      <c r="EE760" s="69"/>
      <c r="EF760" s="69"/>
      <c r="EG760" s="69"/>
      <c r="EH760" s="69"/>
      <c r="EI760" s="69"/>
      <c r="EJ760" s="69"/>
      <c r="EK760" s="69"/>
      <c r="EL760" s="69"/>
      <c r="EM760" s="69"/>
      <c r="EN760" s="69"/>
      <c r="EO760" s="69"/>
      <c r="EP760" s="69"/>
      <c r="EQ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69"/>
      <c r="AN761" s="69"/>
      <c r="AO761" s="69"/>
      <c r="AP761" s="69"/>
      <c r="AQ761" s="69"/>
      <c r="AR761" s="69"/>
      <c r="AS761" s="69"/>
      <c r="AT761" s="69"/>
      <c r="AU761" s="69"/>
      <c r="AV761" s="69"/>
      <c r="AW761" s="69"/>
      <c r="AX761" s="69"/>
      <c r="AY761" s="69"/>
      <c r="AZ761" s="69"/>
      <c r="BA761" s="69"/>
      <c r="BB761" s="69"/>
      <c r="BC761" s="69"/>
      <c r="BD761" s="69"/>
      <c r="BE761" s="69"/>
      <c r="BF761" s="69"/>
      <c r="BG761" s="69"/>
      <c r="BH761" s="69"/>
      <c r="BI761" s="69"/>
      <c r="BJ761" s="69"/>
      <c r="BK761" s="69"/>
      <c r="BL761" s="69"/>
      <c r="BM761" s="69"/>
      <c r="BN761" s="69"/>
      <c r="BO761" s="69"/>
      <c r="BP761" s="69"/>
      <c r="BQ761" s="69"/>
      <c r="BR761" s="69"/>
      <c r="BS761" s="69"/>
      <c r="BT761" s="69"/>
      <c r="BU761" s="69"/>
      <c r="BV761" s="69"/>
      <c r="BW761" s="69"/>
      <c r="BX761" s="69"/>
      <c r="BY761" s="69"/>
      <c r="BZ761" s="69"/>
      <c r="CA761" s="69"/>
      <c r="CB761" s="69"/>
      <c r="CC761" s="69"/>
      <c r="CD761" s="69"/>
      <c r="CE761" s="69"/>
      <c r="CF761" s="69"/>
      <c r="CG761" s="69"/>
      <c r="CH761" s="69"/>
      <c r="CI761" s="69"/>
      <c r="CJ761" s="69"/>
      <c r="CK761" s="69"/>
      <c r="CL761" s="69"/>
      <c r="CM761" s="69"/>
      <c r="CN761" s="69"/>
      <c r="CO761" s="69"/>
      <c r="CP761" s="69"/>
      <c r="CQ761" s="69"/>
      <c r="CR761" s="69"/>
      <c r="CS761" s="69"/>
      <c r="CT761" s="69"/>
      <c r="CU761" s="69"/>
      <c r="CV761" s="69"/>
      <c r="CW761" s="69"/>
      <c r="CX761" s="69"/>
      <c r="CY761" s="69"/>
      <c r="CZ761" s="69"/>
      <c r="DA761" s="69"/>
      <c r="DB761" s="69"/>
      <c r="DC761" s="69"/>
      <c r="DD761" s="69"/>
      <c r="DE761" s="69"/>
      <c r="DF761" s="69"/>
      <c r="DG761" s="69"/>
      <c r="DH761" s="69"/>
      <c r="DI761" s="69"/>
      <c r="DJ761" s="69"/>
      <c r="DK761" s="69"/>
      <c r="DL761" s="69"/>
      <c r="DM761" s="69"/>
      <c r="DN761" s="69"/>
      <c r="DO761" s="69"/>
      <c r="DP761" s="69"/>
      <c r="DQ761" s="69"/>
      <c r="DR761" s="69"/>
      <c r="DS761" s="69"/>
      <c r="DT761" s="69"/>
      <c r="DU761" s="69"/>
      <c r="DV761" s="69"/>
      <c r="DW761" s="69"/>
      <c r="DX761" s="69"/>
      <c r="DY761" s="69"/>
      <c r="DZ761" s="69"/>
      <c r="EA761" s="69"/>
      <c r="EB761" s="69"/>
      <c r="EC761" s="69"/>
      <c r="ED761" s="69"/>
      <c r="EE761" s="69"/>
      <c r="EF761" s="69"/>
      <c r="EG761" s="69"/>
      <c r="EH761" s="69"/>
      <c r="EI761" s="69"/>
      <c r="EJ761" s="69"/>
      <c r="EK761" s="69"/>
      <c r="EL761" s="69"/>
      <c r="EM761" s="69"/>
      <c r="EN761" s="69"/>
      <c r="EO761" s="69"/>
      <c r="EP761" s="69"/>
      <c r="EQ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69"/>
      <c r="AN762" s="69"/>
      <c r="AO762" s="69"/>
      <c r="AP762" s="69"/>
      <c r="AQ762" s="69"/>
      <c r="AR762" s="69"/>
      <c r="AS762" s="69"/>
      <c r="AT762" s="69"/>
      <c r="AU762" s="69"/>
      <c r="AV762" s="69"/>
      <c r="AW762" s="69"/>
      <c r="AX762" s="69"/>
      <c r="AY762" s="69"/>
      <c r="AZ762" s="69"/>
      <c r="BA762" s="69"/>
      <c r="BB762" s="69"/>
      <c r="BC762" s="69"/>
      <c r="BD762" s="69"/>
      <c r="BE762" s="69"/>
      <c r="BF762" s="69"/>
      <c r="BG762" s="69"/>
      <c r="BH762" s="69"/>
      <c r="BI762" s="69"/>
      <c r="BJ762" s="69"/>
      <c r="BK762" s="69"/>
      <c r="BL762" s="69"/>
      <c r="BM762" s="69"/>
      <c r="BN762" s="69"/>
      <c r="BO762" s="69"/>
      <c r="BP762" s="69"/>
      <c r="BQ762" s="69"/>
      <c r="BR762" s="69"/>
      <c r="BS762" s="69"/>
      <c r="BT762" s="69"/>
      <c r="BU762" s="69"/>
      <c r="BV762" s="69"/>
      <c r="BW762" s="69"/>
      <c r="BX762" s="69"/>
      <c r="BY762" s="69"/>
      <c r="BZ762" s="69"/>
      <c r="CA762" s="69"/>
      <c r="CB762" s="69"/>
      <c r="CC762" s="69"/>
      <c r="CD762" s="69"/>
      <c r="CE762" s="69"/>
      <c r="CF762" s="69"/>
      <c r="CG762" s="69"/>
      <c r="CH762" s="69"/>
      <c r="CI762" s="69"/>
      <c r="CJ762" s="69"/>
      <c r="CK762" s="69"/>
      <c r="CL762" s="69"/>
      <c r="CM762" s="69"/>
      <c r="CN762" s="69"/>
      <c r="CO762" s="69"/>
      <c r="CP762" s="69"/>
      <c r="CQ762" s="69"/>
      <c r="CR762" s="69"/>
      <c r="CS762" s="69"/>
      <c r="CT762" s="69"/>
      <c r="CU762" s="69"/>
      <c r="CV762" s="69"/>
      <c r="CW762" s="69"/>
      <c r="CX762" s="69"/>
      <c r="CY762" s="69"/>
      <c r="CZ762" s="69"/>
      <c r="DA762" s="69"/>
      <c r="DB762" s="69"/>
      <c r="DC762" s="69"/>
      <c r="DD762" s="69"/>
      <c r="DE762" s="69"/>
      <c r="DF762" s="69"/>
      <c r="DG762" s="69"/>
      <c r="DH762" s="69"/>
      <c r="DI762" s="69"/>
      <c r="DJ762" s="69"/>
      <c r="DK762" s="69"/>
      <c r="DL762" s="69"/>
      <c r="DM762" s="69"/>
      <c r="DN762" s="69"/>
      <c r="DO762" s="69"/>
      <c r="DP762" s="69"/>
      <c r="DQ762" s="69"/>
      <c r="DR762" s="69"/>
      <c r="DS762" s="69"/>
      <c r="DT762" s="69"/>
      <c r="DU762" s="69"/>
      <c r="DV762" s="69"/>
      <c r="DW762" s="69"/>
      <c r="DX762" s="69"/>
      <c r="DY762" s="69"/>
      <c r="DZ762" s="69"/>
      <c r="EA762" s="69"/>
      <c r="EB762" s="69"/>
      <c r="EC762" s="69"/>
      <c r="ED762" s="69"/>
      <c r="EE762" s="69"/>
      <c r="EF762" s="69"/>
      <c r="EG762" s="69"/>
      <c r="EH762" s="69"/>
      <c r="EI762" s="69"/>
      <c r="EJ762" s="69"/>
      <c r="EK762" s="69"/>
      <c r="EL762" s="69"/>
      <c r="EM762" s="69"/>
      <c r="EN762" s="69"/>
      <c r="EO762" s="69"/>
      <c r="EP762" s="69"/>
      <c r="EQ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69"/>
      <c r="AN763" s="69"/>
      <c r="AO763" s="69"/>
      <c r="AP763" s="69"/>
      <c r="AQ763" s="69"/>
      <c r="AR763" s="69"/>
      <c r="AS763" s="69"/>
      <c r="AT763" s="69"/>
      <c r="AU763" s="69"/>
      <c r="AV763" s="69"/>
      <c r="AW763" s="69"/>
      <c r="AX763" s="69"/>
      <c r="AY763" s="69"/>
      <c r="AZ763" s="69"/>
      <c r="BA763" s="69"/>
      <c r="BB763" s="69"/>
      <c r="BC763" s="69"/>
      <c r="BD763" s="69"/>
      <c r="BE763" s="69"/>
      <c r="BF763" s="69"/>
      <c r="BG763" s="69"/>
      <c r="BH763" s="69"/>
      <c r="BI763" s="69"/>
      <c r="BJ763" s="69"/>
      <c r="BK763" s="69"/>
      <c r="BL763" s="69"/>
      <c r="BM763" s="69"/>
      <c r="BN763" s="69"/>
      <c r="BO763" s="69"/>
      <c r="BP763" s="69"/>
      <c r="BQ763" s="69"/>
      <c r="BR763" s="69"/>
      <c r="BS763" s="69"/>
      <c r="BT763" s="69"/>
      <c r="BU763" s="69"/>
      <c r="BV763" s="69"/>
      <c r="BW763" s="69"/>
      <c r="BX763" s="69"/>
      <c r="BY763" s="69"/>
      <c r="BZ763" s="69"/>
      <c r="CA763" s="69"/>
      <c r="CB763" s="69"/>
      <c r="CC763" s="69"/>
      <c r="CD763" s="69"/>
      <c r="CE763" s="69"/>
      <c r="CF763" s="69"/>
      <c r="CG763" s="69"/>
      <c r="CH763" s="69"/>
      <c r="CI763" s="69"/>
      <c r="CJ763" s="69"/>
      <c r="CK763" s="69"/>
      <c r="CL763" s="69"/>
      <c r="CM763" s="69"/>
      <c r="CN763" s="69"/>
      <c r="CO763" s="69"/>
      <c r="CP763" s="69"/>
      <c r="CQ763" s="69"/>
      <c r="CR763" s="69"/>
      <c r="CS763" s="69"/>
      <c r="CT763" s="69"/>
      <c r="CU763" s="69"/>
      <c r="CV763" s="69"/>
      <c r="CW763" s="69"/>
      <c r="CX763" s="69"/>
      <c r="CY763" s="69"/>
      <c r="CZ763" s="69"/>
      <c r="DA763" s="69"/>
      <c r="DB763" s="69"/>
      <c r="DC763" s="69"/>
      <c r="DD763" s="69"/>
      <c r="DE763" s="69"/>
      <c r="DF763" s="69"/>
      <c r="DG763" s="69"/>
      <c r="DH763" s="69"/>
      <c r="DI763" s="69"/>
      <c r="DJ763" s="69"/>
      <c r="DK763" s="69"/>
      <c r="DL763" s="69"/>
      <c r="DM763" s="69"/>
      <c r="DN763" s="69"/>
      <c r="DO763" s="69"/>
      <c r="DP763" s="69"/>
      <c r="DQ763" s="69"/>
      <c r="DR763" s="69"/>
      <c r="DS763" s="69"/>
      <c r="DT763" s="69"/>
      <c r="DU763" s="69"/>
      <c r="DV763" s="69"/>
      <c r="DW763" s="69"/>
      <c r="DX763" s="69"/>
      <c r="DY763" s="69"/>
      <c r="DZ763" s="69"/>
      <c r="EA763" s="69"/>
      <c r="EB763" s="69"/>
      <c r="EC763" s="69"/>
      <c r="ED763" s="69"/>
      <c r="EE763" s="69"/>
      <c r="EF763" s="69"/>
      <c r="EG763" s="69"/>
      <c r="EH763" s="69"/>
      <c r="EI763" s="69"/>
      <c r="EJ763" s="69"/>
      <c r="EK763" s="69"/>
      <c r="EL763" s="69"/>
      <c r="EM763" s="69"/>
      <c r="EN763" s="69"/>
      <c r="EO763" s="69"/>
      <c r="EP763" s="69"/>
      <c r="EQ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69"/>
      <c r="AN764" s="69"/>
      <c r="AO764" s="69"/>
      <c r="AP764" s="69"/>
      <c r="AQ764" s="69"/>
      <c r="AR764" s="69"/>
      <c r="AS764" s="69"/>
      <c r="AT764" s="69"/>
      <c r="AU764" s="69"/>
      <c r="AV764" s="69"/>
      <c r="AW764" s="69"/>
      <c r="AX764" s="69"/>
      <c r="AY764" s="69"/>
      <c r="AZ764" s="69"/>
      <c r="BA764" s="69"/>
      <c r="BB764" s="69"/>
      <c r="BC764" s="69"/>
      <c r="BD764" s="69"/>
      <c r="BE764" s="69"/>
      <c r="BF764" s="69"/>
      <c r="BG764" s="69"/>
      <c r="BH764" s="69"/>
      <c r="BI764" s="69"/>
      <c r="BJ764" s="69"/>
      <c r="BK764" s="69"/>
      <c r="BL764" s="69"/>
      <c r="BM764" s="69"/>
      <c r="BN764" s="69"/>
      <c r="BO764" s="69"/>
      <c r="BP764" s="69"/>
      <c r="BQ764" s="69"/>
      <c r="BR764" s="69"/>
      <c r="BS764" s="69"/>
      <c r="BT764" s="69"/>
      <c r="BU764" s="69"/>
      <c r="BV764" s="69"/>
      <c r="BW764" s="69"/>
      <c r="BX764" s="69"/>
      <c r="BY764" s="69"/>
      <c r="BZ764" s="69"/>
      <c r="CA764" s="69"/>
      <c r="CB764" s="69"/>
      <c r="CC764" s="69"/>
      <c r="CD764" s="69"/>
      <c r="CE764" s="69"/>
      <c r="CF764" s="69"/>
      <c r="CG764" s="69"/>
      <c r="CH764" s="69"/>
      <c r="CI764" s="69"/>
      <c r="CJ764" s="69"/>
      <c r="CK764" s="69"/>
      <c r="CL764" s="69"/>
      <c r="CM764" s="69"/>
      <c r="CN764" s="69"/>
      <c r="CO764" s="69"/>
      <c r="CP764" s="69"/>
      <c r="CQ764" s="69"/>
      <c r="CR764" s="69"/>
      <c r="CS764" s="69"/>
      <c r="CT764" s="69"/>
      <c r="CU764" s="69"/>
      <c r="CV764" s="69"/>
      <c r="CW764" s="69"/>
      <c r="CX764" s="69"/>
      <c r="CY764" s="69"/>
      <c r="CZ764" s="69"/>
      <c r="DA764" s="69"/>
      <c r="DB764" s="69"/>
      <c r="DC764" s="69"/>
      <c r="DD764" s="69"/>
      <c r="DE764" s="69"/>
      <c r="DF764" s="69"/>
      <c r="DG764" s="69"/>
      <c r="DH764" s="69"/>
      <c r="DI764" s="69"/>
      <c r="DJ764" s="69"/>
      <c r="DK764" s="69"/>
      <c r="DL764" s="69"/>
      <c r="DM764" s="69"/>
      <c r="DN764" s="69"/>
      <c r="DO764" s="69"/>
      <c r="DP764" s="69"/>
      <c r="DQ764" s="69"/>
      <c r="DR764" s="69"/>
      <c r="DS764" s="69"/>
      <c r="DT764" s="69"/>
      <c r="DU764" s="69"/>
      <c r="DV764" s="69"/>
      <c r="DW764" s="69"/>
      <c r="DX764" s="69"/>
      <c r="DY764" s="69"/>
      <c r="DZ764" s="69"/>
      <c r="EA764" s="69"/>
      <c r="EB764" s="69"/>
      <c r="EC764" s="69"/>
      <c r="ED764" s="69"/>
      <c r="EE764" s="69"/>
      <c r="EF764" s="69"/>
      <c r="EG764" s="69"/>
      <c r="EH764" s="69"/>
      <c r="EI764" s="69"/>
      <c r="EJ764" s="69"/>
      <c r="EK764" s="69"/>
      <c r="EL764" s="69"/>
      <c r="EM764" s="69"/>
      <c r="EN764" s="69"/>
      <c r="EO764" s="69"/>
      <c r="EP764" s="69"/>
      <c r="EQ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69"/>
      <c r="AN765" s="69"/>
      <c r="AO765" s="69"/>
      <c r="AP765" s="69"/>
      <c r="AQ765" s="69"/>
      <c r="AR765" s="69"/>
      <c r="AS765" s="69"/>
      <c r="AT765" s="69"/>
      <c r="AU765" s="69"/>
      <c r="AV765" s="69"/>
      <c r="AW765" s="69"/>
      <c r="AX765" s="69"/>
      <c r="AY765" s="69"/>
      <c r="AZ765" s="69"/>
      <c r="BA765" s="69"/>
      <c r="BB765" s="69"/>
      <c r="BC765" s="69"/>
      <c r="BD765" s="69"/>
      <c r="BE765" s="69"/>
      <c r="BF765" s="69"/>
      <c r="BG765" s="69"/>
      <c r="BH765" s="69"/>
      <c r="BI765" s="69"/>
      <c r="BJ765" s="69"/>
      <c r="BK765" s="69"/>
      <c r="BL765" s="69"/>
      <c r="BM765" s="69"/>
      <c r="BN765" s="69"/>
      <c r="BO765" s="69"/>
      <c r="BP765" s="69"/>
      <c r="BQ765" s="69"/>
      <c r="BR765" s="69"/>
      <c r="BS765" s="69"/>
      <c r="BT765" s="69"/>
      <c r="BU765" s="69"/>
      <c r="BV765" s="69"/>
      <c r="BW765" s="69"/>
      <c r="BX765" s="69"/>
      <c r="BY765" s="69"/>
      <c r="BZ765" s="69"/>
      <c r="CA765" s="69"/>
      <c r="CB765" s="69"/>
      <c r="CC765" s="69"/>
      <c r="CD765" s="69"/>
      <c r="CE765" s="69"/>
      <c r="CF765" s="69"/>
      <c r="CG765" s="69"/>
      <c r="CH765" s="69"/>
      <c r="CI765" s="69"/>
      <c r="CJ765" s="69"/>
      <c r="CK765" s="69"/>
      <c r="CL765" s="69"/>
      <c r="CM765" s="69"/>
      <c r="CN765" s="69"/>
      <c r="CO765" s="69"/>
      <c r="CP765" s="69"/>
      <c r="CQ765" s="69"/>
      <c r="CR765" s="69"/>
      <c r="CS765" s="69"/>
      <c r="CT765" s="69"/>
      <c r="CU765" s="69"/>
      <c r="CV765" s="69"/>
      <c r="CW765" s="69"/>
      <c r="CX765" s="69"/>
      <c r="CY765" s="69"/>
      <c r="CZ765" s="69"/>
      <c r="DA765" s="69"/>
      <c r="DB765" s="69"/>
      <c r="DC765" s="69"/>
      <c r="DD765" s="69"/>
      <c r="DE765" s="69"/>
      <c r="DF765" s="69"/>
      <c r="DG765" s="69"/>
      <c r="DH765" s="69"/>
      <c r="DI765" s="69"/>
      <c r="DJ765" s="69"/>
      <c r="DK765" s="69"/>
      <c r="DL765" s="69"/>
      <c r="DM765" s="69"/>
      <c r="DN765" s="69"/>
      <c r="DO765" s="69"/>
      <c r="DP765" s="69"/>
      <c r="DQ765" s="69"/>
      <c r="DR765" s="69"/>
      <c r="DS765" s="69"/>
      <c r="DT765" s="69"/>
      <c r="DU765" s="69"/>
      <c r="DV765" s="69"/>
      <c r="DW765" s="69"/>
      <c r="DX765" s="69"/>
      <c r="DY765" s="69"/>
      <c r="DZ765" s="69"/>
      <c r="EA765" s="69"/>
      <c r="EB765" s="69"/>
      <c r="EC765" s="69"/>
      <c r="ED765" s="69"/>
      <c r="EE765" s="69"/>
      <c r="EF765" s="69"/>
      <c r="EG765" s="69"/>
      <c r="EH765" s="69"/>
      <c r="EI765" s="69"/>
      <c r="EJ765" s="69"/>
      <c r="EK765" s="69"/>
      <c r="EL765" s="69"/>
      <c r="EM765" s="69"/>
      <c r="EN765" s="69"/>
      <c r="EO765" s="69"/>
      <c r="EP765" s="69"/>
      <c r="EQ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69"/>
      <c r="AN766" s="69"/>
      <c r="AO766" s="69"/>
      <c r="AP766" s="69"/>
      <c r="AQ766" s="69"/>
      <c r="AR766" s="69"/>
      <c r="AS766" s="69"/>
      <c r="AT766" s="69"/>
      <c r="AU766" s="69"/>
      <c r="AV766" s="69"/>
      <c r="AW766" s="69"/>
      <c r="AX766" s="69"/>
      <c r="AY766" s="69"/>
      <c r="AZ766" s="69"/>
      <c r="BA766" s="69"/>
      <c r="BB766" s="69"/>
      <c r="BC766" s="69"/>
      <c r="BD766" s="69"/>
      <c r="BE766" s="69"/>
      <c r="BF766" s="69"/>
      <c r="BG766" s="69"/>
      <c r="BH766" s="69"/>
      <c r="BI766" s="69"/>
      <c r="BJ766" s="69"/>
      <c r="BK766" s="69"/>
      <c r="BL766" s="69"/>
      <c r="BM766" s="69"/>
      <c r="BN766" s="69"/>
      <c r="BO766" s="69"/>
      <c r="BP766" s="69"/>
      <c r="BQ766" s="69"/>
      <c r="BR766" s="69"/>
      <c r="BS766" s="69"/>
      <c r="BT766" s="69"/>
      <c r="BU766" s="69"/>
      <c r="BV766" s="69"/>
      <c r="BW766" s="69"/>
      <c r="BX766" s="69"/>
      <c r="BY766" s="69"/>
      <c r="BZ766" s="69"/>
      <c r="CA766" s="69"/>
      <c r="CB766" s="69"/>
      <c r="CC766" s="69"/>
      <c r="CD766" s="69"/>
      <c r="CE766" s="69"/>
      <c r="CF766" s="69"/>
      <c r="CG766" s="69"/>
      <c r="CH766" s="69"/>
      <c r="CI766" s="69"/>
      <c r="CJ766" s="69"/>
      <c r="CK766" s="69"/>
      <c r="CL766" s="69"/>
      <c r="CM766" s="69"/>
      <c r="CN766" s="69"/>
      <c r="CO766" s="69"/>
      <c r="CP766" s="69"/>
      <c r="CQ766" s="69"/>
      <c r="CR766" s="69"/>
      <c r="CS766" s="69"/>
      <c r="CT766" s="69"/>
      <c r="CU766" s="69"/>
      <c r="CV766" s="69"/>
      <c r="CW766" s="69"/>
      <c r="CX766" s="69"/>
      <c r="CY766" s="69"/>
      <c r="CZ766" s="69"/>
      <c r="DA766" s="69"/>
      <c r="DB766" s="69"/>
      <c r="DC766" s="69"/>
      <c r="DD766" s="69"/>
      <c r="DE766" s="69"/>
      <c r="DF766" s="69"/>
      <c r="DG766" s="69"/>
      <c r="DH766" s="69"/>
      <c r="DI766" s="69"/>
      <c r="DJ766" s="69"/>
      <c r="DK766" s="69"/>
      <c r="DL766" s="69"/>
      <c r="DM766" s="69"/>
      <c r="DN766" s="69"/>
      <c r="DO766" s="69"/>
      <c r="DP766" s="69"/>
      <c r="DQ766" s="69"/>
      <c r="DR766" s="69"/>
      <c r="DS766" s="69"/>
      <c r="DT766" s="69"/>
      <c r="DU766" s="69"/>
      <c r="DV766" s="69"/>
      <c r="DW766" s="69"/>
      <c r="DX766" s="69"/>
      <c r="DY766" s="69"/>
      <c r="DZ766" s="69"/>
      <c r="EA766" s="69"/>
      <c r="EB766" s="69"/>
      <c r="EC766" s="69"/>
      <c r="ED766" s="69"/>
      <c r="EE766" s="69"/>
      <c r="EF766" s="69"/>
      <c r="EG766" s="69"/>
      <c r="EH766" s="69"/>
      <c r="EI766" s="69"/>
      <c r="EJ766" s="69"/>
      <c r="EK766" s="69"/>
      <c r="EL766" s="69"/>
      <c r="EM766" s="69"/>
      <c r="EN766" s="69"/>
      <c r="EO766" s="69"/>
      <c r="EP766" s="69"/>
      <c r="EQ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69"/>
      <c r="AN767" s="69"/>
      <c r="AO767" s="69"/>
      <c r="AP767" s="69"/>
      <c r="AQ767" s="69"/>
      <c r="AR767" s="69"/>
      <c r="AS767" s="69"/>
      <c r="AT767" s="69"/>
      <c r="AU767" s="69"/>
      <c r="AV767" s="69"/>
      <c r="AW767" s="69"/>
      <c r="AX767" s="69"/>
      <c r="AY767" s="69"/>
      <c r="AZ767" s="69"/>
      <c r="BA767" s="69"/>
      <c r="BB767" s="69"/>
      <c r="BC767" s="69"/>
      <c r="BD767" s="69"/>
      <c r="BE767" s="69"/>
      <c r="BF767" s="69"/>
      <c r="BG767" s="69"/>
      <c r="BH767" s="69"/>
      <c r="BI767" s="69"/>
      <c r="BJ767" s="69"/>
      <c r="BK767" s="69"/>
      <c r="BL767" s="69"/>
      <c r="BM767" s="69"/>
      <c r="BN767" s="69"/>
      <c r="BO767" s="69"/>
      <c r="BP767" s="69"/>
      <c r="BQ767" s="69"/>
      <c r="BR767" s="69"/>
      <c r="BS767" s="69"/>
      <c r="BT767" s="69"/>
      <c r="BU767" s="69"/>
      <c r="BV767" s="69"/>
      <c r="BW767" s="69"/>
      <c r="BX767" s="69"/>
      <c r="BY767" s="69"/>
      <c r="BZ767" s="69"/>
      <c r="CA767" s="69"/>
      <c r="CB767" s="69"/>
      <c r="CC767" s="69"/>
      <c r="CD767" s="69"/>
      <c r="CE767" s="69"/>
      <c r="CF767" s="69"/>
      <c r="CG767" s="69"/>
      <c r="CH767" s="69"/>
      <c r="CI767" s="69"/>
      <c r="CJ767" s="69"/>
      <c r="CK767" s="69"/>
      <c r="CL767" s="69"/>
      <c r="CM767" s="69"/>
      <c r="CN767" s="69"/>
      <c r="CO767" s="69"/>
      <c r="CP767" s="69"/>
      <c r="CQ767" s="69"/>
      <c r="CR767" s="69"/>
      <c r="CS767" s="69"/>
      <c r="CT767" s="69"/>
      <c r="CU767" s="69"/>
      <c r="CV767" s="69"/>
      <c r="CW767" s="69"/>
      <c r="CX767" s="69"/>
      <c r="CY767" s="69"/>
      <c r="CZ767" s="69"/>
      <c r="DA767" s="69"/>
      <c r="DB767" s="69"/>
      <c r="DC767" s="69"/>
      <c r="DD767" s="69"/>
      <c r="DE767" s="69"/>
      <c r="DF767" s="69"/>
      <c r="DG767" s="69"/>
      <c r="DH767" s="69"/>
      <c r="DI767" s="69"/>
      <c r="DJ767" s="69"/>
      <c r="DK767" s="69"/>
      <c r="DL767" s="69"/>
      <c r="DM767" s="69"/>
      <c r="DN767" s="69"/>
      <c r="DO767" s="69"/>
      <c r="DP767" s="69"/>
      <c r="DQ767" s="69"/>
      <c r="DR767" s="69"/>
      <c r="DS767" s="69"/>
      <c r="DT767" s="69"/>
      <c r="DU767" s="69"/>
      <c r="DV767" s="69"/>
      <c r="DW767" s="69"/>
      <c r="DX767" s="69"/>
      <c r="DY767" s="69"/>
      <c r="DZ767" s="69"/>
      <c r="EA767" s="69"/>
      <c r="EB767" s="69"/>
      <c r="EC767" s="69"/>
      <c r="ED767" s="69"/>
      <c r="EE767" s="69"/>
      <c r="EF767" s="69"/>
      <c r="EG767" s="69"/>
      <c r="EH767" s="69"/>
      <c r="EI767" s="69"/>
      <c r="EJ767" s="69"/>
      <c r="EK767" s="69"/>
      <c r="EL767" s="69"/>
      <c r="EM767" s="69"/>
      <c r="EN767" s="69"/>
      <c r="EO767" s="69"/>
      <c r="EP767" s="69"/>
      <c r="EQ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69"/>
      <c r="AQ768" s="69"/>
      <c r="AR768" s="69"/>
      <c r="AS768" s="69"/>
      <c r="AT768" s="69"/>
      <c r="AU768" s="69"/>
      <c r="AV768" s="69"/>
      <c r="AW768" s="69"/>
      <c r="AX768" s="69"/>
      <c r="AY768" s="69"/>
      <c r="AZ768" s="69"/>
      <c r="BA768" s="69"/>
      <c r="BB768" s="69"/>
      <c r="BC768" s="69"/>
      <c r="BD768" s="69"/>
      <c r="BE768" s="69"/>
      <c r="BF768" s="69"/>
      <c r="BG768" s="69"/>
      <c r="BH768" s="69"/>
      <c r="BI768" s="69"/>
      <c r="BJ768" s="69"/>
      <c r="BK768" s="69"/>
      <c r="BL768" s="69"/>
      <c r="BM768" s="69"/>
      <c r="BN768" s="69"/>
      <c r="BO768" s="69"/>
      <c r="BP768" s="69"/>
      <c r="BQ768" s="69"/>
      <c r="BR768" s="69"/>
      <c r="BS768" s="69"/>
      <c r="BT768" s="69"/>
      <c r="BU768" s="69"/>
      <c r="BV768" s="69"/>
      <c r="BW768" s="69"/>
      <c r="BX768" s="69"/>
      <c r="BY768" s="69"/>
      <c r="BZ768" s="69"/>
      <c r="CA768" s="69"/>
      <c r="CB768" s="69"/>
      <c r="CC768" s="69"/>
      <c r="CD768" s="69"/>
      <c r="CE768" s="69"/>
      <c r="CF768" s="69"/>
      <c r="CG768" s="69"/>
      <c r="CH768" s="69"/>
      <c r="CI768" s="69"/>
      <c r="CJ768" s="69"/>
      <c r="CK768" s="69"/>
      <c r="CL768" s="69"/>
      <c r="CM768" s="69"/>
      <c r="CN768" s="69"/>
      <c r="CO768" s="69"/>
      <c r="CP768" s="69"/>
      <c r="CQ768" s="69"/>
      <c r="CR768" s="69"/>
      <c r="CS768" s="69"/>
      <c r="CT768" s="69"/>
      <c r="CU768" s="69"/>
      <c r="CV768" s="69"/>
      <c r="CW768" s="69"/>
      <c r="CX768" s="69"/>
      <c r="CY768" s="69"/>
      <c r="CZ768" s="69"/>
      <c r="DA768" s="69"/>
      <c r="DB768" s="69"/>
      <c r="DC768" s="69"/>
      <c r="DD768" s="69"/>
      <c r="DE768" s="69"/>
      <c r="DF768" s="69"/>
      <c r="DG768" s="69"/>
      <c r="DH768" s="69"/>
      <c r="DI768" s="69"/>
      <c r="DJ768" s="69"/>
      <c r="DK768" s="69"/>
      <c r="DL768" s="69"/>
      <c r="DM768" s="69"/>
      <c r="DN768" s="69"/>
      <c r="DO768" s="69"/>
      <c r="DP768" s="69"/>
      <c r="DQ768" s="69"/>
      <c r="DR768" s="69"/>
      <c r="DS768" s="69"/>
      <c r="DT768" s="69"/>
      <c r="DU768" s="69"/>
      <c r="DV768" s="69"/>
      <c r="DW768" s="69"/>
      <c r="DX768" s="69"/>
      <c r="DY768" s="69"/>
      <c r="DZ768" s="69"/>
      <c r="EA768" s="69"/>
      <c r="EB768" s="69"/>
      <c r="EC768" s="69"/>
      <c r="ED768" s="69"/>
      <c r="EE768" s="69"/>
      <c r="EF768" s="69"/>
      <c r="EG768" s="69"/>
      <c r="EH768" s="69"/>
      <c r="EI768" s="69"/>
      <c r="EJ768" s="69"/>
      <c r="EK768" s="69"/>
      <c r="EL768" s="69"/>
      <c r="EM768" s="69"/>
      <c r="EN768" s="69"/>
      <c r="EO768" s="69"/>
      <c r="EP768" s="69"/>
      <c r="EQ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69"/>
      <c r="AN769" s="69"/>
      <c r="AO769" s="69"/>
      <c r="AP769" s="69"/>
      <c r="AQ769" s="69"/>
      <c r="AR769" s="69"/>
      <c r="AS769" s="69"/>
      <c r="AT769" s="69"/>
      <c r="AU769" s="69"/>
      <c r="AV769" s="69"/>
      <c r="AW769" s="69"/>
      <c r="AX769" s="69"/>
      <c r="AY769" s="69"/>
      <c r="AZ769" s="69"/>
      <c r="BA769" s="69"/>
      <c r="BB769" s="69"/>
      <c r="BC769" s="69"/>
      <c r="BD769" s="69"/>
      <c r="BE769" s="69"/>
      <c r="BF769" s="69"/>
      <c r="BG769" s="69"/>
      <c r="BH769" s="69"/>
      <c r="BI769" s="69"/>
      <c r="BJ769" s="69"/>
      <c r="BK769" s="69"/>
      <c r="BL769" s="69"/>
      <c r="BM769" s="69"/>
      <c r="BN769" s="69"/>
      <c r="BO769" s="69"/>
      <c r="BP769" s="69"/>
      <c r="BQ769" s="69"/>
      <c r="BR769" s="69"/>
      <c r="BS769" s="69"/>
      <c r="BT769" s="69"/>
      <c r="BU769" s="69"/>
      <c r="BV769" s="69"/>
      <c r="BW769" s="69"/>
      <c r="BX769" s="69"/>
      <c r="BY769" s="69"/>
      <c r="BZ769" s="69"/>
      <c r="CA769" s="69"/>
      <c r="CB769" s="69"/>
      <c r="CC769" s="69"/>
      <c r="CD769" s="69"/>
      <c r="CE769" s="69"/>
      <c r="CF769" s="69"/>
      <c r="CG769" s="69"/>
      <c r="CH769" s="69"/>
      <c r="CI769" s="69"/>
      <c r="CJ769" s="69"/>
      <c r="CK769" s="69"/>
      <c r="CL769" s="69"/>
      <c r="CM769" s="69"/>
      <c r="CN769" s="69"/>
      <c r="CO769" s="69"/>
      <c r="CP769" s="69"/>
      <c r="CQ769" s="69"/>
      <c r="CR769" s="69"/>
      <c r="CS769" s="69"/>
      <c r="CT769" s="69"/>
      <c r="CU769" s="69"/>
      <c r="CV769" s="69"/>
      <c r="CW769" s="69"/>
      <c r="CX769" s="69"/>
      <c r="CY769" s="69"/>
      <c r="CZ769" s="69"/>
      <c r="DA769" s="69"/>
      <c r="DB769" s="69"/>
      <c r="DC769" s="69"/>
      <c r="DD769" s="69"/>
      <c r="DE769" s="69"/>
      <c r="DF769" s="69"/>
      <c r="DG769" s="69"/>
      <c r="DH769" s="69"/>
      <c r="DI769" s="69"/>
      <c r="DJ769" s="69"/>
      <c r="DK769" s="69"/>
      <c r="DL769" s="69"/>
      <c r="DM769" s="69"/>
      <c r="DN769" s="69"/>
      <c r="DO769" s="69"/>
      <c r="DP769" s="69"/>
      <c r="DQ769" s="69"/>
      <c r="DR769" s="69"/>
      <c r="DS769" s="69"/>
      <c r="DT769" s="69"/>
      <c r="DU769" s="69"/>
      <c r="DV769" s="69"/>
      <c r="DW769" s="69"/>
      <c r="DX769" s="69"/>
      <c r="DY769" s="69"/>
      <c r="DZ769" s="69"/>
      <c r="EA769" s="69"/>
      <c r="EB769" s="69"/>
      <c r="EC769" s="69"/>
      <c r="ED769" s="69"/>
      <c r="EE769" s="69"/>
      <c r="EF769" s="69"/>
      <c r="EG769" s="69"/>
      <c r="EH769" s="69"/>
      <c r="EI769" s="69"/>
      <c r="EJ769" s="69"/>
      <c r="EK769" s="69"/>
      <c r="EL769" s="69"/>
      <c r="EM769" s="69"/>
      <c r="EN769" s="69"/>
      <c r="EO769" s="69"/>
      <c r="EP769" s="69"/>
      <c r="EQ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69"/>
      <c r="AN770" s="69"/>
      <c r="AO770" s="69"/>
      <c r="AP770" s="69"/>
      <c r="AQ770" s="69"/>
      <c r="AR770" s="69"/>
      <c r="AS770" s="69"/>
      <c r="AT770" s="69"/>
      <c r="AU770" s="69"/>
      <c r="AV770" s="69"/>
      <c r="AW770" s="69"/>
      <c r="AX770" s="69"/>
      <c r="AY770" s="69"/>
      <c r="AZ770" s="69"/>
      <c r="BA770" s="69"/>
      <c r="BB770" s="69"/>
      <c r="BC770" s="69"/>
      <c r="BD770" s="69"/>
      <c r="BE770" s="69"/>
      <c r="BF770" s="69"/>
      <c r="BG770" s="69"/>
      <c r="BH770" s="69"/>
      <c r="BI770" s="69"/>
      <c r="BJ770" s="69"/>
      <c r="BK770" s="69"/>
      <c r="BL770" s="69"/>
      <c r="BM770" s="69"/>
      <c r="BN770" s="69"/>
      <c r="BO770" s="69"/>
      <c r="BP770" s="69"/>
      <c r="BQ770" s="69"/>
      <c r="BR770" s="69"/>
      <c r="BS770" s="69"/>
      <c r="BT770" s="69"/>
      <c r="BU770" s="69"/>
      <c r="BV770" s="69"/>
      <c r="BW770" s="69"/>
      <c r="BX770" s="69"/>
      <c r="BY770" s="69"/>
      <c r="BZ770" s="69"/>
      <c r="CA770" s="69"/>
      <c r="CB770" s="69"/>
      <c r="CC770" s="69"/>
      <c r="CD770" s="69"/>
      <c r="CE770" s="69"/>
      <c r="CF770" s="69"/>
      <c r="CG770" s="69"/>
      <c r="CH770" s="69"/>
      <c r="CI770" s="69"/>
      <c r="CJ770" s="69"/>
      <c r="CK770" s="69"/>
      <c r="CL770" s="69"/>
      <c r="CM770" s="69"/>
      <c r="CN770" s="69"/>
      <c r="CO770" s="69"/>
      <c r="CP770" s="69"/>
      <c r="CQ770" s="69"/>
      <c r="CR770" s="69"/>
      <c r="CS770" s="69"/>
      <c r="CT770" s="69"/>
      <c r="CU770" s="69"/>
      <c r="CV770" s="69"/>
      <c r="CW770" s="69"/>
      <c r="CX770" s="69"/>
      <c r="CY770" s="69"/>
      <c r="CZ770" s="69"/>
      <c r="DA770" s="69"/>
      <c r="DB770" s="69"/>
      <c r="DC770" s="69"/>
      <c r="DD770" s="69"/>
      <c r="DE770" s="69"/>
      <c r="DF770" s="69"/>
      <c r="DG770" s="69"/>
      <c r="DH770" s="69"/>
      <c r="DI770" s="69"/>
      <c r="DJ770" s="69"/>
      <c r="DK770" s="69"/>
      <c r="DL770" s="69"/>
      <c r="DM770" s="69"/>
      <c r="DN770" s="69"/>
      <c r="DO770" s="69"/>
      <c r="DP770" s="69"/>
      <c r="DQ770" s="69"/>
      <c r="DR770" s="69"/>
      <c r="DS770" s="69"/>
      <c r="DT770" s="69"/>
      <c r="DU770" s="69"/>
      <c r="DV770" s="69"/>
      <c r="DW770" s="69"/>
      <c r="DX770" s="69"/>
      <c r="DY770" s="69"/>
      <c r="DZ770" s="69"/>
      <c r="EA770" s="69"/>
      <c r="EB770" s="69"/>
      <c r="EC770" s="69"/>
      <c r="ED770" s="69"/>
      <c r="EE770" s="69"/>
      <c r="EF770" s="69"/>
      <c r="EG770" s="69"/>
      <c r="EH770" s="69"/>
      <c r="EI770" s="69"/>
      <c r="EJ770" s="69"/>
      <c r="EK770" s="69"/>
      <c r="EL770" s="69"/>
      <c r="EM770" s="69"/>
      <c r="EN770" s="69"/>
      <c r="EO770" s="69"/>
      <c r="EP770" s="69"/>
      <c r="EQ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69"/>
      <c r="AN771" s="69"/>
      <c r="AO771" s="69"/>
      <c r="AP771" s="69"/>
      <c r="AQ771" s="69"/>
      <c r="AR771" s="69"/>
      <c r="AS771" s="69"/>
      <c r="AT771" s="69"/>
      <c r="AU771" s="69"/>
      <c r="AV771" s="69"/>
      <c r="AW771" s="69"/>
      <c r="AX771" s="69"/>
      <c r="AY771" s="69"/>
      <c r="AZ771" s="69"/>
      <c r="BA771" s="69"/>
      <c r="BB771" s="69"/>
      <c r="BC771" s="69"/>
      <c r="BD771" s="69"/>
      <c r="BE771" s="69"/>
      <c r="BF771" s="69"/>
      <c r="BG771" s="69"/>
      <c r="BH771" s="69"/>
      <c r="BI771" s="69"/>
      <c r="BJ771" s="69"/>
      <c r="BK771" s="69"/>
      <c r="BL771" s="69"/>
      <c r="BM771" s="69"/>
      <c r="BN771" s="69"/>
      <c r="BO771" s="69"/>
      <c r="BP771" s="69"/>
      <c r="BQ771" s="69"/>
      <c r="BR771" s="69"/>
      <c r="BS771" s="69"/>
      <c r="BT771" s="69"/>
      <c r="BU771" s="69"/>
      <c r="BV771" s="69"/>
      <c r="BW771" s="69"/>
      <c r="BX771" s="69"/>
      <c r="BY771" s="69"/>
      <c r="BZ771" s="69"/>
      <c r="CA771" s="69"/>
      <c r="CB771" s="69"/>
      <c r="CC771" s="69"/>
      <c r="CD771" s="69"/>
      <c r="CE771" s="69"/>
      <c r="CF771" s="69"/>
      <c r="CG771" s="69"/>
      <c r="CH771" s="69"/>
      <c r="CI771" s="69"/>
      <c r="CJ771" s="69"/>
      <c r="CK771" s="69"/>
      <c r="CL771" s="69"/>
      <c r="CM771" s="69"/>
      <c r="CN771" s="69"/>
      <c r="CO771" s="69"/>
      <c r="CP771" s="69"/>
      <c r="CQ771" s="69"/>
      <c r="CR771" s="69"/>
      <c r="CS771" s="69"/>
      <c r="CT771" s="69"/>
      <c r="CU771" s="69"/>
      <c r="CV771" s="69"/>
      <c r="CW771" s="69"/>
      <c r="CX771" s="69"/>
      <c r="CY771" s="69"/>
      <c r="CZ771" s="69"/>
      <c r="DA771" s="69"/>
      <c r="DB771" s="69"/>
      <c r="DC771" s="69"/>
      <c r="DD771" s="69"/>
      <c r="DE771" s="69"/>
      <c r="DF771" s="69"/>
      <c r="DG771" s="69"/>
      <c r="DH771" s="69"/>
      <c r="DI771" s="69"/>
      <c r="DJ771" s="69"/>
      <c r="DK771" s="69"/>
      <c r="DL771" s="69"/>
      <c r="DM771" s="69"/>
      <c r="DN771" s="69"/>
      <c r="DO771" s="69"/>
      <c r="DP771" s="69"/>
      <c r="DQ771" s="69"/>
      <c r="DR771" s="69"/>
      <c r="DS771" s="69"/>
      <c r="DT771" s="69"/>
      <c r="DU771" s="69"/>
      <c r="DV771" s="69"/>
      <c r="DW771" s="69"/>
      <c r="DX771" s="69"/>
      <c r="DY771" s="69"/>
      <c r="DZ771" s="69"/>
      <c r="EA771" s="69"/>
      <c r="EB771" s="69"/>
      <c r="EC771" s="69"/>
      <c r="ED771" s="69"/>
      <c r="EE771" s="69"/>
      <c r="EF771" s="69"/>
      <c r="EG771" s="69"/>
      <c r="EH771" s="69"/>
      <c r="EI771" s="69"/>
      <c r="EJ771" s="69"/>
      <c r="EK771" s="69"/>
      <c r="EL771" s="69"/>
      <c r="EM771" s="69"/>
      <c r="EN771" s="69"/>
      <c r="EO771" s="69"/>
      <c r="EP771" s="69"/>
      <c r="EQ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c r="AV772" s="69"/>
      <c r="AW772" s="69"/>
      <c r="AX772" s="69"/>
      <c r="AY772" s="69"/>
      <c r="AZ772" s="69"/>
      <c r="BA772" s="69"/>
      <c r="BB772" s="69"/>
      <c r="BC772" s="69"/>
      <c r="BD772" s="69"/>
      <c r="BE772" s="69"/>
      <c r="BF772" s="69"/>
      <c r="BG772" s="69"/>
      <c r="BH772" s="69"/>
      <c r="BI772" s="69"/>
      <c r="BJ772" s="69"/>
      <c r="BK772" s="69"/>
      <c r="BL772" s="69"/>
      <c r="BM772" s="69"/>
      <c r="BN772" s="69"/>
      <c r="BO772" s="69"/>
      <c r="BP772" s="69"/>
      <c r="BQ772" s="69"/>
      <c r="BR772" s="69"/>
      <c r="BS772" s="69"/>
      <c r="BT772" s="69"/>
      <c r="BU772" s="69"/>
      <c r="BV772" s="69"/>
      <c r="BW772" s="69"/>
      <c r="BX772" s="69"/>
      <c r="BY772" s="69"/>
      <c r="BZ772" s="69"/>
      <c r="CA772" s="69"/>
      <c r="CB772" s="69"/>
      <c r="CC772" s="69"/>
      <c r="CD772" s="69"/>
      <c r="CE772" s="69"/>
      <c r="CF772" s="69"/>
      <c r="CG772" s="69"/>
      <c r="CH772" s="69"/>
      <c r="CI772" s="69"/>
      <c r="CJ772" s="69"/>
      <c r="CK772" s="69"/>
      <c r="CL772" s="69"/>
      <c r="CM772" s="69"/>
      <c r="CN772" s="69"/>
      <c r="CO772" s="69"/>
      <c r="CP772" s="69"/>
      <c r="CQ772" s="69"/>
      <c r="CR772" s="69"/>
      <c r="CS772" s="69"/>
      <c r="CT772" s="69"/>
      <c r="CU772" s="69"/>
      <c r="CV772" s="69"/>
      <c r="CW772" s="69"/>
      <c r="CX772" s="69"/>
      <c r="CY772" s="69"/>
      <c r="CZ772" s="69"/>
      <c r="DA772" s="69"/>
      <c r="DB772" s="69"/>
      <c r="DC772" s="69"/>
      <c r="DD772" s="69"/>
      <c r="DE772" s="69"/>
      <c r="DF772" s="69"/>
      <c r="DG772" s="69"/>
      <c r="DH772" s="69"/>
      <c r="DI772" s="69"/>
      <c r="DJ772" s="69"/>
      <c r="DK772" s="69"/>
      <c r="DL772" s="69"/>
      <c r="DM772" s="69"/>
      <c r="DN772" s="69"/>
      <c r="DO772" s="69"/>
      <c r="DP772" s="69"/>
      <c r="DQ772" s="69"/>
      <c r="DR772" s="69"/>
      <c r="DS772" s="69"/>
      <c r="DT772" s="69"/>
      <c r="DU772" s="69"/>
      <c r="DV772" s="69"/>
      <c r="DW772" s="69"/>
      <c r="DX772" s="69"/>
      <c r="DY772" s="69"/>
      <c r="DZ772" s="69"/>
      <c r="EA772" s="69"/>
      <c r="EB772" s="69"/>
      <c r="EC772" s="69"/>
      <c r="ED772" s="69"/>
      <c r="EE772" s="69"/>
      <c r="EF772" s="69"/>
      <c r="EG772" s="69"/>
      <c r="EH772" s="69"/>
      <c r="EI772" s="69"/>
      <c r="EJ772" s="69"/>
      <c r="EK772" s="69"/>
      <c r="EL772" s="69"/>
      <c r="EM772" s="69"/>
      <c r="EN772" s="69"/>
      <c r="EO772" s="69"/>
      <c r="EP772" s="69"/>
      <c r="EQ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69"/>
      <c r="AN773" s="69"/>
      <c r="AO773" s="69"/>
      <c r="AP773" s="69"/>
      <c r="AQ773" s="69"/>
      <c r="AR773" s="69"/>
      <c r="AS773" s="69"/>
      <c r="AT773" s="69"/>
      <c r="AU773" s="69"/>
      <c r="AV773" s="69"/>
      <c r="AW773" s="69"/>
      <c r="AX773" s="69"/>
      <c r="AY773" s="69"/>
      <c r="AZ773" s="69"/>
      <c r="BA773" s="69"/>
      <c r="BB773" s="69"/>
      <c r="BC773" s="69"/>
      <c r="BD773" s="69"/>
      <c r="BE773" s="69"/>
      <c r="BF773" s="69"/>
      <c r="BG773" s="69"/>
      <c r="BH773" s="69"/>
      <c r="BI773" s="69"/>
      <c r="BJ773" s="69"/>
      <c r="BK773" s="69"/>
      <c r="BL773" s="69"/>
      <c r="BM773" s="69"/>
      <c r="BN773" s="69"/>
      <c r="BO773" s="69"/>
      <c r="BP773" s="69"/>
      <c r="BQ773" s="69"/>
      <c r="BR773" s="69"/>
      <c r="BS773" s="69"/>
      <c r="BT773" s="69"/>
      <c r="BU773" s="69"/>
      <c r="BV773" s="69"/>
      <c r="BW773" s="69"/>
      <c r="BX773" s="69"/>
      <c r="BY773" s="69"/>
      <c r="BZ773" s="69"/>
      <c r="CA773" s="69"/>
      <c r="CB773" s="69"/>
      <c r="CC773" s="69"/>
      <c r="CD773" s="69"/>
      <c r="CE773" s="69"/>
      <c r="CF773" s="69"/>
      <c r="CG773" s="69"/>
      <c r="CH773" s="69"/>
      <c r="CI773" s="69"/>
      <c r="CJ773" s="69"/>
      <c r="CK773" s="69"/>
      <c r="CL773" s="69"/>
      <c r="CM773" s="69"/>
      <c r="CN773" s="69"/>
      <c r="CO773" s="69"/>
      <c r="CP773" s="69"/>
      <c r="CQ773" s="69"/>
      <c r="CR773" s="69"/>
      <c r="CS773" s="69"/>
      <c r="CT773" s="69"/>
      <c r="CU773" s="69"/>
      <c r="CV773" s="69"/>
      <c r="CW773" s="69"/>
      <c r="CX773" s="69"/>
      <c r="CY773" s="69"/>
      <c r="CZ773" s="69"/>
      <c r="DA773" s="69"/>
      <c r="DB773" s="69"/>
      <c r="DC773" s="69"/>
      <c r="DD773" s="69"/>
      <c r="DE773" s="69"/>
      <c r="DF773" s="69"/>
      <c r="DG773" s="69"/>
      <c r="DH773" s="69"/>
      <c r="DI773" s="69"/>
      <c r="DJ773" s="69"/>
      <c r="DK773" s="69"/>
      <c r="DL773" s="69"/>
      <c r="DM773" s="69"/>
      <c r="DN773" s="69"/>
      <c r="DO773" s="69"/>
      <c r="DP773" s="69"/>
      <c r="DQ773" s="69"/>
      <c r="DR773" s="69"/>
      <c r="DS773" s="69"/>
      <c r="DT773" s="69"/>
      <c r="DU773" s="69"/>
      <c r="DV773" s="69"/>
      <c r="DW773" s="69"/>
      <c r="DX773" s="69"/>
      <c r="DY773" s="69"/>
      <c r="DZ773" s="69"/>
      <c r="EA773" s="69"/>
      <c r="EB773" s="69"/>
      <c r="EC773" s="69"/>
      <c r="ED773" s="69"/>
      <c r="EE773" s="69"/>
      <c r="EF773" s="69"/>
      <c r="EG773" s="69"/>
      <c r="EH773" s="69"/>
      <c r="EI773" s="69"/>
      <c r="EJ773" s="69"/>
      <c r="EK773" s="69"/>
      <c r="EL773" s="69"/>
      <c r="EM773" s="69"/>
      <c r="EN773" s="69"/>
      <c r="EO773" s="69"/>
      <c r="EP773" s="69"/>
      <c r="EQ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69"/>
      <c r="AN774" s="69"/>
      <c r="AO774" s="69"/>
      <c r="AP774" s="69"/>
      <c r="AQ774" s="69"/>
      <c r="AR774" s="69"/>
      <c r="AS774" s="69"/>
      <c r="AT774" s="69"/>
      <c r="AU774" s="69"/>
      <c r="AV774" s="69"/>
      <c r="AW774" s="69"/>
      <c r="AX774" s="69"/>
      <c r="AY774" s="69"/>
      <c r="AZ774" s="69"/>
      <c r="BA774" s="69"/>
      <c r="BB774" s="69"/>
      <c r="BC774" s="69"/>
      <c r="BD774" s="69"/>
      <c r="BE774" s="69"/>
      <c r="BF774" s="69"/>
      <c r="BG774" s="69"/>
      <c r="BH774" s="69"/>
      <c r="BI774" s="69"/>
      <c r="BJ774" s="69"/>
      <c r="BK774" s="69"/>
      <c r="BL774" s="69"/>
      <c r="BM774" s="69"/>
      <c r="BN774" s="69"/>
      <c r="BO774" s="69"/>
      <c r="BP774" s="69"/>
      <c r="BQ774" s="69"/>
      <c r="BR774" s="69"/>
      <c r="BS774" s="69"/>
      <c r="BT774" s="69"/>
      <c r="BU774" s="69"/>
      <c r="BV774" s="69"/>
      <c r="BW774" s="69"/>
      <c r="BX774" s="69"/>
      <c r="BY774" s="69"/>
      <c r="BZ774" s="69"/>
      <c r="CA774" s="69"/>
      <c r="CB774" s="69"/>
      <c r="CC774" s="69"/>
      <c r="CD774" s="69"/>
      <c r="CE774" s="69"/>
      <c r="CF774" s="69"/>
      <c r="CG774" s="69"/>
      <c r="CH774" s="69"/>
      <c r="CI774" s="69"/>
      <c r="CJ774" s="69"/>
      <c r="CK774" s="69"/>
      <c r="CL774" s="69"/>
      <c r="CM774" s="69"/>
      <c r="CN774" s="69"/>
      <c r="CO774" s="69"/>
      <c r="CP774" s="69"/>
      <c r="CQ774" s="69"/>
      <c r="CR774" s="69"/>
      <c r="CS774" s="69"/>
      <c r="CT774" s="69"/>
      <c r="CU774" s="69"/>
      <c r="CV774" s="69"/>
      <c r="CW774" s="69"/>
      <c r="CX774" s="69"/>
      <c r="CY774" s="69"/>
      <c r="CZ774" s="69"/>
      <c r="DA774" s="69"/>
      <c r="DB774" s="69"/>
      <c r="DC774" s="69"/>
      <c r="DD774" s="69"/>
      <c r="DE774" s="69"/>
      <c r="DF774" s="69"/>
      <c r="DG774" s="69"/>
      <c r="DH774" s="69"/>
      <c r="DI774" s="69"/>
      <c r="DJ774" s="69"/>
      <c r="DK774" s="69"/>
      <c r="DL774" s="69"/>
      <c r="DM774" s="69"/>
      <c r="DN774" s="69"/>
      <c r="DO774" s="69"/>
      <c r="DP774" s="69"/>
      <c r="DQ774" s="69"/>
      <c r="DR774" s="69"/>
      <c r="DS774" s="69"/>
      <c r="DT774" s="69"/>
      <c r="DU774" s="69"/>
      <c r="DV774" s="69"/>
      <c r="DW774" s="69"/>
      <c r="DX774" s="69"/>
      <c r="DY774" s="69"/>
      <c r="DZ774" s="69"/>
      <c r="EA774" s="69"/>
      <c r="EB774" s="69"/>
      <c r="EC774" s="69"/>
      <c r="ED774" s="69"/>
      <c r="EE774" s="69"/>
      <c r="EF774" s="69"/>
      <c r="EG774" s="69"/>
      <c r="EH774" s="69"/>
      <c r="EI774" s="69"/>
      <c r="EJ774" s="69"/>
      <c r="EK774" s="69"/>
      <c r="EL774" s="69"/>
      <c r="EM774" s="69"/>
      <c r="EN774" s="69"/>
      <c r="EO774" s="69"/>
      <c r="EP774" s="69"/>
      <c r="EQ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c r="AV775" s="69"/>
      <c r="AW775" s="69"/>
      <c r="AX775" s="69"/>
      <c r="AY775" s="69"/>
      <c r="AZ775" s="69"/>
      <c r="BA775" s="69"/>
      <c r="BB775" s="69"/>
      <c r="BC775" s="69"/>
      <c r="BD775" s="69"/>
      <c r="BE775" s="69"/>
      <c r="BF775" s="69"/>
      <c r="BG775" s="69"/>
      <c r="BH775" s="69"/>
      <c r="BI775" s="69"/>
      <c r="BJ775" s="69"/>
      <c r="BK775" s="69"/>
      <c r="BL775" s="69"/>
      <c r="BM775" s="69"/>
      <c r="BN775" s="69"/>
      <c r="BO775" s="69"/>
      <c r="BP775" s="69"/>
      <c r="BQ775" s="69"/>
      <c r="BR775" s="69"/>
      <c r="BS775" s="69"/>
      <c r="BT775" s="69"/>
      <c r="BU775" s="69"/>
      <c r="BV775" s="69"/>
      <c r="BW775" s="69"/>
      <c r="BX775" s="69"/>
      <c r="BY775" s="69"/>
      <c r="BZ775" s="69"/>
      <c r="CA775" s="69"/>
      <c r="CB775" s="69"/>
      <c r="CC775" s="69"/>
      <c r="CD775" s="69"/>
      <c r="CE775" s="69"/>
      <c r="CF775" s="69"/>
      <c r="CG775" s="69"/>
      <c r="CH775" s="69"/>
      <c r="CI775" s="69"/>
      <c r="CJ775" s="69"/>
      <c r="CK775" s="69"/>
      <c r="CL775" s="69"/>
      <c r="CM775" s="69"/>
      <c r="CN775" s="69"/>
      <c r="CO775" s="69"/>
      <c r="CP775" s="69"/>
      <c r="CQ775" s="69"/>
      <c r="CR775" s="69"/>
      <c r="CS775" s="69"/>
      <c r="CT775" s="69"/>
      <c r="CU775" s="69"/>
      <c r="CV775" s="69"/>
      <c r="CW775" s="69"/>
      <c r="CX775" s="69"/>
      <c r="CY775" s="69"/>
      <c r="CZ775" s="69"/>
      <c r="DA775" s="69"/>
      <c r="DB775" s="69"/>
      <c r="DC775" s="69"/>
      <c r="DD775" s="69"/>
      <c r="DE775" s="69"/>
      <c r="DF775" s="69"/>
      <c r="DG775" s="69"/>
      <c r="DH775" s="69"/>
      <c r="DI775" s="69"/>
      <c r="DJ775" s="69"/>
      <c r="DK775" s="69"/>
      <c r="DL775" s="69"/>
      <c r="DM775" s="69"/>
      <c r="DN775" s="69"/>
      <c r="DO775" s="69"/>
      <c r="DP775" s="69"/>
      <c r="DQ775" s="69"/>
      <c r="DR775" s="69"/>
      <c r="DS775" s="69"/>
      <c r="DT775" s="69"/>
      <c r="DU775" s="69"/>
      <c r="DV775" s="69"/>
      <c r="DW775" s="69"/>
      <c r="DX775" s="69"/>
      <c r="DY775" s="69"/>
      <c r="DZ775" s="69"/>
      <c r="EA775" s="69"/>
      <c r="EB775" s="69"/>
      <c r="EC775" s="69"/>
      <c r="ED775" s="69"/>
      <c r="EE775" s="69"/>
      <c r="EF775" s="69"/>
      <c r="EG775" s="69"/>
      <c r="EH775" s="69"/>
      <c r="EI775" s="69"/>
      <c r="EJ775" s="69"/>
      <c r="EK775" s="69"/>
      <c r="EL775" s="69"/>
      <c r="EM775" s="69"/>
      <c r="EN775" s="69"/>
      <c r="EO775" s="69"/>
      <c r="EP775" s="69"/>
      <c r="EQ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69"/>
      <c r="AN776" s="69"/>
      <c r="AO776" s="69"/>
      <c r="AP776" s="69"/>
      <c r="AQ776" s="69"/>
      <c r="AR776" s="69"/>
      <c r="AS776" s="69"/>
      <c r="AT776" s="69"/>
      <c r="AU776" s="69"/>
      <c r="AV776" s="69"/>
      <c r="AW776" s="69"/>
      <c r="AX776" s="69"/>
      <c r="AY776" s="69"/>
      <c r="AZ776" s="69"/>
      <c r="BA776" s="69"/>
      <c r="BB776" s="69"/>
      <c r="BC776" s="69"/>
      <c r="BD776" s="69"/>
      <c r="BE776" s="69"/>
      <c r="BF776" s="69"/>
      <c r="BG776" s="69"/>
      <c r="BH776" s="69"/>
      <c r="BI776" s="69"/>
      <c r="BJ776" s="69"/>
      <c r="BK776" s="69"/>
      <c r="BL776" s="69"/>
      <c r="BM776" s="69"/>
      <c r="BN776" s="69"/>
      <c r="BO776" s="69"/>
      <c r="BP776" s="69"/>
      <c r="BQ776" s="69"/>
      <c r="BR776" s="69"/>
      <c r="BS776" s="69"/>
      <c r="BT776" s="69"/>
      <c r="BU776" s="69"/>
      <c r="BV776" s="69"/>
      <c r="BW776" s="69"/>
      <c r="BX776" s="69"/>
      <c r="BY776" s="69"/>
      <c r="BZ776" s="69"/>
      <c r="CA776" s="69"/>
      <c r="CB776" s="69"/>
      <c r="CC776" s="69"/>
      <c r="CD776" s="69"/>
      <c r="CE776" s="69"/>
      <c r="CF776" s="69"/>
      <c r="CG776" s="69"/>
      <c r="CH776" s="69"/>
      <c r="CI776" s="69"/>
      <c r="CJ776" s="69"/>
      <c r="CK776" s="69"/>
      <c r="CL776" s="69"/>
      <c r="CM776" s="69"/>
      <c r="CN776" s="69"/>
      <c r="CO776" s="69"/>
      <c r="CP776" s="69"/>
      <c r="CQ776" s="69"/>
      <c r="CR776" s="69"/>
      <c r="CS776" s="69"/>
      <c r="CT776" s="69"/>
      <c r="CU776" s="69"/>
      <c r="CV776" s="69"/>
      <c r="CW776" s="69"/>
      <c r="CX776" s="69"/>
      <c r="CY776" s="69"/>
      <c r="CZ776" s="69"/>
      <c r="DA776" s="69"/>
      <c r="DB776" s="69"/>
      <c r="DC776" s="69"/>
      <c r="DD776" s="69"/>
      <c r="DE776" s="69"/>
      <c r="DF776" s="69"/>
      <c r="DG776" s="69"/>
      <c r="DH776" s="69"/>
      <c r="DI776" s="69"/>
      <c r="DJ776" s="69"/>
      <c r="DK776" s="69"/>
      <c r="DL776" s="69"/>
      <c r="DM776" s="69"/>
      <c r="DN776" s="69"/>
      <c r="DO776" s="69"/>
      <c r="DP776" s="69"/>
      <c r="DQ776" s="69"/>
      <c r="DR776" s="69"/>
      <c r="DS776" s="69"/>
      <c r="DT776" s="69"/>
      <c r="DU776" s="69"/>
      <c r="DV776" s="69"/>
      <c r="DW776" s="69"/>
      <c r="DX776" s="69"/>
      <c r="DY776" s="69"/>
      <c r="DZ776" s="69"/>
      <c r="EA776" s="69"/>
      <c r="EB776" s="69"/>
      <c r="EC776" s="69"/>
      <c r="ED776" s="69"/>
      <c r="EE776" s="69"/>
      <c r="EF776" s="69"/>
      <c r="EG776" s="69"/>
      <c r="EH776" s="69"/>
      <c r="EI776" s="69"/>
      <c r="EJ776" s="69"/>
      <c r="EK776" s="69"/>
      <c r="EL776" s="69"/>
      <c r="EM776" s="69"/>
      <c r="EN776" s="69"/>
      <c r="EO776" s="69"/>
      <c r="EP776" s="69"/>
      <c r="EQ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69"/>
      <c r="AN777" s="69"/>
      <c r="AO777" s="69"/>
      <c r="AP777" s="69"/>
      <c r="AQ777" s="69"/>
      <c r="AR777" s="69"/>
      <c r="AS777" s="69"/>
      <c r="AT777" s="69"/>
      <c r="AU777" s="69"/>
      <c r="AV777" s="69"/>
      <c r="AW777" s="69"/>
      <c r="AX777" s="69"/>
      <c r="AY777" s="69"/>
      <c r="AZ777" s="69"/>
      <c r="BA777" s="69"/>
      <c r="BB777" s="69"/>
      <c r="BC777" s="69"/>
      <c r="BD777" s="69"/>
      <c r="BE777" s="69"/>
      <c r="BF777" s="69"/>
      <c r="BG777" s="69"/>
      <c r="BH777" s="69"/>
      <c r="BI777" s="69"/>
      <c r="BJ777" s="69"/>
      <c r="BK777" s="69"/>
      <c r="BL777" s="69"/>
      <c r="BM777" s="69"/>
      <c r="BN777" s="69"/>
      <c r="BO777" s="69"/>
      <c r="BP777" s="69"/>
      <c r="BQ777" s="69"/>
      <c r="BR777" s="69"/>
      <c r="BS777" s="69"/>
      <c r="BT777" s="69"/>
      <c r="BU777" s="69"/>
      <c r="BV777" s="69"/>
      <c r="BW777" s="69"/>
      <c r="BX777" s="69"/>
      <c r="BY777" s="69"/>
      <c r="BZ777" s="69"/>
      <c r="CA777" s="69"/>
      <c r="CB777" s="69"/>
      <c r="CC777" s="69"/>
      <c r="CD777" s="69"/>
      <c r="CE777" s="69"/>
      <c r="CF777" s="69"/>
      <c r="CG777" s="69"/>
      <c r="CH777" s="69"/>
      <c r="CI777" s="69"/>
      <c r="CJ777" s="69"/>
      <c r="CK777" s="69"/>
      <c r="CL777" s="69"/>
      <c r="CM777" s="69"/>
      <c r="CN777" s="69"/>
      <c r="CO777" s="69"/>
      <c r="CP777" s="69"/>
      <c r="CQ777" s="69"/>
      <c r="CR777" s="69"/>
      <c r="CS777" s="69"/>
      <c r="CT777" s="69"/>
      <c r="CU777" s="69"/>
      <c r="CV777" s="69"/>
      <c r="CW777" s="69"/>
      <c r="CX777" s="69"/>
      <c r="CY777" s="69"/>
      <c r="CZ777" s="69"/>
      <c r="DA777" s="69"/>
      <c r="DB777" s="69"/>
      <c r="DC777" s="69"/>
      <c r="DD777" s="69"/>
      <c r="DE777" s="69"/>
      <c r="DF777" s="69"/>
      <c r="DG777" s="69"/>
      <c r="DH777" s="69"/>
      <c r="DI777" s="69"/>
      <c r="DJ777" s="69"/>
      <c r="DK777" s="69"/>
      <c r="DL777" s="69"/>
      <c r="DM777" s="69"/>
      <c r="DN777" s="69"/>
      <c r="DO777" s="69"/>
      <c r="DP777" s="69"/>
      <c r="DQ777" s="69"/>
      <c r="DR777" s="69"/>
      <c r="DS777" s="69"/>
      <c r="DT777" s="69"/>
      <c r="DU777" s="69"/>
      <c r="DV777" s="69"/>
      <c r="DW777" s="69"/>
      <c r="DX777" s="69"/>
      <c r="DY777" s="69"/>
      <c r="DZ777" s="69"/>
      <c r="EA777" s="69"/>
      <c r="EB777" s="69"/>
      <c r="EC777" s="69"/>
      <c r="ED777" s="69"/>
      <c r="EE777" s="69"/>
      <c r="EF777" s="69"/>
      <c r="EG777" s="69"/>
      <c r="EH777" s="69"/>
      <c r="EI777" s="69"/>
      <c r="EJ777" s="69"/>
      <c r="EK777" s="69"/>
      <c r="EL777" s="69"/>
      <c r="EM777" s="69"/>
      <c r="EN777" s="69"/>
      <c r="EO777" s="69"/>
      <c r="EP777" s="69"/>
      <c r="EQ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69"/>
      <c r="AN778" s="69"/>
      <c r="AO778" s="69"/>
      <c r="AP778" s="69"/>
      <c r="AQ778" s="69"/>
      <c r="AR778" s="69"/>
      <c r="AS778" s="69"/>
      <c r="AT778" s="69"/>
      <c r="AU778" s="69"/>
      <c r="AV778" s="69"/>
      <c r="AW778" s="69"/>
      <c r="AX778" s="69"/>
      <c r="AY778" s="69"/>
      <c r="AZ778" s="69"/>
      <c r="BA778" s="69"/>
      <c r="BB778" s="69"/>
      <c r="BC778" s="69"/>
      <c r="BD778" s="69"/>
      <c r="BE778" s="69"/>
      <c r="BF778" s="69"/>
      <c r="BG778" s="69"/>
      <c r="BH778" s="69"/>
      <c r="BI778" s="69"/>
      <c r="BJ778" s="69"/>
      <c r="BK778" s="69"/>
      <c r="BL778" s="69"/>
      <c r="BM778" s="69"/>
      <c r="BN778" s="69"/>
      <c r="BO778" s="69"/>
      <c r="BP778" s="69"/>
      <c r="BQ778" s="69"/>
      <c r="BR778" s="69"/>
      <c r="BS778" s="69"/>
      <c r="BT778" s="69"/>
      <c r="BU778" s="69"/>
      <c r="BV778" s="69"/>
      <c r="BW778" s="69"/>
      <c r="BX778" s="69"/>
      <c r="BY778" s="69"/>
      <c r="BZ778" s="69"/>
      <c r="CA778" s="69"/>
      <c r="CB778" s="69"/>
      <c r="CC778" s="69"/>
      <c r="CD778" s="69"/>
      <c r="CE778" s="69"/>
      <c r="CF778" s="69"/>
      <c r="CG778" s="69"/>
      <c r="CH778" s="69"/>
      <c r="CI778" s="69"/>
      <c r="CJ778" s="69"/>
      <c r="CK778" s="69"/>
      <c r="CL778" s="69"/>
      <c r="CM778" s="69"/>
      <c r="CN778" s="69"/>
      <c r="CO778" s="69"/>
      <c r="CP778" s="69"/>
      <c r="CQ778" s="69"/>
      <c r="CR778" s="69"/>
      <c r="CS778" s="69"/>
      <c r="CT778" s="69"/>
      <c r="CU778" s="69"/>
      <c r="CV778" s="69"/>
      <c r="CW778" s="69"/>
      <c r="CX778" s="69"/>
      <c r="CY778" s="69"/>
      <c r="CZ778" s="69"/>
      <c r="DA778" s="69"/>
      <c r="DB778" s="69"/>
      <c r="DC778" s="69"/>
      <c r="DD778" s="69"/>
      <c r="DE778" s="69"/>
      <c r="DF778" s="69"/>
      <c r="DG778" s="69"/>
      <c r="DH778" s="69"/>
      <c r="DI778" s="69"/>
      <c r="DJ778" s="69"/>
      <c r="DK778" s="69"/>
      <c r="DL778" s="69"/>
      <c r="DM778" s="69"/>
      <c r="DN778" s="69"/>
      <c r="DO778" s="69"/>
      <c r="DP778" s="69"/>
      <c r="DQ778" s="69"/>
      <c r="DR778" s="69"/>
      <c r="DS778" s="69"/>
      <c r="DT778" s="69"/>
      <c r="DU778" s="69"/>
      <c r="DV778" s="69"/>
      <c r="DW778" s="69"/>
      <c r="DX778" s="69"/>
      <c r="DY778" s="69"/>
      <c r="DZ778" s="69"/>
      <c r="EA778" s="69"/>
      <c r="EB778" s="69"/>
      <c r="EC778" s="69"/>
      <c r="ED778" s="69"/>
      <c r="EE778" s="69"/>
      <c r="EF778" s="69"/>
      <c r="EG778" s="69"/>
      <c r="EH778" s="69"/>
      <c r="EI778" s="69"/>
      <c r="EJ778" s="69"/>
      <c r="EK778" s="69"/>
      <c r="EL778" s="69"/>
      <c r="EM778" s="69"/>
      <c r="EN778" s="69"/>
      <c r="EO778" s="69"/>
      <c r="EP778" s="69"/>
      <c r="EQ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69"/>
      <c r="AN779" s="69"/>
      <c r="AO779" s="69"/>
      <c r="AP779" s="69"/>
      <c r="AQ779" s="69"/>
      <c r="AR779" s="69"/>
      <c r="AS779" s="69"/>
      <c r="AT779" s="69"/>
      <c r="AU779" s="69"/>
      <c r="AV779" s="69"/>
      <c r="AW779" s="69"/>
      <c r="AX779" s="69"/>
      <c r="AY779" s="69"/>
      <c r="AZ779" s="69"/>
      <c r="BA779" s="69"/>
      <c r="BB779" s="69"/>
      <c r="BC779" s="69"/>
      <c r="BD779" s="69"/>
      <c r="BE779" s="69"/>
      <c r="BF779" s="69"/>
      <c r="BG779" s="69"/>
      <c r="BH779" s="69"/>
      <c r="BI779" s="69"/>
      <c r="BJ779" s="69"/>
      <c r="BK779" s="69"/>
      <c r="BL779" s="69"/>
      <c r="BM779" s="69"/>
      <c r="BN779" s="69"/>
      <c r="BO779" s="69"/>
      <c r="BP779" s="69"/>
      <c r="BQ779" s="69"/>
      <c r="BR779" s="69"/>
      <c r="BS779" s="69"/>
      <c r="BT779" s="69"/>
      <c r="BU779" s="69"/>
      <c r="BV779" s="69"/>
      <c r="BW779" s="69"/>
      <c r="BX779" s="69"/>
      <c r="BY779" s="69"/>
      <c r="BZ779" s="69"/>
      <c r="CA779" s="69"/>
      <c r="CB779" s="69"/>
      <c r="CC779" s="69"/>
      <c r="CD779" s="69"/>
      <c r="CE779" s="69"/>
      <c r="CF779" s="69"/>
      <c r="CG779" s="69"/>
      <c r="CH779" s="69"/>
      <c r="CI779" s="69"/>
      <c r="CJ779" s="69"/>
      <c r="CK779" s="69"/>
      <c r="CL779" s="69"/>
      <c r="CM779" s="69"/>
      <c r="CN779" s="69"/>
      <c r="CO779" s="69"/>
      <c r="CP779" s="69"/>
      <c r="CQ779" s="69"/>
      <c r="CR779" s="69"/>
      <c r="CS779" s="69"/>
      <c r="CT779" s="69"/>
      <c r="CU779" s="69"/>
      <c r="CV779" s="69"/>
      <c r="CW779" s="69"/>
      <c r="CX779" s="69"/>
      <c r="CY779" s="69"/>
      <c r="CZ779" s="69"/>
      <c r="DA779" s="69"/>
      <c r="DB779" s="69"/>
      <c r="DC779" s="69"/>
      <c r="DD779" s="69"/>
      <c r="DE779" s="69"/>
      <c r="DF779" s="69"/>
      <c r="DG779" s="69"/>
      <c r="DH779" s="69"/>
      <c r="DI779" s="69"/>
      <c r="DJ779" s="69"/>
      <c r="DK779" s="69"/>
      <c r="DL779" s="69"/>
      <c r="DM779" s="69"/>
      <c r="DN779" s="69"/>
      <c r="DO779" s="69"/>
      <c r="DP779" s="69"/>
      <c r="DQ779" s="69"/>
      <c r="DR779" s="69"/>
      <c r="DS779" s="69"/>
      <c r="DT779" s="69"/>
      <c r="DU779" s="69"/>
      <c r="DV779" s="69"/>
      <c r="DW779" s="69"/>
      <c r="DX779" s="69"/>
      <c r="DY779" s="69"/>
      <c r="DZ779" s="69"/>
      <c r="EA779" s="69"/>
      <c r="EB779" s="69"/>
      <c r="EC779" s="69"/>
      <c r="ED779" s="69"/>
      <c r="EE779" s="69"/>
      <c r="EF779" s="69"/>
      <c r="EG779" s="69"/>
      <c r="EH779" s="69"/>
      <c r="EI779" s="69"/>
      <c r="EJ779" s="69"/>
      <c r="EK779" s="69"/>
      <c r="EL779" s="69"/>
      <c r="EM779" s="69"/>
      <c r="EN779" s="69"/>
      <c r="EO779" s="69"/>
      <c r="EP779" s="69"/>
      <c r="EQ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c r="AV780" s="69"/>
      <c r="AW780" s="69"/>
      <c r="AX780" s="69"/>
      <c r="AY780" s="69"/>
      <c r="AZ780" s="69"/>
      <c r="BA780" s="69"/>
      <c r="BB780" s="69"/>
      <c r="BC780" s="69"/>
      <c r="BD780" s="69"/>
      <c r="BE780" s="69"/>
      <c r="BF780" s="69"/>
      <c r="BG780" s="69"/>
      <c r="BH780" s="69"/>
      <c r="BI780" s="69"/>
      <c r="BJ780" s="69"/>
      <c r="BK780" s="69"/>
      <c r="BL780" s="69"/>
      <c r="BM780" s="69"/>
      <c r="BN780" s="69"/>
      <c r="BO780" s="69"/>
      <c r="BP780" s="69"/>
      <c r="BQ780" s="69"/>
      <c r="BR780" s="69"/>
      <c r="BS780" s="69"/>
      <c r="BT780" s="69"/>
      <c r="BU780" s="69"/>
      <c r="BV780" s="69"/>
      <c r="BW780" s="69"/>
      <c r="BX780" s="69"/>
      <c r="BY780" s="69"/>
      <c r="BZ780" s="69"/>
      <c r="CA780" s="69"/>
      <c r="CB780" s="69"/>
      <c r="CC780" s="69"/>
      <c r="CD780" s="69"/>
      <c r="CE780" s="69"/>
      <c r="CF780" s="69"/>
      <c r="CG780" s="69"/>
      <c r="CH780" s="69"/>
      <c r="CI780" s="69"/>
      <c r="CJ780" s="69"/>
      <c r="CK780" s="69"/>
      <c r="CL780" s="69"/>
      <c r="CM780" s="69"/>
      <c r="CN780" s="69"/>
      <c r="CO780" s="69"/>
      <c r="CP780" s="69"/>
      <c r="CQ780" s="69"/>
      <c r="CR780" s="69"/>
      <c r="CS780" s="69"/>
      <c r="CT780" s="69"/>
      <c r="CU780" s="69"/>
      <c r="CV780" s="69"/>
      <c r="CW780" s="69"/>
      <c r="CX780" s="69"/>
      <c r="CY780" s="69"/>
      <c r="CZ780" s="69"/>
      <c r="DA780" s="69"/>
      <c r="DB780" s="69"/>
      <c r="DC780" s="69"/>
      <c r="DD780" s="69"/>
      <c r="DE780" s="69"/>
      <c r="DF780" s="69"/>
      <c r="DG780" s="69"/>
      <c r="DH780" s="69"/>
      <c r="DI780" s="69"/>
      <c r="DJ780" s="69"/>
      <c r="DK780" s="69"/>
      <c r="DL780" s="69"/>
      <c r="DM780" s="69"/>
      <c r="DN780" s="69"/>
      <c r="DO780" s="69"/>
      <c r="DP780" s="69"/>
      <c r="DQ780" s="69"/>
      <c r="DR780" s="69"/>
      <c r="DS780" s="69"/>
      <c r="DT780" s="69"/>
      <c r="DU780" s="69"/>
      <c r="DV780" s="69"/>
      <c r="DW780" s="69"/>
      <c r="DX780" s="69"/>
      <c r="DY780" s="69"/>
      <c r="DZ780" s="69"/>
      <c r="EA780" s="69"/>
      <c r="EB780" s="69"/>
      <c r="EC780" s="69"/>
      <c r="ED780" s="69"/>
      <c r="EE780" s="69"/>
      <c r="EF780" s="69"/>
      <c r="EG780" s="69"/>
      <c r="EH780" s="69"/>
      <c r="EI780" s="69"/>
      <c r="EJ780" s="69"/>
      <c r="EK780" s="69"/>
      <c r="EL780" s="69"/>
      <c r="EM780" s="69"/>
      <c r="EN780" s="69"/>
      <c r="EO780" s="69"/>
      <c r="EP780" s="69"/>
      <c r="EQ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69"/>
      <c r="AN781" s="69"/>
      <c r="AO781" s="69"/>
      <c r="AP781" s="69"/>
      <c r="AQ781" s="69"/>
      <c r="AR781" s="69"/>
      <c r="AS781" s="69"/>
      <c r="AT781" s="69"/>
      <c r="AU781" s="69"/>
      <c r="AV781" s="69"/>
      <c r="AW781" s="69"/>
      <c r="AX781" s="69"/>
      <c r="AY781" s="69"/>
      <c r="AZ781" s="69"/>
      <c r="BA781" s="69"/>
      <c r="BB781" s="69"/>
      <c r="BC781" s="69"/>
      <c r="BD781" s="69"/>
      <c r="BE781" s="69"/>
      <c r="BF781" s="69"/>
      <c r="BG781" s="69"/>
      <c r="BH781" s="69"/>
      <c r="BI781" s="69"/>
      <c r="BJ781" s="69"/>
      <c r="BK781" s="69"/>
      <c r="BL781" s="69"/>
      <c r="BM781" s="69"/>
      <c r="BN781" s="69"/>
      <c r="BO781" s="69"/>
      <c r="BP781" s="69"/>
      <c r="BQ781" s="69"/>
      <c r="BR781" s="69"/>
      <c r="BS781" s="69"/>
      <c r="BT781" s="69"/>
      <c r="BU781" s="69"/>
      <c r="BV781" s="69"/>
      <c r="BW781" s="69"/>
      <c r="BX781" s="69"/>
      <c r="BY781" s="69"/>
      <c r="BZ781" s="69"/>
      <c r="CA781" s="69"/>
      <c r="CB781" s="69"/>
      <c r="CC781" s="69"/>
      <c r="CD781" s="69"/>
      <c r="CE781" s="69"/>
      <c r="CF781" s="69"/>
      <c r="CG781" s="69"/>
      <c r="CH781" s="69"/>
      <c r="CI781" s="69"/>
      <c r="CJ781" s="69"/>
      <c r="CK781" s="69"/>
      <c r="CL781" s="69"/>
      <c r="CM781" s="69"/>
      <c r="CN781" s="69"/>
      <c r="CO781" s="69"/>
      <c r="CP781" s="69"/>
      <c r="CQ781" s="69"/>
      <c r="CR781" s="69"/>
      <c r="CS781" s="69"/>
      <c r="CT781" s="69"/>
      <c r="CU781" s="69"/>
      <c r="CV781" s="69"/>
      <c r="CW781" s="69"/>
      <c r="CX781" s="69"/>
      <c r="CY781" s="69"/>
      <c r="CZ781" s="69"/>
      <c r="DA781" s="69"/>
      <c r="DB781" s="69"/>
      <c r="DC781" s="69"/>
      <c r="DD781" s="69"/>
      <c r="DE781" s="69"/>
      <c r="DF781" s="69"/>
      <c r="DG781" s="69"/>
      <c r="DH781" s="69"/>
      <c r="DI781" s="69"/>
      <c r="DJ781" s="69"/>
      <c r="DK781" s="69"/>
      <c r="DL781" s="69"/>
      <c r="DM781" s="69"/>
      <c r="DN781" s="69"/>
      <c r="DO781" s="69"/>
      <c r="DP781" s="69"/>
      <c r="DQ781" s="69"/>
      <c r="DR781" s="69"/>
      <c r="DS781" s="69"/>
      <c r="DT781" s="69"/>
      <c r="DU781" s="69"/>
      <c r="DV781" s="69"/>
      <c r="DW781" s="69"/>
      <c r="DX781" s="69"/>
      <c r="DY781" s="69"/>
      <c r="DZ781" s="69"/>
      <c r="EA781" s="69"/>
      <c r="EB781" s="69"/>
      <c r="EC781" s="69"/>
      <c r="ED781" s="69"/>
      <c r="EE781" s="69"/>
      <c r="EF781" s="69"/>
      <c r="EG781" s="69"/>
      <c r="EH781" s="69"/>
      <c r="EI781" s="69"/>
      <c r="EJ781" s="69"/>
      <c r="EK781" s="69"/>
      <c r="EL781" s="69"/>
      <c r="EM781" s="69"/>
      <c r="EN781" s="69"/>
      <c r="EO781" s="69"/>
      <c r="EP781" s="69"/>
      <c r="EQ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69"/>
      <c r="AN782" s="69"/>
      <c r="AO782" s="69"/>
      <c r="AP782" s="69"/>
      <c r="AQ782" s="69"/>
      <c r="AR782" s="69"/>
      <c r="AS782" s="69"/>
      <c r="AT782" s="69"/>
      <c r="AU782" s="69"/>
      <c r="AV782" s="69"/>
      <c r="AW782" s="69"/>
      <c r="AX782" s="69"/>
      <c r="AY782" s="69"/>
      <c r="AZ782" s="69"/>
      <c r="BA782" s="69"/>
      <c r="BB782" s="69"/>
      <c r="BC782" s="69"/>
      <c r="BD782" s="69"/>
      <c r="BE782" s="69"/>
      <c r="BF782" s="69"/>
      <c r="BG782" s="69"/>
      <c r="BH782" s="69"/>
      <c r="BI782" s="69"/>
      <c r="BJ782" s="69"/>
      <c r="BK782" s="69"/>
      <c r="BL782" s="69"/>
      <c r="BM782" s="69"/>
      <c r="BN782" s="69"/>
      <c r="BO782" s="69"/>
      <c r="BP782" s="69"/>
      <c r="BQ782" s="69"/>
      <c r="BR782" s="69"/>
      <c r="BS782" s="69"/>
      <c r="BT782" s="69"/>
      <c r="BU782" s="69"/>
      <c r="BV782" s="69"/>
      <c r="BW782" s="69"/>
      <c r="BX782" s="69"/>
      <c r="BY782" s="69"/>
      <c r="BZ782" s="69"/>
      <c r="CA782" s="69"/>
      <c r="CB782" s="69"/>
      <c r="CC782" s="69"/>
      <c r="CD782" s="69"/>
      <c r="CE782" s="69"/>
      <c r="CF782" s="69"/>
      <c r="CG782" s="69"/>
      <c r="CH782" s="69"/>
      <c r="CI782" s="69"/>
      <c r="CJ782" s="69"/>
      <c r="CK782" s="69"/>
      <c r="CL782" s="69"/>
      <c r="CM782" s="69"/>
      <c r="CN782" s="69"/>
      <c r="CO782" s="69"/>
      <c r="CP782" s="69"/>
      <c r="CQ782" s="69"/>
      <c r="CR782" s="69"/>
      <c r="CS782" s="69"/>
      <c r="CT782" s="69"/>
      <c r="CU782" s="69"/>
      <c r="CV782" s="69"/>
      <c r="CW782" s="69"/>
      <c r="CX782" s="69"/>
      <c r="CY782" s="69"/>
      <c r="CZ782" s="69"/>
      <c r="DA782" s="69"/>
      <c r="DB782" s="69"/>
      <c r="DC782" s="69"/>
      <c r="DD782" s="69"/>
      <c r="DE782" s="69"/>
      <c r="DF782" s="69"/>
      <c r="DG782" s="69"/>
      <c r="DH782" s="69"/>
      <c r="DI782" s="69"/>
      <c r="DJ782" s="69"/>
      <c r="DK782" s="69"/>
      <c r="DL782" s="69"/>
      <c r="DM782" s="69"/>
      <c r="DN782" s="69"/>
      <c r="DO782" s="69"/>
      <c r="DP782" s="69"/>
      <c r="DQ782" s="69"/>
      <c r="DR782" s="69"/>
      <c r="DS782" s="69"/>
      <c r="DT782" s="69"/>
      <c r="DU782" s="69"/>
      <c r="DV782" s="69"/>
      <c r="DW782" s="69"/>
      <c r="DX782" s="69"/>
      <c r="DY782" s="69"/>
      <c r="DZ782" s="69"/>
      <c r="EA782" s="69"/>
      <c r="EB782" s="69"/>
      <c r="EC782" s="69"/>
      <c r="ED782" s="69"/>
      <c r="EE782" s="69"/>
      <c r="EF782" s="69"/>
      <c r="EG782" s="69"/>
      <c r="EH782" s="69"/>
      <c r="EI782" s="69"/>
      <c r="EJ782" s="69"/>
      <c r="EK782" s="69"/>
      <c r="EL782" s="69"/>
      <c r="EM782" s="69"/>
      <c r="EN782" s="69"/>
      <c r="EO782" s="69"/>
      <c r="EP782" s="69"/>
      <c r="EQ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69"/>
      <c r="AN783" s="69"/>
      <c r="AO783" s="69"/>
      <c r="AP783" s="69"/>
      <c r="AQ783" s="69"/>
      <c r="AR783" s="69"/>
      <c r="AS783" s="69"/>
      <c r="AT783" s="69"/>
      <c r="AU783" s="69"/>
      <c r="AV783" s="69"/>
      <c r="AW783" s="69"/>
      <c r="AX783" s="69"/>
      <c r="AY783" s="69"/>
      <c r="AZ783" s="69"/>
      <c r="BA783" s="69"/>
      <c r="BB783" s="69"/>
      <c r="BC783" s="69"/>
      <c r="BD783" s="69"/>
      <c r="BE783" s="69"/>
      <c r="BF783" s="69"/>
      <c r="BG783" s="69"/>
      <c r="BH783" s="69"/>
      <c r="BI783" s="69"/>
      <c r="BJ783" s="69"/>
      <c r="BK783" s="69"/>
      <c r="BL783" s="69"/>
      <c r="BM783" s="69"/>
      <c r="BN783" s="69"/>
      <c r="BO783" s="69"/>
      <c r="BP783" s="69"/>
      <c r="BQ783" s="69"/>
      <c r="BR783" s="69"/>
      <c r="BS783" s="69"/>
      <c r="BT783" s="69"/>
      <c r="BU783" s="69"/>
      <c r="BV783" s="69"/>
      <c r="BW783" s="69"/>
      <c r="BX783" s="69"/>
      <c r="BY783" s="69"/>
      <c r="BZ783" s="69"/>
      <c r="CA783" s="69"/>
      <c r="CB783" s="69"/>
      <c r="CC783" s="69"/>
      <c r="CD783" s="69"/>
      <c r="CE783" s="69"/>
      <c r="CF783" s="69"/>
      <c r="CG783" s="69"/>
      <c r="CH783" s="69"/>
      <c r="CI783" s="69"/>
      <c r="CJ783" s="69"/>
      <c r="CK783" s="69"/>
      <c r="CL783" s="69"/>
      <c r="CM783" s="69"/>
      <c r="CN783" s="69"/>
      <c r="CO783" s="69"/>
      <c r="CP783" s="69"/>
      <c r="CQ783" s="69"/>
      <c r="CR783" s="69"/>
      <c r="CS783" s="69"/>
      <c r="CT783" s="69"/>
      <c r="CU783" s="69"/>
      <c r="CV783" s="69"/>
      <c r="CW783" s="69"/>
      <c r="CX783" s="69"/>
      <c r="CY783" s="69"/>
      <c r="CZ783" s="69"/>
      <c r="DA783" s="69"/>
      <c r="DB783" s="69"/>
      <c r="DC783" s="69"/>
      <c r="DD783" s="69"/>
      <c r="DE783" s="69"/>
      <c r="DF783" s="69"/>
      <c r="DG783" s="69"/>
      <c r="DH783" s="69"/>
      <c r="DI783" s="69"/>
      <c r="DJ783" s="69"/>
      <c r="DK783" s="69"/>
      <c r="DL783" s="69"/>
      <c r="DM783" s="69"/>
      <c r="DN783" s="69"/>
      <c r="DO783" s="69"/>
      <c r="DP783" s="69"/>
      <c r="DQ783" s="69"/>
      <c r="DR783" s="69"/>
      <c r="DS783" s="69"/>
      <c r="DT783" s="69"/>
      <c r="DU783" s="69"/>
      <c r="DV783" s="69"/>
      <c r="DW783" s="69"/>
      <c r="DX783" s="69"/>
      <c r="DY783" s="69"/>
      <c r="DZ783" s="69"/>
      <c r="EA783" s="69"/>
      <c r="EB783" s="69"/>
      <c r="EC783" s="69"/>
      <c r="ED783" s="69"/>
      <c r="EE783" s="69"/>
      <c r="EF783" s="69"/>
      <c r="EG783" s="69"/>
      <c r="EH783" s="69"/>
      <c r="EI783" s="69"/>
      <c r="EJ783" s="69"/>
      <c r="EK783" s="69"/>
      <c r="EL783" s="69"/>
      <c r="EM783" s="69"/>
      <c r="EN783" s="69"/>
      <c r="EO783" s="69"/>
      <c r="EP783" s="69"/>
      <c r="EQ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69"/>
      <c r="AN784" s="69"/>
      <c r="AO784" s="69"/>
      <c r="AP784" s="69"/>
      <c r="AQ784" s="69"/>
      <c r="AR784" s="69"/>
      <c r="AS784" s="69"/>
      <c r="AT784" s="69"/>
      <c r="AU784" s="69"/>
      <c r="AV784" s="69"/>
      <c r="AW784" s="69"/>
      <c r="AX784" s="69"/>
      <c r="AY784" s="69"/>
      <c r="AZ784" s="69"/>
      <c r="BA784" s="69"/>
      <c r="BB784" s="69"/>
      <c r="BC784" s="69"/>
      <c r="BD784" s="69"/>
      <c r="BE784" s="69"/>
      <c r="BF784" s="69"/>
      <c r="BG784" s="69"/>
      <c r="BH784" s="69"/>
      <c r="BI784" s="69"/>
      <c r="BJ784" s="69"/>
      <c r="BK784" s="69"/>
      <c r="BL784" s="69"/>
      <c r="BM784" s="69"/>
      <c r="BN784" s="69"/>
      <c r="BO784" s="69"/>
      <c r="BP784" s="69"/>
      <c r="BQ784" s="69"/>
      <c r="BR784" s="69"/>
      <c r="BS784" s="69"/>
      <c r="BT784" s="69"/>
      <c r="BU784" s="69"/>
      <c r="BV784" s="69"/>
      <c r="BW784" s="69"/>
      <c r="BX784" s="69"/>
      <c r="BY784" s="69"/>
      <c r="BZ784" s="69"/>
      <c r="CA784" s="69"/>
      <c r="CB784" s="69"/>
      <c r="CC784" s="69"/>
      <c r="CD784" s="69"/>
      <c r="CE784" s="69"/>
      <c r="CF784" s="69"/>
      <c r="CG784" s="69"/>
      <c r="CH784" s="69"/>
      <c r="CI784" s="69"/>
      <c r="CJ784" s="69"/>
      <c r="CK784" s="69"/>
      <c r="CL784" s="69"/>
      <c r="CM784" s="69"/>
      <c r="CN784" s="69"/>
      <c r="CO784" s="69"/>
      <c r="CP784" s="69"/>
      <c r="CQ784" s="69"/>
      <c r="CR784" s="69"/>
      <c r="CS784" s="69"/>
      <c r="CT784" s="69"/>
      <c r="CU784" s="69"/>
      <c r="CV784" s="69"/>
      <c r="CW784" s="69"/>
      <c r="CX784" s="69"/>
      <c r="CY784" s="69"/>
      <c r="CZ784" s="69"/>
      <c r="DA784" s="69"/>
      <c r="DB784" s="69"/>
      <c r="DC784" s="69"/>
      <c r="DD784" s="69"/>
      <c r="DE784" s="69"/>
      <c r="DF784" s="69"/>
      <c r="DG784" s="69"/>
      <c r="DH784" s="69"/>
      <c r="DI784" s="69"/>
      <c r="DJ784" s="69"/>
      <c r="DK784" s="69"/>
      <c r="DL784" s="69"/>
      <c r="DM784" s="69"/>
      <c r="DN784" s="69"/>
      <c r="DO784" s="69"/>
      <c r="DP784" s="69"/>
      <c r="DQ784" s="69"/>
      <c r="DR784" s="69"/>
      <c r="DS784" s="69"/>
      <c r="DT784" s="69"/>
      <c r="DU784" s="69"/>
      <c r="DV784" s="69"/>
      <c r="DW784" s="69"/>
      <c r="DX784" s="69"/>
      <c r="DY784" s="69"/>
      <c r="DZ784" s="69"/>
      <c r="EA784" s="69"/>
      <c r="EB784" s="69"/>
      <c r="EC784" s="69"/>
      <c r="ED784" s="69"/>
      <c r="EE784" s="69"/>
      <c r="EF784" s="69"/>
      <c r="EG784" s="69"/>
      <c r="EH784" s="69"/>
      <c r="EI784" s="69"/>
      <c r="EJ784" s="69"/>
      <c r="EK784" s="69"/>
      <c r="EL784" s="69"/>
      <c r="EM784" s="69"/>
      <c r="EN784" s="69"/>
      <c r="EO784" s="69"/>
      <c r="EP784" s="69"/>
      <c r="EQ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69"/>
      <c r="AN785" s="69"/>
      <c r="AO785" s="69"/>
      <c r="AP785" s="69"/>
      <c r="AQ785" s="69"/>
      <c r="AR785" s="69"/>
      <c r="AS785" s="69"/>
      <c r="AT785" s="69"/>
      <c r="AU785" s="69"/>
      <c r="AV785" s="69"/>
      <c r="AW785" s="69"/>
      <c r="AX785" s="69"/>
      <c r="AY785" s="69"/>
      <c r="AZ785" s="69"/>
      <c r="BA785" s="69"/>
      <c r="BB785" s="69"/>
      <c r="BC785" s="69"/>
      <c r="BD785" s="69"/>
      <c r="BE785" s="69"/>
      <c r="BF785" s="69"/>
      <c r="BG785" s="69"/>
      <c r="BH785" s="69"/>
      <c r="BI785" s="69"/>
      <c r="BJ785" s="69"/>
      <c r="BK785" s="69"/>
      <c r="BL785" s="69"/>
      <c r="BM785" s="69"/>
      <c r="BN785" s="69"/>
      <c r="BO785" s="69"/>
      <c r="BP785" s="69"/>
      <c r="BQ785" s="69"/>
      <c r="BR785" s="69"/>
      <c r="BS785" s="69"/>
      <c r="BT785" s="69"/>
      <c r="BU785" s="69"/>
      <c r="BV785" s="69"/>
      <c r="BW785" s="69"/>
      <c r="BX785" s="69"/>
      <c r="BY785" s="69"/>
      <c r="BZ785" s="69"/>
      <c r="CA785" s="69"/>
      <c r="CB785" s="69"/>
      <c r="CC785" s="69"/>
      <c r="CD785" s="69"/>
      <c r="CE785" s="69"/>
      <c r="CF785" s="69"/>
      <c r="CG785" s="69"/>
      <c r="CH785" s="69"/>
      <c r="CI785" s="69"/>
      <c r="CJ785" s="69"/>
      <c r="CK785" s="69"/>
      <c r="CL785" s="69"/>
      <c r="CM785" s="69"/>
      <c r="CN785" s="69"/>
      <c r="CO785" s="69"/>
      <c r="CP785" s="69"/>
      <c r="CQ785" s="69"/>
      <c r="CR785" s="69"/>
      <c r="CS785" s="69"/>
      <c r="CT785" s="69"/>
      <c r="CU785" s="69"/>
      <c r="CV785" s="69"/>
      <c r="CW785" s="69"/>
      <c r="CX785" s="69"/>
      <c r="CY785" s="69"/>
      <c r="CZ785" s="69"/>
      <c r="DA785" s="69"/>
      <c r="DB785" s="69"/>
      <c r="DC785" s="69"/>
      <c r="DD785" s="69"/>
      <c r="DE785" s="69"/>
      <c r="DF785" s="69"/>
      <c r="DG785" s="69"/>
      <c r="DH785" s="69"/>
      <c r="DI785" s="69"/>
      <c r="DJ785" s="69"/>
      <c r="DK785" s="69"/>
      <c r="DL785" s="69"/>
      <c r="DM785" s="69"/>
      <c r="DN785" s="69"/>
      <c r="DO785" s="69"/>
      <c r="DP785" s="69"/>
      <c r="DQ785" s="69"/>
      <c r="DR785" s="69"/>
      <c r="DS785" s="69"/>
      <c r="DT785" s="69"/>
      <c r="DU785" s="69"/>
      <c r="DV785" s="69"/>
      <c r="DW785" s="69"/>
      <c r="DX785" s="69"/>
      <c r="DY785" s="69"/>
      <c r="DZ785" s="69"/>
      <c r="EA785" s="69"/>
      <c r="EB785" s="69"/>
      <c r="EC785" s="69"/>
      <c r="ED785" s="69"/>
      <c r="EE785" s="69"/>
      <c r="EF785" s="69"/>
      <c r="EG785" s="69"/>
      <c r="EH785" s="69"/>
      <c r="EI785" s="69"/>
      <c r="EJ785" s="69"/>
      <c r="EK785" s="69"/>
      <c r="EL785" s="69"/>
      <c r="EM785" s="69"/>
      <c r="EN785" s="69"/>
      <c r="EO785" s="69"/>
      <c r="EP785" s="69"/>
      <c r="EQ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69"/>
      <c r="AN786" s="69"/>
      <c r="AO786" s="69"/>
      <c r="AP786" s="69"/>
      <c r="AQ786" s="69"/>
      <c r="AR786" s="69"/>
      <c r="AS786" s="69"/>
      <c r="AT786" s="69"/>
      <c r="AU786" s="69"/>
      <c r="AV786" s="69"/>
      <c r="AW786" s="69"/>
      <c r="AX786" s="69"/>
      <c r="AY786" s="69"/>
      <c r="AZ786" s="69"/>
      <c r="BA786" s="69"/>
      <c r="BB786" s="69"/>
      <c r="BC786" s="69"/>
      <c r="BD786" s="69"/>
      <c r="BE786" s="69"/>
      <c r="BF786" s="69"/>
      <c r="BG786" s="69"/>
      <c r="BH786" s="69"/>
      <c r="BI786" s="69"/>
      <c r="BJ786" s="69"/>
      <c r="BK786" s="69"/>
      <c r="BL786" s="69"/>
      <c r="BM786" s="69"/>
      <c r="BN786" s="69"/>
      <c r="BO786" s="69"/>
      <c r="BP786" s="69"/>
      <c r="BQ786" s="69"/>
      <c r="BR786" s="69"/>
      <c r="BS786" s="69"/>
      <c r="BT786" s="69"/>
      <c r="BU786" s="69"/>
      <c r="BV786" s="69"/>
      <c r="BW786" s="69"/>
      <c r="BX786" s="69"/>
      <c r="BY786" s="69"/>
      <c r="BZ786" s="69"/>
      <c r="CA786" s="69"/>
      <c r="CB786" s="69"/>
      <c r="CC786" s="69"/>
      <c r="CD786" s="69"/>
      <c r="CE786" s="69"/>
      <c r="CF786" s="69"/>
      <c r="CG786" s="69"/>
      <c r="CH786" s="69"/>
      <c r="CI786" s="69"/>
      <c r="CJ786" s="69"/>
      <c r="CK786" s="69"/>
      <c r="CL786" s="69"/>
      <c r="CM786" s="69"/>
      <c r="CN786" s="69"/>
      <c r="CO786" s="69"/>
      <c r="CP786" s="69"/>
      <c r="CQ786" s="69"/>
      <c r="CR786" s="69"/>
      <c r="CS786" s="69"/>
      <c r="CT786" s="69"/>
      <c r="CU786" s="69"/>
      <c r="CV786" s="69"/>
      <c r="CW786" s="69"/>
      <c r="CX786" s="69"/>
      <c r="CY786" s="69"/>
      <c r="CZ786" s="69"/>
      <c r="DA786" s="69"/>
      <c r="DB786" s="69"/>
      <c r="DC786" s="69"/>
      <c r="DD786" s="69"/>
      <c r="DE786" s="69"/>
      <c r="DF786" s="69"/>
      <c r="DG786" s="69"/>
      <c r="DH786" s="69"/>
      <c r="DI786" s="69"/>
      <c r="DJ786" s="69"/>
      <c r="DK786" s="69"/>
      <c r="DL786" s="69"/>
      <c r="DM786" s="69"/>
      <c r="DN786" s="69"/>
      <c r="DO786" s="69"/>
      <c r="DP786" s="69"/>
      <c r="DQ786" s="69"/>
      <c r="DR786" s="69"/>
      <c r="DS786" s="69"/>
      <c r="DT786" s="69"/>
      <c r="DU786" s="69"/>
      <c r="DV786" s="69"/>
      <c r="DW786" s="69"/>
      <c r="DX786" s="69"/>
      <c r="DY786" s="69"/>
      <c r="DZ786" s="69"/>
      <c r="EA786" s="69"/>
      <c r="EB786" s="69"/>
      <c r="EC786" s="69"/>
      <c r="ED786" s="69"/>
      <c r="EE786" s="69"/>
      <c r="EF786" s="69"/>
      <c r="EG786" s="69"/>
      <c r="EH786" s="69"/>
      <c r="EI786" s="69"/>
      <c r="EJ786" s="69"/>
      <c r="EK786" s="69"/>
      <c r="EL786" s="69"/>
      <c r="EM786" s="69"/>
      <c r="EN786" s="69"/>
      <c r="EO786" s="69"/>
      <c r="EP786" s="69"/>
      <c r="EQ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69"/>
      <c r="AN787" s="69"/>
      <c r="AO787" s="69"/>
      <c r="AP787" s="69"/>
      <c r="AQ787" s="69"/>
      <c r="AR787" s="69"/>
      <c r="AS787" s="69"/>
      <c r="AT787" s="69"/>
      <c r="AU787" s="69"/>
      <c r="AV787" s="69"/>
      <c r="AW787" s="69"/>
      <c r="AX787" s="69"/>
      <c r="AY787" s="69"/>
      <c r="AZ787" s="69"/>
      <c r="BA787" s="69"/>
      <c r="BB787" s="69"/>
      <c r="BC787" s="69"/>
      <c r="BD787" s="69"/>
      <c r="BE787" s="69"/>
      <c r="BF787" s="69"/>
      <c r="BG787" s="69"/>
      <c r="BH787" s="69"/>
      <c r="BI787" s="69"/>
      <c r="BJ787" s="69"/>
      <c r="BK787" s="69"/>
      <c r="BL787" s="69"/>
      <c r="BM787" s="69"/>
      <c r="BN787" s="69"/>
      <c r="BO787" s="69"/>
      <c r="BP787" s="69"/>
      <c r="BQ787" s="69"/>
      <c r="BR787" s="69"/>
      <c r="BS787" s="69"/>
      <c r="BT787" s="69"/>
      <c r="BU787" s="69"/>
      <c r="BV787" s="69"/>
      <c r="BW787" s="69"/>
      <c r="BX787" s="69"/>
      <c r="BY787" s="69"/>
      <c r="BZ787" s="69"/>
      <c r="CA787" s="69"/>
      <c r="CB787" s="69"/>
      <c r="CC787" s="69"/>
      <c r="CD787" s="69"/>
      <c r="CE787" s="69"/>
      <c r="CF787" s="69"/>
      <c r="CG787" s="69"/>
      <c r="CH787" s="69"/>
      <c r="CI787" s="69"/>
      <c r="CJ787" s="69"/>
      <c r="CK787" s="69"/>
      <c r="CL787" s="69"/>
      <c r="CM787" s="69"/>
      <c r="CN787" s="69"/>
      <c r="CO787" s="69"/>
      <c r="CP787" s="69"/>
      <c r="CQ787" s="69"/>
      <c r="CR787" s="69"/>
      <c r="CS787" s="69"/>
      <c r="CT787" s="69"/>
      <c r="CU787" s="69"/>
      <c r="CV787" s="69"/>
      <c r="CW787" s="69"/>
      <c r="CX787" s="69"/>
      <c r="CY787" s="69"/>
      <c r="CZ787" s="69"/>
      <c r="DA787" s="69"/>
      <c r="DB787" s="69"/>
      <c r="DC787" s="69"/>
      <c r="DD787" s="69"/>
      <c r="DE787" s="69"/>
      <c r="DF787" s="69"/>
      <c r="DG787" s="69"/>
      <c r="DH787" s="69"/>
      <c r="DI787" s="69"/>
      <c r="DJ787" s="69"/>
      <c r="DK787" s="69"/>
      <c r="DL787" s="69"/>
      <c r="DM787" s="69"/>
      <c r="DN787" s="69"/>
      <c r="DO787" s="69"/>
      <c r="DP787" s="69"/>
      <c r="DQ787" s="69"/>
      <c r="DR787" s="69"/>
      <c r="DS787" s="69"/>
      <c r="DT787" s="69"/>
      <c r="DU787" s="69"/>
      <c r="DV787" s="69"/>
      <c r="DW787" s="69"/>
      <c r="DX787" s="69"/>
      <c r="DY787" s="69"/>
      <c r="DZ787" s="69"/>
      <c r="EA787" s="69"/>
      <c r="EB787" s="69"/>
      <c r="EC787" s="69"/>
      <c r="ED787" s="69"/>
      <c r="EE787" s="69"/>
      <c r="EF787" s="69"/>
      <c r="EG787" s="69"/>
      <c r="EH787" s="69"/>
      <c r="EI787" s="69"/>
      <c r="EJ787" s="69"/>
      <c r="EK787" s="69"/>
      <c r="EL787" s="69"/>
      <c r="EM787" s="69"/>
      <c r="EN787" s="69"/>
      <c r="EO787" s="69"/>
      <c r="EP787" s="69"/>
      <c r="EQ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69"/>
      <c r="AN788" s="69"/>
      <c r="AO788" s="69"/>
      <c r="AP788" s="69"/>
      <c r="AQ788" s="69"/>
      <c r="AR788" s="69"/>
      <c r="AS788" s="69"/>
      <c r="AT788" s="69"/>
      <c r="AU788" s="69"/>
      <c r="AV788" s="69"/>
      <c r="AW788" s="69"/>
      <c r="AX788" s="69"/>
      <c r="AY788" s="69"/>
      <c r="AZ788" s="69"/>
      <c r="BA788" s="69"/>
      <c r="BB788" s="69"/>
      <c r="BC788" s="69"/>
      <c r="BD788" s="69"/>
      <c r="BE788" s="69"/>
      <c r="BF788" s="69"/>
      <c r="BG788" s="69"/>
      <c r="BH788" s="69"/>
      <c r="BI788" s="69"/>
      <c r="BJ788" s="69"/>
      <c r="BK788" s="69"/>
      <c r="BL788" s="69"/>
      <c r="BM788" s="69"/>
      <c r="BN788" s="69"/>
      <c r="BO788" s="69"/>
      <c r="BP788" s="69"/>
      <c r="BQ788" s="69"/>
      <c r="BR788" s="69"/>
      <c r="BS788" s="69"/>
      <c r="BT788" s="69"/>
      <c r="BU788" s="69"/>
      <c r="BV788" s="69"/>
      <c r="BW788" s="69"/>
      <c r="BX788" s="69"/>
      <c r="BY788" s="69"/>
      <c r="BZ788" s="69"/>
      <c r="CA788" s="69"/>
      <c r="CB788" s="69"/>
      <c r="CC788" s="69"/>
      <c r="CD788" s="69"/>
      <c r="CE788" s="69"/>
      <c r="CF788" s="69"/>
      <c r="CG788" s="69"/>
      <c r="CH788" s="69"/>
      <c r="CI788" s="69"/>
      <c r="CJ788" s="69"/>
      <c r="CK788" s="69"/>
      <c r="CL788" s="69"/>
      <c r="CM788" s="69"/>
      <c r="CN788" s="69"/>
      <c r="CO788" s="69"/>
      <c r="CP788" s="69"/>
      <c r="CQ788" s="69"/>
      <c r="CR788" s="69"/>
      <c r="CS788" s="69"/>
      <c r="CT788" s="69"/>
      <c r="CU788" s="69"/>
      <c r="CV788" s="69"/>
      <c r="CW788" s="69"/>
      <c r="CX788" s="69"/>
      <c r="CY788" s="69"/>
      <c r="CZ788" s="69"/>
      <c r="DA788" s="69"/>
      <c r="DB788" s="69"/>
      <c r="DC788" s="69"/>
      <c r="DD788" s="69"/>
      <c r="DE788" s="69"/>
      <c r="DF788" s="69"/>
      <c r="DG788" s="69"/>
      <c r="DH788" s="69"/>
      <c r="DI788" s="69"/>
      <c r="DJ788" s="69"/>
      <c r="DK788" s="69"/>
      <c r="DL788" s="69"/>
      <c r="DM788" s="69"/>
      <c r="DN788" s="69"/>
      <c r="DO788" s="69"/>
      <c r="DP788" s="69"/>
      <c r="DQ788" s="69"/>
      <c r="DR788" s="69"/>
      <c r="DS788" s="69"/>
      <c r="DT788" s="69"/>
      <c r="DU788" s="69"/>
      <c r="DV788" s="69"/>
      <c r="DW788" s="69"/>
      <c r="DX788" s="69"/>
      <c r="DY788" s="69"/>
      <c r="DZ788" s="69"/>
      <c r="EA788" s="69"/>
      <c r="EB788" s="69"/>
      <c r="EC788" s="69"/>
      <c r="ED788" s="69"/>
      <c r="EE788" s="69"/>
      <c r="EF788" s="69"/>
      <c r="EG788" s="69"/>
      <c r="EH788" s="69"/>
      <c r="EI788" s="69"/>
      <c r="EJ788" s="69"/>
      <c r="EK788" s="69"/>
      <c r="EL788" s="69"/>
      <c r="EM788" s="69"/>
      <c r="EN788" s="69"/>
      <c r="EO788" s="69"/>
      <c r="EP788" s="69"/>
      <c r="EQ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69"/>
      <c r="AN789" s="69"/>
      <c r="AO789" s="69"/>
      <c r="AP789" s="69"/>
      <c r="AQ789" s="69"/>
      <c r="AR789" s="69"/>
      <c r="AS789" s="69"/>
      <c r="AT789" s="69"/>
      <c r="AU789" s="69"/>
      <c r="AV789" s="69"/>
      <c r="AW789" s="69"/>
      <c r="AX789" s="69"/>
      <c r="AY789" s="69"/>
      <c r="AZ789" s="69"/>
      <c r="BA789" s="69"/>
      <c r="BB789" s="69"/>
      <c r="BC789" s="69"/>
      <c r="BD789" s="69"/>
      <c r="BE789" s="69"/>
      <c r="BF789" s="69"/>
      <c r="BG789" s="69"/>
      <c r="BH789" s="69"/>
      <c r="BI789" s="69"/>
      <c r="BJ789" s="69"/>
      <c r="BK789" s="69"/>
      <c r="BL789" s="69"/>
      <c r="BM789" s="69"/>
      <c r="BN789" s="69"/>
      <c r="BO789" s="69"/>
      <c r="BP789" s="69"/>
      <c r="BQ789" s="69"/>
      <c r="BR789" s="69"/>
      <c r="BS789" s="69"/>
      <c r="BT789" s="69"/>
      <c r="BU789" s="69"/>
      <c r="BV789" s="69"/>
      <c r="BW789" s="69"/>
      <c r="BX789" s="69"/>
      <c r="BY789" s="69"/>
      <c r="BZ789" s="69"/>
      <c r="CA789" s="69"/>
      <c r="CB789" s="69"/>
      <c r="CC789" s="69"/>
      <c r="CD789" s="69"/>
      <c r="CE789" s="69"/>
      <c r="CF789" s="69"/>
      <c r="CG789" s="69"/>
      <c r="CH789" s="69"/>
      <c r="CI789" s="69"/>
      <c r="CJ789" s="69"/>
      <c r="CK789" s="69"/>
      <c r="CL789" s="69"/>
      <c r="CM789" s="69"/>
      <c r="CN789" s="69"/>
      <c r="CO789" s="69"/>
      <c r="CP789" s="69"/>
      <c r="CQ789" s="69"/>
      <c r="CR789" s="69"/>
      <c r="CS789" s="69"/>
      <c r="CT789" s="69"/>
      <c r="CU789" s="69"/>
      <c r="CV789" s="69"/>
      <c r="CW789" s="69"/>
      <c r="CX789" s="69"/>
      <c r="CY789" s="69"/>
      <c r="CZ789" s="69"/>
      <c r="DA789" s="69"/>
      <c r="DB789" s="69"/>
      <c r="DC789" s="69"/>
      <c r="DD789" s="69"/>
      <c r="DE789" s="69"/>
      <c r="DF789" s="69"/>
      <c r="DG789" s="69"/>
      <c r="DH789" s="69"/>
      <c r="DI789" s="69"/>
      <c r="DJ789" s="69"/>
      <c r="DK789" s="69"/>
      <c r="DL789" s="69"/>
      <c r="DM789" s="69"/>
      <c r="DN789" s="69"/>
      <c r="DO789" s="69"/>
      <c r="DP789" s="69"/>
      <c r="DQ789" s="69"/>
      <c r="DR789" s="69"/>
      <c r="DS789" s="69"/>
      <c r="DT789" s="69"/>
      <c r="DU789" s="69"/>
      <c r="DV789" s="69"/>
      <c r="DW789" s="69"/>
      <c r="DX789" s="69"/>
      <c r="DY789" s="69"/>
      <c r="DZ789" s="69"/>
      <c r="EA789" s="69"/>
      <c r="EB789" s="69"/>
      <c r="EC789" s="69"/>
      <c r="ED789" s="69"/>
      <c r="EE789" s="69"/>
      <c r="EF789" s="69"/>
      <c r="EG789" s="69"/>
      <c r="EH789" s="69"/>
      <c r="EI789" s="69"/>
      <c r="EJ789" s="69"/>
      <c r="EK789" s="69"/>
      <c r="EL789" s="69"/>
      <c r="EM789" s="69"/>
      <c r="EN789" s="69"/>
      <c r="EO789" s="69"/>
      <c r="EP789" s="69"/>
      <c r="EQ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c r="AN790" s="69"/>
      <c r="AO790" s="69"/>
      <c r="AP790" s="69"/>
      <c r="AQ790" s="69"/>
      <c r="AR790" s="69"/>
      <c r="AS790" s="69"/>
      <c r="AT790" s="69"/>
      <c r="AU790" s="69"/>
      <c r="AV790" s="69"/>
      <c r="AW790" s="69"/>
      <c r="AX790" s="69"/>
      <c r="AY790" s="69"/>
      <c r="AZ790" s="69"/>
      <c r="BA790" s="69"/>
      <c r="BB790" s="69"/>
      <c r="BC790" s="69"/>
      <c r="BD790" s="69"/>
      <c r="BE790" s="69"/>
      <c r="BF790" s="69"/>
      <c r="BG790" s="69"/>
      <c r="BH790" s="69"/>
      <c r="BI790" s="69"/>
      <c r="BJ790" s="69"/>
      <c r="BK790" s="69"/>
      <c r="BL790" s="69"/>
      <c r="BM790" s="69"/>
      <c r="BN790" s="69"/>
      <c r="BO790" s="69"/>
      <c r="BP790" s="69"/>
      <c r="BQ790" s="69"/>
      <c r="BR790" s="69"/>
      <c r="BS790" s="69"/>
      <c r="BT790" s="69"/>
      <c r="BU790" s="69"/>
      <c r="BV790" s="69"/>
      <c r="BW790" s="69"/>
      <c r="BX790" s="69"/>
      <c r="BY790" s="69"/>
      <c r="BZ790" s="69"/>
      <c r="CA790" s="69"/>
      <c r="CB790" s="69"/>
      <c r="CC790" s="69"/>
      <c r="CD790" s="69"/>
      <c r="CE790" s="69"/>
      <c r="CF790" s="69"/>
      <c r="CG790" s="69"/>
      <c r="CH790" s="69"/>
      <c r="CI790" s="69"/>
      <c r="CJ790" s="69"/>
      <c r="CK790" s="69"/>
      <c r="CL790" s="69"/>
      <c r="CM790" s="69"/>
      <c r="CN790" s="69"/>
      <c r="CO790" s="69"/>
      <c r="CP790" s="69"/>
      <c r="CQ790" s="69"/>
      <c r="CR790" s="69"/>
      <c r="CS790" s="69"/>
      <c r="CT790" s="69"/>
      <c r="CU790" s="69"/>
      <c r="CV790" s="69"/>
      <c r="CW790" s="69"/>
      <c r="CX790" s="69"/>
      <c r="CY790" s="69"/>
      <c r="CZ790" s="69"/>
      <c r="DA790" s="69"/>
      <c r="DB790" s="69"/>
      <c r="DC790" s="69"/>
      <c r="DD790" s="69"/>
      <c r="DE790" s="69"/>
      <c r="DF790" s="69"/>
      <c r="DG790" s="69"/>
      <c r="DH790" s="69"/>
      <c r="DI790" s="69"/>
      <c r="DJ790" s="69"/>
      <c r="DK790" s="69"/>
      <c r="DL790" s="69"/>
      <c r="DM790" s="69"/>
      <c r="DN790" s="69"/>
      <c r="DO790" s="69"/>
      <c r="DP790" s="69"/>
      <c r="DQ790" s="69"/>
      <c r="DR790" s="69"/>
      <c r="DS790" s="69"/>
      <c r="DT790" s="69"/>
      <c r="DU790" s="69"/>
      <c r="DV790" s="69"/>
      <c r="DW790" s="69"/>
      <c r="DX790" s="69"/>
      <c r="DY790" s="69"/>
      <c r="DZ790" s="69"/>
      <c r="EA790" s="69"/>
      <c r="EB790" s="69"/>
      <c r="EC790" s="69"/>
      <c r="ED790" s="69"/>
      <c r="EE790" s="69"/>
      <c r="EF790" s="69"/>
      <c r="EG790" s="69"/>
      <c r="EH790" s="69"/>
      <c r="EI790" s="69"/>
      <c r="EJ790" s="69"/>
      <c r="EK790" s="69"/>
      <c r="EL790" s="69"/>
      <c r="EM790" s="69"/>
      <c r="EN790" s="69"/>
      <c r="EO790" s="69"/>
      <c r="EP790" s="69"/>
      <c r="EQ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69"/>
      <c r="AN791" s="69"/>
      <c r="AO791" s="69"/>
      <c r="AP791" s="69"/>
      <c r="AQ791" s="69"/>
      <c r="AR791" s="69"/>
      <c r="AS791" s="69"/>
      <c r="AT791" s="69"/>
      <c r="AU791" s="69"/>
      <c r="AV791" s="69"/>
      <c r="AW791" s="69"/>
      <c r="AX791" s="69"/>
      <c r="AY791" s="69"/>
      <c r="AZ791" s="69"/>
      <c r="BA791" s="69"/>
      <c r="BB791" s="69"/>
      <c r="BC791" s="69"/>
      <c r="BD791" s="69"/>
      <c r="BE791" s="69"/>
      <c r="BF791" s="69"/>
      <c r="BG791" s="69"/>
      <c r="BH791" s="69"/>
      <c r="BI791" s="69"/>
      <c r="BJ791" s="69"/>
      <c r="BK791" s="69"/>
      <c r="BL791" s="69"/>
      <c r="BM791" s="69"/>
      <c r="BN791" s="69"/>
      <c r="BO791" s="69"/>
      <c r="BP791" s="69"/>
      <c r="BQ791" s="69"/>
      <c r="BR791" s="69"/>
      <c r="BS791" s="69"/>
      <c r="BT791" s="69"/>
      <c r="BU791" s="69"/>
      <c r="BV791" s="69"/>
      <c r="BW791" s="69"/>
      <c r="BX791" s="69"/>
      <c r="BY791" s="69"/>
      <c r="BZ791" s="69"/>
      <c r="CA791" s="69"/>
      <c r="CB791" s="69"/>
      <c r="CC791" s="69"/>
      <c r="CD791" s="69"/>
      <c r="CE791" s="69"/>
      <c r="CF791" s="69"/>
      <c r="CG791" s="69"/>
      <c r="CH791" s="69"/>
      <c r="CI791" s="69"/>
      <c r="CJ791" s="69"/>
      <c r="CK791" s="69"/>
      <c r="CL791" s="69"/>
      <c r="CM791" s="69"/>
      <c r="CN791" s="69"/>
      <c r="CO791" s="69"/>
      <c r="CP791" s="69"/>
      <c r="CQ791" s="69"/>
      <c r="CR791" s="69"/>
      <c r="CS791" s="69"/>
      <c r="CT791" s="69"/>
      <c r="CU791" s="69"/>
      <c r="CV791" s="69"/>
      <c r="CW791" s="69"/>
      <c r="CX791" s="69"/>
      <c r="CY791" s="69"/>
      <c r="CZ791" s="69"/>
      <c r="DA791" s="69"/>
      <c r="DB791" s="69"/>
      <c r="DC791" s="69"/>
      <c r="DD791" s="69"/>
      <c r="DE791" s="69"/>
      <c r="DF791" s="69"/>
      <c r="DG791" s="69"/>
      <c r="DH791" s="69"/>
      <c r="DI791" s="69"/>
      <c r="DJ791" s="69"/>
      <c r="DK791" s="69"/>
      <c r="DL791" s="69"/>
      <c r="DM791" s="69"/>
      <c r="DN791" s="69"/>
      <c r="DO791" s="69"/>
      <c r="DP791" s="69"/>
      <c r="DQ791" s="69"/>
      <c r="DR791" s="69"/>
      <c r="DS791" s="69"/>
      <c r="DT791" s="69"/>
      <c r="DU791" s="69"/>
      <c r="DV791" s="69"/>
      <c r="DW791" s="69"/>
      <c r="DX791" s="69"/>
      <c r="DY791" s="69"/>
      <c r="DZ791" s="69"/>
      <c r="EA791" s="69"/>
      <c r="EB791" s="69"/>
      <c r="EC791" s="69"/>
      <c r="ED791" s="69"/>
      <c r="EE791" s="69"/>
      <c r="EF791" s="69"/>
      <c r="EG791" s="69"/>
      <c r="EH791" s="69"/>
      <c r="EI791" s="69"/>
      <c r="EJ791" s="69"/>
      <c r="EK791" s="69"/>
      <c r="EL791" s="69"/>
      <c r="EM791" s="69"/>
      <c r="EN791" s="69"/>
      <c r="EO791" s="69"/>
      <c r="EP791" s="69"/>
      <c r="EQ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69"/>
      <c r="AN792" s="69"/>
      <c r="AO792" s="69"/>
      <c r="AP792" s="69"/>
      <c r="AQ792" s="69"/>
      <c r="AR792" s="69"/>
      <c r="AS792" s="69"/>
      <c r="AT792" s="69"/>
      <c r="AU792" s="69"/>
      <c r="AV792" s="69"/>
      <c r="AW792" s="69"/>
      <c r="AX792" s="69"/>
      <c r="AY792" s="69"/>
      <c r="AZ792" s="69"/>
      <c r="BA792" s="69"/>
      <c r="BB792" s="69"/>
      <c r="BC792" s="69"/>
      <c r="BD792" s="69"/>
      <c r="BE792" s="69"/>
      <c r="BF792" s="69"/>
      <c r="BG792" s="69"/>
      <c r="BH792" s="69"/>
      <c r="BI792" s="69"/>
      <c r="BJ792" s="69"/>
      <c r="BK792" s="69"/>
      <c r="BL792" s="69"/>
      <c r="BM792" s="69"/>
      <c r="BN792" s="69"/>
      <c r="BO792" s="69"/>
      <c r="BP792" s="69"/>
      <c r="BQ792" s="69"/>
      <c r="BR792" s="69"/>
      <c r="BS792" s="69"/>
      <c r="BT792" s="69"/>
      <c r="BU792" s="69"/>
      <c r="BV792" s="69"/>
      <c r="BW792" s="69"/>
      <c r="BX792" s="69"/>
      <c r="BY792" s="69"/>
      <c r="BZ792" s="69"/>
      <c r="CA792" s="69"/>
      <c r="CB792" s="69"/>
      <c r="CC792" s="69"/>
      <c r="CD792" s="69"/>
      <c r="CE792" s="69"/>
      <c r="CF792" s="69"/>
      <c r="CG792" s="69"/>
      <c r="CH792" s="69"/>
      <c r="CI792" s="69"/>
      <c r="CJ792" s="69"/>
      <c r="CK792" s="69"/>
      <c r="CL792" s="69"/>
      <c r="CM792" s="69"/>
      <c r="CN792" s="69"/>
      <c r="CO792" s="69"/>
      <c r="CP792" s="69"/>
      <c r="CQ792" s="69"/>
      <c r="CR792" s="69"/>
      <c r="CS792" s="69"/>
      <c r="CT792" s="69"/>
      <c r="CU792" s="69"/>
      <c r="CV792" s="69"/>
      <c r="CW792" s="69"/>
      <c r="CX792" s="69"/>
      <c r="CY792" s="69"/>
      <c r="CZ792" s="69"/>
      <c r="DA792" s="69"/>
      <c r="DB792" s="69"/>
      <c r="DC792" s="69"/>
      <c r="DD792" s="69"/>
      <c r="DE792" s="69"/>
      <c r="DF792" s="69"/>
      <c r="DG792" s="69"/>
      <c r="DH792" s="69"/>
      <c r="DI792" s="69"/>
      <c r="DJ792" s="69"/>
      <c r="DK792" s="69"/>
      <c r="DL792" s="69"/>
      <c r="DM792" s="69"/>
      <c r="DN792" s="69"/>
      <c r="DO792" s="69"/>
      <c r="DP792" s="69"/>
      <c r="DQ792" s="69"/>
      <c r="DR792" s="69"/>
      <c r="DS792" s="69"/>
      <c r="DT792" s="69"/>
      <c r="DU792" s="69"/>
      <c r="DV792" s="69"/>
      <c r="DW792" s="69"/>
      <c r="DX792" s="69"/>
      <c r="DY792" s="69"/>
      <c r="DZ792" s="69"/>
      <c r="EA792" s="69"/>
      <c r="EB792" s="69"/>
      <c r="EC792" s="69"/>
      <c r="ED792" s="69"/>
      <c r="EE792" s="69"/>
      <c r="EF792" s="69"/>
      <c r="EG792" s="69"/>
      <c r="EH792" s="69"/>
      <c r="EI792" s="69"/>
      <c r="EJ792" s="69"/>
      <c r="EK792" s="69"/>
      <c r="EL792" s="69"/>
      <c r="EM792" s="69"/>
      <c r="EN792" s="69"/>
      <c r="EO792" s="69"/>
      <c r="EP792" s="69"/>
      <c r="EQ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69"/>
      <c r="AN793" s="69"/>
      <c r="AO793" s="69"/>
      <c r="AP793" s="69"/>
      <c r="AQ793" s="69"/>
      <c r="AR793" s="69"/>
      <c r="AS793" s="69"/>
      <c r="AT793" s="69"/>
      <c r="AU793" s="69"/>
      <c r="AV793" s="69"/>
      <c r="AW793" s="69"/>
      <c r="AX793" s="69"/>
      <c r="AY793" s="69"/>
      <c r="AZ793" s="69"/>
      <c r="BA793" s="69"/>
      <c r="BB793" s="69"/>
      <c r="BC793" s="69"/>
      <c r="BD793" s="69"/>
      <c r="BE793" s="69"/>
      <c r="BF793" s="69"/>
      <c r="BG793" s="69"/>
      <c r="BH793" s="69"/>
      <c r="BI793" s="69"/>
      <c r="BJ793" s="69"/>
      <c r="BK793" s="69"/>
      <c r="BL793" s="69"/>
      <c r="BM793" s="69"/>
      <c r="BN793" s="69"/>
      <c r="BO793" s="69"/>
      <c r="BP793" s="69"/>
      <c r="BQ793" s="69"/>
      <c r="BR793" s="69"/>
      <c r="BS793" s="69"/>
      <c r="BT793" s="69"/>
      <c r="BU793" s="69"/>
      <c r="BV793" s="69"/>
      <c r="BW793" s="69"/>
      <c r="BX793" s="69"/>
      <c r="BY793" s="69"/>
      <c r="BZ793" s="69"/>
      <c r="CA793" s="69"/>
      <c r="CB793" s="69"/>
      <c r="CC793" s="69"/>
      <c r="CD793" s="69"/>
      <c r="CE793" s="69"/>
      <c r="CF793" s="69"/>
      <c r="CG793" s="69"/>
      <c r="CH793" s="69"/>
      <c r="CI793" s="69"/>
      <c r="CJ793" s="69"/>
      <c r="CK793" s="69"/>
      <c r="CL793" s="69"/>
      <c r="CM793" s="69"/>
      <c r="CN793" s="69"/>
      <c r="CO793" s="69"/>
      <c r="CP793" s="69"/>
      <c r="CQ793" s="69"/>
      <c r="CR793" s="69"/>
      <c r="CS793" s="69"/>
      <c r="CT793" s="69"/>
      <c r="CU793" s="69"/>
      <c r="CV793" s="69"/>
      <c r="CW793" s="69"/>
      <c r="CX793" s="69"/>
      <c r="CY793" s="69"/>
      <c r="CZ793" s="69"/>
      <c r="DA793" s="69"/>
      <c r="DB793" s="69"/>
      <c r="DC793" s="69"/>
      <c r="DD793" s="69"/>
      <c r="DE793" s="69"/>
      <c r="DF793" s="69"/>
      <c r="DG793" s="69"/>
      <c r="DH793" s="69"/>
      <c r="DI793" s="69"/>
      <c r="DJ793" s="69"/>
      <c r="DK793" s="69"/>
      <c r="DL793" s="69"/>
      <c r="DM793" s="69"/>
      <c r="DN793" s="69"/>
      <c r="DO793" s="69"/>
      <c r="DP793" s="69"/>
      <c r="DQ793" s="69"/>
      <c r="DR793" s="69"/>
      <c r="DS793" s="69"/>
      <c r="DT793" s="69"/>
      <c r="DU793" s="69"/>
      <c r="DV793" s="69"/>
      <c r="DW793" s="69"/>
      <c r="DX793" s="69"/>
      <c r="DY793" s="69"/>
      <c r="DZ793" s="69"/>
      <c r="EA793" s="69"/>
      <c r="EB793" s="69"/>
      <c r="EC793" s="69"/>
      <c r="ED793" s="69"/>
      <c r="EE793" s="69"/>
      <c r="EF793" s="69"/>
      <c r="EG793" s="69"/>
      <c r="EH793" s="69"/>
      <c r="EI793" s="69"/>
      <c r="EJ793" s="69"/>
      <c r="EK793" s="69"/>
      <c r="EL793" s="69"/>
      <c r="EM793" s="69"/>
      <c r="EN793" s="69"/>
      <c r="EO793" s="69"/>
      <c r="EP793" s="69"/>
      <c r="EQ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69"/>
      <c r="AN794" s="69"/>
      <c r="AO794" s="69"/>
      <c r="AP794" s="69"/>
      <c r="AQ794" s="69"/>
      <c r="AR794" s="69"/>
      <c r="AS794" s="69"/>
      <c r="AT794" s="69"/>
      <c r="AU794" s="69"/>
      <c r="AV794" s="69"/>
      <c r="AW794" s="69"/>
      <c r="AX794" s="69"/>
      <c r="AY794" s="69"/>
      <c r="AZ794" s="69"/>
      <c r="BA794" s="69"/>
      <c r="BB794" s="69"/>
      <c r="BC794" s="69"/>
      <c r="BD794" s="69"/>
      <c r="BE794" s="69"/>
      <c r="BF794" s="69"/>
      <c r="BG794" s="69"/>
      <c r="BH794" s="69"/>
      <c r="BI794" s="69"/>
      <c r="BJ794" s="69"/>
      <c r="BK794" s="69"/>
      <c r="BL794" s="69"/>
      <c r="BM794" s="69"/>
      <c r="BN794" s="69"/>
      <c r="BO794" s="69"/>
      <c r="BP794" s="69"/>
      <c r="BQ794" s="69"/>
      <c r="BR794" s="69"/>
      <c r="BS794" s="69"/>
      <c r="BT794" s="69"/>
      <c r="BU794" s="69"/>
      <c r="BV794" s="69"/>
      <c r="BW794" s="69"/>
      <c r="BX794" s="69"/>
      <c r="BY794" s="69"/>
      <c r="BZ794" s="69"/>
      <c r="CA794" s="69"/>
      <c r="CB794" s="69"/>
      <c r="CC794" s="69"/>
      <c r="CD794" s="69"/>
      <c r="CE794" s="69"/>
      <c r="CF794" s="69"/>
      <c r="CG794" s="69"/>
      <c r="CH794" s="69"/>
      <c r="CI794" s="69"/>
      <c r="CJ794" s="69"/>
      <c r="CK794" s="69"/>
      <c r="CL794" s="69"/>
      <c r="CM794" s="69"/>
      <c r="CN794" s="69"/>
      <c r="CO794" s="69"/>
      <c r="CP794" s="69"/>
      <c r="CQ794" s="69"/>
      <c r="CR794" s="69"/>
      <c r="CS794" s="69"/>
      <c r="CT794" s="69"/>
      <c r="CU794" s="69"/>
      <c r="CV794" s="69"/>
      <c r="CW794" s="69"/>
      <c r="CX794" s="69"/>
      <c r="CY794" s="69"/>
      <c r="CZ794" s="69"/>
      <c r="DA794" s="69"/>
      <c r="DB794" s="69"/>
      <c r="DC794" s="69"/>
      <c r="DD794" s="69"/>
      <c r="DE794" s="69"/>
      <c r="DF794" s="69"/>
      <c r="DG794" s="69"/>
      <c r="DH794" s="69"/>
      <c r="DI794" s="69"/>
      <c r="DJ794" s="69"/>
      <c r="DK794" s="69"/>
      <c r="DL794" s="69"/>
      <c r="DM794" s="69"/>
      <c r="DN794" s="69"/>
      <c r="DO794" s="69"/>
      <c r="DP794" s="69"/>
      <c r="DQ794" s="69"/>
      <c r="DR794" s="69"/>
      <c r="DS794" s="69"/>
      <c r="DT794" s="69"/>
      <c r="DU794" s="69"/>
      <c r="DV794" s="69"/>
      <c r="DW794" s="69"/>
      <c r="DX794" s="69"/>
      <c r="DY794" s="69"/>
      <c r="DZ794" s="69"/>
      <c r="EA794" s="69"/>
      <c r="EB794" s="69"/>
      <c r="EC794" s="69"/>
      <c r="ED794" s="69"/>
      <c r="EE794" s="69"/>
      <c r="EF794" s="69"/>
      <c r="EG794" s="69"/>
      <c r="EH794" s="69"/>
      <c r="EI794" s="69"/>
      <c r="EJ794" s="69"/>
      <c r="EK794" s="69"/>
      <c r="EL794" s="69"/>
      <c r="EM794" s="69"/>
      <c r="EN794" s="69"/>
      <c r="EO794" s="69"/>
      <c r="EP794" s="69"/>
      <c r="EQ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69"/>
      <c r="AN795" s="69"/>
      <c r="AO795" s="69"/>
      <c r="AP795" s="69"/>
      <c r="AQ795" s="69"/>
      <c r="AR795" s="69"/>
      <c r="AS795" s="69"/>
      <c r="AT795" s="69"/>
      <c r="AU795" s="69"/>
      <c r="AV795" s="69"/>
      <c r="AW795" s="69"/>
      <c r="AX795" s="69"/>
      <c r="AY795" s="69"/>
      <c r="AZ795" s="69"/>
      <c r="BA795" s="69"/>
      <c r="BB795" s="69"/>
      <c r="BC795" s="69"/>
      <c r="BD795" s="69"/>
      <c r="BE795" s="69"/>
      <c r="BF795" s="69"/>
      <c r="BG795" s="69"/>
      <c r="BH795" s="69"/>
      <c r="BI795" s="69"/>
      <c r="BJ795" s="69"/>
      <c r="BK795" s="69"/>
      <c r="BL795" s="69"/>
      <c r="BM795" s="69"/>
      <c r="BN795" s="69"/>
      <c r="BO795" s="69"/>
      <c r="BP795" s="69"/>
      <c r="BQ795" s="69"/>
      <c r="BR795" s="69"/>
      <c r="BS795" s="69"/>
      <c r="BT795" s="69"/>
      <c r="BU795" s="69"/>
      <c r="BV795" s="69"/>
      <c r="BW795" s="69"/>
      <c r="BX795" s="69"/>
      <c r="BY795" s="69"/>
      <c r="BZ795" s="69"/>
      <c r="CA795" s="69"/>
      <c r="CB795" s="69"/>
      <c r="CC795" s="69"/>
      <c r="CD795" s="69"/>
      <c r="CE795" s="69"/>
      <c r="CF795" s="69"/>
      <c r="CG795" s="69"/>
      <c r="CH795" s="69"/>
      <c r="CI795" s="69"/>
      <c r="CJ795" s="69"/>
      <c r="CK795" s="69"/>
      <c r="CL795" s="69"/>
      <c r="CM795" s="69"/>
      <c r="CN795" s="69"/>
      <c r="CO795" s="69"/>
      <c r="CP795" s="69"/>
      <c r="CQ795" s="69"/>
      <c r="CR795" s="69"/>
      <c r="CS795" s="69"/>
      <c r="CT795" s="69"/>
      <c r="CU795" s="69"/>
      <c r="CV795" s="69"/>
      <c r="CW795" s="69"/>
      <c r="CX795" s="69"/>
      <c r="CY795" s="69"/>
      <c r="CZ795" s="69"/>
      <c r="DA795" s="69"/>
      <c r="DB795" s="69"/>
      <c r="DC795" s="69"/>
      <c r="DD795" s="69"/>
      <c r="DE795" s="69"/>
      <c r="DF795" s="69"/>
      <c r="DG795" s="69"/>
      <c r="DH795" s="69"/>
      <c r="DI795" s="69"/>
      <c r="DJ795" s="69"/>
      <c r="DK795" s="69"/>
      <c r="DL795" s="69"/>
      <c r="DM795" s="69"/>
      <c r="DN795" s="69"/>
      <c r="DO795" s="69"/>
      <c r="DP795" s="69"/>
      <c r="DQ795" s="69"/>
      <c r="DR795" s="69"/>
      <c r="DS795" s="69"/>
      <c r="DT795" s="69"/>
      <c r="DU795" s="69"/>
      <c r="DV795" s="69"/>
      <c r="DW795" s="69"/>
      <c r="DX795" s="69"/>
      <c r="DY795" s="69"/>
      <c r="DZ795" s="69"/>
      <c r="EA795" s="69"/>
      <c r="EB795" s="69"/>
      <c r="EC795" s="69"/>
      <c r="ED795" s="69"/>
      <c r="EE795" s="69"/>
      <c r="EF795" s="69"/>
      <c r="EG795" s="69"/>
      <c r="EH795" s="69"/>
      <c r="EI795" s="69"/>
      <c r="EJ795" s="69"/>
      <c r="EK795" s="69"/>
      <c r="EL795" s="69"/>
      <c r="EM795" s="69"/>
      <c r="EN795" s="69"/>
      <c r="EO795" s="69"/>
      <c r="EP795" s="69"/>
      <c r="EQ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69"/>
      <c r="AN796" s="69"/>
      <c r="AO796" s="69"/>
      <c r="AP796" s="69"/>
      <c r="AQ796" s="69"/>
      <c r="AR796" s="69"/>
      <c r="AS796" s="69"/>
      <c r="AT796" s="69"/>
      <c r="AU796" s="69"/>
      <c r="AV796" s="69"/>
      <c r="AW796" s="69"/>
      <c r="AX796" s="69"/>
      <c r="AY796" s="69"/>
      <c r="AZ796" s="69"/>
      <c r="BA796" s="69"/>
      <c r="BB796" s="69"/>
      <c r="BC796" s="69"/>
      <c r="BD796" s="69"/>
      <c r="BE796" s="69"/>
      <c r="BF796" s="69"/>
      <c r="BG796" s="69"/>
      <c r="BH796" s="69"/>
      <c r="BI796" s="69"/>
      <c r="BJ796" s="69"/>
      <c r="BK796" s="69"/>
      <c r="BL796" s="69"/>
      <c r="BM796" s="69"/>
      <c r="BN796" s="69"/>
      <c r="BO796" s="69"/>
      <c r="BP796" s="69"/>
      <c r="BQ796" s="69"/>
      <c r="BR796" s="69"/>
      <c r="BS796" s="69"/>
      <c r="BT796" s="69"/>
      <c r="BU796" s="69"/>
      <c r="BV796" s="69"/>
      <c r="BW796" s="69"/>
      <c r="BX796" s="69"/>
      <c r="BY796" s="69"/>
      <c r="BZ796" s="69"/>
      <c r="CA796" s="69"/>
      <c r="CB796" s="69"/>
      <c r="CC796" s="69"/>
      <c r="CD796" s="69"/>
      <c r="CE796" s="69"/>
      <c r="CF796" s="69"/>
      <c r="CG796" s="69"/>
      <c r="CH796" s="69"/>
      <c r="CI796" s="69"/>
      <c r="CJ796" s="69"/>
      <c r="CK796" s="69"/>
      <c r="CL796" s="69"/>
      <c r="CM796" s="69"/>
      <c r="CN796" s="69"/>
      <c r="CO796" s="69"/>
      <c r="CP796" s="69"/>
      <c r="CQ796" s="69"/>
      <c r="CR796" s="69"/>
      <c r="CS796" s="69"/>
      <c r="CT796" s="69"/>
      <c r="CU796" s="69"/>
      <c r="CV796" s="69"/>
      <c r="CW796" s="69"/>
      <c r="CX796" s="69"/>
      <c r="CY796" s="69"/>
      <c r="CZ796" s="69"/>
      <c r="DA796" s="69"/>
      <c r="DB796" s="69"/>
      <c r="DC796" s="69"/>
      <c r="DD796" s="69"/>
      <c r="DE796" s="69"/>
      <c r="DF796" s="69"/>
      <c r="DG796" s="69"/>
      <c r="DH796" s="69"/>
      <c r="DI796" s="69"/>
      <c r="DJ796" s="69"/>
      <c r="DK796" s="69"/>
      <c r="DL796" s="69"/>
      <c r="DM796" s="69"/>
      <c r="DN796" s="69"/>
      <c r="DO796" s="69"/>
      <c r="DP796" s="69"/>
      <c r="DQ796" s="69"/>
      <c r="DR796" s="69"/>
      <c r="DS796" s="69"/>
      <c r="DT796" s="69"/>
      <c r="DU796" s="69"/>
      <c r="DV796" s="69"/>
      <c r="DW796" s="69"/>
      <c r="DX796" s="69"/>
      <c r="DY796" s="69"/>
      <c r="DZ796" s="69"/>
      <c r="EA796" s="69"/>
      <c r="EB796" s="69"/>
      <c r="EC796" s="69"/>
      <c r="ED796" s="69"/>
      <c r="EE796" s="69"/>
      <c r="EF796" s="69"/>
      <c r="EG796" s="69"/>
      <c r="EH796" s="69"/>
      <c r="EI796" s="69"/>
      <c r="EJ796" s="69"/>
      <c r="EK796" s="69"/>
      <c r="EL796" s="69"/>
      <c r="EM796" s="69"/>
      <c r="EN796" s="69"/>
      <c r="EO796" s="69"/>
      <c r="EP796" s="69"/>
      <c r="EQ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69"/>
      <c r="AN797" s="69"/>
      <c r="AO797" s="69"/>
      <c r="AP797" s="69"/>
      <c r="AQ797" s="69"/>
      <c r="AR797" s="69"/>
      <c r="AS797" s="69"/>
      <c r="AT797" s="69"/>
      <c r="AU797" s="69"/>
      <c r="AV797" s="69"/>
      <c r="AW797" s="69"/>
      <c r="AX797" s="69"/>
      <c r="AY797" s="69"/>
      <c r="AZ797" s="69"/>
      <c r="BA797" s="69"/>
      <c r="BB797" s="69"/>
      <c r="BC797" s="69"/>
      <c r="BD797" s="69"/>
      <c r="BE797" s="69"/>
      <c r="BF797" s="69"/>
      <c r="BG797" s="69"/>
      <c r="BH797" s="69"/>
      <c r="BI797" s="69"/>
      <c r="BJ797" s="69"/>
      <c r="BK797" s="69"/>
      <c r="BL797" s="69"/>
      <c r="BM797" s="69"/>
      <c r="BN797" s="69"/>
      <c r="BO797" s="69"/>
      <c r="BP797" s="69"/>
      <c r="BQ797" s="69"/>
      <c r="BR797" s="69"/>
      <c r="BS797" s="69"/>
      <c r="BT797" s="69"/>
      <c r="BU797" s="69"/>
      <c r="BV797" s="69"/>
      <c r="BW797" s="69"/>
      <c r="BX797" s="69"/>
      <c r="BY797" s="69"/>
      <c r="BZ797" s="69"/>
      <c r="CA797" s="69"/>
      <c r="CB797" s="69"/>
      <c r="CC797" s="69"/>
      <c r="CD797" s="69"/>
      <c r="CE797" s="69"/>
      <c r="CF797" s="69"/>
      <c r="CG797" s="69"/>
      <c r="CH797" s="69"/>
      <c r="CI797" s="69"/>
      <c r="CJ797" s="69"/>
      <c r="CK797" s="69"/>
      <c r="CL797" s="69"/>
      <c r="CM797" s="69"/>
      <c r="CN797" s="69"/>
      <c r="CO797" s="69"/>
      <c r="CP797" s="69"/>
      <c r="CQ797" s="69"/>
      <c r="CR797" s="69"/>
      <c r="CS797" s="69"/>
      <c r="CT797" s="69"/>
      <c r="CU797" s="69"/>
      <c r="CV797" s="69"/>
      <c r="CW797" s="69"/>
      <c r="CX797" s="69"/>
      <c r="CY797" s="69"/>
      <c r="CZ797" s="69"/>
      <c r="DA797" s="69"/>
      <c r="DB797" s="69"/>
      <c r="DC797" s="69"/>
      <c r="DD797" s="69"/>
      <c r="DE797" s="69"/>
      <c r="DF797" s="69"/>
      <c r="DG797" s="69"/>
      <c r="DH797" s="69"/>
      <c r="DI797" s="69"/>
      <c r="DJ797" s="69"/>
      <c r="DK797" s="69"/>
      <c r="DL797" s="69"/>
      <c r="DM797" s="69"/>
      <c r="DN797" s="69"/>
      <c r="DO797" s="69"/>
      <c r="DP797" s="69"/>
      <c r="DQ797" s="69"/>
      <c r="DR797" s="69"/>
      <c r="DS797" s="69"/>
      <c r="DT797" s="69"/>
      <c r="DU797" s="69"/>
      <c r="DV797" s="69"/>
      <c r="DW797" s="69"/>
      <c r="DX797" s="69"/>
      <c r="DY797" s="69"/>
      <c r="DZ797" s="69"/>
      <c r="EA797" s="69"/>
      <c r="EB797" s="69"/>
      <c r="EC797" s="69"/>
      <c r="ED797" s="69"/>
      <c r="EE797" s="69"/>
      <c r="EF797" s="69"/>
      <c r="EG797" s="69"/>
      <c r="EH797" s="69"/>
      <c r="EI797" s="69"/>
      <c r="EJ797" s="69"/>
      <c r="EK797" s="69"/>
      <c r="EL797" s="69"/>
      <c r="EM797" s="69"/>
      <c r="EN797" s="69"/>
      <c r="EO797" s="69"/>
      <c r="EP797" s="69"/>
      <c r="EQ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69"/>
      <c r="AN798" s="69"/>
      <c r="AO798" s="69"/>
      <c r="AP798" s="69"/>
      <c r="AQ798" s="69"/>
      <c r="AR798" s="69"/>
      <c r="AS798" s="69"/>
      <c r="AT798" s="69"/>
      <c r="AU798" s="69"/>
      <c r="AV798" s="69"/>
      <c r="AW798" s="69"/>
      <c r="AX798" s="69"/>
      <c r="AY798" s="69"/>
      <c r="AZ798" s="69"/>
      <c r="BA798" s="69"/>
      <c r="BB798" s="69"/>
      <c r="BC798" s="69"/>
      <c r="BD798" s="69"/>
      <c r="BE798" s="69"/>
      <c r="BF798" s="69"/>
      <c r="BG798" s="69"/>
      <c r="BH798" s="69"/>
      <c r="BI798" s="69"/>
      <c r="BJ798" s="69"/>
      <c r="BK798" s="69"/>
      <c r="BL798" s="69"/>
      <c r="BM798" s="69"/>
      <c r="BN798" s="69"/>
      <c r="BO798" s="69"/>
      <c r="BP798" s="69"/>
      <c r="BQ798" s="69"/>
      <c r="BR798" s="69"/>
      <c r="BS798" s="69"/>
      <c r="BT798" s="69"/>
      <c r="BU798" s="69"/>
      <c r="BV798" s="69"/>
      <c r="BW798" s="69"/>
      <c r="BX798" s="69"/>
      <c r="BY798" s="69"/>
      <c r="BZ798" s="69"/>
      <c r="CA798" s="69"/>
      <c r="CB798" s="69"/>
      <c r="CC798" s="69"/>
      <c r="CD798" s="69"/>
      <c r="CE798" s="69"/>
      <c r="CF798" s="69"/>
      <c r="CG798" s="69"/>
      <c r="CH798" s="69"/>
      <c r="CI798" s="69"/>
      <c r="CJ798" s="69"/>
      <c r="CK798" s="69"/>
      <c r="CL798" s="69"/>
      <c r="CM798" s="69"/>
      <c r="CN798" s="69"/>
      <c r="CO798" s="69"/>
      <c r="CP798" s="69"/>
      <c r="CQ798" s="69"/>
      <c r="CR798" s="69"/>
      <c r="CS798" s="69"/>
      <c r="CT798" s="69"/>
      <c r="CU798" s="69"/>
      <c r="CV798" s="69"/>
      <c r="CW798" s="69"/>
      <c r="CX798" s="69"/>
      <c r="CY798" s="69"/>
      <c r="CZ798" s="69"/>
      <c r="DA798" s="69"/>
      <c r="DB798" s="69"/>
      <c r="DC798" s="69"/>
      <c r="DD798" s="69"/>
      <c r="DE798" s="69"/>
      <c r="DF798" s="69"/>
      <c r="DG798" s="69"/>
      <c r="DH798" s="69"/>
      <c r="DI798" s="69"/>
      <c r="DJ798" s="69"/>
      <c r="DK798" s="69"/>
      <c r="DL798" s="69"/>
      <c r="DM798" s="69"/>
      <c r="DN798" s="69"/>
      <c r="DO798" s="69"/>
      <c r="DP798" s="69"/>
      <c r="DQ798" s="69"/>
      <c r="DR798" s="69"/>
      <c r="DS798" s="69"/>
      <c r="DT798" s="69"/>
      <c r="DU798" s="69"/>
      <c r="DV798" s="69"/>
      <c r="DW798" s="69"/>
      <c r="DX798" s="69"/>
      <c r="DY798" s="69"/>
      <c r="DZ798" s="69"/>
      <c r="EA798" s="69"/>
      <c r="EB798" s="69"/>
      <c r="EC798" s="69"/>
      <c r="ED798" s="69"/>
      <c r="EE798" s="69"/>
      <c r="EF798" s="69"/>
      <c r="EG798" s="69"/>
      <c r="EH798" s="69"/>
      <c r="EI798" s="69"/>
      <c r="EJ798" s="69"/>
      <c r="EK798" s="69"/>
      <c r="EL798" s="69"/>
      <c r="EM798" s="69"/>
      <c r="EN798" s="69"/>
      <c r="EO798" s="69"/>
      <c r="EP798" s="69"/>
      <c r="EQ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c r="AC799" s="69"/>
      <c r="AD799" s="69"/>
      <c r="AE799" s="69"/>
      <c r="AF799" s="69"/>
      <c r="AG799" s="69"/>
      <c r="AH799" s="69"/>
      <c r="AI799" s="69"/>
      <c r="AJ799" s="69"/>
      <c r="AK799" s="69"/>
      <c r="AL799" s="69"/>
      <c r="AM799" s="69"/>
      <c r="AN799" s="69"/>
      <c r="AO799" s="69"/>
      <c r="AP799" s="69"/>
      <c r="AQ799" s="69"/>
      <c r="AR799" s="69"/>
      <c r="AS799" s="69"/>
      <c r="AT799" s="69"/>
      <c r="AU799" s="69"/>
      <c r="AV799" s="69"/>
      <c r="AW799" s="69"/>
      <c r="AX799" s="69"/>
      <c r="AY799" s="69"/>
      <c r="AZ799" s="69"/>
      <c r="BA799" s="69"/>
      <c r="BB799" s="69"/>
      <c r="BC799" s="69"/>
      <c r="BD799" s="69"/>
      <c r="BE799" s="69"/>
      <c r="BF799" s="69"/>
      <c r="BG799" s="69"/>
      <c r="BH799" s="69"/>
      <c r="BI799" s="69"/>
      <c r="BJ799" s="69"/>
      <c r="BK799" s="69"/>
      <c r="BL799" s="69"/>
      <c r="BM799" s="69"/>
      <c r="BN799" s="69"/>
      <c r="BO799" s="69"/>
      <c r="BP799" s="69"/>
      <c r="BQ799" s="69"/>
      <c r="BR799" s="69"/>
      <c r="BS799" s="69"/>
      <c r="BT799" s="69"/>
      <c r="BU799" s="69"/>
      <c r="BV799" s="69"/>
      <c r="BW799" s="69"/>
      <c r="BX799" s="69"/>
      <c r="BY799" s="69"/>
      <c r="BZ799" s="69"/>
      <c r="CA799" s="69"/>
      <c r="CB799" s="69"/>
      <c r="CC799" s="69"/>
      <c r="CD799" s="69"/>
      <c r="CE799" s="69"/>
      <c r="CF799" s="69"/>
      <c r="CG799" s="69"/>
      <c r="CH799" s="69"/>
      <c r="CI799" s="69"/>
      <c r="CJ799" s="69"/>
      <c r="CK799" s="69"/>
      <c r="CL799" s="69"/>
      <c r="CM799" s="69"/>
      <c r="CN799" s="69"/>
      <c r="CO799" s="69"/>
      <c r="CP799" s="69"/>
      <c r="CQ799" s="69"/>
      <c r="CR799" s="69"/>
      <c r="CS799" s="69"/>
      <c r="CT799" s="69"/>
      <c r="CU799" s="69"/>
      <c r="CV799" s="69"/>
      <c r="CW799" s="69"/>
      <c r="CX799" s="69"/>
      <c r="CY799" s="69"/>
      <c r="CZ799" s="69"/>
      <c r="DA799" s="69"/>
      <c r="DB799" s="69"/>
      <c r="DC799" s="69"/>
      <c r="DD799" s="69"/>
      <c r="DE799" s="69"/>
      <c r="DF799" s="69"/>
      <c r="DG799" s="69"/>
      <c r="DH799" s="69"/>
      <c r="DI799" s="69"/>
      <c r="DJ799" s="69"/>
      <c r="DK799" s="69"/>
      <c r="DL799" s="69"/>
      <c r="DM799" s="69"/>
      <c r="DN799" s="69"/>
      <c r="DO799" s="69"/>
      <c r="DP799" s="69"/>
      <c r="DQ799" s="69"/>
      <c r="DR799" s="69"/>
      <c r="DS799" s="69"/>
      <c r="DT799" s="69"/>
      <c r="DU799" s="69"/>
      <c r="DV799" s="69"/>
      <c r="DW799" s="69"/>
      <c r="DX799" s="69"/>
      <c r="DY799" s="69"/>
      <c r="DZ799" s="69"/>
      <c r="EA799" s="69"/>
      <c r="EB799" s="69"/>
      <c r="EC799" s="69"/>
      <c r="ED799" s="69"/>
      <c r="EE799" s="69"/>
      <c r="EF799" s="69"/>
      <c r="EG799" s="69"/>
      <c r="EH799" s="69"/>
      <c r="EI799" s="69"/>
      <c r="EJ799" s="69"/>
      <c r="EK799" s="69"/>
      <c r="EL799" s="69"/>
      <c r="EM799" s="69"/>
      <c r="EN799" s="69"/>
      <c r="EO799" s="69"/>
      <c r="EP799" s="69"/>
      <c r="EQ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c r="AC800" s="69"/>
      <c r="AD800" s="69"/>
      <c r="AE800" s="69"/>
      <c r="AF800" s="69"/>
      <c r="AG800" s="69"/>
      <c r="AH800" s="69"/>
      <c r="AI800" s="69"/>
      <c r="AJ800" s="69"/>
      <c r="AK800" s="69"/>
      <c r="AL800" s="69"/>
      <c r="AM800" s="69"/>
      <c r="AN800" s="69"/>
      <c r="AO800" s="69"/>
      <c r="AP800" s="69"/>
      <c r="AQ800" s="69"/>
      <c r="AR800" s="69"/>
      <c r="AS800" s="69"/>
      <c r="AT800" s="69"/>
      <c r="AU800" s="69"/>
      <c r="AV800" s="69"/>
      <c r="AW800" s="69"/>
      <c r="AX800" s="69"/>
      <c r="AY800" s="69"/>
      <c r="AZ800" s="69"/>
      <c r="BA800" s="69"/>
      <c r="BB800" s="69"/>
      <c r="BC800" s="69"/>
      <c r="BD800" s="69"/>
      <c r="BE800" s="69"/>
      <c r="BF800" s="69"/>
      <c r="BG800" s="69"/>
      <c r="BH800" s="69"/>
      <c r="BI800" s="69"/>
      <c r="BJ800" s="69"/>
      <c r="BK800" s="69"/>
      <c r="BL800" s="69"/>
      <c r="BM800" s="69"/>
      <c r="BN800" s="69"/>
      <c r="BO800" s="69"/>
      <c r="BP800" s="69"/>
      <c r="BQ800" s="69"/>
      <c r="BR800" s="69"/>
      <c r="BS800" s="69"/>
      <c r="BT800" s="69"/>
      <c r="BU800" s="69"/>
      <c r="BV800" s="69"/>
      <c r="BW800" s="69"/>
      <c r="BX800" s="69"/>
      <c r="BY800" s="69"/>
      <c r="BZ800" s="69"/>
      <c r="CA800" s="69"/>
      <c r="CB800" s="69"/>
      <c r="CC800" s="69"/>
      <c r="CD800" s="69"/>
      <c r="CE800" s="69"/>
      <c r="CF800" s="69"/>
      <c r="CG800" s="69"/>
      <c r="CH800" s="69"/>
      <c r="CI800" s="69"/>
      <c r="CJ800" s="69"/>
      <c r="CK800" s="69"/>
      <c r="CL800" s="69"/>
      <c r="CM800" s="69"/>
      <c r="CN800" s="69"/>
      <c r="CO800" s="69"/>
      <c r="CP800" s="69"/>
      <c r="CQ800" s="69"/>
      <c r="CR800" s="69"/>
      <c r="CS800" s="69"/>
      <c r="CT800" s="69"/>
      <c r="CU800" s="69"/>
      <c r="CV800" s="69"/>
      <c r="CW800" s="69"/>
      <c r="CX800" s="69"/>
      <c r="CY800" s="69"/>
      <c r="CZ800" s="69"/>
      <c r="DA800" s="69"/>
      <c r="DB800" s="69"/>
      <c r="DC800" s="69"/>
      <c r="DD800" s="69"/>
      <c r="DE800" s="69"/>
      <c r="DF800" s="69"/>
      <c r="DG800" s="69"/>
      <c r="DH800" s="69"/>
      <c r="DI800" s="69"/>
      <c r="DJ800" s="69"/>
      <c r="DK800" s="69"/>
      <c r="DL800" s="69"/>
      <c r="DM800" s="69"/>
      <c r="DN800" s="69"/>
      <c r="DO800" s="69"/>
      <c r="DP800" s="69"/>
      <c r="DQ800" s="69"/>
      <c r="DR800" s="69"/>
      <c r="DS800" s="69"/>
      <c r="DT800" s="69"/>
      <c r="DU800" s="69"/>
      <c r="DV800" s="69"/>
      <c r="DW800" s="69"/>
      <c r="DX800" s="69"/>
      <c r="DY800" s="69"/>
      <c r="DZ800" s="69"/>
      <c r="EA800" s="69"/>
      <c r="EB800" s="69"/>
      <c r="EC800" s="69"/>
      <c r="ED800" s="69"/>
      <c r="EE800" s="69"/>
      <c r="EF800" s="69"/>
      <c r="EG800" s="69"/>
      <c r="EH800" s="69"/>
      <c r="EI800" s="69"/>
      <c r="EJ800" s="69"/>
      <c r="EK800" s="69"/>
      <c r="EL800" s="69"/>
      <c r="EM800" s="69"/>
      <c r="EN800" s="69"/>
      <c r="EO800" s="69"/>
      <c r="EP800" s="69"/>
      <c r="EQ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c r="AC801" s="69"/>
      <c r="AD801" s="69"/>
      <c r="AE801" s="69"/>
      <c r="AF801" s="69"/>
      <c r="AG801" s="69"/>
      <c r="AH801" s="69"/>
      <c r="AI801" s="69"/>
      <c r="AJ801" s="69"/>
      <c r="AK801" s="69"/>
      <c r="AL801" s="69"/>
      <c r="AM801" s="69"/>
      <c r="AN801" s="69"/>
      <c r="AO801" s="69"/>
      <c r="AP801" s="69"/>
      <c r="AQ801" s="69"/>
      <c r="AR801" s="69"/>
      <c r="AS801" s="69"/>
      <c r="AT801" s="69"/>
      <c r="AU801" s="69"/>
      <c r="AV801" s="69"/>
      <c r="AW801" s="69"/>
      <c r="AX801" s="69"/>
      <c r="AY801" s="69"/>
      <c r="AZ801" s="69"/>
      <c r="BA801" s="69"/>
      <c r="BB801" s="69"/>
      <c r="BC801" s="69"/>
      <c r="BD801" s="69"/>
      <c r="BE801" s="69"/>
      <c r="BF801" s="69"/>
      <c r="BG801" s="69"/>
      <c r="BH801" s="69"/>
      <c r="BI801" s="69"/>
      <c r="BJ801" s="69"/>
      <c r="BK801" s="69"/>
      <c r="BL801" s="69"/>
      <c r="BM801" s="69"/>
      <c r="BN801" s="69"/>
      <c r="BO801" s="69"/>
      <c r="BP801" s="69"/>
      <c r="BQ801" s="69"/>
      <c r="BR801" s="69"/>
      <c r="BS801" s="69"/>
      <c r="BT801" s="69"/>
      <c r="BU801" s="69"/>
      <c r="BV801" s="69"/>
      <c r="BW801" s="69"/>
      <c r="BX801" s="69"/>
      <c r="BY801" s="69"/>
      <c r="BZ801" s="69"/>
      <c r="CA801" s="69"/>
      <c r="CB801" s="69"/>
      <c r="CC801" s="69"/>
      <c r="CD801" s="69"/>
      <c r="CE801" s="69"/>
      <c r="CF801" s="69"/>
      <c r="CG801" s="69"/>
      <c r="CH801" s="69"/>
      <c r="CI801" s="69"/>
      <c r="CJ801" s="69"/>
      <c r="CK801" s="69"/>
      <c r="CL801" s="69"/>
      <c r="CM801" s="69"/>
      <c r="CN801" s="69"/>
      <c r="CO801" s="69"/>
      <c r="CP801" s="69"/>
      <c r="CQ801" s="69"/>
      <c r="CR801" s="69"/>
      <c r="CS801" s="69"/>
      <c r="CT801" s="69"/>
      <c r="CU801" s="69"/>
      <c r="CV801" s="69"/>
      <c r="CW801" s="69"/>
      <c r="CX801" s="69"/>
      <c r="CY801" s="69"/>
      <c r="CZ801" s="69"/>
      <c r="DA801" s="69"/>
      <c r="DB801" s="69"/>
      <c r="DC801" s="69"/>
      <c r="DD801" s="69"/>
      <c r="DE801" s="69"/>
      <c r="DF801" s="69"/>
      <c r="DG801" s="69"/>
      <c r="DH801" s="69"/>
      <c r="DI801" s="69"/>
      <c r="DJ801" s="69"/>
      <c r="DK801" s="69"/>
      <c r="DL801" s="69"/>
      <c r="DM801" s="69"/>
      <c r="DN801" s="69"/>
      <c r="DO801" s="69"/>
      <c r="DP801" s="69"/>
      <c r="DQ801" s="69"/>
      <c r="DR801" s="69"/>
      <c r="DS801" s="69"/>
      <c r="DT801" s="69"/>
      <c r="DU801" s="69"/>
      <c r="DV801" s="69"/>
      <c r="DW801" s="69"/>
      <c r="DX801" s="69"/>
      <c r="DY801" s="69"/>
      <c r="DZ801" s="69"/>
      <c r="EA801" s="69"/>
      <c r="EB801" s="69"/>
      <c r="EC801" s="69"/>
      <c r="ED801" s="69"/>
      <c r="EE801" s="69"/>
      <c r="EF801" s="69"/>
      <c r="EG801" s="69"/>
      <c r="EH801" s="69"/>
      <c r="EI801" s="69"/>
      <c r="EJ801" s="69"/>
      <c r="EK801" s="69"/>
      <c r="EL801" s="69"/>
      <c r="EM801" s="69"/>
      <c r="EN801" s="69"/>
      <c r="EO801" s="69"/>
      <c r="EP801" s="69"/>
      <c r="EQ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c r="AC802" s="69"/>
      <c r="AD802" s="69"/>
      <c r="AE802" s="69"/>
      <c r="AF802" s="69"/>
      <c r="AG802" s="69"/>
      <c r="AH802" s="69"/>
      <c r="AI802" s="69"/>
      <c r="AJ802" s="69"/>
      <c r="AK802" s="69"/>
      <c r="AL802" s="69"/>
      <c r="AM802" s="69"/>
      <c r="AN802" s="69"/>
      <c r="AO802" s="69"/>
      <c r="AP802" s="69"/>
      <c r="AQ802" s="69"/>
      <c r="AR802" s="69"/>
      <c r="AS802" s="69"/>
      <c r="AT802" s="69"/>
      <c r="AU802" s="69"/>
      <c r="AV802" s="69"/>
      <c r="AW802" s="69"/>
      <c r="AX802" s="69"/>
      <c r="AY802" s="69"/>
      <c r="AZ802" s="69"/>
      <c r="BA802" s="69"/>
      <c r="BB802" s="69"/>
      <c r="BC802" s="69"/>
      <c r="BD802" s="69"/>
      <c r="BE802" s="69"/>
      <c r="BF802" s="69"/>
      <c r="BG802" s="69"/>
      <c r="BH802" s="69"/>
      <c r="BI802" s="69"/>
      <c r="BJ802" s="69"/>
      <c r="BK802" s="69"/>
      <c r="BL802" s="69"/>
      <c r="BM802" s="69"/>
      <c r="BN802" s="69"/>
      <c r="BO802" s="69"/>
      <c r="BP802" s="69"/>
      <c r="BQ802" s="69"/>
      <c r="BR802" s="69"/>
      <c r="BS802" s="69"/>
      <c r="BT802" s="69"/>
      <c r="BU802" s="69"/>
      <c r="BV802" s="69"/>
      <c r="BW802" s="69"/>
      <c r="BX802" s="69"/>
      <c r="BY802" s="69"/>
      <c r="BZ802" s="69"/>
      <c r="CA802" s="69"/>
      <c r="CB802" s="69"/>
      <c r="CC802" s="69"/>
      <c r="CD802" s="69"/>
      <c r="CE802" s="69"/>
      <c r="CF802" s="69"/>
      <c r="CG802" s="69"/>
      <c r="CH802" s="69"/>
      <c r="CI802" s="69"/>
      <c r="CJ802" s="69"/>
      <c r="CK802" s="69"/>
      <c r="CL802" s="69"/>
      <c r="CM802" s="69"/>
      <c r="CN802" s="69"/>
      <c r="CO802" s="69"/>
      <c r="CP802" s="69"/>
      <c r="CQ802" s="69"/>
      <c r="CR802" s="69"/>
      <c r="CS802" s="69"/>
      <c r="CT802" s="69"/>
      <c r="CU802" s="69"/>
      <c r="CV802" s="69"/>
      <c r="CW802" s="69"/>
      <c r="CX802" s="69"/>
      <c r="CY802" s="69"/>
      <c r="CZ802" s="69"/>
      <c r="DA802" s="69"/>
      <c r="DB802" s="69"/>
      <c r="DC802" s="69"/>
      <c r="DD802" s="69"/>
      <c r="DE802" s="69"/>
      <c r="DF802" s="69"/>
      <c r="DG802" s="69"/>
      <c r="DH802" s="69"/>
      <c r="DI802" s="69"/>
      <c r="DJ802" s="69"/>
      <c r="DK802" s="69"/>
      <c r="DL802" s="69"/>
      <c r="DM802" s="69"/>
      <c r="DN802" s="69"/>
      <c r="DO802" s="69"/>
      <c r="DP802" s="69"/>
      <c r="DQ802" s="69"/>
      <c r="DR802" s="69"/>
      <c r="DS802" s="69"/>
      <c r="DT802" s="69"/>
      <c r="DU802" s="69"/>
      <c r="DV802" s="69"/>
      <c r="DW802" s="69"/>
      <c r="DX802" s="69"/>
      <c r="DY802" s="69"/>
      <c r="DZ802" s="69"/>
      <c r="EA802" s="69"/>
      <c r="EB802" s="69"/>
      <c r="EC802" s="69"/>
      <c r="ED802" s="69"/>
      <c r="EE802" s="69"/>
      <c r="EF802" s="69"/>
      <c r="EG802" s="69"/>
      <c r="EH802" s="69"/>
      <c r="EI802" s="69"/>
      <c r="EJ802" s="69"/>
      <c r="EK802" s="69"/>
      <c r="EL802" s="69"/>
      <c r="EM802" s="69"/>
      <c r="EN802" s="69"/>
      <c r="EO802" s="69"/>
      <c r="EP802" s="69"/>
      <c r="EQ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c r="AC803" s="69"/>
      <c r="AD803" s="69"/>
      <c r="AE803" s="69"/>
      <c r="AF803" s="69"/>
      <c r="AG803" s="69"/>
      <c r="AH803" s="69"/>
      <c r="AI803" s="69"/>
      <c r="AJ803" s="69"/>
      <c r="AK803" s="69"/>
      <c r="AL803" s="69"/>
      <c r="AM803" s="69"/>
      <c r="AN803" s="69"/>
      <c r="AO803" s="69"/>
      <c r="AP803" s="69"/>
      <c r="AQ803" s="69"/>
      <c r="AR803" s="69"/>
      <c r="AS803" s="69"/>
      <c r="AT803" s="69"/>
      <c r="AU803" s="69"/>
      <c r="AV803" s="69"/>
      <c r="AW803" s="69"/>
      <c r="AX803" s="69"/>
      <c r="AY803" s="69"/>
      <c r="AZ803" s="69"/>
      <c r="BA803" s="69"/>
      <c r="BB803" s="69"/>
      <c r="BC803" s="69"/>
      <c r="BD803" s="69"/>
      <c r="BE803" s="69"/>
      <c r="BF803" s="69"/>
      <c r="BG803" s="69"/>
      <c r="BH803" s="69"/>
      <c r="BI803" s="69"/>
      <c r="BJ803" s="69"/>
      <c r="BK803" s="69"/>
      <c r="BL803" s="69"/>
      <c r="BM803" s="69"/>
      <c r="BN803" s="69"/>
      <c r="BO803" s="69"/>
      <c r="BP803" s="69"/>
      <c r="BQ803" s="69"/>
      <c r="BR803" s="69"/>
      <c r="BS803" s="69"/>
      <c r="BT803" s="69"/>
      <c r="BU803" s="69"/>
      <c r="BV803" s="69"/>
      <c r="BW803" s="69"/>
      <c r="BX803" s="69"/>
      <c r="BY803" s="69"/>
      <c r="BZ803" s="69"/>
      <c r="CA803" s="69"/>
      <c r="CB803" s="69"/>
      <c r="CC803" s="69"/>
      <c r="CD803" s="69"/>
      <c r="CE803" s="69"/>
      <c r="CF803" s="69"/>
      <c r="CG803" s="69"/>
      <c r="CH803" s="69"/>
      <c r="CI803" s="69"/>
      <c r="CJ803" s="69"/>
      <c r="CK803" s="69"/>
      <c r="CL803" s="69"/>
      <c r="CM803" s="69"/>
      <c r="CN803" s="69"/>
      <c r="CO803" s="69"/>
      <c r="CP803" s="69"/>
      <c r="CQ803" s="69"/>
      <c r="CR803" s="69"/>
      <c r="CS803" s="69"/>
      <c r="CT803" s="69"/>
      <c r="CU803" s="69"/>
      <c r="CV803" s="69"/>
      <c r="CW803" s="69"/>
      <c r="CX803" s="69"/>
      <c r="CY803" s="69"/>
      <c r="CZ803" s="69"/>
      <c r="DA803" s="69"/>
      <c r="DB803" s="69"/>
      <c r="DC803" s="69"/>
      <c r="DD803" s="69"/>
      <c r="DE803" s="69"/>
      <c r="DF803" s="69"/>
      <c r="DG803" s="69"/>
      <c r="DH803" s="69"/>
      <c r="DI803" s="69"/>
      <c r="DJ803" s="69"/>
      <c r="DK803" s="69"/>
      <c r="DL803" s="69"/>
      <c r="DM803" s="69"/>
      <c r="DN803" s="69"/>
      <c r="DO803" s="69"/>
      <c r="DP803" s="69"/>
      <c r="DQ803" s="69"/>
      <c r="DR803" s="69"/>
      <c r="DS803" s="69"/>
      <c r="DT803" s="69"/>
      <c r="DU803" s="69"/>
      <c r="DV803" s="69"/>
      <c r="DW803" s="69"/>
      <c r="DX803" s="69"/>
      <c r="DY803" s="69"/>
      <c r="DZ803" s="69"/>
      <c r="EA803" s="69"/>
      <c r="EB803" s="69"/>
      <c r="EC803" s="69"/>
      <c r="ED803" s="69"/>
      <c r="EE803" s="69"/>
      <c r="EF803" s="69"/>
      <c r="EG803" s="69"/>
      <c r="EH803" s="69"/>
      <c r="EI803" s="69"/>
      <c r="EJ803" s="69"/>
      <c r="EK803" s="69"/>
      <c r="EL803" s="69"/>
      <c r="EM803" s="69"/>
      <c r="EN803" s="69"/>
      <c r="EO803" s="69"/>
      <c r="EP803" s="69"/>
      <c r="EQ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c r="AC804" s="69"/>
      <c r="AD804" s="69"/>
      <c r="AE804" s="69"/>
      <c r="AF804" s="69"/>
      <c r="AG804" s="69"/>
      <c r="AH804" s="69"/>
      <c r="AI804" s="69"/>
      <c r="AJ804" s="69"/>
      <c r="AK804" s="69"/>
      <c r="AL804" s="69"/>
      <c r="AM804" s="69"/>
      <c r="AN804" s="69"/>
      <c r="AO804" s="69"/>
      <c r="AP804" s="69"/>
      <c r="AQ804" s="69"/>
      <c r="AR804" s="69"/>
      <c r="AS804" s="69"/>
      <c r="AT804" s="69"/>
      <c r="AU804" s="69"/>
      <c r="AV804" s="69"/>
      <c r="AW804" s="69"/>
      <c r="AX804" s="69"/>
      <c r="AY804" s="69"/>
      <c r="AZ804" s="69"/>
      <c r="BA804" s="69"/>
      <c r="BB804" s="69"/>
      <c r="BC804" s="69"/>
      <c r="BD804" s="69"/>
      <c r="BE804" s="69"/>
      <c r="BF804" s="69"/>
      <c r="BG804" s="69"/>
      <c r="BH804" s="69"/>
      <c r="BI804" s="69"/>
      <c r="BJ804" s="69"/>
      <c r="BK804" s="69"/>
      <c r="BL804" s="69"/>
      <c r="BM804" s="69"/>
      <c r="BN804" s="69"/>
      <c r="BO804" s="69"/>
      <c r="BP804" s="69"/>
      <c r="BQ804" s="69"/>
      <c r="BR804" s="69"/>
      <c r="BS804" s="69"/>
      <c r="BT804" s="69"/>
      <c r="BU804" s="69"/>
      <c r="BV804" s="69"/>
      <c r="BW804" s="69"/>
      <c r="BX804" s="69"/>
      <c r="BY804" s="69"/>
      <c r="BZ804" s="69"/>
      <c r="CA804" s="69"/>
      <c r="CB804" s="69"/>
      <c r="CC804" s="69"/>
      <c r="CD804" s="69"/>
      <c r="CE804" s="69"/>
      <c r="CF804" s="69"/>
      <c r="CG804" s="69"/>
      <c r="CH804" s="69"/>
      <c r="CI804" s="69"/>
      <c r="CJ804" s="69"/>
      <c r="CK804" s="69"/>
      <c r="CL804" s="69"/>
      <c r="CM804" s="69"/>
      <c r="CN804" s="69"/>
      <c r="CO804" s="69"/>
      <c r="CP804" s="69"/>
      <c r="CQ804" s="69"/>
      <c r="CR804" s="69"/>
      <c r="CS804" s="69"/>
      <c r="CT804" s="69"/>
      <c r="CU804" s="69"/>
      <c r="CV804" s="69"/>
      <c r="CW804" s="69"/>
      <c r="CX804" s="69"/>
      <c r="CY804" s="69"/>
      <c r="CZ804" s="69"/>
      <c r="DA804" s="69"/>
      <c r="DB804" s="69"/>
      <c r="DC804" s="69"/>
      <c r="DD804" s="69"/>
      <c r="DE804" s="69"/>
      <c r="DF804" s="69"/>
      <c r="DG804" s="69"/>
      <c r="DH804" s="69"/>
      <c r="DI804" s="69"/>
      <c r="DJ804" s="69"/>
      <c r="DK804" s="69"/>
      <c r="DL804" s="69"/>
      <c r="DM804" s="69"/>
      <c r="DN804" s="69"/>
      <c r="DO804" s="69"/>
      <c r="DP804" s="69"/>
      <c r="DQ804" s="69"/>
      <c r="DR804" s="69"/>
      <c r="DS804" s="69"/>
      <c r="DT804" s="69"/>
      <c r="DU804" s="69"/>
      <c r="DV804" s="69"/>
      <c r="DW804" s="69"/>
      <c r="DX804" s="69"/>
      <c r="DY804" s="69"/>
      <c r="DZ804" s="69"/>
      <c r="EA804" s="69"/>
      <c r="EB804" s="69"/>
      <c r="EC804" s="69"/>
      <c r="ED804" s="69"/>
      <c r="EE804" s="69"/>
      <c r="EF804" s="69"/>
      <c r="EG804" s="69"/>
      <c r="EH804" s="69"/>
      <c r="EI804" s="69"/>
      <c r="EJ804" s="69"/>
      <c r="EK804" s="69"/>
      <c r="EL804" s="69"/>
      <c r="EM804" s="69"/>
      <c r="EN804" s="69"/>
      <c r="EO804" s="69"/>
      <c r="EP804" s="69"/>
      <c r="EQ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69"/>
      <c r="AN805" s="69"/>
      <c r="AO805" s="69"/>
      <c r="AP805" s="69"/>
      <c r="AQ805" s="69"/>
      <c r="AR805" s="69"/>
      <c r="AS805" s="69"/>
      <c r="AT805" s="69"/>
      <c r="AU805" s="69"/>
      <c r="AV805" s="69"/>
      <c r="AW805" s="69"/>
      <c r="AX805" s="69"/>
      <c r="AY805" s="69"/>
      <c r="AZ805" s="69"/>
      <c r="BA805" s="69"/>
      <c r="BB805" s="69"/>
      <c r="BC805" s="69"/>
      <c r="BD805" s="69"/>
      <c r="BE805" s="69"/>
      <c r="BF805" s="69"/>
      <c r="BG805" s="69"/>
      <c r="BH805" s="69"/>
      <c r="BI805" s="69"/>
      <c r="BJ805" s="69"/>
      <c r="BK805" s="69"/>
      <c r="BL805" s="69"/>
      <c r="BM805" s="69"/>
      <c r="BN805" s="69"/>
      <c r="BO805" s="69"/>
      <c r="BP805" s="69"/>
      <c r="BQ805" s="69"/>
      <c r="BR805" s="69"/>
      <c r="BS805" s="69"/>
      <c r="BT805" s="69"/>
      <c r="BU805" s="69"/>
      <c r="BV805" s="69"/>
      <c r="BW805" s="69"/>
      <c r="BX805" s="69"/>
      <c r="BY805" s="69"/>
      <c r="BZ805" s="69"/>
      <c r="CA805" s="69"/>
      <c r="CB805" s="69"/>
      <c r="CC805" s="69"/>
      <c r="CD805" s="69"/>
      <c r="CE805" s="69"/>
      <c r="CF805" s="69"/>
      <c r="CG805" s="69"/>
      <c r="CH805" s="69"/>
      <c r="CI805" s="69"/>
      <c r="CJ805" s="69"/>
      <c r="CK805" s="69"/>
      <c r="CL805" s="69"/>
      <c r="CM805" s="69"/>
      <c r="CN805" s="69"/>
      <c r="CO805" s="69"/>
      <c r="CP805" s="69"/>
      <c r="CQ805" s="69"/>
      <c r="CR805" s="69"/>
      <c r="CS805" s="69"/>
      <c r="CT805" s="69"/>
      <c r="CU805" s="69"/>
      <c r="CV805" s="69"/>
      <c r="CW805" s="69"/>
      <c r="CX805" s="69"/>
      <c r="CY805" s="69"/>
      <c r="CZ805" s="69"/>
      <c r="DA805" s="69"/>
      <c r="DB805" s="69"/>
      <c r="DC805" s="69"/>
      <c r="DD805" s="69"/>
      <c r="DE805" s="69"/>
      <c r="DF805" s="69"/>
      <c r="DG805" s="69"/>
      <c r="DH805" s="69"/>
      <c r="DI805" s="69"/>
      <c r="DJ805" s="69"/>
      <c r="DK805" s="69"/>
      <c r="DL805" s="69"/>
      <c r="DM805" s="69"/>
      <c r="DN805" s="69"/>
      <c r="DO805" s="69"/>
      <c r="DP805" s="69"/>
      <c r="DQ805" s="69"/>
      <c r="DR805" s="69"/>
      <c r="DS805" s="69"/>
      <c r="DT805" s="69"/>
      <c r="DU805" s="69"/>
      <c r="DV805" s="69"/>
      <c r="DW805" s="69"/>
      <c r="DX805" s="69"/>
      <c r="DY805" s="69"/>
      <c r="DZ805" s="69"/>
      <c r="EA805" s="69"/>
      <c r="EB805" s="69"/>
      <c r="EC805" s="69"/>
      <c r="ED805" s="69"/>
      <c r="EE805" s="69"/>
      <c r="EF805" s="69"/>
      <c r="EG805" s="69"/>
      <c r="EH805" s="69"/>
      <c r="EI805" s="69"/>
      <c r="EJ805" s="69"/>
      <c r="EK805" s="69"/>
      <c r="EL805" s="69"/>
      <c r="EM805" s="69"/>
      <c r="EN805" s="69"/>
      <c r="EO805" s="69"/>
      <c r="EP805" s="69"/>
      <c r="EQ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69"/>
      <c r="AN806" s="69"/>
      <c r="AO806" s="69"/>
      <c r="AP806" s="69"/>
      <c r="AQ806" s="69"/>
      <c r="AR806" s="69"/>
      <c r="AS806" s="69"/>
      <c r="AT806" s="69"/>
      <c r="AU806" s="69"/>
      <c r="AV806" s="69"/>
      <c r="AW806" s="69"/>
      <c r="AX806" s="69"/>
      <c r="AY806" s="69"/>
      <c r="AZ806" s="69"/>
      <c r="BA806" s="69"/>
      <c r="BB806" s="69"/>
      <c r="BC806" s="69"/>
      <c r="BD806" s="69"/>
      <c r="BE806" s="69"/>
      <c r="BF806" s="69"/>
      <c r="BG806" s="69"/>
      <c r="BH806" s="69"/>
      <c r="BI806" s="69"/>
      <c r="BJ806" s="69"/>
      <c r="BK806" s="69"/>
      <c r="BL806" s="69"/>
      <c r="BM806" s="69"/>
      <c r="BN806" s="69"/>
      <c r="BO806" s="69"/>
      <c r="BP806" s="69"/>
      <c r="BQ806" s="69"/>
      <c r="BR806" s="69"/>
      <c r="BS806" s="69"/>
      <c r="BT806" s="69"/>
      <c r="BU806" s="69"/>
      <c r="BV806" s="69"/>
      <c r="BW806" s="69"/>
      <c r="BX806" s="69"/>
      <c r="BY806" s="69"/>
      <c r="BZ806" s="69"/>
      <c r="CA806" s="69"/>
      <c r="CB806" s="69"/>
      <c r="CC806" s="69"/>
      <c r="CD806" s="69"/>
      <c r="CE806" s="69"/>
      <c r="CF806" s="69"/>
      <c r="CG806" s="69"/>
      <c r="CH806" s="69"/>
      <c r="CI806" s="69"/>
      <c r="CJ806" s="69"/>
      <c r="CK806" s="69"/>
      <c r="CL806" s="69"/>
      <c r="CM806" s="69"/>
      <c r="CN806" s="69"/>
      <c r="CO806" s="69"/>
      <c r="CP806" s="69"/>
      <c r="CQ806" s="69"/>
      <c r="CR806" s="69"/>
      <c r="CS806" s="69"/>
      <c r="CT806" s="69"/>
      <c r="CU806" s="69"/>
      <c r="CV806" s="69"/>
      <c r="CW806" s="69"/>
      <c r="CX806" s="69"/>
      <c r="CY806" s="69"/>
      <c r="CZ806" s="69"/>
      <c r="DA806" s="69"/>
      <c r="DB806" s="69"/>
      <c r="DC806" s="69"/>
      <c r="DD806" s="69"/>
      <c r="DE806" s="69"/>
      <c r="DF806" s="69"/>
      <c r="DG806" s="69"/>
      <c r="DH806" s="69"/>
      <c r="DI806" s="69"/>
      <c r="DJ806" s="69"/>
      <c r="DK806" s="69"/>
      <c r="DL806" s="69"/>
      <c r="DM806" s="69"/>
      <c r="DN806" s="69"/>
      <c r="DO806" s="69"/>
      <c r="DP806" s="69"/>
      <c r="DQ806" s="69"/>
      <c r="DR806" s="69"/>
      <c r="DS806" s="69"/>
      <c r="DT806" s="69"/>
      <c r="DU806" s="69"/>
      <c r="DV806" s="69"/>
      <c r="DW806" s="69"/>
      <c r="DX806" s="69"/>
      <c r="DY806" s="69"/>
      <c r="DZ806" s="69"/>
      <c r="EA806" s="69"/>
      <c r="EB806" s="69"/>
      <c r="EC806" s="69"/>
      <c r="ED806" s="69"/>
      <c r="EE806" s="69"/>
      <c r="EF806" s="69"/>
      <c r="EG806" s="69"/>
      <c r="EH806" s="69"/>
      <c r="EI806" s="69"/>
      <c r="EJ806" s="69"/>
      <c r="EK806" s="69"/>
      <c r="EL806" s="69"/>
      <c r="EM806" s="69"/>
      <c r="EN806" s="69"/>
      <c r="EO806" s="69"/>
      <c r="EP806" s="69"/>
      <c r="EQ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c r="AC807" s="69"/>
      <c r="AD807" s="69"/>
      <c r="AE807" s="69"/>
      <c r="AF807" s="69"/>
      <c r="AG807" s="69"/>
      <c r="AH807" s="69"/>
      <c r="AI807" s="69"/>
      <c r="AJ807" s="69"/>
      <c r="AK807" s="69"/>
      <c r="AL807" s="69"/>
      <c r="AM807" s="69"/>
      <c r="AN807" s="69"/>
      <c r="AO807" s="69"/>
      <c r="AP807" s="69"/>
      <c r="AQ807" s="69"/>
      <c r="AR807" s="69"/>
      <c r="AS807" s="69"/>
      <c r="AT807" s="69"/>
      <c r="AU807" s="69"/>
      <c r="AV807" s="69"/>
      <c r="AW807" s="69"/>
      <c r="AX807" s="69"/>
      <c r="AY807" s="69"/>
      <c r="AZ807" s="69"/>
      <c r="BA807" s="69"/>
      <c r="BB807" s="69"/>
      <c r="BC807" s="69"/>
      <c r="BD807" s="69"/>
      <c r="BE807" s="69"/>
      <c r="BF807" s="69"/>
      <c r="BG807" s="69"/>
      <c r="BH807" s="69"/>
      <c r="BI807" s="69"/>
      <c r="BJ807" s="69"/>
      <c r="BK807" s="69"/>
      <c r="BL807" s="69"/>
      <c r="BM807" s="69"/>
      <c r="BN807" s="69"/>
      <c r="BO807" s="69"/>
      <c r="BP807" s="69"/>
      <c r="BQ807" s="69"/>
      <c r="BR807" s="69"/>
      <c r="BS807" s="69"/>
      <c r="BT807" s="69"/>
      <c r="BU807" s="69"/>
      <c r="BV807" s="69"/>
      <c r="BW807" s="69"/>
      <c r="BX807" s="69"/>
      <c r="BY807" s="69"/>
      <c r="BZ807" s="69"/>
      <c r="CA807" s="69"/>
      <c r="CB807" s="69"/>
      <c r="CC807" s="69"/>
      <c r="CD807" s="69"/>
      <c r="CE807" s="69"/>
      <c r="CF807" s="69"/>
      <c r="CG807" s="69"/>
      <c r="CH807" s="69"/>
      <c r="CI807" s="69"/>
      <c r="CJ807" s="69"/>
      <c r="CK807" s="69"/>
      <c r="CL807" s="69"/>
      <c r="CM807" s="69"/>
      <c r="CN807" s="69"/>
      <c r="CO807" s="69"/>
      <c r="CP807" s="69"/>
      <c r="CQ807" s="69"/>
      <c r="CR807" s="69"/>
      <c r="CS807" s="69"/>
      <c r="CT807" s="69"/>
      <c r="CU807" s="69"/>
      <c r="CV807" s="69"/>
      <c r="CW807" s="69"/>
      <c r="CX807" s="69"/>
      <c r="CY807" s="69"/>
      <c r="CZ807" s="69"/>
      <c r="DA807" s="69"/>
      <c r="DB807" s="69"/>
      <c r="DC807" s="69"/>
      <c r="DD807" s="69"/>
      <c r="DE807" s="69"/>
      <c r="DF807" s="69"/>
      <c r="DG807" s="69"/>
      <c r="DH807" s="69"/>
      <c r="DI807" s="69"/>
      <c r="DJ807" s="69"/>
      <c r="DK807" s="69"/>
      <c r="DL807" s="69"/>
      <c r="DM807" s="69"/>
      <c r="DN807" s="69"/>
      <c r="DO807" s="69"/>
      <c r="DP807" s="69"/>
      <c r="DQ807" s="69"/>
      <c r="DR807" s="69"/>
      <c r="DS807" s="69"/>
      <c r="DT807" s="69"/>
      <c r="DU807" s="69"/>
      <c r="DV807" s="69"/>
      <c r="DW807" s="69"/>
      <c r="DX807" s="69"/>
      <c r="DY807" s="69"/>
      <c r="DZ807" s="69"/>
      <c r="EA807" s="69"/>
      <c r="EB807" s="69"/>
      <c r="EC807" s="69"/>
      <c r="ED807" s="69"/>
      <c r="EE807" s="69"/>
      <c r="EF807" s="69"/>
      <c r="EG807" s="69"/>
      <c r="EH807" s="69"/>
      <c r="EI807" s="69"/>
      <c r="EJ807" s="69"/>
      <c r="EK807" s="69"/>
      <c r="EL807" s="69"/>
      <c r="EM807" s="69"/>
      <c r="EN807" s="69"/>
      <c r="EO807" s="69"/>
      <c r="EP807" s="69"/>
      <c r="EQ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c r="AC808" s="69"/>
      <c r="AD808" s="69"/>
      <c r="AE808" s="69"/>
      <c r="AF808" s="69"/>
      <c r="AG808" s="69"/>
      <c r="AH808" s="69"/>
      <c r="AI808" s="69"/>
      <c r="AJ808" s="69"/>
      <c r="AK808" s="69"/>
      <c r="AL808" s="69"/>
      <c r="AM808" s="69"/>
      <c r="AN808" s="69"/>
      <c r="AO808" s="69"/>
      <c r="AP808" s="69"/>
      <c r="AQ808" s="69"/>
      <c r="AR808" s="69"/>
      <c r="AS808" s="69"/>
      <c r="AT808" s="69"/>
      <c r="AU808" s="69"/>
      <c r="AV808" s="69"/>
      <c r="AW808" s="69"/>
      <c r="AX808" s="69"/>
      <c r="AY808" s="69"/>
      <c r="AZ808" s="69"/>
      <c r="BA808" s="69"/>
      <c r="BB808" s="69"/>
      <c r="BC808" s="69"/>
      <c r="BD808" s="69"/>
      <c r="BE808" s="69"/>
      <c r="BF808" s="69"/>
      <c r="BG808" s="69"/>
      <c r="BH808" s="69"/>
      <c r="BI808" s="69"/>
      <c r="BJ808" s="69"/>
      <c r="BK808" s="69"/>
      <c r="BL808" s="69"/>
      <c r="BM808" s="69"/>
      <c r="BN808" s="69"/>
      <c r="BO808" s="69"/>
      <c r="BP808" s="69"/>
      <c r="BQ808" s="69"/>
      <c r="BR808" s="69"/>
      <c r="BS808" s="69"/>
      <c r="BT808" s="69"/>
      <c r="BU808" s="69"/>
      <c r="BV808" s="69"/>
      <c r="BW808" s="69"/>
      <c r="BX808" s="69"/>
      <c r="BY808" s="69"/>
      <c r="BZ808" s="69"/>
      <c r="CA808" s="69"/>
      <c r="CB808" s="69"/>
      <c r="CC808" s="69"/>
      <c r="CD808" s="69"/>
      <c r="CE808" s="69"/>
      <c r="CF808" s="69"/>
      <c r="CG808" s="69"/>
      <c r="CH808" s="69"/>
      <c r="CI808" s="69"/>
      <c r="CJ808" s="69"/>
      <c r="CK808" s="69"/>
      <c r="CL808" s="69"/>
      <c r="CM808" s="69"/>
      <c r="CN808" s="69"/>
      <c r="CO808" s="69"/>
      <c r="CP808" s="69"/>
      <c r="CQ808" s="69"/>
      <c r="CR808" s="69"/>
      <c r="CS808" s="69"/>
      <c r="CT808" s="69"/>
      <c r="CU808" s="69"/>
      <c r="CV808" s="69"/>
      <c r="CW808" s="69"/>
      <c r="CX808" s="69"/>
      <c r="CY808" s="69"/>
      <c r="CZ808" s="69"/>
      <c r="DA808" s="69"/>
      <c r="DB808" s="69"/>
      <c r="DC808" s="69"/>
      <c r="DD808" s="69"/>
      <c r="DE808" s="69"/>
      <c r="DF808" s="69"/>
      <c r="DG808" s="69"/>
      <c r="DH808" s="69"/>
      <c r="DI808" s="69"/>
      <c r="DJ808" s="69"/>
      <c r="DK808" s="69"/>
      <c r="DL808" s="69"/>
      <c r="DM808" s="69"/>
      <c r="DN808" s="69"/>
      <c r="DO808" s="69"/>
      <c r="DP808" s="69"/>
      <c r="DQ808" s="69"/>
      <c r="DR808" s="69"/>
      <c r="DS808" s="69"/>
      <c r="DT808" s="69"/>
      <c r="DU808" s="69"/>
      <c r="DV808" s="69"/>
      <c r="DW808" s="69"/>
      <c r="DX808" s="69"/>
      <c r="DY808" s="69"/>
      <c r="DZ808" s="69"/>
      <c r="EA808" s="69"/>
      <c r="EB808" s="69"/>
      <c r="EC808" s="69"/>
      <c r="ED808" s="69"/>
      <c r="EE808" s="69"/>
      <c r="EF808" s="69"/>
      <c r="EG808" s="69"/>
      <c r="EH808" s="69"/>
      <c r="EI808" s="69"/>
      <c r="EJ808" s="69"/>
      <c r="EK808" s="69"/>
      <c r="EL808" s="69"/>
      <c r="EM808" s="69"/>
      <c r="EN808" s="69"/>
      <c r="EO808" s="69"/>
      <c r="EP808" s="69"/>
      <c r="EQ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c r="AC809" s="69"/>
      <c r="AD809" s="69"/>
      <c r="AE809" s="69"/>
      <c r="AF809" s="69"/>
      <c r="AG809" s="69"/>
      <c r="AH809" s="69"/>
      <c r="AI809" s="69"/>
      <c r="AJ809" s="69"/>
      <c r="AK809" s="69"/>
      <c r="AL809" s="69"/>
      <c r="AM809" s="69"/>
      <c r="AN809" s="69"/>
      <c r="AO809" s="69"/>
      <c r="AP809" s="69"/>
      <c r="AQ809" s="69"/>
      <c r="AR809" s="69"/>
      <c r="AS809" s="69"/>
      <c r="AT809" s="69"/>
      <c r="AU809" s="69"/>
      <c r="AV809" s="69"/>
      <c r="AW809" s="69"/>
      <c r="AX809" s="69"/>
      <c r="AY809" s="69"/>
      <c r="AZ809" s="69"/>
      <c r="BA809" s="69"/>
      <c r="BB809" s="69"/>
      <c r="BC809" s="69"/>
      <c r="BD809" s="69"/>
      <c r="BE809" s="69"/>
      <c r="BF809" s="69"/>
      <c r="BG809" s="69"/>
      <c r="BH809" s="69"/>
      <c r="BI809" s="69"/>
      <c r="BJ809" s="69"/>
      <c r="BK809" s="69"/>
      <c r="BL809" s="69"/>
      <c r="BM809" s="69"/>
      <c r="BN809" s="69"/>
      <c r="BO809" s="69"/>
      <c r="BP809" s="69"/>
      <c r="BQ809" s="69"/>
      <c r="BR809" s="69"/>
      <c r="BS809" s="69"/>
      <c r="BT809" s="69"/>
      <c r="BU809" s="69"/>
      <c r="BV809" s="69"/>
      <c r="BW809" s="69"/>
      <c r="BX809" s="69"/>
      <c r="BY809" s="69"/>
      <c r="BZ809" s="69"/>
      <c r="CA809" s="69"/>
      <c r="CB809" s="69"/>
      <c r="CC809" s="69"/>
      <c r="CD809" s="69"/>
      <c r="CE809" s="69"/>
      <c r="CF809" s="69"/>
      <c r="CG809" s="69"/>
      <c r="CH809" s="69"/>
      <c r="CI809" s="69"/>
      <c r="CJ809" s="69"/>
      <c r="CK809" s="69"/>
      <c r="CL809" s="69"/>
      <c r="CM809" s="69"/>
      <c r="CN809" s="69"/>
      <c r="CO809" s="69"/>
      <c r="CP809" s="69"/>
      <c r="CQ809" s="69"/>
      <c r="CR809" s="69"/>
      <c r="CS809" s="69"/>
      <c r="CT809" s="69"/>
      <c r="CU809" s="69"/>
      <c r="CV809" s="69"/>
      <c r="CW809" s="69"/>
      <c r="CX809" s="69"/>
      <c r="CY809" s="69"/>
      <c r="CZ809" s="69"/>
      <c r="DA809" s="69"/>
      <c r="DB809" s="69"/>
      <c r="DC809" s="69"/>
      <c r="DD809" s="69"/>
      <c r="DE809" s="69"/>
      <c r="DF809" s="69"/>
      <c r="DG809" s="69"/>
      <c r="DH809" s="69"/>
      <c r="DI809" s="69"/>
      <c r="DJ809" s="69"/>
      <c r="DK809" s="69"/>
      <c r="DL809" s="69"/>
      <c r="DM809" s="69"/>
      <c r="DN809" s="69"/>
      <c r="DO809" s="69"/>
      <c r="DP809" s="69"/>
      <c r="DQ809" s="69"/>
      <c r="DR809" s="69"/>
      <c r="DS809" s="69"/>
      <c r="DT809" s="69"/>
      <c r="DU809" s="69"/>
      <c r="DV809" s="69"/>
      <c r="DW809" s="69"/>
      <c r="DX809" s="69"/>
      <c r="DY809" s="69"/>
      <c r="DZ809" s="69"/>
      <c r="EA809" s="69"/>
      <c r="EB809" s="69"/>
      <c r="EC809" s="69"/>
      <c r="ED809" s="69"/>
      <c r="EE809" s="69"/>
      <c r="EF809" s="69"/>
      <c r="EG809" s="69"/>
      <c r="EH809" s="69"/>
      <c r="EI809" s="69"/>
      <c r="EJ809" s="69"/>
      <c r="EK809" s="69"/>
      <c r="EL809" s="69"/>
      <c r="EM809" s="69"/>
      <c r="EN809" s="69"/>
      <c r="EO809" s="69"/>
      <c r="EP809" s="69"/>
      <c r="EQ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c r="AC810" s="69"/>
      <c r="AD810" s="69"/>
      <c r="AE810" s="69"/>
      <c r="AF810" s="69"/>
      <c r="AG810" s="69"/>
      <c r="AH810" s="69"/>
      <c r="AI810" s="69"/>
      <c r="AJ810" s="69"/>
      <c r="AK810" s="69"/>
      <c r="AL810" s="69"/>
      <c r="AM810" s="69"/>
      <c r="AN810" s="69"/>
      <c r="AO810" s="69"/>
      <c r="AP810" s="69"/>
      <c r="AQ810" s="69"/>
      <c r="AR810" s="69"/>
      <c r="AS810" s="69"/>
      <c r="AT810" s="69"/>
      <c r="AU810" s="69"/>
      <c r="AV810" s="69"/>
      <c r="AW810" s="69"/>
      <c r="AX810" s="69"/>
      <c r="AY810" s="69"/>
      <c r="AZ810" s="69"/>
      <c r="BA810" s="69"/>
      <c r="BB810" s="69"/>
      <c r="BC810" s="69"/>
      <c r="BD810" s="69"/>
      <c r="BE810" s="69"/>
      <c r="BF810" s="69"/>
      <c r="BG810" s="69"/>
      <c r="BH810" s="69"/>
      <c r="BI810" s="69"/>
      <c r="BJ810" s="69"/>
      <c r="BK810" s="69"/>
      <c r="BL810" s="69"/>
      <c r="BM810" s="69"/>
      <c r="BN810" s="69"/>
      <c r="BO810" s="69"/>
      <c r="BP810" s="69"/>
      <c r="BQ810" s="69"/>
      <c r="BR810" s="69"/>
      <c r="BS810" s="69"/>
      <c r="BT810" s="69"/>
      <c r="BU810" s="69"/>
      <c r="BV810" s="69"/>
      <c r="BW810" s="69"/>
      <c r="BX810" s="69"/>
      <c r="BY810" s="69"/>
      <c r="BZ810" s="69"/>
      <c r="CA810" s="69"/>
      <c r="CB810" s="69"/>
      <c r="CC810" s="69"/>
      <c r="CD810" s="69"/>
      <c r="CE810" s="69"/>
      <c r="CF810" s="69"/>
      <c r="CG810" s="69"/>
      <c r="CH810" s="69"/>
      <c r="CI810" s="69"/>
      <c r="CJ810" s="69"/>
      <c r="CK810" s="69"/>
      <c r="CL810" s="69"/>
      <c r="CM810" s="69"/>
      <c r="CN810" s="69"/>
      <c r="CO810" s="69"/>
      <c r="CP810" s="69"/>
      <c r="CQ810" s="69"/>
      <c r="CR810" s="69"/>
      <c r="CS810" s="69"/>
      <c r="CT810" s="69"/>
      <c r="CU810" s="69"/>
      <c r="CV810" s="69"/>
      <c r="CW810" s="69"/>
      <c r="CX810" s="69"/>
      <c r="CY810" s="69"/>
      <c r="CZ810" s="69"/>
      <c r="DA810" s="69"/>
      <c r="DB810" s="69"/>
      <c r="DC810" s="69"/>
      <c r="DD810" s="69"/>
      <c r="DE810" s="69"/>
      <c r="DF810" s="69"/>
      <c r="DG810" s="69"/>
      <c r="DH810" s="69"/>
      <c r="DI810" s="69"/>
      <c r="DJ810" s="69"/>
      <c r="DK810" s="69"/>
      <c r="DL810" s="69"/>
      <c r="DM810" s="69"/>
      <c r="DN810" s="69"/>
      <c r="DO810" s="69"/>
      <c r="DP810" s="69"/>
      <c r="DQ810" s="69"/>
      <c r="DR810" s="69"/>
      <c r="DS810" s="69"/>
      <c r="DT810" s="69"/>
      <c r="DU810" s="69"/>
      <c r="DV810" s="69"/>
      <c r="DW810" s="69"/>
      <c r="DX810" s="69"/>
      <c r="DY810" s="69"/>
      <c r="DZ810" s="69"/>
      <c r="EA810" s="69"/>
      <c r="EB810" s="69"/>
      <c r="EC810" s="69"/>
      <c r="ED810" s="69"/>
      <c r="EE810" s="69"/>
      <c r="EF810" s="69"/>
      <c r="EG810" s="69"/>
      <c r="EH810" s="69"/>
      <c r="EI810" s="69"/>
      <c r="EJ810" s="69"/>
      <c r="EK810" s="69"/>
      <c r="EL810" s="69"/>
      <c r="EM810" s="69"/>
      <c r="EN810" s="69"/>
      <c r="EO810" s="69"/>
      <c r="EP810" s="69"/>
      <c r="EQ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c r="AC811" s="69"/>
      <c r="AD811" s="69"/>
      <c r="AE811" s="69"/>
      <c r="AF811" s="69"/>
      <c r="AG811" s="69"/>
      <c r="AH811" s="69"/>
      <c r="AI811" s="69"/>
      <c r="AJ811" s="69"/>
      <c r="AK811" s="69"/>
      <c r="AL811" s="69"/>
      <c r="AM811" s="69"/>
      <c r="AN811" s="69"/>
      <c r="AO811" s="69"/>
      <c r="AP811" s="69"/>
      <c r="AQ811" s="69"/>
      <c r="AR811" s="69"/>
      <c r="AS811" s="69"/>
      <c r="AT811" s="69"/>
      <c r="AU811" s="69"/>
      <c r="AV811" s="69"/>
      <c r="AW811" s="69"/>
      <c r="AX811" s="69"/>
      <c r="AY811" s="69"/>
      <c r="AZ811" s="69"/>
      <c r="BA811" s="69"/>
      <c r="BB811" s="69"/>
      <c r="BC811" s="69"/>
      <c r="BD811" s="69"/>
      <c r="BE811" s="69"/>
      <c r="BF811" s="69"/>
      <c r="BG811" s="69"/>
      <c r="BH811" s="69"/>
      <c r="BI811" s="69"/>
      <c r="BJ811" s="69"/>
      <c r="BK811" s="69"/>
      <c r="BL811" s="69"/>
      <c r="BM811" s="69"/>
      <c r="BN811" s="69"/>
      <c r="BO811" s="69"/>
      <c r="BP811" s="69"/>
      <c r="BQ811" s="69"/>
      <c r="BR811" s="69"/>
      <c r="BS811" s="69"/>
      <c r="BT811" s="69"/>
      <c r="BU811" s="69"/>
      <c r="BV811" s="69"/>
      <c r="BW811" s="69"/>
      <c r="BX811" s="69"/>
      <c r="BY811" s="69"/>
      <c r="BZ811" s="69"/>
      <c r="CA811" s="69"/>
      <c r="CB811" s="69"/>
      <c r="CC811" s="69"/>
      <c r="CD811" s="69"/>
      <c r="CE811" s="69"/>
      <c r="CF811" s="69"/>
      <c r="CG811" s="69"/>
      <c r="CH811" s="69"/>
      <c r="CI811" s="69"/>
      <c r="CJ811" s="69"/>
      <c r="CK811" s="69"/>
      <c r="CL811" s="69"/>
      <c r="CM811" s="69"/>
      <c r="CN811" s="69"/>
      <c r="CO811" s="69"/>
      <c r="CP811" s="69"/>
      <c r="CQ811" s="69"/>
      <c r="CR811" s="69"/>
      <c r="CS811" s="69"/>
      <c r="CT811" s="69"/>
      <c r="CU811" s="69"/>
      <c r="CV811" s="69"/>
      <c r="CW811" s="69"/>
      <c r="CX811" s="69"/>
      <c r="CY811" s="69"/>
      <c r="CZ811" s="69"/>
      <c r="DA811" s="69"/>
      <c r="DB811" s="69"/>
      <c r="DC811" s="69"/>
      <c r="DD811" s="69"/>
      <c r="DE811" s="69"/>
      <c r="DF811" s="69"/>
      <c r="DG811" s="69"/>
      <c r="DH811" s="69"/>
      <c r="DI811" s="69"/>
      <c r="DJ811" s="69"/>
      <c r="DK811" s="69"/>
      <c r="DL811" s="69"/>
      <c r="DM811" s="69"/>
      <c r="DN811" s="69"/>
      <c r="DO811" s="69"/>
      <c r="DP811" s="69"/>
      <c r="DQ811" s="69"/>
      <c r="DR811" s="69"/>
      <c r="DS811" s="69"/>
      <c r="DT811" s="69"/>
      <c r="DU811" s="69"/>
      <c r="DV811" s="69"/>
      <c r="DW811" s="69"/>
      <c r="DX811" s="69"/>
      <c r="DY811" s="69"/>
      <c r="DZ811" s="69"/>
      <c r="EA811" s="69"/>
      <c r="EB811" s="69"/>
      <c r="EC811" s="69"/>
      <c r="ED811" s="69"/>
      <c r="EE811" s="69"/>
      <c r="EF811" s="69"/>
      <c r="EG811" s="69"/>
      <c r="EH811" s="69"/>
      <c r="EI811" s="69"/>
      <c r="EJ811" s="69"/>
      <c r="EK811" s="69"/>
      <c r="EL811" s="69"/>
      <c r="EM811" s="69"/>
      <c r="EN811" s="69"/>
      <c r="EO811" s="69"/>
      <c r="EP811" s="69"/>
      <c r="EQ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c r="AC812" s="69"/>
      <c r="AD812" s="69"/>
      <c r="AE812" s="69"/>
      <c r="AF812" s="69"/>
      <c r="AG812" s="69"/>
      <c r="AH812" s="69"/>
      <c r="AI812" s="69"/>
      <c r="AJ812" s="69"/>
      <c r="AK812" s="69"/>
      <c r="AL812" s="69"/>
      <c r="AM812" s="69"/>
      <c r="AN812" s="69"/>
      <c r="AO812" s="69"/>
      <c r="AP812" s="69"/>
      <c r="AQ812" s="69"/>
      <c r="AR812" s="69"/>
      <c r="AS812" s="69"/>
      <c r="AT812" s="69"/>
      <c r="AU812" s="69"/>
      <c r="AV812" s="69"/>
      <c r="AW812" s="69"/>
      <c r="AX812" s="69"/>
      <c r="AY812" s="69"/>
      <c r="AZ812" s="69"/>
      <c r="BA812" s="69"/>
      <c r="BB812" s="69"/>
      <c r="BC812" s="69"/>
      <c r="BD812" s="69"/>
      <c r="BE812" s="69"/>
      <c r="BF812" s="69"/>
      <c r="BG812" s="69"/>
      <c r="BH812" s="69"/>
      <c r="BI812" s="69"/>
      <c r="BJ812" s="69"/>
      <c r="BK812" s="69"/>
      <c r="BL812" s="69"/>
      <c r="BM812" s="69"/>
      <c r="BN812" s="69"/>
      <c r="BO812" s="69"/>
      <c r="BP812" s="69"/>
      <c r="BQ812" s="69"/>
      <c r="BR812" s="69"/>
      <c r="BS812" s="69"/>
      <c r="BT812" s="69"/>
      <c r="BU812" s="69"/>
      <c r="BV812" s="69"/>
      <c r="BW812" s="69"/>
      <c r="BX812" s="69"/>
      <c r="BY812" s="69"/>
      <c r="BZ812" s="69"/>
      <c r="CA812" s="69"/>
      <c r="CB812" s="69"/>
      <c r="CC812" s="69"/>
      <c r="CD812" s="69"/>
      <c r="CE812" s="69"/>
      <c r="CF812" s="69"/>
      <c r="CG812" s="69"/>
      <c r="CH812" s="69"/>
      <c r="CI812" s="69"/>
      <c r="CJ812" s="69"/>
      <c r="CK812" s="69"/>
      <c r="CL812" s="69"/>
      <c r="CM812" s="69"/>
      <c r="CN812" s="69"/>
      <c r="CO812" s="69"/>
      <c r="CP812" s="69"/>
      <c r="CQ812" s="69"/>
      <c r="CR812" s="69"/>
      <c r="CS812" s="69"/>
      <c r="CT812" s="69"/>
      <c r="CU812" s="69"/>
      <c r="CV812" s="69"/>
      <c r="CW812" s="69"/>
      <c r="CX812" s="69"/>
      <c r="CY812" s="69"/>
      <c r="CZ812" s="69"/>
      <c r="DA812" s="69"/>
      <c r="DB812" s="69"/>
      <c r="DC812" s="69"/>
      <c r="DD812" s="69"/>
      <c r="DE812" s="69"/>
      <c r="DF812" s="69"/>
      <c r="DG812" s="69"/>
      <c r="DH812" s="69"/>
      <c r="DI812" s="69"/>
      <c r="DJ812" s="69"/>
      <c r="DK812" s="69"/>
      <c r="DL812" s="69"/>
      <c r="DM812" s="69"/>
      <c r="DN812" s="69"/>
      <c r="DO812" s="69"/>
      <c r="DP812" s="69"/>
      <c r="DQ812" s="69"/>
      <c r="DR812" s="69"/>
      <c r="DS812" s="69"/>
      <c r="DT812" s="69"/>
      <c r="DU812" s="69"/>
      <c r="DV812" s="69"/>
      <c r="DW812" s="69"/>
      <c r="DX812" s="69"/>
      <c r="DY812" s="69"/>
      <c r="DZ812" s="69"/>
      <c r="EA812" s="69"/>
      <c r="EB812" s="69"/>
      <c r="EC812" s="69"/>
      <c r="ED812" s="69"/>
      <c r="EE812" s="69"/>
      <c r="EF812" s="69"/>
      <c r="EG812" s="69"/>
      <c r="EH812" s="69"/>
      <c r="EI812" s="69"/>
      <c r="EJ812" s="69"/>
      <c r="EK812" s="69"/>
      <c r="EL812" s="69"/>
      <c r="EM812" s="69"/>
      <c r="EN812" s="69"/>
      <c r="EO812" s="69"/>
      <c r="EP812" s="69"/>
      <c r="EQ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c r="AC813" s="69"/>
      <c r="AD813" s="69"/>
      <c r="AE813" s="69"/>
      <c r="AF813" s="69"/>
      <c r="AG813" s="69"/>
      <c r="AH813" s="69"/>
      <c r="AI813" s="69"/>
      <c r="AJ813" s="69"/>
      <c r="AK813" s="69"/>
      <c r="AL813" s="69"/>
      <c r="AM813" s="69"/>
      <c r="AN813" s="69"/>
      <c r="AO813" s="69"/>
      <c r="AP813" s="69"/>
      <c r="AQ813" s="69"/>
      <c r="AR813" s="69"/>
      <c r="AS813" s="69"/>
      <c r="AT813" s="69"/>
      <c r="AU813" s="69"/>
      <c r="AV813" s="69"/>
      <c r="AW813" s="69"/>
      <c r="AX813" s="69"/>
      <c r="AY813" s="69"/>
      <c r="AZ813" s="69"/>
      <c r="BA813" s="69"/>
      <c r="BB813" s="69"/>
      <c r="BC813" s="69"/>
      <c r="BD813" s="69"/>
      <c r="BE813" s="69"/>
      <c r="BF813" s="69"/>
      <c r="BG813" s="69"/>
      <c r="BH813" s="69"/>
      <c r="BI813" s="69"/>
      <c r="BJ813" s="69"/>
      <c r="BK813" s="69"/>
      <c r="BL813" s="69"/>
      <c r="BM813" s="69"/>
      <c r="BN813" s="69"/>
      <c r="BO813" s="69"/>
      <c r="BP813" s="69"/>
      <c r="BQ813" s="69"/>
      <c r="BR813" s="69"/>
      <c r="BS813" s="69"/>
      <c r="BT813" s="69"/>
      <c r="BU813" s="69"/>
      <c r="BV813" s="69"/>
      <c r="BW813" s="69"/>
      <c r="BX813" s="69"/>
      <c r="BY813" s="69"/>
      <c r="BZ813" s="69"/>
      <c r="CA813" s="69"/>
      <c r="CB813" s="69"/>
      <c r="CC813" s="69"/>
      <c r="CD813" s="69"/>
      <c r="CE813" s="69"/>
      <c r="CF813" s="69"/>
      <c r="CG813" s="69"/>
      <c r="CH813" s="69"/>
      <c r="CI813" s="69"/>
      <c r="CJ813" s="69"/>
      <c r="CK813" s="69"/>
      <c r="CL813" s="69"/>
      <c r="CM813" s="69"/>
      <c r="CN813" s="69"/>
      <c r="CO813" s="69"/>
      <c r="CP813" s="69"/>
      <c r="CQ813" s="69"/>
      <c r="CR813" s="69"/>
      <c r="CS813" s="69"/>
      <c r="CT813" s="69"/>
      <c r="CU813" s="69"/>
      <c r="CV813" s="69"/>
      <c r="CW813" s="69"/>
      <c r="CX813" s="69"/>
      <c r="CY813" s="69"/>
      <c r="CZ813" s="69"/>
      <c r="DA813" s="69"/>
      <c r="DB813" s="69"/>
      <c r="DC813" s="69"/>
      <c r="DD813" s="69"/>
      <c r="DE813" s="69"/>
      <c r="DF813" s="69"/>
      <c r="DG813" s="69"/>
      <c r="DH813" s="69"/>
      <c r="DI813" s="69"/>
      <c r="DJ813" s="69"/>
      <c r="DK813" s="69"/>
      <c r="DL813" s="69"/>
      <c r="DM813" s="69"/>
      <c r="DN813" s="69"/>
      <c r="DO813" s="69"/>
      <c r="DP813" s="69"/>
      <c r="DQ813" s="69"/>
      <c r="DR813" s="69"/>
      <c r="DS813" s="69"/>
      <c r="DT813" s="69"/>
      <c r="DU813" s="69"/>
      <c r="DV813" s="69"/>
      <c r="DW813" s="69"/>
      <c r="DX813" s="69"/>
      <c r="DY813" s="69"/>
      <c r="DZ813" s="69"/>
      <c r="EA813" s="69"/>
      <c r="EB813" s="69"/>
      <c r="EC813" s="69"/>
      <c r="ED813" s="69"/>
      <c r="EE813" s="69"/>
      <c r="EF813" s="69"/>
      <c r="EG813" s="69"/>
      <c r="EH813" s="69"/>
      <c r="EI813" s="69"/>
      <c r="EJ813" s="69"/>
      <c r="EK813" s="69"/>
      <c r="EL813" s="69"/>
      <c r="EM813" s="69"/>
      <c r="EN813" s="69"/>
      <c r="EO813" s="69"/>
      <c r="EP813" s="69"/>
      <c r="EQ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c r="AC814" s="69"/>
      <c r="AD814" s="69"/>
      <c r="AE814" s="69"/>
      <c r="AF814" s="69"/>
      <c r="AG814" s="69"/>
      <c r="AH814" s="69"/>
      <c r="AI814" s="69"/>
      <c r="AJ814" s="69"/>
      <c r="AK814" s="69"/>
      <c r="AL814" s="69"/>
      <c r="AM814" s="69"/>
      <c r="AN814" s="69"/>
      <c r="AO814" s="69"/>
      <c r="AP814" s="69"/>
      <c r="AQ814" s="69"/>
      <c r="AR814" s="69"/>
      <c r="AS814" s="69"/>
      <c r="AT814" s="69"/>
      <c r="AU814" s="69"/>
      <c r="AV814" s="69"/>
      <c r="AW814" s="69"/>
      <c r="AX814" s="69"/>
      <c r="AY814" s="69"/>
      <c r="AZ814" s="69"/>
      <c r="BA814" s="69"/>
      <c r="BB814" s="69"/>
      <c r="BC814" s="69"/>
      <c r="BD814" s="69"/>
      <c r="BE814" s="69"/>
      <c r="BF814" s="69"/>
      <c r="BG814" s="69"/>
      <c r="BH814" s="69"/>
      <c r="BI814" s="69"/>
      <c r="BJ814" s="69"/>
      <c r="BK814" s="69"/>
      <c r="BL814" s="69"/>
      <c r="BM814" s="69"/>
      <c r="BN814" s="69"/>
      <c r="BO814" s="69"/>
      <c r="BP814" s="69"/>
      <c r="BQ814" s="69"/>
      <c r="BR814" s="69"/>
      <c r="BS814" s="69"/>
      <c r="BT814" s="69"/>
      <c r="BU814" s="69"/>
      <c r="BV814" s="69"/>
      <c r="BW814" s="69"/>
      <c r="BX814" s="69"/>
      <c r="BY814" s="69"/>
      <c r="BZ814" s="69"/>
      <c r="CA814" s="69"/>
      <c r="CB814" s="69"/>
      <c r="CC814" s="69"/>
      <c r="CD814" s="69"/>
      <c r="CE814" s="69"/>
      <c r="CF814" s="69"/>
      <c r="CG814" s="69"/>
      <c r="CH814" s="69"/>
      <c r="CI814" s="69"/>
      <c r="CJ814" s="69"/>
      <c r="CK814" s="69"/>
      <c r="CL814" s="69"/>
      <c r="CM814" s="69"/>
      <c r="CN814" s="69"/>
      <c r="CO814" s="69"/>
      <c r="CP814" s="69"/>
      <c r="CQ814" s="69"/>
      <c r="CR814" s="69"/>
      <c r="CS814" s="69"/>
      <c r="CT814" s="69"/>
      <c r="CU814" s="69"/>
      <c r="CV814" s="69"/>
      <c r="CW814" s="69"/>
      <c r="CX814" s="69"/>
      <c r="CY814" s="69"/>
      <c r="CZ814" s="69"/>
      <c r="DA814" s="69"/>
      <c r="DB814" s="69"/>
      <c r="DC814" s="69"/>
      <c r="DD814" s="69"/>
      <c r="DE814" s="69"/>
      <c r="DF814" s="69"/>
      <c r="DG814" s="69"/>
      <c r="DH814" s="69"/>
      <c r="DI814" s="69"/>
      <c r="DJ814" s="69"/>
      <c r="DK814" s="69"/>
      <c r="DL814" s="69"/>
      <c r="DM814" s="69"/>
      <c r="DN814" s="69"/>
      <c r="DO814" s="69"/>
      <c r="DP814" s="69"/>
      <c r="DQ814" s="69"/>
      <c r="DR814" s="69"/>
      <c r="DS814" s="69"/>
      <c r="DT814" s="69"/>
      <c r="DU814" s="69"/>
      <c r="DV814" s="69"/>
      <c r="DW814" s="69"/>
      <c r="DX814" s="69"/>
      <c r="DY814" s="69"/>
      <c r="DZ814" s="69"/>
      <c r="EA814" s="69"/>
      <c r="EB814" s="69"/>
      <c r="EC814" s="69"/>
      <c r="ED814" s="69"/>
      <c r="EE814" s="69"/>
      <c r="EF814" s="69"/>
      <c r="EG814" s="69"/>
      <c r="EH814" s="69"/>
      <c r="EI814" s="69"/>
      <c r="EJ814" s="69"/>
      <c r="EK814" s="69"/>
      <c r="EL814" s="69"/>
      <c r="EM814" s="69"/>
      <c r="EN814" s="69"/>
      <c r="EO814" s="69"/>
      <c r="EP814" s="69"/>
      <c r="EQ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c r="AC815" s="69"/>
      <c r="AD815" s="69"/>
      <c r="AE815" s="69"/>
      <c r="AF815" s="69"/>
      <c r="AG815" s="69"/>
      <c r="AH815" s="69"/>
      <c r="AI815" s="69"/>
      <c r="AJ815" s="69"/>
      <c r="AK815" s="69"/>
      <c r="AL815" s="69"/>
      <c r="AM815" s="69"/>
      <c r="AN815" s="69"/>
      <c r="AO815" s="69"/>
      <c r="AP815" s="69"/>
      <c r="AQ815" s="69"/>
      <c r="AR815" s="69"/>
      <c r="AS815" s="69"/>
      <c r="AT815" s="69"/>
      <c r="AU815" s="69"/>
      <c r="AV815" s="69"/>
      <c r="AW815" s="69"/>
      <c r="AX815" s="69"/>
      <c r="AY815" s="69"/>
      <c r="AZ815" s="69"/>
      <c r="BA815" s="69"/>
      <c r="BB815" s="69"/>
      <c r="BC815" s="69"/>
      <c r="BD815" s="69"/>
      <c r="BE815" s="69"/>
      <c r="BF815" s="69"/>
      <c r="BG815" s="69"/>
      <c r="BH815" s="69"/>
      <c r="BI815" s="69"/>
      <c r="BJ815" s="69"/>
      <c r="BK815" s="69"/>
      <c r="BL815" s="69"/>
      <c r="BM815" s="69"/>
      <c r="BN815" s="69"/>
      <c r="BO815" s="69"/>
      <c r="BP815" s="69"/>
      <c r="BQ815" s="69"/>
      <c r="BR815" s="69"/>
      <c r="BS815" s="69"/>
      <c r="BT815" s="69"/>
      <c r="BU815" s="69"/>
      <c r="BV815" s="69"/>
      <c r="BW815" s="69"/>
      <c r="BX815" s="69"/>
      <c r="BY815" s="69"/>
      <c r="BZ815" s="69"/>
      <c r="CA815" s="69"/>
      <c r="CB815" s="69"/>
      <c r="CC815" s="69"/>
      <c r="CD815" s="69"/>
      <c r="CE815" s="69"/>
      <c r="CF815" s="69"/>
      <c r="CG815" s="69"/>
      <c r="CH815" s="69"/>
      <c r="CI815" s="69"/>
      <c r="CJ815" s="69"/>
      <c r="CK815" s="69"/>
      <c r="CL815" s="69"/>
      <c r="CM815" s="69"/>
      <c r="CN815" s="69"/>
      <c r="CO815" s="69"/>
      <c r="CP815" s="69"/>
      <c r="CQ815" s="69"/>
      <c r="CR815" s="69"/>
      <c r="CS815" s="69"/>
      <c r="CT815" s="69"/>
      <c r="CU815" s="69"/>
      <c r="CV815" s="69"/>
      <c r="CW815" s="69"/>
      <c r="CX815" s="69"/>
      <c r="CY815" s="69"/>
      <c r="CZ815" s="69"/>
      <c r="DA815" s="69"/>
      <c r="DB815" s="69"/>
      <c r="DC815" s="69"/>
      <c r="DD815" s="69"/>
      <c r="DE815" s="69"/>
      <c r="DF815" s="69"/>
      <c r="DG815" s="69"/>
      <c r="DH815" s="69"/>
      <c r="DI815" s="69"/>
      <c r="DJ815" s="69"/>
      <c r="DK815" s="69"/>
      <c r="DL815" s="69"/>
      <c r="DM815" s="69"/>
      <c r="DN815" s="69"/>
      <c r="DO815" s="69"/>
      <c r="DP815" s="69"/>
      <c r="DQ815" s="69"/>
      <c r="DR815" s="69"/>
      <c r="DS815" s="69"/>
      <c r="DT815" s="69"/>
      <c r="DU815" s="69"/>
      <c r="DV815" s="69"/>
      <c r="DW815" s="69"/>
      <c r="DX815" s="69"/>
      <c r="DY815" s="69"/>
      <c r="DZ815" s="69"/>
      <c r="EA815" s="69"/>
      <c r="EB815" s="69"/>
      <c r="EC815" s="69"/>
      <c r="ED815" s="69"/>
      <c r="EE815" s="69"/>
      <c r="EF815" s="69"/>
      <c r="EG815" s="69"/>
      <c r="EH815" s="69"/>
      <c r="EI815" s="69"/>
      <c r="EJ815" s="69"/>
      <c r="EK815" s="69"/>
      <c r="EL815" s="69"/>
      <c r="EM815" s="69"/>
      <c r="EN815" s="69"/>
      <c r="EO815" s="69"/>
      <c r="EP815" s="69"/>
      <c r="EQ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c r="AC816" s="69"/>
      <c r="AD816" s="69"/>
      <c r="AE816" s="69"/>
      <c r="AF816" s="69"/>
      <c r="AG816" s="69"/>
      <c r="AH816" s="69"/>
      <c r="AI816" s="69"/>
      <c r="AJ816" s="69"/>
      <c r="AK816" s="69"/>
      <c r="AL816" s="69"/>
      <c r="AM816" s="69"/>
      <c r="AN816" s="69"/>
      <c r="AO816" s="69"/>
      <c r="AP816" s="69"/>
      <c r="AQ816" s="69"/>
      <c r="AR816" s="69"/>
      <c r="AS816" s="69"/>
      <c r="AT816" s="69"/>
      <c r="AU816" s="69"/>
      <c r="AV816" s="69"/>
      <c r="AW816" s="69"/>
      <c r="AX816" s="69"/>
      <c r="AY816" s="69"/>
      <c r="AZ816" s="69"/>
      <c r="BA816" s="69"/>
      <c r="BB816" s="69"/>
      <c r="BC816" s="69"/>
      <c r="BD816" s="69"/>
      <c r="BE816" s="69"/>
      <c r="BF816" s="69"/>
      <c r="BG816" s="69"/>
      <c r="BH816" s="69"/>
      <c r="BI816" s="69"/>
      <c r="BJ816" s="69"/>
      <c r="BK816" s="69"/>
      <c r="BL816" s="69"/>
      <c r="BM816" s="69"/>
      <c r="BN816" s="69"/>
      <c r="BO816" s="69"/>
      <c r="BP816" s="69"/>
      <c r="BQ816" s="69"/>
      <c r="BR816" s="69"/>
      <c r="BS816" s="69"/>
      <c r="BT816" s="69"/>
      <c r="BU816" s="69"/>
      <c r="BV816" s="69"/>
      <c r="BW816" s="69"/>
      <c r="BX816" s="69"/>
      <c r="BY816" s="69"/>
      <c r="BZ816" s="69"/>
      <c r="CA816" s="69"/>
      <c r="CB816" s="69"/>
      <c r="CC816" s="69"/>
      <c r="CD816" s="69"/>
      <c r="CE816" s="69"/>
      <c r="CF816" s="69"/>
      <c r="CG816" s="69"/>
      <c r="CH816" s="69"/>
      <c r="CI816" s="69"/>
      <c r="CJ816" s="69"/>
      <c r="CK816" s="69"/>
      <c r="CL816" s="69"/>
      <c r="CM816" s="69"/>
      <c r="CN816" s="69"/>
      <c r="CO816" s="69"/>
      <c r="CP816" s="69"/>
      <c r="CQ816" s="69"/>
      <c r="CR816" s="69"/>
      <c r="CS816" s="69"/>
      <c r="CT816" s="69"/>
      <c r="CU816" s="69"/>
      <c r="CV816" s="69"/>
      <c r="CW816" s="69"/>
      <c r="CX816" s="69"/>
      <c r="CY816" s="69"/>
      <c r="CZ816" s="69"/>
      <c r="DA816" s="69"/>
      <c r="DB816" s="69"/>
      <c r="DC816" s="69"/>
      <c r="DD816" s="69"/>
      <c r="DE816" s="69"/>
      <c r="DF816" s="69"/>
      <c r="DG816" s="69"/>
      <c r="DH816" s="69"/>
      <c r="DI816" s="69"/>
      <c r="DJ816" s="69"/>
      <c r="DK816" s="69"/>
      <c r="DL816" s="69"/>
      <c r="DM816" s="69"/>
      <c r="DN816" s="69"/>
      <c r="DO816" s="69"/>
      <c r="DP816" s="69"/>
      <c r="DQ816" s="69"/>
      <c r="DR816" s="69"/>
      <c r="DS816" s="69"/>
      <c r="DT816" s="69"/>
      <c r="DU816" s="69"/>
      <c r="DV816" s="69"/>
      <c r="DW816" s="69"/>
      <c r="DX816" s="69"/>
      <c r="DY816" s="69"/>
      <c r="DZ816" s="69"/>
      <c r="EA816" s="69"/>
      <c r="EB816" s="69"/>
      <c r="EC816" s="69"/>
      <c r="ED816" s="69"/>
      <c r="EE816" s="69"/>
      <c r="EF816" s="69"/>
      <c r="EG816" s="69"/>
      <c r="EH816" s="69"/>
      <c r="EI816" s="69"/>
      <c r="EJ816" s="69"/>
      <c r="EK816" s="69"/>
      <c r="EL816" s="69"/>
      <c r="EM816" s="69"/>
      <c r="EN816" s="69"/>
      <c r="EO816" s="69"/>
      <c r="EP816" s="69"/>
      <c r="EQ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c r="AK817" s="69"/>
      <c r="AL817" s="69"/>
      <c r="AM817" s="69"/>
      <c r="AN817" s="69"/>
      <c r="AO817" s="69"/>
      <c r="AP817" s="69"/>
      <c r="AQ817" s="69"/>
      <c r="AR817" s="69"/>
      <c r="AS817" s="69"/>
      <c r="AT817" s="69"/>
      <c r="AU817" s="69"/>
      <c r="AV817" s="69"/>
      <c r="AW817" s="69"/>
      <c r="AX817" s="69"/>
      <c r="AY817" s="69"/>
      <c r="AZ817" s="69"/>
      <c r="BA817" s="69"/>
      <c r="BB817" s="69"/>
      <c r="BC817" s="69"/>
      <c r="BD817" s="69"/>
      <c r="BE817" s="69"/>
      <c r="BF817" s="69"/>
      <c r="BG817" s="69"/>
      <c r="BH817" s="69"/>
      <c r="BI817" s="69"/>
      <c r="BJ817" s="69"/>
      <c r="BK817" s="69"/>
      <c r="BL817" s="69"/>
      <c r="BM817" s="69"/>
      <c r="BN817" s="69"/>
      <c r="BO817" s="69"/>
      <c r="BP817" s="69"/>
      <c r="BQ817" s="69"/>
      <c r="BR817" s="69"/>
      <c r="BS817" s="69"/>
      <c r="BT817" s="69"/>
      <c r="BU817" s="69"/>
      <c r="BV817" s="69"/>
      <c r="BW817" s="69"/>
      <c r="BX817" s="69"/>
      <c r="BY817" s="69"/>
      <c r="BZ817" s="69"/>
      <c r="CA817" s="69"/>
      <c r="CB817" s="69"/>
      <c r="CC817" s="69"/>
      <c r="CD817" s="69"/>
      <c r="CE817" s="69"/>
      <c r="CF817" s="69"/>
      <c r="CG817" s="69"/>
      <c r="CH817" s="69"/>
      <c r="CI817" s="69"/>
      <c r="CJ817" s="69"/>
      <c r="CK817" s="69"/>
      <c r="CL817" s="69"/>
      <c r="CM817" s="69"/>
      <c r="CN817" s="69"/>
      <c r="CO817" s="69"/>
      <c r="CP817" s="69"/>
      <c r="CQ817" s="69"/>
      <c r="CR817" s="69"/>
      <c r="CS817" s="69"/>
      <c r="CT817" s="69"/>
      <c r="CU817" s="69"/>
      <c r="CV817" s="69"/>
      <c r="CW817" s="69"/>
      <c r="CX817" s="69"/>
      <c r="CY817" s="69"/>
      <c r="CZ817" s="69"/>
      <c r="DA817" s="69"/>
      <c r="DB817" s="69"/>
      <c r="DC817" s="69"/>
      <c r="DD817" s="69"/>
      <c r="DE817" s="69"/>
      <c r="DF817" s="69"/>
      <c r="DG817" s="69"/>
      <c r="DH817" s="69"/>
      <c r="DI817" s="69"/>
      <c r="DJ817" s="69"/>
      <c r="DK817" s="69"/>
      <c r="DL817" s="69"/>
      <c r="DM817" s="69"/>
      <c r="DN817" s="69"/>
      <c r="DO817" s="69"/>
      <c r="DP817" s="69"/>
      <c r="DQ817" s="69"/>
      <c r="DR817" s="69"/>
      <c r="DS817" s="69"/>
      <c r="DT817" s="69"/>
      <c r="DU817" s="69"/>
      <c r="DV817" s="69"/>
      <c r="DW817" s="69"/>
      <c r="DX817" s="69"/>
      <c r="DY817" s="69"/>
      <c r="DZ817" s="69"/>
      <c r="EA817" s="69"/>
      <c r="EB817" s="69"/>
      <c r="EC817" s="69"/>
      <c r="ED817" s="69"/>
      <c r="EE817" s="69"/>
      <c r="EF817" s="69"/>
      <c r="EG817" s="69"/>
      <c r="EH817" s="69"/>
      <c r="EI817" s="69"/>
      <c r="EJ817" s="69"/>
      <c r="EK817" s="69"/>
      <c r="EL817" s="69"/>
      <c r="EM817" s="69"/>
      <c r="EN817" s="69"/>
      <c r="EO817" s="69"/>
      <c r="EP817" s="69"/>
      <c r="EQ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c r="AC818" s="69"/>
      <c r="AD818" s="69"/>
      <c r="AE818" s="69"/>
      <c r="AF818" s="69"/>
      <c r="AG818" s="69"/>
      <c r="AH818" s="69"/>
      <c r="AI818" s="69"/>
      <c r="AJ818" s="69"/>
      <c r="AK818" s="69"/>
      <c r="AL818" s="69"/>
      <c r="AM818" s="69"/>
      <c r="AN818" s="69"/>
      <c r="AO818" s="69"/>
      <c r="AP818" s="69"/>
      <c r="AQ818" s="69"/>
      <c r="AR818" s="69"/>
      <c r="AS818" s="69"/>
      <c r="AT818" s="69"/>
      <c r="AU818" s="69"/>
      <c r="AV818" s="69"/>
      <c r="AW818" s="69"/>
      <c r="AX818" s="69"/>
      <c r="AY818" s="69"/>
      <c r="AZ818" s="69"/>
      <c r="BA818" s="69"/>
      <c r="BB818" s="69"/>
      <c r="BC818" s="69"/>
      <c r="BD818" s="69"/>
      <c r="BE818" s="69"/>
      <c r="BF818" s="69"/>
      <c r="BG818" s="69"/>
      <c r="BH818" s="69"/>
      <c r="BI818" s="69"/>
      <c r="BJ818" s="69"/>
      <c r="BK818" s="69"/>
      <c r="BL818" s="69"/>
      <c r="BM818" s="69"/>
      <c r="BN818" s="69"/>
      <c r="BO818" s="69"/>
      <c r="BP818" s="69"/>
      <c r="BQ818" s="69"/>
      <c r="BR818" s="69"/>
      <c r="BS818" s="69"/>
      <c r="BT818" s="69"/>
      <c r="BU818" s="69"/>
      <c r="BV818" s="69"/>
      <c r="BW818" s="69"/>
      <c r="BX818" s="69"/>
      <c r="BY818" s="69"/>
      <c r="BZ818" s="69"/>
      <c r="CA818" s="69"/>
      <c r="CB818" s="69"/>
      <c r="CC818" s="69"/>
      <c r="CD818" s="69"/>
      <c r="CE818" s="69"/>
      <c r="CF818" s="69"/>
      <c r="CG818" s="69"/>
      <c r="CH818" s="69"/>
      <c r="CI818" s="69"/>
      <c r="CJ818" s="69"/>
      <c r="CK818" s="69"/>
      <c r="CL818" s="69"/>
      <c r="CM818" s="69"/>
      <c r="CN818" s="69"/>
      <c r="CO818" s="69"/>
      <c r="CP818" s="69"/>
      <c r="CQ818" s="69"/>
      <c r="CR818" s="69"/>
      <c r="CS818" s="69"/>
      <c r="CT818" s="69"/>
      <c r="CU818" s="69"/>
      <c r="CV818" s="69"/>
      <c r="CW818" s="69"/>
      <c r="CX818" s="69"/>
      <c r="CY818" s="69"/>
      <c r="CZ818" s="69"/>
      <c r="DA818" s="69"/>
      <c r="DB818" s="69"/>
      <c r="DC818" s="69"/>
      <c r="DD818" s="69"/>
      <c r="DE818" s="69"/>
      <c r="DF818" s="69"/>
      <c r="DG818" s="69"/>
      <c r="DH818" s="69"/>
      <c r="DI818" s="69"/>
      <c r="DJ818" s="69"/>
      <c r="DK818" s="69"/>
      <c r="DL818" s="69"/>
      <c r="DM818" s="69"/>
      <c r="DN818" s="69"/>
      <c r="DO818" s="69"/>
      <c r="DP818" s="69"/>
      <c r="DQ818" s="69"/>
      <c r="DR818" s="69"/>
      <c r="DS818" s="69"/>
      <c r="DT818" s="69"/>
      <c r="DU818" s="69"/>
      <c r="DV818" s="69"/>
      <c r="DW818" s="69"/>
      <c r="DX818" s="69"/>
      <c r="DY818" s="69"/>
      <c r="DZ818" s="69"/>
      <c r="EA818" s="69"/>
      <c r="EB818" s="69"/>
      <c r="EC818" s="69"/>
      <c r="ED818" s="69"/>
      <c r="EE818" s="69"/>
      <c r="EF818" s="69"/>
      <c r="EG818" s="69"/>
      <c r="EH818" s="69"/>
      <c r="EI818" s="69"/>
      <c r="EJ818" s="69"/>
      <c r="EK818" s="69"/>
      <c r="EL818" s="69"/>
      <c r="EM818" s="69"/>
      <c r="EN818" s="69"/>
      <c r="EO818" s="69"/>
      <c r="EP818" s="69"/>
      <c r="EQ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c r="AC819" s="69"/>
      <c r="AD819" s="69"/>
      <c r="AE819" s="69"/>
      <c r="AF819" s="69"/>
      <c r="AG819" s="69"/>
      <c r="AH819" s="69"/>
      <c r="AI819" s="69"/>
      <c r="AJ819" s="69"/>
      <c r="AK819" s="69"/>
      <c r="AL819" s="69"/>
      <c r="AM819" s="69"/>
      <c r="AN819" s="69"/>
      <c r="AO819" s="69"/>
      <c r="AP819" s="69"/>
      <c r="AQ819" s="69"/>
      <c r="AR819" s="69"/>
      <c r="AS819" s="69"/>
      <c r="AT819" s="69"/>
      <c r="AU819" s="69"/>
      <c r="AV819" s="69"/>
      <c r="AW819" s="69"/>
      <c r="AX819" s="69"/>
      <c r="AY819" s="69"/>
      <c r="AZ819" s="69"/>
      <c r="BA819" s="69"/>
      <c r="BB819" s="69"/>
      <c r="BC819" s="69"/>
      <c r="BD819" s="69"/>
      <c r="BE819" s="69"/>
      <c r="BF819" s="69"/>
      <c r="BG819" s="69"/>
      <c r="BH819" s="69"/>
      <c r="BI819" s="69"/>
      <c r="BJ819" s="69"/>
      <c r="BK819" s="69"/>
      <c r="BL819" s="69"/>
      <c r="BM819" s="69"/>
      <c r="BN819" s="69"/>
      <c r="BO819" s="69"/>
      <c r="BP819" s="69"/>
      <c r="BQ819" s="69"/>
      <c r="BR819" s="69"/>
      <c r="BS819" s="69"/>
      <c r="BT819" s="69"/>
      <c r="BU819" s="69"/>
      <c r="BV819" s="69"/>
      <c r="BW819" s="69"/>
      <c r="BX819" s="69"/>
      <c r="BY819" s="69"/>
      <c r="BZ819" s="69"/>
      <c r="CA819" s="69"/>
      <c r="CB819" s="69"/>
      <c r="CC819" s="69"/>
      <c r="CD819" s="69"/>
      <c r="CE819" s="69"/>
      <c r="CF819" s="69"/>
      <c r="CG819" s="69"/>
      <c r="CH819" s="69"/>
      <c r="CI819" s="69"/>
      <c r="CJ819" s="69"/>
      <c r="CK819" s="69"/>
      <c r="CL819" s="69"/>
      <c r="CM819" s="69"/>
      <c r="CN819" s="69"/>
      <c r="CO819" s="69"/>
      <c r="CP819" s="69"/>
      <c r="CQ819" s="69"/>
      <c r="CR819" s="69"/>
      <c r="CS819" s="69"/>
      <c r="CT819" s="69"/>
      <c r="CU819" s="69"/>
      <c r="CV819" s="69"/>
      <c r="CW819" s="69"/>
      <c r="CX819" s="69"/>
      <c r="CY819" s="69"/>
      <c r="CZ819" s="69"/>
      <c r="DA819" s="69"/>
      <c r="DB819" s="69"/>
      <c r="DC819" s="69"/>
      <c r="DD819" s="69"/>
      <c r="DE819" s="69"/>
      <c r="DF819" s="69"/>
      <c r="DG819" s="69"/>
      <c r="DH819" s="69"/>
      <c r="DI819" s="69"/>
      <c r="DJ819" s="69"/>
      <c r="DK819" s="69"/>
      <c r="DL819" s="69"/>
      <c r="DM819" s="69"/>
      <c r="DN819" s="69"/>
      <c r="DO819" s="69"/>
      <c r="DP819" s="69"/>
      <c r="DQ819" s="69"/>
      <c r="DR819" s="69"/>
      <c r="DS819" s="69"/>
      <c r="DT819" s="69"/>
      <c r="DU819" s="69"/>
      <c r="DV819" s="69"/>
      <c r="DW819" s="69"/>
      <c r="DX819" s="69"/>
      <c r="DY819" s="69"/>
      <c r="DZ819" s="69"/>
      <c r="EA819" s="69"/>
      <c r="EB819" s="69"/>
      <c r="EC819" s="69"/>
      <c r="ED819" s="69"/>
      <c r="EE819" s="69"/>
      <c r="EF819" s="69"/>
      <c r="EG819" s="69"/>
      <c r="EH819" s="69"/>
      <c r="EI819" s="69"/>
      <c r="EJ819" s="69"/>
      <c r="EK819" s="69"/>
      <c r="EL819" s="69"/>
      <c r="EM819" s="69"/>
      <c r="EN819" s="69"/>
      <c r="EO819" s="69"/>
      <c r="EP819" s="69"/>
      <c r="EQ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c r="AC820" s="69"/>
      <c r="AD820" s="69"/>
      <c r="AE820" s="69"/>
      <c r="AF820" s="69"/>
      <c r="AG820" s="69"/>
      <c r="AH820" s="69"/>
      <c r="AI820" s="69"/>
      <c r="AJ820" s="69"/>
      <c r="AK820" s="69"/>
      <c r="AL820" s="69"/>
      <c r="AM820" s="69"/>
      <c r="AN820" s="69"/>
      <c r="AO820" s="69"/>
      <c r="AP820" s="69"/>
      <c r="AQ820" s="69"/>
      <c r="AR820" s="69"/>
      <c r="AS820" s="69"/>
      <c r="AT820" s="69"/>
      <c r="AU820" s="69"/>
      <c r="AV820" s="69"/>
      <c r="AW820" s="69"/>
      <c r="AX820" s="69"/>
      <c r="AY820" s="69"/>
      <c r="AZ820" s="69"/>
      <c r="BA820" s="69"/>
      <c r="BB820" s="69"/>
      <c r="BC820" s="69"/>
      <c r="BD820" s="69"/>
      <c r="BE820" s="69"/>
      <c r="BF820" s="69"/>
      <c r="BG820" s="69"/>
      <c r="BH820" s="69"/>
      <c r="BI820" s="69"/>
      <c r="BJ820" s="69"/>
      <c r="BK820" s="69"/>
      <c r="BL820" s="69"/>
      <c r="BM820" s="69"/>
      <c r="BN820" s="69"/>
      <c r="BO820" s="69"/>
      <c r="BP820" s="69"/>
      <c r="BQ820" s="69"/>
      <c r="BR820" s="69"/>
      <c r="BS820" s="69"/>
      <c r="BT820" s="69"/>
      <c r="BU820" s="69"/>
      <c r="BV820" s="69"/>
      <c r="BW820" s="69"/>
      <c r="BX820" s="69"/>
      <c r="BY820" s="69"/>
      <c r="BZ820" s="69"/>
      <c r="CA820" s="69"/>
      <c r="CB820" s="69"/>
      <c r="CC820" s="69"/>
      <c r="CD820" s="69"/>
      <c r="CE820" s="69"/>
      <c r="CF820" s="69"/>
      <c r="CG820" s="69"/>
      <c r="CH820" s="69"/>
      <c r="CI820" s="69"/>
      <c r="CJ820" s="69"/>
      <c r="CK820" s="69"/>
      <c r="CL820" s="69"/>
      <c r="CM820" s="69"/>
      <c r="CN820" s="69"/>
      <c r="CO820" s="69"/>
      <c r="CP820" s="69"/>
      <c r="CQ820" s="69"/>
      <c r="CR820" s="69"/>
      <c r="CS820" s="69"/>
      <c r="CT820" s="69"/>
      <c r="CU820" s="69"/>
      <c r="CV820" s="69"/>
      <c r="CW820" s="69"/>
      <c r="CX820" s="69"/>
      <c r="CY820" s="69"/>
      <c r="CZ820" s="69"/>
      <c r="DA820" s="69"/>
      <c r="DB820" s="69"/>
      <c r="DC820" s="69"/>
      <c r="DD820" s="69"/>
      <c r="DE820" s="69"/>
      <c r="DF820" s="69"/>
      <c r="DG820" s="69"/>
      <c r="DH820" s="69"/>
      <c r="DI820" s="69"/>
      <c r="DJ820" s="69"/>
      <c r="DK820" s="69"/>
      <c r="DL820" s="69"/>
      <c r="DM820" s="69"/>
      <c r="DN820" s="69"/>
      <c r="DO820" s="69"/>
      <c r="DP820" s="69"/>
      <c r="DQ820" s="69"/>
      <c r="DR820" s="69"/>
      <c r="DS820" s="69"/>
      <c r="DT820" s="69"/>
      <c r="DU820" s="69"/>
      <c r="DV820" s="69"/>
      <c r="DW820" s="69"/>
      <c r="DX820" s="69"/>
      <c r="DY820" s="69"/>
      <c r="DZ820" s="69"/>
      <c r="EA820" s="69"/>
      <c r="EB820" s="69"/>
      <c r="EC820" s="69"/>
      <c r="ED820" s="69"/>
      <c r="EE820" s="69"/>
      <c r="EF820" s="69"/>
      <c r="EG820" s="69"/>
      <c r="EH820" s="69"/>
      <c r="EI820" s="69"/>
      <c r="EJ820" s="69"/>
      <c r="EK820" s="69"/>
      <c r="EL820" s="69"/>
      <c r="EM820" s="69"/>
      <c r="EN820" s="69"/>
      <c r="EO820" s="69"/>
      <c r="EP820" s="69"/>
      <c r="EQ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c r="AC821" s="69"/>
      <c r="AD821" s="69"/>
      <c r="AE821" s="69"/>
      <c r="AF821" s="69"/>
      <c r="AG821" s="69"/>
      <c r="AH821" s="69"/>
      <c r="AI821" s="69"/>
      <c r="AJ821" s="69"/>
      <c r="AK821" s="69"/>
      <c r="AL821" s="69"/>
      <c r="AM821" s="69"/>
      <c r="AN821" s="69"/>
      <c r="AO821" s="69"/>
      <c r="AP821" s="69"/>
      <c r="AQ821" s="69"/>
      <c r="AR821" s="69"/>
      <c r="AS821" s="69"/>
      <c r="AT821" s="69"/>
      <c r="AU821" s="69"/>
      <c r="AV821" s="69"/>
      <c r="AW821" s="69"/>
      <c r="AX821" s="69"/>
      <c r="AY821" s="69"/>
      <c r="AZ821" s="69"/>
      <c r="BA821" s="69"/>
      <c r="BB821" s="69"/>
      <c r="BC821" s="69"/>
      <c r="BD821" s="69"/>
      <c r="BE821" s="69"/>
      <c r="BF821" s="69"/>
      <c r="BG821" s="69"/>
      <c r="BH821" s="69"/>
      <c r="BI821" s="69"/>
      <c r="BJ821" s="69"/>
      <c r="BK821" s="69"/>
      <c r="BL821" s="69"/>
      <c r="BM821" s="69"/>
      <c r="BN821" s="69"/>
      <c r="BO821" s="69"/>
      <c r="BP821" s="69"/>
      <c r="BQ821" s="69"/>
      <c r="BR821" s="69"/>
      <c r="BS821" s="69"/>
      <c r="BT821" s="69"/>
      <c r="BU821" s="69"/>
      <c r="BV821" s="69"/>
      <c r="BW821" s="69"/>
      <c r="BX821" s="69"/>
      <c r="BY821" s="69"/>
      <c r="BZ821" s="69"/>
      <c r="CA821" s="69"/>
      <c r="CB821" s="69"/>
      <c r="CC821" s="69"/>
      <c r="CD821" s="69"/>
      <c r="CE821" s="69"/>
      <c r="CF821" s="69"/>
      <c r="CG821" s="69"/>
      <c r="CH821" s="69"/>
      <c r="CI821" s="69"/>
      <c r="CJ821" s="69"/>
      <c r="CK821" s="69"/>
      <c r="CL821" s="69"/>
      <c r="CM821" s="69"/>
      <c r="CN821" s="69"/>
      <c r="CO821" s="69"/>
      <c r="CP821" s="69"/>
      <c r="CQ821" s="69"/>
      <c r="CR821" s="69"/>
      <c r="CS821" s="69"/>
      <c r="CT821" s="69"/>
      <c r="CU821" s="69"/>
      <c r="CV821" s="69"/>
      <c r="CW821" s="69"/>
      <c r="CX821" s="69"/>
      <c r="CY821" s="69"/>
      <c r="CZ821" s="69"/>
      <c r="DA821" s="69"/>
      <c r="DB821" s="69"/>
      <c r="DC821" s="69"/>
      <c r="DD821" s="69"/>
      <c r="DE821" s="69"/>
      <c r="DF821" s="69"/>
      <c r="DG821" s="69"/>
      <c r="DH821" s="69"/>
      <c r="DI821" s="69"/>
      <c r="DJ821" s="69"/>
      <c r="DK821" s="69"/>
      <c r="DL821" s="69"/>
      <c r="DM821" s="69"/>
      <c r="DN821" s="69"/>
      <c r="DO821" s="69"/>
      <c r="DP821" s="69"/>
      <c r="DQ821" s="69"/>
      <c r="DR821" s="69"/>
      <c r="DS821" s="69"/>
      <c r="DT821" s="69"/>
      <c r="DU821" s="69"/>
      <c r="DV821" s="69"/>
      <c r="DW821" s="69"/>
      <c r="DX821" s="69"/>
      <c r="DY821" s="69"/>
      <c r="DZ821" s="69"/>
      <c r="EA821" s="69"/>
      <c r="EB821" s="69"/>
      <c r="EC821" s="69"/>
      <c r="ED821" s="69"/>
      <c r="EE821" s="69"/>
      <c r="EF821" s="69"/>
      <c r="EG821" s="69"/>
      <c r="EH821" s="69"/>
      <c r="EI821" s="69"/>
      <c r="EJ821" s="69"/>
      <c r="EK821" s="69"/>
      <c r="EL821" s="69"/>
      <c r="EM821" s="69"/>
      <c r="EN821" s="69"/>
      <c r="EO821" s="69"/>
      <c r="EP821" s="69"/>
      <c r="EQ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c r="AC822" s="69"/>
      <c r="AD822" s="69"/>
      <c r="AE822" s="69"/>
      <c r="AF822" s="69"/>
      <c r="AG822" s="69"/>
      <c r="AH822" s="69"/>
      <c r="AI822" s="69"/>
      <c r="AJ822" s="69"/>
      <c r="AK822" s="69"/>
      <c r="AL822" s="69"/>
      <c r="AM822" s="69"/>
      <c r="AN822" s="69"/>
      <c r="AO822" s="69"/>
      <c r="AP822" s="69"/>
      <c r="AQ822" s="69"/>
      <c r="AR822" s="69"/>
      <c r="AS822" s="69"/>
      <c r="AT822" s="69"/>
      <c r="AU822" s="69"/>
      <c r="AV822" s="69"/>
      <c r="AW822" s="69"/>
      <c r="AX822" s="69"/>
      <c r="AY822" s="69"/>
      <c r="AZ822" s="69"/>
      <c r="BA822" s="69"/>
      <c r="BB822" s="69"/>
      <c r="BC822" s="69"/>
      <c r="BD822" s="69"/>
      <c r="BE822" s="69"/>
      <c r="BF822" s="69"/>
      <c r="BG822" s="69"/>
      <c r="BH822" s="69"/>
      <c r="BI822" s="69"/>
      <c r="BJ822" s="69"/>
      <c r="BK822" s="69"/>
      <c r="BL822" s="69"/>
      <c r="BM822" s="69"/>
      <c r="BN822" s="69"/>
      <c r="BO822" s="69"/>
      <c r="BP822" s="69"/>
      <c r="BQ822" s="69"/>
      <c r="BR822" s="69"/>
      <c r="BS822" s="69"/>
      <c r="BT822" s="69"/>
      <c r="BU822" s="69"/>
      <c r="BV822" s="69"/>
      <c r="BW822" s="69"/>
      <c r="BX822" s="69"/>
      <c r="BY822" s="69"/>
      <c r="BZ822" s="69"/>
      <c r="CA822" s="69"/>
      <c r="CB822" s="69"/>
      <c r="CC822" s="69"/>
      <c r="CD822" s="69"/>
      <c r="CE822" s="69"/>
      <c r="CF822" s="69"/>
      <c r="CG822" s="69"/>
      <c r="CH822" s="69"/>
      <c r="CI822" s="69"/>
      <c r="CJ822" s="69"/>
      <c r="CK822" s="69"/>
      <c r="CL822" s="69"/>
      <c r="CM822" s="69"/>
      <c r="CN822" s="69"/>
      <c r="CO822" s="69"/>
      <c r="CP822" s="69"/>
      <c r="CQ822" s="69"/>
      <c r="CR822" s="69"/>
      <c r="CS822" s="69"/>
      <c r="CT822" s="69"/>
      <c r="CU822" s="69"/>
      <c r="CV822" s="69"/>
      <c r="CW822" s="69"/>
      <c r="CX822" s="69"/>
      <c r="CY822" s="69"/>
      <c r="CZ822" s="69"/>
      <c r="DA822" s="69"/>
      <c r="DB822" s="69"/>
      <c r="DC822" s="69"/>
      <c r="DD822" s="69"/>
      <c r="DE822" s="69"/>
      <c r="DF822" s="69"/>
      <c r="DG822" s="69"/>
      <c r="DH822" s="69"/>
      <c r="DI822" s="69"/>
      <c r="DJ822" s="69"/>
      <c r="DK822" s="69"/>
      <c r="DL822" s="69"/>
      <c r="DM822" s="69"/>
      <c r="DN822" s="69"/>
      <c r="DO822" s="69"/>
      <c r="DP822" s="69"/>
      <c r="DQ822" s="69"/>
      <c r="DR822" s="69"/>
      <c r="DS822" s="69"/>
      <c r="DT822" s="69"/>
      <c r="DU822" s="69"/>
      <c r="DV822" s="69"/>
      <c r="DW822" s="69"/>
      <c r="DX822" s="69"/>
      <c r="DY822" s="69"/>
      <c r="DZ822" s="69"/>
      <c r="EA822" s="69"/>
      <c r="EB822" s="69"/>
      <c r="EC822" s="69"/>
      <c r="ED822" s="69"/>
      <c r="EE822" s="69"/>
      <c r="EF822" s="69"/>
      <c r="EG822" s="69"/>
      <c r="EH822" s="69"/>
      <c r="EI822" s="69"/>
      <c r="EJ822" s="69"/>
      <c r="EK822" s="69"/>
      <c r="EL822" s="69"/>
      <c r="EM822" s="69"/>
      <c r="EN822" s="69"/>
      <c r="EO822" s="69"/>
      <c r="EP822" s="69"/>
      <c r="EQ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c r="AC823" s="69"/>
      <c r="AD823" s="69"/>
      <c r="AE823" s="69"/>
      <c r="AF823" s="69"/>
      <c r="AG823" s="69"/>
      <c r="AH823" s="69"/>
      <c r="AI823" s="69"/>
      <c r="AJ823" s="69"/>
      <c r="AK823" s="69"/>
      <c r="AL823" s="69"/>
      <c r="AM823" s="69"/>
      <c r="AN823" s="69"/>
      <c r="AO823" s="69"/>
      <c r="AP823" s="69"/>
      <c r="AQ823" s="69"/>
      <c r="AR823" s="69"/>
      <c r="AS823" s="69"/>
      <c r="AT823" s="69"/>
      <c r="AU823" s="69"/>
      <c r="AV823" s="69"/>
      <c r="AW823" s="69"/>
      <c r="AX823" s="69"/>
      <c r="AY823" s="69"/>
      <c r="AZ823" s="69"/>
      <c r="BA823" s="69"/>
      <c r="BB823" s="69"/>
      <c r="BC823" s="69"/>
      <c r="BD823" s="69"/>
      <c r="BE823" s="69"/>
      <c r="BF823" s="69"/>
      <c r="BG823" s="69"/>
      <c r="BH823" s="69"/>
      <c r="BI823" s="69"/>
      <c r="BJ823" s="69"/>
      <c r="BK823" s="69"/>
      <c r="BL823" s="69"/>
      <c r="BM823" s="69"/>
      <c r="BN823" s="69"/>
      <c r="BO823" s="69"/>
      <c r="BP823" s="69"/>
      <c r="BQ823" s="69"/>
      <c r="BR823" s="69"/>
      <c r="BS823" s="69"/>
      <c r="BT823" s="69"/>
      <c r="BU823" s="69"/>
      <c r="BV823" s="69"/>
      <c r="BW823" s="69"/>
      <c r="BX823" s="69"/>
      <c r="BY823" s="69"/>
      <c r="BZ823" s="69"/>
      <c r="CA823" s="69"/>
      <c r="CB823" s="69"/>
      <c r="CC823" s="69"/>
      <c r="CD823" s="69"/>
      <c r="CE823" s="69"/>
      <c r="CF823" s="69"/>
      <c r="CG823" s="69"/>
      <c r="CH823" s="69"/>
      <c r="CI823" s="69"/>
      <c r="CJ823" s="69"/>
      <c r="CK823" s="69"/>
      <c r="CL823" s="69"/>
      <c r="CM823" s="69"/>
      <c r="CN823" s="69"/>
      <c r="CO823" s="69"/>
      <c r="CP823" s="69"/>
      <c r="CQ823" s="69"/>
      <c r="CR823" s="69"/>
      <c r="CS823" s="69"/>
      <c r="CT823" s="69"/>
      <c r="CU823" s="69"/>
      <c r="CV823" s="69"/>
      <c r="CW823" s="69"/>
      <c r="CX823" s="69"/>
      <c r="CY823" s="69"/>
      <c r="CZ823" s="69"/>
      <c r="DA823" s="69"/>
      <c r="DB823" s="69"/>
      <c r="DC823" s="69"/>
      <c r="DD823" s="69"/>
      <c r="DE823" s="69"/>
      <c r="DF823" s="69"/>
      <c r="DG823" s="69"/>
      <c r="DH823" s="69"/>
      <c r="DI823" s="69"/>
      <c r="DJ823" s="69"/>
      <c r="DK823" s="69"/>
      <c r="DL823" s="69"/>
      <c r="DM823" s="69"/>
      <c r="DN823" s="69"/>
      <c r="DO823" s="69"/>
      <c r="DP823" s="69"/>
      <c r="DQ823" s="69"/>
      <c r="DR823" s="69"/>
      <c r="DS823" s="69"/>
      <c r="DT823" s="69"/>
      <c r="DU823" s="69"/>
      <c r="DV823" s="69"/>
      <c r="DW823" s="69"/>
      <c r="DX823" s="69"/>
      <c r="DY823" s="69"/>
      <c r="DZ823" s="69"/>
      <c r="EA823" s="69"/>
      <c r="EB823" s="69"/>
      <c r="EC823" s="69"/>
      <c r="ED823" s="69"/>
      <c r="EE823" s="69"/>
      <c r="EF823" s="69"/>
      <c r="EG823" s="69"/>
      <c r="EH823" s="69"/>
      <c r="EI823" s="69"/>
      <c r="EJ823" s="69"/>
      <c r="EK823" s="69"/>
      <c r="EL823" s="69"/>
      <c r="EM823" s="69"/>
      <c r="EN823" s="69"/>
      <c r="EO823" s="69"/>
      <c r="EP823" s="69"/>
      <c r="EQ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c r="AC824" s="69"/>
      <c r="AD824" s="69"/>
      <c r="AE824" s="69"/>
      <c r="AF824" s="69"/>
      <c r="AG824" s="69"/>
      <c r="AH824" s="69"/>
      <c r="AI824" s="69"/>
      <c r="AJ824" s="69"/>
      <c r="AK824" s="69"/>
      <c r="AL824" s="69"/>
      <c r="AM824" s="69"/>
      <c r="AN824" s="69"/>
      <c r="AO824" s="69"/>
      <c r="AP824" s="69"/>
      <c r="AQ824" s="69"/>
      <c r="AR824" s="69"/>
      <c r="AS824" s="69"/>
      <c r="AT824" s="69"/>
      <c r="AU824" s="69"/>
      <c r="AV824" s="69"/>
      <c r="AW824" s="69"/>
      <c r="AX824" s="69"/>
      <c r="AY824" s="69"/>
      <c r="AZ824" s="69"/>
      <c r="BA824" s="69"/>
      <c r="BB824" s="69"/>
      <c r="BC824" s="69"/>
      <c r="BD824" s="69"/>
      <c r="BE824" s="69"/>
      <c r="BF824" s="69"/>
      <c r="BG824" s="69"/>
      <c r="BH824" s="69"/>
      <c r="BI824" s="69"/>
      <c r="BJ824" s="69"/>
      <c r="BK824" s="69"/>
      <c r="BL824" s="69"/>
      <c r="BM824" s="69"/>
      <c r="BN824" s="69"/>
      <c r="BO824" s="69"/>
      <c r="BP824" s="69"/>
      <c r="BQ824" s="69"/>
      <c r="BR824" s="69"/>
      <c r="BS824" s="69"/>
      <c r="BT824" s="69"/>
      <c r="BU824" s="69"/>
      <c r="BV824" s="69"/>
      <c r="BW824" s="69"/>
      <c r="BX824" s="69"/>
      <c r="BY824" s="69"/>
      <c r="BZ824" s="69"/>
      <c r="CA824" s="69"/>
      <c r="CB824" s="69"/>
      <c r="CC824" s="69"/>
      <c r="CD824" s="69"/>
      <c r="CE824" s="69"/>
      <c r="CF824" s="69"/>
      <c r="CG824" s="69"/>
      <c r="CH824" s="69"/>
      <c r="CI824" s="69"/>
      <c r="CJ824" s="69"/>
      <c r="CK824" s="69"/>
      <c r="CL824" s="69"/>
      <c r="CM824" s="69"/>
      <c r="CN824" s="69"/>
      <c r="CO824" s="69"/>
      <c r="CP824" s="69"/>
      <c r="CQ824" s="69"/>
      <c r="CR824" s="69"/>
      <c r="CS824" s="69"/>
      <c r="CT824" s="69"/>
      <c r="CU824" s="69"/>
      <c r="CV824" s="69"/>
      <c r="CW824" s="69"/>
      <c r="CX824" s="69"/>
      <c r="CY824" s="69"/>
      <c r="CZ824" s="69"/>
      <c r="DA824" s="69"/>
      <c r="DB824" s="69"/>
      <c r="DC824" s="69"/>
      <c r="DD824" s="69"/>
      <c r="DE824" s="69"/>
      <c r="DF824" s="69"/>
      <c r="DG824" s="69"/>
      <c r="DH824" s="69"/>
      <c r="DI824" s="69"/>
      <c r="DJ824" s="69"/>
      <c r="DK824" s="69"/>
      <c r="DL824" s="69"/>
      <c r="DM824" s="69"/>
      <c r="DN824" s="69"/>
      <c r="DO824" s="69"/>
      <c r="DP824" s="69"/>
      <c r="DQ824" s="69"/>
      <c r="DR824" s="69"/>
      <c r="DS824" s="69"/>
      <c r="DT824" s="69"/>
      <c r="DU824" s="69"/>
      <c r="DV824" s="69"/>
      <c r="DW824" s="69"/>
      <c r="DX824" s="69"/>
      <c r="DY824" s="69"/>
      <c r="DZ824" s="69"/>
      <c r="EA824" s="69"/>
      <c r="EB824" s="69"/>
      <c r="EC824" s="69"/>
      <c r="ED824" s="69"/>
      <c r="EE824" s="69"/>
      <c r="EF824" s="69"/>
      <c r="EG824" s="69"/>
      <c r="EH824" s="69"/>
      <c r="EI824" s="69"/>
      <c r="EJ824" s="69"/>
      <c r="EK824" s="69"/>
      <c r="EL824" s="69"/>
      <c r="EM824" s="69"/>
      <c r="EN824" s="69"/>
      <c r="EO824" s="69"/>
      <c r="EP824" s="69"/>
      <c r="EQ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69"/>
      <c r="AN825" s="69"/>
      <c r="AO825" s="69"/>
      <c r="AP825" s="69"/>
      <c r="AQ825" s="69"/>
      <c r="AR825" s="69"/>
      <c r="AS825" s="69"/>
      <c r="AT825" s="69"/>
      <c r="AU825" s="69"/>
      <c r="AV825" s="69"/>
      <c r="AW825" s="69"/>
      <c r="AX825" s="69"/>
      <c r="AY825" s="69"/>
      <c r="AZ825" s="69"/>
      <c r="BA825" s="69"/>
      <c r="BB825" s="69"/>
      <c r="BC825" s="69"/>
      <c r="BD825" s="69"/>
      <c r="BE825" s="69"/>
      <c r="BF825" s="69"/>
      <c r="BG825" s="69"/>
      <c r="BH825" s="69"/>
      <c r="BI825" s="69"/>
      <c r="BJ825" s="69"/>
      <c r="BK825" s="69"/>
      <c r="BL825" s="69"/>
      <c r="BM825" s="69"/>
      <c r="BN825" s="69"/>
      <c r="BO825" s="69"/>
      <c r="BP825" s="69"/>
      <c r="BQ825" s="69"/>
      <c r="BR825" s="69"/>
      <c r="BS825" s="69"/>
      <c r="BT825" s="69"/>
      <c r="BU825" s="69"/>
      <c r="BV825" s="69"/>
      <c r="BW825" s="69"/>
      <c r="BX825" s="69"/>
      <c r="BY825" s="69"/>
      <c r="BZ825" s="69"/>
      <c r="CA825" s="69"/>
      <c r="CB825" s="69"/>
      <c r="CC825" s="69"/>
      <c r="CD825" s="69"/>
      <c r="CE825" s="69"/>
      <c r="CF825" s="69"/>
      <c r="CG825" s="69"/>
      <c r="CH825" s="69"/>
      <c r="CI825" s="69"/>
      <c r="CJ825" s="69"/>
      <c r="CK825" s="69"/>
      <c r="CL825" s="69"/>
      <c r="CM825" s="69"/>
      <c r="CN825" s="69"/>
      <c r="CO825" s="69"/>
      <c r="CP825" s="69"/>
      <c r="CQ825" s="69"/>
      <c r="CR825" s="69"/>
      <c r="CS825" s="69"/>
      <c r="CT825" s="69"/>
      <c r="CU825" s="69"/>
      <c r="CV825" s="69"/>
      <c r="CW825" s="69"/>
      <c r="CX825" s="69"/>
      <c r="CY825" s="69"/>
      <c r="CZ825" s="69"/>
      <c r="DA825" s="69"/>
      <c r="DB825" s="69"/>
      <c r="DC825" s="69"/>
      <c r="DD825" s="69"/>
      <c r="DE825" s="69"/>
      <c r="DF825" s="69"/>
      <c r="DG825" s="69"/>
      <c r="DH825" s="69"/>
      <c r="DI825" s="69"/>
      <c r="DJ825" s="69"/>
      <c r="DK825" s="69"/>
      <c r="DL825" s="69"/>
      <c r="DM825" s="69"/>
      <c r="DN825" s="69"/>
      <c r="DO825" s="69"/>
      <c r="DP825" s="69"/>
      <c r="DQ825" s="69"/>
      <c r="DR825" s="69"/>
      <c r="DS825" s="69"/>
      <c r="DT825" s="69"/>
      <c r="DU825" s="69"/>
      <c r="DV825" s="69"/>
      <c r="DW825" s="69"/>
      <c r="DX825" s="69"/>
      <c r="DY825" s="69"/>
      <c r="DZ825" s="69"/>
      <c r="EA825" s="69"/>
      <c r="EB825" s="69"/>
      <c r="EC825" s="69"/>
      <c r="ED825" s="69"/>
      <c r="EE825" s="69"/>
      <c r="EF825" s="69"/>
      <c r="EG825" s="69"/>
      <c r="EH825" s="69"/>
      <c r="EI825" s="69"/>
      <c r="EJ825" s="69"/>
      <c r="EK825" s="69"/>
      <c r="EL825" s="69"/>
      <c r="EM825" s="69"/>
      <c r="EN825" s="69"/>
      <c r="EO825" s="69"/>
      <c r="EP825" s="69"/>
      <c r="EQ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69"/>
      <c r="AN826" s="69"/>
      <c r="AO826" s="69"/>
      <c r="AP826" s="69"/>
      <c r="AQ826" s="69"/>
      <c r="AR826" s="69"/>
      <c r="AS826" s="69"/>
      <c r="AT826" s="69"/>
      <c r="AU826" s="69"/>
      <c r="AV826" s="69"/>
      <c r="AW826" s="69"/>
      <c r="AX826" s="69"/>
      <c r="AY826" s="69"/>
      <c r="AZ826" s="69"/>
      <c r="BA826" s="69"/>
      <c r="BB826" s="69"/>
      <c r="BC826" s="69"/>
      <c r="BD826" s="69"/>
      <c r="BE826" s="69"/>
      <c r="BF826" s="69"/>
      <c r="BG826" s="69"/>
      <c r="BH826" s="69"/>
      <c r="BI826" s="69"/>
      <c r="BJ826" s="69"/>
      <c r="BK826" s="69"/>
      <c r="BL826" s="69"/>
      <c r="BM826" s="69"/>
      <c r="BN826" s="69"/>
      <c r="BO826" s="69"/>
      <c r="BP826" s="69"/>
      <c r="BQ826" s="69"/>
      <c r="BR826" s="69"/>
      <c r="BS826" s="69"/>
      <c r="BT826" s="69"/>
      <c r="BU826" s="69"/>
      <c r="BV826" s="69"/>
      <c r="BW826" s="69"/>
      <c r="BX826" s="69"/>
      <c r="BY826" s="69"/>
      <c r="BZ826" s="69"/>
      <c r="CA826" s="69"/>
      <c r="CB826" s="69"/>
      <c r="CC826" s="69"/>
      <c r="CD826" s="69"/>
      <c r="CE826" s="69"/>
      <c r="CF826" s="69"/>
      <c r="CG826" s="69"/>
      <c r="CH826" s="69"/>
      <c r="CI826" s="69"/>
      <c r="CJ826" s="69"/>
      <c r="CK826" s="69"/>
      <c r="CL826" s="69"/>
      <c r="CM826" s="69"/>
      <c r="CN826" s="69"/>
      <c r="CO826" s="69"/>
      <c r="CP826" s="69"/>
      <c r="CQ826" s="69"/>
      <c r="CR826" s="69"/>
      <c r="CS826" s="69"/>
      <c r="CT826" s="69"/>
      <c r="CU826" s="69"/>
      <c r="CV826" s="69"/>
      <c r="CW826" s="69"/>
      <c r="CX826" s="69"/>
      <c r="CY826" s="69"/>
      <c r="CZ826" s="69"/>
      <c r="DA826" s="69"/>
      <c r="DB826" s="69"/>
      <c r="DC826" s="69"/>
      <c r="DD826" s="69"/>
      <c r="DE826" s="69"/>
      <c r="DF826" s="69"/>
      <c r="DG826" s="69"/>
      <c r="DH826" s="69"/>
      <c r="DI826" s="69"/>
      <c r="DJ826" s="69"/>
      <c r="DK826" s="69"/>
      <c r="DL826" s="69"/>
      <c r="DM826" s="69"/>
      <c r="DN826" s="69"/>
      <c r="DO826" s="69"/>
      <c r="DP826" s="69"/>
      <c r="DQ826" s="69"/>
      <c r="DR826" s="69"/>
      <c r="DS826" s="69"/>
      <c r="DT826" s="69"/>
      <c r="DU826" s="69"/>
      <c r="DV826" s="69"/>
      <c r="DW826" s="69"/>
      <c r="DX826" s="69"/>
      <c r="DY826" s="69"/>
      <c r="DZ826" s="69"/>
      <c r="EA826" s="69"/>
      <c r="EB826" s="69"/>
      <c r="EC826" s="69"/>
      <c r="ED826" s="69"/>
      <c r="EE826" s="69"/>
      <c r="EF826" s="69"/>
      <c r="EG826" s="69"/>
      <c r="EH826" s="69"/>
      <c r="EI826" s="69"/>
      <c r="EJ826" s="69"/>
      <c r="EK826" s="69"/>
      <c r="EL826" s="69"/>
      <c r="EM826" s="69"/>
      <c r="EN826" s="69"/>
      <c r="EO826" s="69"/>
      <c r="EP826" s="69"/>
      <c r="EQ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c r="AC827" s="69"/>
      <c r="AD827" s="69"/>
      <c r="AE827" s="69"/>
      <c r="AF827" s="69"/>
      <c r="AG827" s="69"/>
      <c r="AH827" s="69"/>
      <c r="AI827" s="69"/>
      <c r="AJ827" s="69"/>
      <c r="AK827" s="69"/>
      <c r="AL827" s="69"/>
      <c r="AM827" s="69"/>
      <c r="AN827" s="69"/>
      <c r="AO827" s="69"/>
      <c r="AP827" s="69"/>
      <c r="AQ827" s="69"/>
      <c r="AR827" s="69"/>
      <c r="AS827" s="69"/>
      <c r="AT827" s="69"/>
      <c r="AU827" s="69"/>
      <c r="AV827" s="69"/>
      <c r="AW827" s="69"/>
      <c r="AX827" s="69"/>
      <c r="AY827" s="69"/>
      <c r="AZ827" s="69"/>
      <c r="BA827" s="69"/>
      <c r="BB827" s="69"/>
      <c r="BC827" s="69"/>
      <c r="BD827" s="69"/>
      <c r="BE827" s="69"/>
      <c r="BF827" s="69"/>
      <c r="BG827" s="69"/>
      <c r="BH827" s="69"/>
      <c r="BI827" s="69"/>
      <c r="BJ827" s="69"/>
      <c r="BK827" s="69"/>
      <c r="BL827" s="69"/>
      <c r="BM827" s="69"/>
      <c r="BN827" s="69"/>
      <c r="BO827" s="69"/>
      <c r="BP827" s="69"/>
      <c r="BQ827" s="69"/>
      <c r="BR827" s="69"/>
      <c r="BS827" s="69"/>
      <c r="BT827" s="69"/>
      <c r="BU827" s="69"/>
      <c r="BV827" s="69"/>
      <c r="BW827" s="69"/>
      <c r="BX827" s="69"/>
      <c r="BY827" s="69"/>
      <c r="BZ827" s="69"/>
      <c r="CA827" s="69"/>
      <c r="CB827" s="69"/>
      <c r="CC827" s="69"/>
      <c r="CD827" s="69"/>
      <c r="CE827" s="69"/>
      <c r="CF827" s="69"/>
      <c r="CG827" s="69"/>
      <c r="CH827" s="69"/>
      <c r="CI827" s="69"/>
      <c r="CJ827" s="69"/>
      <c r="CK827" s="69"/>
      <c r="CL827" s="69"/>
      <c r="CM827" s="69"/>
      <c r="CN827" s="69"/>
      <c r="CO827" s="69"/>
      <c r="CP827" s="69"/>
      <c r="CQ827" s="69"/>
      <c r="CR827" s="69"/>
      <c r="CS827" s="69"/>
      <c r="CT827" s="69"/>
      <c r="CU827" s="69"/>
      <c r="CV827" s="69"/>
      <c r="CW827" s="69"/>
      <c r="CX827" s="69"/>
      <c r="CY827" s="69"/>
      <c r="CZ827" s="69"/>
      <c r="DA827" s="69"/>
      <c r="DB827" s="69"/>
      <c r="DC827" s="69"/>
      <c r="DD827" s="69"/>
      <c r="DE827" s="69"/>
      <c r="DF827" s="69"/>
      <c r="DG827" s="69"/>
      <c r="DH827" s="69"/>
      <c r="DI827" s="69"/>
      <c r="DJ827" s="69"/>
      <c r="DK827" s="69"/>
      <c r="DL827" s="69"/>
      <c r="DM827" s="69"/>
      <c r="DN827" s="69"/>
      <c r="DO827" s="69"/>
      <c r="DP827" s="69"/>
      <c r="DQ827" s="69"/>
      <c r="DR827" s="69"/>
      <c r="DS827" s="69"/>
      <c r="DT827" s="69"/>
      <c r="DU827" s="69"/>
      <c r="DV827" s="69"/>
      <c r="DW827" s="69"/>
      <c r="DX827" s="69"/>
      <c r="DY827" s="69"/>
      <c r="DZ827" s="69"/>
      <c r="EA827" s="69"/>
      <c r="EB827" s="69"/>
      <c r="EC827" s="69"/>
      <c r="ED827" s="69"/>
      <c r="EE827" s="69"/>
      <c r="EF827" s="69"/>
      <c r="EG827" s="69"/>
      <c r="EH827" s="69"/>
      <c r="EI827" s="69"/>
      <c r="EJ827" s="69"/>
      <c r="EK827" s="69"/>
      <c r="EL827" s="69"/>
      <c r="EM827" s="69"/>
      <c r="EN827" s="69"/>
      <c r="EO827" s="69"/>
      <c r="EP827" s="69"/>
      <c r="EQ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69"/>
      <c r="AN828" s="69"/>
      <c r="AO828" s="69"/>
      <c r="AP828" s="69"/>
      <c r="AQ828" s="69"/>
      <c r="AR828" s="69"/>
      <c r="AS828" s="69"/>
      <c r="AT828" s="69"/>
      <c r="AU828" s="69"/>
      <c r="AV828" s="69"/>
      <c r="AW828" s="69"/>
      <c r="AX828" s="69"/>
      <c r="AY828" s="69"/>
      <c r="AZ828" s="69"/>
      <c r="BA828" s="69"/>
      <c r="BB828" s="69"/>
      <c r="BC828" s="69"/>
      <c r="BD828" s="69"/>
      <c r="BE828" s="69"/>
      <c r="BF828" s="69"/>
      <c r="BG828" s="69"/>
      <c r="BH828" s="69"/>
      <c r="BI828" s="69"/>
      <c r="BJ828" s="69"/>
      <c r="BK828" s="69"/>
      <c r="BL828" s="69"/>
      <c r="BM828" s="69"/>
      <c r="BN828" s="69"/>
      <c r="BO828" s="69"/>
      <c r="BP828" s="69"/>
      <c r="BQ828" s="69"/>
      <c r="BR828" s="69"/>
      <c r="BS828" s="69"/>
      <c r="BT828" s="69"/>
      <c r="BU828" s="69"/>
      <c r="BV828" s="69"/>
      <c r="BW828" s="69"/>
      <c r="BX828" s="69"/>
      <c r="BY828" s="69"/>
      <c r="BZ828" s="69"/>
      <c r="CA828" s="69"/>
      <c r="CB828" s="69"/>
      <c r="CC828" s="69"/>
      <c r="CD828" s="69"/>
      <c r="CE828" s="69"/>
      <c r="CF828" s="69"/>
      <c r="CG828" s="69"/>
      <c r="CH828" s="69"/>
      <c r="CI828" s="69"/>
      <c r="CJ828" s="69"/>
      <c r="CK828" s="69"/>
      <c r="CL828" s="69"/>
      <c r="CM828" s="69"/>
      <c r="CN828" s="69"/>
      <c r="CO828" s="69"/>
      <c r="CP828" s="69"/>
      <c r="CQ828" s="69"/>
      <c r="CR828" s="69"/>
      <c r="CS828" s="69"/>
      <c r="CT828" s="69"/>
      <c r="CU828" s="69"/>
      <c r="CV828" s="69"/>
      <c r="CW828" s="69"/>
      <c r="CX828" s="69"/>
      <c r="CY828" s="69"/>
      <c r="CZ828" s="69"/>
      <c r="DA828" s="69"/>
      <c r="DB828" s="69"/>
      <c r="DC828" s="69"/>
      <c r="DD828" s="69"/>
      <c r="DE828" s="69"/>
      <c r="DF828" s="69"/>
      <c r="DG828" s="69"/>
      <c r="DH828" s="69"/>
      <c r="DI828" s="69"/>
      <c r="DJ828" s="69"/>
      <c r="DK828" s="69"/>
      <c r="DL828" s="69"/>
      <c r="DM828" s="69"/>
      <c r="DN828" s="69"/>
      <c r="DO828" s="69"/>
      <c r="DP828" s="69"/>
      <c r="DQ828" s="69"/>
      <c r="DR828" s="69"/>
      <c r="DS828" s="69"/>
      <c r="DT828" s="69"/>
      <c r="DU828" s="69"/>
      <c r="DV828" s="69"/>
      <c r="DW828" s="69"/>
      <c r="DX828" s="69"/>
      <c r="DY828" s="69"/>
      <c r="DZ828" s="69"/>
      <c r="EA828" s="69"/>
      <c r="EB828" s="69"/>
      <c r="EC828" s="69"/>
      <c r="ED828" s="69"/>
      <c r="EE828" s="69"/>
      <c r="EF828" s="69"/>
      <c r="EG828" s="69"/>
      <c r="EH828" s="69"/>
      <c r="EI828" s="69"/>
      <c r="EJ828" s="69"/>
      <c r="EK828" s="69"/>
      <c r="EL828" s="69"/>
      <c r="EM828" s="69"/>
      <c r="EN828" s="69"/>
      <c r="EO828" s="69"/>
      <c r="EP828" s="69"/>
      <c r="EQ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c r="AC829" s="69"/>
      <c r="AD829" s="69"/>
      <c r="AE829" s="69"/>
      <c r="AF829" s="69"/>
      <c r="AG829" s="69"/>
      <c r="AH829" s="69"/>
      <c r="AI829" s="69"/>
      <c r="AJ829" s="69"/>
      <c r="AK829" s="69"/>
      <c r="AL829" s="69"/>
      <c r="AM829" s="69"/>
      <c r="AN829" s="69"/>
      <c r="AO829" s="69"/>
      <c r="AP829" s="69"/>
      <c r="AQ829" s="69"/>
      <c r="AR829" s="69"/>
      <c r="AS829" s="69"/>
      <c r="AT829" s="69"/>
      <c r="AU829" s="69"/>
      <c r="AV829" s="69"/>
      <c r="AW829" s="69"/>
      <c r="AX829" s="69"/>
      <c r="AY829" s="69"/>
      <c r="AZ829" s="69"/>
      <c r="BA829" s="69"/>
      <c r="BB829" s="69"/>
      <c r="BC829" s="69"/>
      <c r="BD829" s="69"/>
      <c r="BE829" s="69"/>
      <c r="BF829" s="69"/>
      <c r="BG829" s="69"/>
      <c r="BH829" s="69"/>
      <c r="BI829" s="69"/>
      <c r="BJ829" s="69"/>
      <c r="BK829" s="69"/>
      <c r="BL829" s="69"/>
      <c r="BM829" s="69"/>
      <c r="BN829" s="69"/>
      <c r="BO829" s="69"/>
      <c r="BP829" s="69"/>
      <c r="BQ829" s="69"/>
      <c r="BR829" s="69"/>
      <c r="BS829" s="69"/>
      <c r="BT829" s="69"/>
      <c r="BU829" s="69"/>
      <c r="BV829" s="69"/>
      <c r="BW829" s="69"/>
      <c r="BX829" s="69"/>
      <c r="BY829" s="69"/>
      <c r="BZ829" s="69"/>
      <c r="CA829" s="69"/>
      <c r="CB829" s="69"/>
      <c r="CC829" s="69"/>
      <c r="CD829" s="69"/>
      <c r="CE829" s="69"/>
      <c r="CF829" s="69"/>
      <c r="CG829" s="69"/>
      <c r="CH829" s="69"/>
      <c r="CI829" s="69"/>
      <c r="CJ829" s="69"/>
      <c r="CK829" s="69"/>
      <c r="CL829" s="69"/>
      <c r="CM829" s="69"/>
      <c r="CN829" s="69"/>
      <c r="CO829" s="69"/>
      <c r="CP829" s="69"/>
      <c r="CQ829" s="69"/>
      <c r="CR829" s="69"/>
      <c r="CS829" s="69"/>
      <c r="CT829" s="69"/>
      <c r="CU829" s="69"/>
      <c r="CV829" s="69"/>
      <c r="CW829" s="69"/>
      <c r="CX829" s="69"/>
      <c r="CY829" s="69"/>
      <c r="CZ829" s="69"/>
      <c r="DA829" s="69"/>
      <c r="DB829" s="69"/>
      <c r="DC829" s="69"/>
      <c r="DD829" s="69"/>
      <c r="DE829" s="69"/>
      <c r="DF829" s="69"/>
      <c r="DG829" s="69"/>
      <c r="DH829" s="69"/>
      <c r="DI829" s="69"/>
      <c r="DJ829" s="69"/>
      <c r="DK829" s="69"/>
      <c r="DL829" s="69"/>
      <c r="DM829" s="69"/>
      <c r="DN829" s="69"/>
      <c r="DO829" s="69"/>
      <c r="DP829" s="69"/>
      <c r="DQ829" s="69"/>
      <c r="DR829" s="69"/>
      <c r="DS829" s="69"/>
      <c r="DT829" s="69"/>
      <c r="DU829" s="69"/>
      <c r="DV829" s="69"/>
      <c r="DW829" s="69"/>
      <c r="DX829" s="69"/>
      <c r="DY829" s="69"/>
      <c r="DZ829" s="69"/>
      <c r="EA829" s="69"/>
      <c r="EB829" s="69"/>
      <c r="EC829" s="69"/>
      <c r="ED829" s="69"/>
      <c r="EE829" s="69"/>
      <c r="EF829" s="69"/>
      <c r="EG829" s="69"/>
      <c r="EH829" s="69"/>
      <c r="EI829" s="69"/>
      <c r="EJ829" s="69"/>
      <c r="EK829" s="69"/>
      <c r="EL829" s="69"/>
      <c r="EM829" s="69"/>
      <c r="EN829" s="69"/>
      <c r="EO829" s="69"/>
      <c r="EP829" s="69"/>
      <c r="EQ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c r="AC830" s="69"/>
      <c r="AD830" s="69"/>
      <c r="AE830" s="69"/>
      <c r="AF830" s="69"/>
      <c r="AG830" s="69"/>
      <c r="AH830" s="69"/>
      <c r="AI830" s="69"/>
      <c r="AJ830" s="69"/>
      <c r="AK830" s="69"/>
      <c r="AL830" s="69"/>
      <c r="AM830" s="69"/>
      <c r="AN830" s="69"/>
      <c r="AO830" s="69"/>
      <c r="AP830" s="69"/>
      <c r="AQ830" s="69"/>
      <c r="AR830" s="69"/>
      <c r="AS830" s="69"/>
      <c r="AT830" s="69"/>
      <c r="AU830" s="69"/>
      <c r="AV830" s="69"/>
      <c r="AW830" s="69"/>
      <c r="AX830" s="69"/>
      <c r="AY830" s="69"/>
      <c r="AZ830" s="69"/>
      <c r="BA830" s="69"/>
      <c r="BB830" s="69"/>
      <c r="BC830" s="69"/>
      <c r="BD830" s="69"/>
      <c r="BE830" s="69"/>
      <c r="BF830" s="69"/>
      <c r="BG830" s="69"/>
      <c r="BH830" s="69"/>
      <c r="BI830" s="69"/>
      <c r="BJ830" s="69"/>
      <c r="BK830" s="69"/>
      <c r="BL830" s="69"/>
      <c r="BM830" s="69"/>
      <c r="BN830" s="69"/>
      <c r="BO830" s="69"/>
      <c r="BP830" s="69"/>
      <c r="BQ830" s="69"/>
      <c r="BR830" s="69"/>
      <c r="BS830" s="69"/>
      <c r="BT830" s="69"/>
      <c r="BU830" s="69"/>
      <c r="BV830" s="69"/>
      <c r="BW830" s="69"/>
      <c r="BX830" s="69"/>
      <c r="BY830" s="69"/>
      <c r="BZ830" s="69"/>
      <c r="CA830" s="69"/>
      <c r="CB830" s="69"/>
      <c r="CC830" s="69"/>
      <c r="CD830" s="69"/>
      <c r="CE830" s="69"/>
      <c r="CF830" s="69"/>
      <c r="CG830" s="69"/>
      <c r="CH830" s="69"/>
      <c r="CI830" s="69"/>
      <c r="CJ830" s="69"/>
      <c r="CK830" s="69"/>
      <c r="CL830" s="69"/>
      <c r="CM830" s="69"/>
      <c r="CN830" s="69"/>
      <c r="CO830" s="69"/>
      <c r="CP830" s="69"/>
      <c r="CQ830" s="69"/>
      <c r="CR830" s="69"/>
      <c r="CS830" s="69"/>
      <c r="CT830" s="69"/>
      <c r="CU830" s="69"/>
      <c r="CV830" s="69"/>
      <c r="CW830" s="69"/>
      <c r="CX830" s="69"/>
      <c r="CY830" s="69"/>
      <c r="CZ830" s="69"/>
      <c r="DA830" s="69"/>
      <c r="DB830" s="69"/>
      <c r="DC830" s="69"/>
      <c r="DD830" s="69"/>
      <c r="DE830" s="69"/>
      <c r="DF830" s="69"/>
      <c r="DG830" s="69"/>
      <c r="DH830" s="69"/>
      <c r="DI830" s="69"/>
      <c r="DJ830" s="69"/>
      <c r="DK830" s="69"/>
      <c r="DL830" s="69"/>
      <c r="DM830" s="69"/>
      <c r="DN830" s="69"/>
      <c r="DO830" s="69"/>
      <c r="DP830" s="69"/>
      <c r="DQ830" s="69"/>
      <c r="DR830" s="69"/>
      <c r="DS830" s="69"/>
      <c r="DT830" s="69"/>
      <c r="DU830" s="69"/>
      <c r="DV830" s="69"/>
      <c r="DW830" s="69"/>
      <c r="DX830" s="69"/>
      <c r="DY830" s="69"/>
      <c r="DZ830" s="69"/>
      <c r="EA830" s="69"/>
      <c r="EB830" s="69"/>
      <c r="EC830" s="69"/>
      <c r="ED830" s="69"/>
      <c r="EE830" s="69"/>
      <c r="EF830" s="69"/>
      <c r="EG830" s="69"/>
      <c r="EH830" s="69"/>
      <c r="EI830" s="69"/>
      <c r="EJ830" s="69"/>
      <c r="EK830" s="69"/>
      <c r="EL830" s="69"/>
      <c r="EM830" s="69"/>
      <c r="EN830" s="69"/>
      <c r="EO830" s="69"/>
      <c r="EP830" s="69"/>
      <c r="EQ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c r="AC831" s="69"/>
      <c r="AD831" s="69"/>
      <c r="AE831" s="69"/>
      <c r="AF831" s="69"/>
      <c r="AG831" s="69"/>
      <c r="AH831" s="69"/>
      <c r="AI831" s="69"/>
      <c r="AJ831" s="69"/>
      <c r="AK831" s="69"/>
      <c r="AL831" s="69"/>
      <c r="AM831" s="69"/>
      <c r="AN831" s="69"/>
      <c r="AO831" s="69"/>
      <c r="AP831" s="69"/>
      <c r="AQ831" s="69"/>
      <c r="AR831" s="69"/>
      <c r="AS831" s="69"/>
      <c r="AT831" s="69"/>
      <c r="AU831" s="69"/>
      <c r="AV831" s="69"/>
      <c r="AW831" s="69"/>
      <c r="AX831" s="69"/>
      <c r="AY831" s="69"/>
      <c r="AZ831" s="69"/>
      <c r="BA831" s="69"/>
      <c r="BB831" s="69"/>
      <c r="BC831" s="69"/>
      <c r="BD831" s="69"/>
      <c r="BE831" s="69"/>
      <c r="BF831" s="69"/>
      <c r="BG831" s="69"/>
      <c r="BH831" s="69"/>
      <c r="BI831" s="69"/>
      <c r="BJ831" s="69"/>
      <c r="BK831" s="69"/>
      <c r="BL831" s="69"/>
      <c r="BM831" s="69"/>
      <c r="BN831" s="69"/>
      <c r="BO831" s="69"/>
      <c r="BP831" s="69"/>
      <c r="BQ831" s="69"/>
      <c r="BR831" s="69"/>
      <c r="BS831" s="69"/>
      <c r="BT831" s="69"/>
      <c r="BU831" s="69"/>
      <c r="BV831" s="69"/>
      <c r="BW831" s="69"/>
      <c r="BX831" s="69"/>
      <c r="BY831" s="69"/>
      <c r="BZ831" s="69"/>
      <c r="CA831" s="69"/>
      <c r="CB831" s="69"/>
      <c r="CC831" s="69"/>
      <c r="CD831" s="69"/>
      <c r="CE831" s="69"/>
      <c r="CF831" s="69"/>
      <c r="CG831" s="69"/>
      <c r="CH831" s="69"/>
      <c r="CI831" s="69"/>
      <c r="CJ831" s="69"/>
      <c r="CK831" s="69"/>
      <c r="CL831" s="69"/>
      <c r="CM831" s="69"/>
      <c r="CN831" s="69"/>
      <c r="CO831" s="69"/>
      <c r="CP831" s="69"/>
      <c r="CQ831" s="69"/>
      <c r="CR831" s="69"/>
      <c r="CS831" s="69"/>
      <c r="CT831" s="69"/>
      <c r="CU831" s="69"/>
      <c r="CV831" s="69"/>
      <c r="CW831" s="69"/>
      <c r="CX831" s="69"/>
      <c r="CY831" s="69"/>
      <c r="CZ831" s="69"/>
      <c r="DA831" s="69"/>
      <c r="DB831" s="69"/>
      <c r="DC831" s="69"/>
      <c r="DD831" s="69"/>
      <c r="DE831" s="69"/>
      <c r="DF831" s="69"/>
      <c r="DG831" s="69"/>
      <c r="DH831" s="69"/>
      <c r="DI831" s="69"/>
      <c r="DJ831" s="69"/>
      <c r="DK831" s="69"/>
      <c r="DL831" s="69"/>
      <c r="DM831" s="69"/>
      <c r="DN831" s="69"/>
      <c r="DO831" s="69"/>
      <c r="DP831" s="69"/>
      <c r="DQ831" s="69"/>
      <c r="DR831" s="69"/>
      <c r="DS831" s="69"/>
      <c r="DT831" s="69"/>
      <c r="DU831" s="69"/>
      <c r="DV831" s="69"/>
      <c r="DW831" s="69"/>
      <c r="DX831" s="69"/>
      <c r="DY831" s="69"/>
      <c r="DZ831" s="69"/>
      <c r="EA831" s="69"/>
      <c r="EB831" s="69"/>
      <c r="EC831" s="69"/>
      <c r="ED831" s="69"/>
      <c r="EE831" s="69"/>
      <c r="EF831" s="69"/>
      <c r="EG831" s="69"/>
      <c r="EH831" s="69"/>
      <c r="EI831" s="69"/>
      <c r="EJ831" s="69"/>
      <c r="EK831" s="69"/>
      <c r="EL831" s="69"/>
      <c r="EM831" s="69"/>
      <c r="EN831" s="69"/>
      <c r="EO831" s="69"/>
      <c r="EP831" s="69"/>
      <c r="EQ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c r="AC832" s="69"/>
      <c r="AD832" s="69"/>
      <c r="AE832" s="69"/>
      <c r="AF832" s="69"/>
      <c r="AG832" s="69"/>
      <c r="AH832" s="69"/>
      <c r="AI832" s="69"/>
      <c r="AJ832" s="69"/>
      <c r="AK832" s="69"/>
      <c r="AL832" s="69"/>
      <c r="AM832" s="69"/>
      <c r="AN832" s="69"/>
      <c r="AO832" s="69"/>
      <c r="AP832" s="69"/>
      <c r="AQ832" s="69"/>
      <c r="AR832" s="69"/>
      <c r="AS832" s="69"/>
      <c r="AT832" s="69"/>
      <c r="AU832" s="69"/>
      <c r="AV832" s="69"/>
      <c r="AW832" s="69"/>
      <c r="AX832" s="69"/>
      <c r="AY832" s="69"/>
      <c r="AZ832" s="69"/>
      <c r="BA832" s="69"/>
      <c r="BB832" s="69"/>
      <c r="BC832" s="69"/>
      <c r="BD832" s="69"/>
      <c r="BE832" s="69"/>
      <c r="BF832" s="69"/>
      <c r="BG832" s="69"/>
      <c r="BH832" s="69"/>
      <c r="BI832" s="69"/>
      <c r="BJ832" s="69"/>
      <c r="BK832" s="69"/>
      <c r="BL832" s="69"/>
      <c r="BM832" s="69"/>
      <c r="BN832" s="69"/>
      <c r="BO832" s="69"/>
      <c r="BP832" s="69"/>
      <c r="BQ832" s="69"/>
      <c r="BR832" s="69"/>
      <c r="BS832" s="69"/>
      <c r="BT832" s="69"/>
      <c r="BU832" s="69"/>
      <c r="BV832" s="69"/>
      <c r="BW832" s="69"/>
      <c r="BX832" s="69"/>
      <c r="BY832" s="69"/>
      <c r="BZ832" s="69"/>
      <c r="CA832" s="69"/>
      <c r="CB832" s="69"/>
      <c r="CC832" s="69"/>
      <c r="CD832" s="69"/>
      <c r="CE832" s="69"/>
      <c r="CF832" s="69"/>
      <c r="CG832" s="69"/>
      <c r="CH832" s="69"/>
      <c r="CI832" s="69"/>
      <c r="CJ832" s="69"/>
      <c r="CK832" s="69"/>
      <c r="CL832" s="69"/>
      <c r="CM832" s="69"/>
      <c r="CN832" s="69"/>
      <c r="CO832" s="69"/>
      <c r="CP832" s="69"/>
      <c r="CQ832" s="69"/>
      <c r="CR832" s="69"/>
      <c r="CS832" s="69"/>
      <c r="CT832" s="69"/>
      <c r="CU832" s="69"/>
      <c r="CV832" s="69"/>
      <c r="CW832" s="69"/>
      <c r="CX832" s="69"/>
      <c r="CY832" s="69"/>
      <c r="CZ832" s="69"/>
      <c r="DA832" s="69"/>
      <c r="DB832" s="69"/>
      <c r="DC832" s="69"/>
      <c r="DD832" s="69"/>
      <c r="DE832" s="69"/>
      <c r="DF832" s="69"/>
      <c r="DG832" s="69"/>
      <c r="DH832" s="69"/>
      <c r="DI832" s="69"/>
      <c r="DJ832" s="69"/>
      <c r="DK832" s="69"/>
      <c r="DL832" s="69"/>
      <c r="DM832" s="69"/>
      <c r="DN832" s="69"/>
      <c r="DO832" s="69"/>
      <c r="DP832" s="69"/>
      <c r="DQ832" s="69"/>
      <c r="DR832" s="69"/>
      <c r="DS832" s="69"/>
      <c r="DT832" s="69"/>
      <c r="DU832" s="69"/>
      <c r="DV832" s="69"/>
      <c r="DW832" s="69"/>
      <c r="DX832" s="69"/>
      <c r="DY832" s="69"/>
      <c r="DZ832" s="69"/>
      <c r="EA832" s="69"/>
      <c r="EB832" s="69"/>
      <c r="EC832" s="69"/>
      <c r="ED832" s="69"/>
      <c r="EE832" s="69"/>
      <c r="EF832" s="69"/>
      <c r="EG832" s="69"/>
      <c r="EH832" s="69"/>
      <c r="EI832" s="69"/>
      <c r="EJ832" s="69"/>
      <c r="EK832" s="69"/>
      <c r="EL832" s="69"/>
      <c r="EM832" s="69"/>
      <c r="EN832" s="69"/>
      <c r="EO832" s="69"/>
      <c r="EP832" s="69"/>
      <c r="EQ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c r="AC833" s="69"/>
      <c r="AD833" s="69"/>
      <c r="AE833" s="69"/>
      <c r="AF833" s="69"/>
      <c r="AG833" s="69"/>
      <c r="AH833" s="69"/>
      <c r="AI833" s="69"/>
      <c r="AJ833" s="69"/>
      <c r="AK833" s="69"/>
      <c r="AL833" s="69"/>
      <c r="AM833" s="69"/>
      <c r="AN833" s="69"/>
      <c r="AO833" s="69"/>
      <c r="AP833" s="69"/>
      <c r="AQ833" s="69"/>
      <c r="AR833" s="69"/>
      <c r="AS833" s="69"/>
      <c r="AT833" s="69"/>
      <c r="AU833" s="69"/>
      <c r="AV833" s="69"/>
      <c r="AW833" s="69"/>
      <c r="AX833" s="69"/>
      <c r="AY833" s="69"/>
      <c r="AZ833" s="69"/>
      <c r="BA833" s="69"/>
      <c r="BB833" s="69"/>
      <c r="BC833" s="69"/>
      <c r="BD833" s="69"/>
      <c r="BE833" s="69"/>
      <c r="BF833" s="69"/>
      <c r="BG833" s="69"/>
      <c r="BH833" s="69"/>
      <c r="BI833" s="69"/>
      <c r="BJ833" s="69"/>
      <c r="BK833" s="69"/>
      <c r="BL833" s="69"/>
      <c r="BM833" s="69"/>
      <c r="BN833" s="69"/>
      <c r="BO833" s="69"/>
      <c r="BP833" s="69"/>
      <c r="BQ833" s="69"/>
      <c r="BR833" s="69"/>
      <c r="BS833" s="69"/>
      <c r="BT833" s="69"/>
      <c r="BU833" s="69"/>
      <c r="BV833" s="69"/>
      <c r="BW833" s="69"/>
      <c r="BX833" s="69"/>
      <c r="BY833" s="69"/>
      <c r="BZ833" s="69"/>
      <c r="CA833" s="69"/>
      <c r="CB833" s="69"/>
      <c r="CC833" s="69"/>
      <c r="CD833" s="69"/>
      <c r="CE833" s="69"/>
      <c r="CF833" s="69"/>
      <c r="CG833" s="69"/>
      <c r="CH833" s="69"/>
      <c r="CI833" s="69"/>
      <c r="CJ833" s="69"/>
      <c r="CK833" s="69"/>
      <c r="CL833" s="69"/>
      <c r="CM833" s="69"/>
      <c r="CN833" s="69"/>
      <c r="CO833" s="69"/>
      <c r="CP833" s="69"/>
      <c r="CQ833" s="69"/>
      <c r="CR833" s="69"/>
      <c r="CS833" s="69"/>
      <c r="CT833" s="69"/>
      <c r="CU833" s="69"/>
      <c r="CV833" s="69"/>
      <c r="CW833" s="69"/>
      <c r="CX833" s="69"/>
      <c r="CY833" s="69"/>
      <c r="CZ833" s="69"/>
      <c r="DA833" s="69"/>
      <c r="DB833" s="69"/>
      <c r="DC833" s="69"/>
      <c r="DD833" s="69"/>
      <c r="DE833" s="69"/>
      <c r="DF833" s="69"/>
      <c r="DG833" s="69"/>
      <c r="DH833" s="69"/>
      <c r="DI833" s="69"/>
      <c r="DJ833" s="69"/>
      <c r="DK833" s="69"/>
      <c r="DL833" s="69"/>
      <c r="DM833" s="69"/>
      <c r="DN833" s="69"/>
      <c r="DO833" s="69"/>
      <c r="DP833" s="69"/>
      <c r="DQ833" s="69"/>
      <c r="DR833" s="69"/>
      <c r="DS833" s="69"/>
      <c r="DT833" s="69"/>
      <c r="DU833" s="69"/>
      <c r="DV833" s="69"/>
      <c r="DW833" s="69"/>
      <c r="DX833" s="69"/>
      <c r="DY833" s="69"/>
      <c r="DZ833" s="69"/>
      <c r="EA833" s="69"/>
      <c r="EB833" s="69"/>
      <c r="EC833" s="69"/>
      <c r="ED833" s="69"/>
      <c r="EE833" s="69"/>
      <c r="EF833" s="69"/>
      <c r="EG833" s="69"/>
      <c r="EH833" s="69"/>
      <c r="EI833" s="69"/>
      <c r="EJ833" s="69"/>
      <c r="EK833" s="69"/>
      <c r="EL833" s="69"/>
      <c r="EM833" s="69"/>
      <c r="EN833" s="69"/>
      <c r="EO833" s="69"/>
      <c r="EP833" s="69"/>
      <c r="EQ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c r="AC834" s="69"/>
      <c r="AD834" s="69"/>
      <c r="AE834" s="69"/>
      <c r="AF834" s="69"/>
      <c r="AG834" s="69"/>
      <c r="AH834" s="69"/>
      <c r="AI834" s="69"/>
      <c r="AJ834" s="69"/>
      <c r="AK834" s="69"/>
      <c r="AL834" s="69"/>
      <c r="AM834" s="69"/>
      <c r="AN834" s="69"/>
      <c r="AO834" s="69"/>
      <c r="AP834" s="69"/>
      <c r="AQ834" s="69"/>
      <c r="AR834" s="69"/>
      <c r="AS834" s="69"/>
      <c r="AT834" s="69"/>
      <c r="AU834" s="69"/>
      <c r="AV834" s="69"/>
      <c r="AW834" s="69"/>
      <c r="AX834" s="69"/>
      <c r="AY834" s="69"/>
      <c r="AZ834" s="69"/>
      <c r="BA834" s="69"/>
      <c r="BB834" s="69"/>
      <c r="BC834" s="69"/>
      <c r="BD834" s="69"/>
      <c r="BE834" s="69"/>
      <c r="BF834" s="69"/>
      <c r="BG834" s="69"/>
      <c r="BH834" s="69"/>
      <c r="BI834" s="69"/>
      <c r="BJ834" s="69"/>
      <c r="BK834" s="69"/>
      <c r="BL834" s="69"/>
      <c r="BM834" s="69"/>
      <c r="BN834" s="69"/>
      <c r="BO834" s="69"/>
      <c r="BP834" s="69"/>
      <c r="BQ834" s="69"/>
      <c r="BR834" s="69"/>
      <c r="BS834" s="69"/>
      <c r="BT834" s="69"/>
      <c r="BU834" s="69"/>
      <c r="BV834" s="69"/>
      <c r="BW834" s="69"/>
      <c r="BX834" s="69"/>
      <c r="BY834" s="69"/>
      <c r="BZ834" s="69"/>
      <c r="CA834" s="69"/>
      <c r="CB834" s="69"/>
      <c r="CC834" s="69"/>
      <c r="CD834" s="69"/>
      <c r="CE834" s="69"/>
      <c r="CF834" s="69"/>
      <c r="CG834" s="69"/>
      <c r="CH834" s="69"/>
      <c r="CI834" s="69"/>
      <c r="CJ834" s="69"/>
      <c r="CK834" s="69"/>
      <c r="CL834" s="69"/>
      <c r="CM834" s="69"/>
      <c r="CN834" s="69"/>
      <c r="CO834" s="69"/>
      <c r="CP834" s="69"/>
      <c r="CQ834" s="69"/>
      <c r="CR834" s="69"/>
      <c r="CS834" s="69"/>
      <c r="CT834" s="69"/>
      <c r="CU834" s="69"/>
      <c r="CV834" s="69"/>
      <c r="CW834" s="69"/>
      <c r="CX834" s="69"/>
      <c r="CY834" s="69"/>
      <c r="CZ834" s="69"/>
      <c r="DA834" s="69"/>
      <c r="DB834" s="69"/>
      <c r="DC834" s="69"/>
      <c r="DD834" s="69"/>
      <c r="DE834" s="69"/>
      <c r="DF834" s="69"/>
      <c r="DG834" s="69"/>
      <c r="DH834" s="69"/>
      <c r="DI834" s="69"/>
      <c r="DJ834" s="69"/>
      <c r="DK834" s="69"/>
      <c r="DL834" s="69"/>
      <c r="DM834" s="69"/>
      <c r="DN834" s="69"/>
      <c r="DO834" s="69"/>
      <c r="DP834" s="69"/>
      <c r="DQ834" s="69"/>
      <c r="DR834" s="69"/>
      <c r="DS834" s="69"/>
      <c r="DT834" s="69"/>
      <c r="DU834" s="69"/>
      <c r="DV834" s="69"/>
      <c r="DW834" s="69"/>
      <c r="DX834" s="69"/>
      <c r="DY834" s="69"/>
      <c r="DZ834" s="69"/>
      <c r="EA834" s="69"/>
      <c r="EB834" s="69"/>
      <c r="EC834" s="69"/>
      <c r="ED834" s="69"/>
      <c r="EE834" s="69"/>
      <c r="EF834" s="69"/>
      <c r="EG834" s="69"/>
      <c r="EH834" s="69"/>
      <c r="EI834" s="69"/>
      <c r="EJ834" s="69"/>
      <c r="EK834" s="69"/>
      <c r="EL834" s="69"/>
      <c r="EM834" s="69"/>
      <c r="EN834" s="69"/>
      <c r="EO834" s="69"/>
      <c r="EP834" s="69"/>
      <c r="EQ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c r="AC835" s="69"/>
      <c r="AD835" s="69"/>
      <c r="AE835" s="69"/>
      <c r="AF835" s="69"/>
      <c r="AG835" s="69"/>
      <c r="AH835" s="69"/>
      <c r="AI835" s="69"/>
      <c r="AJ835" s="69"/>
      <c r="AK835" s="69"/>
      <c r="AL835" s="69"/>
      <c r="AM835" s="69"/>
      <c r="AN835" s="69"/>
      <c r="AO835" s="69"/>
      <c r="AP835" s="69"/>
      <c r="AQ835" s="69"/>
      <c r="AR835" s="69"/>
      <c r="AS835" s="69"/>
      <c r="AT835" s="69"/>
      <c r="AU835" s="69"/>
      <c r="AV835" s="69"/>
      <c r="AW835" s="69"/>
      <c r="AX835" s="69"/>
      <c r="AY835" s="69"/>
      <c r="AZ835" s="69"/>
      <c r="BA835" s="69"/>
      <c r="BB835" s="69"/>
      <c r="BC835" s="69"/>
      <c r="BD835" s="69"/>
      <c r="BE835" s="69"/>
      <c r="BF835" s="69"/>
      <c r="BG835" s="69"/>
      <c r="BH835" s="69"/>
      <c r="BI835" s="69"/>
      <c r="BJ835" s="69"/>
      <c r="BK835" s="69"/>
      <c r="BL835" s="69"/>
      <c r="BM835" s="69"/>
      <c r="BN835" s="69"/>
      <c r="BO835" s="69"/>
      <c r="BP835" s="69"/>
      <c r="BQ835" s="69"/>
      <c r="BR835" s="69"/>
      <c r="BS835" s="69"/>
      <c r="BT835" s="69"/>
      <c r="BU835" s="69"/>
      <c r="BV835" s="69"/>
      <c r="BW835" s="69"/>
      <c r="BX835" s="69"/>
      <c r="BY835" s="69"/>
      <c r="BZ835" s="69"/>
      <c r="CA835" s="69"/>
      <c r="CB835" s="69"/>
      <c r="CC835" s="69"/>
      <c r="CD835" s="69"/>
      <c r="CE835" s="69"/>
      <c r="CF835" s="69"/>
      <c r="CG835" s="69"/>
      <c r="CH835" s="69"/>
      <c r="CI835" s="69"/>
      <c r="CJ835" s="69"/>
      <c r="CK835" s="69"/>
      <c r="CL835" s="69"/>
      <c r="CM835" s="69"/>
      <c r="CN835" s="69"/>
      <c r="CO835" s="69"/>
      <c r="CP835" s="69"/>
      <c r="CQ835" s="69"/>
      <c r="CR835" s="69"/>
      <c r="CS835" s="69"/>
      <c r="CT835" s="69"/>
      <c r="CU835" s="69"/>
      <c r="CV835" s="69"/>
      <c r="CW835" s="69"/>
      <c r="CX835" s="69"/>
      <c r="CY835" s="69"/>
      <c r="CZ835" s="69"/>
      <c r="DA835" s="69"/>
      <c r="DB835" s="69"/>
      <c r="DC835" s="69"/>
      <c r="DD835" s="69"/>
      <c r="DE835" s="69"/>
      <c r="DF835" s="69"/>
      <c r="DG835" s="69"/>
      <c r="DH835" s="69"/>
      <c r="DI835" s="69"/>
      <c r="DJ835" s="69"/>
      <c r="DK835" s="69"/>
      <c r="DL835" s="69"/>
      <c r="DM835" s="69"/>
      <c r="DN835" s="69"/>
      <c r="DO835" s="69"/>
      <c r="DP835" s="69"/>
      <c r="DQ835" s="69"/>
      <c r="DR835" s="69"/>
      <c r="DS835" s="69"/>
      <c r="DT835" s="69"/>
      <c r="DU835" s="69"/>
      <c r="DV835" s="69"/>
      <c r="DW835" s="69"/>
      <c r="DX835" s="69"/>
      <c r="DY835" s="69"/>
      <c r="DZ835" s="69"/>
      <c r="EA835" s="69"/>
      <c r="EB835" s="69"/>
      <c r="EC835" s="69"/>
      <c r="ED835" s="69"/>
      <c r="EE835" s="69"/>
      <c r="EF835" s="69"/>
      <c r="EG835" s="69"/>
      <c r="EH835" s="69"/>
      <c r="EI835" s="69"/>
      <c r="EJ835" s="69"/>
      <c r="EK835" s="69"/>
      <c r="EL835" s="69"/>
      <c r="EM835" s="69"/>
      <c r="EN835" s="69"/>
      <c r="EO835" s="69"/>
      <c r="EP835" s="69"/>
      <c r="EQ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69"/>
      <c r="AN836" s="69"/>
      <c r="AO836" s="69"/>
      <c r="AP836" s="69"/>
      <c r="AQ836" s="69"/>
      <c r="AR836" s="69"/>
      <c r="AS836" s="69"/>
      <c r="AT836" s="69"/>
      <c r="AU836" s="69"/>
      <c r="AV836" s="69"/>
      <c r="AW836" s="69"/>
      <c r="AX836" s="69"/>
      <c r="AY836" s="69"/>
      <c r="AZ836" s="69"/>
      <c r="BA836" s="69"/>
      <c r="BB836" s="69"/>
      <c r="BC836" s="69"/>
      <c r="BD836" s="69"/>
      <c r="BE836" s="69"/>
      <c r="BF836" s="69"/>
      <c r="BG836" s="69"/>
      <c r="BH836" s="69"/>
      <c r="BI836" s="69"/>
      <c r="BJ836" s="69"/>
      <c r="BK836" s="69"/>
      <c r="BL836" s="69"/>
      <c r="BM836" s="69"/>
      <c r="BN836" s="69"/>
      <c r="BO836" s="69"/>
      <c r="BP836" s="69"/>
      <c r="BQ836" s="69"/>
      <c r="BR836" s="69"/>
      <c r="BS836" s="69"/>
      <c r="BT836" s="69"/>
      <c r="BU836" s="69"/>
      <c r="BV836" s="69"/>
      <c r="BW836" s="69"/>
      <c r="BX836" s="69"/>
      <c r="BY836" s="69"/>
      <c r="BZ836" s="69"/>
      <c r="CA836" s="69"/>
      <c r="CB836" s="69"/>
      <c r="CC836" s="69"/>
      <c r="CD836" s="69"/>
      <c r="CE836" s="69"/>
      <c r="CF836" s="69"/>
      <c r="CG836" s="69"/>
      <c r="CH836" s="69"/>
      <c r="CI836" s="69"/>
      <c r="CJ836" s="69"/>
      <c r="CK836" s="69"/>
      <c r="CL836" s="69"/>
      <c r="CM836" s="69"/>
      <c r="CN836" s="69"/>
      <c r="CO836" s="69"/>
      <c r="CP836" s="69"/>
      <c r="CQ836" s="69"/>
      <c r="CR836" s="69"/>
      <c r="CS836" s="69"/>
      <c r="CT836" s="69"/>
      <c r="CU836" s="69"/>
      <c r="CV836" s="69"/>
      <c r="CW836" s="69"/>
      <c r="CX836" s="69"/>
      <c r="CY836" s="69"/>
      <c r="CZ836" s="69"/>
      <c r="DA836" s="69"/>
      <c r="DB836" s="69"/>
      <c r="DC836" s="69"/>
      <c r="DD836" s="69"/>
      <c r="DE836" s="69"/>
      <c r="DF836" s="69"/>
      <c r="DG836" s="69"/>
      <c r="DH836" s="69"/>
      <c r="DI836" s="69"/>
      <c r="DJ836" s="69"/>
      <c r="DK836" s="69"/>
      <c r="DL836" s="69"/>
      <c r="DM836" s="69"/>
      <c r="DN836" s="69"/>
      <c r="DO836" s="69"/>
      <c r="DP836" s="69"/>
      <c r="DQ836" s="69"/>
      <c r="DR836" s="69"/>
      <c r="DS836" s="69"/>
      <c r="DT836" s="69"/>
      <c r="DU836" s="69"/>
      <c r="DV836" s="69"/>
      <c r="DW836" s="69"/>
      <c r="DX836" s="69"/>
      <c r="DY836" s="69"/>
      <c r="DZ836" s="69"/>
      <c r="EA836" s="69"/>
      <c r="EB836" s="69"/>
      <c r="EC836" s="69"/>
      <c r="ED836" s="69"/>
      <c r="EE836" s="69"/>
      <c r="EF836" s="69"/>
      <c r="EG836" s="69"/>
      <c r="EH836" s="69"/>
      <c r="EI836" s="69"/>
      <c r="EJ836" s="69"/>
      <c r="EK836" s="69"/>
      <c r="EL836" s="69"/>
      <c r="EM836" s="69"/>
      <c r="EN836" s="69"/>
      <c r="EO836" s="69"/>
      <c r="EP836" s="69"/>
      <c r="EQ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c r="AC837" s="69"/>
      <c r="AD837" s="69"/>
      <c r="AE837" s="69"/>
      <c r="AF837" s="69"/>
      <c r="AG837" s="69"/>
      <c r="AH837" s="69"/>
      <c r="AI837" s="69"/>
      <c r="AJ837" s="69"/>
      <c r="AK837" s="69"/>
      <c r="AL837" s="69"/>
      <c r="AM837" s="69"/>
      <c r="AN837" s="69"/>
      <c r="AO837" s="69"/>
      <c r="AP837" s="69"/>
      <c r="AQ837" s="69"/>
      <c r="AR837" s="69"/>
      <c r="AS837" s="69"/>
      <c r="AT837" s="69"/>
      <c r="AU837" s="69"/>
      <c r="AV837" s="69"/>
      <c r="AW837" s="69"/>
      <c r="AX837" s="69"/>
      <c r="AY837" s="69"/>
      <c r="AZ837" s="69"/>
      <c r="BA837" s="69"/>
      <c r="BB837" s="69"/>
      <c r="BC837" s="69"/>
      <c r="BD837" s="69"/>
      <c r="BE837" s="69"/>
      <c r="BF837" s="69"/>
      <c r="BG837" s="69"/>
      <c r="BH837" s="69"/>
      <c r="BI837" s="69"/>
      <c r="BJ837" s="69"/>
      <c r="BK837" s="69"/>
      <c r="BL837" s="69"/>
      <c r="BM837" s="69"/>
      <c r="BN837" s="69"/>
      <c r="BO837" s="69"/>
      <c r="BP837" s="69"/>
      <c r="BQ837" s="69"/>
      <c r="BR837" s="69"/>
      <c r="BS837" s="69"/>
      <c r="BT837" s="69"/>
      <c r="BU837" s="69"/>
      <c r="BV837" s="69"/>
      <c r="BW837" s="69"/>
      <c r="BX837" s="69"/>
      <c r="BY837" s="69"/>
      <c r="BZ837" s="69"/>
      <c r="CA837" s="69"/>
      <c r="CB837" s="69"/>
      <c r="CC837" s="69"/>
      <c r="CD837" s="69"/>
      <c r="CE837" s="69"/>
      <c r="CF837" s="69"/>
      <c r="CG837" s="69"/>
      <c r="CH837" s="69"/>
      <c r="CI837" s="69"/>
      <c r="CJ837" s="69"/>
      <c r="CK837" s="69"/>
      <c r="CL837" s="69"/>
      <c r="CM837" s="69"/>
      <c r="CN837" s="69"/>
      <c r="CO837" s="69"/>
      <c r="CP837" s="69"/>
      <c r="CQ837" s="69"/>
      <c r="CR837" s="69"/>
      <c r="CS837" s="69"/>
      <c r="CT837" s="69"/>
      <c r="CU837" s="69"/>
      <c r="CV837" s="69"/>
      <c r="CW837" s="69"/>
      <c r="CX837" s="69"/>
      <c r="CY837" s="69"/>
      <c r="CZ837" s="69"/>
      <c r="DA837" s="69"/>
      <c r="DB837" s="69"/>
      <c r="DC837" s="69"/>
      <c r="DD837" s="69"/>
      <c r="DE837" s="69"/>
      <c r="DF837" s="69"/>
      <c r="DG837" s="69"/>
      <c r="DH837" s="69"/>
      <c r="DI837" s="69"/>
      <c r="DJ837" s="69"/>
      <c r="DK837" s="69"/>
      <c r="DL837" s="69"/>
      <c r="DM837" s="69"/>
      <c r="DN837" s="69"/>
      <c r="DO837" s="69"/>
      <c r="DP837" s="69"/>
      <c r="DQ837" s="69"/>
      <c r="DR837" s="69"/>
      <c r="DS837" s="69"/>
      <c r="DT837" s="69"/>
      <c r="DU837" s="69"/>
      <c r="DV837" s="69"/>
      <c r="DW837" s="69"/>
      <c r="DX837" s="69"/>
      <c r="DY837" s="69"/>
      <c r="DZ837" s="69"/>
      <c r="EA837" s="69"/>
      <c r="EB837" s="69"/>
      <c r="EC837" s="69"/>
      <c r="ED837" s="69"/>
      <c r="EE837" s="69"/>
      <c r="EF837" s="69"/>
      <c r="EG837" s="69"/>
      <c r="EH837" s="69"/>
      <c r="EI837" s="69"/>
      <c r="EJ837" s="69"/>
      <c r="EK837" s="69"/>
      <c r="EL837" s="69"/>
      <c r="EM837" s="69"/>
      <c r="EN837" s="69"/>
      <c r="EO837" s="69"/>
      <c r="EP837" s="69"/>
      <c r="EQ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c r="AC838" s="69"/>
      <c r="AD838" s="69"/>
      <c r="AE838" s="69"/>
      <c r="AF838" s="69"/>
      <c r="AG838" s="69"/>
      <c r="AH838" s="69"/>
      <c r="AI838" s="69"/>
      <c r="AJ838" s="69"/>
      <c r="AK838" s="69"/>
      <c r="AL838" s="69"/>
      <c r="AM838" s="69"/>
      <c r="AN838" s="69"/>
      <c r="AO838" s="69"/>
      <c r="AP838" s="69"/>
      <c r="AQ838" s="69"/>
      <c r="AR838" s="69"/>
      <c r="AS838" s="69"/>
      <c r="AT838" s="69"/>
      <c r="AU838" s="69"/>
      <c r="AV838" s="69"/>
      <c r="AW838" s="69"/>
      <c r="AX838" s="69"/>
      <c r="AY838" s="69"/>
      <c r="AZ838" s="69"/>
      <c r="BA838" s="69"/>
      <c r="BB838" s="69"/>
      <c r="BC838" s="69"/>
      <c r="BD838" s="69"/>
      <c r="BE838" s="69"/>
      <c r="BF838" s="69"/>
      <c r="BG838" s="69"/>
      <c r="BH838" s="69"/>
      <c r="BI838" s="69"/>
      <c r="BJ838" s="69"/>
      <c r="BK838" s="69"/>
      <c r="BL838" s="69"/>
      <c r="BM838" s="69"/>
      <c r="BN838" s="69"/>
      <c r="BO838" s="69"/>
      <c r="BP838" s="69"/>
      <c r="BQ838" s="69"/>
      <c r="BR838" s="69"/>
      <c r="BS838" s="69"/>
      <c r="BT838" s="69"/>
      <c r="BU838" s="69"/>
      <c r="BV838" s="69"/>
      <c r="BW838" s="69"/>
      <c r="BX838" s="69"/>
      <c r="BY838" s="69"/>
      <c r="BZ838" s="69"/>
      <c r="CA838" s="69"/>
      <c r="CB838" s="69"/>
      <c r="CC838" s="69"/>
      <c r="CD838" s="69"/>
      <c r="CE838" s="69"/>
      <c r="CF838" s="69"/>
      <c r="CG838" s="69"/>
      <c r="CH838" s="69"/>
      <c r="CI838" s="69"/>
      <c r="CJ838" s="69"/>
      <c r="CK838" s="69"/>
      <c r="CL838" s="69"/>
      <c r="CM838" s="69"/>
      <c r="CN838" s="69"/>
      <c r="CO838" s="69"/>
      <c r="CP838" s="69"/>
      <c r="CQ838" s="69"/>
      <c r="CR838" s="69"/>
      <c r="CS838" s="69"/>
      <c r="CT838" s="69"/>
      <c r="CU838" s="69"/>
      <c r="CV838" s="69"/>
      <c r="CW838" s="69"/>
      <c r="CX838" s="69"/>
      <c r="CY838" s="69"/>
      <c r="CZ838" s="69"/>
      <c r="DA838" s="69"/>
      <c r="DB838" s="69"/>
      <c r="DC838" s="69"/>
      <c r="DD838" s="69"/>
      <c r="DE838" s="69"/>
      <c r="DF838" s="69"/>
      <c r="DG838" s="69"/>
      <c r="DH838" s="69"/>
      <c r="DI838" s="69"/>
      <c r="DJ838" s="69"/>
      <c r="DK838" s="69"/>
      <c r="DL838" s="69"/>
      <c r="DM838" s="69"/>
      <c r="DN838" s="69"/>
      <c r="DO838" s="69"/>
      <c r="DP838" s="69"/>
      <c r="DQ838" s="69"/>
      <c r="DR838" s="69"/>
      <c r="DS838" s="69"/>
      <c r="DT838" s="69"/>
      <c r="DU838" s="69"/>
      <c r="DV838" s="69"/>
      <c r="DW838" s="69"/>
      <c r="DX838" s="69"/>
      <c r="DY838" s="69"/>
      <c r="DZ838" s="69"/>
      <c r="EA838" s="69"/>
      <c r="EB838" s="69"/>
      <c r="EC838" s="69"/>
      <c r="ED838" s="69"/>
      <c r="EE838" s="69"/>
      <c r="EF838" s="69"/>
      <c r="EG838" s="69"/>
      <c r="EH838" s="69"/>
      <c r="EI838" s="69"/>
      <c r="EJ838" s="69"/>
      <c r="EK838" s="69"/>
      <c r="EL838" s="69"/>
      <c r="EM838" s="69"/>
      <c r="EN838" s="69"/>
      <c r="EO838" s="69"/>
      <c r="EP838" s="69"/>
      <c r="EQ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69"/>
      <c r="AN839" s="69"/>
      <c r="AO839" s="69"/>
      <c r="AP839" s="69"/>
      <c r="AQ839" s="69"/>
      <c r="AR839" s="69"/>
      <c r="AS839" s="69"/>
      <c r="AT839" s="69"/>
      <c r="AU839" s="69"/>
      <c r="AV839" s="69"/>
      <c r="AW839" s="69"/>
      <c r="AX839" s="69"/>
      <c r="AY839" s="69"/>
      <c r="AZ839" s="69"/>
      <c r="BA839" s="69"/>
      <c r="BB839" s="69"/>
      <c r="BC839" s="69"/>
      <c r="BD839" s="69"/>
      <c r="BE839" s="69"/>
      <c r="BF839" s="69"/>
      <c r="BG839" s="69"/>
      <c r="BH839" s="69"/>
      <c r="BI839" s="69"/>
      <c r="BJ839" s="69"/>
      <c r="BK839" s="69"/>
      <c r="BL839" s="69"/>
      <c r="BM839" s="69"/>
      <c r="BN839" s="69"/>
      <c r="BO839" s="69"/>
      <c r="BP839" s="69"/>
      <c r="BQ839" s="69"/>
      <c r="BR839" s="69"/>
      <c r="BS839" s="69"/>
      <c r="BT839" s="69"/>
      <c r="BU839" s="69"/>
      <c r="BV839" s="69"/>
      <c r="BW839" s="69"/>
      <c r="BX839" s="69"/>
      <c r="BY839" s="69"/>
      <c r="BZ839" s="69"/>
      <c r="CA839" s="69"/>
      <c r="CB839" s="69"/>
      <c r="CC839" s="69"/>
      <c r="CD839" s="69"/>
      <c r="CE839" s="69"/>
      <c r="CF839" s="69"/>
      <c r="CG839" s="69"/>
      <c r="CH839" s="69"/>
      <c r="CI839" s="69"/>
      <c r="CJ839" s="69"/>
      <c r="CK839" s="69"/>
      <c r="CL839" s="69"/>
      <c r="CM839" s="69"/>
      <c r="CN839" s="69"/>
      <c r="CO839" s="69"/>
      <c r="CP839" s="69"/>
      <c r="CQ839" s="69"/>
      <c r="CR839" s="69"/>
      <c r="CS839" s="69"/>
      <c r="CT839" s="69"/>
      <c r="CU839" s="69"/>
      <c r="CV839" s="69"/>
      <c r="CW839" s="69"/>
      <c r="CX839" s="69"/>
      <c r="CY839" s="69"/>
      <c r="CZ839" s="69"/>
      <c r="DA839" s="69"/>
      <c r="DB839" s="69"/>
      <c r="DC839" s="69"/>
      <c r="DD839" s="69"/>
      <c r="DE839" s="69"/>
      <c r="DF839" s="69"/>
      <c r="DG839" s="69"/>
      <c r="DH839" s="69"/>
      <c r="DI839" s="69"/>
      <c r="DJ839" s="69"/>
      <c r="DK839" s="69"/>
      <c r="DL839" s="69"/>
      <c r="DM839" s="69"/>
      <c r="DN839" s="69"/>
      <c r="DO839" s="69"/>
      <c r="DP839" s="69"/>
      <c r="DQ839" s="69"/>
      <c r="DR839" s="69"/>
      <c r="DS839" s="69"/>
      <c r="DT839" s="69"/>
      <c r="DU839" s="69"/>
      <c r="DV839" s="69"/>
      <c r="DW839" s="69"/>
      <c r="DX839" s="69"/>
      <c r="DY839" s="69"/>
      <c r="DZ839" s="69"/>
      <c r="EA839" s="69"/>
      <c r="EB839" s="69"/>
      <c r="EC839" s="69"/>
      <c r="ED839" s="69"/>
      <c r="EE839" s="69"/>
      <c r="EF839" s="69"/>
      <c r="EG839" s="69"/>
      <c r="EH839" s="69"/>
      <c r="EI839" s="69"/>
      <c r="EJ839" s="69"/>
      <c r="EK839" s="69"/>
      <c r="EL839" s="69"/>
      <c r="EM839" s="69"/>
      <c r="EN839" s="69"/>
      <c r="EO839" s="69"/>
      <c r="EP839" s="69"/>
      <c r="EQ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c r="AC840" s="69"/>
      <c r="AD840" s="69"/>
      <c r="AE840" s="69"/>
      <c r="AF840" s="69"/>
      <c r="AG840" s="69"/>
      <c r="AH840" s="69"/>
      <c r="AI840" s="69"/>
      <c r="AJ840" s="69"/>
      <c r="AK840" s="69"/>
      <c r="AL840" s="69"/>
      <c r="AM840" s="69"/>
      <c r="AN840" s="69"/>
      <c r="AO840" s="69"/>
      <c r="AP840" s="69"/>
      <c r="AQ840" s="69"/>
      <c r="AR840" s="69"/>
      <c r="AS840" s="69"/>
      <c r="AT840" s="69"/>
      <c r="AU840" s="69"/>
      <c r="AV840" s="69"/>
      <c r="AW840" s="69"/>
      <c r="AX840" s="69"/>
      <c r="AY840" s="69"/>
      <c r="AZ840" s="69"/>
      <c r="BA840" s="69"/>
      <c r="BB840" s="69"/>
      <c r="BC840" s="69"/>
      <c r="BD840" s="69"/>
      <c r="BE840" s="69"/>
      <c r="BF840" s="69"/>
      <c r="BG840" s="69"/>
      <c r="BH840" s="69"/>
      <c r="BI840" s="69"/>
      <c r="BJ840" s="69"/>
      <c r="BK840" s="69"/>
      <c r="BL840" s="69"/>
      <c r="BM840" s="69"/>
      <c r="BN840" s="69"/>
      <c r="BO840" s="69"/>
      <c r="BP840" s="69"/>
      <c r="BQ840" s="69"/>
      <c r="BR840" s="69"/>
      <c r="BS840" s="69"/>
      <c r="BT840" s="69"/>
      <c r="BU840" s="69"/>
      <c r="BV840" s="69"/>
      <c r="BW840" s="69"/>
      <c r="BX840" s="69"/>
      <c r="BY840" s="69"/>
      <c r="BZ840" s="69"/>
      <c r="CA840" s="69"/>
      <c r="CB840" s="69"/>
      <c r="CC840" s="69"/>
      <c r="CD840" s="69"/>
      <c r="CE840" s="69"/>
      <c r="CF840" s="69"/>
      <c r="CG840" s="69"/>
      <c r="CH840" s="69"/>
      <c r="CI840" s="69"/>
      <c r="CJ840" s="69"/>
      <c r="CK840" s="69"/>
      <c r="CL840" s="69"/>
      <c r="CM840" s="69"/>
      <c r="CN840" s="69"/>
      <c r="CO840" s="69"/>
      <c r="CP840" s="69"/>
      <c r="CQ840" s="69"/>
      <c r="CR840" s="69"/>
      <c r="CS840" s="69"/>
      <c r="CT840" s="69"/>
      <c r="CU840" s="69"/>
      <c r="CV840" s="69"/>
      <c r="CW840" s="69"/>
      <c r="CX840" s="69"/>
      <c r="CY840" s="69"/>
      <c r="CZ840" s="69"/>
      <c r="DA840" s="69"/>
      <c r="DB840" s="69"/>
      <c r="DC840" s="69"/>
      <c r="DD840" s="69"/>
      <c r="DE840" s="69"/>
      <c r="DF840" s="69"/>
      <c r="DG840" s="69"/>
      <c r="DH840" s="69"/>
      <c r="DI840" s="69"/>
      <c r="DJ840" s="69"/>
      <c r="DK840" s="69"/>
      <c r="DL840" s="69"/>
      <c r="DM840" s="69"/>
      <c r="DN840" s="69"/>
      <c r="DO840" s="69"/>
      <c r="DP840" s="69"/>
      <c r="DQ840" s="69"/>
      <c r="DR840" s="69"/>
      <c r="DS840" s="69"/>
      <c r="DT840" s="69"/>
      <c r="DU840" s="69"/>
      <c r="DV840" s="69"/>
      <c r="DW840" s="69"/>
      <c r="DX840" s="69"/>
      <c r="DY840" s="69"/>
      <c r="DZ840" s="69"/>
      <c r="EA840" s="69"/>
      <c r="EB840" s="69"/>
      <c r="EC840" s="69"/>
      <c r="ED840" s="69"/>
      <c r="EE840" s="69"/>
      <c r="EF840" s="69"/>
      <c r="EG840" s="69"/>
      <c r="EH840" s="69"/>
      <c r="EI840" s="69"/>
      <c r="EJ840" s="69"/>
      <c r="EK840" s="69"/>
      <c r="EL840" s="69"/>
      <c r="EM840" s="69"/>
      <c r="EN840" s="69"/>
      <c r="EO840" s="69"/>
      <c r="EP840" s="69"/>
      <c r="EQ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c r="AC841" s="69"/>
      <c r="AD841" s="69"/>
      <c r="AE841" s="69"/>
      <c r="AF841" s="69"/>
      <c r="AG841" s="69"/>
      <c r="AH841" s="69"/>
      <c r="AI841" s="69"/>
      <c r="AJ841" s="69"/>
      <c r="AK841" s="69"/>
      <c r="AL841" s="69"/>
      <c r="AM841" s="69"/>
      <c r="AN841" s="69"/>
      <c r="AO841" s="69"/>
      <c r="AP841" s="69"/>
      <c r="AQ841" s="69"/>
      <c r="AR841" s="69"/>
      <c r="AS841" s="69"/>
      <c r="AT841" s="69"/>
      <c r="AU841" s="69"/>
      <c r="AV841" s="69"/>
      <c r="AW841" s="69"/>
      <c r="AX841" s="69"/>
      <c r="AY841" s="69"/>
      <c r="AZ841" s="69"/>
      <c r="BA841" s="69"/>
      <c r="BB841" s="69"/>
      <c r="BC841" s="69"/>
      <c r="BD841" s="69"/>
      <c r="BE841" s="69"/>
      <c r="BF841" s="69"/>
      <c r="BG841" s="69"/>
      <c r="BH841" s="69"/>
      <c r="BI841" s="69"/>
      <c r="BJ841" s="69"/>
      <c r="BK841" s="69"/>
      <c r="BL841" s="69"/>
      <c r="BM841" s="69"/>
      <c r="BN841" s="69"/>
      <c r="BO841" s="69"/>
      <c r="BP841" s="69"/>
      <c r="BQ841" s="69"/>
      <c r="BR841" s="69"/>
      <c r="BS841" s="69"/>
      <c r="BT841" s="69"/>
      <c r="BU841" s="69"/>
      <c r="BV841" s="69"/>
      <c r="BW841" s="69"/>
      <c r="BX841" s="69"/>
      <c r="BY841" s="69"/>
      <c r="BZ841" s="69"/>
      <c r="CA841" s="69"/>
      <c r="CB841" s="69"/>
      <c r="CC841" s="69"/>
      <c r="CD841" s="69"/>
      <c r="CE841" s="69"/>
      <c r="CF841" s="69"/>
      <c r="CG841" s="69"/>
      <c r="CH841" s="69"/>
      <c r="CI841" s="69"/>
      <c r="CJ841" s="69"/>
      <c r="CK841" s="69"/>
      <c r="CL841" s="69"/>
      <c r="CM841" s="69"/>
      <c r="CN841" s="69"/>
      <c r="CO841" s="69"/>
      <c r="CP841" s="69"/>
      <c r="CQ841" s="69"/>
      <c r="CR841" s="69"/>
      <c r="CS841" s="69"/>
      <c r="CT841" s="69"/>
      <c r="CU841" s="69"/>
      <c r="CV841" s="69"/>
      <c r="CW841" s="69"/>
      <c r="CX841" s="69"/>
      <c r="CY841" s="69"/>
      <c r="CZ841" s="69"/>
      <c r="DA841" s="69"/>
      <c r="DB841" s="69"/>
      <c r="DC841" s="69"/>
      <c r="DD841" s="69"/>
      <c r="DE841" s="69"/>
      <c r="DF841" s="69"/>
      <c r="DG841" s="69"/>
      <c r="DH841" s="69"/>
      <c r="DI841" s="69"/>
      <c r="DJ841" s="69"/>
      <c r="DK841" s="69"/>
      <c r="DL841" s="69"/>
      <c r="DM841" s="69"/>
      <c r="DN841" s="69"/>
      <c r="DO841" s="69"/>
      <c r="DP841" s="69"/>
      <c r="DQ841" s="69"/>
      <c r="DR841" s="69"/>
      <c r="DS841" s="69"/>
      <c r="DT841" s="69"/>
      <c r="DU841" s="69"/>
      <c r="DV841" s="69"/>
      <c r="DW841" s="69"/>
      <c r="DX841" s="69"/>
      <c r="DY841" s="69"/>
      <c r="DZ841" s="69"/>
      <c r="EA841" s="69"/>
      <c r="EB841" s="69"/>
      <c r="EC841" s="69"/>
      <c r="ED841" s="69"/>
      <c r="EE841" s="69"/>
      <c r="EF841" s="69"/>
      <c r="EG841" s="69"/>
      <c r="EH841" s="69"/>
      <c r="EI841" s="69"/>
      <c r="EJ841" s="69"/>
      <c r="EK841" s="69"/>
      <c r="EL841" s="69"/>
      <c r="EM841" s="69"/>
      <c r="EN841" s="69"/>
      <c r="EO841" s="69"/>
      <c r="EP841" s="69"/>
      <c r="EQ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c r="AC842" s="69"/>
      <c r="AD842" s="69"/>
      <c r="AE842" s="69"/>
      <c r="AF842" s="69"/>
      <c r="AG842" s="69"/>
      <c r="AH842" s="69"/>
      <c r="AI842" s="69"/>
      <c r="AJ842" s="69"/>
      <c r="AK842" s="69"/>
      <c r="AL842" s="69"/>
      <c r="AM842" s="69"/>
      <c r="AN842" s="69"/>
      <c r="AO842" s="69"/>
      <c r="AP842" s="69"/>
      <c r="AQ842" s="69"/>
      <c r="AR842" s="69"/>
      <c r="AS842" s="69"/>
      <c r="AT842" s="69"/>
      <c r="AU842" s="69"/>
      <c r="AV842" s="69"/>
      <c r="AW842" s="69"/>
      <c r="AX842" s="69"/>
      <c r="AY842" s="69"/>
      <c r="AZ842" s="69"/>
      <c r="BA842" s="69"/>
      <c r="BB842" s="69"/>
      <c r="BC842" s="69"/>
      <c r="BD842" s="69"/>
      <c r="BE842" s="69"/>
      <c r="BF842" s="69"/>
      <c r="BG842" s="69"/>
      <c r="BH842" s="69"/>
      <c r="BI842" s="69"/>
      <c r="BJ842" s="69"/>
      <c r="BK842" s="69"/>
      <c r="BL842" s="69"/>
      <c r="BM842" s="69"/>
      <c r="BN842" s="69"/>
      <c r="BO842" s="69"/>
      <c r="BP842" s="69"/>
      <c r="BQ842" s="69"/>
      <c r="BR842" s="69"/>
      <c r="BS842" s="69"/>
      <c r="BT842" s="69"/>
      <c r="BU842" s="69"/>
      <c r="BV842" s="69"/>
      <c r="BW842" s="69"/>
      <c r="BX842" s="69"/>
      <c r="BY842" s="69"/>
      <c r="BZ842" s="69"/>
      <c r="CA842" s="69"/>
      <c r="CB842" s="69"/>
      <c r="CC842" s="69"/>
      <c r="CD842" s="69"/>
      <c r="CE842" s="69"/>
      <c r="CF842" s="69"/>
      <c r="CG842" s="69"/>
      <c r="CH842" s="69"/>
      <c r="CI842" s="69"/>
      <c r="CJ842" s="69"/>
      <c r="CK842" s="69"/>
      <c r="CL842" s="69"/>
      <c r="CM842" s="69"/>
      <c r="CN842" s="69"/>
      <c r="CO842" s="69"/>
      <c r="CP842" s="69"/>
      <c r="CQ842" s="69"/>
      <c r="CR842" s="69"/>
      <c r="CS842" s="69"/>
      <c r="CT842" s="69"/>
      <c r="CU842" s="69"/>
      <c r="CV842" s="69"/>
      <c r="CW842" s="69"/>
      <c r="CX842" s="69"/>
      <c r="CY842" s="69"/>
      <c r="CZ842" s="69"/>
      <c r="DA842" s="69"/>
      <c r="DB842" s="69"/>
      <c r="DC842" s="69"/>
      <c r="DD842" s="69"/>
      <c r="DE842" s="69"/>
      <c r="DF842" s="69"/>
      <c r="DG842" s="69"/>
      <c r="DH842" s="69"/>
      <c r="DI842" s="69"/>
      <c r="DJ842" s="69"/>
      <c r="DK842" s="69"/>
      <c r="DL842" s="69"/>
      <c r="DM842" s="69"/>
      <c r="DN842" s="69"/>
      <c r="DO842" s="69"/>
      <c r="DP842" s="69"/>
      <c r="DQ842" s="69"/>
      <c r="DR842" s="69"/>
      <c r="DS842" s="69"/>
      <c r="DT842" s="69"/>
      <c r="DU842" s="69"/>
      <c r="DV842" s="69"/>
      <c r="DW842" s="69"/>
      <c r="DX842" s="69"/>
      <c r="DY842" s="69"/>
      <c r="DZ842" s="69"/>
      <c r="EA842" s="69"/>
      <c r="EB842" s="69"/>
      <c r="EC842" s="69"/>
      <c r="ED842" s="69"/>
      <c r="EE842" s="69"/>
      <c r="EF842" s="69"/>
      <c r="EG842" s="69"/>
      <c r="EH842" s="69"/>
      <c r="EI842" s="69"/>
      <c r="EJ842" s="69"/>
      <c r="EK842" s="69"/>
      <c r="EL842" s="69"/>
      <c r="EM842" s="69"/>
      <c r="EN842" s="69"/>
      <c r="EO842" s="69"/>
      <c r="EP842" s="69"/>
      <c r="EQ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c r="AC843" s="69"/>
      <c r="AD843" s="69"/>
      <c r="AE843" s="69"/>
      <c r="AF843" s="69"/>
      <c r="AG843" s="69"/>
      <c r="AH843" s="69"/>
      <c r="AI843" s="69"/>
      <c r="AJ843" s="69"/>
      <c r="AK843" s="69"/>
      <c r="AL843" s="69"/>
      <c r="AM843" s="69"/>
      <c r="AN843" s="69"/>
      <c r="AO843" s="69"/>
      <c r="AP843" s="69"/>
      <c r="AQ843" s="69"/>
      <c r="AR843" s="69"/>
      <c r="AS843" s="69"/>
      <c r="AT843" s="69"/>
      <c r="AU843" s="69"/>
      <c r="AV843" s="69"/>
      <c r="AW843" s="69"/>
      <c r="AX843" s="69"/>
      <c r="AY843" s="69"/>
      <c r="AZ843" s="69"/>
      <c r="BA843" s="69"/>
      <c r="BB843" s="69"/>
      <c r="BC843" s="69"/>
      <c r="BD843" s="69"/>
      <c r="BE843" s="69"/>
      <c r="BF843" s="69"/>
      <c r="BG843" s="69"/>
      <c r="BH843" s="69"/>
      <c r="BI843" s="69"/>
      <c r="BJ843" s="69"/>
      <c r="BK843" s="69"/>
      <c r="BL843" s="69"/>
      <c r="BM843" s="69"/>
      <c r="BN843" s="69"/>
      <c r="BO843" s="69"/>
      <c r="BP843" s="69"/>
      <c r="BQ843" s="69"/>
      <c r="BR843" s="69"/>
      <c r="BS843" s="69"/>
      <c r="BT843" s="69"/>
      <c r="BU843" s="69"/>
      <c r="BV843" s="69"/>
      <c r="BW843" s="69"/>
      <c r="BX843" s="69"/>
      <c r="BY843" s="69"/>
      <c r="BZ843" s="69"/>
      <c r="CA843" s="69"/>
      <c r="CB843" s="69"/>
      <c r="CC843" s="69"/>
      <c r="CD843" s="69"/>
      <c r="CE843" s="69"/>
      <c r="CF843" s="69"/>
      <c r="CG843" s="69"/>
      <c r="CH843" s="69"/>
      <c r="CI843" s="69"/>
      <c r="CJ843" s="69"/>
      <c r="CK843" s="69"/>
      <c r="CL843" s="69"/>
      <c r="CM843" s="69"/>
      <c r="CN843" s="69"/>
      <c r="CO843" s="69"/>
      <c r="CP843" s="69"/>
      <c r="CQ843" s="69"/>
      <c r="CR843" s="69"/>
      <c r="CS843" s="69"/>
      <c r="CT843" s="69"/>
      <c r="CU843" s="69"/>
      <c r="CV843" s="69"/>
      <c r="CW843" s="69"/>
      <c r="CX843" s="69"/>
      <c r="CY843" s="69"/>
      <c r="CZ843" s="69"/>
      <c r="DA843" s="69"/>
      <c r="DB843" s="69"/>
      <c r="DC843" s="69"/>
      <c r="DD843" s="69"/>
      <c r="DE843" s="69"/>
      <c r="DF843" s="69"/>
      <c r="DG843" s="69"/>
      <c r="DH843" s="69"/>
      <c r="DI843" s="69"/>
      <c r="DJ843" s="69"/>
      <c r="DK843" s="69"/>
      <c r="DL843" s="69"/>
      <c r="DM843" s="69"/>
      <c r="DN843" s="69"/>
      <c r="DO843" s="69"/>
      <c r="DP843" s="69"/>
      <c r="DQ843" s="69"/>
      <c r="DR843" s="69"/>
      <c r="DS843" s="69"/>
      <c r="DT843" s="69"/>
      <c r="DU843" s="69"/>
      <c r="DV843" s="69"/>
      <c r="DW843" s="69"/>
      <c r="DX843" s="69"/>
      <c r="DY843" s="69"/>
      <c r="DZ843" s="69"/>
      <c r="EA843" s="69"/>
      <c r="EB843" s="69"/>
      <c r="EC843" s="69"/>
      <c r="ED843" s="69"/>
      <c r="EE843" s="69"/>
      <c r="EF843" s="69"/>
      <c r="EG843" s="69"/>
      <c r="EH843" s="69"/>
      <c r="EI843" s="69"/>
      <c r="EJ843" s="69"/>
      <c r="EK843" s="69"/>
      <c r="EL843" s="69"/>
      <c r="EM843" s="69"/>
      <c r="EN843" s="69"/>
      <c r="EO843" s="69"/>
      <c r="EP843" s="69"/>
      <c r="EQ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c r="AC844" s="69"/>
      <c r="AD844" s="69"/>
      <c r="AE844" s="69"/>
      <c r="AF844" s="69"/>
      <c r="AG844" s="69"/>
      <c r="AH844" s="69"/>
      <c r="AI844" s="69"/>
      <c r="AJ844" s="69"/>
      <c r="AK844" s="69"/>
      <c r="AL844" s="69"/>
      <c r="AM844" s="69"/>
      <c r="AN844" s="69"/>
      <c r="AO844" s="69"/>
      <c r="AP844" s="69"/>
      <c r="AQ844" s="69"/>
      <c r="AR844" s="69"/>
      <c r="AS844" s="69"/>
      <c r="AT844" s="69"/>
      <c r="AU844" s="69"/>
      <c r="AV844" s="69"/>
      <c r="AW844" s="69"/>
      <c r="AX844" s="69"/>
      <c r="AY844" s="69"/>
      <c r="AZ844" s="69"/>
      <c r="BA844" s="69"/>
      <c r="BB844" s="69"/>
      <c r="BC844" s="69"/>
      <c r="BD844" s="69"/>
      <c r="BE844" s="69"/>
      <c r="BF844" s="69"/>
      <c r="BG844" s="69"/>
      <c r="BH844" s="69"/>
      <c r="BI844" s="69"/>
      <c r="BJ844" s="69"/>
      <c r="BK844" s="69"/>
      <c r="BL844" s="69"/>
      <c r="BM844" s="69"/>
      <c r="BN844" s="69"/>
      <c r="BO844" s="69"/>
      <c r="BP844" s="69"/>
      <c r="BQ844" s="69"/>
      <c r="BR844" s="69"/>
      <c r="BS844" s="69"/>
      <c r="BT844" s="69"/>
      <c r="BU844" s="69"/>
      <c r="BV844" s="69"/>
      <c r="BW844" s="69"/>
      <c r="BX844" s="69"/>
      <c r="BY844" s="69"/>
      <c r="BZ844" s="69"/>
      <c r="CA844" s="69"/>
      <c r="CB844" s="69"/>
      <c r="CC844" s="69"/>
      <c r="CD844" s="69"/>
      <c r="CE844" s="69"/>
      <c r="CF844" s="69"/>
      <c r="CG844" s="69"/>
      <c r="CH844" s="69"/>
      <c r="CI844" s="69"/>
      <c r="CJ844" s="69"/>
      <c r="CK844" s="69"/>
      <c r="CL844" s="69"/>
      <c r="CM844" s="69"/>
      <c r="CN844" s="69"/>
      <c r="CO844" s="69"/>
      <c r="CP844" s="69"/>
      <c r="CQ844" s="69"/>
      <c r="CR844" s="69"/>
      <c r="CS844" s="69"/>
      <c r="CT844" s="69"/>
      <c r="CU844" s="69"/>
      <c r="CV844" s="69"/>
      <c r="CW844" s="69"/>
      <c r="CX844" s="69"/>
      <c r="CY844" s="69"/>
      <c r="CZ844" s="69"/>
      <c r="DA844" s="69"/>
      <c r="DB844" s="69"/>
      <c r="DC844" s="69"/>
      <c r="DD844" s="69"/>
      <c r="DE844" s="69"/>
      <c r="DF844" s="69"/>
      <c r="DG844" s="69"/>
      <c r="DH844" s="69"/>
      <c r="DI844" s="69"/>
      <c r="DJ844" s="69"/>
      <c r="DK844" s="69"/>
      <c r="DL844" s="69"/>
      <c r="DM844" s="69"/>
      <c r="DN844" s="69"/>
      <c r="DO844" s="69"/>
      <c r="DP844" s="69"/>
      <c r="DQ844" s="69"/>
      <c r="DR844" s="69"/>
      <c r="DS844" s="69"/>
      <c r="DT844" s="69"/>
      <c r="DU844" s="69"/>
      <c r="DV844" s="69"/>
      <c r="DW844" s="69"/>
      <c r="DX844" s="69"/>
      <c r="DY844" s="69"/>
      <c r="DZ844" s="69"/>
      <c r="EA844" s="69"/>
      <c r="EB844" s="69"/>
      <c r="EC844" s="69"/>
      <c r="ED844" s="69"/>
      <c r="EE844" s="69"/>
      <c r="EF844" s="69"/>
      <c r="EG844" s="69"/>
      <c r="EH844" s="69"/>
      <c r="EI844" s="69"/>
      <c r="EJ844" s="69"/>
      <c r="EK844" s="69"/>
      <c r="EL844" s="69"/>
      <c r="EM844" s="69"/>
      <c r="EN844" s="69"/>
      <c r="EO844" s="69"/>
      <c r="EP844" s="69"/>
      <c r="EQ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c r="AC845" s="69"/>
      <c r="AD845" s="69"/>
      <c r="AE845" s="69"/>
      <c r="AF845" s="69"/>
      <c r="AG845" s="69"/>
      <c r="AH845" s="69"/>
      <c r="AI845" s="69"/>
      <c r="AJ845" s="69"/>
      <c r="AK845" s="69"/>
      <c r="AL845" s="69"/>
      <c r="AM845" s="69"/>
      <c r="AN845" s="69"/>
      <c r="AO845" s="69"/>
      <c r="AP845" s="69"/>
      <c r="AQ845" s="69"/>
      <c r="AR845" s="69"/>
      <c r="AS845" s="69"/>
      <c r="AT845" s="69"/>
      <c r="AU845" s="69"/>
      <c r="AV845" s="69"/>
      <c r="AW845" s="69"/>
      <c r="AX845" s="69"/>
      <c r="AY845" s="69"/>
      <c r="AZ845" s="69"/>
      <c r="BA845" s="69"/>
      <c r="BB845" s="69"/>
      <c r="BC845" s="69"/>
      <c r="BD845" s="69"/>
      <c r="BE845" s="69"/>
      <c r="BF845" s="69"/>
      <c r="BG845" s="69"/>
      <c r="BH845" s="69"/>
      <c r="BI845" s="69"/>
      <c r="BJ845" s="69"/>
      <c r="BK845" s="69"/>
      <c r="BL845" s="69"/>
      <c r="BM845" s="69"/>
      <c r="BN845" s="69"/>
      <c r="BO845" s="69"/>
      <c r="BP845" s="69"/>
      <c r="BQ845" s="69"/>
      <c r="BR845" s="69"/>
      <c r="BS845" s="69"/>
      <c r="BT845" s="69"/>
      <c r="BU845" s="69"/>
      <c r="BV845" s="69"/>
      <c r="BW845" s="69"/>
      <c r="BX845" s="69"/>
      <c r="BY845" s="69"/>
      <c r="BZ845" s="69"/>
      <c r="CA845" s="69"/>
      <c r="CB845" s="69"/>
      <c r="CC845" s="69"/>
      <c r="CD845" s="69"/>
      <c r="CE845" s="69"/>
      <c r="CF845" s="69"/>
      <c r="CG845" s="69"/>
      <c r="CH845" s="69"/>
      <c r="CI845" s="69"/>
      <c r="CJ845" s="69"/>
      <c r="CK845" s="69"/>
      <c r="CL845" s="69"/>
      <c r="CM845" s="69"/>
      <c r="CN845" s="69"/>
      <c r="CO845" s="69"/>
      <c r="CP845" s="69"/>
      <c r="CQ845" s="69"/>
      <c r="CR845" s="69"/>
      <c r="CS845" s="69"/>
      <c r="CT845" s="69"/>
      <c r="CU845" s="69"/>
      <c r="CV845" s="69"/>
      <c r="CW845" s="69"/>
      <c r="CX845" s="69"/>
      <c r="CY845" s="69"/>
      <c r="CZ845" s="69"/>
      <c r="DA845" s="69"/>
      <c r="DB845" s="69"/>
      <c r="DC845" s="69"/>
      <c r="DD845" s="69"/>
      <c r="DE845" s="69"/>
      <c r="DF845" s="69"/>
      <c r="DG845" s="69"/>
      <c r="DH845" s="69"/>
      <c r="DI845" s="69"/>
      <c r="DJ845" s="69"/>
      <c r="DK845" s="69"/>
      <c r="DL845" s="69"/>
      <c r="DM845" s="69"/>
      <c r="DN845" s="69"/>
      <c r="DO845" s="69"/>
      <c r="DP845" s="69"/>
      <c r="DQ845" s="69"/>
      <c r="DR845" s="69"/>
      <c r="DS845" s="69"/>
      <c r="DT845" s="69"/>
      <c r="DU845" s="69"/>
      <c r="DV845" s="69"/>
      <c r="DW845" s="69"/>
      <c r="DX845" s="69"/>
      <c r="DY845" s="69"/>
      <c r="DZ845" s="69"/>
      <c r="EA845" s="69"/>
      <c r="EB845" s="69"/>
      <c r="EC845" s="69"/>
      <c r="ED845" s="69"/>
      <c r="EE845" s="69"/>
      <c r="EF845" s="69"/>
      <c r="EG845" s="69"/>
      <c r="EH845" s="69"/>
      <c r="EI845" s="69"/>
      <c r="EJ845" s="69"/>
      <c r="EK845" s="69"/>
      <c r="EL845" s="69"/>
      <c r="EM845" s="69"/>
      <c r="EN845" s="69"/>
      <c r="EO845" s="69"/>
      <c r="EP845" s="69"/>
      <c r="EQ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c r="AL846" s="69"/>
      <c r="AM846" s="69"/>
      <c r="AN846" s="69"/>
      <c r="AO846" s="69"/>
      <c r="AP846" s="69"/>
      <c r="AQ846" s="69"/>
      <c r="AR846" s="69"/>
      <c r="AS846" s="69"/>
      <c r="AT846" s="69"/>
      <c r="AU846" s="69"/>
      <c r="AV846" s="69"/>
      <c r="AW846" s="69"/>
      <c r="AX846" s="69"/>
      <c r="AY846" s="69"/>
      <c r="AZ846" s="69"/>
      <c r="BA846" s="69"/>
      <c r="BB846" s="69"/>
      <c r="BC846" s="69"/>
      <c r="BD846" s="69"/>
      <c r="BE846" s="69"/>
      <c r="BF846" s="69"/>
      <c r="BG846" s="69"/>
      <c r="BH846" s="69"/>
      <c r="BI846" s="69"/>
      <c r="BJ846" s="69"/>
      <c r="BK846" s="69"/>
      <c r="BL846" s="69"/>
      <c r="BM846" s="69"/>
      <c r="BN846" s="69"/>
      <c r="BO846" s="69"/>
      <c r="BP846" s="69"/>
      <c r="BQ846" s="69"/>
      <c r="BR846" s="69"/>
      <c r="BS846" s="69"/>
      <c r="BT846" s="69"/>
      <c r="BU846" s="69"/>
      <c r="BV846" s="69"/>
      <c r="BW846" s="69"/>
      <c r="BX846" s="69"/>
      <c r="BY846" s="69"/>
      <c r="BZ846" s="69"/>
      <c r="CA846" s="69"/>
      <c r="CB846" s="69"/>
      <c r="CC846" s="69"/>
      <c r="CD846" s="69"/>
      <c r="CE846" s="69"/>
      <c r="CF846" s="69"/>
      <c r="CG846" s="69"/>
      <c r="CH846" s="69"/>
      <c r="CI846" s="69"/>
      <c r="CJ846" s="69"/>
      <c r="CK846" s="69"/>
      <c r="CL846" s="69"/>
      <c r="CM846" s="69"/>
      <c r="CN846" s="69"/>
      <c r="CO846" s="69"/>
      <c r="CP846" s="69"/>
      <c r="CQ846" s="69"/>
      <c r="CR846" s="69"/>
      <c r="CS846" s="69"/>
      <c r="CT846" s="69"/>
      <c r="CU846" s="69"/>
      <c r="CV846" s="69"/>
      <c r="CW846" s="69"/>
      <c r="CX846" s="69"/>
      <c r="CY846" s="69"/>
      <c r="CZ846" s="69"/>
      <c r="DA846" s="69"/>
      <c r="DB846" s="69"/>
      <c r="DC846" s="69"/>
      <c r="DD846" s="69"/>
      <c r="DE846" s="69"/>
      <c r="DF846" s="69"/>
      <c r="DG846" s="69"/>
      <c r="DH846" s="69"/>
      <c r="DI846" s="69"/>
      <c r="DJ846" s="69"/>
      <c r="DK846" s="69"/>
      <c r="DL846" s="69"/>
      <c r="DM846" s="69"/>
      <c r="DN846" s="69"/>
      <c r="DO846" s="69"/>
      <c r="DP846" s="69"/>
      <c r="DQ846" s="69"/>
      <c r="DR846" s="69"/>
      <c r="DS846" s="69"/>
      <c r="DT846" s="69"/>
      <c r="DU846" s="69"/>
      <c r="DV846" s="69"/>
      <c r="DW846" s="69"/>
      <c r="DX846" s="69"/>
      <c r="DY846" s="69"/>
      <c r="DZ846" s="69"/>
      <c r="EA846" s="69"/>
      <c r="EB846" s="69"/>
      <c r="EC846" s="69"/>
      <c r="ED846" s="69"/>
      <c r="EE846" s="69"/>
      <c r="EF846" s="69"/>
      <c r="EG846" s="69"/>
      <c r="EH846" s="69"/>
      <c r="EI846" s="69"/>
      <c r="EJ846" s="69"/>
      <c r="EK846" s="69"/>
      <c r="EL846" s="69"/>
      <c r="EM846" s="69"/>
      <c r="EN846" s="69"/>
      <c r="EO846" s="69"/>
      <c r="EP846" s="69"/>
      <c r="EQ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c r="AC847" s="69"/>
      <c r="AD847" s="69"/>
      <c r="AE847" s="69"/>
      <c r="AF847" s="69"/>
      <c r="AG847" s="69"/>
      <c r="AH847" s="69"/>
      <c r="AI847" s="69"/>
      <c r="AJ847" s="69"/>
      <c r="AK847" s="69"/>
      <c r="AL847" s="69"/>
      <c r="AM847" s="69"/>
      <c r="AN847" s="69"/>
      <c r="AO847" s="69"/>
      <c r="AP847" s="69"/>
      <c r="AQ847" s="69"/>
      <c r="AR847" s="69"/>
      <c r="AS847" s="69"/>
      <c r="AT847" s="69"/>
      <c r="AU847" s="69"/>
      <c r="AV847" s="69"/>
      <c r="AW847" s="69"/>
      <c r="AX847" s="69"/>
      <c r="AY847" s="69"/>
      <c r="AZ847" s="69"/>
      <c r="BA847" s="69"/>
      <c r="BB847" s="69"/>
      <c r="BC847" s="69"/>
      <c r="BD847" s="69"/>
      <c r="BE847" s="69"/>
      <c r="BF847" s="69"/>
      <c r="BG847" s="69"/>
      <c r="BH847" s="69"/>
      <c r="BI847" s="69"/>
      <c r="BJ847" s="69"/>
      <c r="BK847" s="69"/>
      <c r="BL847" s="69"/>
      <c r="BM847" s="69"/>
      <c r="BN847" s="69"/>
      <c r="BO847" s="69"/>
      <c r="BP847" s="69"/>
      <c r="BQ847" s="69"/>
      <c r="BR847" s="69"/>
      <c r="BS847" s="69"/>
      <c r="BT847" s="69"/>
      <c r="BU847" s="69"/>
      <c r="BV847" s="69"/>
      <c r="BW847" s="69"/>
      <c r="BX847" s="69"/>
      <c r="BY847" s="69"/>
      <c r="BZ847" s="69"/>
      <c r="CA847" s="69"/>
      <c r="CB847" s="69"/>
      <c r="CC847" s="69"/>
      <c r="CD847" s="69"/>
      <c r="CE847" s="69"/>
      <c r="CF847" s="69"/>
      <c r="CG847" s="69"/>
      <c r="CH847" s="69"/>
      <c r="CI847" s="69"/>
      <c r="CJ847" s="69"/>
      <c r="CK847" s="69"/>
      <c r="CL847" s="69"/>
      <c r="CM847" s="69"/>
      <c r="CN847" s="69"/>
      <c r="CO847" s="69"/>
      <c r="CP847" s="69"/>
      <c r="CQ847" s="69"/>
      <c r="CR847" s="69"/>
      <c r="CS847" s="69"/>
      <c r="CT847" s="69"/>
      <c r="CU847" s="69"/>
      <c r="CV847" s="69"/>
      <c r="CW847" s="69"/>
      <c r="CX847" s="69"/>
      <c r="CY847" s="69"/>
      <c r="CZ847" s="69"/>
      <c r="DA847" s="69"/>
      <c r="DB847" s="69"/>
      <c r="DC847" s="69"/>
      <c r="DD847" s="69"/>
      <c r="DE847" s="69"/>
      <c r="DF847" s="69"/>
      <c r="DG847" s="69"/>
      <c r="DH847" s="69"/>
      <c r="DI847" s="69"/>
      <c r="DJ847" s="69"/>
      <c r="DK847" s="69"/>
      <c r="DL847" s="69"/>
      <c r="DM847" s="69"/>
      <c r="DN847" s="69"/>
      <c r="DO847" s="69"/>
      <c r="DP847" s="69"/>
      <c r="DQ847" s="69"/>
      <c r="DR847" s="69"/>
      <c r="DS847" s="69"/>
      <c r="DT847" s="69"/>
      <c r="DU847" s="69"/>
      <c r="DV847" s="69"/>
      <c r="DW847" s="69"/>
      <c r="DX847" s="69"/>
      <c r="DY847" s="69"/>
      <c r="DZ847" s="69"/>
      <c r="EA847" s="69"/>
      <c r="EB847" s="69"/>
      <c r="EC847" s="69"/>
      <c r="ED847" s="69"/>
      <c r="EE847" s="69"/>
      <c r="EF847" s="69"/>
      <c r="EG847" s="69"/>
      <c r="EH847" s="69"/>
      <c r="EI847" s="69"/>
      <c r="EJ847" s="69"/>
      <c r="EK847" s="69"/>
      <c r="EL847" s="69"/>
      <c r="EM847" s="69"/>
      <c r="EN847" s="69"/>
      <c r="EO847" s="69"/>
      <c r="EP847" s="69"/>
      <c r="EQ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c r="AC848" s="69"/>
      <c r="AD848" s="69"/>
      <c r="AE848" s="69"/>
      <c r="AF848" s="69"/>
      <c r="AG848" s="69"/>
      <c r="AH848" s="69"/>
      <c r="AI848" s="69"/>
      <c r="AJ848" s="69"/>
      <c r="AK848" s="69"/>
      <c r="AL848" s="69"/>
      <c r="AM848" s="69"/>
      <c r="AN848" s="69"/>
      <c r="AO848" s="69"/>
      <c r="AP848" s="69"/>
      <c r="AQ848" s="69"/>
      <c r="AR848" s="69"/>
      <c r="AS848" s="69"/>
      <c r="AT848" s="69"/>
      <c r="AU848" s="69"/>
      <c r="AV848" s="69"/>
      <c r="AW848" s="69"/>
      <c r="AX848" s="69"/>
      <c r="AY848" s="69"/>
      <c r="AZ848" s="69"/>
      <c r="BA848" s="69"/>
      <c r="BB848" s="69"/>
      <c r="BC848" s="69"/>
      <c r="BD848" s="69"/>
      <c r="BE848" s="69"/>
      <c r="BF848" s="69"/>
      <c r="BG848" s="69"/>
      <c r="BH848" s="69"/>
      <c r="BI848" s="69"/>
      <c r="BJ848" s="69"/>
      <c r="BK848" s="69"/>
      <c r="BL848" s="69"/>
      <c r="BM848" s="69"/>
      <c r="BN848" s="69"/>
      <c r="BO848" s="69"/>
      <c r="BP848" s="69"/>
      <c r="BQ848" s="69"/>
      <c r="BR848" s="69"/>
      <c r="BS848" s="69"/>
      <c r="BT848" s="69"/>
      <c r="BU848" s="69"/>
      <c r="BV848" s="69"/>
      <c r="BW848" s="69"/>
      <c r="BX848" s="69"/>
      <c r="BY848" s="69"/>
      <c r="BZ848" s="69"/>
      <c r="CA848" s="69"/>
      <c r="CB848" s="69"/>
      <c r="CC848" s="69"/>
      <c r="CD848" s="69"/>
      <c r="CE848" s="69"/>
      <c r="CF848" s="69"/>
      <c r="CG848" s="69"/>
      <c r="CH848" s="69"/>
      <c r="CI848" s="69"/>
      <c r="CJ848" s="69"/>
      <c r="CK848" s="69"/>
      <c r="CL848" s="69"/>
      <c r="CM848" s="69"/>
      <c r="CN848" s="69"/>
      <c r="CO848" s="69"/>
      <c r="CP848" s="69"/>
      <c r="CQ848" s="69"/>
      <c r="CR848" s="69"/>
      <c r="CS848" s="69"/>
      <c r="CT848" s="69"/>
      <c r="CU848" s="69"/>
      <c r="CV848" s="69"/>
      <c r="CW848" s="69"/>
      <c r="CX848" s="69"/>
      <c r="CY848" s="69"/>
      <c r="CZ848" s="69"/>
      <c r="DA848" s="69"/>
      <c r="DB848" s="69"/>
      <c r="DC848" s="69"/>
      <c r="DD848" s="69"/>
      <c r="DE848" s="69"/>
      <c r="DF848" s="69"/>
      <c r="DG848" s="69"/>
      <c r="DH848" s="69"/>
      <c r="DI848" s="69"/>
      <c r="DJ848" s="69"/>
      <c r="DK848" s="69"/>
      <c r="DL848" s="69"/>
      <c r="DM848" s="69"/>
      <c r="DN848" s="69"/>
      <c r="DO848" s="69"/>
      <c r="DP848" s="69"/>
      <c r="DQ848" s="69"/>
      <c r="DR848" s="69"/>
      <c r="DS848" s="69"/>
      <c r="DT848" s="69"/>
      <c r="DU848" s="69"/>
      <c r="DV848" s="69"/>
      <c r="DW848" s="69"/>
      <c r="DX848" s="69"/>
      <c r="DY848" s="69"/>
      <c r="DZ848" s="69"/>
      <c r="EA848" s="69"/>
      <c r="EB848" s="69"/>
      <c r="EC848" s="69"/>
      <c r="ED848" s="69"/>
      <c r="EE848" s="69"/>
      <c r="EF848" s="69"/>
      <c r="EG848" s="69"/>
      <c r="EH848" s="69"/>
      <c r="EI848" s="69"/>
      <c r="EJ848" s="69"/>
      <c r="EK848" s="69"/>
      <c r="EL848" s="69"/>
      <c r="EM848" s="69"/>
      <c r="EN848" s="69"/>
      <c r="EO848" s="69"/>
      <c r="EP848" s="69"/>
      <c r="EQ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c r="AC849" s="69"/>
      <c r="AD849" s="69"/>
      <c r="AE849" s="69"/>
      <c r="AF849" s="69"/>
      <c r="AG849" s="69"/>
      <c r="AH849" s="69"/>
      <c r="AI849" s="69"/>
      <c r="AJ849" s="69"/>
      <c r="AK849" s="69"/>
      <c r="AL849" s="69"/>
      <c r="AM849" s="69"/>
      <c r="AN849" s="69"/>
      <c r="AO849" s="69"/>
      <c r="AP849" s="69"/>
      <c r="AQ849" s="69"/>
      <c r="AR849" s="69"/>
      <c r="AS849" s="69"/>
      <c r="AT849" s="69"/>
      <c r="AU849" s="69"/>
      <c r="AV849" s="69"/>
      <c r="AW849" s="69"/>
      <c r="AX849" s="69"/>
      <c r="AY849" s="69"/>
      <c r="AZ849" s="69"/>
      <c r="BA849" s="69"/>
      <c r="BB849" s="69"/>
      <c r="BC849" s="69"/>
      <c r="BD849" s="69"/>
      <c r="BE849" s="69"/>
      <c r="BF849" s="69"/>
      <c r="BG849" s="69"/>
      <c r="BH849" s="69"/>
      <c r="BI849" s="69"/>
      <c r="BJ849" s="69"/>
      <c r="BK849" s="69"/>
      <c r="BL849" s="69"/>
      <c r="BM849" s="69"/>
      <c r="BN849" s="69"/>
      <c r="BO849" s="69"/>
      <c r="BP849" s="69"/>
      <c r="BQ849" s="69"/>
      <c r="BR849" s="69"/>
      <c r="BS849" s="69"/>
      <c r="BT849" s="69"/>
      <c r="BU849" s="69"/>
      <c r="BV849" s="69"/>
      <c r="BW849" s="69"/>
      <c r="BX849" s="69"/>
      <c r="BY849" s="69"/>
      <c r="BZ849" s="69"/>
      <c r="CA849" s="69"/>
      <c r="CB849" s="69"/>
      <c r="CC849" s="69"/>
      <c r="CD849" s="69"/>
      <c r="CE849" s="69"/>
      <c r="CF849" s="69"/>
      <c r="CG849" s="69"/>
      <c r="CH849" s="69"/>
      <c r="CI849" s="69"/>
      <c r="CJ849" s="69"/>
      <c r="CK849" s="69"/>
      <c r="CL849" s="69"/>
      <c r="CM849" s="69"/>
      <c r="CN849" s="69"/>
      <c r="CO849" s="69"/>
      <c r="CP849" s="69"/>
      <c r="CQ849" s="69"/>
      <c r="CR849" s="69"/>
      <c r="CS849" s="69"/>
      <c r="CT849" s="69"/>
      <c r="CU849" s="69"/>
      <c r="CV849" s="69"/>
      <c r="CW849" s="69"/>
      <c r="CX849" s="69"/>
      <c r="CY849" s="69"/>
      <c r="CZ849" s="69"/>
      <c r="DA849" s="69"/>
      <c r="DB849" s="69"/>
      <c r="DC849" s="69"/>
      <c r="DD849" s="69"/>
      <c r="DE849" s="69"/>
      <c r="DF849" s="69"/>
      <c r="DG849" s="69"/>
      <c r="DH849" s="69"/>
      <c r="DI849" s="69"/>
      <c r="DJ849" s="69"/>
      <c r="DK849" s="69"/>
      <c r="DL849" s="69"/>
      <c r="DM849" s="69"/>
      <c r="DN849" s="69"/>
      <c r="DO849" s="69"/>
      <c r="DP849" s="69"/>
      <c r="DQ849" s="69"/>
      <c r="DR849" s="69"/>
      <c r="DS849" s="69"/>
      <c r="DT849" s="69"/>
      <c r="DU849" s="69"/>
      <c r="DV849" s="69"/>
      <c r="DW849" s="69"/>
      <c r="DX849" s="69"/>
      <c r="DY849" s="69"/>
      <c r="DZ849" s="69"/>
      <c r="EA849" s="69"/>
      <c r="EB849" s="69"/>
      <c r="EC849" s="69"/>
      <c r="ED849" s="69"/>
      <c r="EE849" s="69"/>
      <c r="EF849" s="69"/>
      <c r="EG849" s="69"/>
      <c r="EH849" s="69"/>
      <c r="EI849" s="69"/>
      <c r="EJ849" s="69"/>
      <c r="EK849" s="69"/>
      <c r="EL849" s="69"/>
      <c r="EM849" s="69"/>
      <c r="EN849" s="69"/>
      <c r="EO849" s="69"/>
      <c r="EP849" s="69"/>
      <c r="EQ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c r="AC850" s="69"/>
      <c r="AD850" s="69"/>
      <c r="AE850" s="69"/>
      <c r="AF850" s="69"/>
      <c r="AG850" s="69"/>
      <c r="AH850" s="69"/>
      <c r="AI850" s="69"/>
      <c r="AJ850" s="69"/>
      <c r="AK850" s="69"/>
      <c r="AL850" s="69"/>
      <c r="AM850" s="69"/>
      <c r="AN850" s="69"/>
      <c r="AO850" s="69"/>
      <c r="AP850" s="69"/>
      <c r="AQ850" s="69"/>
      <c r="AR850" s="69"/>
      <c r="AS850" s="69"/>
      <c r="AT850" s="69"/>
      <c r="AU850" s="69"/>
      <c r="AV850" s="69"/>
      <c r="AW850" s="69"/>
      <c r="AX850" s="69"/>
      <c r="AY850" s="69"/>
      <c r="AZ850" s="69"/>
      <c r="BA850" s="69"/>
      <c r="BB850" s="69"/>
      <c r="BC850" s="69"/>
      <c r="BD850" s="69"/>
      <c r="BE850" s="69"/>
      <c r="BF850" s="69"/>
      <c r="BG850" s="69"/>
      <c r="BH850" s="69"/>
      <c r="BI850" s="69"/>
      <c r="BJ850" s="69"/>
      <c r="BK850" s="69"/>
      <c r="BL850" s="69"/>
      <c r="BM850" s="69"/>
      <c r="BN850" s="69"/>
      <c r="BO850" s="69"/>
      <c r="BP850" s="69"/>
      <c r="BQ850" s="69"/>
      <c r="BR850" s="69"/>
      <c r="BS850" s="69"/>
      <c r="BT850" s="69"/>
      <c r="BU850" s="69"/>
      <c r="BV850" s="69"/>
      <c r="BW850" s="69"/>
      <c r="BX850" s="69"/>
      <c r="BY850" s="69"/>
      <c r="BZ850" s="69"/>
      <c r="CA850" s="69"/>
      <c r="CB850" s="69"/>
      <c r="CC850" s="69"/>
      <c r="CD850" s="69"/>
      <c r="CE850" s="69"/>
      <c r="CF850" s="69"/>
      <c r="CG850" s="69"/>
      <c r="CH850" s="69"/>
      <c r="CI850" s="69"/>
      <c r="CJ850" s="69"/>
      <c r="CK850" s="69"/>
      <c r="CL850" s="69"/>
      <c r="CM850" s="69"/>
      <c r="CN850" s="69"/>
      <c r="CO850" s="69"/>
      <c r="CP850" s="69"/>
      <c r="CQ850" s="69"/>
      <c r="CR850" s="69"/>
      <c r="CS850" s="69"/>
      <c r="CT850" s="69"/>
      <c r="CU850" s="69"/>
      <c r="CV850" s="69"/>
      <c r="CW850" s="69"/>
      <c r="CX850" s="69"/>
      <c r="CY850" s="69"/>
      <c r="CZ850" s="69"/>
      <c r="DA850" s="69"/>
      <c r="DB850" s="69"/>
      <c r="DC850" s="69"/>
      <c r="DD850" s="69"/>
      <c r="DE850" s="69"/>
      <c r="DF850" s="69"/>
      <c r="DG850" s="69"/>
      <c r="DH850" s="69"/>
      <c r="DI850" s="69"/>
      <c r="DJ850" s="69"/>
      <c r="DK850" s="69"/>
      <c r="DL850" s="69"/>
      <c r="DM850" s="69"/>
      <c r="DN850" s="69"/>
      <c r="DO850" s="69"/>
      <c r="DP850" s="69"/>
      <c r="DQ850" s="69"/>
      <c r="DR850" s="69"/>
      <c r="DS850" s="69"/>
      <c r="DT850" s="69"/>
      <c r="DU850" s="69"/>
      <c r="DV850" s="69"/>
      <c r="DW850" s="69"/>
      <c r="DX850" s="69"/>
      <c r="DY850" s="69"/>
      <c r="DZ850" s="69"/>
      <c r="EA850" s="69"/>
      <c r="EB850" s="69"/>
      <c r="EC850" s="69"/>
      <c r="ED850" s="69"/>
      <c r="EE850" s="69"/>
      <c r="EF850" s="69"/>
      <c r="EG850" s="69"/>
      <c r="EH850" s="69"/>
      <c r="EI850" s="69"/>
      <c r="EJ850" s="69"/>
      <c r="EK850" s="69"/>
      <c r="EL850" s="69"/>
      <c r="EM850" s="69"/>
      <c r="EN850" s="69"/>
      <c r="EO850" s="69"/>
      <c r="EP850" s="69"/>
      <c r="EQ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69"/>
      <c r="AN851" s="69"/>
      <c r="AO851" s="69"/>
      <c r="AP851" s="69"/>
      <c r="AQ851" s="69"/>
      <c r="AR851" s="69"/>
      <c r="AS851" s="69"/>
      <c r="AT851" s="69"/>
      <c r="AU851" s="69"/>
      <c r="AV851" s="69"/>
      <c r="AW851" s="69"/>
      <c r="AX851" s="69"/>
      <c r="AY851" s="69"/>
      <c r="AZ851" s="69"/>
      <c r="BA851" s="69"/>
      <c r="BB851" s="69"/>
      <c r="BC851" s="69"/>
      <c r="BD851" s="69"/>
      <c r="BE851" s="69"/>
      <c r="BF851" s="69"/>
      <c r="BG851" s="69"/>
      <c r="BH851" s="69"/>
      <c r="BI851" s="69"/>
      <c r="BJ851" s="69"/>
      <c r="BK851" s="69"/>
      <c r="BL851" s="69"/>
      <c r="BM851" s="69"/>
      <c r="BN851" s="69"/>
      <c r="BO851" s="69"/>
      <c r="BP851" s="69"/>
      <c r="BQ851" s="69"/>
      <c r="BR851" s="69"/>
      <c r="BS851" s="69"/>
      <c r="BT851" s="69"/>
      <c r="BU851" s="69"/>
      <c r="BV851" s="69"/>
      <c r="BW851" s="69"/>
      <c r="BX851" s="69"/>
      <c r="BY851" s="69"/>
      <c r="BZ851" s="69"/>
      <c r="CA851" s="69"/>
      <c r="CB851" s="69"/>
      <c r="CC851" s="69"/>
      <c r="CD851" s="69"/>
      <c r="CE851" s="69"/>
      <c r="CF851" s="69"/>
      <c r="CG851" s="69"/>
      <c r="CH851" s="69"/>
      <c r="CI851" s="69"/>
      <c r="CJ851" s="69"/>
      <c r="CK851" s="69"/>
      <c r="CL851" s="69"/>
      <c r="CM851" s="69"/>
      <c r="CN851" s="69"/>
      <c r="CO851" s="69"/>
      <c r="CP851" s="69"/>
      <c r="CQ851" s="69"/>
      <c r="CR851" s="69"/>
      <c r="CS851" s="69"/>
      <c r="CT851" s="69"/>
      <c r="CU851" s="69"/>
      <c r="CV851" s="69"/>
      <c r="CW851" s="69"/>
      <c r="CX851" s="69"/>
      <c r="CY851" s="69"/>
      <c r="CZ851" s="69"/>
      <c r="DA851" s="69"/>
      <c r="DB851" s="69"/>
      <c r="DC851" s="69"/>
      <c r="DD851" s="69"/>
      <c r="DE851" s="69"/>
      <c r="DF851" s="69"/>
      <c r="DG851" s="69"/>
      <c r="DH851" s="69"/>
      <c r="DI851" s="69"/>
      <c r="DJ851" s="69"/>
      <c r="DK851" s="69"/>
      <c r="DL851" s="69"/>
      <c r="DM851" s="69"/>
      <c r="DN851" s="69"/>
      <c r="DO851" s="69"/>
      <c r="DP851" s="69"/>
      <c r="DQ851" s="69"/>
      <c r="DR851" s="69"/>
      <c r="DS851" s="69"/>
      <c r="DT851" s="69"/>
      <c r="DU851" s="69"/>
      <c r="DV851" s="69"/>
      <c r="DW851" s="69"/>
      <c r="DX851" s="69"/>
      <c r="DY851" s="69"/>
      <c r="DZ851" s="69"/>
      <c r="EA851" s="69"/>
      <c r="EB851" s="69"/>
      <c r="EC851" s="69"/>
      <c r="ED851" s="69"/>
      <c r="EE851" s="69"/>
      <c r="EF851" s="69"/>
      <c r="EG851" s="69"/>
      <c r="EH851" s="69"/>
      <c r="EI851" s="69"/>
      <c r="EJ851" s="69"/>
      <c r="EK851" s="69"/>
      <c r="EL851" s="69"/>
      <c r="EM851" s="69"/>
      <c r="EN851" s="69"/>
      <c r="EO851" s="69"/>
      <c r="EP851" s="69"/>
      <c r="EQ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c r="AC852" s="69"/>
      <c r="AD852" s="69"/>
      <c r="AE852" s="69"/>
      <c r="AF852" s="69"/>
      <c r="AG852" s="69"/>
      <c r="AH852" s="69"/>
      <c r="AI852" s="69"/>
      <c r="AJ852" s="69"/>
      <c r="AK852" s="69"/>
      <c r="AL852" s="69"/>
      <c r="AM852" s="69"/>
      <c r="AN852" s="69"/>
      <c r="AO852" s="69"/>
      <c r="AP852" s="69"/>
      <c r="AQ852" s="69"/>
      <c r="AR852" s="69"/>
      <c r="AS852" s="69"/>
      <c r="AT852" s="69"/>
      <c r="AU852" s="69"/>
      <c r="AV852" s="69"/>
      <c r="AW852" s="69"/>
      <c r="AX852" s="69"/>
      <c r="AY852" s="69"/>
      <c r="AZ852" s="69"/>
      <c r="BA852" s="69"/>
      <c r="BB852" s="69"/>
      <c r="BC852" s="69"/>
      <c r="BD852" s="69"/>
      <c r="BE852" s="69"/>
      <c r="BF852" s="69"/>
      <c r="BG852" s="69"/>
      <c r="BH852" s="69"/>
      <c r="BI852" s="69"/>
      <c r="BJ852" s="69"/>
      <c r="BK852" s="69"/>
      <c r="BL852" s="69"/>
      <c r="BM852" s="69"/>
      <c r="BN852" s="69"/>
      <c r="BO852" s="69"/>
      <c r="BP852" s="69"/>
      <c r="BQ852" s="69"/>
      <c r="BR852" s="69"/>
      <c r="BS852" s="69"/>
      <c r="BT852" s="69"/>
      <c r="BU852" s="69"/>
      <c r="BV852" s="69"/>
      <c r="BW852" s="69"/>
      <c r="BX852" s="69"/>
      <c r="BY852" s="69"/>
      <c r="BZ852" s="69"/>
      <c r="CA852" s="69"/>
      <c r="CB852" s="69"/>
      <c r="CC852" s="69"/>
      <c r="CD852" s="69"/>
      <c r="CE852" s="69"/>
      <c r="CF852" s="69"/>
      <c r="CG852" s="69"/>
      <c r="CH852" s="69"/>
      <c r="CI852" s="69"/>
      <c r="CJ852" s="69"/>
      <c r="CK852" s="69"/>
      <c r="CL852" s="69"/>
      <c r="CM852" s="69"/>
      <c r="CN852" s="69"/>
      <c r="CO852" s="69"/>
      <c r="CP852" s="69"/>
      <c r="CQ852" s="69"/>
      <c r="CR852" s="69"/>
      <c r="CS852" s="69"/>
      <c r="CT852" s="69"/>
      <c r="CU852" s="69"/>
      <c r="CV852" s="69"/>
      <c r="CW852" s="69"/>
      <c r="CX852" s="69"/>
      <c r="CY852" s="69"/>
      <c r="CZ852" s="69"/>
      <c r="DA852" s="69"/>
      <c r="DB852" s="69"/>
      <c r="DC852" s="69"/>
      <c r="DD852" s="69"/>
      <c r="DE852" s="69"/>
      <c r="DF852" s="69"/>
      <c r="DG852" s="69"/>
      <c r="DH852" s="69"/>
      <c r="DI852" s="69"/>
      <c r="DJ852" s="69"/>
      <c r="DK852" s="69"/>
      <c r="DL852" s="69"/>
      <c r="DM852" s="69"/>
      <c r="DN852" s="69"/>
      <c r="DO852" s="69"/>
      <c r="DP852" s="69"/>
      <c r="DQ852" s="69"/>
      <c r="DR852" s="69"/>
      <c r="DS852" s="69"/>
      <c r="DT852" s="69"/>
      <c r="DU852" s="69"/>
      <c r="DV852" s="69"/>
      <c r="DW852" s="69"/>
      <c r="DX852" s="69"/>
      <c r="DY852" s="69"/>
      <c r="DZ852" s="69"/>
      <c r="EA852" s="69"/>
      <c r="EB852" s="69"/>
      <c r="EC852" s="69"/>
      <c r="ED852" s="69"/>
      <c r="EE852" s="69"/>
      <c r="EF852" s="69"/>
      <c r="EG852" s="69"/>
      <c r="EH852" s="69"/>
      <c r="EI852" s="69"/>
      <c r="EJ852" s="69"/>
      <c r="EK852" s="69"/>
      <c r="EL852" s="69"/>
      <c r="EM852" s="69"/>
      <c r="EN852" s="69"/>
      <c r="EO852" s="69"/>
      <c r="EP852" s="69"/>
      <c r="EQ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c r="AC853" s="69"/>
      <c r="AD853" s="69"/>
      <c r="AE853" s="69"/>
      <c r="AF853" s="69"/>
      <c r="AG853" s="69"/>
      <c r="AH853" s="69"/>
      <c r="AI853" s="69"/>
      <c r="AJ853" s="69"/>
      <c r="AK853" s="69"/>
      <c r="AL853" s="69"/>
      <c r="AM853" s="69"/>
      <c r="AN853" s="69"/>
      <c r="AO853" s="69"/>
      <c r="AP853" s="69"/>
      <c r="AQ853" s="69"/>
      <c r="AR853" s="69"/>
      <c r="AS853" s="69"/>
      <c r="AT853" s="69"/>
      <c r="AU853" s="69"/>
      <c r="AV853" s="69"/>
      <c r="AW853" s="69"/>
      <c r="AX853" s="69"/>
      <c r="AY853" s="69"/>
      <c r="AZ853" s="69"/>
      <c r="BA853" s="69"/>
      <c r="BB853" s="69"/>
      <c r="BC853" s="69"/>
      <c r="BD853" s="69"/>
      <c r="BE853" s="69"/>
      <c r="BF853" s="69"/>
      <c r="BG853" s="69"/>
      <c r="BH853" s="69"/>
      <c r="BI853" s="69"/>
      <c r="BJ853" s="69"/>
      <c r="BK853" s="69"/>
      <c r="BL853" s="69"/>
      <c r="BM853" s="69"/>
      <c r="BN853" s="69"/>
      <c r="BO853" s="69"/>
      <c r="BP853" s="69"/>
      <c r="BQ853" s="69"/>
      <c r="BR853" s="69"/>
      <c r="BS853" s="69"/>
      <c r="BT853" s="69"/>
      <c r="BU853" s="69"/>
      <c r="BV853" s="69"/>
      <c r="BW853" s="69"/>
      <c r="BX853" s="69"/>
      <c r="BY853" s="69"/>
      <c r="BZ853" s="69"/>
      <c r="CA853" s="69"/>
      <c r="CB853" s="69"/>
      <c r="CC853" s="69"/>
      <c r="CD853" s="69"/>
      <c r="CE853" s="69"/>
      <c r="CF853" s="69"/>
      <c r="CG853" s="69"/>
      <c r="CH853" s="69"/>
      <c r="CI853" s="69"/>
      <c r="CJ853" s="69"/>
      <c r="CK853" s="69"/>
      <c r="CL853" s="69"/>
      <c r="CM853" s="69"/>
      <c r="CN853" s="69"/>
      <c r="CO853" s="69"/>
      <c r="CP853" s="69"/>
      <c r="CQ853" s="69"/>
      <c r="CR853" s="69"/>
      <c r="CS853" s="69"/>
      <c r="CT853" s="69"/>
      <c r="CU853" s="69"/>
      <c r="CV853" s="69"/>
      <c r="CW853" s="69"/>
      <c r="CX853" s="69"/>
      <c r="CY853" s="69"/>
      <c r="CZ853" s="69"/>
      <c r="DA853" s="69"/>
      <c r="DB853" s="69"/>
      <c r="DC853" s="69"/>
      <c r="DD853" s="69"/>
      <c r="DE853" s="69"/>
      <c r="DF853" s="69"/>
      <c r="DG853" s="69"/>
      <c r="DH853" s="69"/>
      <c r="DI853" s="69"/>
      <c r="DJ853" s="69"/>
      <c r="DK853" s="69"/>
      <c r="DL853" s="69"/>
      <c r="DM853" s="69"/>
      <c r="DN853" s="69"/>
      <c r="DO853" s="69"/>
      <c r="DP853" s="69"/>
      <c r="DQ853" s="69"/>
      <c r="DR853" s="69"/>
      <c r="DS853" s="69"/>
      <c r="DT853" s="69"/>
      <c r="DU853" s="69"/>
      <c r="DV853" s="69"/>
      <c r="DW853" s="69"/>
      <c r="DX853" s="69"/>
      <c r="DY853" s="69"/>
      <c r="DZ853" s="69"/>
      <c r="EA853" s="69"/>
      <c r="EB853" s="69"/>
      <c r="EC853" s="69"/>
      <c r="ED853" s="69"/>
      <c r="EE853" s="69"/>
      <c r="EF853" s="69"/>
      <c r="EG853" s="69"/>
      <c r="EH853" s="69"/>
      <c r="EI853" s="69"/>
      <c r="EJ853" s="69"/>
      <c r="EK853" s="69"/>
      <c r="EL853" s="69"/>
      <c r="EM853" s="69"/>
      <c r="EN853" s="69"/>
      <c r="EO853" s="69"/>
      <c r="EP853" s="69"/>
      <c r="EQ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c r="AC854" s="69"/>
      <c r="AD854" s="69"/>
      <c r="AE854" s="69"/>
      <c r="AF854" s="69"/>
      <c r="AG854" s="69"/>
      <c r="AH854" s="69"/>
      <c r="AI854" s="69"/>
      <c r="AJ854" s="69"/>
      <c r="AK854" s="69"/>
      <c r="AL854" s="69"/>
      <c r="AM854" s="69"/>
      <c r="AN854" s="69"/>
      <c r="AO854" s="69"/>
      <c r="AP854" s="69"/>
      <c r="AQ854" s="69"/>
      <c r="AR854" s="69"/>
      <c r="AS854" s="69"/>
      <c r="AT854" s="69"/>
      <c r="AU854" s="69"/>
      <c r="AV854" s="69"/>
      <c r="AW854" s="69"/>
      <c r="AX854" s="69"/>
      <c r="AY854" s="69"/>
      <c r="AZ854" s="69"/>
      <c r="BA854" s="69"/>
      <c r="BB854" s="69"/>
      <c r="BC854" s="69"/>
      <c r="BD854" s="69"/>
      <c r="BE854" s="69"/>
      <c r="BF854" s="69"/>
      <c r="BG854" s="69"/>
      <c r="BH854" s="69"/>
      <c r="BI854" s="69"/>
      <c r="BJ854" s="69"/>
      <c r="BK854" s="69"/>
      <c r="BL854" s="69"/>
      <c r="BM854" s="69"/>
      <c r="BN854" s="69"/>
      <c r="BO854" s="69"/>
      <c r="BP854" s="69"/>
      <c r="BQ854" s="69"/>
      <c r="BR854" s="69"/>
      <c r="BS854" s="69"/>
      <c r="BT854" s="69"/>
      <c r="BU854" s="69"/>
      <c r="BV854" s="69"/>
      <c r="BW854" s="69"/>
      <c r="BX854" s="69"/>
      <c r="BY854" s="69"/>
      <c r="BZ854" s="69"/>
      <c r="CA854" s="69"/>
      <c r="CB854" s="69"/>
      <c r="CC854" s="69"/>
      <c r="CD854" s="69"/>
      <c r="CE854" s="69"/>
      <c r="CF854" s="69"/>
      <c r="CG854" s="69"/>
      <c r="CH854" s="69"/>
      <c r="CI854" s="69"/>
      <c r="CJ854" s="69"/>
      <c r="CK854" s="69"/>
      <c r="CL854" s="69"/>
      <c r="CM854" s="69"/>
      <c r="CN854" s="69"/>
      <c r="CO854" s="69"/>
      <c r="CP854" s="69"/>
      <c r="CQ854" s="69"/>
      <c r="CR854" s="69"/>
      <c r="CS854" s="69"/>
      <c r="CT854" s="69"/>
      <c r="CU854" s="69"/>
      <c r="CV854" s="69"/>
      <c r="CW854" s="69"/>
      <c r="CX854" s="69"/>
      <c r="CY854" s="69"/>
      <c r="CZ854" s="69"/>
      <c r="DA854" s="69"/>
      <c r="DB854" s="69"/>
      <c r="DC854" s="69"/>
      <c r="DD854" s="69"/>
      <c r="DE854" s="69"/>
      <c r="DF854" s="69"/>
      <c r="DG854" s="69"/>
      <c r="DH854" s="69"/>
      <c r="DI854" s="69"/>
      <c r="DJ854" s="69"/>
      <c r="DK854" s="69"/>
      <c r="DL854" s="69"/>
      <c r="DM854" s="69"/>
      <c r="DN854" s="69"/>
      <c r="DO854" s="69"/>
      <c r="DP854" s="69"/>
      <c r="DQ854" s="69"/>
      <c r="DR854" s="69"/>
      <c r="DS854" s="69"/>
      <c r="DT854" s="69"/>
      <c r="DU854" s="69"/>
      <c r="DV854" s="69"/>
      <c r="DW854" s="69"/>
      <c r="DX854" s="69"/>
      <c r="DY854" s="69"/>
      <c r="DZ854" s="69"/>
      <c r="EA854" s="69"/>
      <c r="EB854" s="69"/>
      <c r="EC854" s="69"/>
      <c r="ED854" s="69"/>
      <c r="EE854" s="69"/>
      <c r="EF854" s="69"/>
      <c r="EG854" s="69"/>
      <c r="EH854" s="69"/>
      <c r="EI854" s="69"/>
      <c r="EJ854" s="69"/>
      <c r="EK854" s="69"/>
      <c r="EL854" s="69"/>
      <c r="EM854" s="69"/>
      <c r="EN854" s="69"/>
      <c r="EO854" s="69"/>
      <c r="EP854" s="69"/>
      <c r="EQ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c r="AC855" s="69"/>
      <c r="AD855" s="69"/>
      <c r="AE855" s="69"/>
      <c r="AF855" s="69"/>
      <c r="AG855" s="69"/>
      <c r="AH855" s="69"/>
      <c r="AI855" s="69"/>
      <c r="AJ855" s="69"/>
      <c r="AK855" s="69"/>
      <c r="AL855" s="69"/>
      <c r="AM855" s="69"/>
      <c r="AN855" s="69"/>
      <c r="AO855" s="69"/>
      <c r="AP855" s="69"/>
      <c r="AQ855" s="69"/>
      <c r="AR855" s="69"/>
      <c r="AS855" s="69"/>
      <c r="AT855" s="69"/>
      <c r="AU855" s="69"/>
      <c r="AV855" s="69"/>
      <c r="AW855" s="69"/>
      <c r="AX855" s="69"/>
      <c r="AY855" s="69"/>
      <c r="AZ855" s="69"/>
      <c r="BA855" s="69"/>
      <c r="BB855" s="69"/>
      <c r="BC855" s="69"/>
      <c r="BD855" s="69"/>
      <c r="BE855" s="69"/>
      <c r="BF855" s="69"/>
      <c r="BG855" s="69"/>
      <c r="BH855" s="69"/>
      <c r="BI855" s="69"/>
      <c r="BJ855" s="69"/>
      <c r="BK855" s="69"/>
      <c r="BL855" s="69"/>
      <c r="BM855" s="69"/>
      <c r="BN855" s="69"/>
      <c r="BO855" s="69"/>
      <c r="BP855" s="69"/>
      <c r="BQ855" s="69"/>
      <c r="BR855" s="69"/>
      <c r="BS855" s="69"/>
      <c r="BT855" s="69"/>
      <c r="BU855" s="69"/>
      <c r="BV855" s="69"/>
      <c r="BW855" s="69"/>
      <c r="BX855" s="69"/>
      <c r="BY855" s="69"/>
      <c r="BZ855" s="69"/>
      <c r="CA855" s="69"/>
      <c r="CB855" s="69"/>
      <c r="CC855" s="69"/>
      <c r="CD855" s="69"/>
      <c r="CE855" s="69"/>
      <c r="CF855" s="69"/>
      <c r="CG855" s="69"/>
      <c r="CH855" s="69"/>
      <c r="CI855" s="69"/>
      <c r="CJ855" s="69"/>
      <c r="CK855" s="69"/>
      <c r="CL855" s="69"/>
      <c r="CM855" s="69"/>
      <c r="CN855" s="69"/>
      <c r="CO855" s="69"/>
      <c r="CP855" s="69"/>
      <c r="CQ855" s="69"/>
      <c r="CR855" s="69"/>
      <c r="CS855" s="69"/>
      <c r="CT855" s="69"/>
      <c r="CU855" s="69"/>
      <c r="CV855" s="69"/>
      <c r="CW855" s="69"/>
      <c r="CX855" s="69"/>
      <c r="CY855" s="69"/>
      <c r="CZ855" s="69"/>
      <c r="DA855" s="69"/>
      <c r="DB855" s="69"/>
      <c r="DC855" s="69"/>
      <c r="DD855" s="69"/>
      <c r="DE855" s="69"/>
      <c r="DF855" s="69"/>
      <c r="DG855" s="69"/>
      <c r="DH855" s="69"/>
      <c r="DI855" s="69"/>
      <c r="DJ855" s="69"/>
      <c r="DK855" s="69"/>
      <c r="DL855" s="69"/>
      <c r="DM855" s="69"/>
      <c r="DN855" s="69"/>
      <c r="DO855" s="69"/>
      <c r="DP855" s="69"/>
      <c r="DQ855" s="69"/>
      <c r="DR855" s="69"/>
      <c r="DS855" s="69"/>
      <c r="DT855" s="69"/>
      <c r="DU855" s="69"/>
      <c r="DV855" s="69"/>
      <c r="DW855" s="69"/>
      <c r="DX855" s="69"/>
      <c r="DY855" s="69"/>
      <c r="DZ855" s="69"/>
      <c r="EA855" s="69"/>
      <c r="EB855" s="69"/>
      <c r="EC855" s="69"/>
      <c r="ED855" s="69"/>
      <c r="EE855" s="69"/>
      <c r="EF855" s="69"/>
      <c r="EG855" s="69"/>
      <c r="EH855" s="69"/>
      <c r="EI855" s="69"/>
      <c r="EJ855" s="69"/>
      <c r="EK855" s="69"/>
      <c r="EL855" s="69"/>
      <c r="EM855" s="69"/>
      <c r="EN855" s="69"/>
      <c r="EO855" s="69"/>
      <c r="EP855" s="69"/>
      <c r="EQ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c r="AC856" s="69"/>
      <c r="AD856" s="69"/>
      <c r="AE856" s="69"/>
      <c r="AF856" s="69"/>
      <c r="AG856" s="69"/>
      <c r="AH856" s="69"/>
      <c r="AI856" s="69"/>
      <c r="AJ856" s="69"/>
      <c r="AK856" s="69"/>
      <c r="AL856" s="69"/>
      <c r="AM856" s="69"/>
      <c r="AN856" s="69"/>
      <c r="AO856" s="69"/>
      <c r="AP856" s="69"/>
      <c r="AQ856" s="69"/>
      <c r="AR856" s="69"/>
      <c r="AS856" s="69"/>
      <c r="AT856" s="69"/>
      <c r="AU856" s="69"/>
      <c r="AV856" s="69"/>
      <c r="AW856" s="69"/>
      <c r="AX856" s="69"/>
      <c r="AY856" s="69"/>
      <c r="AZ856" s="69"/>
      <c r="BA856" s="69"/>
      <c r="BB856" s="69"/>
      <c r="BC856" s="69"/>
      <c r="BD856" s="69"/>
      <c r="BE856" s="69"/>
      <c r="BF856" s="69"/>
      <c r="BG856" s="69"/>
      <c r="BH856" s="69"/>
      <c r="BI856" s="69"/>
      <c r="BJ856" s="69"/>
      <c r="BK856" s="69"/>
      <c r="BL856" s="69"/>
      <c r="BM856" s="69"/>
      <c r="BN856" s="69"/>
      <c r="BO856" s="69"/>
      <c r="BP856" s="69"/>
      <c r="BQ856" s="69"/>
      <c r="BR856" s="69"/>
      <c r="BS856" s="69"/>
      <c r="BT856" s="69"/>
      <c r="BU856" s="69"/>
      <c r="BV856" s="69"/>
      <c r="BW856" s="69"/>
      <c r="BX856" s="69"/>
      <c r="BY856" s="69"/>
      <c r="BZ856" s="69"/>
      <c r="CA856" s="69"/>
      <c r="CB856" s="69"/>
      <c r="CC856" s="69"/>
      <c r="CD856" s="69"/>
      <c r="CE856" s="69"/>
      <c r="CF856" s="69"/>
      <c r="CG856" s="69"/>
      <c r="CH856" s="69"/>
      <c r="CI856" s="69"/>
      <c r="CJ856" s="69"/>
      <c r="CK856" s="69"/>
      <c r="CL856" s="69"/>
      <c r="CM856" s="69"/>
      <c r="CN856" s="69"/>
      <c r="CO856" s="69"/>
      <c r="CP856" s="69"/>
      <c r="CQ856" s="69"/>
      <c r="CR856" s="69"/>
      <c r="CS856" s="69"/>
      <c r="CT856" s="69"/>
      <c r="CU856" s="69"/>
      <c r="CV856" s="69"/>
      <c r="CW856" s="69"/>
      <c r="CX856" s="69"/>
      <c r="CY856" s="69"/>
      <c r="CZ856" s="69"/>
      <c r="DA856" s="69"/>
      <c r="DB856" s="69"/>
      <c r="DC856" s="69"/>
      <c r="DD856" s="69"/>
      <c r="DE856" s="69"/>
      <c r="DF856" s="69"/>
      <c r="DG856" s="69"/>
      <c r="DH856" s="69"/>
      <c r="DI856" s="69"/>
      <c r="DJ856" s="69"/>
      <c r="DK856" s="69"/>
      <c r="DL856" s="69"/>
      <c r="DM856" s="69"/>
      <c r="DN856" s="69"/>
      <c r="DO856" s="69"/>
      <c r="DP856" s="69"/>
      <c r="DQ856" s="69"/>
      <c r="DR856" s="69"/>
      <c r="DS856" s="69"/>
      <c r="DT856" s="69"/>
      <c r="DU856" s="69"/>
      <c r="DV856" s="69"/>
      <c r="DW856" s="69"/>
      <c r="DX856" s="69"/>
      <c r="DY856" s="69"/>
      <c r="DZ856" s="69"/>
      <c r="EA856" s="69"/>
      <c r="EB856" s="69"/>
      <c r="EC856" s="69"/>
      <c r="ED856" s="69"/>
      <c r="EE856" s="69"/>
      <c r="EF856" s="69"/>
      <c r="EG856" s="69"/>
      <c r="EH856" s="69"/>
      <c r="EI856" s="69"/>
      <c r="EJ856" s="69"/>
      <c r="EK856" s="69"/>
      <c r="EL856" s="69"/>
      <c r="EM856" s="69"/>
      <c r="EN856" s="69"/>
      <c r="EO856" s="69"/>
      <c r="EP856" s="69"/>
      <c r="EQ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c r="AC857" s="69"/>
      <c r="AD857" s="69"/>
      <c r="AE857" s="69"/>
      <c r="AF857" s="69"/>
      <c r="AG857" s="69"/>
      <c r="AH857" s="69"/>
      <c r="AI857" s="69"/>
      <c r="AJ857" s="69"/>
      <c r="AK857" s="69"/>
      <c r="AL857" s="69"/>
      <c r="AM857" s="69"/>
      <c r="AN857" s="69"/>
      <c r="AO857" s="69"/>
      <c r="AP857" s="69"/>
      <c r="AQ857" s="69"/>
      <c r="AR857" s="69"/>
      <c r="AS857" s="69"/>
      <c r="AT857" s="69"/>
      <c r="AU857" s="69"/>
      <c r="AV857" s="69"/>
      <c r="AW857" s="69"/>
      <c r="AX857" s="69"/>
      <c r="AY857" s="69"/>
      <c r="AZ857" s="69"/>
      <c r="BA857" s="69"/>
      <c r="BB857" s="69"/>
      <c r="BC857" s="69"/>
      <c r="BD857" s="69"/>
      <c r="BE857" s="69"/>
      <c r="BF857" s="69"/>
      <c r="BG857" s="69"/>
      <c r="BH857" s="69"/>
      <c r="BI857" s="69"/>
      <c r="BJ857" s="69"/>
      <c r="BK857" s="69"/>
      <c r="BL857" s="69"/>
      <c r="BM857" s="69"/>
      <c r="BN857" s="69"/>
      <c r="BO857" s="69"/>
      <c r="BP857" s="69"/>
      <c r="BQ857" s="69"/>
      <c r="BR857" s="69"/>
      <c r="BS857" s="69"/>
      <c r="BT857" s="69"/>
      <c r="BU857" s="69"/>
      <c r="BV857" s="69"/>
      <c r="BW857" s="69"/>
      <c r="BX857" s="69"/>
      <c r="BY857" s="69"/>
      <c r="BZ857" s="69"/>
      <c r="CA857" s="69"/>
      <c r="CB857" s="69"/>
      <c r="CC857" s="69"/>
      <c r="CD857" s="69"/>
      <c r="CE857" s="69"/>
      <c r="CF857" s="69"/>
      <c r="CG857" s="69"/>
      <c r="CH857" s="69"/>
      <c r="CI857" s="69"/>
      <c r="CJ857" s="69"/>
      <c r="CK857" s="69"/>
      <c r="CL857" s="69"/>
      <c r="CM857" s="69"/>
      <c r="CN857" s="69"/>
      <c r="CO857" s="69"/>
      <c r="CP857" s="69"/>
      <c r="CQ857" s="69"/>
      <c r="CR857" s="69"/>
      <c r="CS857" s="69"/>
      <c r="CT857" s="69"/>
      <c r="CU857" s="69"/>
      <c r="CV857" s="69"/>
      <c r="CW857" s="69"/>
      <c r="CX857" s="69"/>
      <c r="CY857" s="69"/>
      <c r="CZ857" s="69"/>
      <c r="DA857" s="69"/>
      <c r="DB857" s="69"/>
      <c r="DC857" s="69"/>
      <c r="DD857" s="69"/>
      <c r="DE857" s="69"/>
      <c r="DF857" s="69"/>
      <c r="DG857" s="69"/>
      <c r="DH857" s="69"/>
      <c r="DI857" s="69"/>
      <c r="DJ857" s="69"/>
      <c r="DK857" s="69"/>
      <c r="DL857" s="69"/>
      <c r="DM857" s="69"/>
      <c r="DN857" s="69"/>
      <c r="DO857" s="69"/>
      <c r="DP857" s="69"/>
      <c r="DQ857" s="69"/>
      <c r="DR857" s="69"/>
      <c r="DS857" s="69"/>
      <c r="DT857" s="69"/>
      <c r="DU857" s="69"/>
      <c r="DV857" s="69"/>
      <c r="DW857" s="69"/>
      <c r="DX857" s="69"/>
      <c r="DY857" s="69"/>
      <c r="DZ857" s="69"/>
      <c r="EA857" s="69"/>
      <c r="EB857" s="69"/>
      <c r="EC857" s="69"/>
      <c r="ED857" s="69"/>
      <c r="EE857" s="69"/>
      <c r="EF857" s="69"/>
      <c r="EG857" s="69"/>
      <c r="EH857" s="69"/>
      <c r="EI857" s="69"/>
      <c r="EJ857" s="69"/>
      <c r="EK857" s="69"/>
      <c r="EL857" s="69"/>
      <c r="EM857" s="69"/>
      <c r="EN857" s="69"/>
      <c r="EO857" s="69"/>
      <c r="EP857" s="69"/>
      <c r="EQ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c r="AC858" s="69"/>
      <c r="AD858" s="69"/>
      <c r="AE858" s="69"/>
      <c r="AF858" s="69"/>
      <c r="AG858" s="69"/>
      <c r="AH858" s="69"/>
      <c r="AI858" s="69"/>
      <c r="AJ858" s="69"/>
      <c r="AK858" s="69"/>
      <c r="AL858" s="69"/>
      <c r="AM858" s="69"/>
      <c r="AN858" s="69"/>
      <c r="AO858" s="69"/>
      <c r="AP858" s="69"/>
      <c r="AQ858" s="69"/>
      <c r="AR858" s="69"/>
      <c r="AS858" s="69"/>
      <c r="AT858" s="69"/>
      <c r="AU858" s="69"/>
      <c r="AV858" s="69"/>
      <c r="AW858" s="69"/>
      <c r="AX858" s="69"/>
      <c r="AY858" s="69"/>
      <c r="AZ858" s="69"/>
      <c r="BA858" s="69"/>
      <c r="BB858" s="69"/>
      <c r="BC858" s="69"/>
      <c r="BD858" s="69"/>
      <c r="BE858" s="69"/>
      <c r="BF858" s="69"/>
      <c r="BG858" s="69"/>
      <c r="BH858" s="69"/>
      <c r="BI858" s="69"/>
      <c r="BJ858" s="69"/>
      <c r="BK858" s="69"/>
      <c r="BL858" s="69"/>
      <c r="BM858" s="69"/>
      <c r="BN858" s="69"/>
      <c r="BO858" s="69"/>
      <c r="BP858" s="69"/>
      <c r="BQ858" s="69"/>
      <c r="BR858" s="69"/>
      <c r="BS858" s="69"/>
      <c r="BT858" s="69"/>
      <c r="BU858" s="69"/>
      <c r="BV858" s="69"/>
      <c r="BW858" s="69"/>
      <c r="BX858" s="69"/>
      <c r="BY858" s="69"/>
      <c r="BZ858" s="69"/>
      <c r="CA858" s="69"/>
      <c r="CB858" s="69"/>
      <c r="CC858" s="69"/>
      <c r="CD858" s="69"/>
      <c r="CE858" s="69"/>
      <c r="CF858" s="69"/>
      <c r="CG858" s="69"/>
      <c r="CH858" s="69"/>
      <c r="CI858" s="69"/>
      <c r="CJ858" s="69"/>
      <c r="CK858" s="69"/>
      <c r="CL858" s="69"/>
      <c r="CM858" s="69"/>
      <c r="CN858" s="69"/>
      <c r="CO858" s="69"/>
      <c r="CP858" s="69"/>
      <c r="CQ858" s="69"/>
      <c r="CR858" s="69"/>
      <c r="CS858" s="69"/>
      <c r="CT858" s="69"/>
      <c r="CU858" s="69"/>
      <c r="CV858" s="69"/>
      <c r="CW858" s="69"/>
      <c r="CX858" s="69"/>
      <c r="CY858" s="69"/>
      <c r="CZ858" s="69"/>
      <c r="DA858" s="69"/>
      <c r="DB858" s="69"/>
      <c r="DC858" s="69"/>
      <c r="DD858" s="69"/>
      <c r="DE858" s="69"/>
      <c r="DF858" s="69"/>
      <c r="DG858" s="69"/>
      <c r="DH858" s="69"/>
      <c r="DI858" s="69"/>
      <c r="DJ858" s="69"/>
      <c r="DK858" s="69"/>
      <c r="DL858" s="69"/>
      <c r="DM858" s="69"/>
      <c r="DN858" s="69"/>
      <c r="DO858" s="69"/>
      <c r="DP858" s="69"/>
      <c r="DQ858" s="69"/>
      <c r="DR858" s="69"/>
      <c r="DS858" s="69"/>
      <c r="DT858" s="69"/>
      <c r="DU858" s="69"/>
      <c r="DV858" s="69"/>
      <c r="DW858" s="69"/>
      <c r="DX858" s="69"/>
      <c r="DY858" s="69"/>
      <c r="DZ858" s="69"/>
      <c r="EA858" s="69"/>
      <c r="EB858" s="69"/>
      <c r="EC858" s="69"/>
      <c r="ED858" s="69"/>
      <c r="EE858" s="69"/>
      <c r="EF858" s="69"/>
      <c r="EG858" s="69"/>
      <c r="EH858" s="69"/>
      <c r="EI858" s="69"/>
      <c r="EJ858" s="69"/>
      <c r="EK858" s="69"/>
      <c r="EL858" s="69"/>
      <c r="EM858" s="69"/>
      <c r="EN858" s="69"/>
      <c r="EO858" s="69"/>
      <c r="EP858" s="69"/>
      <c r="EQ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c r="AC859" s="69"/>
      <c r="AD859" s="69"/>
      <c r="AE859" s="69"/>
      <c r="AF859" s="69"/>
      <c r="AG859" s="69"/>
      <c r="AH859" s="69"/>
      <c r="AI859" s="69"/>
      <c r="AJ859" s="69"/>
      <c r="AK859" s="69"/>
      <c r="AL859" s="69"/>
      <c r="AM859" s="69"/>
      <c r="AN859" s="69"/>
      <c r="AO859" s="69"/>
      <c r="AP859" s="69"/>
      <c r="AQ859" s="69"/>
      <c r="AR859" s="69"/>
      <c r="AS859" s="69"/>
      <c r="AT859" s="69"/>
      <c r="AU859" s="69"/>
      <c r="AV859" s="69"/>
      <c r="AW859" s="69"/>
      <c r="AX859" s="69"/>
      <c r="AY859" s="69"/>
      <c r="AZ859" s="69"/>
      <c r="BA859" s="69"/>
      <c r="BB859" s="69"/>
      <c r="BC859" s="69"/>
      <c r="BD859" s="69"/>
      <c r="BE859" s="69"/>
      <c r="BF859" s="69"/>
      <c r="BG859" s="69"/>
      <c r="BH859" s="69"/>
      <c r="BI859" s="69"/>
      <c r="BJ859" s="69"/>
      <c r="BK859" s="69"/>
      <c r="BL859" s="69"/>
      <c r="BM859" s="69"/>
      <c r="BN859" s="69"/>
      <c r="BO859" s="69"/>
      <c r="BP859" s="69"/>
      <c r="BQ859" s="69"/>
      <c r="BR859" s="69"/>
      <c r="BS859" s="69"/>
      <c r="BT859" s="69"/>
      <c r="BU859" s="69"/>
      <c r="BV859" s="69"/>
      <c r="BW859" s="69"/>
      <c r="BX859" s="69"/>
      <c r="BY859" s="69"/>
      <c r="BZ859" s="69"/>
      <c r="CA859" s="69"/>
      <c r="CB859" s="69"/>
      <c r="CC859" s="69"/>
      <c r="CD859" s="69"/>
      <c r="CE859" s="69"/>
      <c r="CF859" s="69"/>
      <c r="CG859" s="69"/>
      <c r="CH859" s="69"/>
      <c r="CI859" s="69"/>
      <c r="CJ859" s="69"/>
      <c r="CK859" s="69"/>
      <c r="CL859" s="69"/>
      <c r="CM859" s="69"/>
      <c r="CN859" s="69"/>
      <c r="CO859" s="69"/>
      <c r="CP859" s="69"/>
      <c r="CQ859" s="69"/>
      <c r="CR859" s="69"/>
      <c r="CS859" s="69"/>
      <c r="CT859" s="69"/>
      <c r="CU859" s="69"/>
      <c r="CV859" s="69"/>
      <c r="CW859" s="69"/>
      <c r="CX859" s="69"/>
      <c r="CY859" s="69"/>
      <c r="CZ859" s="69"/>
      <c r="DA859" s="69"/>
      <c r="DB859" s="69"/>
      <c r="DC859" s="69"/>
      <c r="DD859" s="69"/>
      <c r="DE859" s="69"/>
      <c r="DF859" s="69"/>
      <c r="DG859" s="69"/>
      <c r="DH859" s="69"/>
      <c r="DI859" s="69"/>
      <c r="DJ859" s="69"/>
      <c r="DK859" s="69"/>
      <c r="DL859" s="69"/>
      <c r="DM859" s="69"/>
      <c r="DN859" s="69"/>
      <c r="DO859" s="69"/>
      <c r="DP859" s="69"/>
      <c r="DQ859" s="69"/>
      <c r="DR859" s="69"/>
      <c r="DS859" s="69"/>
      <c r="DT859" s="69"/>
      <c r="DU859" s="69"/>
      <c r="DV859" s="69"/>
      <c r="DW859" s="69"/>
      <c r="DX859" s="69"/>
      <c r="DY859" s="69"/>
      <c r="DZ859" s="69"/>
      <c r="EA859" s="69"/>
      <c r="EB859" s="69"/>
      <c r="EC859" s="69"/>
      <c r="ED859" s="69"/>
      <c r="EE859" s="69"/>
      <c r="EF859" s="69"/>
      <c r="EG859" s="69"/>
      <c r="EH859" s="69"/>
      <c r="EI859" s="69"/>
      <c r="EJ859" s="69"/>
      <c r="EK859" s="69"/>
      <c r="EL859" s="69"/>
      <c r="EM859" s="69"/>
      <c r="EN859" s="69"/>
      <c r="EO859" s="69"/>
      <c r="EP859" s="69"/>
      <c r="EQ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c r="AK860" s="69"/>
      <c r="AL860" s="69"/>
      <c r="AM860" s="69"/>
      <c r="AN860" s="69"/>
      <c r="AO860" s="69"/>
      <c r="AP860" s="69"/>
      <c r="AQ860" s="69"/>
      <c r="AR860" s="69"/>
      <c r="AS860" s="69"/>
      <c r="AT860" s="69"/>
      <c r="AU860" s="69"/>
      <c r="AV860" s="69"/>
      <c r="AW860" s="69"/>
      <c r="AX860" s="69"/>
      <c r="AY860" s="69"/>
      <c r="AZ860" s="69"/>
      <c r="BA860" s="69"/>
      <c r="BB860" s="69"/>
      <c r="BC860" s="69"/>
      <c r="BD860" s="69"/>
      <c r="BE860" s="69"/>
      <c r="BF860" s="69"/>
      <c r="BG860" s="69"/>
      <c r="BH860" s="69"/>
      <c r="BI860" s="69"/>
      <c r="BJ860" s="69"/>
      <c r="BK860" s="69"/>
      <c r="BL860" s="69"/>
      <c r="BM860" s="69"/>
      <c r="BN860" s="69"/>
      <c r="BO860" s="69"/>
      <c r="BP860" s="69"/>
      <c r="BQ860" s="69"/>
      <c r="BR860" s="69"/>
      <c r="BS860" s="69"/>
      <c r="BT860" s="69"/>
      <c r="BU860" s="69"/>
      <c r="BV860" s="69"/>
      <c r="BW860" s="69"/>
      <c r="BX860" s="69"/>
      <c r="BY860" s="69"/>
      <c r="BZ860" s="69"/>
      <c r="CA860" s="69"/>
      <c r="CB860" s="69"/>
      <c r="CC860" s="69"/>
      <c r="CD860" s="69"/>
      <c r="CE860" s="69"/>
      <c r="CF860" s="69"/>
      <c r="CG860" s="69"/>
      <c r="CH860" s="69"/>
      <c r="CI860" s="69"/>
      <c r="CJ860" s="69"/>
      <c r="CK860" s="69"/>
      <c r="CL860" s="69"/>
      <c r="CM860" s="69"/>
      <c r="CN860" s="69"/>
      <c r="CO860" s="69"/>
      <c r="CP860" s="69"/>
      <c r="CQ860" s="69"/>
      <c r="CR860" s="69"/>
      <c r="CS860" s="69"/>
      <c r="CT860" s="69"/>
      <c r="CU860" s="69"/>
      <c r="CV860" s="69"/>
      <c r="CW860" s="69"/>
      <c r="CX860" s="69"/>
      <c r="CY860" s="69"/>
      <c r="CZ860" s="69"/>
      <c r="DA860" s="69"/>
      <c r="DB860" s="69"/>
      <c r="DC860" s="69"/>
      <c r="DD860" s="69"/>
      <c r="DE860" s="69"/>
      <c r="DF860" s="69"/>
      <c r="DG860" s="69"/>
      <c r="DH860" s="69"/>
      <c r="DI860" s="69"/>
      <c r="DJ860" s="69"/>
      <c r="DK860" s="69"/>
      <c r="DL860" s="69"/>
      <c r="DM860" s="69"/>
      <c r="DN860" s="69"/>
      <c r="DO860" s="69"/>
      <c r="DP860" s="69"/>
      <c r="DQ860" s="69"/>
      <c r="DR860" s="69"/>
      <c r="DS860" s="69"/>
      <c r="DT860" s="69"/>
      <c r="DU860" s="69"/>
      <c r="DV860" s="69"/>
      <c r="DW860" s="69"/>
      <c r="DX860" s="69"/>
      <c r="DY860" s="69"/>
      <c r="DZ860" s="69"/>
      <c r="EA860" s="69"/>
      <c r="EB860" s="69"/>
      <c r="EC860" s="69"/>
      <c r="ED860" s="69"/>
      <c r="EE860" s="69"/>
      <c r="EF860" s="69"/>
      <c r="EG860" s="69"/>
      <c r="EH860" s="69"/>
      <c r="EI860" s="69"/>
      <c r="EJ860" s="69"/>
      <c r="EK860" s="69"/>
      <c r="EL860" s="69"/>
      <c r="EM860" s="69"/>
      <c r="EN860" s="69"/>
      <c r="EO860" s="69"/>
      <c r="EP860" s="69"/>
      <c r="EQ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c r="AC861" s="69"/>
      <c r="AD861" s="69"/>
      <c r="AE861" s="69"/>
      <c r="AF861" s="69"/>
      <c r="AG861" s="69"/>
      <c r="AH861" s="69"/>
      <c r="AI861" s="69"/>
      <c r="AJ861" s="69"/>
      <c r="AK861" s="69"/>
      <c r="AL861" s="69"/>
      <c r="AM861" s="69"/>
      <c r="AN861" s="69"/>
      <c r="AO861" s="69"/>
      <c r="AP861" s="69"/>
      <c r="AQ861" s="69"/>
      <c r="AR861" s="69"/>
      <c r="AS861" s="69"/>
      <c r="AT861" s="69"/>
      <c r="AU861" s="69"/>
      <c r="AV861" s="69"/>
      <c r="AW861" s="69"/>
      <c r="AX861" s="69"/>
      <c r="AY861" s="69"/>
      <c r="AZ861" s="69"/>
      <c r="BA861" s="69"/>
      <c r="BB861" s="69"/>
      <c r="BC861" s="69"/>
      <c r="BD861" s="69"/>
      <c r="BE861" s="69"/>
      <c r="BF861" s="69"/>
      <c r="BG861" s="69"/>
      <c r="BH861" s="69"/>
      <c r="BI861" s="69"/>
      <c r="BJ861" s="69"/>
      <c r="BK861" s="69"/>
      <c r="BL861" s="69"/>
      <c r="BM861" s="69"/>
      <c r="BN861" s="69"/>
      <c r="BO861" s="69"/>
      <c r="BP861" s="69"/>
      <c r="BQ861" s="69"/>
      <c r="BR861" s="69"/>
      <c r="BS861" s="69"/>
      <c r="BT861" s="69"/>
      <c r="BU861" s="69"/>
      <c r="BV861" s="69"/>
      <c r="BW861" s="69"/>
      <c r="BX861" s="69"/>
      <c r="BY861" s="69"/>
      <c r="BZ861" s="69"/>
      <c r="CA861" s="69"/>
      <c r="CB861" s="69"/>
      <c r="CC861" s="69"/>
      <c r="CD861" s="69"/>
      <c r="CE861" s="69"/>
      <c r="CF861" s="69"/>
      <c r="CG861" s="69"/>
      <c r="CH861" s="69"/>
      <c r="CI861" s="69"/>
      <c r="CJ861" s="69"/>
      <c r="CK861" s="69"/>
      <c r="CL861" s="69"/>
      <c r="CM861" s="69"/>
      <c r="CN861" s="69"/>
      <c r="CO861" s="69"/>
      <c r="CP861" s="69"/>
      <c r="CQ861" s="69"/>
      <c r="CR861" s="69"/>
      <c r="CS861" s="69"/>
      <c r="CT861" s="69"/>
      <c r="CU861" s="69"/>
      <c r="CV861" s="69"/>
      <c r="CW861" s="69"/>
      <c r="CX861" s="69"/>
      <c r="CY861" s="69"/>
      <c r="CZ861" s="69"/>
      <c r="DA861" s="69"/>
      <c r="DB861" s="69"/>
      <c r="DC861" s="69"/>
      <c r="DD861" s="69"/>
      <c r="DE861" s="69"/>
      <c r="DF861" s="69"/>
      <c r="DG861" s="69"/>
      <c r="DH861" s="69"/>
      <c r="DI861" s="69"/>
      <c r="DJ861" s="69"/>
      <c r="DK861" s="69"/>
      <c r="DL861" s="69"/>
      <c r="DM861" s="69"/>
      <c r="DN861" s="69"/>
      <c r="DO861" s="69"/>
      <c r="DP861" s="69"/>
      <c r="DQ861" s="69"/>
      <c r="DR861" s="69"/>
      <c r="DS861" s="69"/>
      <c r="DT861" s="69"/>
      <c r="DU861" s="69"/>
      <c r="DV861" s="69"/>
      <c r="DW861" s="69"/>
      <c r="DX861" s="69"/>
      <c r="DY861" s="69"/>
      <c r="DZ861" s="69"/>
      <c r="EA861" s="69"/>
      <c r="EB861" s="69"/>
      <c r="EC861" s="69"/>
      <c r="ED861" s="69"/>
      <c r="EE861" s="69"/>
      <c r="EF861" s="69"/>
      <c r="EG861" s="69"/>
      <c r="EH861" s="69"/>
      <c r="EI861" s="69"/>
      <c r="EJ861" s="69"/>
      <c r="EK861" s="69"/>
      <c r="EL861" s="69"/>
      <c r="EM861" s="69"/>
      <c r="EN861" s="69"/>
      <c r="EO861" s="69"/>
      <c r="EP861" s="69"/>
      <c r="EQ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c r="AC862" s="69"/>
      <c r="AD862" s="69"/>
      <c r="AE862" s="69"/>
      <c r="AF862" s="69"/>
      <c r="AG862" s="69"/>
      <c r="AH862" s="69"/>
      <c r="AI862" s="69"/>
      <c r="AJ862" s="69"/>
      <c r="AK862" s="69"/>
      <c r="AL862" s="69"/>
      <c r="AM862" s="69"/>
      <c r="AN862" s="69"/>
      <c r="AO862" s="69"/>
      <c r="AP862" s="69"/>
      <c r="AQ862" s="69"/>
      <c r="AR862" s="69"/>
      <c r="AS862" s="69"/>
      <c r="AT862" s="69"/>
      <c r="AU862" s="69"/>
      <c r="AV862" s="69"/>
      <c r="AW862" s="69"/>
      <c r="AX862" s="69"/>
      <c r="AY862" s="69"/>
      <c r="AZ862" s="69"/>
      <c r="BA862" s="69"/>
      <c r="BB862" s="69"/>
      <c r="BC862" s="69"/>
      <c r="BD862" s="69"/>
      <c r="BE862" s="69"/>
      <c r="BF862" s="69"/>
      <c r="BG862" s="69"/>
      <c r="BH862" s="69"/>
      <c r="BI862" s="69"/>
      <c r="BJ862" s="69"/>
      <c r="BK862" s="69"/>
      <c r="BL862" s="69"/>
      <c r="BM862" s="69"/>
      <c r="BN862" s="69"/>
      <c r="BO862" s="69"/>
      <c r="BP862" s="69"/>
      <c r="BQ862" s="69"/>
      <c r="BR862" s="69"/>
      <c r="BS862" s="69"/>
      <c r="BT862" s="69"/>
      <c r="BU862" s="69"/>
      <c r="BV862" s="69"/>
      <c r="BW862" s="69"/>
      <c r="BX862" s="69"/>
      <c r="BY862" s="69"/>
      <c r="BZ862" s="69"/>
      <c r="CA862" s="69"/>
      <c r="CB862" s="69"/>
      <c r="CC862" s="69"/>
      <c r="CD862" s="69"/>
      <c r="CE862" s="69"/>
      <c r="CF862" s="69"/>
      <c r="CG862" s="69"/>
      <c r="CH862" s="69"/>
      <c r="CI862" s="69"/>
      <c r="CJ862" s="69"/>
      <c r="CK862" s="69"/>
      <c r="CL862" s="69"/>
      <c r="CM862" s="69"/>
      <c r="CN862" s="69"/>
      <c r="CO862" s="69"/>
      <c r="CP862" s="69"/>
      <c r="CQ862" s="69"/>
      <c r="CR862" s="69"/>
      <c r="CS862" s="69"/>
      <c r="CT862" s="69"/>
      <c r="CU862" s="69"/>
      <c r="CV862" s="69"/>
      <c r="CW862" s="69"/>
      <c r="CX862" s="69"/>
      <c r="CY862" s="69"/>
      <c r="CZ862" s="69"/>
      <c r="DA862" s="69"/>
      <c r="DB862" s="69"/>
      <c r="DC862" s="69"/>
      <c r="DD862" s="69"/>
      <c r="DE862" s="69"/>
      <c r="DF862" s="69"/>
      <c r="DG862" s="69"/>
      <c r="DH862" s="69"/>
      <c r="DI862" s="69"/>
      <c r="DJ862" s="69"/>
      <c r="DK862" s="69"/>
      <c r="DL862" s="69"/>
      <c r="DM862" s="69"/>
      <c r="DN862" s="69"/>
      <c r="DO862" s="69"/>
      <c r="DP862" s="69"/>
      <c r="DQ862" s="69"/>
      <c r="DR862" s="69"/>
      <c r="DS862" s="69"/>
      <c r="DT862" s="69"/>
      <c r="DU862" s="69"/>
      <c r="DV862" s="69"/>
      <c r="DW862" s="69"/>
      <c r="DX862" s="69"/>
      <c r="DY862" s="69"/>
      <c r="DZ862" s="69"/>
      <c r="EA862" s="69"/>
      <c r="EB862" s="69"/>
      <c r="EC862" s="69"/>
      <c r="ED862" s="69"/>
      <c r="EE862" s="69"/>
      <c r="EF862" s="69"/>
      <c r="EG862" s="69"/>
      <c r="EH862" s="69"/>
      <c r="EI862" s="69"/>
      <c r="EJ862" s="69"/>
      <c r="EK862" s="69"/>
      <c r="EL862" s="69"/>
      <c r="EM862" s="69"/>
      <c r="EN862" s="69"/>
      <c r="EO862" s="69"/>
      <c r="EP862" s="69"/>
      <c r="EQ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c r="AC863" s="69"/>
      <c r="AD863" s="69"/>
      <c r="AE863" s="69"/>
      <c r="AF863" s="69"/>
      <c r="AG863" s="69"/>
      <c r="AH863" s="69"/>
      <c r="AI863" s="69"/>
      <c r="AJ863" s="69"/>
      <c r="AK863" s="69"/>
      <c r="AL863" s="69"/>
      <c r="AM863" s="69"/>
      <c r="AN863" s="69"/>
      <c r="AO863" s="69"/>
      <c r="AP863" s="69"/>
      <c r="AQ863" s="69"/>
      <c r="AR863" s="69"/>
      <c r="AS863" s="69"/>
      <c r="AT863" s="69"/>
      <c r="AU863" s="69"/>
      <c r="AV863" s="69"/>
      <c r="AW863" s="69"/>
      <c r="AX863" s="69"/>
      <c r="AY863" s="69"/>
      <c r="AZ863" s="69"/>
      <c r="BA863" s="69"/>
      <c r="BB863" s="69"/>
      <c r="BC863" s="69"/>
      <c r="BD863" s="69"/>
      <c r="BE863" s="69"/>
      <c r="BF863" s="69"/>
      <c r="BG863" s="69"/>
      <c r="BH863" s="69"/>
      <c r="BI863" s="69"/>
      <c r="BJ863" s="69"/>
      <c r="BK863" s="69"/>
      <c r="BL863" s="69"/>
      <c r="BM863" s="69"/>
      <c r="BN863" s="69"/>
      <c r="BO863" s="69"/>
      <c r="BP863" s="69"/>
      <c r="BQ863" s="69"/>
      <c r="BR863" s="69"/>
      <c r="BS863" s="69"/>
      <c r="BT863" s="69"/>
      <c r="BU863" s="69"/>
      <c r="BV863" s="69"/>
      <c r="BW863" s="69"/>
      <c r="BX863" s="69"/>
      <c r="BY863" s="69"/>
      <c r="BZ863" s="69"/>
      <c r="CA863" s="69"/>
      <c r="CB863" s="69"/>
      <c r="CC863" s="69"/>
      <c r="CD863" s="69"/>
      <c r="CE863" s="69"/>
      <c r="CF863" s="69"/>
      <c r="CG863" s="69"/>
      <c r="CH863" s="69"/>
      <c r="CI863" s="69"/>
      <c r="CJ863" s="69"/>
      <c r="CK863" s="69"/>
      <c r="CL863" s="69"/>
      <c r="CM863" s="69"/>
      <c r="CN863" s="69"/>
      <c r="CO863" s="69"/>
      <c r="CP863" s="69"/>
      <c r="CQ863" s="69"/>
      <c r="CR863" s="69"/>
      <c r="CS863" s="69"/>
      <c r="CT863" s="69"/>
      <c r="CU863" s="69"/>
      <c r="CV863" s="69"/>
      <c r="CW863" s="69"/>
      <c r="CX863" s="69"/>
      <c r="CY863" s="69"/>
      <c r="CZ863" s="69"/>
      <c r="DA863" s="69"/>
      <c r="DB863" s="69"/>
      <c r="DC863" s="69"/>
      <c r="DD863" s="69"/>
      <c r="DE863" s="69"/>
      <c r="DF863" s="69"/>
      <c r="DG863" s="69"/>
      <c r="DH863" s="69"/>
      <c r="DI863" s="69"/>
      <c r="DJ863" s="69"/>
      <c r="DK863" s="69"/>
      <c r="DL863" s="69"/>
      <c r="DM863" s="69"/>
      <c r="DN863" s="69"/>
      <c r="DO863" s="69"/>
      <c r="DP863" s="69"/>
      <c r="DQ863" s="69"/>
      <c r="DR863" s="69"/>
      <c r="DS863" s="69"/>
      <c r="DT863" s="69"/>
      <c r="DU863" s="69"/>
      <c r="DV863" s="69"/>
      <c r="DW863" s="69"/>
      <c r="DX863" s="69"/>
      <c r="DY863" s="69"/>
      <c r="DZ863" s="69"/>
      <c r="EA863" s="69"/>
      <c r="EB863" s="69"/>
      <c r="EC863" s="69"/>
      <c r="ED863" s="69"/>
      <c r="EE863" s="69"/>
      <c r="EF863" s="69"/>
      <c r="EG863" s="69"/>
      <c r="EH863" s="69"/>
      <c r="EI863" s="69"/>
      <c r="EJ863" s="69"/>
      <c r="EK863" s="69"/>
      <c r="EL863" s="69"/>
      <c r="EM863" s="69"/>
      <c r="EN863" s="69"/>
      <c r="EO863" s="69"/>
      <c r="EP863" s="69"/>
      <c r="EQ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c r="AC864" s="69"/>
      <c r="AD864" s="69"/>
      <c r="AE864" s="69"/>
      <c r="AF864" s="69"/>
      <c r="AG864" s="69"/>
      <c r="AH864" s="69"/>
      <c r="AI864" s="69"/>
      <c r="AJ864" s="69"/>
      <c r="AK864" s="69"/>
      <c r="AL864" s="69"/>
      <c r="AM864" s="69"/>
      <c r="AN864" s="69"/>
      <c r="AO864" s="69"/>
      <c r="AP864" s="69"/>
      <c r="AQ864" s="69"/>
      <c r="AR864" s="69"/>
      <c r="AS864" s="69"/>
      <c r="AT864" s="69"/>
      <c r="AU864" s="69"/>
      <c r="AV864" s="69"/>
      <c r="AW864" s="69"/>
      <c r="AX864" s="69"/>
      <c r="AY864" s="69"/>
      <c r="AZ864" s="69"/>
      <c r="BA864" s="69"/>
      <c r="BB864" s="69"/>
      <c r="BC864" s="69"/>
      <c r="BD864" s="69"/>
      <c r="BE864" s="69"/>
      <c r="BF864" s="69"/>
      <c r="BG864" s="69"/>
      <c r="BH864" s="69"/>
      <c r="BI864" s="69"/>
      <c r="BJ864" s="69"/>
      <c r="BK864" s="69"/>
      <c r="BL864" s="69"/>
      <c r="BM864" s="69"/>
      <c r="BN864" s="69"/>
      <c r="BO864" s="69"/>
      <c r="BP864" s="69"/>
      <c r="BQ864" s="69"/>
      <c r="BR864" s="69"/>
      <c r="BS864" s="69"/>
      <c r="BT864" s="69"/>
      <c r="BU864" s="69"/>
      <c r="BV864" s="69"/>
      <c r="BW864" s="69"/>
      <c r="BX864" s="69"/>
      <c r="BY864" s="69"/>
      <c r="BZ864" s="69"/>
      <c r="CA864" s="69"/>
      <c r="CB864" s="69"/>
      <c r="CC864" s="69"/>
      <c r="CD864" s="69"/>
      <c r="CE864" s="69"/>
      <c r="CF864" s="69"/>
      <c r="CG864" s="69"/>
      <c r="CH864" s="69"/>
      <c r="CI864" s="69"/>
      <c r="CJ864" s="69"/>
      <c r="CK864" s="69"/>
      <c r="CL864" s="69"/>
      <c r="CM864" s="69"/>
      <c r="CN864" s="69"/>
      <c r="CO864" s="69"/>
      <c r="CP864" s="69"/>
      <c r="CQ864" s="69"/>
      <c r="CR864" s="69"/>
      <c r="CS864" s="69"/>
      <c r="CT864" s="69"/>
      <c r="CU864" s="69"/>
      <c r="CV864" s="69"/>
      <c r="CW864" s="69"/>
      <c r="CX864" s="69"/>
      <c r="CY864" s="69"/>
      <c r="CZ864" s="69"/>
      <c r="DA864" s="69"/>
      <c r="DB864" s="69"/>
      <c r="DC864" s="69"/>
      <c r="DD864" s="69"/>
      <c r="DE864" s="69"/>
      <c r="DF864" s="69"/>
      <c r="DG864" s="69"/>
      <c r="DH864" s="69"/>
      <c r="DI864" s="69"/>
      <c r="DJ864" s="69"/>
      <c r="DK864" s="69"/>
      <c r="DL864" s="69"/>
      <c r="DM864" s="69"/>
      <c r="DN864" s="69"/>
      <c r="DO864" s="69"/>
      <c r="DP864" s="69"/>
      <c r="DQ864" s="69"/>
      <c r="DR864" s="69"/>
      <c r="DS864" s="69"/>
      <c r="DT864" s="69"/>
      <c r="DU864" s="69"/>
      <c r="DV864" s="69"/>
      <c r="DW864" s="69"/>
      <c r="DX864" s="69"/>
      <c r="DY864" s="69"/>
      <c r="DZ864" s="69"/>
      <c r="EA864" s="69"/>
      <c r="EB864" s="69"/>
      <c r="EC864" s="69"/>
      <c r="ED864" s="69"/>
      <c r="EE864" s="69"/>
      <c r="EF864" s="69"/>
      <c r="EG864" s="69"/>
      <c r="EH864" s="69"/>
      <c r="EI864" s="69"/>
      <c r="EJ864" s="69"/>
      <c r="EK864" s="69"/>
      <c r="EL864" s="69"/>
      <c r="EM864" s="69"/>
      <c r="EN864" s="69"/>
      <c r="EO864" s="69"/>
      <c r="EP864" s="69"/>
      <c r="EQ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c r="AC865" s="69"/>
      <c r="AD865" s="69"/>
      <c r="AE865" s="69"/>
      <c r="AF865" s="69"/>
      <c r="AG865" s="69"/>
      <c r="AH865" s="69"/>
      <c r="AI865" s="69"/>
      <c r="AJ865" s="69"/>
      <c r="AK865" s="69"/>
      <c r="AL865" s="69"/>
      <c r="AM865" s="69"/>
      <c r="AN865" s="69"/>
      <c r="AO865" s="69"/>
      <c r="AP865" s="69"/>
      <c r="AQ865" s="69"/>
      <c r="AR865" s="69"/>
      <c r="AS865" s="69"/>
      <c r="AT865" s="69"/>
      <c r="AU865" s="69"/>
      <c r="AV865" s="69"/>
      <c r="AW865" s="69"/>
      <c r="AX865" s="69"/>
      <c r="AY865" s="69"/>
      <c r="AZ865" s="69"/>
      <c r="BA865" s="69"/>
      <c r="BB865" s="69"/>
      <c r="BC865" s="69"/>
      <c r="BD865" s="69"/>
      <c r="BE865" s="69"/>
      <c r="BF865" s="69"/>
      <c r="BG865" s="69"/>
      <c r="BH865" s="69"/>
      <c r="BI865" s="69"/>
      <c r="BJ865" s="69"/>
      <c r="BK865" s="69"/>
      <c r="BL865" s="69"/>
      <c r="BM865" s="69"/>
      <c r="BN865" s="69"/>
      <c r="BO865" s="69"/>
      <c r="BP865" s="69"/>
      <c r="BQ865" s="69"/>
      <c r="BR865" s="69"/>
      <c r="BS865" s="69"/>
      <c r="BT865" s="69"/>
      <c r="BU865" s="69"/>
      <c r="BV865" s="69"/>
      <c r="BW865" s="69"/>
      <c r="BX865" s="69"/>
      <c r="BY865" s="69"/>
      <c r="BZ865" s="69"/>
      <c r="CA865" s="69"/>
      <c r="CB865" s="69"/>
      <c r="CC865" s="69"/>
      <c r="CD865" s="69"/>
      <c r="CE865" s="69"/>
      <c r="CF865" s="69"/>
      <c r="CG865" s="69"/>
      <c r="CH865" s="69"/>
      <c r="CI865" s="69"/>
      <c r="CJ865" s="69"/>
      <c r="CK865" s="69"/>
      <c r="CL865" s="69"/>
      <c r="CM865" s="69"/>
      <c r="CN865" s="69"/>
      <c r="CO865" s="69"/>
      <c r="CP865" s="69"/>
      <c r="CQ865" s="69"/>
      <c r="CR865" s="69"/>
      <c r="CS865" s="69"/>
      <c r="CT865" s="69"/>
      <c r="CU865" s="69"/>
      <c r="CV865" s="69"/>
      <c r="CW865" s="69"/>
      <c r="CX865" s="69"/>
      <c r="CY865" s="69"/>
      <c r="CZ865" s="69"/>
      <c r="DA865" s="69"/>
      <c r="DB865" s="69"/>
      <c r="DC865" s="69"/>
      <c r="DD865" s="69"/>
      <c r="DE865" s="69"/>
      <c r="DF865" s="69"/>
      <c r="DG865" s="69"/>
      <c r="DH865" s="69"/>
      <c r="DI865" s="69"/>
      <c r="DJ865" s="69"/>
      <c r="DK865" s="69"/>
      <c r="DL865" s="69"/>
      <c r="DM865" s="69"/>
      <c r="DN865" s="69"/>
      <c r="DO865" s="69"/>
      <c r="DP865" s="69"/>
      <c r="DQ865" s="69"/>
      <c r="DR865" s="69"/>
      <c r="DS865" s="69"/>
      <c r="DT865" s="69"/>
      <c r="DU865" s="69"/>
      <c r="DV865" s="69"/>
      <c r="DW865" s="69"/>
      <c r="DX865" s="69"/>
      <c r="DY865" s="69"/>
      <c r="DZ865" s="69"/>
      <c r="EA865" s="69"/>
      <c r="EB865" s="69"/>
      <c r="EC865" s="69"/>
      <c r="ED865" s="69"/>
      <c r="EE865" s="69"/>
      <c r="EF865" s="69"/>
      <c r="EG865" s="69"/>
      <c r="EH865" s="69"/>
      <c r="EI865" s="69"/>
      <c r="EJ865" s="69"/>
      <c r="EK865" s="69"/>
      <c r="EL865" s="69"/>
      <c r="EM865" s="69"/>
      <c r="EN865" s="69"/>
      <c r="EO865" s="69"/>
      <c r="EP865" s="69"/>
      <c r="EQ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c r="AC866" s="69"/>
      <c r="AD866" s="69"/>
      <c r="AE866" s="69"/>
      <c r="AF866" s="69"/>
      <c r="AG866" s="69"/>
      <c r="AH866" s="69"/>
      <c r="AI866" s="69"/>
      <c r="AJ866" s="69"/>
      <c r="AK866" s="69"/>
      <c r="AL866" s="69"/>
      <c r="AM866" s="69"/>
      <c r="AN866" s="69"/>
      <c r="AO866" s="69"/>
      <c r="AP866" s="69"/>
      <c r="AQ866" s="69"/>
      <c r="AR866" s="69"/>
      <c r="AS866" s="69"/>
      <c r="AT866" s="69"/>
      <c r="AU866" s="69"/>
      <c r="AV866" s="69"/>
      <c r="AW866" s="69"/>
      <c r="AX866" s="69"/>
      <c r="AY866" s="69"/>
      <c r="AZ866" s="69"/>
      <c r="BA866" s="69"/>
      <c r="BB866" s="69"/>
      <c r="BC866" s="69"/>
      <c r="BD866" s="69"/>
      <c r="BE866" s="69"/>
      <c r="BF866" s="69"/>
      <c r="BG866" s="69"/>
      <c r="BH866" s="69"/>
      <c r="BI866" s="69"/>
      <c r="BJ866" s="69"/>
      <c r="BK866" s="69"/>
      <c r="BL866" s="69"/>
      <c r="BM866" s="69"/>
      <c r="BN866" s="69"/>
      <c r="BO866" s="69"/>
      <c r="BP866" s="69"/>
      <c r="BQ866" s="69"/>
      <c r="BR866" s="69"/>
      <c r="BS866" s="69"/>
      <c r="BT866" s="69"/>
      <c r="BU866" s="69"/>
      <c r="BV866" s="69"/>
      <c r="BW866" s="69"/>
      <c r="BX866" s="69"/>
      <c r="BY866" s="69"/>
      <c r="BZ866" s="69"/>
      <c r="CA866" s="69"/>
      <c r="CB866" s="69"/>
      <c r="CC866" s="69"/>
      <c r="CD866" s="69"/>
      <c r="CE866" s="69"/>
      <c r="CF866" s="69"/>
      <c r="CG866" s="69"/>
      <c r="CH866" s="69"/>
      <c r="CI866" s="69"/>
      <c r="CJ866" s="69"/>
      <c r="CK866" s="69"/>
      <c r="CL866" s="69"/>
      <c r="CM866" s="69"/>
      <c r="CN866" s="69"/>
      <c r="CO866" s="69"/>
      <c r="CP866" s="69"/>
      <c r="CQ866" s="69"/>
      <c r="CR866" s="69"/>
      <c r="CS866" s="69"/>
      <c r="CT866" s="69"/>
      <c r="CU866" s="69"/>
      <c r="CV866" s="69"/>
      <c r="CW866" s="69"/>
      <c r="CX866" s="69"/>
      <c r="CY866" s="69"/>
      <c r="CZ866" s="69"/>
      <c r="DA866" s="69"/>
      <c r="DB866" s="69"/>
      <c r="DC866" s="69"/>
      <c r="DD866" s="69"/>
      <c r="DE866" s="69"/>
      <c r="DF866" s="69"/>
      <c r="DG866" s="69"/>
      <c r="DH866" s="69"/>
      <c r="DI866" s="69"/>
      <c r="DJ866" s="69"/>
      <c r="DK866" s="69"/>
      <c r="DL866" s="69"/>
      <c r="DM866" s="69"/>
      <c r="DN866" s="69"/>
      <c r="DO866" s="69"/>
      <c r="DP866" s="69"/>
      <c r="DQ866" s="69"/>
      <c r="DR866" s="69"/>
      <c r="DS866" s="69"/>
      <c r="DT866" s="69"/>
      <c r="DU866" s="69"/>
      <c r="DV866" s="69"/>
      <c r="DW866" s="69"/>
      <c r="DX866" s="69"/>
      <c r="DY866" s="69"/>
      <c r="DZ866" s="69"/>
      <c r="EA866" s="69"/>
      <c r="EB866" s="69"/>
      <c r="EC866" s="69"/>
      <c r="ED866" s="69"/>
      <c r="EE866" s="69"/>
      <c r="EF866" s="69"/>
      <c r="EG866" s="69"/>
      <c r="EH866" s="69"/>
      <c r="EI866" s="69"/>
      <c r="EJ866" s="69"/>
      <c r="EK866" s="69"/>
      <c r="EL866" s="69"/>
      <c r="EM866" s="69"/>
      <c r="EN866" s="69"/>
      <c r="EO866" s="69"/>
      <c r="EP866" s="69"/>
      <c r="EQ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c r="AC867" s="69"/>
      <c r="AD867" s="69"/>
      <c r="AE867" s="69"/>
      <c r="AF867" s="69"/>
      <c r="AG867" s="69"/>
      <c r="AH867" s="69"/>
      <c r="AI867" s="69"/>
      <c r="AJ867" s="69"/>
      <c r="AK867" s="69"/>
      <c r="AL867" s="69"/>
      <c r="AM867" s="69"/>
      <c r="AN867" s="69"/>
      <c r="AO867" s="69"/>
      <c r="AP867" s="69"/>
      <c r="AQ867" s="69"/>
      <c r="AR867" s="69"/>
      <c r="AS867" s="69"/>
      <c r="AT867" s="69"/>
      <c r="AU867" s="69"/>
      <c r="AV867" s="69"/>
      <c r="AW867" s="69"/>
      <c r="AX867" s="69"/>
      <c r="AY867" s="69"/>
      <c r="AZ867" s="69"/>
      <c r="BA867" s="69"/>
      <c r="BB867" s="69"/>
      <c r="BC867" s="69"/>
      <c r="BD867" s="69"/>
      <c r="BE867" s="69"/>
      <c r="BF867" s="69"/>
      <c r="BG867" s="69"/>
      <c r="BH867" s="69"/>
      <c r="BI867" s="69"/>
      <c r="BJ867" s="69"/>
      <c r="BK867" s="69"/>
      <c r="BL867" s="69"/>
      <c r="BM867" s="69"/>
      <c r="BN867" s="69"/>
      <c r="BO867" s="69"/>
      <c r="BP867" s="69"/>
      <c r="BQ867" s="69"/>
      <c r="BR867" s="69"/>
      <c r="BS867" s="69"/>
      <c r="BT867" s="69"/>
      <c r="BU867" s="69"/>
      <c r="BV867" s="69"/>
      <c r="BW867" s="69"/>
      <c r="BX867" s="69"/>
      <c r="BY867" s="69"/>
      <c r="BZ867" s="69"/>
      <c r="CA867" s="69"/>
      <c r="CB867" s="69"/>
      <c r="CC867" s="69"/>
      <c r="CD867" s="69"/>
      <c r="CE867" s="69"/>
      <c r="CF867" s="69"/>
      <c r="CG867" s="69"/>
      <c r="CH867" s="69"/>
      <c r="CI867" s="69"/>
      <c r="CJ867" s="69"/>
      <c r="CK867" s="69"/>
      <c r="CL867" s="69"/>
      <c r="CM867" s="69"/>
      <c r="CN867" s="69"/>
      <c r="CO867" s="69"/>
      <c r="CP867" s="69"/>
      <c r="CQ867" s="69"/>
      <c r="CR867" s="69"/>
      <c r="CS867" s="69"/>
      <c r="CT867" s="69"/>
      <c r="CU867" s="69"/>
      <c r="CV867" s="69"/>
      <c r="CW867" s="69"/>
      <c r="CX867" s="69"/>
      <c r="CY867" s="69"/>
      <c r="CZ867" s="69"/>
      <c r="DA867" s="69"/>
      <c r="DB867" s="69"/>
      <c r="DC867" s="69"/>
      <c r="DD867" s="69"/>
      <c r="DE867" s="69"/>
      <c r="DF867" s="69"/>
      <c r="DG867" s="69"/>
      <c r="DH867" s="69"/>
      <c r="DI867" s="69"/>
      <c r="DJ867" s="69"/>
      <c r="DK867" s="69"/>
      <c r="DL867" s="69"/>
      <c r="DM867" s="69"/>
      <c r="DN867" s="69"/>
      <c r="DO867" s="69"/>
      <c r="DP867" s="69"/>
      <c r="DQ867" s="69"/>
      <c r="DR867" s="69"/>
      <c r="DS867" s="69"/>
      <c r="DT867" s="69"/>
      <c r="DU867" s="69"/>
      <c r="DV867" s="69"/>
      <c r="DW867" s="69"/>
      <c r="DX867" s="69"/>
      <c r="DY867" s="69"/>
      <c r="DZ867" s="69"/>
      <c r="EA867" s="69"/>
      <c r="EB867" s="69"/>
      <c r="EC867" s="69"/>
      <c r="ED867" s="69"/>
      <c r="EE867" s="69"/>
      <c r="EF867" s="69"/>
      <c r="EG867" s="69"/>
      <c r="EH867" s="69"/>
      <c r="EI867" s="69"/>
      <c r="EJ867" s="69"/>
      <c r="EK867" s="69"/>
      <c r="EL867" s="69"/>
      <c r="EM867" s="69"/>
      <c r="EN867" s="69"/>
      <c r="EO867" s="69"/>
      <c r="EP867" s="69"/>
      <c r="EQ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c r="AC868" s="69"/>
      <c r="AD868" s="69"/>
      <c r="AE868" s="69"/>
      <c r="AF868" s="69"/>
      <c r="AG868" s="69"/>
      <c r="AH868" s="69"/>
      <c r="AI868" s="69"/>
      <c r="AJ868" s="69"/>
      <c r="AK868" s="69"/>
      <c r="AL868" s="69"/>
      <c r="AM868" s="69"/>
      <c r="AN868" s="69"/>
      <c r="AO868" s="69"/>
      <c r="AP868" s="69"/>
      <c r="AQ868" s="69"/>
      <c r="AR868" s="69"/>
      <c r="AS868" s="69"/>
      <c r="AT868" s="69"/>
      <c r="AU868" s="69"/>
      <c r="AV868" s="69"/>
      <c r="AW868" s="69"/>
      <c r="AX868" s="69"/>
      <c r="AY868" s="69"/>
      <c r="AZ868" s="69"/>
      <c r="BA868" s="69"/>
      <c r="BB868" s="69"/>
      <c r="BC868" s="69"/>
      <c r="BD868" s="69"/>
      <c r="BE868" s="69"/>
      <c r="BF868" s="69"/>
      <c r="BG868" s="69"/>
      <c r="BH868" s="69"/>
      <c r="BI868" s="69"/>
      <c r="BJ868" s="69"/>
      <c r="BK868" s="69"/>
      <c r="BL868" s="69"/>
      <c r="BM868" s="69"/>
      <c r="BN868" s="69"/>
      <c r="BO868" s="69"/>
      <c r="BP868" s="69"/>
      <c r="BQ868" s="69"/>
      <c r="BR868" s="69"/>
      <c r="BS868" s="69"/>
      <c r="BT868" s="69"/>
      <c r="BU868" s="69"/>
      <c r="BV868" s="69"/>
      <c r="BW868" s="69"/>
      <c r="BX868" s="69"/>
      <c r="BY868" s="69"/>
      <c r="BZ868" s="69"/>
      <c r="CA868" s="69"/>
      <c r="CB868" s="69"/>
      <c r="CC868" s="69"/>
      <c r="CD868" s="69"/>
      <c r="CE868" s="69"/>
      <c r="CF868" s="69"/>
      <c r="CG868" s="69"/>
      <c r="CH868" s="69"/>
      <c r="CI868" s="69"/>
      <c r="CJ868" s="69"/>
      <c r="CK868" s="69"/>
      <c r="CL868" s="69"/>
      <c r="CM868" s="69"/>
      <c r="CN868" s="69"/>
      <c r="CO868" s="69"/>
      <c r="CP868" s="69"/>
      <c r="CQ868" s="69"/>
      <c r="CR868" s="69"/>
      <c r="CS868" s="69"/>
      <c r="CT868" s="69"/>
      <c r="CU868" s="69"/>
      <c r="CV868" s="69"/>
      <c r="CW868" s="69"/>
      <c r="CX868" s="69"/>
      <c r="CY868" s="69"/>
      <c r="CZ868" s="69"/>
      <c r="DA868" s="69"/>
      <c r="DB868" s="69"/>
      <c r="DC868" s="69"/>
      <c r="DD868" s="69"/>
      <c r="DE868" s="69"/>
      <c r="DF868" s="69"/>
      <c r="DG868" s="69"/>
      <c r="DH868" s="69"/>
      <c r="DI868" s="69"/>
      <c r="DJ868" s="69"/>
      <c r="DK868" s="69"/>
      <c r="DL868" s="69"/>
      <c r="DM868" s="69"/>
      <c r="DN868" s="69"/>
      <c r="DO868" s="69"/>
      <c r="DP868" s="69"/>
      <c r="DQ868" s="69"/>
      <c r="DR868" s="69"/>
      <c r="DS868" s="69"/>
      <c r="DT868" s="69"/>
      <c r="DU868" s="69"/>
      <c r="DV868" s="69"/>
      <c r="DW868" s="69"/>
      <c r="DX868" s="69"/>
      <c r="DY868" s="69"/>
      <c r="DZ868" s="69"/>
      <c r="EA868" s="69"/>
      <c r="EB868" s="69"/>
      <c r="EC868" s="69"/>
      <c r="ED868" s="69"/>
      <c r="EE868" s="69"/>
      <c r="EF868" s="69"/>
      <c r="EG868" s="69"/>
      <c r="EH868" s="69"/>
      <c r="EI868" s="69"/>
      <c r="EJ868" s="69"/>
      <c r="EK868" s="69"/>
      <c r="EL868" s="69"/>
      <c r="EM868" s="69"/>
      <c r="EN868" s="69"/>
      <c r="EO868" s="69"/>
      <c r="EP868" s="69"/>
      <c r="EQ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c r="AC869" s="69"/>
      <c r="AD869" s="69"/>
      <c r="AE869" s="69"/>
      <c r="AF869" s="69"/>
      <c r="AG869" s="69"/>
      <c r="AH869" s="69"/>
      <c r="AI869" s="69"/>
      <c r="AJ869" s="69"/>
      <c r="AK869" s="69"/>
      <c r="AL869" s="69"/>
      <c r="AM869" s="69"/>
      <c r="AN869" s="69"/>
      <c r="AO869" s="69"/>
      <c r="AP869" s="69"/>
      <c r="AQ869" s="69"/>
      <c r="AR869" s="69"/>
      <c r="AS869" s="69"/>
      <c r="AT869" s="69"/>
      <c r="AU869" s="69"/>
      <c r="AV869" s="69"/>
      <c r="AW869" s="69"/>
      <c r="AX869" s="69"/>
      <c r="AY869" s="69"/>
      <c r="AZ869" s="69"/>
      <c r="BA869" s="69"/>
      <c r="BB869" s="69"/>
      <c r="BC869" s="69"/>
      <c r="BD869" s="69"/>
      <c r="BE869" s="69"/>
      <c r="BF869" s="69"/>
      <c r="BG869" s="69"/>
      <c r="BH869" s="69"/>
      <c r="BI869" s="69"/>
      <c r="BJ869" s="69"/>
      <c r="BK869" s="69"/>
      <c r="BL869" s="69"/>
      <c r="BM869" s="69"/>
      <c r="BN869" s="69"/>
      <c r="BO869" s="69"/>
      <c r="BP869" s="69"/>
      <c r="BQ869" s="69"/>
      <c r="BR869" s="69"/>
      <c r="BS869" s="69"/>
      <c r="BT869" s="69"/>
      <c r="BU869" s="69"/>
      <c r="BV869" s="69"/>
      <c r="BW869" s="69"/>
      <c r="BX869" s="69"/>
      <c r="BY869" s="69"/>
      <c r="BZ869" s="69"/>
      <c r="CA869" s="69"/>
      <c r="CB869" s="69"/>
      <c r="CC869" s="69"/>
      <c r="CD869" s="69"/>
      <c r="CE869" s="69"/>
      <c r="CF869" s="69"/>
      <c r="CG869" s="69"/>
      <c r="CH869" s="69"/>
      <c r="CI869" s="69"/>
      <c r="CJ869" s="69"/>
      <c r="CK869" s="69"/>
      <c r="CL869" s="69"/>
      <c r="CM869" s="69"/>
      <c r="CN869" s="69"/>
      <c r="CO869" s="69"/>
      <c r="CP869" s="69"/>
      <c r="CQ869" s="69"/>
      <c r="CR869" s="69"/>
      <c r="CS869" s="69"/>
      <c r="CT869" s="69"/>
      <c r="CU869" s="69"/>
      <c r="CV869" s="69"/>
      <c r="CW869" s="69"/>
      <c r="CX869" s="69"/>
      <c r="CY869" s="69"/>
      <c r="CZ869" s="69"/>
      <c r="DA869" s="69"/>
      <c r="DB869" s="69"/>
      <c r="DC869" s="69"/>
      <c r="DD869" s="69"/>
      <c r="DE869" s="69"/>
      <c r="DF869" s="69"/>
      <c r="DG869" s="69"/>
      <c r="DH869" s="69"/>
      <c r="DI869" s="69"/>
      <c r="DJ869" s="69"/>
      <c r="DK869" s="69"/>
      <c r="DL869" s="69"/>
      <c r="DM869" s="69"/>
      <c r="DN869" s="69"/>
      <c r="DO869" s="69"/>
      <c r="DP869" s="69"/>
      <c r="DQ869" s="69"/>
      <c r="DR869" s="69"/>
      <c r="DS869" s="69"/>
      <c r="DT869" s="69"/>
      <c r="DU869" s="69"/>
      <c r="DV869" s="69"/>
      <c r="DW869" s="69"/>
      <c r="DX869" s="69"/>
      <c r="DY869" s="69"/>
      <c r="DZ869" s="69"/>
      <c r="EA869" s="69"/>
      <c r="EB869" s="69"/>
      <c r="EC869" s="69"/>
      <c r="ED869" s="69"/>
      <c r="EE869" s="69"/>
      <c r="EF869" s="69"/>
      <c r="EG869" s="69"/>
      <c r="EH869" s="69"/>
      <c r="EI869" s="69"/>
      <c r="EJ869" s="69"/>
      <c r="EK869" s="69"/>
      <c r="EL869" s="69"/>
      <c r="EM869" s="69"/>
      <c r="EN869" s="69"/>
      <c r="EO869" s="69"/>
      <c r="EP869" s="69"/>
      <c r="EQ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c r="AC870" s="69"/>
      <c r="AD870" s="69"/>
      <c r="AE870" s="69"/>
      <c r="AF870" s="69"/>
      <c r="AG870" s="69"/>
      <c r="AH870" s="69"/>
      <c r="AI870" s="69"/>
      <c r="AJ870" s="69"/>
      <c r="AK870" s="69"/>
      <c r="AL870" s="69"/>
      <c r="AM870" s="69"/>
      <c r="AN870" s="69"/>
      <c r="AO870" s="69"/>
      <c r="AP870" s="69"/>
      <c r="AQ870" s="69"/>
      <c r="AR870" s="69"/>
      <c r="AS870" s="69"/>
      <c r="AT870" s="69"/>
      <c r="AU870" s="69"/>
      <c r="AV870" s="69"/>
      <c r="AW870" s="69"/>
      <c r="AX870" s="69"/>
      <c r="AY870" s="69"/>
      <c r="AZ870" s="69"/>
      <c r="BA870" s="69"/>
      <c r="BB870" s="69"/>
      <c r="BC870" s="69"/>
      <c r="BD870" s="69"/>
      <c r="BE870" s="69"/>
      <c r="BF870" s="69"/>
      <c r="BG870" s="69"/>
      <c r="BH870" s="69"/>
      <c r="BI870" s="69"/>
      <c r="BJ870" s="69"/>
      <c r="BK870" s="69"/>
      <c r="BL870" s="69"/>
      <c r="BM870" s="69"/>
      <c r="BN870" s="69"/>
      <c r="BO870" s="69"/>
      <c r="BP870" s="69"/>
      <c r="BQ870" s="69"/>
      <c r="BR870" s="69"/>
      <c r="BS870" s="69"/>
      <c r="BT870" s="69"/>
      <c r="BU870" s="69"/>
      <c r="BV870" s="69"/>
      <c r="BW870" s="69"/>
      <c r="BX870" s="69"/>
      <c r="BY870" s="69"/>
      <c r="BZ870" s="69"/>
      <c r="CA870" s="69"/>
      <c r="CB870" s="69"/>
      <c r="CC870" s="69"/>
      <c r="CD870" s="69"/>
      <c r="CE870" s="69"/>
      <c r="CF870" s="69"/>
      <c r="CG870" s="69"/>
      <c r="CH870" s="69"/>
      <c r="CI870" s="69"/>
      <c r="CJ870" s="69"/>
      <c r="CK870" s="69"/>
      <c r="CL870" s="69"/>
      <c r="CM870" s="69"/>
      <c r="CN870" s="69"/>
      <c r="CO870" s="69"/>
      <c r="CP870" s="69"/>
      <c r="CQ870" s="69"/>
      <c r="CR870" s="69"/>
      <c r="CS870" s="69"/>
      <c r="CT870" s="69"/>
      <c r="CU870" s="69"/>
      <c r="CV870" s="69"/>
      <c r="CW870" s="69"/>
      <c r="CX870" s="69"/>
      <c r="CY870" s="69"/>
      <c r="CZ870" s="69"/>
      <c r="DA870" s="69"/>
      <c r="DB870" s="69"/>
      <c r="DC870" s="69"/>
      <c r="DD870" s="69"/>
      <c r="DE870" s="69"/>
      <c r="DF870" s="69"/>
      <c r="DG870" s="69"/>
      <c r="DH870" s="69"/>
      <c r="DI870" s="69"/>
      <c r="DJ870" s="69"/>
      <c r="DK870" s="69"/>
      <c r="DL870" s="69"/>
      <c r="DM870" s="69"/>
      <c r="DN870" s="69"/>
      <c r="DO870" s="69"/>
      <c r="DP870" s="69"/>
      <c r="DQ870" s="69"/>
      <c r="DR870" s="69"/>
      <c r="DS870" s="69"/>
      <c r="DT870" s="69"/>
      <c r="DU870" s="69"/>
      <c r="DV870" s="69"/>
      <c r="DW870" s="69"/>
      <c r="DX870" s="69"/>
      <c r="DY870" s="69"/>
      <c r="DZ870" s="69"/>
      <c r="EA870" s="69"/>
      <c r="EB870" s="69"/>
      <c r="EC870" s="69"/>
      <c r="ED870" s="69"/>
      <c r="EE870" s="69"/>
      <c r="EF870" s="69"/>
      <c r="EG870" s="69"/>
      <c r="EH870" s="69"/>
      <c r="EI870" s="69"/>
      <c r="EJ870" s="69"/>
      <c r="EK870" s="69"/>
      <c r="EL870" s="69"/>
      <c r="EM870" s="69"/>
      <c r="EN870" s="69"/>
      <c r="EO870" s="69"/>
      <c r="EP870" s="69"/>
      <c r="EQ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c r="AC871" s="69"/>
      <c r="AD871" s="69"/>
      <c r="AE871" s="69"/>
      <c r="AF871" s="69"/>
      <c r="AG871" s="69"/>
      <c r="AH871" s="69"/>
      <c r="AI871" s="69"/>
      <c r="AJ871" s="69"/>
      <c r="AK871" s="69"/>
      <c r="AL871" s="69"/>
      <c r="AM871" s="69"/>
      <c r="AN871" s="69"/>
      <c r="AO871" s="69"/>
      <c r="AP871" s="69"/>
      <c r="AQ871" s="69"/>
      <c r="AR871" s="69"/>
      <c r="AS871" s="69"/>
      <c r="AT871" s="69"/>
      <c r="AU871" s="69"/>
      <c r="AV871" s="69"/>
      <c r="AW871" s="69"/>
      <c r="AX871" s="69"/>
      <c r="AY871" s="69"/>
      <c r="AZ871" s="69"/>
      <c r="BA871" s="69"/>
      <c r="BB871" s="69"/>
      <c r="BC871" s="69"/>
      <c r="BD871" s="69"/>
      <c r="BE871" s="69"/>
      <c r="BF871" s="69"/>
      <c r="BG871" s="69"/>
      <c r="BH871" s="69"/>
      <c r="BI871" s="69"/>
      <c r="BJ871" s="69"/>
      <c r="BK871" s="69"/>
      <c r="BL871" s="69"/>
      <c r="BM871" s="69"/>
      <c r="BN871" s="69"/>
      <c r="BO871" s="69"/>
      <c r="BP871" s="69"/>
      <c r="BQ871" s="69"/>
      <c r="BR871" s="69"/>
      <c r="BS871" s="69"/>
      <c r="BT871" s="69"/>
      <c r="BU871" s="69"/>
      <c r="BV871" s="69"/>
      <c r="BW871" s="69"/>
      <c r="BX871" s="69"/>
      <c r="BY871" s="69"/>
      <c r="BZ871" s="69"/>
      <c r="CA871" s="69"/>
      <c r="CB871" s="69"/>
      <c r="CC871" s="69"/>
      <c r="CD871" s="69"/>
      <c r="CE871" s="69"/>
      <c r="CF871" s="69"/>
      <c r="CG871" s="69"/>
      <c r="CH871" s="69"/>
      <c r="CI871" s="69"/>
      <c r="CJ871" s="69"/>
      <c r="CK871" s="69"/>
      <c r="CL871" s="69"/>
      <c r="CM871" s="69"/>
      <c r="CN871" s="69"/>
      <c r="CO871" s="69"/>
      <c r="CP871" s="69"/>
      <c r="CQ871" s="69"/>
      <c r="CR871" s="69"/>
      <c r="CS871" s="69"/>
      <c r="CT871" s="69"/>
      <c r="CU871" s="69"/>
      <c r="CV871" s="69"/>
      <c r="CW871" s="69"/>
      <c r="CX871" s="69"/>
      <c r="CY871" s="69"/>
      <c r="CZ871" s="69"/>
      <c r="DA871" s="69"/>
      <c r="DB871" s="69"/>
      <c r="DC871" s="69"/>
      <c r="DD871" s="69"/>
      <c r="DE871" s="69"/>
      <c r="DF871" s="69"/>
      <c r="DG871" s="69"/>
      <c r="DH871" s="69"/>
      <c r="DI871" s="69"/>
      <c r="DJ871" s="69"/>
      <c r="DK871" s="69"/>
      <c r="DL871" s="69"/>
      <c r="DM871" s="69"/>
      <c r="DN871" s="69"/>
      <c r="DO871" s="69"/>
      <c r="DP871" s="69"/>
      <c r="DQ871" s="69"/>
      <c r="DR871" s="69"/>
      <c r="DS871" s="69"/>
      <c r="DT871" s="69"/>
      <c r="DU871" s="69"/>
      <c r="DV871" s="69"/>
      <c r="DW871" s="69"/>
      <c r="DX871" s="69"/>
      <c r="DY871" s="69"/>
      <c r="DZ871" s="69"/>
      <c r="EA871" s="69"/>
      <c r="EB871" s="69"/>
      <c r="EC871" s="69"/>
      <c r="ED871" s="69"/>
      <c r="EE871" s="69"/>
      <c r="EF871" s="69"/>
      <c r="EG871" s="69"/>
      <c r="EH871" s="69"/>
      <c r="EI871" s="69"/>
      <c r="EJ871" s="69"/>
      <c r="EK871" s="69"/>
      <c r="EL871" s="69"/>
      <c r="EM871" s="69"/>
      <c r="EN871" s="69"/>
      <c r="EO871" s="69"/>
      <c r="EP871" s="69"/>
      <c r="EQ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c r="AC872" s="69"/>
      <c r="AD872" s="69"/>
      <c r="AE872" s="69"/>
      <c r="AF872" s="69"/>
      <c r="AG872" s="69"/>
      <c r="AH872" s="69"/>
      <c r="AI872" s="69"/>
      <c r="AJ872" s="69"/>
      <c r="AK872" s="69"/>
      <c r="AL872" s="69"/>
      <c r="AM872" s="69"/>
      <c r="AN872" s="69"/>
      <c r="AO872" s="69"/>
      <c r="AP872" s="69"/>
      <c r="AQ872" s="69"/>
      <c r="AR872" s="69"/>
      <c r="AS872" s="69"/>
      <c r="AT872" s="69"/>
      <c r="AU872" s="69"/>
      <c r="AV872" s="69"/>
      <c r="AW872" s="69"/>
      <c r="AX872" s="69"/>
      <c r="AY872" s="69"/>
      <c r="AZ872" s="69"/>
      <c r="BA872" s="69"/>
      <c r="BB872" s="69"/>
      <c r="BC872" s="69"/>
      <c r="BD872" s="69"/>
      <c r="BE872" s="69"/>
      <c r="BF872" s="69"/>
      <c r="BG872" s="69"/>
      <c r="BH872" s="69"/>
      <c r="BI872" s="69"/>
      <c r="BJ872" s="69"/>
      <c r="BK872" s="69"/>
      <c r="BL872" s="69"/>
      <c r="BM872" s="69"/>
      <c r="BN872" s="69"/>
      <c r="BO872" s="69"/>
      <c r="BP872" s="69"/>
      <c r="BQ872" s="69"/>
      <c r="BR872" s="69"/>
      <c r="BS872" s="69"/>
      <c r="BT872" s="69"/>
      <c r="BU872" s="69"/>
      <c r="BV872" s="69"/>
      <c r="BW872" s="69"/>
      <c r="BX872" s="69"/>
      <c r="BY872" s="69"/>
      <c r="BZ872" s="69"/>
      <c r="CA872" s="69"/>
      <c r="CB872" s="69"/>
      <c r="CC872" s="69"/>
      <c r="CD872" s="69"/>
      <c r="CE872" s="69"/>
      <c r="CF872" s="69"/>
      <c r="CG872" s="69"/>
      <c r="CH872" s="69"/>
      <c r="CI872" s="69"/>
      <c r="CJ872" s="69"/>
      <c r="CK872" s="69"/>
      <c r="CL872" s="69"/>
      <c r="CM872" s="69"/>
      <c r="CN872" s="69"/>
      <c r="CO872" s="69"/>
      <c r="CP872" s="69"/>
      <c r="CQ872" s="69"/>
      <c r="CR872" s="69"/>
      <c r="CS872" s="69"/>
      <c r="CT872" s="69"/>
      <c r="CU872" s="69"/>
      <c r="CV872" s="69"/>
      <c r="CW872" s="69"/>
      <c r="CX872" s="69"/>
      <c r="CY872" s="69"/>
      <c r="CZ872" s="69"/>
      <c r="DA872" s="69"/>
      <c r="DB872" s="69"/>
      <c r="DC872" s="69"/>
      <c r="DD872" s="69"/>
      <c r="DE872" s="69"/>
      <c r="DF872" s="69"/>
      <c r="DG872" s="69"/>
      <c r="DH872" s="69"/>
      <c r="DI872" s="69"/>
      <c r="DJ872" s="69"/>
      <c r="DK872" s="69"/>
      <c r="DL872" s="69"/>
      <c r="DM872" s="69"/>
      <c r="DN872" s="69"/>
      <c r="DO872" s="69"/>
      <c r="DP872" s="69"/>
      <c r="DQ872" s="69"/>
      <c r="DR872" s="69"/>
      <c r="DS872" s="69"/>
      <c r="DT872" s="69"/>
      <c r="DU872" s="69"/>
      <c r="DV872" s="69"/>
      <c r="DW872" s="69"/>
      <c r="DX872" s="69"/>
      <c r="DY872" s="69"/>
      <c r="DZ872" s="69"/>
      <c r="EA872" s="69"/>
      <c r="EB872" s="69"/>
      <c r="EC872" s="69"/>
      <c r="ED872" s="69"/>
      <c r="EE872" s="69"/>
      <c r="EF872" s="69"/>
      <c r="EG872" s="69"/>
      <c r="EH872" s="69"/>
      <c r="EI872" s="69"/>
      <c r="EJ872" s="69"/>
      <c r="EK872" s="69"/>
      <c r="EL872" s="69"/>
      <c r="EM872" s="69"/>
      <c r="EN872" s="69"/>
      <c r="EO872" s="69"/>
      <c r="EP872" s="69"/>
      <c r="EQ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c r="AC873" s="69"/>
      <c r="AD873" s="69"/>
      <c r="AE873" s="69"/>
      <c r="AF873" s="69"/>
      <c r="AG873" s="69"/>
      <c r="AH873" s="69"/>
      <c r="AI873" s="69"/>
      <c r="AJ873" s="69"/>
      <c r="AK873" s="69"/>
      <c r="AL873" s="69"/>
      <c r="AM873" s="69"/>
      <c r="AN873" s="69"/>
      <c r="AO873" s="69"/>
      <c r="AP873" s="69"/>
      <c r="AQ873" s="69"/>
      <c r="AR873" s="69"/>
      <c r="AS873" s="69"/>
      <c r="AT873" s="69"/>
      <c r="AU873" s="69"/>
      <c r="AV873" s="69"/>
      <c r="AW873" s="69"/>
      <c r="AX873" s="69"/>
      <c r="AY873" s="69"/>
      <c r="AZ873" s="69"/>
      <c r="BA873" s="69"/>
      <c r="BB873" s="69"/>
      <c r="BC873" s="69"/>
      <c r="BD873" s="69"/>
      <c r="BE873" s="69"/>
      <c r="BF873" s="69"/>
      <c r="BG873" s="69"/>
      <c r="BH873" s="69"/>
      <c r="BI873" s="69"/>
      <c r="BJ873" s="69"/>
      <c r="BK873" s="69"/>
      <c r="BL873" s="69"/>
      <c r="BM873" s="69"/>
      <c r="BN873" s="69"/>
      <c r="BO873" s="69"/>
      <c r="BP873" s="69"/>
      <c r="BQ873" s="69"/>
      <c r="BR873" s="69"/>
      <c r="BS873" s="69"/>
      <c r="BT873" s="69"/>
      <c r="BU873" s="69"/>
      <c r="BV873" s="69"/>
      <c r="BW873" s="69"/>
      <c r="BX873" s="69"/>
      <c r="BY873" s="69"/>
      <c r="BZ873" s="69"/>
      <c r="CA873" s="69"/>
      <c r="CB873" s="69"/>
      <c r="CC873" s="69"/>
      <c r="CD873" s="69"/>
      <c r="CE873" s="69"/>
      <c r="CF873" s="69"/>
      <c r="CG873" s="69"/>
      <c r="CH873" s="69"/>
      <c r="CI873" s="69"/>
      <c r="CJ873" s="69"/>
      <c r="CK873" s="69"/>
      <c r="CL873" s="69"/>
      <c r="CM873" s="69"/>
      <c r="CN873" s="69"/>
      <c r="CO873" s="69"/>
      <c r="CP873" s="69"/>
      <c r="CQ873" s="69"/>
      <c r="CR873" s="69"/>
      <c r="CS873" s="69"/>
      <c r="CT873" s="69"/>
      <c r="CU873" s="69"/>
      <c r="CV873" s="69"/>
      <c r="CW873" s="69"/>
      <c r="CX873" s="69"/>
      <c r="CY873" s="69"/>
      <c r="CZ873" s="69"/>
      <c r="DA873" s="69"/>
      <c r="DB873" s="69"/>
      <c r="DC873" s="69"/>
      <c r="DD873" s="69"/>
      <c r="DE873" s="69"/>
      <c r="DF873" s="69"/>
      <c r="DG873" s="69"/>
      <c r="DH873" s="69"/>
      <c r="DI873" s="69"/>
      <c r="DJ873" s="69"/>
      <c r="DK873" s="69"/>
      <c r="DL873" s="69"/>
      <c r="DM873" s="69"/>
      <c r="DN873" s="69"/>
      <c r="DO873" s="69"/>
      <c r="DP873" s="69"/>
      <c r="DQ873" s="69"/>
      <c r="DR873" s="69"/>
      <c r="DS873" s="69"/>
      <c r="DT873" s="69"/>
      <c r="DU873" s="69"/>
      <c r="DV873" s="69"/>
      <c r="DW873" s="69"/>
      <c r="DX873" s="69"/>
      <c r="DY873" s="69"/>
      <c r="DZ873" s="69"/>
      <c r="EA873" s="69"/>
      <c r="EB873" s="69"/>
      <c r="EC873" s="69"/>
      <c r="ED873" s="69"/>
      <c r="EE873" s="69"/>
      <c r="EF873" s="69"/>
      <c r="EG873" s="69"/>
      <c r="EH873" s="69"/>
      <c r="EI873" s="69"/>
      <c r="EJ873" s="69"/>
      <c r="EK873" s="69"/>
      <c r="EL873" s="69"/>
      <c r="EM873" s="69"/>
      <c r="EN873" s="69"/>
      <c r="EO873" s="69"/>
      <c r="EP873" s="69"/>
      <c r="EQ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c r="AC874" s="69"/>
      <c r="AD874" s="69"/>
      <c r="AE874" s="69"/>
      <c r="AF874" s="69"/>
      <c r="AG874" s="69"/>
      <c r="AH874" s="69"/>
      <c r="AI874" s="69"/>
      <c r="AJ874" s="69"/>
      <c r="AK874" s="69"/>
      <c r="AL874" s="69"/>
      <c r="AM874" s="69"/>
      <c r="AN874" s="69"/>
      <c r="AO874" s="69"/>
      <c r="AP874" s="69"/>
      <c r="AQ874" s="69"/>
      <c r="AR874" s="69"/>
      <c r="AS874" s="69"/>
      <c r="AT874" s="69"/>
      <c r="AU874" s="69"/>
      <c r="AV874" s="69"/>
      <c r="AW874" s="69"/>
      <c r="AX874" s="69"/>
      <c r="AY874" s="69"/>
      <c r="AZ874" s="69"/>
      <c r="BA874" s="69"/>
      <c r="BB874" s="69"/>
      <c r="BC874" s="69"/>
      <c r="BD874" s="69"/>
      <c r="BE874" s="69"/>
      <c r="BF874" s="69"/>
      <c r="BG874" s="69"/>
      <c r="BH874" s="69"/>
      <c r="BI874" s="69"/>
      <c r="BJ874" s="69"/>
      <c r="BK874" s="69"/>
      <c r="BL874" s="69"/>
      <c r="BM874" s="69"/>
      <c r="BN874" s="69"/>
      <c r="BO874" s="69"/>
      <c r="BP874" s="69"/>
      <c r="BQ874" s="69"/>
      <c r="BR874" s="69"/>
      <c r="BS874" s="69"/>
      <c r="BT874" s="69"/>
      <c r="BU874" s="69"/>
      <c r="BV874" s="69"/>
      <c r="BW874" s="69"/>
      <c r="BX874" s="69"/>
      <c r="BY874" s="69"/>
      <c r="BZ874" s="69"/>
      <c r="CA874" s="69"/>
      <c r="CB874" s="69"/>
      <c r="CC874" s="69"/>
      <c r="CD874" s="69"/>
      <c r="CE874" s="69"/>
      <c r="CF874" s="69"/>
      <c r="CG874" s="69"/>
      <c r="CH874" s="69"/>
      <c r="CI874" s="69"/>
      <c r="CJ874" s="69"/>
      <c r="CK874" s="69"/>
      <c r="CL874" s="69"/>
      <c r="CM874" s="69"/>
      <c r="CN874" s="69"/>
      <c r="CO874" s="69"/>
      <c r="CP874" s="69"/>
      <c r="CQ874" s="69"/>
      <c r="CR874" s="69"/>
      <c r="CS874" s="69"/>
      <c r="CT874" s="69"/>
      <c r="CU874" s="69"/>
      <c r="CV874" s="69"/>
      <c r="CW874" s="69"/>
      <c r="CX874" s="69"/>
      <c r="CY874" s="69"/>
      <c r="CZ874" s="69"/>
      <c r="DA874" s="69"/>
      <c r="DB874" s="69"/>
      <c r="DC874" s="69"/>
      <c r="DD874" s="69"/>
      <c r="DE874" s="69"/>
      <c r="DF874" s="69"/>
      <c r="DG874" s="69"/>
      <c r="DH874" s="69"/>
      <c r="DI874" s="69"/>
      <c r="DJ874" s="69"/>
      <c r="DK874" s="69"/>
      <c r="DL874" s="69"/>
      <c r="DM874" s="69"/>
      <c r="DN874" s="69"/>
      <c r="DO874" s="69"/>
      <c r="DP874" s="69"/>
      <c r="DQ874" s="69"/>
      <c r="DR874" s="69"/>
      <c r="DS874" s="69"/>
      <c r="DT874" s="69"/>
      <c r="DU874" s="69"/>
      <c r="DV874" s="69"/>
      <c r="DW874" s="69"/>
      <c r="DX874" s="69"/>
      <c r="DY874" s="69"/>
      <c r="DZ874" s="69"/>
      <c r="EA874" s="69"/>
      <c r="EB874" s="69"/>
      <c r="EC874" s="69"/>
      <c r="ED874" s="69"/>
      <c r="EE874" s="69"/>
      <c r="EF874" s="69"/>
      <c r="EG874" s="69"/>
      <c r="EH874" s="69"/>
      <c r="EI874" s="69"/>
      <c r="EJ874" s="69"/>
      <c r="EK874" s="69"/>
      <c r="EL874" s="69"/>
      <c r="EM874" s="69"/>
      <c r="EN874" s="69"/>
      <c r="EO874" s="69"/>
      <c r="EP874" s="69"/>
      <c r="EQ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c r="AC875" s="69"/>
      <c r="AD875" s="69"/>
      <c r="AE875" s="69"/>
      <c r="AF875" s="69"/>
      <c r="AG875" s="69"/>
      <c r="AH875" s="69"/>
      <c r="AI875" s="69"/>
      <c r="AJ875" s="69"/>
      <c r="AK875" s="69"/>
      <c r="AL875" s="69"/>
      <c r="AM875" s="69"/>
      <c r="AN875" s="69"/>
      <c r="AO875" s="69"/>
      <c r="AP875" s="69"/>
      <c r="AQ875" s="69"/>
      <c r="AR875" s="69"/>
      <c r="AS875" s="69"/>
      <c r="AT875" s="69"/>
      <c r="AU875" s="69"/>
      <c r="AV875" s="69"/>
      <c r="AW875" s="69"/>
      <c r="AX875" s="69"/>
      <c r="AY875" s="69"/>
      <c r="AZ875" s="69"/>
      <c r="BA875" s="69"/>
      <c r="BB875" s="69"/>
      <c r="BC875" s="69"/>
      <c r="BD875" s="69"/>
      <c r="BE875" s="69"/>
      <c r="BF875" s="69"/>
      <c r="BG875" s="69"/>
      <c r="BH875" s="69"/>
      <c r="BI875" s="69"/>
      <c r="BJ875" s="69"/>
      <c r="BK875" s="69"/>
      <c r="BL875" s="69"/>
      <c r="BM875" s="69"/>
      <c r="BN875" s="69"/>
      <c r="BO875" s="69"/>
      <c r="BP875" s="69"/>
      <c r="BQ875" s="69"/>
      <c r="BR875" s="69"/>
      <c r="BS875" s="69"/>
      <c r="BT875" s="69"/>
      <c r="BU875" s="69"/>
      <c r="BV875" s="69"/>
      <c r="BW875" s="69"/>
      <c r="BX875" s="69"/>
      <c r="BY875" s="69"/>
      <c r="BZ875" s="69"/>
      <c r="CA875" s="69"/>
      <c r="CB875" s="69"/>
      <c r="CC875" s="69"/>
      <c r="CD875" s="69"/>
      <c r="CE875" s="69"/>
      <c r="CF875" s="69"/>
      <c r="CG875" s="69"/>
      <c r="CH875" s="69"/>
      <c r="CI875" s="69"/>
      <c r="CJ875" s="69"/>
      <c r="CK875" s="69"/>
      <c r="CL875" s="69"/>
      <c r="CM875" s="69"/>
      <c r="CN875" s="69"/>
      <c r="CO875" s="69"/>
      <c r="CP875" s="69"/>
      <c r="CQ875" s="69"/>
      <c r="CR875" s="69"/>
      <c r="CS875" s="69"/>
      <c r="CT875" s="69"/>
      <c r="CU875" s="69"/>
      <c r="CV875" s="69"/>
      <c r="CW875" s="69"/>
      <c r="CX875" s="69"/>
      <c r="CY875" s="69"/>
      <c r="CZ875" s="69"/>
      <c r="DA875" s="69"/>
      <c r="DB875" s="69"/>
      <c r="DC875" s="69"/>
      <c r="DD875" s="69"/>
      <c r="DE875" s="69"/>
      <c r="DF875" s="69"/>
      <c r="DG875" s="69"/>
      <c r="DH875" s="69"/>
      <c r="DI875" s="69"/>
      <c r="DJ875" s="69"/>
      <c r="DK875" s="69"/>
      <c r="DL875" s="69"/>
      <c r="DM875" s="69"/>
      <c r="DN875" s="69"/>
      <c r="DO875" s="69"/>
      <c r="DP875" s="69"/>
      <c r="DQ875" s="69"/>
      <c r="DR875" s="69"/>
      <c r="DS875" s="69"/>
      <c r="DT875" s="69"/>
      <c r="DU875" s="69"/>
      <c r="DV875" s="69"/>
      <c r="DW875" s="69"/>
      <c r="DX875" s="69"/>
      <c r="DY875" s="69"/>
      <c r="DZ875" s="69"/>
      <c r="EA875" s="69"/>
      <c r="EB875" s="69"/>
      <c r="EC875" s="69"/>
      <c r="ED875" s="69"/>
      <c r="EE875" s="69"/>
      <c r="EF875" s="69"/>
      <c r="EG875" s="69"/>
      <c r="EH875" s="69"/>
      <c r="EI875" s="69"/>
      <c r="EJ875" s="69"/>
      <c r="EK875" s="69"/>
      <c r="EL875" s="69"/>
      <c r="EM875" s="69"/>
      <c r="EN875" s="69"/>
      <c r="EO875" s="69"/>
      <c r="EP875" s="69"/>
      <c r="EQ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69"/>
      <c r="AN876" s="69"/>
      <c r="AO876" s="69"/>
      <c r="AP876" s="69"/>
      <c r="AQ876" s="69"/>
      <c r="AR876" s="69"/>
      <c r="AS876" s="69"/>
      <c r="AT876" s="69"/>
      <c r="AU876" s="69"/>
      <c r="AV876" s="69"/>
      <c r="AW876" s="69"/>
      <c r="AX876" s="69"/>
      <c r="AY876" s="69"/>
      <c r="AZ876" s="69"/>
      <c r="BA876" s="69"/>
      <c r="BB876" s="69"/>
      <c r="BC876" s="69"/>
      <c r="BD876" s="69"/>
      <c r="BE876" s="69"/>
      <c r="BF876" s="69"/>
      <c r="BG876" s="69"/>
      <c r="BH876" s="69"/>
      <c r="BI876" s="69"/>
      <c r="BJ876" s="69"/>
      <c r="BK876" s="69"/>
      <c r="BL876" s="69"/>
      <c r="BM876" s="69"/>
      <c r="BN876" s="69"/>
      <c r="BO876" s="69"/>
      <c r="BP876" s="69"/>
      <c r="BQ876" s="69"/>
      <c r="BR876" s="69"/>
      <c r="BS876" s="69"/>
      <c r="BT876" s="69"/>
      <c r="BU876" s="69"/>
      <c r="BV876" s="69"/>
      <c r="BW876" s="69"/>
      <c r="BX876" s="69"/>
      <c r="BY876" s="69"/>
      <c r="BZ876" s="69"/>
      <c r="CA876" s="69"/>
      <c r="CB876" s="69"/>
      <c r="CC876" s="69"/>
      <c r="CD876" s="69"/>
      <c r="CE876" s="69"/>
      <c r="CF876" s="69"/>
      <c r="CG876" s="69"/>
      <c r="CH876" s="69"/>
      <c r="CI876" s="69"/>
      <c r="CJ876" s="69"/>
      <c r="CK876" s="69"/>
      <c r="CL876" s="69"/>
      <c r="CM876" s="69"/>
      <c r="CN876" s="69"/>
      <c r="CO876" s="69"/>
      <c r="CP876" s="69"/>
      <c r="CQ876" s="69"/>
      <c r="CR876" s="69"/>
      <c r="CS876" s="69"/>
      <c r="CT876" s="69"/>
      <c r="CU876" s="69"/>
      <c r="CV876" s="69"/>
      <c r="CW876" s="69"/>
      <c r="CX876" s="69"/>
      <c r="CY876" s="69"/>
      <c r="CZ876" s="69"/>
      <c r="DA876" s="69"/>
      <c r="DB876" s="69"/>
      <c r="DC876" s="69"/>
      <c r="DD876" s="69"/>
      <c r="DE876" s="69"/>
      <c r="DF876" s="69"/>
      <c r="DG876" s="69"/>
      <c r="DH876" s="69"/>
      <c r="DI876" s="69"/>
      <c r="DJ876" s="69"/>
      <c r="DK876" s="69"/>
      <c r="DL876" s="69"/>
      <c r="DM876" s="69"/>
      <c r="DN876" s="69"/>
      <c r="DO876" s="69"/>
      <c r="DP876" s="69"/>
      <c r="DQ876" s="69"/>
      <c r="DR876" s="69"/>
      <c r="DS876" s="69"/>
      <c r="DT876" s="69"/>
      <c r="DU876" s="69"/>
      <c r="DV876" s="69"/>
      <c r="DW876" s="69"/>
      <c r="DX876" s="69"/>
      <c r="DY876" s="69"/>
      <c r="DZ876" s="69"/>
      <c r="EA876" s="69"/>
      <c r="EB876" s="69"/>
      <c r="EC876" s="69"/>
      <c r="ED876" s="69"/>
      <c r="EE876" s="69"/>
      <c r="EF876" s="69"/>
      <c r="EG876" s="69"/>
      <c r="EH876" s="69"/>
      <c r="EI876" s="69"/>
      <c r="EJ876" s="69"/>
      <c r="EK876" s="69"/>
      <c r="EL876" s="69"/>
      <c r="EM876" s="69"/>
      <c r="EN876" s="69"/>
      <c r="EO876" s="69"/>
      <c r="EP876" s="69"/>
      <c r="EQ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c r="AC877" s="69"/>
      <c r="AD877" s="69"/>
      <c r="AE877" s="69"/>
      <c r="AF877" s="69"/>
      <c r="AG877" s="69"/>
      <c r="AH877" s="69"/>
      <c r="AI877" s="69"/>
      <c r="AJ877" s="69"/>
      <c r="AK877" s="69"/>
      <c r="AL877" s="69"/>
      <c r="AM877" s="69"/>
      <c r="AN877" s="69"/>
      <c r="AO877" s="69"/>
      <c r="AP877" s="69"/>
      <c r="AQ877" s="69"/>
      <c r="AR877" s="69"/>
      <c r="AS877" s="69"/>
      <c r="AT877" s="69"/>
      <c r="AU877" s="69"/>
      <c r="AV877" s="69"/>
      <c r="AW877" s="69"/>
      <c r="AX877" s="69"/>
      <c r="AY877" s="69"/>
      <c r="AZ877" s="69"/>
      <c r="BA877" s="69"/>
      <c r="BB877" s="69"/>
      <c r="BC877" s="69"/>
      <c r="BD877" s="69"/>
      <c r="BE877" s="69"/>
      <c r="BF877" s="69"/>
      <c r="BG877" s="69"/>
      <c r="BH877" s="69"/>
      <c r="BI877" s="69"/>
      <c r="BJ877" s="69"/>
      <c r="BK877" s="69"/>
      <c r="BL877" s="69"/>
      <c r="BM877" s="69"/>
      <c r="BN877" s="69"/>
      <c r="BO877" s="69"/>
      <c r="BP877" s="69"/>
      <c r="BQ877" s="69"/>
      <c r="BR877" s="69"/>
      <c r="BS877" s="69"/>
      <c r="BT877" s="69"/>
      <c r="BU877" s="69"/>
      <c r="BV877" s="69"/>
      <c r="BW877" s="69"/>
      <c r="BX877" s="69"/>
      <c r="BY877" s="69"/>
      <c r="BZ877" s="69"/>
      <c r="CA877" s="69"/>
      <c r="CB877" s="69"/>
      <c r="CC877" s="69"/>
      <c r="CD877" s="69"/>
      <c r="CE877" s="69"/>
      <c r="CF877" s="69"/>
      <c r="CG877" s="69"/>
      <c r="CH877" s="69"/>
      <c r="CI877" s="69"/>
      <c r="CJ877" s="69"/>
      <c r="CK877" s="69"/>
      <c r="CL877" s="69"/>
      <c r="CM877" s="69"/>
      <c r="CN877" s="69"/>
      <c r="CO877" s="69"/>
      <c r="CP877" s="69"/>
      <c r="CQ877" s="69"/>
      <c r="CR877" s="69"/>
      <c r="CS877" s="69"/>
      <c r="CT877" s="69"/>
      <c r="CU877" s="69"/>
      <c r="CV877" s="69"/>
      <c r="CW877" s="69"/>
      <c r="CX877" s="69"/>
      <c r="CY877" s="69"/>
      <c r="CZ877" s="69"/>
      <c r="DA877" s="69"/>
      <c r="DB877" s="69"/>
      <c r="DC877" s="69"/>
      <c r="DD877" s="69"/>
      <c r="DE877" s="69"/>
      <c r="DF877" s="69"/>
      <c r="DG877" s="69"/>
      <c r="DH877" s="69"/>
      <c r="DI877" s="69"/>
      <c r="DJ877" s="69"/>
      <c r="DK877" s="69"/>
      <c r="DL877" s="69"/>
      <c r="DM877" s="69"/>
      <c r="DN877" s="69"/>
      <c r="DO877" s="69"/>
      <c r="DP877" s="69"/>
      <c r="DQ877" s="69"/>
      <c r="DR877" s="69"/>
      <c r="DS877" s="69"/>
      <c r="DT877" s="69"/>
      <c r="DU877" s="69"/>
      <c r="DV877" s="69"/>
      <c r="DW877" s="69"/>
      <c r="DX877" s="69"/>
      <c r="DY877" s="69"/>
      <c r="DZ877" s="69"/>
      <c r="EA877" s="69"/>
      <c r="EB877" s="69"/>
      <c r="EC877" s="69"/>
      <c r="ED877" s="69"/>
      <c r="EE877" s="69"/>
      <c r="EF877" s="69"/>
      <c r="EG877" s="69"/>
      <c r="EH877" s="69"/>
      <c r="EI877" s="69"/>
      <c r="EJ877" s="69"/>
      <c r="EK877" s="69"/>
      <c r="EL877" s="69"/>
      <c r="EM877" s="69"/>
      <c r="EN877" s="69"/>
      <c r="EO877" s="69"/>
      <c r="EP877" s="69"/>
      <c r="EQ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c r="AC878" s="69"/>
      <c r="AD878" s="69"/>
      <c r="AE878" s="69"/>
      <c r="AF878" s="69"/>
      <c r="AG878" s="69"/>
      <c r="AH878" s="69"/>
      <c r="AI878" s="69"/>
      <c r="AJ878" s="69"/>
      <c r="AK878" s="69"/>
      <c r="AL878" s="69"/>
      <c r="AM878" s="69"/>
      <c r="AN878" s="69"/>
      <c r="AO878" s="69"/>
      <c r="AP878" s="69"/>
      <c r="AQ878" s="69"/>
      <c r="AR878" s="69"/>
      <c r="AS878" s="69"/>
      <c r="AT878" s="69"/>
      <c r="AU878" s="69"/>
      <c r="AV878" s="69"/>
      <c r="AW878" s="69"/>
      <c r="AX878" s="69"/>
      <c r="AY878" s="69"/>
      <c r="AZ878" s="69"/>
      <c r="BA878" s="69"/>
      <c r="BB878" s="69"/>
      <c r="BC878" s="69"/>
      <c r="BD878" s="69"/>
      <c r="BE878" s="69"/>
      <c r="BF878" s="69"/>
      <c r="BG878" s="69"/>
      <c r="BH878" s="69"/>
      <c r="BI878" s="69"/>
      <c r="BJ878" s="69"/>
      <c r="BK878" s="69"/>
      <c r="BL878" s="69"/>
      <c r="BM878" s="69"/>
      <c r="BN878" s="69"/>
      <c r="BO878" s="69"/>
      <c r="BP878" s="69"/>
      <c r="BQ878" s="69"/>
      <c r="BR878" s="69"/>
      <c r="BS878" s="69"/>
      <c r="BT878" s="69"/>
      <c r="BU878" s="69"/>
      <c r="BV878" s="69"/>
      <c r="BW878" s="69"/>
      <c r="BX878" s="69"/>
      <c r="BY878" s="69"/>
      <c r="BZ878" s="69"/>
      <c r="CA878" s="69"/>
      <c r="CB878" s="69"/>
      <c r="CC878" s="69"/>
      <c r="CD878" s="69"/>
      <c r="CE878" s="69"/>
      <c r="CF878" s="69"/>
      <c r="CG878" s="69"/>
      <c r="CH878" s="69"/>
      <c r="CI878" s="69"/>
      <c r="CJ878" s="69"/>
      <c r="CK878" s="69"/>
      <c r="CL878" s="69"/>
      <c r="CM878" s="69"/>
      <c r="CN878" s="69"/>
      <c r="CO878" s="69"/>
      <c r="CP878" s="69"/>
      <c r="CQ878" s="69"/>
      <c r="CR878" s="69"/>
      <c r="CS878" s="69"/>
      <c r="CT878" s="69"/>
      <c r="CU878" s="69"/>
      <c r="CV878" s="69"/>
      <c r="CW878" s="69"/>
      <c r="CX878" s="69"/>
      <c r="CY878" s="69"/>
      <c r="CZ878" s="69"/>
      <c r="DA878" s="69"/>
      <c r="DB878" s="69"/>
      <c r="DC878" s="69"/>
      <c r="DD878" s="69"/>
      <c r="DE878" s="69"/>
      <c r="DF878" s="69"/>
      <c r="DG878" s="69"/>
      <c r="DH878" s="69"/>
      <c r="DI878" s="69"/>
      <c r="DJ878" s="69"/>
      <c r="DK878" s="69"/>
      <c r="DL878" s="69"/>
      <c r="DM878" s="69"/>
      <c r="DN878" s="69"/>
      <c r="DO878" s="69"/>
      <c r="DP878" s="69"/>
      <c r="DQ878" s="69"/>
      <c r="DR878" s="69"/>
      <c r="DS878" s="69"/>
      <c r="DT878" s="69"/>
      <c r="DU878" s="69"/>
      <c r="DV878" s="69"/>
      <c r="DW878" s="69"/>
      <c r="DX878" s="69"/>
      <c r="DY878" s="69"/>
      <c r="DZ878" s="69"/>
      <c r="EA878" s="69"/>
      <c r="EB878" s="69"/>
      <c r="EC878" s="69"/>
      <c r="ED878" s="69"/>
      <c r="EE878" s="69"/>
      <c r="EF878" s="69"/>
      <c r="EG878" s="69"/>
      <c r="EH878" s="69"/>
      <c r="EI878" s="69"/>
      <c r="EJ878" s="69"/>
      <c r="EK878" s="69"/>
      <c r="EL878" s="69"/>
      <c r="EM878" s="69"/>
      <c r="EN878" s="69"/>
      <c r="EO878" s="69"/>
      <c r="EP878" s="69"/>
      <c r="EQ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c r="AC879" s="69"/>
      <c r="AD879" s="69"/>
      <c r="AE879" s="69"/>
      <c r="AF879" s="69"/>
      <c r="AG879" s="69"/>
      <c r="AH879" s="69"/>
      <c r="AI879" s="69"/>
      <c r="AJ879" s="69"/>
      <c r="AK879" s="69"/>
      <c r="AL879" s="69"/>
      <c r="AM879" s="69"/>
      <c r="AN879" s="69"/>
      <c r="AO879" s="69"/>
      <c r="AP879" s="69"/>
      <c r="AQ879" s="69"/>
      <c r="AR879" s="69"/>
      <c r="AS879" s="69"/>
      <c r="AT879" s="69"/>
      <c r="AU879" s="69"/>
      <c r="AV879" s="69"/>
      <c r="AW879" s="69"/>
      <c r="AX879" s="69"/>
      <c r="AY879" s="69"/>
      <c r="AZ879" s="69"/>
      <c r="BA879" s="69"/>
      <c r="BB879" s="69"/>
      <c r="BC879" s="69"/>
      <c r="BD879" s="69"/>
      <c r="BE879" s="69"/>
      <c r="BF879" s="69"/>
      <c r="BG879" s="69"/>
      <c r="BH879" s="69"/>
      <c r="BI879" s="69"/>
      <c r="BJ879" s="69"/>
      <c r="BK879" s="69"/>
      <c r="BL879" s="69"/>
      <c r="BM879" s="69"/>
      <c r="BN879" s="69"/>
      <c r="BO879" s="69"/>
      <c r="BP879" s="69"/>
      <c r="BQ879" s="69"/>
      <c r="BR879" s="69"/>
      <c r="BS879" s="69"/>
      <c r="BT879" s="69"/>
      <c r="BU879" s="69"/>
      <c r="BV879" s="69"/>
      <c r="BW879" s="69"/>
      <c r="BX879" s="69"/>
      <c r="BY879" s="69"/>
      <c r="BZ879" s="69"/>
      <c r="CA879" s="69"/>
      <c r="CB879" s="69"/>
      <c r="CC879" s="69"/>
      <c r="CD879" s="69"/>
      <c r="CE879" s="69"/>
      <c r="CF879" s="69"/>
      <c r="CG879" s="69"/>
      <c r="CH879" s="69"/>
      <c r="CI879" s="69"/>
      <c r="CJ879" s="69"/>
      <c r="CK879" s="69"/>
      <c r="CL879" s="69"/>
      <c r="CM879" s="69"/>
      <c r="CN879" s="69"/>
      <c r="CO879" s="69"/>
      <c r="CP879" s="69"/>
      <c r="CQ879" s="69"/>
      <c r="CR879" s="69"/>
      <c r="CS879" s="69"/>
      <c r="CT879" s="69"/>
      <c r="CU879" s="69"/>
      <c r="CV879" s="69"/>
      <c r="CW879" s="69"/>
      <c r="CX879" s="69"/>
      <c r="CY879" s="69"/>
      <c r="CZ879" s="69"/>
      <c r="DA879" s="69"/>
      <c r="DB879" s="69"/>
      <c r="DC879" s="69"/>
      <c r="DD879" s="69"/>
      <c r="DE879" s="69"/>
      <c r="DF879" s="69"/>
      <c r="DG879" s="69"/>
      <c r="DH879" s="69"/>
      <c r="DI879" s="69"/>
      <c r="DJ879" s="69"/>
      <c r="DK879" s="69"/>
      <c r="DL879" s="69"/>
      <c r="DM879" s="69"/>
      <c r="DN879" s="69"/>
      <c r="DO879" s="69"/>
      <c r="DP879" s="69"/>
      <c r="DQ879" s="69"/>
      <c r="DR879" s="69"/>
      <c r="DS879" s="69"/>
      <c r="DT879" s="69"/>
      <c r="DU879" s="69"/>
      <c r="DV879" s="69"/>
      <c r="DW879" s="69"/>
      <c r="DX879" s="69"/>
      <c r="DY879" s="69"/>
      <c r="DZ879" s="69"/>
      <c r="EA879" s="69"/>
      <c r="EB879" s="69"/>
      <c r="EC879" s="69"/>
      <c r="ED879" s="69"/>
      <c r="EE879" s="69"/>
      <c r="EF879" s="69"/>
      <c r="EG879" s="69"/>
      <c r="EH879" s="69"/>
      <c r="EI879" s="69"/>
      <c r="EJ879" s="69"/>
      <c r="EK879" s="69"/>
      <c r="EL879" s="69"/>
      <c r="EM879" s="69"/>
      <c r="EN879" s="69"/>
      <c r="EO879" s="69"/>
      <c r="EP879" s="69"/>
      <c r="EQ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c r="AC880" s="69"/>
      <c r="AD880" s="69"/>
      <c r="AE880" s="69"/>
      <c r="AF880" s="69"/>
      <c r="AG880" s="69"/>
      <c r="AH880" s="69"/>
      <c r="AI880" s="69"/>
      <c r="AJ880" s="69"/>
      <c r="AK880" s="69"/>
      <c r="AL880" s="69"/>
      <c r="AM880" s="69"/>
      <c r="AN880" s="69"/>
      <c r="AO880" s="69"/>
      <c r="AP880" s="69"/>
      <c r="AQ880" s="69"/>
      <c r="AR880" s="69"/>
      <c r="AS880" s="69"/>
      <c r="AT880" s="69"/>
      <c r="AU880" s="69"/>
      <c r="AV880" s="69"/>
      <c r="AW880" s="69"/>
      <c r="AX880" s="69"/>
      <c r="AY880" s="69"/>
      <c r="AZ880" s="69"/>
      <c r="BA880" s="69"/>
      <c r="BB880" s="69"/>
      <c r="BC880" s="69"/>
      <c r="BD880" s="69"/>
      <c r="BE880" s="69"/>
      <c r="BF880" s="69"/>
      <c r="BG880" s="69"/>
      <c r="BH880" s="69"/>
      <c r="BI880" s="69"/>
      <c r="BJ880" s="69"/>
      <c r="BK880" s="69"/>
      <c r="BL880" s="69"/>
      <c r="BM880" s="69"/>
      <c r="BN880" s="69"/>
      <c r="BO880" s="69"/>
      <c r="BP880" s="69"/>
      <c r="BQ880" s="69"/>
      <c r="BR880" s="69"/>
      <c r="BS880" s="69"/>
      <c r="BT880" s="69"/>
      <c r="BU880" s="69"/>
      <c r="BV880" s="69"/>
      <c r="BW880" s="69"/>
      <c r="BX880" s="69"/>
      <c r="BY880" s="69"/>
      <c r="BZ880" s="69"/>
      <c r="CA880" s="69"/>
      <c r="CB880" s="69"/>
      <c r="CC880" s="69"/>
      <c r="CD880" s="69"/>
      <c r="CE880" s="69"/>
      <c r="CF880" s="69"/>
      <c r="CG880" s="69"/>
      <c r="CH880" s="69"/>
      <c r="CI880" s="69"/>
      <c r="CJ880" s="69"/>
      <c r="CK880" s="69"/>
      <c r="CL880" s="69"/>
      <c r="CM880" s="69"/>
      <c r="CN880" s="69"/>
      <c r="CO880" s="69"/>
      <c r="CP880" s="69"/>
      <c r="CQ880" s="69"/>
      <c r="CR880" s="69"/>
      <c r="CS880" s="69"/>
      <c r="CT880" s="69"/>
      <c r="CU880" s="69"/>
      <c r="CV880" s="69"/>
      <c r="CW880" s="69"/>
      <c r="CX880" s="69"/>
      <c r="CY880" s="69"/>
      <c r="CZ880" s="69"/>
      <c r="DA880" s="69"/>
      <c r="DB880" s="69"/>
      <c r="DC880" s="69"/>
      <c r="DD880" s="69"/>
      <c r="DE880" s="69"/>
      <c r="DF880" s="69"/>
      <c r="DG880" s="69"/>
      <c r="DH880" s="69"/>
      <c r="DI880" s="69"/>
      <c r="DJ880" s="69"/>
      <c r="DK880" s="69"/>
      <c r="DL880" s="69"/>
      <c r="DM880" s="69"/>
      <c r="DN880" s="69"/>
      <c r="DO880" s="69"/>
      <c r="DP880" s="69"/>
      <c r="DQ880" s="69"/>
      <c r="DR880" s="69"/>
      <c r="DS880" s="69"/>
      <c r="DT880" s="69"/>
      <c r="DU880" s="69"/>
      <c r="DV880" s="69"/>
      <c r="DW880" s="69"/>
      <c r="DX880" s="69"/>
      <c r="DY880" s="69"/>
      <c r="DZ880" s="69"/>
      <c r="EA880" s="69"/>
      <c r="EB880" s="69"/>
      <c r="EC880" s="69"/>
      <c r="ED880" s="69"/>
      <c r="EE880" s="69"/>
      <c r="EF880" s="69"/>
      <c r="EG880" s="69"/>
      <c r="EH880" s="69"/>
      <c r="EI880" s="69"/>
      <c r="EJ880" s="69"/>
      <c r="EK880" s="69"/>
      <c r="EL880" s="69"/>
      <c r="EM880" s="69"/>
      <c r="EN880" s="69"/>
      <c r="EO880" s="69"/>
      <c r="EP880" s="69"/>
      <c r="EQ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c r="AC881" s="69"/>
      <c r="AD881" s="69"/>
      <c r="AE881" s="69"/>
      <c r="AF881" s="69"/>
      <c r="AG881" s="69"/>
      <c r="AH881" s="69"/>
      <c r="AI881" s="69"/>
      <c r="AJ881" s="69"/>
      <c r="AK881" s="69"/>
      <c r="AL881" s="69"/>
      <c r="AM881" s="69"/>
      <c r="AN881" s="69"/>
      <c r="AO881" s="69"/>
      <c r="AP881" s="69"/>
      <c r="AQ881" s="69"/>
      <c r="AR881" s="69"/>
      <c r="AS881" s="69"/>
      <c r="AT881" s="69"/>
      <c r="AU881" s="69"/>
      <c r="AV881" s="69"/>
      <c r="AW881" s="69"/>
      <c r="AX881" s="69"/>
      <c r="AY881" s="69"/>
      <c r="AZ881" s="69"/>
      <c r="BA881" s="69"/>
      <c r="BB881" s="69"/>
      <c r="BC881" s="69"/>
      <c r="BD881" s="69"/>
      <c r="BE881" s="69"/>
      <c r="BF881" s="69"/>
      <c r="BG881" s="69"/>
      <c r="BH881" s="69"/>
      <c r="BI881" s="69"/>
      <c r="BJ881" s="69"/>
      <c r="BK881" s="69"/>
      <c r="BL881" s="69"/>
      <c r="BM881" s="69"/>
      <c r="BN881" s="69"/>
      <c r="BO881" s="69"/>
      <c r="BP881" s="69"/>
      <c r="BQ881" s="69"/>
      <c r="BR881" s="69"/>
      <c r="BS881" s="69"/>
      <c r="BT881" s="69"/>
      <c r="BU881" s="69"/>
      <c r="BV881" s="69"/>
      <c r="BW881" s="69"/>
      <c r="BX881" s="69"/>
      <c r="BY881" s="69"/>
      <c r="BZ881" s="69"/>
      <c r="CA881" s="69"/>
      <c r="CB881" s="69"/>
      <c r="CC881" s="69"/>
      <c r="CD881" s="69"/>
      <c r="CE881" s="69"/>
      <c r="CF881" s="69"/>
      <c r="CG881" s="69"/>
      <c r="CH881" s="69"/>
      <c r="CI881" s="69"/>
      <c r="CJ881" s="69"/>
      <c r="CK881" s="69"/>
      <c r="CL881" s="69"/>
      <c r="CM881" s="69"/>
      <c r="CN881" s="69"/>
      <c r="CO881" s="69"/>
      <c r="CP881" s="69"/>
      <c r="CQ881" s="69"/>
      <c r="CR881" s="69"/>
      <c r="CS881" s="69"/>
      <c r="CT881" s="69"/>
      <c r="CU881" s="69"/>
      <c r="CV881" s="69"/>
      <c r="CW881" s="69"/>
      <c r="CX881" s="69"/>
      <c r="CY881" s="69"/>
      <c r="CZ881" s="69"/>
      <c r="DA881" s="69"/>
      <c r="DB881" s="69"/>
      <c r="DC881" s="69"/>
      <c r="DD881" s="69"/>
      <c r="DE881" s="69"/>
      <c r="DF881" s="69"/>
      <c r="DG881" s="69"/>
      <c r="DH881" s="69"/>
      <c r="DI881" s="69"/>
      <c r="DJ881" s="69"/>
      <c r="DK881" s="69"/>
      <c r="DL881" s="69"/>
      <c r="DM881" s="69"/>
      <c r="DN881" s="69"/>
      <c r="DO881" s="69"/>
      <c r="DP881" s="69"/>
      <c r="DQ881" s="69"/>
      <c r="DR881" s="69"/>
      <c r="DS881" s="69"/>
      <c r="DT881" s="69"/>
      <c r="DU881" s="69"/>
      <c r="DV881" s="69"/>
      <c r="DW881" s="69"/>
      <c r="DX881" s="69"/>
      <c r="DY881" s="69"/>
      <c r="DZ881" s="69"/>
      <c r="EA881" s="69"/>
      <c r="EB881" s="69"/>
      <c r="EC881" s="69"/>
      <c r="ED881" s="69"/>
      <c r="EE881" s="69"/>
      <c r="EF881" s="69"/>
      <c r="EG881" s="69"/>
      <c r="EH881" s="69"/>
      <c r="EI881" s="69"/>
      <c r="EJ881" s="69"/>
      <c r="EK881" s="69"/>
      <c r="EL881" s="69"/>
      <c r="EM881" s="69"/>
      <c r="EN881" s="69"/>
      <c r="EO881" s="69"/>
      <c r="EP881" s="69"/>
      <c r="EQ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c r="AC882" s="69"/>
      <c r="AD882" s="69"/>
      <c r="AE882" s="69"/>
      <c r="AF882" s="69"/>
      <c r="AG882" s="69"/>
      <c r="AH882" s="69"/>
      <c r="AI882" s="69"/>
      <c r="AJ882" s="69"/>
      <c r="AK882" s="69"/>
      <c r="AL882" s="69"/>
      <c r="AM882" s="69"/>
      <c r="AN882" s="69"/>
      <c r="AO882" s="69"/>
      <c r="AP882" s="69"/>
      <c r="AQ882" s="69"/>
      <c r="AR882" s="69"/>
      <c r="AS882" s="69"/>
      <c r="AT882" s="69"/>
      <c r="AU882" s="69"/>
      <c r="AV882" s="69"/>
      <c r="AW882" s="69"/>
      <c r="AX882" s="69"/>
      <c r="AY882" s="69"/>
      <c r="AZ882" s="69"/>
      <c r="BA882" s="69"/>
      <c r="BB882" s="69"/>
      <c r="BC882" s="69"/>
      <c r="BD882" s="69"/>
      <c r="BE882" s="69"/>
      <c r="BF882" s="69"/>
      <c r="BG882" s="69"/>
      <c r="BH882" s="69"/>
      <c r="BI882" s="69"/>
      <c r="BJ882" s="69"/>
      <c r="BK882" s="69"/>
      <c r="BL882" s="69"/>
      <c r="BM882" s="69"/>
      <c r="BN882" s="69"/>
      <c r="BO882" s="69"/>
      <c r="BP882" s="69"/>
      <c r="BQ882" s="69"/>
      <c r="BR882" s="69"/>
      <c r="BS882" s="69"/>
      <c r="BT882" s="69"/>
      <c r="BU882" s="69"/>
      <c r="BV882" s="69"/>
      <c r="BW882" s="69"/>
      <c r="BX882" s="69"/>
      <c r="BY882" s="69"/>
      <c r="BZ882" s="69"/>
      <c r="CA882" s="69"/>
      <c r="CB882" s="69"/>
      <c r="CC882" s="69"/>
      <c r="CD882" s="69"/>
      <c r="CE882" s="69"/>
      <c r="CF882" s="69"/>
      <c r="CG882" s="69"/>
      <c r="CH882" s="69"/>
      <c r="CI882" s="69"/>
      <c r="CJ882" s="69"/>
      <c r="CK882" s="69"/>
      <c r="CL882" s="69"/>
      <c r="CM882" s="69"/>
      <c r="CN882" s="69"/>
      <c r="CO882" s="69"/>
      <c r="CP882" s="69"/>
      <c r="CQ882" s="69"/>
      <c r="CR882" s="69"/>
      <c r="CS882" s="69"/>
      <c r="CT882" s="69"/>
      <c r="CU882" s="69"/>
      <c r="CV882" s="69"/>
      <c r="CW882" s="69"/>
      <c r="CX882" s="69"/>
      <c r="CY882" s="69"/>
      <c r="CZ882" s="69"/>
      <c r="DA882" s="69"/>
      <c r="DB882" s="69"/>
      <c r="DC882" s="69"/>
      <c r="DD882" s="69"/>
      <c r="DE882" s="69"/>
      <c r="DF882" s="69"/>
      <c r="DG882" s="69"/>
      <c r="DH882" s="69"/>
      <c r="DI882" s="69"/>
      <c r="DJ882" s="69"/>
      <c r="DK882" s="69"/>
      <c r="DL882" s="69"/>
      <c r="DM882" s="69"/>
      <c r="DN882" s="69"/>
      <c r="DO882" s="69"/>
      <c r="DP882" s="69"/>
      <c r="DQ882" s="69"/>
      <c r="DR882" s="69"/>
      <c r="DS882" s="69"/>
      <c r="DT882" s="69"/>
      <c r="DU882" s="69"/>
      <c r="DV882" s="69"/>
      <c r="DW882" s="69"/>
      <c r="DX882" s="69"/>
      <c r="DY882" s="69"/>
      <c r="DZ882" s="69"/>
      <c r="EA882" s="69"/>
      <c r="EB882" s="69"/>
      <c r="EC882" s="69"/>
      <c r="ED882" s="69"/>
      <c r="EE882" s="69"/>
      <c r="EF882" s="69"/>
      <c r="EG882" s="69"/>
      <c r="EH882" s="69"/>
      <c r="EI882" s="69"/>
      <c r="EJ882" s="69"/>
      <c r="EK882" s="69"/>
      <c r="EL882" s="69"/>
      <c r="EM882" s="69"/>
      <c r="EN882" s="69"/>
      <c r="EO882" s="69"/>
      <c r="EP882" s="69"/>
      <c r="EQ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c r="AC883" s="69"/>
      <c r="AD883" s="69"/>
      <c r="AE883" s="69"/>
      <c r="AF883" s="69"/>
      <c r="AG883" s="69"/>
      <c r="AH883" s="69"/>
      <c r="AI883" s="69"/>
      <c r="AJ883" s="69"/>
      <c r="AK883" s="69"/>
      <c r="AL883" s="69"/>
      <c r="AM883" s="69"/>
      <c r="AN883" s="69"/>
      <c r="AO883" s="69"/>
      <c r="AP883" s="69"/>
      <c r="AQ883" s="69"/>
      <c r="AR883" s="69"/>
      <c r="AS883" s="69"/>
      <c r="AT883" s="69"/>
      <c r="AU883" s="69"/>
      <c r="AV883" s="69"/>
      <c r="AW883" s="69"/>
      <c r="AX883" s="69"/>
      <c r="AY883" s="69"/>
      <c r="AZ883" s="69"/>
      <c r="BA883" s="69"/>
      <c r="BB883" s="69"/>
      <c r="BC883" s="69"/>
      <c r="BD883" s="69"/>
      <c r="BE883" s="69"/>
      <c r="BF883" s="69"/>
      <c r="BG883" s="69"/>
      <c r="BH883" s="69"/>
      <c r="BI883" s="69"/>
      <c r="BJ883" s="69"/>
      <c r="BK883" s="69"/>
      <c r="BL883" s="69"/>
      <c r="BM883" s="69"/>
      <c r="BN883" s="69"/>
      <c r="BO883" s="69"/>
      <c r="BP883" s="69"/>
      <c r="BQ883" s="69"/>
      <c r="BR883" s="69"/>
      <c r="BS883" s="69"/>
      <c r="BT883" s="69"/>
      <c r="BU883" s="69"/>
      <c r="BV883" s="69"/>
      <c r="BW883" s="69"/>
      <c r="BX883" s="69"/>
      <c r="BY883" s="69"/>
      <c r="BZ883" s="69"/>
      <c r="CA883" s="69"/>
      <c r="CB883" s="69"/>
      <c r="CC883" s="69"/>
      <c r="CD883" s="69"/>
      <c r="CE883" s="69"/>
      <c r="CF883" s="69"/>
      <c r="CG883" s="69"/>
      <c r="CH883" s="69"/>
      <c r="CI883" s="69"/>
      <c r="CJ883" s="69"/>
      <c r="CK883" s="69"/>
      <c r="CL883" s="69"/>
      <c r="CM883" s="69"/>
      <c r="CN883" s="69"/>
      <c r="CO883" s="69"/>
      <c r="CP883" s="69"/>
      <c r="CQ883" s="69"/>
      <c r="CR883" s="69"/>
      <c r="CS883" s="69"/>
      <c r="CT883" s="69"/>
      <c r="CU883" s="69"/>
      <c r="CV883" s="69"/>
      <c r="CW883" s="69"/>
      <c r="CX883" s="69"/>
      <c r="CY883" s="69"/>
      <c r="CZ883" s="69"/>
      <c r="DA883" s="69"/>
      <c r="DB883" s="69"/>
      <c r="DC883" s="69"/>
      <c r="DD883" s="69"/>
      <c r="DE883" s="69"/>
      <c r="DF883" s="69"/>
      <c r="DG883" s="69"/>
      <c r="DH883" s="69"/>
      <c r="DI883" s="69"/>
      <c r="DJ883" s="69"/>
      <c r="DK883" s="69"/>
      <c r="DL883" s="69"/>
      <c r="DM883" s="69"/>
      <c r="DN883" s="69"/>
      <c r="DO883" s="69"/>
      <c r="DP883" s="69"/>
      <c r="DQ883" s="69"/>
      <c r="DR883" s="69"/>
      <c r="DS883" s="69"/>
      <c r="DT883" s="69"/>
      <c r="DU883" s="69"/>
      <c r="DV883" s="69"/>
      <c r="DW883" s="69"/>
      <c r="DX883" s="69"/>
      <c r="DY883" s="69"/>
      <c r="DZ883" s="69"/>
      <c r="EA883" s="69"/>
      <c r="EB883" s="69"/>
      <c r="EC883" s="69"/>
      <c r="ED883" s="69"/>
      <c r="EE883" s="69"/>
      <c r="EF883" s="69"/>
      <c r="EG883" s="69"/>
      <c r="EH883" s="69"/>
      <c r="EI883" s="69"/>
      <c r="EJ883" s="69"/>
      <c r="EK883" s="69"/>
      <c r="EL883" s="69"/>
      <c r="EM883" s="69"/>
      <c r="EN883" s="69"/>
      <c r="EO883" s="69"/>
      <c r="EP883" s="69"/>
      <c r="EQ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c r="AC884" s="69"/>
      <c r="AD884" s="69"/>
      <c r="AE884" s="69"/>
      <c r="AF884" s="69"/>
      <c r="AG884" s="69"/>
      <c r="AH884" s="69"/>
      <c r="AI884" s="69"/>
      <c r="AJ884" s="69"/>
      <c r="AK884" s="69"/>
      <c r="AL884" s="69"/>
      <c r="AM884" s="69"/>
      <c r="AN884" s="69"/>
      <c r="AO884" s="69"/>
      <c r="AP884" s="69"/>
      <c r="AQ884" s="69"/>
      <c r="AR884" s="69"/>
      <c r="AS884" s="69"/>
      <c r="AT884" s="69"/>
      <c r="AU884" s="69"/>
      <c r="AV884" s="69"/>
      <c r="AW884" s="69"/>
      <c r="AX884" s="69"/>
      <c r="AY884" s="69"/>
      <c r="AZ884" s="69"/>
      <c r="BA884" s="69"/>
      <c r="BB884" s="69"/>
      <c r="BC884" s="69"/>
      <c r="BD884" s="69"/>
      <c r="BE884" s="69"/>
      <c r="BF884" s="69"/>
      <c r="BG884" s="69"/>
      <c r="BH884" s="69"/>
      <c r="BI884" s="69"/>
      <c r="BJ884" s="69"/>
      <c r="BK884" s="69"/>
      <c r="BL884" s="69"/>
      <c r="BM884" s="69"/>
      <c r="BN884" s="69"/>
      <c r="BO884" s="69"/>
      <c r="BP884" s="69"/>
      <c r="BQ884" s="69"/>
      <c r="BR884" s="69"/>
      <c r="BS884" s="69"/>
      <c r="BT884" s="69"/>
      <c r="BU884" s="69"/>
      <c r="BV884" s="69"/>
      <c r="BW884" s="69"/>
      <c r="BX884" s="69"/>
      <c r="BY884" s="69"/>
      <c r="BZ884" s="69"/>
      <c r="CA884" s="69"/>
      <c r="CB884" s="69"/>
      <c r="CC884" s="69"/>
      <c r="CD884" s="69"/>
      <c r="CE884" s="69"/>
      <c r="CF884" s="69"/>
      <c r="CG884" s="69"/>
      <c r="CH884" s="69"/>
      <c r="CI884" s="69"/>
      <c r="CJ884" s="69"/>
      <c r="CK884" s="69"/>
      <c r="CL884" s="69"/>
      <c r="CM884" s="69"/>
      <c r="CN884" s="69"/>
      <c r="CO884" s="69"/>
      <c r="CP884" s="69"/>
      <c r="CQ884" s="69"/>
      <c r="CR884" s="69"/>
      <c r="CS884" s="69"/>
      <c r="CT884" s="69"/>
      <c r="CU884" s="69"/>
      <c r="CV884" s="69"/>
      <c r="CW884" s="69"/>
      <c r="CX884" s="69"/>
      <c r="CY884" s="69"/>
      <c r="CZ884" s="69"/>
      <c r="DA884" s="69"/>
      <c r="DB884" s="69"/>
      <c r="DC884" s="69"/>
      <c r="DD884" s="69"/>
      <c r="DE884" s="69"/>
      <c r="DF884" s="69"/>
      <c r="DG884" s="69"/>
      <c r="DH884" s="69"/>
      <c r="DI884" s="69"/>
      <c r="DJ884" s="69"/>
      <c r="DK884" s="69"/>
      <c r="DL884" s="69"/>
      <c r="DM884" s="69"/>
      <c r="DN884" s="69"/>
      <c r="DO884" s="69"/>
      <c r="DP884" s="69"/>
      <c r="DQ884" s="69"/>
      <c r="DR884" s="69"/>
      <c r="DS884" s="69"/>
      <c r="DT884" s="69"/>
      <c r="DU884" s="69"/>
      <c r="DV884" s="69"/>
      <c r="DW884" s="69"/>
      <c r="DX884" s="69"/>
      <c r="DY884" s="69"/>
      <c r="DZ884" s="69"/>
      <c r="EA884" s="69"/>
      <c r="EB884" s="69"/>
      <c r="EC884" s="69"/>
      <c r="ED884" s="69"/>
      <c r="EE884" s="69"/>
      <c r="EF884" s="69"/>
      <c r="EG884" s="69"/>
      <c r="EH884" s="69"/>
      <c r="EI884" s="69"/>
      <c r="EJ884" s="69"/>
      <c r="EK884" s="69"/>
      <c r="EL884" s="69"/>
      <c r="EM884" s="69"/>
      <c r="EN884" s="69"/>
      <c r="EO884" s="69"/>
      <c r="EP884" s="69"/>
      <c r="EQ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c r="AC885" s="69"/>
      <c r="AD885" s="69"/>
      <c r="AE885" s="69"/>
      <c r="AF885" s="69"/>
      <c r="AG885" s="69"/>
      <c r="AH885" s="69"/>
      <c r="AI885" s="69"/>
      <c r="AJ885" s="69"/>
      <c r="AK885" s="69"/>
      <c r="AL885" s="69"/>
      <c r="AM885" s="69"/>
      <c r="AN885" s="69"/>
      <c r="AO885" s="69"/>
      <c r="AP885" s="69"/>
      <c r="AQ885" s="69"/>
      <c r="AR885" s="69"/>
      <c r="AS885" s="69"/>
      <c r="AT885" s="69"/>
      <c r="AU885" s="69"/>
      <c r="AV885" s="69"/>
      <c r="AW885" s="69"/>
      <c r="AX885" s="69"/>
      <c r="AY885" s="69"/>
      <c r="AZ885" s="69"/>
      <c r="BA885" s="69"/>
      <c r="BB885" s="69"/>
      <c r="BC885" s="69"/>
      <c r="BD885" s="69"/>
      <c r="BE885" s="69"/>
      <c r="BF885" s="69"/>
      <c r="BG885" s="69"/>
      <c r="BH885" s="69"/>
      <c r="BI885" s="69"/>
      <c r="BJ885" s="69"/>
      <c r="BK885" s="69"/>
      <c r="BL885" s="69"/>
      <c r="BM885" s="69"/>
      <c r="BN885" s="69"/>
      <c r="BO885" s="69"/>
      <c r="BP885" s="69"/>
      <c r="BQ885" s="69"/>
      <c r="BR885" s="69"/>
      <c r="BS885" s="69"/>
      <c r="BT885" s="69"/>
      <c r="BU885" s="69"/>
      <c r="BV885" s="69"/>
      <c r="BW885" s="69"/>
      <c r="BX885" s="69"/>
      <c r="BY885" s="69"/>
      <c r="BZ885" s="69"/>
      <c r="CA885" s="69"/>
      <c r="CB885" s="69"/>
      <c r="CC885" s="69"/>
      <c r="CD885" s="69"/>
      <c r="CE885" s="69"/>
      <c r="CF885" s="69"/>
      <c r="CG885" s="69"/>
      <c r="CH885" s="69"/>
      <c r="CI885" s="69"/>
      <c r="CJ885" s="69"/>
      <c r="CK885" s="69"/>
      <c r="CL885" s="69"/>
      <c r="CM885" s="69"/>
      <c r="CN885" s="69"/>
      <c r="CO885" s="69"/>
      <c r="CP885" s="69"/>
      <c r="CQ885" s="69"/>
      <c r="CR885" s="69"/>
      <c r="CS885" s="69"/>
      <c r="CT885" s="69"/>
      <c r="CU885" s="69"/>
      <c r="CV885" s="69"/>
      <c r="CW885" s="69"/>
      <c r="CX885" s="69"/>
      <c r="CY885" s="69"/>
      <c r="CZ885" s="69"/>
      <c r="DA885" s="69"/>
      <c r="DB885" s="69"/>
      <c r="DC885" s="69"/>
      <c r="DD885" s="69"/>
      <c r="DE885" s="69"/>
      <c r="DF885" s="69"/>
      <c r="DG885" s="69"/>
      <c r="DH885" s="69"/>
      <c r="DI885" s="69"/>
      <c r="DJ885" s="69"/>
      <c r="DK885" s="69"/>
      <c r="DL885" s="69"/>
      <c r="DM885" s="69"/>
      <c r="DN885" s="69"/>
      <c r="DO885" s="69"/>
      <c r="DP885" s="69"/>
      <c r="DQ885" s="69"/>
      <c r="DR885" s="69"/>
      <c r="DS885" s="69"/>
      <c r="DT885" s="69"/>
      <c r="DU885" s="69"/>
      <c r="DV885" s="69"/>
      <c r="DW885" s="69"/>
      <c r="DX885" s="69"/>
      <c r="DY885" s="69"/>
      <c r="DZ885" s="69"/>
      <c r="EA885" s="69"/>
      <c r="EB885" s="69"/>
      <c r="EC885" s="69"/>
      <c r="ED885" s="69"/>
      <c r="EE885" s="69"/>
      <c r="EF885" s="69"/>
      <c r="EG885" s="69"/>
      <c r="EH885" s="69"/>
      <c r="EI885" s="69"/>
      <c r="EJ885" s="69"/>
      <c r="EK885" s="69"/>
      <c r="EL885" s="69"/>
      <c r="EM885" s="69"/>
      <c r="EN885" s="69"/>
      <c r="EO885" s="69"/>
      <c r="EP885" s="69"/>
      <c r="EQ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c r="AC886" s="69"/>
      <c r="AD886" s="69"/>
      <c r="AE886" s="69"/>
      <c r="AF886" s="69"/>
      <c r="AG886" s="69"/>
      <c r="AH886" s="69"/>
      <c r="AI886" s="69"/>
      <c r="AJ886" s="69"/>
      <c r="AK886" s="69"/>
      <c r="AL886" s="69"/>
      <c r="AM886" s="69"/>
      <c r="AN886" s="69"/>
      <c r="AO886" s="69"/>
      <c r="AP886" s="69"/>
      <c r="AQ886" s="69"/>
      <c r="AR886" s="69"/>
      <c r="AS886" s="69"/>
      <c r="AT886" s="69"/>
      <c r="AU886" s="69"/>
      <c r="AV886" s="69"/>
      <c r="AW886" s="69"/>
      <c r="AX886" s="69"/>
      <c r="AY886" s="69"/>
      <c r="AZ886" s="69"/>
      <c r="BA886" s="69"/>
      <c r="BB886" s="69"/>
      <c r="BC886" s="69"/>
      <c r="BD886" s="69"/>
      <c r="BE886" s="69"/>
      <c r="BF886" s="69"/>
      <c r="BG886" s="69"/>
      <c r="BH886" s="69"/>
      <c r="BI886" s="69"/>
      <c r="BJ886" s="69"/>
      <c r="BK886" s="69"/>
      <c r="BL886" s="69"/>
      <c r="BM886" s="69"/>
      <c r="BN886" s="69"/>
      <c r="BO886" s="69"/>
      <c r="BP886" s="69"/>
      <c r="BQ886" s="69"/>
      <c r="BR886" s="69"/>
      <c r="BS886" s="69"/>
      <c r="BT886" s="69"/>
      <c r="BU886" s="69"/>
      <c r="BV886" s="69"/>
      <c r="BW886" s="69"/>
      <c r="BX886" s="69"/>
      <c r="BY886" s="69"/>
      <c r="BZ886" s="69"/>
      <c r="CA886" s="69"/>
      <c r="CB886" s="69"/>
      <c r="CC886" s="69"/>
      <c r="CD886" s="69"/>
      <c r="CE886" s="69"/>
      <c r="CF886" s="69"/>
      <c r="CG886" s="69"/>
      <c r="CH886" s="69"/>
      <c r="CI886" s="69"/>
      <c r="CJ886" s="69"/>
      <c r="CK886" s="69"/>
      <c r="CL886" s="69"/>
      <c r="CM886" s="69"/>
      <c r="CN886" s="69"/>
      <c r="CO886" s="69"/>
      <c r="CP886" s="69"/>
      <c r="CQ886" s="69"/>
      <c r="CR886" s="69"/>
      <c r="CS886" s="69"/>
      <c r="CT886" s="69"/>
      <c r="CU886" s="69"/>
      <c r="CV886" s="69"/>
      <c r="CW886" s="69"/>
      <c r="CX886" s="69"/>
      <c r="CY886" s="69"/>
      <c r="CZ886" s="69"/>
      <c r="DA886" s="69"/>
      <c r="DB886" s="69"/>
      <c r="DC886" s="69"/>
      <c r="DD886" s="69"/>
      <c r="DE886" s="69"/>
      <c r="DF886" s="69"/>
      <c r="DG886" s="69"/>
      <c r="DH886" s="69"/>
      <c r="DI886" s="69"/>
      <c r="DJ886" s="69"/>
      <c r="DK886" s="69"/>
      <c r="DL886" s="69"/>
      <c r="DM886" s="69"/>
      <c r="DN886" s="69"/>
      <c r="DO886" s="69"/>
      <c r="DP886" s="69"/>
      <c r="DQ886" s="69"/>
      <c r="DR886" s="69"/>
      <c r="DS886" s="69"/>
      <c r="DT886" s="69"/>
      <c r="DU886" s="69"/>
      <c r="DV886" s="69"/>
      <c r="DW886" s="69"/>
      <c r="DX886" s="69"/>
      <c r="DY886" s="69"/>
      <c r="DZ886" s="69"/>
      <c r="EA886" s="69"/>
      <c r="EB886" s="69"/>
      <c r="EC886" s="69"/>
      <c r="ED886" s="69"/>
      <c r="EE886" s="69"/>
      <c r="EF886" s="69"/>
      <c r="EG886" s="69"/>
      <c r="EH886" s="69"/>
      <c r="EI886" s="69"/>
      <c r="EJ886" s="69"/>
      <c r="EK886" s="69"/>
      <c r="EL886" s="69"/>
      <c r="EM886" s="69"/>
      <c r="EN886" s="69"/>
      <c r="EO886" s="69"/>
      <c r="EP886" s="69"/>
      <c r="EQ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c r="AE887" s="69"/>
      <c r="AF887" s="69"/>
      <c r="AG887" s="69"/>
      <c r="AH887" s="69"/>
      <c r="AI887" s="69"/>
      <c r="AJ887" s="69"/>
      <c r="AK887" s="69"/>
      <c r="AL887" s="69"/>
      <c r="AM887" s="69"/>
      <c r="AN887" s="69"/>
      <c r="AO887" s="69"/>
      <c r="AP887" s="69"/>
      <c r="AQ887" s="69"/>
      <c r="AR887" s="69"/>
      <c r="AS887" s="69"/>
      <c r="AT887" s="69"/>
      <c r="AU887" s="69"/>
      <c r="AV887" s="69"/>
      <c r="AW887" s="69"/>
      <c r="AX887" s="69"/>
      <c r="AY887" s="69"/>
      <c r="AZ887" s="69"/>
      <c r="BA887" s="69"/>
      <c r="BB887" s="69"/>
      <c r="BC887" s="69"/>
      <c r="BD887" s="69"/>
      <c r="BE887" s="69"/>
      <c r="BF887" s="69"/>
      <c r="BG887" s="69"/>
      <c r="BH887" s="69"/>
      <c r="BI887" s="69"/>
      <c r="BJ887" s="69"/>
      <c r="BK887" s="69"/>
      <c r="BL887" s="69"/>
      <c r="BM887" s="69"/>
      <c r="BN887" s="69"/>
      <c r="BO887" s="69"/>
      <c r="BP887" s="69"/>
      <c r="BQ887" s="69"/>
      <c r="BR887" s="69"/>
      <c r="BS887" s="69"/>
      <c r="BT887" s="69"/>
      <c r="BU887" s="69"/>
      <c r="BV887" s="69"/>
      <c r="BW887" s="69"/>
      <c r="BX887" s="69"/>
      <c r="BY887" s="69"/>
      <c r="BZ887" s="69"/>
      <c r="CA887" s="69"/>
      <c r="CB887" s="69"/>
      <c r="CC887" s="69"/>
      <c r="CD887" s="69"/>
      <c r="CE887" s="69"/>
      <c r="CF887" s="69"/>
      <c r="CG887" s="69"/>
      <c r="CH887" s="69"/>
      <c r="CI887" s="69"/>
      <c r="CJ887" s="69"/>
      <c r="CK887" s="69"/>
      <c r="CL887" s="69"/>
      <c r="CM887" s="69"/>
      <c r="CN887" s="69"/>
      <c r="CO887" s="69"/>
      <c r="CP887" s="69"/>
      <c r="CQ887" s="69"/>
      <c r="CR887" s="69"/>
      <c r="CS887" s="69"/>
      <c r="CT887" s="69"/>
      <c r="CU887" s="69"/>
      <c r="CV887" s="69"/>
      <c r="CW887" s="69"/>
      <c r="CX887" s="69"/>
      <c r="CY887" s="69"/>
      <c r="CZ887" s="69"/>
      <c r="DA887" s="69"/>
      <c r="DB887" s="69"/>
      <c r="DC887" s="69"/>
      <c r="DD887" s="69"/>
      <c r="DE887" s="69"/>
      <c r="DF887" s="69"/>
      <c r="DG887" s="69"/>
      <c r="DH887" s="69"/>
      <c r="DI887" s="69"/>
      <c r="DJ887" s="69"/>
      <c r="DK887" s="69"/>
      <c r="DL887" s="69"/>
      <c r="DM887" s="69"/>
      <c r="DN887" s="69"/>
      <c r="DO887" s="69"/>
      <c r="DP887" s="69"/>
      <c r="DQ887" s="69"/>
      <c r="DR887" s="69"/>
      <c r="DS887" s="69"/>
      <c r="DT887" s="69"/>
      <c r="DU887" s="69"/>
      <c r="DV887" s="69"/>
      <c r="DW887" s="69"/>
      <c r="DX887" s="69"/>
      <c r="DY887" s="69"/>
      <c r="DZ887" s="69"/>
      <c r="EA887" s="69"/>
      <c r="EB887" s="69"/>
      <c r="EC887" s="69"/>
      <c r="ED887" s="69"/>
      <c r="EE887" s="69"/>
      <c r="EF887" s="69"/>
      <c r="EG887" s="69"/>
      <c r="EH887" s="69"/>
      <c r="EI887" s="69"/>
      <c r="EJ887" s="69"/>
      <c r="EK887" s="69"/>
      <c r="EL887" s="69"/>
      <c r="EM887" s="69"/>
      <c r="EN887" s="69"/>
      <c r="EO887" s="69"/>
      <c r="EP887" s="69"/>
      <c r="EQ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c r="AC888" s="69"/>
      <c r="AD888" s="69"/>
      <c r="AE888" s="69"/>
      <c r="AF888" s="69"/>
      <c r="AG888" s="69"/>
      <c r="AH888" s="69"/>
      <c r="AI888" s="69"/>
      <c r="AJ888" s="69"/>
      <c r="AK888" s="69"/>
      <c r="AL888" s="69"/>
      <c r="AM888" s="69"/>
      <c r="AN888" s="69"/>
      <c r="AO888" s="69"/>
      <c r="AP888" s="69"/>
      <c r="AQ888" s="69"/>
      <c r="AR888" s="69"/>
      <c r="AS888" s="69"/>
      <c r="AT888" s="69"/>
      <c r="AU888" s="69"/>
      <c r="AV888" s="69"/>
      <c r="AW888" s="69"/>
      <c r="AX888" s="69"/>
      <c r="AY888" s="69"/>
      <c r="AZ888" s="69"/>
      <c r="BA888" s="69"/>
      <c r="BB888" s="69"/>
      <c r="BC888" s="69"/>
      <c r="BD888" s="69"/>
      <c r="BE888" s="69"/>
      <c r="BF888" s="69"/>
      <c r="BG888" s="69"/>
      <c r="BH888" s="69"/>
      <c r="BI888" s="69"/>
      <c r="BJ888" s="69"/>
      <c r="BK888" s="69"/>
      <c r="BL888" s="69"/>
      <c r="BM888" s="69"/>
      <c r="BN888" s="69"/>
      <c r="BO888" s="69"/>
      <c r="BP888" s="69"/>
      <c r="BQ888" s="69"/>
      <c r="BR888" s="69"/>
      <c r="BS888" s="69"/>
      <c r="BT888" s="69"/>
      <c r="BU888" s="69"/>
      <c r="BV888" s="69"/>
      <c r="BW888" s="69"/>
      <c r="BX888" s="69"/>
      <c r="BY888" s="69"/>
      <c r="BZ888" s="69"/>
      <c r="CA888" s="69"/>
      <c r="CB888" s="69"/>
      <c r="CC888" s="69"/>
      <c r="CD888" s="69"/>
      <c r="CE888" s="69"/>
      <c r="CF888" s="69"/>
      <c r="CG888" s="69"/>
      <c r="CH888" s="69"/>
      <c r="CI888" s="69"/>
      <c r="CJ888" s="69"/>
      <c r="CK888" s="69"/>
      <c r="CL888" s="69"/>
      <c r="CM888" s="69"/>
      <c r="CN888" s="69"/>
      <c r="CO888" s="69"/>
      <c r="CP888" s="69"/>
      <c r="CQ888" s="69"/>
      <c r="CR888" s="69"/>
      <c r="CS888" s="69"/>
      <c r="CT888" s="69"/>
      <c r="CU888" s="69"/>
      <c r="CV888" s="69"/>
      <c r="CW888" s="69"/>
      <c r="CX888" s="69"/>
      <c r="CY888" s="69"/>
      <c r="CZ888" s="69"/>
      <c r="DA888" s="69"/>
      <c r="DB888" s="69"/>
      <c r="DC888" s="69"/>
      <c r="DD888" s="69"/>
      <c r="DE888" s="69"/>
      <c r="DF888" s="69"/>
      <c r="DG888" s="69"/>
      <c r="DH888" s="69"/>
      <c r="DI888" s="69"/>
      <c r="DJ888" s="69"/>
      <c r="DK888" s="69"/>
      <c r="DL888" s="69"/>
      <c r="DM888" s="69"/>
      <c r="DN888" s="69"/>
      <c r="DO888" s="69"/>
      <c r="DP888" s="69"/>
      <c r="DQ888" s="69"/>
      <c r="DR888" s="69"/>
      <c r="DS888" s="69"/>
      <c r="DT888" s="69"/>
      <c r="DU888" s="69"/>
      <c r="DV888" s="69"/>
      <c r="DW888" s="69"/>
      <c r="DX888" s="69"/>
      <c r="DY888" s="69"/>
      <c r="DZ888" s="69"/>
      <c r="EA888" s="69"/>
      <c r="EB888" s="69"/>
      <c r="EC888" s="69"/>
      <c r="ED888" s="69"/>
      <c r="EE888" s="69"/>
      <c r="EF888" s="69"/>
      <c r="EG888" s="69"/>
      <c r="EH888" s="69"/>
      <c r="EI888" s="69"/>
      <c r="EJ888" s="69"/>
      <c r="EK888" s="69"/>
      <c r="EL888" s="69"/>
      <c r="EM888" s="69"/>
      <c r="EN888" s="69"/>
      <c r="EO888" s="69"/>
      <c r="EP888" s="69"/>
      <c r="EQ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c r="AC889" s="69"/>
      <c r="AD889" s="69"/>
      <c r="AE889" s="69"/>
      <c r="AF889" s="69"/>
      <c r="AG889" s="69"/>
      <c r="AH889" s="69"/>
      <c r="AI889" s="69"/>
      <c r="AJ889" s="69"/>
      <c r="AK889" s="69"/>
      <c r="AL889" s="69"/>
      <c r="AM889" s="69"/>
      <c r="AN889" s="69"/>
      <c r="AO889" s="69"/>
      <c r="AP889" s="69"/>
      <c r="AQ889" s="69"/>
      <c r="AR889" s="69"/>
      <c r="AS889" s="69"/>
      <c r="AT889" s="69"/>
      <c r="AU889" s="69"/>
      <c r="AV889" s="69"/>
      <c r="AW889" s="69"/>
      <c r="AX889" s="69"/>
      <c r="AY889" s="69"/>
      <c r="AZ889" s="69"/>
      <c r="BA889" s="69"/>
      <c r="BB889" s="69"/>
      <c r="BC889" s="69"/>
      <c r="BD889" s="69"/>
      <c r="BE889" s="69"/>
      <c r="BF889" s="69"/>
      <c r="BG889" s="69"/>
      <c r="BH889" s="69"/>
      <c r="BI889" s="69"/>
      <c r="BJ889" s="69"/>
      <c r="BK889" s="69"/>
      <c r="BL889" s="69"/>
      <c r="BM889" s="69"/>
      <c r="BN889" s="69"/>
      <c r="BO889" s="69"/>
      <c r="BP889" s="69"/>
      <c r="BQ889" s="69"/>
      <c r="BR889" s="69"/>
      <c r="BS889" s="69"/>
      <c r="BT889" s="69"/>
      <c r="BU889" s="69"/>
      <c r="BV889" s="69"/>
      <c r="BW889" s="69"/>
      <c r="BX889" s="69"/>
      <c r="BY889" s="69"/>
      <c r="BZ889" s="69"/>
      <c r="CA889" s="69"/>
      <c r="CB889" s="69"/>
      <c r="CC889" s="69"/>
      <c r="CD889" s="69"/>
      <c r="CE889" s="69"/>
      <c r="CF889" s="69"/>
      <c r="CG889" s="69"/>
      <c r="CH889" s="69"/>
      <c r="CI889" s="69"/>
      <c r="CJ889" s="69"/>
      <c r="CK889" s="69"/>
      <c r="CL889" s="69"/>
      <c r="CM889" s="69"/>
      <c r="CN889" s="69"/>
      <c r="CO889" s="69"/>
      <c r="CP889" s="69"/>
      <c r="CQ889" s="69"/>
      <c r="CR889" s="69"/>
      <c r="CS889" s="69"/>
      <c r="CT889" s="69"/>
      <c r="CU889" s="69"/>
      <c r="CV889" s="69"/>
      <c r="CW889" s="69"/>
      <c r="CX889" s="69"/>
      <c r="CY889" s="69"/>
      <c r="CZ889" s="69"/>
      <c r="DA889" s="69"/>
      <c r="DB889" s="69"/>
      <c r="DC889" s="69"/>
      <c r="DD889" s="69"/>
      <c r="DE889" s="69"/>
      <c r="DF889" s="69"/>
      <c r="DG889" s="69"/>
      <c r="DH889" s="69"/>
      <c r="DI889" s="69"/>
      <c r="DJ889" s="69"/>
      <c r="DK889" s="69"/>
      <c r="DL889" s="69"/>
      <c r="DM889" s="69"/>
      <c r="DN889" s="69"/>
      <c r="DO889" s="69"/>
      <c r="DP889" s="69"/>
      <c r="DQ889" s="69"/>
      <c r="DR889" s="69"/>
      <c r="DS889" s="69"/>
      <c r="DT889" s="69"/>
      <c r="DU889" s="69"/>
      <c r="DV889" s="69"/>
      <c r="DW889" s="69"/>
      <c r="DX889" s="69"/>
      <c r="DY889" s="69"/>
      <c r="DZ889" s="69"/>
      <c r="EA889" s="69"/>
      <c r="EB889" s="69"/>
      <c r="EC889" s="69"/>
      <c r="ED889" s="69"/>
      <c r="EE889" s="69"/>
      <c r="EF889" s="69"/>
      <c r="EG889" s="69"/>
      <c r="EH889" s="69"/>
      <c r="EI889" s="69"/>
      <c r="EJ889" s="69"/>
      <c r="EK889" s="69"/>
      <c r="EL889" s="69"/>
      <c r="EM889" s="69"/>
      <c r="EN889" s="69"/>
      <c r="EO889" s="69"/>
      <c r="EP889" s="69"/>
      <c r="EQ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c r="AC890" s="69"/>
      <c r="AD890" s="69"/>
      <c r="AE890" s="69"/>
      <c r="AF890" s="69"/>
      <c r="AG890" s="69"/>
      <c r="AH890" s="69"/>
      <c r="AI890" s="69"/>
      <c r="AJ890" s="69"/>
      <c r="AK890" s="69"/>
      <c r="AL890" s="69"/>
      <c r="AM890" s="69"/>
      <c r="AN890" s="69"/>
      <c r="AO890" s="69"/>
      <c r="AP890" s="69"/>
      <c r="AQ890" s="69"/>
      <c r="AR890" s="69"/>
      <c r="AS890" s="69"/>
      <c r="AT890" s="69"/>
      <c r="AU890" s="69"/>
      <c r="AV890" s="69"/>
      <c r="AW890" s="69"/>
      <c r="AX890" s="69"/>
      <c r="AY890" s="69"/>
      <c r="AZ890" s="69"/>
      <c r="BA890" s="69"/>
      <c r="BB890" s="69"/>
      <c r="BC890" s="69"/>
      <c r="BD890" s="69"/>
      <c r="BE890" s="69"/>
      <c r="BF890" s="69"/>
      <c r="BG890" s="69"/>
      <c r="BH890" s="69"/>
      <c r="BI890" s="69"/>
      <c r="BJ890" s="69"/>
      <c r="BK890" s="69"/>
      <c r="BL890" s="69"/>
      <c r="BM890" s="69"/>
      <c r="BN890" s="69"/>
      <c r="BO890" s="69"/>
      <c r="BP890" s="69"/>
      <c r="BQ890" s="69"/>
      <c r="BR890" s="69"/>
      <c r="BS890" s="69"/>
      <c r="BT890" s="69"/>
      <c r="BU890" s="69"/>
      <c r="BV890" s="69"/>
      <c r="BW890" s="69"/>
      <c r="BX890" s="69"/>
      <c r="BY890" s="69"/>
      <c r="BZ890" s="69"/>
      <c r="CA890" s="69"/>
      <c r="CB890" s="69"/>
      <c r="CC890" s="69"/>
      <c r="CD890" s="69"/>
      <c r="CE890" s="69"/>
      <c r="CF890" s="69"/>
      <c r="CG890" s="69"/>
      <c r="CH890" s="69"/>
      <c r="CI890" s="69"/>
      <c r="CJ890" s="69"/>
      <c r="CK890" s="69"/>
      <c r="CL890" s="69"/>
      <c r="CM890" s="69"/>
      <c r="CN890" s="69"/>
      <c r="CO890" s="69"/>
      <c r="CP890" s="69"/>
      <c r="CQ890" s="69"/>
      <c r="CR890" s="69"/>
      <c r="CS890" s="69"/>
      <c r="CT890" s="69"/>
      <c r="CU890" s="69"/>
      <c r="CV890" s="69"/>
      <c r="CW890" s="69"/>
      <c r="CX890" s="69"/>
      <c r="CY890" s="69"/>
      <c r="CZ890" s="69"/>
      <c r="DA890" s="69"/>
      <c r="DB890" s="69"/>
      <c r="DC890" s="69"/>
      <c r="DD890" s="69"/>
      <c r="DE890" s="69"/>
      <c r="DF890" s="69"/>
      <c r="DG890" s="69"/>
      <c r="DH890" s="69"/>
      <c r="DI890" s="69"/>
      <c r="DJ890" s="69"/>
      <c r="DK890" s="69"/>
      <c r="DL890" s="69"/>
      <c r="DM890" s="69"/>
      <c r="DN890" s="69"/>
      <c r="DO890" s="69"/>
      <c r="DP890" s="69"/>
      <c r="DQ890" s="69"/>
      <c r="DR890" s="69"/>
      <c r="DS890" s="69"/>
      <c r="DT890" s="69"/>
      <c r="DU890" s="69"/>
      <c r="DV890" s="69"/>
      <c r="DW890" s="69"/>
      <c r="DX890" s="69"/>
      <c r="DY890" s="69"/>
      <c r="DZ890" s="69"/>
      <c r="EA890" s="69"/>
      <c r="EB890" s="69"/>
      <c r="EC890" s="69"/>
      <c r="ED890" s="69"/>
      <c r="EE890" s="69"/>
      <c r="EF890" s="69"/>
      <c r="EG890" s="69"/>
      <c r="EH890" s="69"/>
      <c r="EI890" s="69"/>
      <c r="EJ890" s="69"/>
      <c r="EK890" s="69"/>
      <c r="EL890" s="69"/>
      <c r="EM890" s="69"/>
      <c r="EN890" s="69"/>
      <c r="EO890" s="69"/>
      <c r="EP890" s="69"/>
      <c r="EQ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c r="AC891" s="69"/>
      <c r="AD891" s="69"/>
      <c r="AE891" s="69"/>
      <c r="AF891" s="69"/>
      <c r="AG891" s="69"/>
      <c r="AH891" s="69"/>
      <c r="AI891" s="69"/>
      <c r="AJ891" s="69"/>
      <c r="AK891" s="69"/>
      <c r="AL891" s="69"/>
      <c r="AM891" s="69"/>
      <c r="AN891" s="69"/>
      <c r="AO891" s="69"/>
      <c r="AP891" s="69"/>
      <c r="AQ891" s="69"/>
      <c r="AR891" s="69"/>
      <c r="AS891" s="69"/>
      <c r="AT891" s="69"/>
      <c r="AU891" s="69"/>
      <c r="AV891" s="69"/>
      <c r="AW891" s="69"/>
      <c r="AX891" s="69"/>
      <c r="AY891" s="69"/>
      <c r="AZ891" s="69"/>
      <c r="BA891" s="69"/>
      <c r="BB891" s="69"/>
      <c r="BC891" s="69"/>
      <c r="BD891" s="69"/>
      <c r="BE891" s="69"/>
      <c r="BF891" s="69"/>
      <c r="BG891" s="69"/>
      <c r="BH891" s="69"/>
      <c r="BI891" s="69"/>
      <c r="BJ891" s="69"/>
      <c r="BK891" s="69"/>
      <c r="BL891" s="69"/>
      <c r="BM891" s="69"/>
      <c r="BN891" s="69"/>
      <c r="BO891" s="69"/>
      <c r="BP891" s="69"/>
      <c r="BQ891" s="69"/>
      <c r="BR891" s="69"/>
      <c r="BS891" s="69"/>
      <c r="BT891" s="69"/>
      <c r="BU891" s="69"/>
      <c r="BV891" s="69"/>
      <c r="BW891" s="69"/>
      <c r="BX891" s="69"/>
      <c r="BY891" s="69"/>
      <c r="BZ891" s="69"/>
      <c r="CA891" s="69"/>
      <c r="CB891" s="69"/>
      <c r="CC891" s="69"/>
      <c r="CD891" s="69"/>
      <c r="CE891" s="69"/>
      <c r="CF891" s="69"/>
      <c r="CG891" s="69"/>
      <c r="CH891" s="69"/>
      <c r="CI891" s="69"/>
      <c r="CJ891" s="69"/>
      <c r="CK891" s="69"/>
      <c r="CL891" s="69"/>
      <c r="CM891" s="69"/>
      <c r="CN891" s="69"/>
      <c r="CO891" s="69"/>
      <c r="CP891" s="69"/>
      <c r="CQ891" s="69"/>
      <c r="CR891" s="69"/>
      <c r="CS891" s="69"/>
      <c r="CT891" s="69"/>
      <c r="CU891" s="69"/>
      <c r="CV891" s="69"/>
      <c r="CW891" s="69"/>
      <c r="CX891" s="69"/>
      <c r="CY891" s="69"/>
      <c r="CZ891" s="69"/>
      <c r="DA891" s="69"/>
      <c r="DB891" s="69"/>
      <c r="DC891" s="69"/>
      <c r="DD891" s="69"/>
      <c r="DE891" s="69"/>
      <c r="DF891" s="69"/>
      <c r="DG891" s="69"/>
      <c r="DH891" s="69"/>
      <c r="DI891" s="69"/>
      <c r="DJ891" s="69"/>
      <c r="DK891" s="69"/>
      <c r="DL891" s="69"/>
      <c r="DM891" s="69"/>
      <c r="DN891" s="69"/>
      <c r="DO891" s="69"/>
      <c r="DP891" s="69"/>
      <c r="DQ891" s="69"/>
      <c r="DR891" s="69"/>
      <c r="DS891" s="69"/>
      <c r="DT891" s="69"/>
      <c r="DU891" s="69"/>
      <c r="DV891" s="69"/>
      <c r="DW891" s="69"/>
      <c r="DX891" s="69"/>
      <c r="DY891" s="69"/>
      <c r="DZ891" s="69"/>
      <c r="EA891" s="69"/>
      <c r="EB891" s="69"/>
      <c r="EC891" s="69"/>
      <c r="ED891" s="69"/>
      <c r="EE891" s="69"/>
      <c r="EF891" s="69"/>
      <c r="EG891" s="69"/>
      <c r="EH891" s="69"/>
      <c r="EI891" s="69"/>
      <c r="EJ891" s="69"/>
      <c r="EK891" s="69"/>
      <c r="EL891" s="69"/>
      <c r="EM891" s="69"/>
      <c r="EN891" s="69"/>
      <c r="EO891" s="69"/>
      <c r="EP891" s="69"/>
      <c r="EQ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c r="AC892" s="69"/>
      <c r="AD892" s="69"/>
      <c r="AE892" s="69"/>
      <c r="AF892" s="69"/>
      <c r="AG892" s="69"/>
      <c r="AH892" s="69"/>
      <c r="AI892" s="69"/>
      <c r="AJ892" s="69"/>
      <c r="AK892" s="69"/>
      <c r="AL892" s="69"/>
      <c r="AM892" s="69"/>
      <c r="AN892" s="69"/>
      <c r="AO892" s="69"/>
      <c r="AP892" s="69"/>
      <c r="AQ892" s="69"/>
      <c r="AR892" s="69"/>
      <c r="AS892" s="69"/>
      <c r="AT892" s="69"/>
      <c r="AU892" s="69"/>
      <c r="AV892" s="69"/>
      <c r="AW892" s="69"/>
      <c r="AX892" s="69"/>
      <c r="AY892" s="69"/>
      <c r="AZ892" s="69"/>
      <c r="BA892" s="69"/>
      <c r="BB892" s="69"/>
      <c r="BC892" s="69"/>
      <c r="BD892" s="69"/>
      <c r="BE892" s="69"/>
      <c r="BF892" s="69"/>
      <c r="BG892" s="69"/>
      <c r="BH892" s="69"/>
      <c r="BI892" s="69"/>
      <c r="BJ892" s="69"/>
      <c r="BK892" s="69"/>
      <c r="BL892" s="69"/>
      <c r="BM892" s="69"/>
      <c r="BN892" s="69"/>
      <c r="BO892" s="69"/>
      <c r="BP892" s="69"/>
      <c r="BQ892" s="69"/>
      <c r="BR892" s="69"/>
      <c r="BS892" s="69"/>
      <c r="BT892" s="69"/>
      <c r="BU892" s="69"/>
      <c r="BV892" s="69"/>
      <c r="BW892" s="69"/>
      <c r="BX892" s="69"/>
      <c r="BY892" s="69"/>
      <c r="BZ892" s="69"/>
      <c r="CA892" s="69"/>
      <c r="CB892" s="69"/>
      <c r="CC892" s="69"/>
      <c r="CD892" s="69"/>
      <c r="CE892" s="69"/>
      <c r="CF892" s="69"/>
      <c r="CG892" s="69"/>
      <c r="CH892" s="69"/>
      <c r="CI892" s="69"/>
      <c r="CJ892" s="69"/>
      <c r="CK892" s="69"/>
      <c r="CL892" s="69"/>
      <c r="CM892" s="69"/>
      <c r="CN892" s="69"/>
      <c r="CO892" s="69"/>
      <c r="CP892" s="69"/>
      <c r="CQ892" s="69"/>
      <c r="CR892" s="69"/>
      <c r="CS892" s="69"/>
      <c r="CT892" s="69"/>
      <c r="CU892" s="69"/>
      <c r="CV892" s="69"/>
      <c r="CW892" s="69"/>
      <c r="CX892" s="69"/>
      <c r="CY892" s="69"/>
      <c r="CZ892" s="69"/>
      <c r="DA892" s="69"/>
      <c r="DB892" s="69"/>
      <c r="DC892" s="69"/>
      <c r="DD892" s="69"/>
      <c r="DE892" s="69"/>
      <c r="DF892" s="69"/>
      <c r="DG892" s="69"/>
      <c r="DH892" s="69"/>
      <c r="DI892" s="69"/>
      <c r="DJ892" s="69"/>
      <c r="DK892" s="69"/>
      <c r="DL892" s="69"/>
      <c r="DM892" s="69"/>
      <c r="DN892" s="69"/>
      <c r="DO892" s="69"/>
      <c r="DP892" s="69"/>
      <c r="DQ892" s="69"/>
      <c r="DR892" s="69"/>
      <c r="DS892" s="69"/>
      <c r="DT892" s="69"/>
      <c r="DU892" s="69"/>
      <c r="DV892" s="69"/>
      <c r="DW892" s="69"/>
      <c r="DX892" s="69"/>
      <c r="DY892" s="69"/>
      <c r="DZ892" s="69"/>
      <c r="EA892" s="69"/>
      <c r="EB892" s="69"/>
      <c r="EC892" s="69"/>
      <c r="ED892" s="69"/>
      <c r="EE892" s="69"/>
      <c r="EF892" s="69"/>
      <c r="EG892" s="69"/>
      <c r="EH892" s="69"/>
      <c r="EI892" s="69"/>
      <c r="EJ892" s="69"/>
      <c r="EK892" s="69"/>
      <c r="EL892" s="69"/>
      <c r="EM892" s="69"/>
      <c r="EN892" s="69"/>
      <c r="EO892" s="69"/>
      <c r="EP892" s="69"/>
      <c r="EQ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c r="AC893" s="69"/>
      <c r="AD893" s="69"/>
      <c r="AE893" s="69"/>
      <c r="AF893" s="69"/>
      <c r="AG893" s="69"/>
      <c r="AH893" s="69"/>
      <c r="AI893" s="69"/>
      <c r="AJ893" s="69"/>
      <c r="AK893" s="69"/>
      <c r="AL893" s="69"/>
      <c r="AM893" s="69"/>
      <c r="AN893" s="69"/>
      <c r="AO893" s="69"/>
      <c r="AP893" s="69"/>
      <c r="AQ893" s="69"/>
      <c r="AR893" s="69"/>
      <c r="AS893" s="69"/>
      <c r="AT893" s="69"/>
      <c r="AU893" s="69"/>
      <c r="AV893" s="69"/>
      <c r="AW893" s="69"/>
      <c r="AX893" s="69"/>
      <c r="AY893" s="69"/>
      <c r="AZ893" s="69"/>
      <c r="BA893" s="69"/>
      <c r="BB893" s="69"/>
      <c r="BC893" s="69"/>
      <c r="BD893" s="69"/>
      <c r="BE893" s="69"/>
      <c r="BF893" s="69"/>
      <c r="BG893" s="69"/>
      <c r="BH893" s="69"/>
      <c r="BI893" s="69"/>
      <c r="BJ893" s="69"/>
      <c r="BK893" s="69"/>
      <c r="BL893" s="69"/>
      <c r="BM893" s="69"/>
      <c r="BN893" s="69"/>
      <c r="BO893" s="69"/>
      <c r="BP893" s="69"/>
      <c r="BQ893" s="69"/>
      <c r="BR893" s="69"/>
      <c r="BS893" s="69"/>
      <c r="BT893" s="69"/>
      <c r="BU893" s="69"/>
      <c r="BV893" s="69"/>
      <c r="BW893" s="69"/>
      <c r="BX893" s="69"/>
      <c r="BY893" s="69"/>
      <c r="BZ893" s="69"/>
      <c r="CA893" s="69"/>
      <c r="CB893" s="69"/>
      <c r="CC893" s="69"/>
      <c r="CD893" s="69"/>
      <c r="CE893" s="69"/>
      <c r="CF893" s="69"/>
      <c r="CG893" s="69"/>
      <c r="CH893" s="69"/>
      <c r="CI893" s="69"/>
      <c r="CJ893" s="69"/>
      <c r="CK893" s="69"/>
      <c r="CL893" s="69"/>
      <c r="CM893" s="69"/>
      <c r="CN893" s="69"/>
      <c r="CO893" s="69"/>
      <c r="CP893" s="69"/>
      <c r="CQ893" s="69"/>
      <c r="CR893" s="69"/>
      <c r="CS893" s="69"/>
      <c r="CT893" s="69"/>
      <c r="CU893" s="69"/>
      <c r="CV893" s="69"/>
      <c r="CW893" s="69"/>
      <c r="CX893" s="69"/>
      <c r="CY893" s="69"/>
      <c r="CZ893" s="69"/>
      <c r="DA893" s="69"/>
      <c r="DB893" s="69"/>
      <c r="DC893" s="69"/>
      <c r="DD893" s="69"/>
      <c r="DE893" s="69"/>
      <c r="DF893" s="69"/>
      <c r="DG893" s="69"/>
      <c r="DH893" s="69"/>
      <c r="DI893" s="69"/>
      <c r="DJ893" s="69"/>
      <c r="DK893" s="69"/>
      <c r="DL893" s="69"/>
      <c r="DM893" s="69"/>
      <c r="DN893" s="69"/>
      <c r="DO893" s="69"/>
      <c r="DP893" s="69"/>
      <c r="DQ893" s="69"/>
      <c r="DR893" s="69"/>
      <c r="DS893" s="69"/>
      <c r="DT893" s="69"/>
      <c r="DU893" s="69"/>
      <c r="DV893" s="69"/>
      <c r="DW893" s="69"/>
      <c r="DX893" s="69"/>
      <c r="DY893" s="69"/>
      <c r="DZ893" s="69"/>
      <c r="EA893" s="69"/>
      <c r="EB893" s="69"/>
      <c r="EC893" s="69"/>
      <c r="ED893" s="69"/>
      <c r="EE893" s="69"/>
      <c r="EF893" s="69"/>
      <c r="EG893" s="69"/>
      <c r="EH893" s="69"/>
      <c r="EI893" s="69"/>
      <c r="EJ893" s="69"/>
      <c r="EK893" s="69"/>
      <c r="EL893" s="69"/>
      <c r="EM893" s="69"/>
      <c r="EN893" s="69"/>
      <c r="EO893" s="69"/>
      <c r="EP893" s="69"/>
      <c r="EQ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c r="AC894" s="69"/>
      <c r="AD894" s="69"/>
      <c r="AE894" s="69"/>
      <c r="AF894" s="69"/>
      <c r="AG894" s="69"/>
      <c r="AH894" s="69"/>
      <c r="AI894" s="69"/>
      <c r="AJ894" s="69"/>
      <c r="AK894" s="69"/>
      <c r="AL894" s="69"/>
      <c r="AM894" s="69"/>
      <c r="AN894" s="69"/>
      <c r="AO894" s="69"/>
      <c r="AP894" s="69"/>
      <c r="AQ894" s="69"/>
      <c r="AR894" s="69"/>
      <c r="AS894" s="69"/>
      <c r="AT894" s="69"/>
      <c r="AU894" s="69"/>
      <c r="AV894" s="69"/>
      <c r="AW894" s="69"/>
      <c r="AX894" s="69"/>
      <c r="AY894" s="69"/>
      <c r="AZ894" s="69"/>
      <c r="BA894" s="69"/>
      <c r="BB894" s="69"/>
      <c r="BC894" s="69"/>
      <c r="BD894" s="69"/>
      <c r="BE894" s="69"/>
      <c r="BF894" s="69"/>
      <c r="BG894" s="69"/>
      <c r="BH894" s="69"/>
      <c r="BI894" s="69"/>
      <c r="BJ894" s="69"/>
      <c r="BK894" s="69"/>
      <c r="BL894" s="69"/>
      <c r="BM894" s="69"/>
      <c r="BN894" s="69"/>
      <c r="BO894" s="69"/>
      <c r="BP894" s="69"/>
      <c r="BQ894" s="69"/>
      <c r="BR894" s="69"/>
      <c r="BS894" s="69"/>
      <c r="BT894" s="69"/>
      <c r="BU894" s="69"/>
      <c r="BV894" s="69"/>
      <c r="BW894" s="69"/>
      <c r="BX894" s="69"/>
      <c r="BY894" s="69"/>
      <c r="BZ894" s="69"/>
      <c r="CA894" s="69"/>
      <c r="CB894" s="69"/>
      <c r="CC894" s="69"/>
      <c r="CD894" s="69"/>
      <c r="CE894" s="69"/>
      <c r="CF894" s="69"/>
      <c r="CG894" s="69"/>
      <c r="CH894" s="69"/>
      <c r="CI894" s="69"/>
      <c r="CJ894" s="69"/>
      <c r="CK894" s="69"/>
      <c r="CL894" s="69"/>
      <c r="CM894" s="69"/>
      <c r="CN894" s="69"/>
      <c r="CO894" s="69"/>
      <c r="CP894" s="69"/>
      <c r="CQ894" s="69"/>
      <c r="CR894" s="69"/>
      <c r="CS894" s="69"/>
      <c r="CT894" s="69"/>
      <c r="CU894" s="69"/>
      <c r="CV894" s="69"/>
      <c r="CW894" s="69"/>
      <c r="CX894" s="69"/>
      <c r="CY894" s="69"/>
      <c r="CZ894" s="69"/>
      <c r="DA894" s="69"/>
      <c r="DB894" s="69"/>
      <c r="DC894" s="69"/>
      <c r="DD894" s="69"/>
      <c r="DE894" s="69"/>
      <c r="DF894" s="69"/>
      <c r="DG894" s="69"/>
      <c r="DH894" s="69"/>
      <c r="DI894" s="69"/>
      <c r="DJ894" s="69"/>
      <c r="DK894" s="69"/>
      <c r="DL894" s="69"/>
      <c r="DM894" s="69"/>
      <c r="DN894" s="69"/>
      <c r="DO894" s="69"/>
      <c r="DP894" s="69"/>
      <c r="DQ894" s="69"/>
      <c r="DR894" s="69"/>
      <c r="DS894" s="69"/>
      <c r="DT894" s="69"/>
      <c r="DU894" s="69"/>
      <c r="DV894" s="69"/>
      <c r="DW894" s="69"/>
      <c r="DX894" s="69"/>
      <c r="DY894" s="69"/>
      <c r="DZ894" s="69"/>
      <c r="EA894" s="69"/>
      <c r="EB894" s="69"/>
      <c r="EC894" s="69"/>
      <c r="ED894" s="69"/>
      <c r="EE894" s="69"/>
      <c r="EF894" s="69"/>
      <c r="EG894" s="69"/>
      <c r="EH894" s="69"/>
      <c r="EI894" s="69"/>
      <c r="EJ894" s="69"/>
      <c r="EK894" s="69"/>
      <c r="EL894" s="69"/>
      <c r="EM894" s="69"/>
      <c r="EN894" s="69"/>
      <c r="EO894" s="69"/>
      <c r="EP894" s="69"/>
      <c r="EQ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c r="AC895" s="69"/>
      <c r="AD895" s="69"/>
      <c r="AE895" s="69"/>
      <c r="AF895" s="69"/>
      <c r="AG895" s="69"/>
      <c r="AH895" s="69"/>
      <c r="AI895" s="69"/>
      <c r="AJ895" s="69"/>
      <c r="AK895" s="69"/>
      <c r="AL895" s="69"/>
      <c r="AM895" s="69"/>
      <c r="AN895" s="69"/>
      <c r="AO895" s="69"/>
      <c r="AP895" s="69"/>
      <c r="AQ895" s="69"/>
      <c r="AR895" s="69"/>
      <c r="AS895" s="69"/>
      <c r="AT895" s="69"/>
      <c r="AU895" s="69"/>
      <c r="AV895" s="69"/>
      <c r="AW895" s="69"/>
      <c r="AX895" s="69"/>
      <c r="AY895" s="69"/>
      <c r="AZ895" s="69"/>
      <c r="BA895" s="69"/>
      <c r="BB895" s="69"/>
      <c r="BC895" s="69"/>
      <c r="BD895" s="69"/>
      <c r="BE895" s="69"/>
      <c r="BF895" s="69"/>
      <c r="BG895" s="69"/>
      <c r="BH895" s="69"/>
      <c r="BI895" s="69"/>
      <c r="BJ895" s="69"/>
      <c r="BK895" s="69"/>
      <c r="BL895" s="69"/>
      <c r="BM895" s="69"/>
      <c r="BN895" s="69"/>
      <c r="BO895" s="69"/>
      <c r="BP895" s="69"/>
      <c r="BQ895" s="69"/>
      <c r="BR895" s="69"/>
      <c r="BS895" s="69"/>
      <c r="BT895" s="69"/>
      <c r="BU895" s="69"/>
      <c r="BV895" s="69"/>
      <c r="BW895" s="69"/>
      <c r="BX895" s="69"/>
      <c r="BY895" s="69"/>
      <c r="BZ895" s="69"/>
      <c r="CA895" s="69"/>
      <c r="CB895" s="69"/>
      <c r="CC895" s="69"/>
      <c r="CD895" s="69"/>
      <c r="CE895" s="69"/>
      <c r="CF895" s="69"/>
      <c r="CG895" s="69"/>
      <c r="CH895" s="69"/>
      <c r="CI895" s="69"/>
      <c r="CJ895" s="69"/>
      <c r="CK895" s="69"/>
      <c r="CL895" s="69"/>
      <c r="CM895" s="69"/>
      <c r="CN895" s="69"/>
      <c r="CO895" s="69"/>
      <c r="CP895" s="69"/>
      <c r="CQ895" s="69"/>
      <c r="CR895" s="69"/>
      <c r="CS895" s="69"/>
      <c r="CT895" s="69"/>
      <c r="CU895" s="69"/>
      <c r="CV895" s="69"/>
      <c r="CW895" s="69"/>
      <c r="CX895" s="69"/>
      <c r="CY895" s="69"/>
      <c r="CZ895" s="69"/>
      <c r="DA895" s="69"/>
      <c r="DB895" s="69"/>
      <c r="DC895" s="69"/>
      <c r="DD895" s="69"/>
      <c r="DE895" s="69"/>
      <c r="DF895" s="69"/>
      <c r="DG895" s="69"/>
      <c r="DH895" s="69"/>
      <c r="DI895" s="69"/>
      <c r="DJ895" s="69"/>
      <c r="DK895" s="69"/>
      <c r="DL895" s="69"/>
      <c r="DM895" s="69"/>
      <c r="DN895" s="69"/>
      <c r="DO895" s="69"/>
      <c r="DP895" s="69"/>
      <c r="DQ895" s="69"/>
      <c r="DR895" s="69"/>
      <c r="DS895" s="69"/>
      <c r="DT895" s="69"/>
      <c r="DU895" s="69"/>
      <c r="DV895" s="69"/>
      <c r="DW895" s="69"/>
      <c r="DX895" s="69"/>
      <c r="DY895" s="69"/>
      <c r="DZ895" s="69"/>
      <c r="EA895" s="69"/>
      <c r="EB895" s="69"/>
      <c r="EC895" s="69"/>
      <c r="ED895" s="69"/>
      <c r="EE895" s="69"/>
      <c r="EF895" s="69"/>
      <c r="EG895" s="69"/>
      <c r="EH895" s="69"/>
      <c r="EI895" s="69"/>
      <c r="EJ895" s="69"/>
      <c r="EK895" s="69"/>
      <c r="EL895" s="69"/>
      <c r="EM895" s="69"/>
      <c r="EN895" s="69"/>
      <c r="EO895" s="69"/>
      <c r="EP895" s="69"/>
      <c r="EQ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c r="AC896" s="69"/>
      <c r="AD896" s="69"/>
      <c r="AE896" s="69"/>
      <c r="AF896" s="69"/>
      <c r="AG896" s="69"/>
      <c r="AH896" s="69"/>
      <c r="AI896" s="69"/>
      <c r="AJ896" s="69"/>
      <c r="AK896" s="69"/>
      <c r="AL896" s="69"/>
      <c r="AM896" s="69"/>
      <c r="AN896" s="69"/>
      <c r="AO896" s="69"/>
      <c r="AP896" s="69"/>
      <c r="AQ896" s="69"/>
      <c r="AR896" s="69"/>
      <c r="AS896" s="69"/>
      <c r="AT896" s="69"/>
      <c r="AU896" s="69"/>
      <c r="AV896" s="69"/>
      <c r="AW896" s="69"/>
      <c r="AX896" s="69"/>
      <c r="AY896" s="69"/>
      <c r="AZ896" s="69"/>
      <c r="BA896" s="69"/>
      <c r="BB896" s="69"/>
      <c r="BC896" s="69"/>
      <c r="BD896" s="69"/>
      <c r="BE896" s="69"/>
      <c r="BF896" s="69"/>
      <c r="BG896" s="69"/>
      <c r="BH896" s="69"/>
      <c r="BI896" s="69"/>
      <c r="BJ896" s="69"/>
      <c r="BK896" s="69"/>
      <c r="BL896" s="69"/>
      <c r="BM896" s="69"/>
      <c r="BN896" s="69"/>
      <c r="BO896" s="69"/>
      <c r="BP896" s="69"/>
      <c r="BQ896" s="69"/>
      <c r="BR896" s="69"/>
      <c r="BS896" s="69"/>
      <c r="BT896" s="69"/>
      <c r="BU896" s="69"/>
      <c r="BV896" s="69"/>
      <c r="BW896" s="69"/>
      <c r="BX896" s="69"/>
      <c r="BY896" s="69"/>
      <c r="BZ896" s="69"/>
      <c r="CA896" s="69"/>
      <c r="CB896" s="69"/>
      <c r="CC896" s="69"/>
      <c r="CD896" s="69"/>
      <c r="CE896" s="69"/>
      <c r="CF896" s="69"/>
      <c r="CG896" s="69"/>
      <c r="CH896" s="69"/>
      <c r="CI896" s="69"/>
      <c r="CJ896" s="69"/>
      <c r="CK896" s="69"/>
      <c r="CL896" s="69"/>
      <c r="CM896" s="69"/>
      <c r="CN896" s="69"/>
      <c r="CO896" s="69"/>
      <c r="CP896" s="69"/>
      <c r="CQ896" s="69"/>
      <c r="CR896" s="69"/>
      <c r="CS896" s="69"/>
      <c r="CT896" s="69"/>
      <c r="CU896" s="69"/>
      <c r="CV896" s="69"/>
      <c r="CW896" s="69"/>
      <c r="CX896" s="69"/>
      <c r="CY896" s="69"/>
      <c r="CZ896" s="69"/>
      <c r="DA896" s="69"/>
      <c r="DB896" s="69"/>
      <c r="DC896" s="69"/>
      <c r="DD896" s="69"/>
      <c r="DE896" s="69"/>
      <c r="DF896" s="69"/>
      <c r="DG896" s="69"/>
      <c r="DH896" s="69"/>
      <c r="DI896" s="69"/>
      <c r="DJ896" s="69"/>
      <c r="DK896" s="69"/>
      <c r="DL896" s="69"/>
      <c r="DM896" s="69"/>
      <c r="DN896" s="69"/>
      <c r="DO896" s="69"/>
      <c r="DP896" s="69"/>
      <c r="DQ896" s="69"/>
      <c r="DR896" s="69"/>
      <c r="DS896" s="69"/>
      <c r="DT896" s="69"/>
      <c r="DU896" s="69"/>
      <c r="DV896" s="69"/>
      <c r="DW896" s="69"/>
      <c r="DX896" s="69"/>
      <c r="DY896" s="69"/>
      <c r="DZ896" s="69"/>
      <c r="EA896" s="69"/>
      <c r="EB896" s="69"/>
      <c r="EC896" s="69"/>
      <c r="ED896" s="69"/>
      <c r="EE896" s="69"/>
      <c r="EF896" s="69"/>
      <c r="EG896" s="69"/>
      <c r="EH896" s="69"/>
      <c r="EI896" s="69"/>
      <c r="EJ896" s="69"/>
      <c r="EK896" s="69"/>
      <c r="EL896" s="69"/>
      <c r="EM896" s="69"/>
      <c r="EN896" s="69"/>
      <c r="EO896" s="69"/>
      <c r="EP896" s="69"/>
      <c r="EQ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c r="AC897" s="69"/>
      <c r="AD897" s="69"/>
      <c r="AE897" s="69"/>
      <c r="AF897" s="69"/>
      <c r="AG897" s="69"/>
      <c r="AH897" s="69"/>
      <c r="AI897" s="69"/>
      <c r="AJ897" s="69"/>
      <c r="AK897" s="69"/>
      <c r="AL897" s="69"/>
      <c r="AM897" s="69"/>
      <c r="AN897" s="69"/>
      <c r="AO897" s="69"/>
      <c r="AP897" s="69"/>
      <c r="AQ897" s="69"/>
      <c r="AR897" s="69"/>
      <c r="AS897" s="69"/>
      <c r="AT897" s="69"/>
      <c r="AU897" s="69"/>
      <c r="AV897" s="69"/>
      <c r="AW897" s="69"/>
      <c r="AX897" s="69"/>
      <c r="AY897" s="69"/>
      <c r="AZ897" s="69"/>
      <c r="BA897" s="69"/>
      <c r="BB897" s="69"/>
      <c r="BC897" s="69"/>
      <c r="BD897" s="69"/>
      <c r="BE897" s="69"/>
      <c r="BF897" s="69"/>
      <c r="BG897" s="69"/>
      <c r="BH897" s="69"/>
      <c r="BI897" s="69"/>
      <c r="BJ897" s="69"/>
      <c r="BK897" s="69"/>
      <c r="BL897" s="69"/>
      <c r="BM897" s="69"/>
      <c r="BN897" s="69"/>
      <c r="BO897" s="69"/>
      <c r="BP897" s="69"/>
      <c r="BQ897" s="69"/>
      <c r="BR897" s="69"/>
      <c r="BS897" s="69"/>
      <c r="BT897" s="69"/>
      <c r="BU897" s="69"/>
      <c r="BV897" s="69"/>
      <c r="BW897" s="69"/>
      <c r="BX897" s="69"/>
      <c r="BY897" s="69"/>
      <c r="BZ897" s="69"/>
      <c r="CA897" s="69"/>
      <c r="CB897" s="69"/>
      <c r="CC897" s="69"/>
      <c r="CD897" s="69"/>
      <c r="CE897" s="69"/>
      <c r="CF897" s="69"/>
      <c r="CG897" s="69"/>
      <c r="CH897" s="69"/>
      <c r="CI897" s="69"/>
      <c r="CJ897" s="69"/>
      <c r="CK897" s="69"/>
      <c r="CL897" s="69"/>
      <c r="CM897" s="69"/>
      <c r="CN897" s="69"/>
      <c r="CO897" s="69"/>
      <c r="CP897" s="69"/>
      <c r="CQ897" s="69"/>
      <c r="CR897" s="69"/>
      <c r="CS897" s="69"/>
      <c r="CT897" s="69"/>
      <c r="CU897" s="69"/>
      <c r="CV897" s="69"/>
      <c r="CW897" s="69"/>
      <c r="CX897" s="69"/>
      <c r="CY897" s="69"/>
      <c r="CZ897" s="69"/>
      <c r="DA897" s="69"/>
      <c r="DB897" s="69"/>
      <c r="DC897" s="69"/>
      <c r="DD897" s="69"/>
      <c r="DE897" s="69"/>
      <c r="DF897" s="69"/>
      <c r="DG897" s="69"/>
      <c r="DH897" s="69"/>
      <c r="DI897" s="69"/>
      <c r="DJ897" s="69"/>
      <c r="DK897" s="69"/>
      <c r="DL897" s="69"/>
      <c r="DM897" s="69"/>
      <c r="DN897" s="69"/>
      <c r="DO897" s="69"/>
      <c r="DP897" s="69"/>
      <c r="DQ897" s="69"/>
      <c r="DR897" s="69"/>
      <c r="DS897" s="69"/>
      <c r="DT897" s="69"/>
      <c r="DU897" s="69"/>
      <c r="DV897" s="69"/>
      <c r="DW897" s="69"/>
      <c r="DX897" s="69"/>
      <c r="DY897" s="69"/>
      <c r="DZ897" s="69"/>
      <c r="EA897" s="69"/>
      <c r="EB897" s="69"/>
      <c r="EC897" s="69"/>
      <c r="ED897" s="69"/>
      <c r="EE897" s="69"/>
      <c r="EF897" s="69"/>
      <c r="EG897" s="69"/>
      <c r="EH897" s="69"/>
      <c r="EI897" s="69"/>
      <c r="EJ897" s="69"/>
      <c r="EK897" s="69"/>
      <c r="EL897" s="69"/>
      <c r="EM897" s="69"/>
      <c r="EN897" s="69"/>
      <c r="EO897" s="69"/>
      <c r="EP897" s="69"/>
      <c r="EQ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c r="AC898" s="69"/>
      <c r="AD898" s="69"/>
      <c r="AE898" s="69"/>
      <c r="AF898" s="69"/>
      <c r="AG898" s="69"/>
      <c r="AH898" s="69"/>
      <c r="AI898" s="69"/>
      <c r="AJ898" s="69"/>
      <c r="AK898" s="69"/>
      <c r="AL898" s="69"/>
      <c r="AM898" s="69"/>
      <c r="AN898" s="69"/>
      <c r="AO898" s="69"/>
      <c r="AP898" s="69"/>
      <c r="AQ898" s="69"/>
      <c r="AR898" s="69"/>
      <c r="AS898" s="69"/>
      <c r="AT898" s="69"/>
      <c r="AU898" s="69"/>
      <c r="AV898" s="69"/>
      <c r="AW898" s="69"/>
      <c r="AX898" s="69"/>
      <c r="AY898" s="69"/>
      <c r="AZ898" s="69"/>
      <c r="BA898" s="69"/>
      <c r="BB898" s="69"/>
      <c r="BC898" s="69"/>
      <c r="BD898" s="69"/>
      <c r="BE898" s="69"/>
      <c r="BF898" s="69"/>
      <c r="BG898" s="69"/>
      <c r="BH898" s="69"/>
      <c r="BI898" s="69"/>
      <c r="BJ898" s="69"/>
      <c r="BK898" s="69"/>
      <c r="BL898" s="69"/>
      <c r="BM898" s="69"/>
      <c r="BN898" s="69"/>
      <c r="BO898" s="69"/>
      <c r="BP898" s="69"/>
      <c r="BQ898" s="69"/>
      <c r="BR898" s="69"/>
      <c r="BS898" s="69"/>
      <c r="BT898" s="69"/>
      <c r="BU898" s="69"/>
      <c r="BV898" s="69"/>
      <c r="BW898" s="69"/>
      <c r="BX898" s="69"/>
      <c r="BY898" s="69"/>
      <c r="BZ898" s="69"/>
      <c r="CA898" s="69"/>
      <c r="CB898" s="69"/>
      <c r="CC898" s="69"/>
      <c r="CD898" s="69"/>
      <c r="CE898" s="69"/>
      <c r="CF898" s="69"/>
      <c r="CG898" s="69"/>
      <c r="CH898" s="69"/>
      <c r="CI898" s="69"/>
      <c r="CJ898" s="69"/>
      <c r="CK898" s="69"/>
      <c r="CL898" s="69"/>
      <c r="CM898" s="69"/>
      <c r="CN898" s="69"/>
      <c r="CO898" s="69"/>
      <c r="CP898" s="69"/>
      <c r="CQ898" s="69"/>
      <c r="CR898" s="69"/>
      <c r="CS898" s="69"/>
      <c r="CT898" s="69"/>
      <c r="CU898" s="69"/>
      <c r="CV898" s="69"/>
      <c r="CW898" s="69"/>
      <c r="CX898" s="69"/>
      <c r="CY898" s="69"/>
      <c r="CZ898" s="69"/>
      <c r="DA898" s="69"/>
      <c r="DB898" s="69"/>
      <c r="DC898" s="69"/>
      <c r="DD898" s="69"/>
      <c r="DE898" s="69"/>
      <c r="DF898" s="69"/>
      <c r="DG898" s="69"/>
      <c r="DH898" s="69"/>
      <c r="DI898" s="69"/>
      <c r="DJ898" s="69"/>
      <c r="DK898" s="69"/>
      <c r="DL898" s="69"/>
      <c r="DM898" s="69"/>
      <c r="DN898" s="69"/>
      <c r="DO898" s="69"/>
      <c r="DP898" s="69"/>
      <c r="DQ898" s="69"/>
      <c r="DR898" s="69"/>
      <c r="DS898" s="69"/>
      <c r="DT898" s="69"/>
      <c r="DU898" s="69"/>
      <c r="DV898" s="69"/>
      <c r="DW898" s="69"/>
      <c r="DX898" s="69"/>
      <c r="DY898" s="69"/>
      <c r="DZ898" s="69"/>
      <c r="EA898" s="69"/>
      <c r="EB898" s="69"/>
      <c r="EC898" s="69"/>
      <c r="ED898" s="69"/>
      <c r="EE898" s="69"/>
      <c r="EF898" s="69"/>
      <c r="EG898" s="69"/>
      <c r="EH898" s="69"/>
      <c r="EI898" s="69"/>
      <c r="EJ898" s="69"/>
      <c r="EK898" s="69"/>
      <c r="EL898" s="69"/>
      <c r="EM898" s="69"/>
      <c r="EN898" s="69"/>
      <c r="EO898" s="69"/>
      <c r="EP898" s="69"/>
      <c r="EQ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c r="AC899" s="69"/>
      <c r="AD899" s="69"/>
      <c r="AE899" s="69"/>
      <c r="AF899" s="69"/>
      <c r="AG899" s="69"/>
      <c r="AH899" s="69"/>
      <c r="AI899" s="69"/>
      <c r="AJ899" s="69"/>
      <c r="AK899" s="69"/>
      <c r="AL899" s="69"/>
      <c r="AM899" s="69"/>
      <c r="AN899" s="69"/>
      <c r="AO899" s="69"/>
      <c r="AP899" s="69"/>
      <c r="AQ899" s="69"/>
      <c r="AR899" s="69"/>
      <c r="AS899" s="69"/>
      <c r="AT899" s="69"/>
      <c r="AU899" s="69"/>
      <c r="AV899" s="69"/>
      <c r="AW899" s="69"/>
      <c r="AX899" s="69"/>
      <c r="AY899" s="69"/>
      <c r="AZ899" s="69"/>
      <c r="BA899" s="69"/>
      <c r="BB899" s="69"/>
      <c r="BC899" s="69"/>
      <c r="BD899" s="69"/>
      <c r="BE899" s="69"/>
      <c r="BF899" s="69"/>
      <c r="BG899" s="69"/>
      <c r="BH899" s="69"/>
      <c r="BI899" s="69"/>
      <c r="BJ899" s="69"/>
      <c r="BK899" s="69"/>
      <c r="BL899" s="69"/>
      <c r="BM899" s="69"/>
      <c r="BN899" s="69"/>
      <c r="BO899" s="69"/>
      <c r="BP899" s="69"/>
      <c r="BQ899" s="69"/>
      <c r="BR899" s="69"/>
      <c r="BS899" s="69"/>
      <c r="BT899" s="69"/>
      <c r="BU899" s="69"/>
      <c r="BV899" s="69"/>
      <c r="BW899" s="69"/>
      <c r="BX899" s="69"/>
      <c r="BY899" s="69"/>
      <c r="BZ899" s="69"/>
      <c r="CA899" s="69"/>
      <c r="CB899" s="69"/>
      <c r="CC899" s="69"/>
      <c r="CD899" s="69"/>
      <c r="CE899" s="69"/>
      <c r="CF899" s="69"/>
      <c r="CG899" s="69"/>
      <c r="CH899" s="69"/>
      <c r="CI899" s="69"/>
      <c r="CJ899" s="69"/>
      <c r="CK899" s="69"/>
      <c r="CL899" s="69"/>
      <c r="CM899" s="69"/>
      <c r="CN899" s="69"/>
      <c r="CO899" s="69"/>
      <c r="CP899" s="69"/>
      <c r="CQ899" s="69"/>
      <c r="CR899" s="69"/>
      <c r="CS899" s="69"/>
      <c r="CT899" s="69"/>
      <c r="CU899" s="69"/>
      <c r="CV899" s="69"/>
      <c r="CW899" s="69"/>
      <c r="CX899" s="69"/>
      <c r="CY899" s="69"/>
      <c r="CZ899" s="69"/>
      <c r="DA899" s="69"/>
      <c r="DB899" s="69"/>
      <c r="DC899" s="69"/>
      <c r="DD899" s="69"/>
      <c r="DE899" s="69"/>
      <c r="DF899" s="69"/>
      <c r="DG899" s="69"/>
      <c r="DH899" s="69"/>
      <c r="DI899" s="69"/>
      <c r="DJ899" s="69"/>
      <c r="DK899" s="69"/>
      <c r="DL899" s="69"/>
      <c r="DM899" s="69"/>
      <c r="DN899" s="69"/>
      <c r="DO899" s="69"/>
      <c r="DP899" s="69"/>
      <c r="DQ899" s="69"/>
      <c r="DR899" s="69"/>
      <c r="DS899" s="69"/>
      <c r="DT899" s="69"/>
      <c r="DU899" s="69"/>
      <c r="DV899" s="69"/>
      <c r="DW899" s="69"/>
      <c r="DX899" s="69"/>
      <c r="DY899" s="69"/>
      <c r="DZ899" s="69"/>
      <c r="EA899" s="69"/>
      <c r="EB899" s="69"/>
      <c r="EC899" s="69"/>
      <c r="ED899" s="69"/>
      <c r="EE899" s="69"/>
      <c r="EF899" s="69"/>
      <c r="EG899" s="69"/>
      <c r="EH899" s="69"/>
      <c r="EI899" s="69"/>
      <c r="EJ899" s="69"/>
      <c r="EK899" s="69"/>
      <c r="EL899" s="69"/>
      <c r="EM899" s="69"/>
      <c r="EN899" s="69"/>
      <c r="EO899" s="69"/>
      <c r="EP899" s="69"/>
      <c r="EQ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c r="AC900" s="69"/>
      <c r="AD900" s="69"/>
      <c r="AE900" s="69"/>
      <c r="AF900" s="69"/>
      <c r="AG900" s="69"/>
      <c r="AH900" s="69"/>
      <c r="AI900" s="69"/>
      <c r="AJ900" s="69"/>
      <c r="AK900" s="69"/>
      <c r="AL900" s="69"/>
      <c r="AM900" s="69"/>
      <c r="AN900" s="69"/>
      <c r="AO900" s="69"/>
      <c r="AP900" s="69"/>
      <c r="AQ900" s="69"/>
      <c r="AR900" s="69"/>
      <c r="AS900" s="69"/>
      <c r="AT900" s="69"/>
      <c r="AU900" s="69"/>
      <c r="AV900" s="69"/>
      <c r="AW900" s="69"/>
      <c r="AX900" s="69"/>
      <c r="AY900" s="69"/>
      <c r="AZ900" s="69"/>
      <c r="BA900" s="69"/>
      <c r="BB900" s="69"/>
      <c r="BC900" s="69"/>
      <c r="BD900" s="69"/>
      <c r="BE900" s="69"/>
      <c r="BF900" s="69"/>
      <c r="BG900" s="69"/>
      <c r="BH900" s="69"/>
      <c r="BI900" s="69"/>
      <c r="BJ900" s="69"/>
      <c r="BK900" s="69"/>
      <c r="BL900" s="69"/>
      <c r="BM900" s="69"/>
      <c r="BN900" s="69"/>
      <c r="BO900" s="69"/>
      <c r="BP900" s="69"/>
      <c r="BQ900" s="69"/>
      <c r="BR900" s="69"/>
      <c r="BS900" s="69"/>
      <c r="BT900" s="69"/>
      <c r="BU900" s="69"/>
      <c r="BV900" s="69"/>
      <c r="BW900" s="69"/>
      <c r="BX900" s="69"/>
      <c r="BY900" s="69"/>
      <c r="BZ900" s="69"/>
      <c r="CA900" s="69"/>
      <c r="CB900" s="69"/>
      <c r="CC900" s="69"/>
      <c r="CD900" s="69"/>
      <c r="CE900" s="69"/>
      <c r="CF900" s="69"/>
      <c r="CG900" s="69"/>
      <c r="CH900" s="69"/>
      <c r="CI900" s="69"/>
      <c r="CJ900" s="69"/>
      <c r="CK900" s="69"/>
      <c r="CL900" s="69"/>
      <c r="CM900" s="69"/>
      <c r="CN900" s="69"/>
      <c r="CO900" s="69"/>
      <c r="CP900" s="69"/>
      <c r="CQ900" s="69"/>
      <c r="CR900" s="69"/>
      <c r="CS900" s="69"/>
      <c r="CT900" s="69"/>
      <c r="CU900" s="69"/>
      <c r="CV900" s="69"/>
      <c r="CW900" s="69"/>
      <c r="CX900" s="69"/>
      <c r="CY900" s="69"/>
      <c r="CZ900" s="69"/>
      <c r="DA900" s="69"/>
      <c r="DB900" s="69"/>
      <c r="DC900" s="69"/>
      <c r="DD900" s="69"/>
      <c r="DE900" s="69"/>
      <c r="DF900" s="69"/>
      <c r="DG900" s="69"/>
      <c r="DH900" s="69"/>
      <c r="DI900" s="69"/>
      <c r="DJ900" s="69"/>
      <c r="DK900" s="69"/>
      <c r="DL900" s="69"/>
      <c r="DM900" s="69"/>
      <c r="DN900" s="69"/>
      <c r="DO900" s="69"/>
      <c r="DP900" s="69"/>
      <c r="DQ900" s="69"/>
      <c r="DR900" s="69"/>
      <c r="DS900" s="69"/>
      <c r="DT900" s="69"/>
      <c r="DU900" s="69"/>
      <c r="DV900" s="69"/>
      <c r="DW900" s="69"/>
      <c r="DX900" s="69"/>
      <c r="DY900" s="69"/>
      <c r="DZ900" s="69"/>
      <c r="EA900" s="69"/>
      <c r="EB900" s="69"/>
      <c r="EC900" s="69"/>
      <c r="ED900" s="69"/>
      <c r="EE900" s="69"/>
      <c r="EF900" s="69"/>
      <c r="EG900" s="69"/>
      <c r="EH900" s="69"/>
      <c r="EI900" s="69"/>
      <c r="EJ900" s="69"/>
      <c r="EK900" s="69"/>
      <c r="EL900" s="69"/>
      <c r="EM900" s="69"/>
      <c r="EN900" s="69"/>
      <c r="EO900" s="69"/>
      <c r="EP900" s="69"/>
      <c r="EQ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c r="AC901" s="69"/>
      <c r="AD901" s="69"/>
      <c r="AE901" s="69"/>
      <c r="AF901" s="69"/>
      <c r="AG901" s="69"/>
      <c r="AH901" s="69"/>
      <c r="AI901" s="69"/>
      <c r="AJ901" s="69"/>
      <c r="AK901" s="69"/>
      <c r="AL901" s="69"/>
      <c r="AM901" s="69"/>
      <c r="AN901" s="69"/>
      <c r="AO901" s="69"/>
      <c r="AP901" s="69"/>
      <c r="AQ901" s="69"/>
      <c r="AR901" s="69"/>
      <c r="AS901" s="69"/>
      <c r="AT901" s="69"/>
      <c r="AU901" s="69"/>
      <c r="AV901" s="69"/>
      <c r="AW901" s="69"/>
      <c r="AX901" s="69"/>
      <c r="AY901" s="69"/>
      <c r="AZ901" s="69"/>
      <c r="BA901" s="69"/>
      <c r="BB901" s="69"/>
      <c r="BC901" s="69"/>
      <c r="BD901" s="69"/>
      <c r="BE901" s="69"/>
      <c r="BF901" s="69"/>
      <c r="BG901" s="69"/>
      <c r="BH901" s="69"/>
      <c r="BI901" s="69"/>
      <c r="BJ901" s="69"/>
      <c r="BK901" s="69"/>
      <c r="BL901" s="69"/>
      <c r="BM901" s="69"/>
      <c r="BN901" s="69"/>
      <c r="BO901" s="69"/>
      <c r="BP901" s="69"/>
      <c r="BQ901" s="69"/>
      <c r="BR901" s="69"/>
      <c r="BS901" s="69"/>
      <c r="BT901" s="69"/>
      <c r="BU901" s="69"/>
      <c r="BV901" s="69"/>
      <c r="BW901" s="69"/>
      <c r="BX901" s="69"/>
      <c r="BY901" s="69"/>
      <c r="BZ901" s="69"/>
      <c r="CA901" s="69"/>
      <c r="CB901" s="69"/>
      <c r="CC901" s="69"/>
      <c r="CD901" s="69"/>
      <c r="CE901" s="69"/>
      <c r="CF901" s="69"/>
      <c r="CG901" s="69"/>
      <c r="CH901" s="69"/>
      <c r="CI901" s="69"/>
      <c r="CJ901" s="69"/>
      <c r="CK901" s="69"/>
      <c r="CL901" s="69"/>
      <c r="CM901" s="69"/>
      <c r="CN901" s="69"/>
      <c r="CO901" s="69"/>
      <c r="CP901" s="69"/>
      <c r="CQ901" s="69"/>
      <c r="CR901" s="69"/>
      <c r="CS901" s="69"/>
      <c r="CT901" s="69"/>
      <c r="CU901" s="69"/>
      <c r="CV901" s="69"/>
      <c r="CW901" s="69"/>
      <c r="CX901" s="69"/>
      <c r="CY901" s="69"/>
      <c r="CZ901" s="69"/>
      <c r="DA901" s="69"/>
      <c r="DB901" s="69"/>
      <c r="DC901" s="69"/>
      <c r="DD901" s="69"/>
      <c r="DE901" s="69"/>
      <c r="DF901" s="69"/>
      <c r="DG901" s="69"/>
      <c r="DH901" s="69"/>
      <c r="DI901" s="69"/>
      <c r="DJ901" s="69"/>
      <c r="DK901" s="69"/>
      <c r="DL901" s="69"/>
      <c r="DM901" s="69"/>
      <c r="DN901" s="69"/>
      <c r="DO901" s="69"/>
      <c r="DP901" s="69"/>
      <c r="DQ901" s="69"/>
      <c r="DR901" s="69"/>
      <c r="DS901" s="69"/>
      <c r="DT901" s="69"/>
      <c r="DU901" s="69"/>
      <c r="DV901" s="69"/>
      <c r="DW901" s="69"/>
      <c r="DX901" s="69"/>
      <c r="DY901" s="69"/>
      <c r="DZ901" s="69"/>
      <c r="EA901" s="69"/>
      <c r="EB901" s="69"/>
      <c r="EC901" s="69"/>
      <c r="ED901" s="69"/>
      <c r="EE901" s="69"/>
      <c r="EF901" s="69"/>
      <c r="EG901" s="69"/>
      <c r="EH901" s="69"/>
      <c r="EI901" s="69"/>
      <c r="EJ901" s="69"/>
      <c r="EK901" s="69"/>
      <c r="EL901" s="69"/>
      <c r="EM901" s="69"/>
      <c r="EN901" s="69"/>
      <c r="EO901" s="69"/>
      <c r="EP901" s="69"/>
      <c r="EQ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c r="AC902" s="69"/>
      <c r="AD902" s="69"/>
      <c r="AE902" s="69"/>
      <c r="AF902" s="69"/>
      <c r="AG902" s="69"/>
      <c r="AH902" s="69"/>
      <c r="AI902" s="69"/>
      <c r="AJ902" s="69"/>
      <c r="AK902" s="69"/>
      <c r="AL902" s="69"/>
      <c r="AM902" s="69"/>
      <c r="AN902" s="69"/>
      <c r="AO902" s="69"/>
      <c r="AP902" s="69"/>
      <c r="AQ902" s="69"/>
      <c r="AR902" s="69"/>
      <c r="AS902" s="69"/>
      <c r="AT902" s="69"/>
      <c r="AU902" s="69"/>
      <c r="AV902" s="69"/>
      <c r="AW902" s="69"/>
      <c r="AX902" s="69"/>
      <c r="AY902" s="69"/>
      <c r="AZ902" s="69"/>
      <c r="BA902" s="69"/>
      <c r="BB902" s="69"/>
      <c r="BC902" s="69"/>
      <c r="BD902" s="69"/>
      <c r="BE902" s="69"/>
      <c r="BF902" s="69"/>
      <c r="BG902" s="69"/>
      <c r="BH902" s="69"/>
      <c r="BI902" s="69"/>
      <c r="BJ902" s="69"/>
      <c r="BK902" s="69"/>
      <c r="BL902" s="69"/>
      <c r="BM902" s="69"/>
      <c r="BN902" s="69"/>
      <c r="BO902" s="69"/>
      <c r="BP902" s="69"/>
      <c r="BQ902" s="69"/>
      <c r="BR902" s="69"/>
      <c r="BS902" s="69"/>
      <c r="BT902" s="69"/>
      <c r="BU902" s="69"/>
      <c r="BV902" s="69"/>
      <c r="BW902" s="69"/>
      <c r="BX902" s="69"/>
      <c r="BY902" s="69"/>
      <c r="BZ902" s="69"/>
      <c r="CA902" s="69"/>
      <c r="CB902" s="69"/>
      <c r="CC902" s="69"/>
      <c r="CD902" s="69"/>
      <c r="CE902" s="69"/>
      <c r="CF902" s="69"/>
      <c r="CG902" s="69"/>
      <c r="CH902" s="69"/>
      <c r="CI902" s="69"/>
      <c r="CJ902" s="69"/>
      <c r="CK902" s="69"/>
      <c r="CL902" s="69"/>
      <c r="CM902" s="69"/>
      <c r="CN902" s="69"/>
      <c r="CO902" s="69"/>
      <c r="CP902" s="69"/>
      <c r="CQ902" s="69"/>
      <c r="CR902" s="69"/>
      <c r="CS902" s="69"/>
      <c r="CT902" s="69"/>
      <c r="CU902" s="69"/>
      <c r="CV902" s="69"/>
      <c r="CW902" s="69"/>
      <c r="CX902" s="69"/>
      <c r="CY902" s="69"/>
      <c r="CZ902" s="69"/>
      <c r="DA902" s="69"/>
      <c r="DB902" s="69"/>
      <c r="DC902" s="69"/>
      <c r="DD902" s="69"/>
      <c r="DE902" s="69"/>
      <c r="DF902" s="69"/>
      <c r="DG902" s="69"/>
      <c r="DH902" s="69"/>
      <c r="DI902" s="69"/>
      <c r="DJ902" s="69"/>
      <c r="DK902" s="69"/>
      <c r="DL902" s="69"/>
      <c r="DM902" s="69"/>
      <c r="DN902" s="69"/>
      <c r="DO902" s="69"/>
      <c r="DP902" s="69"/>
      <c r="DQ902" s="69"/>
      <c r="DR902" s="69"/>
      <c r="DS902" s="69"/>
      <c r="DT902" s="69"/>
      <c r="DU902" s="69"/>
      <c r="DV902" s="69"/>
      <c r="DW902" s="69"/>
      <c r="DX902" s="69"/>
      <c r="DY902" s="69"/>
      <c r="DZ902" s="69"/>
      <c r="EA902" s="69"/>
      <c r="EB902" s="69"/>
      <c r="EC902" s="69"/>
      <c r="ED902" s="69"/>
      <c r="EE902" s="69"/>
      <c r="EF902" s="69"/>
      <c r="EG902" s="69"/>
      <c r="EH902" s="69"/>
      <c r="EI902" s="69"/>
      <c r="EJ902" s="69"/>
      <c r="EK902" s="69"/>
      <c r="EL902" s="69"/>
      <c r="EM902" s="69"/>
      <c r="EN902" s="69"/>
      <c r="EO902" s="69"/>
      <c r="EP902" s="69"/>
      <c r="EQ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c r="AC903" s="69"/>
      <c r="AD903" s="69"/>
      <c r="AE903" s="69"/>
      <c r="AF903" s="69"/>
      <c r="AG903" s="69"/>
      <c r="AH903" s="69"/>
      <c r="AI903" s="69"/>
      <c r="AJ903" s="69"/>
      <c r="AK903" s="69"/>
      <c r="AL903" s="69"/>
      <c r="AM903" s="69"/>
      <c r="AN903" s="69"/>
      <c r="AO903" s="69"/>
      <c r="AP903" s="69"/>
      <c r="AQ903" s="69"/>
      <c r="AR903" s="69"/>
      <c r="AS903" s="69"/>
      <c r="AT903" s="69"/>
      <c r="AU903" s="69"/>
      <c r="AV903" s="69"/>
      <c r="AW903" s="69"/>
      <c r="AX903" s="69"/>
      <c r="AY903" s="69"/>
      <c r="AZ903" s="69"/>
      <c r="BA903" s="69"/>
      <c r="BB903" s="69"/>
      <c r="BC903" s="69"/>
      <c r="BD903" s="69"/>
      <c r="BE903" s="69"/>
      <c r="BF903" s="69"/>
      <c r="BG903" s="69"/>
      <c r="BH903" s="69"/>
      <c r="BI903" s="69"/>
      <c r="BJ903" s="69"/>
      <c r="BK903" s="69"/>
      <c r="BL903" s="69"/>
      <c r="BM903" s="69"/>
      <c r="BN903" s="69"/>
      <c r="BO903" s="69"/>
      <c r="BP903" s="69"/>
      <c r="BQ903" s="69"/>
      <c r="BR903" s="69"/>
      <c r="BS903" s="69"/>
      <c r="BT903" s="69"/>
      <c r="BU903" s="69"/>
      <c r="BV903" s="69"/>
      <c r="BW903" s="69"/>
      <c r="BX903" s="69"/>
      <c r="BY903" s="69"/>
      <c r="BZ903" s="69"/>
      <c r="CA903" s="69"/>
      <c r="CB903" s="69"/>
      <c r="CC903" s="69"/>
      <c r="CD903" s="69"/>
      <c r="CE903" s="69"/>
      <c r="CF903" s="69"/>
      <c r="CG903" s="69"/>
      <c r="CH903" s="69"/>
      <c r="CI903" s="69"/>
      <c r="CJ903" s="69"/>
      <c r="CK903" s="69"/>
      <c r="CL903" s="69"/>
      <c r="CM903" s="69"/>
      <c r="CN903" s="69"/>
      <c r="CO903" s="69"/>
      <c r="CP903" s="69"/>
      <c r="CQ903" s="69"/>
      <c r="CR903" s="69"/>
      <c r="CS903" s="69"/>
      <c r="CT903" s="69"/>
      <c r="CU903" s="69"/>
      <c r="CV903" s="69"/>
      <c r="CW903" s="69"/>
      <c r="CX903" s="69"/>
      <c r="CY903" s="69"/>
      <c r="CZ903" s="69"/>
      <c r="DA903" s="69"/>
      <c r="DB903" s="69"/>
      <c r="DC903" s="69"/>
      <c r="DD903" s="69"/>
      <c r="DE903" s="69"/>
      <c r="DF903" s="69"/>
      <c r="DG903" s="69"/>
      <c r="DH903" s="69"/>
      <c r="DI903" s="69"/>
      <c r="DJ903" s="69"/>
      <c r="DK903" s="69"/>
      <c r="DL903" s="69"/>
      <c r="DM903" s="69"/>
      <c r="DN903" s="69"/>
      <c r="DO903" s="69"/>
      <c r="DP903" s="69"/>
      <c r="DQ903" s="69"/>
      <c r="DR903" s="69"/>
      <c r="DS903" s="69"/>
      <c r="DT903" s="69"/>
      <c r="DU903" s="69"/>
      <c r="DV903" s="69"/>
      <c r="DW903" s="69"/>
      <c r="DX903" s="69"/>
      <c r="DY903" s="69"/>
      <c r="DZ903" s="69"/>
      <c r="EA903" s="69"/>
      <c r="EB903" s="69"/>
      <c r="EC903" s="69"/>
      <c r="ED903" s="69"/>
      <c r="EE903" s="69"/>
      <c r="EF903" s="69"/>
      <c r="EG903" s="69"/>
      <c r="EH903" s="69"/>
      <c r="EI903" s="69"/>
      <c r="EJ903" s="69"/>
      <c r="EK903" s="69"/>
      <c r="EL903" s="69"/>
      <c r="EM903" s="69"/>
      <c r="EN903" s="69"/>
      <c r="EO903" s="69"/>
      <c r="EP903" s="69"/>
      <c r="EQ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c r="AC904" s="69"/>
      <c r="AD904" s="69"/>
      <c r="AE904" s="69"/>
      <c r="AF904" s="69"/>
      <c r="AG904" s="69"/>
      <c r="AH904" s="69"/>
      <c r="AI904" s="69"/>
      <c r="AJ904" s="69"/>
      <c r="AK904" s="69"/>
      <c r="AL904" s="69"/>
      <c r="AM904" s="69"/>
      <c r="AN904" s="69"/>
      <c r="AO904" s="69"/>
      <c r="AP904" s="69"/>
      <c r="AQ904" s="69"/>
      <c r="AR904" s="69"/>
      <c r="AS904" s="69"/>
      <c r="AT904" s="69"/>
      <c r="AU904" s="69"/>
      <c r="AV904" s="69"/>
      <c r="AW904" s="69"/>
      <c r="AX904" s="69"/>
      <c r="AY904" s="69"/>
      <c r="AZ904" s="69"/>
      <c r="BA904" s="69"/>
      <c r="BB904" s="69"/>
      <c r="BC904" s="69"/>
      <c r="BD904" s="69"/>
      <c r="BE904" s="69"/>
      <c r="BF904" s="69"/>
      <c r="BG904" s="69"/>
      <c r="BH904" s="69"/>
      <c r="BI904" s="69"/>
      <c r="BJ904" s="69"/>
      <c r="BK904" s="69"/>
      <c r="BL904" s="69"/>
      <c r="BM904" s="69"/>
      <c r="BN904" s="69"/>
      <c r="BO904" s="69"/>
      <c r="BP904" s="69"/>
      <c r="BQ904" s="69"/>
      <c r="BR904" s="69"/>
      <c r="BS904" s="69"/>
      <c r="BT904" s="69"/>
      <c r="BU904" s="69"/>
      <c r="BV904" s="69"/>
      <c r="BW904" s="69"/>
      <c r="BX904" s="69"/>
      <c r="BY904" s="69"/>
      <c r="BZ904" s="69"/>
      <c r="CA904" s="69"/>
      <c r="CB904" s="69"/>
      <c r="CC904" s="69"/>
      <c r="CD904" s="69"/>
      <c r="CE904" s="69"/>
      <c r="CF904" s="69"/>
      <c r="CG904" s="69"/>
      <c r="CH904" s="69"/>
      <c r="CI904" s="69"/>
      <c r="CJ904" s="69"/>
      <c r="CK904" s="69"/>
      <c r="CL904" s="69"/>
      <c r="CM904" s="69"/>
      <c r="CN904" s="69"/>
      <c r="CO904" s="69"/>
      <c r="CP904" s="69"/>
      <c r="CQ904" s="69"/>
      <c r="CR904" s="69"/>
      <c r="CS904" s="69"/>
      <c r="CT904" s="69"/>
      <c r="CU904" s="69"/>
      <c r="CV904" s="69"/>
      <c r="CW904" s="69"/>
      <c r="CX904" s="69"/>
      <c r="CY904" s="69"/>
      <c r="CZ904" s="69"/>
      <c r="DA904" s="69"/>
      <c r="DB904" s="69"/>
      <c r="DC904" s="69"/>
      <c r="DD904" s="69"/>
      <c r="DE904" s="69"/>
      <c r="DF904" s="69"/>
      <c r="DG904" s="69"/>
      <c r="DH904" s="69"/>
      <c r="DI904" s="69"/>
      <c r="DJ904" s="69"/>
      <c r="DK904" s="69"/>
      <c r="DL904" s="69"/>
      <c r="DM904" s="69"/>
      <c r="DN904" s="69"/>
      <c r="DO904" s="69"/>
      <c r="DP904" s="69"/>
      <c r="DQ904" s="69"/>
      <c r="DR904" s="69"/>
      <c r="DS904" s="69"/>
      <c r="DT904" s="69"/>
      <c r="DU904" s="69"/>
      <c r="DV904" s="69"/>
      <c r="DW904" s="69"/>
      <c r="DX904" s="69"/>
      <c r="DY904" s="69"/>
      <c r="DZ904" s="69"/>
      <c r="EA904" s="69"/>
      <c r="EB904" s="69"/>
      <c r="EC904" s="69"/>
      <c r="ED904" s="69"/>
      <c r="EE904" s="69"/>
      <c r="EF904" s="69"/>
      <c r="EG904" s="69"/>
      <c r="EH904" s="69"/>
      <c r="EI904" s="69"/>
      <c r="EJ904" s="69"/>
      <c r="EK904" s="69"/>
      <c r="EL904" s="69"/>
      <c r="EM904" s="69"/>
      <c r="EN904" s="69"/>
      <c r="EO904" s="69"/>
      <c r="EP904" s="69"/>
      <c r="EQ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c r="AC905" s="69"/>
      <c r="AD905" s="69"/>
      <c r="AE905" s="69"/>
      <c r="AF905" s="69"/>
      <c r="AG905" s="69"/>
      <c r="AH905" s="69"/>
      <c r="AI905" s="69"/>
      <c r="AJ905" s="69"/>
      <c r="AK905" s="69"/>
      <c r="AL905" s="69"/>
      <c r="AM905" s="69"/>
      <c r="AN905" s="69"/>
      <c r="AO905" s="69"/>
      <c r="AP905" s="69"/>
      <c r="AQ905" s="69"/>
      <c r="AR905" s="69"/>
      <c r="AS905" s="69"/>
      <c r="AT905" s="69"/>
      <c r="AU905" s="69"/>
      <c r="AV905" s="69"/>
      <c r="AW905" s="69"/>
      <c r="AX905" s="69"/>
      <c r="AY905" s="69"/>
      <c r="AZ905" s="69"/>
      <c r="BA905" s="69"/>
      <c r="BB905" s="69"/>
      <c r="BC905" s="69"/>
      <c r="BD905" s="69"/>
      <c r="BE905" s="69"/>
      <c r="BF905" s="69"/>
      <c r="BG905" s="69"/>
      <c r="BH905" s="69"/>
      <c r="BI905" s="69"/>
      <c r="BJ905" s="69"/>
      <c r="BK905" s="69"/>
      <c r="BL905" s="69"/>
      <c r="BM905" s="69"/>
      <c r="BN905" s="69"/>
      <c r="BO905" s="69"/>
      <c r="BP905" s="69"/>
      <c r="BQ905" s="69"/>
      <c r="BR905" s="69"/>
      <c r="BS905" s="69"/>
      <c r="BT905" s="69"/>
      <c r="BU905" s="69"/>
      <c r="BV905" s="69"/>
      <c r="BW905" s="69"/>
      <c r="BX905" s="69"/>
      <c r="BY905" s="69"/>
      <c r="BZ905" s="69"/>
      <c r="CA905" s="69"/>
      <c r="CB905" s="69"/>
      <c r="CC905" s="69"/>
      <c r="CD905" s="69"/>
      <c r="CE905" s="69"/>
      <c r="CF905" s="69"/>
      <c r="CG905" s="69"/>
      <c r="CH905" s="69"/>
      <c r="CI905" s="69"/>
      <c r="CJ905" s="69"/>
      <c r="CK905" s="69"/>
      <c r="CL905" s="69"/>
      <c r="CM905" s="69"/>
      <c r="CN905" s="69"/>
      <c r="CO905" s="69"/>
      <c r="CP905" s="69"/>
      <c r="CQ905" s="69"/>
      <c r="CR905" s="69"/>
      <c r="CS905" s="69"/>
      <c r="CT905" s="69"/>
      <c r="CU905" s="69"/>
      <c r="CV905" s="69"/>
      <c r="CW905" s="69"/>
      <c r="CX905" s="69"/>
      <c r="CY905" s="69"/>
      <c r="CZ905" s="69"/>
      <c r="DA905" s="69"/>
      <c r="DB905" s="69"/>
      <c r="DC905" s="69"/>
      <c r="DD905" s="69"/>
      <c r="DE905" s="69"/>
      <c r="DF905" s="69"/>
      <c r="DG905" s="69"/>
      <c r="DH905" s="69"/>
      <c r="DI905" s="69"/>
      <c r="DJ905" s="69"/>
      <c r="DK905" s="69"/>
      <c r="DL905" s="69"/>
      <c r="DM905" s="69"/>
      <c r="DN905" s="69"/>
      <c r="DO905" s="69"/>
      <c r="DP905" s="69"/>
      <c r="DQ905" s="69"/>
      <c r="DR905" s="69"/>
      <c r="DS905" s="69"/>
      <c r="DT905" s="69"/>
      <c r="DU905" s="69"/>
      <c r="DV905" s="69"/>
      <c r="DW905" s="69"/>
      <c r="DX905" s="69"/>
      <c r="DY905" s="69"/>
      <c r="DZ905" s="69"/>
      <c r="EA905" s="69"/>
      <c r="EB905" s="69"/>
      <c r="EC905" s="69"/>
      <c r="ED905" s="69"/>
      <c r="EE905" s="69"/>
      <c r="EF905" s="69"/>
      <c r="EG905" s="69"/>
      <c r="EH905" s="69"/>
      <c r="EI905" s="69"/>
      <c r="EJ905" s="69"/>
      <c r="EK905" s="69"/>
      <c r="EL905" s="69"/>
      <c r="EM905" s="69"/>
      <c r="EN905" s="69"/>
      <c r="EO905" s="69"/>
      <c r="EP905" s="69"/>
      <c r="EQ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c r="AC906" s="69"/>
      <c r="AD906" s="69"/>
      <c r="AE906" s="69"/>
      <c r="AF906" s="69"/>
      <c r="AG906" s="69"/>
      <c r="AH906" s="69"/>
      <c r="AI906" s="69"/>
      <c r="AJ906" s="69"/>
      <c r="AK906" s="69"/>
      <c r="AL906" s="69"/>
      <c r="AM906" s="69"/>
      <c r="AN906" s="69"/>
      <c r="AO906" s="69"/>
      <c r="AP906" s="69"/>
      <c r="AQ906" s="69"/>
      <c r="AR906" s="69"/>
      <c r="AS906" s="69"/>
      <c r="AT906" s="69"/>
      <c r="AU906" s="69"/>
      <c r="AV906" s="69"/>
      <c r="AW906" s="69"/>
      <c r="AX906" s="69"/>
      <c r="AY906" s="69"/>
      <c r="AZ906" s="69"/>
      <c r="BA906" s="69"/>
      <c r="BB906" s="69"/>
      <c r="BC906" s="69"/>
      <c r="BD906" s="69"/>
      <c r="BE906" s="69"/>
      <c r="BF906" s="69"/>
      <c r="BG906" s="69"/>
      <c r="BH906" s="69"/>
      <c r="BI906" s="69"/>
      <c r="BJ906" s="69"/>
      <c r="BK906" s="69"/>
      <c r="BL906" s="69"/>
      <c r="BM906" s="69"/>
      <c r="BN906" s="69"/>
      <c r="BO906" s="69"/>
      <c r="BP906" s="69"/>
      <c r="BQ906" s="69"/>
      <c r="BR906" s="69"/>
      <c r="BS906" s="69"/>
      <c r="BT906" s="69"/>
      <c r="BU906" s="69"/>
      <c r="BV906" s="69"/>
      <c r="BW906" s="69"/>
      <c r="BX906" s="69"/>
      <c r="BY906" s="69"/>
      <c r="BZ906" s="69"/>
      <c r="CA906" s="69"/>
      <c r="CB906" s="69"/>
      <c r="CC906" s="69"/>
      <c r="CD906" s="69"/>
      <c r="CE906" s="69"/>
      <c r="CF906" s="69"/>
      <c r="CG906" s="69"/>
      <c r="CH906" s="69"/>
      <c r="CI906" s="69"/>
      <c r="CJ906" s="69"/>
      <c r="CK906" s="69"/>
      <c r="CL906" s="69"/>
      <c r="CM906" s="69"/>
      <c r="CN906" s="69"/>
      <c r="CO906" s="69"/>
      <c r="CP906" s="69"/>
      <c r="CQ906" s="69"/>
      <c r="CR906" s="69"/>
      <c r="CS906" s="69"/>
      <c r="CT906" s="69"/>
      <c r="CU906" s="69"/>
      <c r="CV906" s="69"/>
      <c r="CW906" s="69"/>
      <c r="CX906" s="69"/>
      <c r="CY906" s="69"/>
      <c r="CZ906" s="69"/>
      <c r="DA906" s="69"/>
      <c r="DB906" s="69"/>
      <c r="DC906" s="69"/>
      <c r="DD906" s="69"/>
      <c r="DE906" s="69"/>
      <c r="DF906" s="69"/>
      <c r="DG906" s="69"/>
      <c r="DH906" s="69"/>
      <c r="DI906" s="69"/>
      <c r="DJ906" s="69"/>
      <c r="DK906" s="69"/>
      <c r="DL906" s="69"/>
      <c r="DM906" s="69"/>
      <c r="DN906" s="69"/>
      <c r="DO906" s="69"/>
      <c r="DP906" s="69"/>
      <c r="DQ906" s="69"/>
      <c r="DR906" s="69"/>
      <c r="DS906" s="69"/>
      <c r="DT906" s="69"/>
      <c r="DU906" s="69"/>
      <c r="DV906" s="69"/>
      <c r="DW906" s="69"/>
      <c r="DX906" s="69"/>
      <c r="DY906" s="69"/>
      <c r="DZ906" s="69"/>
      <c r="EA906" s="69"/>
      <c r="EB906" s="69"/>
      <c r="EC906" s="69"/>
      <c r="ED906" s="69"/>
      <c r="EE906" s="69"/>
      <c r="EF906" s="69"/>
      <c r="EG906" s="69"/>
      <c r="EH906" s="69"/>
      <c r="EI906" s="69"/>
      <c r="EJ906" s="69"/>
      <c r="EK906" s="69"/>
      <c r="EL906" s="69"/>
      <c r="EM906" s="69"/>
      <c r="EN906" s="69"/>
      <c r="EO906" s="69"/>
      <c r="EP906" s="69"/>
      <c r="EQ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c r="AC907" s="69"/>
      <c r="AD907" s="69"/>
      <c r="AE907" s="69"/>
      <c r="AF907" s="69"/>
      <c r="AG907" s="69"/>
      <c r="AH907" s="69"/>
      <c r="AI907" s="69"/>
      <c r="AJ907" s="69"/>
      <c r="AK907" s="69"/>
      <c r="AL907" s="69"/>
      <c r="AM907" s="69"/>
      <c r="AN907" s="69"/>
      <c r="AO907" s="69"/>
      <c r="AP907" s="69"/>
      <c r="AQ907" s="69"/>
      <c r="AR907" s="69"/>
      <c r="AS907" s="69"/>
      <c r="AT907" s="69"/>
      <c r="AU907" s="69"/>
      <c r="AV907" s="69"/>
      <c r="AW907" s="69"/>
      <c r="AX907" s="69"/>
      <c r="AY907" s="69"/>
      <c r="AZ907" s="69"/>
      <c r="BA907" s="69"/>
      <c r="BB907" s="69"/>
      <c r="BC907" s="69"/>
      <c r="BD907" s="69"/>
      <c r="BE907" s="69"/>
      <c r="BF907" s="69"/>
      <c r="BG907" s="69"/>
      <c r="BH907" s="69"/>
      <c r="BI907" s="69"/>
      <c r="BJ907" s="69"/>
      <c r="BK907" s="69"/>
      <c r="BL907" s="69"/>
      <c r="BM907" s="69"/>
      <c r="BN907" s="69"/>
      <c r="BO907" s="69"/>
      <c r="BP907" s="69"/>
      <c r="BQ907" s="69"/>
      <c r="BR907" s="69"/>
      <c r="BS907" s="69"/>
      <c r="BT907" s="69"/>
      <c r="BU907" s="69"/>
      <c r="BV907" s="69"/>
      <c r="BW907" s="69"/>
      <c r="BX907" s="69"/>
      <c r="BY907" s="69"/>
      <c r="BZ907" s="69"/>
      <c r="CA907" s="69"/>
      <c r="CB907" s="69"/>
      <c r="CC907" s="69"/>
      <c r="CD907" s="69"/>
      <c r="CE907" s="69"/>
      <c r="CF907" s="69"/>
      <c r="CG907" s="69"/>
      <c r="CH907" s="69"/>
      <c r="CI907" s="69"/>
      <c r="CJ907" s="69"/>
      <c r="CK907" s="69"/>
      <c r="CL907" s="69"/>
      <c r="CM907" s="69"/>
      <c r="CN907" s="69"/>
      <c r="CO907" s="69"/>
      <c r="CP907" s="69"/>
      <c r="CQ907" s="69"/>
      <c r="CR907" s="69"/>
      <c r="CS907" s="69"/>
      <c r="CT907" s="69"/>
      <c r="CU907" s="69"/>
      <c r="CV907" s="69"/>
      <c r="CW907" s="69"/>
      <c r="CX907" s="69"/>
      <c r="CY907" s="69"/>
      <c r="CZ907" s="69"/>
      <c r="DA907" s="69"/>
      <c r="DB907" s="69"/>
      <c r="DC907" s="69"/>
      <c r="DD907" s="69"/>
      <c r="DE907" s="69"/>
      <c r="DF907" s="69"/>
      <c r="DG907" s="69"/>
      <c r="DH907" s="69"/>
      <c r="DI907" s="69"/>
      <c r="DJ907" s="69"/>
      <c r="DK907" s="69"/>
      <c r="DL907" s="69"/>
      <c r="DM907" s="69"/>
      <c r="DN907" s="69"/>
      <c r="DO907" s="69"/>
      <c r="DP907" s="69"/>
      <c r="DQ907" s="69"/>
      <c r="DR907" s="69"/>
      <c r="DS907" s="69"/>
      <c r="DT907" s="69"/>
      <c r="DU907" s="69"/>
      <c r="DV907" s="69"/>
      <c r="DW907" s="69"/>
      <c r="DX907" s="69"/>
      <c r="DY907" s="69"/>
      <c r="DZ907" s="69"/>
      <c r="EA907" s="69"/>
      <c r="EB907" s="69"/>
      <c r="EC907" s="69"/>
      <c r="ED907" s="69"/>
      <c r="EE907" s="69"/>
      <c r="EF907" s="69"/>
      <c r="EG907" s="69"/>
      <c r="EH907" s="69"/>
      <c r="EI907" s="69"/>
      <c r="EJ907" s="69"/>
      <c r="EK907" s="69"/>
      <c r="EL907" s="69"/>
      <c r="EM907" s="69"/>
      <c r="EN907" s="69"/>
      <c r="EO907" s="69"/>
      <c r="EP907" s="69"/>
      <c r="EQ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c r="AC908" s="69"/>
      <c r="AD908" s="69"/>
      <c r="AE908" s="69"/>
      <c r="AF908" s="69"/>
      <c r="AG908" s="69"/>
      <c r="AH908" s="69"/>
      <c r="AI908" s="69"/>
      <c r="AJ908" s="69"/>
      <c r="AK908" s="69"/>
      <c r="AL908" s="69"/>
      <c r="AM908" s="69"/>
      <c r="AN908" s="69"/>
      <c r="AO908" s="69"/>
      <c r="AP908" s="69"/>
      <c r="AQ908" s="69"/>
      <c r="AR908" s="69"/>
      <c r="AS908" s="69"/>
      <c r="AT908" s="69"/>
      <c r="AU908" s="69"/>
      <c r="AV908" s="69"/>
      <c r="AW908" s="69"/>
      <c r="AX908" s="69"/>
      <c r="AY908" s="69"/>
      <c r="AZ908" s="69"/>
      <c r="BA908" s="69"/>
      <c r="BB908" s="69"/>
      <c r="BC908" s="69"/>
      <c r="BD908" s="69"/>
      <c r="BE908" s="69"/>
      <c r="BF908" s="69"/>
      <c r="BG908" s="69"/>
      <c r="BH908" s="69"/>
      <c r="BI908" s="69"/>
      <c r="BJ908" s="69"/>
      <c r="BK908" s="69"/>
      <c r="BL908" s="69"/>
      <c r="BM908" s="69"/>
      <c r="BN908" s="69"/>
      <c r="BO908" s="69"/>
      <c r="BP908" s="69"/>
      <c r="BQ908" s="69"/>
      <c r="BR908" s="69"/>
      <c r="BS908" s="69"/>
      <c r="BT908" s="69"/>
      <c r="BU908" s="69"/>
      <c r="BV908" s="69"/>
      <c r="BW908" s="69"/>
      <c r="BX908" s="69"/>
      <c r="BY908" s="69"/>
      <c r="BZ908" s="69"/>
      <c r="CA908" s="69"/>
      <c r="CB908" s="69"/>
      <c r="CC908" s="69"/>
      <c r="CD908" s="69"/>
      <c r="CE908" s="69"/>
      <c r="CF908" s="69"/>
      <c r="CG908" s="69"/>
      <c r="CH908" s="69"/>
      <c r="CI908" s="69"/>
      <c r="CJ908" s="69"/>
      <c r="CK908" s="69"/>
      <c r="CL908" s="69"/>
      <c r="CM908" s="69"/>
      <c r="CN908" s="69"/>
      <c r="CO908" s="69"/>
      <c r="CP908" s="69"/>
      <c r="CQ908" s="69"/>
      <c r="CR908" s="69"/>
      <c r="CS908" s="69"/>
      <c r="CT908" s="69"/>
      <c r="CU908" s="69"/>
      <c r="CV908" s="69"/>
      <c r="CW908" s="69"/>
      <c r="CX908" s="69"/>
      <c r="CY908" s="69"/>
      <c r="CZ908" s="69"/>
      <c r="DA908" s="69"/>
      <c r="DB908" s="69"/>
      <c r="DC908" s="69"/>
      <c r="DD908" s="69"/>
      <c r="DE908" s="69"/>
      <c r="DF908" s="69"/>
      <c r="DG908" s="69"/>
      <c r="DH908" s="69"/>
      <c r="DI908" s="69"/>
      <c r="DJ908" s="69"/>
      <c r="DK908" s="69"/>
      <c r="DL908" s="69"/>
      <c r="DM908" s="69"/>
      <c r="DN908" s="69"/>
      <c r="DO908" s="69"/>
      <c r="DP908" s="69"/>
      <c r="DQ908" s="69"/>
      <c r="DR908" s="69"/>
      <c r="DS908" s="69"/>
      <c r="DT908" s="69"/>
      <c r="DU908" s="69"/>
      <c r="DV908" s="69"/>
      <c r="DW908" s="69"/>
      <c r="DX908" s="69"/>
      <c r="DY908" s="69"/>
      <c r="DZ908" s="69"/>
      <c r="EA908" s="69"/>
      <c r="EB908" s="69"/>
      <c r="EC908" s="69"/>
      <c r="ED908" s="69"/>
      <c r="EE908" s="69"/>
      <c r="EF908" s="69"/>
      <c r="EG908" s="69"/>
      <c r="EH908" s="69"/>
      <c r="EI908" s="69"/>
      <c r="EJ908" s="69"/>
      <c r="EK908" s="69"/>
      <c r="EL908" s="69"/>
      <c r="EM908" s="69"/>
      <c r="EN908" s="69"/>
      <c r="EO908" s="69"/>
      <c r="EP908" s="69"/>
      <c r="EQ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c r="AC909" s="69"/>
      <c r="AD909" s="69"/>
      <c r="AE909" s="69"/>
      <c r="AF909" s="69"/>
      <c r="AG909" s="69"/>
      <c r="AH909" s="69"/>
      <c r="AI909" s="69"/>
      <c r="AJ909" s="69"/>
      <c r="AK909" s="69"/>
      <c r="AL909" s="69"/>
      <c r="AM909" s="69"/>
      <c r="AN909" s="69"/>
      <c r="AO909" s="69"/>
      <c r="AP909" s="69"/>
      <c r="AQ909" s="69"/>
      <c r="AR909" s="69"/>
      <c r="AS909" s="69"/>
      <c r="AT909" s="69"/>
      <c r="AU909" s="69"/>
      <c r="AV909" s="69"/>
      <c r="AW909" s="69"/>
      <c r="AX909" s="69"/>
      <c r="AY909" s="69"/>
      <c r="AZ909" s="69"/>
      <c r="BA909" s="69"/>
      <c r="BB909" s="69"/>
      <c r="BC909" s="69"/>
      <c r="BD909" s="69"/>
      <c r="BE909" s="69"/>
      <c r="BF909" s="69"/>
      <c r="BG909" s="69"/>
      <c r="BH909" s="69"/>
      <c r="BI909" s="69"/>
      <c r="BJ909" s="69"/>
      <c r="BK909" s="69"/>
      <c r="BL909" s="69"/>
      <c r="BM909" s="69"/>
      <c r="BN909" s="69"/>
      <c r="BO909" s="69"/>
      <c r="BP909" s="69"/>
      <c r="BQ909" s="69"/>
      <c r="BR909" s="69"/>
      <c r="BS909" s="69"/>
      <c r="BT909" s="69"/>
      <c r="BU909" s="69"/>
      <c r="BV909" s="69"/>
      <c r="BW909" s="69"/>
      <c r="BX909" s="69"/>
      <c r="BY909" s="69"/>
      <c r="BZ909" s="69"/>
      <c r="CA909" s="69"/>
      <c r="CB909" s="69"/>
      <c r="CC909" s="69"/>
      <c r="CD909" s="69"/>
      <c r="CE909" s="69"/>
      <c r="CF909" s="69"/>
      <c r="CG909" s="69"/>
      <c r="CH909" s="69"/>
      <c r="CI909" s="69"/>
      <c r="CJ909" s="69"/>
      <c r="CK909" s="69"/>
      <c r="CL909" s="69"/>
      <c r="CM909" s="69"/>
      <c r="CN909" s="69"/>
      <c r="CO909" s="69"/>
      <c r="CP909" s="69"/>
      <c r="CQ909" s="69"/>
      <c r="CR909" s="69"/>
      <c r="CS909" s="69"/>
      <c r="CT909" s="69"/>
      <c r="CU909" s="69"/>
      <c r="CV909" s="69"/>
      <c r="CW909" s="69"/>
      <c r="CX909" s="69"/>
      <c r="CY909" s="69"/>
      <c r="CZ909" s="69"/>
      <c r="DA909" s="69"/>
      <c r="DB909" s="69"/>
      <c r="DC909" s="69"/>
      <c r="DD909" s="69"/>
      <c r="DE909" s="69"/>
      <c r="DF909" s="69"/>
      <c r="DG909" s="69"/>
      <c r="DH909" s="69"/>
      <c r="DI909" s="69"/>
      <c r="DJ909" s="69"/>
      <c r="DK909" s="69"/>
      <c r="DL909" s="69"/>
      <c r="DM909" s="69"/>
      <c r="DN909" s="69"/>
      <c r="DO909" s="69"/>
      <c r="DP909" s="69"/>
      <c r="DQ909" s="69"/>
      <c r="DR909" s="69"/>
      <c r="DS909" s="69"/>
      <c r="DT909" s="69"/>
      <c r="DU909" s="69"/>
      <c r="DV909" s="69"/>
      <c r="DW909" s="69"/>
      <c r="DX909" s="69"/>
      <c r="DY909" s="69"/>
      <c r="DZ909" s="69"/>
      <c r="EA909" s="69"/>
      <c r="EB909" s="69"/>
      <c r="EC909" s="69"/>
      <c r="ED909" s="69"/>
      <c r="EE909" s="69"/>
      <c r="EF909" s="69"/>
      <c r="EG909" s="69"/>
      <c r="EH909" s="69"/>
      <c r="EI909" s="69"/>
      <c r="EJ909" s="69"/>
      <c r="EK909" s="69"/>
      <c r="EL909" s="69"/>
      <c r="EM909" s="69"/>
      <c r="EN909" s="69"/>
      <c r="EO909" s="69"/>
      <c r="EP909" s="69"/>
      <c r="EQ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c r="AC910" s="69"/>
      <c r="AD910" s="69"/>
      <c r="AE910" s="69"/>
      <c r="AF910" s="69"/>
      <c r="AG910" s="69"/>
      <c r="AH910" s="69"/>
      <c r="AI910" s="69"/>
      <c r="AJ910" s="69"/>
      <c r="AK910" s="69"/>
      <c r="AL910" s="69"/>
      <c r="AM910" s="69"/>
      <c r="AN910" s="69"/>
      <c r="AO910" s="69"/>
      <c r="AP910" s="69"/>
      <c r="AQ910" s="69"/>
      <c r="AR910" s="69"/>
      <c r="AS910" s="69"/>
      <c r="AT910" s="69"/>
      <c r="AU910" s="69"/>
      <c r="AV910" s="69"/>
      <c r="AW910" s="69"/>
      <c r="AX910" s="69"/>
      <c r="AY910" s="69"/>
      <c r="AZ910" s="69"/>
      <c r="BA910" s="69"/>
      <c r="BB910" s="69"/>
      <c r="BC910" s="69"/>
      <c r="BD910" s="69"/>
      <c r="BE910" s="69"/>
      <c r="BF910" s="69"/>
      <c r="BG910" s="69"/>
      <c r="BH910" s="69"/>
      <c r="BI910" s="69"/>
      <c r="BJ910" s="69"/>
      <c r="BK910" s="69"/>
      <c r="BL910" s="69"/>
      <c r="BM910" s="69"/>
      <c r="BN910" s="69"/>
      <c r="BO910" s="69"/>
      <c r="BP910" s="69"/>
      <c r="BQ910" s="69"/>
      <c r="BR910" s="69"/>
      <c r="BS910" s="69"/>
      <c r="BT910" s="69"/>
      <c r="BU910" s="69"/>
      <c r="BV910" s="69"/>
      <c r="BW910" s="69"/>
      <c r="BX910" s="69"/>
      <c r="BY910" s="69"/>
      <c r="BZ910" s="69"/>
      <c r="CA910" s="69"/>
      <c r="CB910" s="69"/>
      <c r="CC910" s="69"/>
      <c r="CD910" s="69"/>
      <c r="CE910" s="69"/>
      <c r="CF910" s="69"/>
      <c r="CG910" s="69"/>
      <c r="CH910" s="69"/>
      <c r="CI910" s="69"/>
      <c r="CJ910" s="69"/>
      <c r="CK910" s="69"/>
      <c r="CL910" s="69"/>
      <c r="CM910" s="69"/>
      <c r="CN910" s="69"/>
      <c r="CO910" s="69"/>
      <c r="CP910" s="69"/>
      <c r="CQ910" s="69"/>
      <c r="CR910" s="69"/>
      <c r="CS910" s="69"/>
      <c r="CT910" s="69"/>
      <c r="CU910" s="69"/>
      <c r="CV910" s="69"/>
      <c r="CW910" s="69"/>
      <c r="CX910" s="69"/>
      <c r="CY910" s="69"/>
      <c r="CZ910" s="69"/>
      <c r="DA910" s="69"/>
      <c r="DB910" s="69"/>
      <c r="DC910" s="69"/>
      <c r="DD910" s="69"/>
      <c r="DE910" s="69"/>
      <c r="DF910" s="69"/>
      <c r="DG910" s="69"/>
      <c r="DH910" s="69"/>
      <c r="DI910" s="69"/>
      <c r="DJ910" s="69"/>
      <c r="DK910" s="69"/>
      <c r="DL910" s="69"/>
      <c r="DM910" s="69"/>
      <c r="DN910" s="69"/>
      <c r="DO910" s="69"/>
      <c r="DP910" s="69"/>
      <c r="DQ910" s="69"/>
      <c r="DR910" s="69"/>
      <c r="DS910" s="69"/>
      <c r="DT910" s="69"/>
      <c r="DU910" s="69"/>
      <c r="DV910" s="69"/>
      <c r="DW910" s="69"/>
      <c r="DX910" s="69"/>
      <c r="DY910" s="69"/>
      <c r="DZ910" s="69"/>
      <c r="EA910" s="69"/>
      <c r="EB910" s="69"/>
      <c r="EC910" s="69"/>
      <c r="ED910" s="69"/>
      <c r="EE910" s="69"/>
      <c r="EF910" s="69"/>
      <c r="EG910" s="69"/>
      <c r="EH910" s="69"/>
      <c r="EI910" s="69"/>
      <c r="EJ910" s="69"/>
      <c r="EK910" s="69"/>
      <c r="EL910" s="69"/>
      <c r="EM910" s="69"/>
      <c r="EN910" s="69"/>
      <c r="EO910" s="69"/>
      <c r="EP910" s="69"/>
      <c r="EQ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c r="AC911" s="69"/>
      <c r="AD911" s="69"/>
      <c r="AE911" s="69"/>
      <c r="AF911" s="69"/>
      <c r="AG911" s="69"/>
      <c r="AH911" s="69"/>
      <c r="AI911" s="69"/>
      <c r="AJ911" s="69"/>
      <c r="AK911" s="69"/>
      <c r="AL911" s="69"/>
      <c r="AM911" s="69"/>
      <c r="AN911" s="69"/>
      <c r="AO911" s="69"/>
      <c r="AP911" s="69"/>
      <c r="AQ911" s="69"/>
      <c r="AR911" s="69"/>
      <c r="AS911" s="69"/>
      <c r="AT911" s="69"/>
      <c r="AU911" s="69"/>
      <c r="AV911" s="69"/>
      <c r="AW911" s="69"/>
      <c r="AX911" s="69"/>
      <c r="AY911" s="69"/>
      <c r="AZ911" s="69"/>
      <c r="BA911" s="69"/>
      <c r="BB911" s="69"/>
      <c r="BC911" s="69"/>
      <c r="BD911" s="69"/>
      <c r="BE911" s="69"/>
      <c r="BF911" s="69"/>
      <c r="BG911" s="69"/>
      <c r="BH911" s="69"/>
      <c r="BI911" s="69"/>
      <c r="BJ911" s="69"/>
      <c r="BK911" s="69"/>
      <c r="BL911" s="69"/>
      <c r="BM911" s="69"/>
      <c r="BN911" s="69"/>
      <c r="BO911" s="69"/>
      <c r="BP911" s="69"/>
      <c r="BQ911" s="69"/>
      <c r="BR911" s="69"/>
      <c r="BS911" s="69"/>
      <c r="BT911" s="69"/>
      <c r="BU911" s="69"/>
      <c r="BV911" s="69"/>
      <c r="BW911" s="69"/>
      <c r="BX911" s="69"/>
      <c r="BY911" s="69"/>
      <c r="BZ911" s="69"/>
      <c r="CA911" s="69"/>
      <c r="CB911" s="69"/>
      <c r="CC911" s="69"/>
      <c r="CD911" s="69"/>
      <c r="CE911" s="69"/>
      <c r="CF911" s="69"/>
      <c r="CG911" s="69"/>
      <c r="CH911" s="69"/>
      <c r="CI911" s="69"/>
      <c r="CJ911" s="69"/>
      <c r="CK911" s="69"/>
      <c r="CL911" s="69"/>
      <c r="CM911" s="69"/>
      <c r="CN911" s="69"/>
      <c r="CO911" s="69"/>
      <c r="CP911" s="69"/>
      <c r="CQ911" s="69"/>
      <c r="CR911" s="69"/>
      <c r="CS911" s="69"/>
      <c r="CT911" s="69"/>
      <c r="CU911" s="69"/>
      <c r="CV911" s="69"/>
      <c r="CW911" s="69"/>
      <c r="CX911" s="69"/>
      <c r="CY911" s="69"/>
      <c r="CZ911" s="69"/>
      <c r="DA911" s="69"/>
      <c r="DB911" s="69"/>
      <c r="DC911" s="69"/>
      <c r="DD911" s="69"/>
      <c r="DE911" s="69"/>
      <c r="DF911" s="69"/>
      <c r="DG911" s="69"/>
      <c r="DH911" s="69"/>
      <c r="DI911" s="69"/>
      <c r="DJ911" s="69"/>
      <c r="DK911" s="69"/>
      <c r="DL911" s="69"/>
      <c r="DM911" s="69"/>
      <c r="DN911" s="69"/>
      <c r="DO911" s="69"/>
      <c r="DP911" s="69"/>
      <c r="DQ911" s="69"/>
      <c r="DR911" s="69"/>
      <c r="DS911" s="69"/>
      <c r="DT911" s="69"/>
      <c r="DU911" s="69"/>
      <c r="DV911" s="69"/>
      <c r="DW911" s="69"/>
      <c r="DX911" s="69"/>
      <c r="DY911" s="69"/>
      <c r="DZ911" s="69"/>
      <c r="EA911" s="69"/>
      <c r="EB911" s="69"/>
      <c r="EC911" s="69"/>
      <c r="ED911" s="69"/>
      <c r="EE911" s="69"/>
      <c r="EF911" s="69"/>
      <c r="EG911" s="69"/>
      <c r="EH911" s="69"/>
      <c r="EI911" s="69"/>
      <c r="EJ911" s="69"/>
      <c r="EK911" s="69"/>
      <c r="EL911" s="69"/>
      <c r="EM911" s="69"/>
      <c r="EN911" s="69"/>
      <c r="EO911" s="69"/>
      <c r="EP911" s="69"/>
      <c r="EQ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c r="AC912" s="69"/>
      <c r="AD912" s="69"/>
      <c r="AE912" s="69"/>
      <c r="AF912" s="69"/>
      <c r="AG912" s="69"/>
      <c r="AH912" s="69"/>
      <c r="AI912" s="69"/>
      <c r="AJ912" s="69"/>
      <c r="AK912" s="69"/>
      <c r="AL912" s="69"/>
      <c r="AM912" s="69"/>
      <c r="AN912" s="69"/>
      <c r="AO912" s="69"/>
      <c r="AP912" s="69"/>
      <c r="AQ912" s="69"/>
      <c r="AR912" s="69"/>
      <c r="AS912" s="69"/>
      <c r="AT912" s="69"/>
      <c r="AU912" s="69"/>
      <c r="AV912" s="69"/>
      <c r="AW912" s="69"/>
      <c r="AX912" s="69"/>
      <c r="AY912" s="69"/>
      <c r="AZ912" s="69"/>
      <c r="BA912" s="69"/>
      <c r="BB912" s="69"/>
      <c r="BC912" s="69"/>
      <c r="BD912" s="69"/>
      <c r="BE912" s="69"/>
      <c r="BF912" s="69"/>
      <c r="BG912" s="69"/>
      <c r="BH912" s="69"/>
      <c r="BI912" s="69"/>
      <c r="BJ912" s="69"/>
      <c r="BK912" s="69"/>
      <c r="BL912" s="69"/>
      <c r="BM912" s="69"/>
      <c r="BN912" s="69"/>
      <c r="BO912" s="69"/>
      <c r="BP912" s="69"/>
      <c r="BQ912" s="69"/>
      <c r="BR912" s="69"/>
      <c r="BS912" s="69"/>
      <c r="BT912" s="69"/>
      <c r="BU912" s="69"/>
      <c r="BV912" s="69"/>
      <c r="BW912" s="69"/>
      <c r="BX912" s="69"/>
      <c r="BY912" s="69"/>
      <c r="BZ912" s="69"/>
      <c r="CA912" s="69"/>
      <c r="CB912" s="69"/>
      <c r="CC912" s="69"/>
      <c r="CD912" s="69"/>
      <c r="CE912" s="69"/>
      <c r="CF912" s="69"/>
      <c r="CG912" s="69"/>
      <c r="CH912" s="69"/>
      <c r="CI912" s="69"/>
      <c r="CJ912" s="69"/>
      <c r="CK912" s="69"/>
      <c r="CL912" s="69"/>
      <c r="CM912" s="69"/>
      <c r="CN912" s="69"/>
      <c r="CO912" s="69"/>
      <c r="CP912" s="69"/>
      <c r="CQ912" s="69"/>
      <c r="CR912" s="69"/>
      <c r="CS912" s="69"/>
      <c r="CT912" s="69"/>
      <c r="CU912" s="69"/>
      <c r="CV912" s="69"/>
      <c r="CW912" s="69"/>
      <c r="CX912" s="69"/>
      <c r="CY912" s="69"/>
      <c r="CZ912" s="69"/>
      <c r="DA912" s="69"/>
      <c r="DB912" s="69"/>
      <c r="DC912" s="69"/>
      <c r="DD912" s="69"/>
      <c r="DE912" s="69"/>
      <c r="DF912" s="69"/>
      <c r="DG912" s="69"/>
      <c r="DH912" s="69"/>
      <c r="DI912" s="69"/>
      <c r="DJ912" s="69"/>
      <c r="DK912" s="69"/>
      <c r="DL912" s="69"/>
      <c r="DM912" s="69"/>
      <c r="DN912" s="69"/>
      <c r="DO912" s="69"/>
      <c r="DP912" s="69"/>
      <c r="DQ912" s="69"/>
      <c r="DR912" s="69"/>
      <c r="DS912" s="69"/>
      <c r="DT912" s="69"/>
      <c r="DU912" s="69"/>
      <c r="DV912" s="69"/>
      <c r="DW912" s="69"/>
      <c r="DX912" s="69"/>
      <c r="DY912" s="69"/>
      <c r="DZ912" s="69"/>
      <c r="EA912" s="69"/>
      <c r="EB912" s="69"/>
      <c r="EC912" s="69"/>
      <c r="ED912" s="69"/>
      <c r="EE912" s="69"/>
      <c r="EF912" s="69"/>
      <c r="EG912" s="69"/>
      <c r="EH912" s="69"/>
      <c r="EI912" s="69"/>
      <c r="EJ912" s="69"/>
      <c r="EK912" s="69"/>
      <c r="EL912" s="69"/>
      <c r="EM912" s="69"/>
      <c r="EN912" s="69"/>
      <c r="EO912" s="69"/>
      <c r="EP912" s="69"/>
      <c r="EQ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c r="AC913" s="69"/>
      <c r="AD913" s="69"/>
      <c r="AE913" s="69"/>
      <c r="AF913" s="69"/>
      <c r="AG913" s="69"/>
      <c r="AH913" s="69"/>
      <c r="AI913" s="69"/>
      <c r="AJ913" s="69"/>
      <c r="AK913" s="69"/>
      <c r="AL913" s="69"/>
      <c r="AM913" s="69"/>
      <c r="AN913" s="69"/>
      <c r="AO913" s="69"/>
      <c r="AP913" s="69"/>
      <c r="AQ913" s="69"/>
      <c r="AR913" s="69"/>
      <c r="AS913" s="69"/>
      <c r="AT913" s="69"/>
      <c r="AU913" s="69"/>
      <c r="AV913" s="69"/>
      <c r="AW913" s="69"/>
      <c r="AX913" s="69"/>
      <c r="AY913" s="69"/>
      <c r="AZ913" s="69"/>
      <c r="BA913" s="69"/>
      <c r="BB913" s="69"/>
      <c r="BC913" s="69"/>
      <c r="BD913" s="69"/>
      <c r="BE913" s="69"/>
      <c r="BF913" s="69"/>
      <c r="BG913" s="69"/>
      <c r="BH913" s="69"/>
      <c r="BI913" s="69"/>
      <c r="BJ913" s="69"/>
      <c r="BK913" s="69"/>
      <c r="BL913" s="69"/>
      <c r="BM913" s="69"/>
      <c r="BN913" s="69"/>
      <c r="BO913" s="69"/>
      <c r="BP913" s="69"/>
      <c r="BQ913" s="69"/>
      <c r="BR913" s="69"/>
      <c r="BS913" s="69"/>
      <c r="BT913" s="69"/>
      <c r="BU913" s="69"/>
      <c r="BV913" s="69"/>
      <c r="BW913" s="69"/>
      <c r="BX913" s="69"/>
      <c r="BY913" s="69"/>
      <c r="BZ913" s="69"/>
      <c r="CA913" s="69"/>
      <c r="CB913" s="69"/>
      <c r="CC913" s="69"/>
      <c r="CD913" s="69"/>
      <c r="CE913" s="69"/>
      <c r="CF913" s="69"/>
      <c r="CG913" s="69"/>
      <c r="CH913" s="69"/>
      <c r="CI913" s="69"/>
      <c r="CJ913" s="69"/>
      <c r="CK913" s="69"/>
      <c r="CL913" s="69"/>
      <c r="CM913" s="69"/>
      <c r="CN913" s="69"/>
      <c r="CO913" s="69"/>
      <c r="CP913" s="69"/>
      <c r="CQ913" s="69"/>
      <c r="CR913" s="69"/>
      <c r="CS913" s="69"/>
      <c r="CT913" s="69"/>
      <c r="CU913" s="69"/>
      <c r="CV913" s="69"/>
      <c r="CW913" s="69"/>
      <c r="CX913" s="69"/>
      <c r="CY913" s="69"/>
      <c r="CZ913" s="69"/>
      <c r="DA913" s="69"/>
      <c r="DB913" s="69"/>
      <c r="DC913" s="69"/>
      <c r="DD913" s="69"/>
      <c r="DE913" s="69"/>
      <c r="DF913" s="69"/>
      <c r="DG913" s="69"/>
      <c r="DH913" s="69"/>
      <c r="DI913" s="69"/>
      <c r="DJ913" s="69"/>
      <c r="DK913" s="69"/>
      <c r="DL913" s="69"/>
      <c r="DM913" s="69"/>
      <c r="DN913" s="69"/>
      <c r="DO913" s="69"/>
      <c r="DP913" s="69"/>
      <c r="DQ913" s="69"/>
      <c r="DR913" s="69"/>
      <c r="DS913" s="69"/>
      <c r="DT913" s="69"/>
      <c r="DU913" s="69"/>
      <c r="DV913" s="69"/>
      <c r="DW913" s="69"/>
      <c r="DX913" s="69"/>
      <c r="DY913" s="69"/>
      <c r="DZ913" s="69"/>
      <c r="EA913" s="69"/>
      <c r="EB913" s="69"/>
      <c r="EC913" s="69"/>
      <c r="ED913" s="69"/>
      <c r="EE913" s="69"/>
      <c r="EF913" s="69"/>
      <c r="EG913" s="69"/>
      <c r="EH913" s="69"/>
      <c r="EI913" s="69"/>
      <c r="EJ913" s="69"/>
      <c r="EK913" s="69"/>
      <c r="EL913" s="69"/>
      <c r="EM913" s="69"/>
      <c r="EN913" s="69"/>
      <c r="EO913" s="69"/>
      <c r="EP913" s="69"/>
      <c r="EQ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c r="AL914" s="69"/>
      <c r="AM914" s="69"/>
      <c r="AN914" s="69"/>
      <c r="AO914" s="69"/>
      <c r="AP914" s="69"/>
      <c r="AQ914" s="69"/>
      <c r="AR914" s="69"/>
      <c r="AS914" s="69"/>
      <c r="AT914" s="69"/>
      <c r="AU914" s="69"/>
      <c r="AV914" s="69"/>
      <c r="AW914" s="69"/>
      <c r="AX914" s="69"/>
      <c r="AY914" s="69"/>
      <c r="AZ914" s="69"/>
      <c r="BA914" s="69"/>
      <c r="BB914" s="69"/>
      <c r="BC914" s="69"/>
      <c r="BD914" s="69"/>
      <c r="BE914" s="69"/>
      <c r="BF914" s="69"/>
      <c r="BG914" s="69"/>
      <c r="BH914" s="69"/>
      <c r="BI914" s="69"/>
      <c r="BJ914" s="69"/>
      <c r="BK914" s="69"/>
      <c r="BL914" s="69"/>
      <c r="BM914" s="69"/>
      <c r="BN914" s="69"/>
      <c r="BO914" s="69"/>
      <c r="BP914" s="69"/>
      <c r="BQ914" s="69"/>
      <c r="BR914" s="69"/>
      <c r="BS914" s="69"/>
      <c r="BT914" s="69"/>
      <c r="BU914" s="69"/>
      <c r="BV914" s="69"/>
      <c r="BW914" s="69"/>
      <c r="BX914" s="69"/>
      <c r="BY914" s="69"/>
      <c r="BZ914" s="69"/>
      <c r="CA914" s="69"/>
      <c r="CB914" s="69"/>
      <c r="CC914" s="69"/>
      <c r="CD914" s="69"/>
      <c r="CE914" s="69"/>
      <c r="CF914" s="69"/>
      <c r="CG914" s="69"/>
      <c r="CH914" s="69"/>
      <c r="CI914" s="69"/>
      <c r="CJ914" s="69"/>
      <c r="CK914" s="69"/>
      <c r="CL914" s="69"/>
      <c r="CM914" s="69"/>
      <c r="CN914" s="69"/>
      <c r="CO914" s="69"/>
      <c r="CP914" s="69"/>
      <c r="CQ914" s="69"/>
      <c r="CR914" s="69"/>
      <c r="CS914" s="69"/>
      <c r="CT914" s="69"/>
      <c r="CU914" s="69"/>
      <c r="CV914" s="69"/>
      <c r="CW914" s="69"/>
      <c r="CX914" s="69"/>
      <c r="CY914" s="69"/>
      <c r="CZ914" s="69"/>
      <c r="DA914" s="69"/>
      <c r="DB914" s="69"/>
      <c r="DC914" s="69"/>
      <c r="DD914" s="69"/>
      <c r="DE914" s="69"/>
      <c r="DF914" s="69"/>
      <c r="DG914" s="69"/>
      <c r="DH914" s="69"/>
      <c r="DI914" s="69"/>
      <c r="DJ914" s="69"/>
      <c r="DK914" s="69"/>
      <c r="DL914" s="69"/>
      <c r="DM914" s="69"/>
      <c r="DN914" s="69"/>
      <c r="DO914" s="69"/>
      <c r="DP914" s="69"/>
      <c r="DQ914" s="69"/>
      <c r="DR914" s="69"/>
      <c r="DS914" s="69"/>
      <c r="DT914" s="69"/>
      <c r="DU914" s="69"/>
      <c r="DV914" s="69"/>
      <c r="DW914" s="69"/>
      <c r="DX914" s="69"/>
      <c r="DY914" s="69"/>
      <c r="DZ914" s="69"/>
      <c r="EA914" s="69"/>
      <c r="EB914" s="69"/>
      <c r="EC914" s="69"/>
      <c r="ED914" s="69"/>
      <c r="EE914" s="69"/>
      <c r="EF914" s="69"/>
      <c r="EG914" s="69"/>
      <c r="EH914" s="69"/>
      <c r="EI914" s="69"/>
      <c r="EJ914" s="69"/>
      <c r="EK914" s="69"/>
      <c r="EL914" s="69"/>
      <c r="EM914" s="69"/>
      <c r="EN914" s="69"/>
      <c r="EO914" s="69"/>
      <c r="EP914" s="69"/>
      <c r="EQ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c r="AC915" s="69"/>
      <c r="AD915" s="69"/>
      <c r="AE915" s="69"/>
      <c r="AF915" s="69"/>
      <c r="AG915" s="69"/>
      <c r="AH915" s="69"/>
      <c r="AI915" s="69"/>
      <c r="AJ915" s="69"/>
      <c r="AK915" s="69"/>
      <c r="AL915" s="69"/>
      <c r="AM915" s="69"/>
      <c r="AN915" s="69"/>
      <c r="AO915" s="69"/>
      <c r="AP915" s="69"/>
      <c r="AQ915" s="69"/>
      <c r="AR915" s="69"/>
      <c r="AS915" s="69"/>
      <c r="AT915" s="69"/>
      <c r="AU915" s="69"/>
      <c r="AV915" s="69"/>
      <c r="AW915" s="69"/>
      <c r="AX915" s="69"/>
      <c r="AY915" s="69"/>
      <c r="AZ915" s="69"/>
      <c r="BA915" s="69"/>
      <c r="BB915" s="69"/>
      <c r="BC915" s="69"/>
      <c r="BD915" s="69"/>
      <c r="BE915" s="69"/>
      <c r="BF915" s="69"/>
      <c r="BG915" s="69"/>
      <c r="BH915" s="69"/>
      <c r="BI915" s="69"/>
      <c r="BJ915" s="69"/>
      <c r="BK915" s="69"/>
      <c r="BL915" s="69"/>
      <c r="BM915" s="69"/>
      <c r="BN915" s="69"/>
      <c r="BO915" s="69"/>
      <c r="BP915" s="69"/>
      <c r="BQ915" s="69"/>
      <c r="BR915" s="69"/>
      <c r="BS915" s="69"/>
      <c r="BT915" s="69"/>
      <c r="BU915" s="69"/>
      <c r="BV915" s="69"/>
      <c r="BW915" s="69"/>
      <c r="BX915" s="69"/>
      <c r="BY915" s="69"/>
      <c r="BZ915" s="69"/>
      <c r="CA915" s="69"/>
      <c r="CB915" s="69"/>
      <c r="CC915" s="69"/>
      <c r="CD915" s="69"/>
      <c r="CE915" s="69"/>
      <c r="CF915" s="69"/>
      <c r="CG915" s="69"/>
      <c r="CH915" s="69"/>
      <c r="CI915" s="69"/>
      <c r="CJ915" s="69"/>
      <c r="CK915" s="69"/>
      <c r="CL915" s="69"/>
      <c r="CM915" s="69"/>
      <c r="CN915" s="69"/>
      <c r="CO915" s="69"/>
      <c r="CP915" s="69"/>
      <c r="CQ915" s="69"/>
      <c r="CR915" s="69"/>
      <c r="CS915" s="69"/>
      <c r="CT915" s="69"/>
      <c r="CU915" s="69"/>
      <c r="CV915" s="69"/>
      <c r="CW915" s="69"/>
      <c r="CX915" s="69"/>
      <c r="CY915" s="69"/>
      <c r="CZ915" s="69"/>
      <c r="DA915" s="69"/>
      <c r="DB915" s="69"/>
      <c r="DC915" s="69"/>
      <c r="DD915" s="69"/>
      <c r="DE915" s="69"/>
      <c r="DF915" s="69"/>
      <c r="DG915" s="69"/>
      <c r="DH915" s="69"/>
      <c r="DI915" s="69"/>
      <c r="DJ915" s="69"/>
      <c r="DK915" s="69"/>
      <c r="DL915" s="69"/>
      <c r="DM915" s="69"/>
      <c r="DN915" s="69"/>
      <c r="DO915" s="69"/>
      <c r="DP915" s="69"/>
      <c r="DQ915" s="69"/>
      <c r="DR915" s="69"/>
      <c r="DS915" s="69"/>
      <c r="DT915" s="69"/>
      <c r="DU915" s="69"/>
      <c r="DV915" s="69"/>
      <c r="DW915" s="69"/>
      <c r="DX915" s="69"/>
      <c r="DY915" s="69"/>
      <c r="DZ915" s="69"/>
      <c r="EA915" s="69"/>
      <c r="EB915" s="69"/>
      <c r="EC915" s="69"/>
      <c r="ED915" s="69"/>
      <c r="EE915" s="69"/>
      <c r="EF915" s="69"/>
      <c r="EG915" s="69"/>
      <c r="EH915" s="69"/>
      <c r="EI915" s="69"/>
      <c r="EJ915" s="69"/>
      <c r="EK915" s="69"/>
      <c r="EL915" s="69"/>
      <c r="EM915" s="69"/>
      <c r="EN915" s="69"/>
      <c r="EO915" s="69"/>
      <c r="EP915" s="69"/>
      <c r="EQ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c r="AC916" s="69"/>
      <c r="AD916" s="69"/>
      <c r="AE916" s="69"/>
      <c r="AF916" s="69"/>
      <c r="AG916" s="69"/>
      <c r="AH916" s="69"/>
      <c r="AI916" s="69"/>
      <c r="AJ916" s="69"/>
      <c r="AK916" s="69"/>
      <c r="AL916" s="69"/>
      <c r="AM916" s="69"/>
      <c r="AN916" s="69"/>
      <c r="AO916" s="69"/>
      <c r="AP916" s="69"/>
      <c r="AQ916" s="69"/>
      <c r="AR916" s="69"/>
      <c r="AS916" s="69"/>
      <c r="AT916" s="69"/>
      <c r="AU916" s="69"/>
      <c r="AV916" s="69"/>
      <c r="AW916" s="69"/>
      <c r="AX916" s="69"/>
      <c r="AY916" s="69"/>
      <c r="AZ916" s="69"/>
      <c r="BA916" s="69"/>
      <c r="BB916" s="69"/>
      <c r="BC916" s="69"/>
      <c r="BD916" s="69"/>
      <c r="BE916" s="69"/>
      <c r="BF916" s="69"/>
      <c r="BG916" s="69"/>
      <c r="BH916" s="69"/>
      <c r="BI916" s="69"/>
      <c r="BJ916" s="69"/>
      <c r="BK916" s="69"/>
      <c r="BL916" s="69"/>
      <c r="BM916" s="69"/>
      <c r="BN916" s="69"/>
      <c r="BO916" s="69"/>
      <c r="BP916" s="69"/>
      <c r="BQ916" s="69"/>
      <c r="BR916" s="69"/>
      <c r="BS916" s="69"/>
      <c r="BT916" s="69"/>
      <c r="BU916" s="69"/>
      <c r="BV916" s="69"/>
      <c r="BW916" s="69"/>
      <c r="BX916" s="69"/>
      <c r="BY916" s="69"/>
      <c r="BZ916" s="69"/>
      <c r="CA916" s="69"/>
      <c r="CB916" s="69"/>
      <c r="CC916" s="69"/>
      <c r="CD916" s="69"/>
      <c r="CE916" s="69"/>
      <c r="CF916" s="69"/>
      <c r="CG916" s="69"/>
      <c r="CH916" s="69"/>
      <c r="CI916" s="69"/>
      <c r="CJ916" s="69"/>
      <c r="CK916" s="69"/>
      <c r="CL916" s="69"/>
      <c r="CM916" s="69"/>
      <c r="CN916" s="69"/>
      <c r="CO916" s="69"/>
      <c r="CP916" s="69"/>
      <c r="CQ916" s="69"/>
      <c r="CR916" s="69"/>
      <c r="CS916" s="69"/>
      <c r="CT916" s="69"/>
      <c r="CU916" s="69"/>
      <c r="CV916" s="69"/>
      <c r="CW916" s="69"/>
      <c r="CX916" s="69"/>
      <c r="CY916" s="69"/>
      <c r="CZ916" s="69"/>
      <c r="DA916" s="69"/>
      <c r="DB916" s="69"/>
      <c r="DC916" s="69"/>
      <c r="DD916" s="69"/>
      <c r="DE916" s="69"/>
      <c r="DF916" s="69"/>
      <c r="DG916" s="69"/>
      <c r="DH916" s="69"/>
      <c r="DI916" s="69"/>
      <c r="DJ916" s="69"/>
      <c r="DK916" s="69"/>
      <c r="DL916" s="69"/>
      <c r="DM916" s="69"/>
      <c r="DN916" s="69"/>
      <c r="DO916" s="69"/>
      <c r="DP916" s="69"/>
      <c r="DQ916" s="69"/>
      <c r="DR916" s="69"/>
      <c r="DS916" s="69"/>
      <c r="DT916" s="69"/>
      <c r="DU916" s="69"/>
      <c r="DV916" s="69"/>
      <c r="DW916" s="69"/>
      <c r="DX916" s="69"/>
      <c r="DY916" s="69"/>
      <c r="DZ916" s="69"/>
      <c r="EA916" s="69"/>
      <c r="EB916" s="69"/>
      <c r="EC916" s="69"/>
      <c r="ED916" s="69"/>
      <c r="EE916" s="69"/>
      <c r="EF916" s="69"/>
      <c r="EG916" s="69"/>
      <c r="EH916" s="69"/>
      <c r="EI916" s="69"/>
      <c r="EJ916" s="69"/>
      <c r="EK916" s="69"/>
      <c r="EL916" s="69"/>
      <c r="EM916" s="69"/>
      <c r="EN916" s="69"/>
      <c r="EO916" s="69"/>
      <c r="EP916" s="69"/>
      <c r="EQ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c r="AC917" s="69"/>
      <c r="AD917" s="69"/>
      <c r="AE917" s="69"/>
      <c r="AF917" s="69"/>
      <c r="AG917" s="69"/>
      <c r="AH917" s="69"/>
      <c r="AI917" s="69"/>
      <c r="AJ917" s="69"/>
      <c r="AK917" s="69"/>
      <c r="AL917" s="69"/>
      <c r="AM917" s="69"/>
      <c r="AN917" s="69"/>
      <c r="AO917" s="69"/>
      <c r="AP917" s="69"/>
      <c r="AQ917" s="69"/>
      <c r="AR917" s="69"/>
      <c r="AS917" s="69"/>
      <c r="AT917" s="69"/>
      <c r="AU917" s="69"/>
      <c r="AV917" s="69"/>
      <c r="AW917" s="69"/>
      <c r="AX917" s="69"/>
      <c r="AY917" s="69"/>
      <c r="AZ917" s="69"/>
      <c r="BA917" s="69"/>
      <c r="BB917" s="69"/>
      <c r="BC917" s="69"/>
      <c r="BD917" s="69"/>
      <c r="BE917" s="69"/>
      <c r="BF917" s="69"/>
      <c r="BG917" s="69"/>
      <c r="BH917" s="69"/>
      <c r="BI917" s="69"/>
      <c r="BJ917" s="69"/>
      <c r="BK917" s="69"/>
      <c r="BL917" s="69"/>
      <c r="BM917" s="69"/>
      <c r="BN917" s="69"/>
      <c r="BO917" s="69"/>
      <c r="BP917" s="69"/>
      <c r="BQ917" s="69"/>
      <c r="BR917" s="69"/>
      <c r="BS917" s="69"/>
      <c r="BT917" s="69"/>
      <c r="BU917" s="69"/>
      <c r="BV917" s="69"/>
      <c r="BW917" s="69"/>
      <c r="BX917" s="69"/>
      <c r="BY917" s="69"/>
      <c r="BZ917" s="69"/>
      <c r="CA917" s="69"/>
      <c r="CB917" s="69"/>
      <c r="CC917" s="69"/>
      <c r="CD917" s="69"/>
      <c r="CE917" s="69"/>
      <c r="CF917" s="69"/>
      <c r="CG917" s="69"/>
      <c r="CH917" s="69"/>
      <c r="CI917" s="69"/>
      <c r="CJ917" s="69"/>
      <c r="CK917" s="69"/>
      <c r="CL917" s="69"/>
      <c r="CM917" s="69"/>
      <c r="CN917" s="69"/>
      <c r="CO917" s="69"/>
      <c r="CP917" s="69"/>
      <c r="CQ917" s="69"/>
      <c r="CR917" s="69"/>
      <c r="CS917" s="69"/>
      <c r="CT917" s="69"/>
      <c r="CU917" s="69"/>
      <c r="CV917" s="69"/>
      <c r="CW917" s="69"/>
      <c r="CX917" s="69"/>
      <c r="CY917" s="69"/>
      <c r="CZ917" s="69"/>
      <c r="DA917" s="69"/>
      <c r="DB917" s="69"/>
      <c r="DC917" s="69"/>
      <c r="DD917" s="69"/>
      <c r="DE917" s="69"/>
      <c r="DF917" s="69"/>
      <c r="DG917" s="69"/>
      <c r="DH917" s="69"/>
      <c r="DI917" s="69"/>
      <c r="DJ917" s="69"/>
      <c r="DK917" s="69"/>
      <c r="DL917" s="69"/>
      <c r="DM917" s="69"/>
      <c r="DN917" s="69"/>
      <c r="DO917" s="69"/>
      <c r="DP917" s="69"/>
      <c r="DQ917" s="69"/>
      <c r="DR917" s="69"/>
      <c r="DS917" s="69"/>
      <c r="DT917" s="69"/>
      <c r="DU917" s="69"/>
      <c r="DV917" s="69"/>
      <c r="DW917" s="69"/>
      <c r="DX917" s="69"/>
      <c r="DY917" s="69"/>
      <c r="DZ917" s="69"/>
      <c r="EA917" s="69"/>
      <c r="EB917" s="69"/>
      <c r="EC917" s="69"/>
      <c r="ED917" s="69"/>
      <c r="EE917" s="69"/>
      <c r="EF917" s="69"/>
      <c r="EG917" s="69"/>
      <c r="EH917" s="69"/>
      <c r="EI917" s="69"/>
      <c r="EJ917" s="69"/>
      <c r="EK917" s="69"/>
      <c r="EL917" s="69"/>
      <c r="EM917" s="69"/>
      <c r="EN917" s="69"/>
      <c r="EO917" s="69"/>
      <c r="EP917" s="69"/>
      <c r="EQ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c r="AC918" s="69"/>
      <c r="AD918" s="69"/>
      <c r="AE918" s="69"/>
      <c r="AF918" s="69"/>
      <c r="AG918" s="69"/>
      <c r="AH918" s="69"/>
      <c r="AI918" s="69"/>
      <c r="AJ918" s="69"/>
      <c r="AK918" s="69"/>
      <c r="AL918" s="69"/>
      <c r="AM918" s="69"/>
      <c r="AN918" s="69"/>
      <c r="AO918" s="69"/>
      <c r="AP918" s="69"/>
      <c r="AQ918" s="69"/>
      <c r="AR918" s="69"/>
      <c r="AS918" s="69"/>
      <c r="AT918" s="69"/>
      <c r="AU918" s="69"/>
      <c r="AV918" s="69"/>
      <c r="AW918" s="69"/>
      <c r="AX918" s="69"/>
      <c r="AY918" s="69"/>
      <c r="AZ918" s="69"/>
      <c r="BA918" s="69"/>
      <c r="BB918" s="69"/>
      <c r="BC918" s="69"/>
      <c r="BD918" s="69"/>
      <c r="BE918" s="69"/>
      <c r="BF918" s="69"/>
      <c r="BG918" s="69"/>
      <c r="BH918" s="69"/>
      <c r="BI918" s="69"/>
      <c r="BJ918" s="69"/>
      <c r="BK918" s="69"/>
      <c r="BL918" s="69"/>
      <c r="BM918" s="69"/>
      <c r="BN918" s="69"/>
      <c r="BO918" s="69"/>
      <c r="BP918" s="69"/>
      <c r="BQ918" s="69"/>
      <c r="BR918" s="69"/>
      <c r="BS918" s="69"/>
      <c r="BT918" s="69"/>
      <c r="BU918" s="69"/>
      <c r="BV918" s="69"/>
      <c r="BW918" s="69"/>
      <c r="BX918" s="69"/>
      <c r="BY918" s="69"/>
      <c r="BZ918" s="69"/>
      <c r="CA918" s="69"/>
      <c r="CB918" s="69"/>
      <c r="CC918" s="69"/>
      <c r="CD918" s="69"/>
      <c r="CE918" s="69"/>
      <c r="CF918" s="69"/>
      <c r="CG918" s="69"/>
      <c r="CH918" s="69"/>
      <c r="CI918" s="69"/>
      <c r="CJ918" s="69"/>
      <c r="CK918" s="69"/>
      <c r="CL918" s="69"/>
      <c r="CM918" s="69"/>
      <c r="CN918" s="69"/>
      <c r="CO918" s="69"/>
      <c r="CP918" s="69"/>
      <c r="CQ918" s="69"/>
      <c r="CR918" s="69"/>
      <c r="CS918" s="69"/>
      <c r="CT918" s="69"/>
      <c r="CU918" s="69"/>
      <c r="CV918" s="69"/>
      <c r="CW918" s="69"/>
      <c r="CX918" s="69"/>
      <c r="CY918" s="69"/>
      <c r="CZ918" s="69"/>
      <c r="DA918" s="69"/>
      <c r="DB918" s="69"/>
      <c r="DC918" s="69"/>
      <c r="DD918" s="69"/>
      <c r="DE918" s="69"/>
      <c r="DF918" s="69"/>
      <c r="DG918" s="69"/>
      <c r="DH918" s="69"/>
      <c r="DI918" s="69"/>
      <c r="DJ918" s="69"/>
      <c r="DK918" s="69"/>
      <c r="DL918" s="69"/>
      <c r="DM918" s="69"/>
      <c r="DN918" s="69"/>
      <c r="DO918" s="69"/>
      <c r="DP918" s="69"/>
      <c r="DQ918" s="69"/>
      <c r="DR918" s="69"/>
      <c r="DS918" s="69"/>
      <c r="DT918" s="69"/>
      <c r="DU918" s="69"/>
      <c r="DV918" s="69"/>
      <c r="DW918" s="69"/>
      <c r="DX918" s="69"/>
      <c r="DY918" s="69"/>
      <c r="DZ918" s="69"/>
      <c r="EA918" s="69"/>
      <c r="EB918" s="69"/>
      <c r="EC918" s="69"/>
      <c r="ED918" s="69"/>
      <c r="EE918" s="69"/>
      <c r="EF918" s="69"/>
      <c r="EG918" s="69"/>
      <c r="EH918" s="69"/>
      <c r="EI918" s="69"/>
      <c r="EJ918" s="69"/>
      <c r="EK918" s="69"/>
      <c r="EL918" s="69"/>
      <c r="EM918" s="69"/>
      <c r="EN918" s="69"/>
      <c r="EO918" s="69"/>
      <c r="EP918" s="69"/>
      <c r="EQ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c r="AC919" s="69"/>
      <c r="AD919" s="69"/>
      <c r="AE919" s="69"/>
      <c r="AF919" s="69"/>
      <c r="AG919" s="69"/>
      <c r="AH919" s="69"/>
      <c r="AI919" s="69"/>
      <c r="AJ919" s="69"/>
      <c r="AK919" s="69"/>
      <c r="AL919" s="69"/>
      <c r="AM919" s="69"/>
      <c r="AN919" s="69"/>
      <c r="AO919" s="69"/>
      <c r="AP919" s="69"/>
      <c r="AQ919" s="69"/>
      <c r="AR919" s="69"/>
      <c r="AS919" s="69"/>
      <c r="AT919" s="69"/>
      <c r="AU919" s="69"/>
      <c r="AV919" s="69"/>
      <c r="AW919" s="69"/>
      <c r="AX919" s="69"/>
      <c r="AY919" s="69"/>
      <c r="AZ919" s="69"/>
      <c r="BA919" s="69"/>
      <c r="BB919" s="69"/>
      <c r="BC919" s="69"/>
      <c r="BD919" s="69"/>
      <c r="BE919" s="69"/>
      <c r="BF919" s="69"/>
      <c r="BG919" s="69"/>
      <c r="BH919" s="69"/>
      <c r="BI919" s="69"/>
      <c r="BJ919" s="69"/>
      <c r="BK919" s="69"/>
      <c r="BL919" s="69"/>
      <c r="BM919" s="69"/>
      <c r="BN919" s="69"/>
      <c r="BO919" s="69"/>
      <c r="BP919" s="69"/>
      <c r="BQ919" s="69"/>
      <c r="BR919" s="69"/>
      <c r="BS919" s="69"/>
      <c r="BT919" s="69"/>
      <c r="BU919" s="69"/>
      <c r="BV919" s="69"/>
      <c r="BW919" s="69"/>
      <c r="BX919" s="69"/>
      <c r="BY919" s="69"/>
      <c r="BZ919" s="69"/>
      <c r="CA919" s="69"/>
      <c r="CB919" s="69"/>
      <c r="CC919" s="69"/>
      <c r="CD919" s="69"/>
      <c r="CE919" s="69"/>
      <c r="CF919" s="69"/>
      <c r="CG919" s="69"/>
      <c r="CH919" s="69"/>
      <c r="CI919" s="69"/>
      <c r="CJ919" s="69"/>
      <c r="CK919" s="69"/>
      <c r="CL919" s="69"/>
      <c r="CM919" s="69"/>
      <c r="CN919" s="69"/>
      <c r="CO919" s="69"/>
      <c r="CP919" s="69"/>
      <c r="CQ919" s="69"/>
      <c r="CR919" s="69"/>
      <c r="CS919" s="69"/>
      <c r="CT919" s="69"/>
      <c r="CU919" s="69"/>
      <c r="CV919" s="69"/>
      <c r="CW919" s="69"/>
      <c r="CX919" s="69"/>
      <c r="CY919" s="69"/>
      <c r="CZ919" s="69"/>
      <c r="DA919" s="69"/>
      <c r="DB919" s="69"/>
      <c r="DC919" s="69"/>
      <c r="DD919" s="69"/>
      <c r="DE919" s="69"/>
      <c r="DF919" s="69"/>
      <c r="DG919" s="69"/>
      <c r="DH919" s="69"/>
      <c r="DI919" s="69"/>
      <c r="DJ919" s="69"/>
      <c r="DK919" s="69"/>
      <c r="DL919" s="69"/>
      <c r="DM919" s="69"/>
      <c r="DN919" s="69"/>
      <c r="DO919" s="69"/>
      <c r="DP919" s="69"/>
      <c r="DQ919" s="69"/>
      <c r="DR919" s="69"/>
      <c r="DS919" s="69"/>
      <c r="DT919" s="69"/>
      <c r="DU919" s="69"/>
      <c r="DV919" s="69"/>
      <c r="DW919" s="69"/>
      <c r="DX919" s="69"/>
      <c r="DY919" s="69"/>
      <c r="DZ919" s="69"/>
      <c r="EA919" s="69"/>
      <c r="EB919" s="69"/>
      <c r="EC919" s="69"/>
      <c r="ED919" s="69"/>
      <c r="EE919" s="69"/>
      <c r="EF919" s="69"/>
      <c r="EG919" s="69"/>
      <c r="EH919" s="69"/>
      <c r="EI919" s="69"/>
      <c r="EJ919" s="69"/>
      <c r="EK919" s="69"/>
      <c r="EL919" s="69"/>
      <c r="EM919" s="69"/>
      <c r="EN919" s="69"/>
      <c r="EO919" s="69"/>
      <c r="EP919" s="69"/>
      <c r="EQ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c r="AC920" s="69"/>
      <c r="AD920" s="69"/>
      <c r="AE920" s="69"/>
      <c r="AF920" s="69"/>
      <c r="AG920" s="69"/>
      <c r="AH920" s="69"/>
      <c r="AI920" s="69"/>
      <c r="AJ920" s="69"/>
      <c r="AK920" s="69"/>
      <c r="AL920" s="69"/>
      <c r="AM920" s="69"/>
      <c r="AN920" s="69"/>
      <c r="AO920" s="69"/>
      <c r="AP920" s="69"/>
      <c r="AQ920" s="69"/>
      <c r="AR920" s="69"/>
      <c r="AS920" s="69"/>
      <c r="AT920" s="69"/>
      <c r="AU920" s="69"/>
      <c r="AV920" s="69"/>
      <c r="AW920" s="69"/>
      <c r="AX920" s="69"/>
      <c r="AY920" s="69"/>
      <c r="AZ920" s="69"/>
      <c r="BA920" s="69"/>
      <c r="BB920" s="69"/>
      <c r="BC920" s="69"/>
      <c r="BD920" s="69"/>
      <c r="BE920" s="69"/>
      <c r="BF920" s="69"/>
      <c r="BG920" s="69"/>
      <c r="BH920" s="69"/>
      <c r="BI920" s="69"/>
      <c r="BJ920" s="69"/>
      <c r="BK920" s="69"/>
      <c r="BL920" s="69"/>
      <c r="BM920" s="69"/>
      <c r="BN920" s="69"/>
      <c r="BO920" s="69"/>
      <c r="BP920" s="69"/>
      <c r="BQ920" s="69"/>
      <c r="BR920" s="69"/>
      <c r="BS920" s="69"/>
      <c r="BT920" s="69"/>
      <c r="BU920" s="69"/>
      <c r="BV920" s="69"/>
      <c r="BW920" s="69"/>
      <c r="BX920" s="69"/>
      <c r="BY920" s="69"/>
      <c r="BZ920" s="69"/>
      <c r="CA920" s="69"/>
      <c r="CB920" s="69"/>
      <c r="CC920" s="69"/>
      <c r="CD920" s="69"/>
      <c r="CE920" s="69"/>
      <c r="CF920" s="69"/>
      <c r="CG920" s="69"/>
      <c r="CH920" s="69"/>
      <c r="CI920" s="69"/>
      <c r="CJ920" s="69"/>
      <c r="CK920" s="69"/>
      <c r="CL920" s="69"/>
      <c r="CM920" s="69"/>
      <c r="CN920" s="69"/>
      <c r="CO920" s="69"/>
      <c r="CP920" s="69"/>
      <c r="CQ920" s="69"/>
      <c r="CR920" s="69"/>
      <c r="CS920" s="69"/>
      <c r="CT920" s="69"/>
      <c r="CU920" s="69"/>
      <c r="CV920" s="69"/>
      <c r="CW920" s="69"/>
      <c r="CX920" s="69"/>
      <c r="CY920" s="69"/>
      <c r="CZ920" s="69"/>
      <c r="DA920" s="69"/>
      <c r="DB920" s="69"/>
      <c r="DC920" s="69"/>
      <c r="DD920" s="69"/>
      <c r="DE920" s="69"/>
      <c r="DF920" s="69"/>
      <c r="DG920" s="69"/>
      <c r="DH920" s="69"/>
      <c r="DI920" s="69"/>
      <c r="DJ920" s="69"/>
      <c r="DK920" s="69"/>
      <c r="DL920" s="69"/>
      <c r="DM920" s="69"/>
      <c r="DN920" s="69"/>
      <c r="DO920" s="69"/>
      <c r="DP920" s="69"/>
      <c r="DQ920" s="69"/>
      <c r="DR920" s="69"/>
      <c r="DS920" s="69"/>
      <c r="DT920" s="69"/>
      <c r="DU920" s="69"/>
      <c r="DV920" s="69"/>
      <c r="DW920" s="69"/>
      <c r="DX920" s="69"/>
      <c r="DY920" s="69"/>
      <c r="DZ920" s="69"/>
      <c r="EA920" s="69"/>
      <c r="EB920" s="69"/>
      <c r="EC920" s="69"/>
      <c r="ED920" s="69"/>
      <c r="EE920" s="69"/>
      <c r="EF920" s="69"/>
      <c r="EG920" s="69"/>
      <c r="EH920" s="69"/>
      <c r="EI920" s="69"/>
      <c r="EJ920" s="69"/>
      <c r="EK920" s="69"/>
      <c r="EL920" s="69"/>
      <c r="EM920" s="69"/>
      <c r="EN920" s="69"/>
      <c r="EO920" s="69"/>
      <c r="EP920" s="69"/>
      <c r="EQ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c r="AC921" s="69"/>
      <c r="AD921" s="69"/>
      <c r="AE921" s="69"/>
      <c r="AF921" s="69"/>
      <c r="AG921" s="69"/>
      <c r="AH921" s="69"/>
      <c r="AI921" s="69"/>
      <c r="AJ921" s="69"/>
      <c r="AK921" s="69"/>
      <c r="AL921" s="69"/>
      <c r="AM921" s="69"/>
      <c r="AN921" s="69"/>
      <c r="AO921" s="69"/>
      <c r="AP921" s="69"/>
      <c r="AQ921" s="69"/>
      <c r="AR921" s="69"/>
      <c r="AS921" s="69"/>
      <c r="AT921" s="69"/>
      <c r="AU921" s="69"/>
      <c r="AV921" s="69"/>
      <c r="AW921" s="69"/>
      <c r="AX921" s="69"/>
      <c r="AY921" s="69"/>
      <c r="AZ921" s="69"/>
      <c r="BA921" s="69"/>
      <c r="BB921" s="69"/>
      <c r="BC921" s="69"/>
      <c r="BD921" s="69"/>
      <c r="BE921" s="69"/>
      <c r="BF921" s="69"/>
      <c r="BG921" s="69"/>
      <c r="BH921" s="69"/>
      <c r="BI921" s="69"/>
      <c r="BJ921" s="69"/>
      <c r="BK921" s="69"/>
      <c r="BL921" s="69"/>
      <c r="BM921" s="69"/>
      <c r="BN921" s="69"/>
      <c r="BO921" s="69"/>
      <c r="BP921" s="69"/>
      <c r="BQ921" s="69"/>
      <c r="BR921" s="69"/>
      <c r="BS921" s="69"/>
      <c r="BT921" s="69"/>
      <c r="BU921" s="69"/>
      <c r="BV921" s="69"/>
      <c r="BW921" s="69"/>
      <c r="BX921" s="69"/>
      <c r="BY921" s="69"/>
      <c r="BZ921" s="69"/>
      <c r="CA921" s="69"/>
      <c r="CB921" s="69"/>
      <c r="CC921" s="69"/>
      <c r="CD921" s="69"/>
      <c r="CE921" s="69"/>
      <c r="CF921" s="69"/>
      <c r="CG921" s="69"/>
      <c r="CH921" s="69"/>
      <c r="CI921" s="69"/>
      <c r="CJ921" s="69"/>
      <c r="CK921" s="69"/>
      <c r="CL921" s="69"/>
      <c r="CM921" s="69"/>
      <c r="CN921" s="69"/>
      <c r="CO921" s="69"/>
      <c r="CP921" s="69"/>
      <c r="CQ921" s="69"/>
      <c r="CR921" s="69"/>
      <c r="CS921" s="69"/>
      <c r="CT921" s="69"/>
      <c r="CU921" s="69"/>
      <c r="CV921" s="69"/>
      <c r="CW921" s="69"/>
      <c r="CX921" s="69"/>
      <c r="CY921" s="69"/>
      <c r="CZ921" s="69"/>
      <c r="DA921" s="69"/>
      <c r="DB921" s="69"/>
      <c r="DC921" s="69"/>
      <c r="DD921" s="69"/>
      <c r="DE921" s="69"/>
      <c r="DF921" s="69"/>
      <c r="DG921" s="69"/>
      <c r="DH921" s="69"/>
      <c r="DI921" s="69"/>
      <c r="DJ921" s="69"/>
      <c r="DK921" s="69"/>
      <c r="DL921" s="69"/>
      <c r="DM921" s="69"/>
      <c r="DN921" s="69"/>
      <c r="DO921" s="69"/>
      <c r="DP921" s="69"/>
      <c r="DQ921" s="69"/>
      <c r="DR921" s="69"/>
      <c r="DS921" s="69"/>
      <c r="DT921" s="69"/>
      <c r="DU921" s="69"/>
      <c r="DV921" s="69"/>
      <c r="DW921" s="69"/>
      <c r="DX921" s="69"/>
      <c r="DY921" s="69"/>
      <c r="DZ921" s="69"/>
      <c r="EA921" s="69"/>
      <c r="EB921" s="69"/>
      <c r="EC921" s="69"/>
      <c r="ED921" s="69"/>
      <c r="EE921" s="69"/>
      <c r="EF921" s="69"/>
      <c r="EG921" s="69"/>
      <c r="EH921" s="69"/>
      <c r="EI921" s="69"/>
      <c r="EJ921" s="69"/>
      <c r="EK921" s="69"/>
      <c r="EL921" s="69"/>
      <c r="EM921" s="69"/>
      <c r="EN921" s="69"/>
      <c r="EO921" s="69"/>
      <c r="EP921" s="69"/>
      <c r="EQ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c r="AC922" s="69"/>
      <c r="AD922" s="69"/>
      <c r="AE922" s="69"/>
      <c r="AF922" s="69"/>
      <c r="AG922" s="69"/>
      <c r="AH922" s="69"/>
      <c r="AI922" s="69"/>
      <c r="AJ922" s="69"/>
      <c r="AK922" s="69"/>
      <c r="AL922" s="69"/>
      <c r="AM922" s="69"/>
      <c r="AN922" s="69"/>
      <c r="AO922" s="69"/>
      <c r="AP922" s="69"/>
      <c r="AQ922" s="69"/>
      <c r="AR922" s="69"/>
      <c r="AS922" s="69"/>
      <c r="AT922" s="69"/>
      <c r="AU922" s="69"/>
      <c r="AV922" s="69"/>
      <c r="AW922" s="69"/>
      <c r="AX922" s="69"/>
      <c r="AY922" s="69"/>
      <c r="AZ922" s="69"/>
      <c r="BA922" s="69"/>
      <c r="BB922" s="69"/>
      <c r="BC922" s="69"/>
      <c r="BD922" s="69"/>
      <c r="BE922" s="69"/>
      <c r="BF922" s="69"/>
      <c r="BG922" s="69"/>
      <c r="BH922" s="69"/>
      <c r="BI922" s="69"/>
      <c r="BJ922" s="69"/>
      <c r="BK922" s="69"/>
      <c r="BL922" s="69"/>
      <c r="BM922" s="69"/>
      <c r="BN922" s="69"/>
      <c r="BO922" s="69"/>
      <c r="BP922" s="69"/>
      <c r="BQ922" s="69"/>
      <c r="BR922" s="69"/>
      <c r="BS922" s="69"/>
      <c r="BT922" s="69"/>
      <c r="BU922" s="69"/>
      <c r="BV922" s="69"/>
      <c r="BW922" s="69"/>
      <c r="BX922" s="69"/>
      <c r="BY922" s="69"/>
      <c r="BZ922" s="69"/>
      <c r="CA922" s="69"/>
      <c r="CB922" s="69"/>
      <c r="CC922" s="69"/>
      <c r="CD922" s="69"/>
      <c r="CE922" s="69"/>
      <c r="CF922" s="69"/>
      <c r="CG922" s="69"/>
      <c r="CH922" s="69"/>
      <c r="CI922" s="69"/>
      <c r="CJ922" s="69"/>
      <c r="CK922" s="69"/>
      <c r="CL922" s="69"/>
      <c r="CM922" s="69"/>
      <c r="CN922" s="69"/>
      <c r="CO922" s="69"/>
      <c r="CP922" s="69"/>
      <c r="CQ922" s="69"/>
      <c r="CR922" s="69"/>
      <c r="CS922" s="69"/>
      <c r="CT922" s="69"/>
      <c r="CU922" s="69"/>
      <c r="CV922" s="69"/>
      <c r="CW922" s="69"/>
      <c r="CX922" s="69"/>
      <c r="CY922" s="69"/>
      <c r="CZ922" s="69"/>
      <c r="DA922" s="69"/>
      <c r="DB922" s="69"/>
      <c r="DC922" s="69"/>
      <c r="DD922" s="69"/>
      <c r="DE922" s="69"/>
      <c r="DF922" s="69"/>
      <c r="DG922" s="69"/>
      <c r="DH922" s="69"/>
      <c r="DI922" s="69"/>
      <c r="DJ922" s="69"/>
      <c r="DK922" s="69"/>
      <c r="DL922" s="69"/>
      <c r="DM922" s="69"/>
      <c r="DN922" s="69"/>
      <c r="DO922" s="69"/>
      <c r="DP922" s="69"/>
      <c r="DQ922" s="69"/>
      <c r="DR922" s="69"/>
      <c r="DS922" s="69"/>
      <c r="DT922" s="69"/>
      <c r="DU922" s="69"/>
      <c r="DV922" s="69"/>
      <c r="DW922" s="69"/>
      <c r="DX922" s="69"/>
      <c r="DY922" s="69"/>
      <c r="DZ922" s="69"/>
      <c r="EA922" s="69"/>
      <c r="EB922" s="69"/>
      <c r="EC922" s="69"/>
      <c r="ED922" s="69"/>
      <c r="EE922" s="69"/>
      <c r="EF922" s="69"/>
      <c r="EG922" s="69"/>
      <c r="EH922" s="69"/>
      <c r="EI922" s="69"/>
      <c r="EJ922" s="69"/>
      <c r="EK922" s="69"/>
      <c r="EL922" s="69"/>
      <c r="EM922" s="69"/>
      <c r="EN922" s="69"/>
      <c r="EO922" s="69"/>
      <c r="EP922" s="69"/>
      <c r="EQ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c r="AC923" s="69"/>
      <c r="AD923" s="69"/>
      <c r="AE923" s="69"/>
      <c r="AF923" s="69"/>
      <c r="AG923" s="69"/>
      <c r="AH923" s="69"/>
      <c r="AI923" s="69"/>
      <c r="AJ923" s="69"/>
      <c r="AK923" s="69"/>
      <c r="AL923" s="69"/>
      <c r="AM923" s="69"/>
      <c r="AN923" s="69"/>
      <c r="AO923" s="69"/>
      <c r="AP923" s="69"/>
      <c r="AQ923" s="69"/>
      <c r="AR923" s="69"/>
      <c r="AS923" s="69"/>
      <c r="AT923" s="69"/>
      <c r="AU923" s="69"/>
      <c r="AV923" s="69"/>
      <c r="AW923" s="69"/>
      <c r="AX923" s="69"/>
      <c r="AY923" s="69"/>
      <c r="AZ923" s="69"/>
      <c r="BA923" s="69"/>
      <c r="BB923" s="69"/>
      <c r="BC923" s="69"/>
      <c r="BD923" s="69"/>
      <c r="BE923" s="69"/>
      <c r="BF923" s="69"/>
      <c r="BG923" s="69"/>
      <c r="BH923" s="69"/>
      <c r="BI923" s="69"/>
      <c r="BJ923" s="69"/>
      <c r="BK923" s="69"/>
      <c r="BL923" s="69"/>
      <c r="BM923" s="69"/>
      <c r="BN923" s="69"/>
      <c r="BO923" s="69"/>
      <c r="BP923" s="69"/>
      <c r="BQ923" s="69"/>
      <c r="BR923" s="69"/>
      <c r="BS923" s="69"/>
      <c r="BT923" s="69"/>
      <c r="BU923" s="69"/>
      <c r="BV923" s="69"/>
      <c r="BW923" s="69"/>
      <c r="BX923" s="69"/>
      <c r="BY923" s="69"/>
      <c r="BZ923" s="69"/>
      <c r="CA923" s="69"/>
      <c r="CB923" s="69"/>
      <c r="CC923" s="69"/>
      <c r="CD923" s="69"/>
      <c r="CE923" s="69"/>
      <c r="CF923" s="69"/>
      <c r="CG923" s="69"/>
      <c r="CH923" s="69"/>
      <c r="CI923" s="69"/>
      <c r="CJ923" s="69"/>
      <c r="CK923" s="69"/>
      <c r="CL923" s="69"/>
      <c r="CM923" s="69"/>
      <c r="CN923" s="69"/>
      <c r="CO923" s="69"/>
      <c r="CP923" s="69"/>
      <c r="CQ923" s="69"/>
      <c r="CR923" s="69"/>
      <c r="CS923" s="69"/>
      <c r="CT923" s="69"/>
      <c r="CU923" s="69"/>
      <c r="CV923" s="69"/>
      <c r="CW923" s="69"/>
      <c r="CX923" s="69"/>
      <c r="CY923" s="69"/>
      <c r="CZ923" s="69"/>
      <c r="DA923" s="69"/>
      <c r="DB923" s="69"/>
      <c r="DC923" s="69"/>
      <c r="DD923" s="69"/>
      <c r="DE923" s="69"/>
      <c r="DF923" s="69"/>
      <c r="DG923" s="69"/>
      <c r="DH923" s="69"/>
      <c r="DI923" s="69"/>
      <c r="DJ923" s="69"/>
      <c r="DK923" s="69"/>
      <c r="DL923" s="69"/>
      <c r="DM923" s="69"/>
      <c r="DN923" s="69"/>
      <c r="DO923" s="69"/>
      <c r="DP923" s="69"/>
      <c r="DQ923" s="69"/>
      <c r="DR923" s="69"/>
      <c r="DS923" s="69"/>
      <c r="DT923" s="69"/>
      <c r="DU923" s="69"/>
      <c r="DV923" s="69"/>
      <c r="DW923" s="69"/>
      <c r="DX923" s="69"/>
      <c r="DY923" s="69"/>
      <c r="DZ923" s="69"/>
      <c r="EA923" s="69"/>
      <c r="EB923" s="69"/>
      <c r="EC923" s="69"/>
      <c r="ED923" s="69"/>
      <c r="EE923" s="69"/>
      <c r="EF923" s="69"/>
      <c r="EG923" s="69"/>
      <c r="EH923" s="69"/>
      <c r="EI923" s="69"/>
      <c r="EJ923" s="69"/>
      <c r="EK923" s="69"/>
      <c r="EL923" s="69"/>
      <c r="EM923" s="69"/>
      <c r="EN923" s="69"/>
      <c r="EO923" s="69"/>
      <c r="EP923" s="69"/>
      <c r="EQ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c r="AC924" s="69"/>
      <c r="AD924" s="69"/>
      <c r="AE924" s="69"/>
      <c r="AF924" s="69"/>
      <c r="AG924" s="69"/>
      <c r="AH924" s="69"/>
      <c r="AI924" s="69"/>
      <c r="AJ924" s="69"/>
      <c r="AK924" s="69"/>
      <c r="AL924" s="69"/>
      <c r="AM924" s="69"/>
      <c r="AN924" s="69"/>
      <c r="AO924" s="69"/>
      <c r="AP924" s="69"/>
      <c r="AQ924" s="69"/>
      <c r="AR924" s="69"/>
      <c r="AS924" s="69"/>
      <c r="AT924" s="69"/>
      <c r="AU924" s="69"/>
      <c r="AV924" s="69"/>
      <c r="AW924" s="69"/>
      <c r="AX924" s="69"/>
      <c r="AY924" s="69"/>
      <c r="AZ924" s="69"/>
      <c r="BA924" s="69"/>
      <c r="BB924" s="69"/>
      <c r="BC924" s="69"/>
      <c r="BD924" s="69"/>
      <c r="BE924" s="69"/>
      <c r="BF924" s="69"/>
      <c r="BG924" s="69"/>
      <c r="BH924" s="69"/>
      <c r="BI924" s="69"/>
      <c r="BJ924" s="69"/>
      <c r="BK924" s="69"/>
      <c r="BL924" s="69"/>
      <c r="BM924" s="69"/>
      <c r="BN924" s="69"/>
      <c r="BO924" s="69"/>
      <c r="BP924" s="69"/>
      <c r="BQ924" s="69"/>
      <c r="BR924" s="69"/>
      <c r="BS924" s="69"/>
      <c r="BT924" s="69"/>
      <c r="BU924" s="69"/>
      <c r="BV924" s="69"/>
      <c r="BW924" s="69"/>
      <c r="BX924" s="69"/>
      <c r="BY924" s="69"/>
      <c r="BZ924" s="69"/>
      <c r="CA924" s="69"/>
      <c r="CB924" s="69"/>
      <c r="CC924" s="69"/>
      <c r="CD924" s="69"/>
      <c r="CE924" s="69"/>
      <c r="CF924" s="69"/>
      <c r="CG924" s="69"/>
      <c r="CH924" s="69"/>
      <c r="CI924" s="69"/>
      <c r="CJ924" s="69"/>
      <c r="CK924" s="69"/>
      <c r="CL924" s="69"/>
      <c r="CM924" s="69"/>
      <c r="CN924" s="69"/>
      <c r="CO924" s="69"/>
      <c r="CP924" s="69"/>
      <c r="CQ924" s="69"/>
      <c r="CR924" s="69"/>
      <c r="CS924" s="69"/>
      <c r="CT924" s="69"/>
      <c r="CU924" s="69"/>
      <c r="CV924" s="69"/>
      <c r="CW924" s="69"/>
      <c r="CX924" s="69"/>
      <c r="CY924" s="69"/>
      <c r="CZ924" s="69"/>
      <c r="DA924" s="69"/>
      <c r="DB924" s="69"/>
      <c r="DC924" s="69"/>
      <c r="DD924" s="69"/>
      <c r="DE924" s="69"/>
      <c r="DF924" s="69"/>
      <c r="DG924" s="69"/>
      <c r="DH924" s="69"/>
      <c r="DI924" s="69"/>
      <c r="DJ924" s="69"/>
      <c r="DK924" s="69"/>
      <c r="DL924" s="69"/>
      <c r="DM924" s="69"/>
      <c r="DN924" s="69"/>
      <c r="DO924" s="69"/>
      <c r="DP924" s="69"/>
      <c r="DQ924" s="69"/>
      <c r="DR924" s="69"/>
      <c r="DS924" s="69"/>
      <c r="DT924" s="69"/>
      <c r="DU924" s="69"/>
      <c r="DV924" s="69"/>
      <c r="DW924" s="69"/>
      <c r="DX924" s="69"/>
      <c r="DY924" s="69"/>
      <c r="DZ924" s="69"/>
      <c r="EA924" s="69"/>
      <c r="EB924" s="69"/>
      <c r="EC924" s="69"/>
      <c r="ED924" s="69"/>
      <c r="EE924" s="69"/>
      <c r="EF924" s="69"/>
      <c r="EG924" s="69"/>
      <c r="EH924" s="69"/>
      <c r="EI924" s="69"/>
      <c r="EJ924" s="69"/>
      <c r="EK924" s="69"/>
      <c r="EL924" s="69"/>
      <c r="EM924" s="69"/>
      <c r="EN924" s="69"/>
      <c r="EO924" s="69"/>
      <c r="EP924" s="69"/>
      <c r="EQ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c r="AC925" s="69"/>
      <c r="AD925" s="69"/>
      <c r="AE925" s="69"/>
      <c r="AF925" s="69"/>
      <c r="AG925" s="69"/>
      <c r="AH925" s="69"/>
      <c r="AI925" s="69"/>
      <c r="AJ925" s="69"/>
      <c r="AK925" s="69"/>
      <c r="AL925" s="69"/>
      <c r="AM925" s="69"/>
      <c r="AN925" s="69"/>
      <c r="AO925" s="69"/>
      <c r="AP925" s="69"/>
      <c r="AQ925" s="69"/>
      <c r="AR925" s="69"/>
      <c r="AS925" s="69"/>
      <c r="AT925" s="69"/>
      <c r="AU925" s="69"/>
      <c r="AV925" s="69"/>
      <c r="AW925" s="69"/>
      <c r="AX925" s="69"/>
      <c r="AY925" s="69"/>
      <c r="AZ925" s="69"/>
      <c r="BA925" s="69"/>
      <c r="BB925" s="69"/>
      <c r="BC925" s="69"/>
      <c r="BD925" s="69"/>
      <c r="BE925" s="69"/>
      <c r="BF925" s="69"/>
      <c r="BG925" s="69"/>
      <c r="BH925" s="69"/>
      <c r="BI925" s="69"/>
      <c r="BJ925" s="69"/>
      <c r="BK925" s="69"/>
      <c r="BL925" s="69"/>
      <c r="BM925" s="69"/>
      <c r="BN925" s="69"/>
      <c r="BO925" s="69"/>
      <c r="BP925" s="69"/>
      <c r="BQ925" s="69"/>
      <c r="BR925" s="69"/>
      <c r="BS925" s="69"/>
      <c r="BT925" s="69"/>
      <c r="BU925" s="69"/>
      <c r="BV925" s="69"/>
      <c r="BW925" s="69"/>
      <c r="BX925" s="69"/>
      <c r="BY925" s="69"/>
      <c r="BZ925" s="69"/>
      <c r="CA925" s="69"/>
      <c r="CB925" s="69"/>
      <c r="CC925" s="69"/>
      <c r="CD925" s="69"/>
      <c r="CE925" s="69"/>
      <c r="CF925" s="69"/>
      <c r="CG925" s="69"/>
      <c r="CH925" s="69"/>
      <c r="CI925" s="69"/>
      <c r="CJ925" s="69"/>
      <c r="CK925" s="69"/>
      <c r="CL925" s="69"/>
      <c r="CM925" s="69"/>
      <c r="CN925" s="69"/>
      <c r="CO925" s="69"/>
      <c r="CP925" s="69"/>
      <c r="CQ925" s="69"/>
      <c r="CR925" s="69"/>
      <c r="CS925" s="69"/>
      <c r="CT925" s="69"/>
      <c r="CU925" s="69"/>
      <c r="CV925" s="69"/>
      <c r="CW925" s="69"/>
      <c r="CX925" s="69"/>
      <c r="CY925" s="69"/>
      <c r="CZ925" s="69"/>
      <c r="DA925" s="69"/>
      <c r="DB925" s="69"/>
      <c r="DC925" s="69"/>
      <c r="DD925" s="69"/>
      <c r="DE925" s="69"/>
      <c r="DF925" s="69"/>
      <c r="DG925" s="69"/>
      <c r="DH925" s="69"/>
      <c r="DI925" s="69"/>
      <c r="DJ925" s="69"/>
      <c r="DK925" s="69"/>
      <c r="DL925" s="69"/>
      <c r="DM925" s="69"/>
      <c r="DN925" s="69"/>
      <c r="DO925" s="69"/>
      <c r="DP925" s="69"/>
      <c r="DQ925" s="69"/>
      <c r="DR925" s="69"/>
      <c r="DS925" s="69"/>
      <c r="DT925" s="69"/>
      <c r="DU925" s="69"/>
      <c r="DV925" s="69"/>
      <c r="DW925" s="69"/>
      <c r="DX925" s="69"/>
      <c r="DY925" s="69"/>
      <c r="DZ925" s="69"/>
      <c r="EA925" s="69"/>
      <c r="EB925" s="69"/>
      <c r="EC925" s="69"/>
      <c r="ED925" s="69"/>
      <c r="EE925" s="69"/>
      <c r="EF925" s="69"/>
      <c r="EG925" s="69"/>
      <c r="EH925" s="69"/>
      <c r="EI925" s="69"/>
      <c r="EJ925" s="69"/>
      <c r="EK925" s="69"/>
      <c r="EL925" s="69"/>
      <c r="EM925" s="69"/>
      <c r="EN925" s="69"/>
      <c r="EO925" s="69"/>
      <c r="EP925" s="69"/>
      <c r="EQ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c r="AC926" s="69"/>
      <c r="AD926" s="69"/>
      <c r="AE926" s="69"/>
      <c r="AF926" s="69"/>
      <c r="AG926" s="69"/>
      <c r="AH926" s="69"/>
      <c r="AI926" s="69"/>
      <c r="AJ926" s="69"/>
      <c r="AK926" s="69"/>
      <c r="AL926" s="69"/>
      <c r="AM926" s="69"/>
      <c r="AN926" s="69"/>
      <c r="AO926" s="69"/>
      <c r="AP926" s="69"/>
      <c r="AQ926" s="69"/>
      <c r="AR926" s="69"/>
      <c r="AS926" s="69"/>
      <c r="AT926" s="69"/>
      <c r="AU926" s="69"/>
      <c r="AV926" s="69"/>
      <c r="AW926" s="69"/>
      <c r="AX926" s="69"/>
      <c r="AY926" s="69"/>
      <c r="AZ926" s="69"/>
      <c r="BA926" s="69"/>
      <c r="BB926" s="69"/>
      <c r="BC926" s="69"/>
      <c r="BD926" s="69"/>
      <c r="BE926" s="69"/>
      <c r="BF926" s="69"/>
      <c r="BG926" s="69"/>
      <c r="BH926" s="69"/>
      <c r="BI926" s="69"/>
      <c r="BJ926" s="69"/>
      <c r="BK926" s="69"/>
      <c r="BL926" s="69"/>
      <c r="BM926" s="69"/>
      <c r="BN926" s="69"/>
      <c r="BO926" s="69"/>
      <c r="BP926" s="69"/>
      <c r="BQ926" s="69"/>
      <c r="BR926" s="69"/>
      <c r="BS926" s="69"/>
      <c r="BT926" s="69"/>
      <c r="BU926" s="69"/>
      <c r="BV926" s="69"/>
      <c r="BW926" s="69"/>
      <c r="BX926" s="69"/>
      <c r="BY926" s="69"/>
      <c r="BZ926" s="69"/>
      <c r="CA926" s="69"/>
      <c r="CB926" s="69"/>
      <c r="CC926" s="69"/>
      <c r="CD926" s="69"/>
      <c r="CE926" s="69"/>
      <c r="CF926" s="69"/>
      <c r="CG926" s="69"/>
      <c r="CH926" s="69"/>
      <c r="CI926" s="69"/>
      <c r="CJ926" s="69"/>
      <c r="CK926" s="69"/>
      <c r="CL926" s="69"/>
      <c r="CM926" s="69"/>
      <c r="CN926" s="69"/>
      <c r="CO926" s="69"/>
      <c r="CP926" s="69"/>
      <c r="CQ926" s="69"/>
      <c r="CR926" s="69"/>
      <c r="CS926" s="69"/>
      <c r="CT926" s="69"/>
      <c r="CU926" s="69"/>
      <c r="CV926" s="69"/>
      <c r="CW926" s="69"/>
      <c r="CX926" s="69"/>
      <c r="CY926" s="69"/>
      <c r="CZ926" s="69"/>
      <c r="DA926" s="69"/>
      <c r="DB926" s="69"/>
      <c r="DC926" s="69"/>
      <c r="DD926" s="69"/>
      <c r="DE926" s="69"/>
      <c r="DF926" s="69"/>
      <c r="DG926" s="69"/>
      <c r="DH926" s="69"/>
      <c r="DI926" s="69"/>
      <c r="DJ926" s="69"/>
      <c r="DK926" s="69"/>
      <c r="DL926" s="69"/>
      <c r="DM926" s="69"/>
      <c r="DN926" s="69"/>
      <c r="DO926" s="69"/>
      <c r="DP926" s="69"/>
      <c r="DQ926" s="69"/>
      <c r="DR926" s="69"/>
      <c r="DS926" s="69"/>
      <c r="DT926" s="69"/>
      <c r="DU926" s="69"/>
      <c r="DV926" s="69"/>
      <c r="DW926" s="69"/>
      <c r="DX926" s="69"/>
      <c r="DY926" s="69"/>
      <c r="DZ926" s="69"/>
      <c r="EA926" s="69"/>
      <c r="EB926" s="69"/>
      <c r="EC926" s="69"/>
      <c r="ED926" s="69"/>
      <c r="EE926" s="69"/>
      <c r="EF926" s="69"/>
      <c r="EG926" s="69"/>
      <c r="EH926" s="69"/>
      <c r="EI926" s="69"/>
      <c r="EJ926" s="69"/>
      <c r="EK926" s="69"/>
      <c r="EL926" s="69"/>
      <c r="EM926" s="69"/>
      <c r="EN926" s="69"/>
      <c r="EO926" s="69"/>
      <c r="EP926" s="69"/>
      <c r="EQ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c r="AC927" s="69"/>
      <c r="AD927" s="69"/>
      <c r="AE927" s="69"/>
      <c r="AF927" s="69"/>
      <c r="AG927" s="69"/>
      <c r="AH927" s="69"/>
      <c r="AI927" s="69"/>
      <c r="AJ927" s="69"/>
      <c r="AK927" s="69"/>
      <c r="AL927" s="69"/>
      <c r="AM927" s="69"/>
      <c r="AN927" s="69"/>
      <c r="AO927" s="69"/>
      <c r="AP927" s="69"/>
      <c r="AQ927" s="69"/>
      <c r="AR927" s="69"/>
      <c r="AS927" s="69"/>
      <c r="AT927" s="69"/>
      <c r="AU927" s="69"/>
      <c r="AV927" s="69"/>
      <c r="AW927" s="69"/>
      <c r="AX927" s="69"/>
      <c r="AY927" s="69"/>
      <c r="AZ927" s="69"/>
      <c r="BA927" s="69"/>
      <c r="BB927" s="69"/>
      <c r="BC927" s="69"/>
      <c r="BD927" s="69"/>
      <c r="BE927" s="69"/>
      <c r="BF927" s="69"/>
      <c r="BG927" s="69"/>
      <c r="BH927" s="69"/>
      <c r="BI927" s="69"/>
      <c r="BJ927" s="69"/>
      <c r="BK927" s="69"/>
      <c r="BL927" s="69"/>
      <c r="BM927" s="69"/>
      <c r="BN927" s="69"/>
      <c r="BO927" s="69"/>
      <c r="BP927" s="69"/>
      <c r="BQ927" s="69"/>
      <c r="BR927" s="69"/>
      <c r="BS927" s="69"/>
      <c r="BT927" s="69"/>
      <c r="BU927" s="69"/>
      <c r="BV927" s="69"/>
      <c r="BW927" s="69"/>
      <c r="BX927" s="69"/>
      <c r="BY927" s="69"/>
      <c r="BZ927" s="69"/>
      <c r="CA927" s="69"/>
      <c r="CB927" s="69"/>
      <c r="CC927" s="69"/>
      <c r="CD927" s="69"/>
      <c r="CE927" s="69"/>
      <c r="CF927" s="69"/>
      <c r="CG927" s="69"/>
      <c r="CH927" s="69"/>
      <c r="CI927" s="69"/>
      <c r="CJ927" s="69"/>
      <c r="CK927" s="69"/>
      <c r="CL927" s="69"/>
      <c r="CM927" s="69"/>
      <c r="CN927" s="69"/>
      <c r="CO927" s="69"/>
      <c r="CP927" s="69"/>
      <c r="CQ927" s="69"/>
      <c r="CR927" s="69"/>
      <c r="CS927" s="69"/>
      <c r="CT927" s="69"/>
      <c r="CU927" s="69"/>
      <c r="CV927" s="69"/>
      <c r="CW927" s="69"/>
      <c r="CX927" s="69"/>
      <c r="CY927" s="69"/>
      <c r="CZ927" s="69"/>
      <c r="DA927" s="69"/>
      <c r="DB927" s="69"/>
      <c r="DC927" s="69"/>
      <c r="DD927" s="69"/>
      <c r="DE927" s="69"/>
      <c r="DF927" s="69"/>
      <c r="DG927" s="69"/>
      <c r="DH927" s="69"/>
      <c r="DI927" s="69"/>
      <c r="DJ927" s="69"/>
      <c r="DK927" s="69"/>
      <c r="DL927" s="69"/>
      <c r="DM927" s="69"/>
      <c r="DN927" s="69"/>
      <c r="DO927" s="69"/>
      <c r="DP927" s="69"/>
      <c r="DQ927" s="69"/>
      <c r="DR927" s="69"/>
      <c r="DS927" s="69"/>
      <c r="DT927" s="69"/>
      <c r="DU927" s="69"/>
      <c r="DV927" s="69"/>
      <c r="DW927" s="69"/>
      <c r="DX927" s="69"/>
      <c r="DY927" s="69"/>
      <c r="DZ927" s="69"/>
      <c r="EA927" s="69"/>
      <c r="EB927" s="69"/>
      <c r="EC927" s="69"/>
      <c r="ED927" s="69"/>
      <c r="EE927" s="69"/>
      <c r="EF927" s="69"/>
      <c r="EG927" s="69"/>
      <c r="EH927" s="69"/>
      <c r="EI927" s="69"/>
      <c r="EJ927" s="69"/>
      <c r="EK927" s="69"/>
      <c r="EL927" s="69"/>
      <c r="EM927" s="69"/>
      <c r="EN927" s="69"/>
      <c r="EO927" s="69"/>
      <c r="EP927" s="69"/>
      <c r="EQ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c r="AC928" s="69"/>
      <c r="AD928" s="69"/>
      <c r="AE928" s="69"/>
      <c r="AF928" s="69"/>
      <c r="AG928" s="69"/>
      <c r="AH928" s="69"/>
      <c r="AI928" s="69"/>
      <c r="AJ928" s="69"/>
      <c r="AK928" s="69"/>
      <c r="AL928" s="69"/>
      <c r="AM928" s="69"/>
      <c r="AN928" s="69"/>
      <c r="AO928" s="69"/>
      <c r="AP928" s="69"/>
      <c r="AQ928" s="69"/>
      <c r="AR928" s="69"/>
      <c r="AS928" s="69"/>
      <c r="AT928" s="69"/>
      <c r="AU928" s="69"/>
      <c r="AV928" s="69"/>
      <c r="AW928" s="69"/>
      <c r="AX928" s="69"/>
      <c r="AY928" s="69"/>
      <c r="AZ928" s="69"/>
      <c r="BA928" s="69"/>
      <c r="BB928" s="69"/>
      <c r="BC928" s="69"/>
      <c r="BD928" s="69"/>
      <c r="BE928" s="69"/>
      <c r="BF928" s="69"/>
      <c r="BG928" s="69"/>
      <c r="BH928" s="69"/>
      <c r="BI928" s="69"/>
      <c r="BJ928" s="69"/>
      <c r="BK928" s="69"/>
      <c r="BL928" s="69"/>
      <c r="BM928" s="69"/>
      <c r="BN928" s="69"/>
      <c r="BO928" s="69"/>
      <c r="BP928" s="69"/>
      <c r="BQ928" s="69"/>
      <c r="BR928" s="69"/>
      <c r="BS928" s="69"/>
      <c r="BT928" s="69"/>
      <c r="BU928" s="69"/>
      <c r="BV928" s="69"/>
      <c r="BW928" s="69"/>
      <c r="BX928" s="69"/>
      <c r="BY928" s="69"/>
      <c r="BZ928" s="69"/>
      <c r="CA928" s="69"/>
      <c r="CB928" s="69"/>
      <c r="CC928" s="69"/>
      <c r="CD928" s="69"/>
      <c r="CE928" s="69"/>
      <c r="CF928" s="69"/>
      <c r="CG928" s="69"/>
      <c r="CH928" s="69"/>
      <c r="CI928" s="69"/>
      <c r="CJ928" s="69"/>
      <c r="CK928" s="69"/>
      <c r="CL928" s="69"/>
      <c r="CM928" s="69"/>
      <c r="CN928" s="69"/>
      <c r="CO928" s="69"/>
      <c r="CP928" s="69"/>
      <c r="CQ928" s="69"/>
      <c r="CR928" s="69"/>
      <c r="CS928" s="69"/>
      <c r="CT928" s="69"/>
      <c r="CU928" s="69"/>
      <c r="CV928" s="69"/>
      <c r="CW928" s="69"/>
      <c r="CX928" s="69"/>
      <c r="CY928" s="69"/>
      <c r="CZ928" s="69"/>
      <c r="DA928" s="69"/>
      <c r="DB928" s="69"/>
      <c r="DC928" s="69"/>
      <c r="DD928" s="69"/>
      <c r="DE928" s="69"/>
      <c r="DF928" s="69"/>
      <c r="DG928" s="69"/>
      <c r="DH928" s="69"/>
      <c r="DI928" s="69"/>
      <c r="DJ928" s="69"/>
      <c r="DK928" s="69"/>
      <c r="DL928" s="69"/>
      <c r="DM928" s="69"/>
      <c r="DN928" s="69"/>
      <c r="DO928" s="69"/>
      <c r="DP928" s="69"/>
      <c r="DQ928" s="69"/>
      <c r="DR928" s="69"/>
      <c r="DS928" s="69"/>
      <c r="DT928" s="69"/>
      <c r="DU928" s="69"/>
      <c r="DV928" s="69"/>
      <c r="DW928" s="69"/>
      <c r="DX928" s="69"/>
      <c r="DY928" s="69"/>
      <c r="DZ928" s="69"/>
      <c r="EA928" s="69"/>
      <c r="EB928" s="69"/>
      <c r="EC928" s="69"/>
      <c r="ED928" s="69"/>
      <c r="EE928" s="69"/>
      <c r="EF928" s="69"/>
      <c r="EG928" s="69"/>
      <c r="EH928" s="69"/>
      <c r="EI928" s="69"/>
      <c r="EJ928" s="69"/>
      <c r="EK928" s="69"/>
      <c r="EL928" s="69"/>
      <c r="EM928" s="69"/>
      <c r="EN928" s="69"/>
      <c r="EO928" s="69"/>
      <c r="EP928" s="69"/>
      <c r="EQ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c r="AC929" s="69"/>
      <c r="AD929" s="69"/>
      <c r="AE929" s="69"/>
      <c r="AF929" s="69"/>
      <c r="AG929" s="69"/>
      <c r="AH929" s="69"/>
      <c r="AI929" s="69"/>
      <c r="AJ929" s="69"/>
      <c r="AK929" s="69"/>
      <c r="AL929" s="69"/>
      <c r="AM929" s="69"/>
      <c r="AN929" s="69"/>
      <c r="AO929" s="69"/>
      <c r="AP929" s="69"/>
      <c r="AQ929" s="69"/>
      <c r="AR929" s="69"/>
      <c r="AS929" s="69"/>
      <c r="AT929" s="69"/>
      <c r="AU929" s="69"/>
      <c r="AV929" s="69"/>
      <c r="AW929" s="69"/>
      <c r="AX929" s="69"/>
      <c r="AY929" s="69"/>
      <c r="AZ929" s="69"/>
      <c r="BA929" s="69"/>
      <c r="BB929" s="69"/>
      <c r="BC929" s="69"/>
      <c r="BD929" s="69"/>
      <c r="BE929" s="69"/>
      <c r="BF929" s="69"/>
      <c r="BG929" s="69"/>
      <c r="BH929" s="69"/>
      <c r="BI929" s="69"/>
      <c r="BJ929" s="69"/>
      <c r="BK929" s="69"/>
      <c r="BL929" s="69"/>
      <c r="BM929" s="69"/>
      <c r="BN929" s="69"/>
      <c r="BO929" s="69"/>
      <c r="BP929" s="69"/>
      <c r="BQ929" s="69"/>
      <c r="BR929" s="69"/>
      <c r="BS929" s="69"/>
      <c r="BT929" s="69"/>
      <c r="BU929" s="69"/>
      <c r="BV929" s="69"/>
      <c r="BW929" s="69"/>
      <c r="BX929" s="69"/>
      <c r="BY929" s="69"/>
      <c r="BZ929" s="69"/>
      <c r="CA929" s="69"/>
      <c r="CB929" s="69"/>
      <c r="CC929" s="69"/>
      <c r="CD929" s="69"/>
      <c r="CE929" s="69"/>
      <c r="CF929" s="69"/>
      <c r="CG929" s="69"/>
      <c r="CH929" s="69"/>
      <c r="CI929" s="69"/>
      <c r="CJ929" s="69"/>
      <c r="CK929" s="69"/>
      <c r="CL929" s="69"/>
      <c r="CM929" s="69"/>
      <c r="CN929" s="69"/>
      <c r="CO929" s="69"/>
      <c r="CP929" s="69"/>
      <c r="CQ929" s="69"/>
      <c r="CR929" s="69"/>
      <c r="CS929" s="69"/>
      <c r="CT929" s="69"/>
      <c r="CU929" s="69"/>
      <c r="CV929" s="69"/>
      <c r="CW929" s="69"/>
      <c r="CX929" s="69"/>
      <c r="CY929" s="69"/>
      <c r="CZ929" s="69"/>
      <c r="DA929" s="69"/>
      <c r="DB929" s="69"/>
      <c r="DC929" s="69"/>
      <c r="DD929" s="69"/>
      <c r="DE929" s="69"/>
      <c r="DF929" s="69"/>
      <c r="DG929" s="69"/>
      <c r="DH929" s="69"/>
      <c r="DI929" s="69"/>
      <c r="DJ929" s="69"/>
      <c r="DK929" s="69"/>
      <c r="DL929" s="69"/>
      <c r="DM929" s="69"/>
      <c r="DN929" s="69"/>
      <c r="DO929" s="69"/>
      <c r="DP929" s="69"/>
      <c r="DQ929" s="69"/>
      <c r="DR929" s="69"/>
      <c r="DS929" s="69"/>
      <c r="DT929" s="69"/>
      <c r="DU929" s="69"/>
      <c r="DV929" s="69"/>
      <c r="DW929" s="69"/>
      <c r="DX929" s="69"/>
      <c r="DY929" s="69"/>
      <c r="DZ929" s="69"/>
      <c r="EA929" s="69"/>
      <c r="EB929" s="69"/>
      <c r="EC929" s="69"/>
      <c r="ED929" s="69"/>
      <c r="EE929" s="69"/>
      <c r="EF929" s="69"/>
      <c r="EG929" s="69"/>
      <c r="EH929" s="69"/>
      <c r="EI929" s="69"/>
      <c r="EJ929" s="69"/>
      <c r="EK929" s="69"/>
      <c r="EL929" s="69"/>
      <c r="EM929" s="69"/>
      <c r="EN929" s="69"/>
      <c r="EO929" s="69"/>
      <c r="EP929" s="69"/>
      <c r="EQ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c r="AC930" s="69"/>
      <c r="AD930" s="69"/>
      <c r="AE930" s="69"/>
      <c r="AF930" s="69"/>
      <c r="AG930" s="69"/>
      <c r="AH930" s="69"/>
      <c r="AI930" s="69"/>
      <c r="AJ930" s="69"/>
      <c r="AK930" s="69"/>
      <c r="AL930" s="69"/>
      <c r="AM930" s="69"/>
      <c r="AN930" s="69"/>
      <c r="AO930" s="69"/>
      <c r="AP930" s="69"/>
      <c r="AQ930" s="69"/>
      <c r="AR930" s="69"/>
      <c r="AS930" s="69"/>
      <c r="AT930" s="69"/>
      <c r="AU930" s="69"/>
      <c r="AV930" s="69"/>
      <c r="AW930" s="69"/>
      <c r="AX930" s="69"/>
      <c r="AY930" s="69"/>
      <c r="AZ930" s="69"/>
      <c r="BA930" s="69"/>
      <c r="BB930" s="69"/>
      <c r="BC930" s="69"/>
      <c r="BD930" s="69"/>
      <c r="BE930" s="69"/>
      <c r="BF930" s="69"/>
      <c r="BG930" s="69"/>
      <c r="BH930" s="69"/>
      <c r="BI930" s="69"/>
      <c r="BJ930" s="69"/>
      <c r="BK930" s="69"/>
      <c r="BL930" s="69"/>
      <c r="BM930" s="69"/>
      <c r="BN930" s="69"/>
      <c r="BO930" s="69"/>
      <c r="BP930" s="69"/>
      <c r="BQ930" s="69"/>
      <c r="BR930" s="69"/>
      <c r="BS930" s="69"/>
      <c r="BT930" s="69"/>
      <c r="BU930" s="69"/>
      <c r="BV930" s="69"/>
      <c r="BW930" s="69"/>
      <c r="BX930" s="69"/>
      <c r="BY930" s="69"/>
      <c r="BZ930" s="69"/>
      <c r="CA930" s="69"/>
      <c r="CB930" s="69"/>
      <c r="CC930" s="69"/>
      <c r="CD930" s="69"/>
      <c r="CE930" s="69"/>
      <c r="CF930" s="69"/>
      <c r="CG930" s="69"/>
      <c r="CH930" s="69"/>
      <c r="CI930" s="69"/>
      <c r="CJ930" s="69"/>
      <c r="CK930" s="69"/>
      <c r="CL930" s="69"/>
      <c r="CM930" s="69"/>
      <c r="CN930" s="69"/>
      <c r="CO930" s="69"/>
      <c r="CP930" s="69"/>
      <c r="CQ930" s="69"/>
      <c r="CR930" s="69"/>
      <c r="CS930" s="69"/>
      <c r="CT930" s="69"/>
      <c r="CU930" s="69"/>
      <c r="CV930" s="69"/>
      <c r="CW930" s="69"/>
      <c r="CX930" s="69"/>
      <c r="CY930" s="69"/>
      <c r="CZ930" s="69"/>
      <c r="DA930" s="69"/>
      <c r="DB930" s="69"/>
      <c r="DC930" s="69"/>
      <c r="DD930" s="69"/>
      <c r="DE930" s="69"/>
      <c r="DF930" s="69"/>
      <c r="DG930" s="69"/>
      <c r="DH930" s="69"/>
      <c r="DI930" s="69"/>
      <c r="DJ930" s="69"/>
      <c r="DK930" s="69"/>
      <c r="DL930" s="69"/>
      <c r="DM930" s="69"/>
      <c r="DN930" s="69"/>
      <c r="DO930" s="69"/>
      <c r="DP930" s="69"/>
      <c r="DQ930" s="69"/>
      <c r="DR930" s="69"/>
      <c r="DS930" s="69"/>
      <c r="DT930" s="69"/>
      <c r="DU930" s="69"/>
      <c r="DV930" s="69"/>
      <c r="DW930" s="69"/>
      <c r="DX930" s="69"/>
      <c r="DY930" s="69"/>
      <c r="DZ930" s="69"/>
      <c r="EA930" s="69"/>
      <c r="EB930" s="69"/>
      <c r="EC930" s="69"/>
      <c r="ED930" s="69"/>
      <c r="EE930" s="69"/>
      <c r="EF930" s="69"/>
      <c r="EG930" s="69"/>
      <c r="EH930" s="69"/>
      <c r="EI930" s="69"/>
      <c r="EJ930" s="69"/>
      <c r="EK930" s="69"/>
      <c r="EL930" s="69"/>
      <c r="EM930" s="69"/>
      <c r="EN930" s="69"/>
      <c r="EO930" s="69"/>
      <c r="EP930" s="69"/>
      <c r="EQ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c r="AC931" s="69"/>
      <c r="AD931" s="69"/>
      <c r="AE931" s="69"/>
      <c r="AF931" s="69"/>
      <c r="AG931" s="69"/>
      <c r="AH931" s="69"/>
      <c r="AI931" s="69"/>
      <c r="AJ931" s="69"/>
      <c r="AK931" s="69"/>
      <c r="AL931" s="69"/>
      <c r="AM931" s="69"/>
      <c r="AN931" s="69"/>
      <c r="AO931" s="69"/>
      <c r="AP931" s="69"/>
      <c r="AQ931" s="69"/>
      <c r="AR931" s="69"/>
      <c r="AS931" s="69"/>
      <c r="AT931" s="69"/>
      <c r="AU931" s="69"/>
      <c r="AV931" s="69"/>
      <c r="AW931" s="69"/>
      <c r="AX931" s="69"/>
      <c r="AY931" s="69"/>
      <c r="AZ931" s="69"/>
      <c r="BA931" s="69"/>
      <c r="BB931" s="69"/>
      <c r="BC931" s="69"/>
      <c r="BD931" s="69"/>
      <c r="BE931" s="69"/>
      <c r="BF931" s="69"/>
      <c r="BG931" s="69"/>
      <c r="BH931" s="69"/>
      <c r="BI931" s="69"/>
      <c r="BJ931" s="69"/>
      <c r="BK931" s="69"/>
      <c r="BL931" s="69"/>
      <c r="BM931" s="69"/>
      <c r="BN931" s="69"/>
      <c r="BO931" s="69"/>
      <c r="BP931" s="69"/>
      <c r="BQ931" s="69"/>
      <c r="BR931" s="69"/>
      <c r="BS931" s="69"/>
      <c r="BT931" s="69"/>
      <c r="BU931" s="69"/>
      <c r="BV931" s="69"/>
      <c r="BW931" s="69"/>
      <c r="BX931" s="69"/>
      <c r="BY931" s="69"/>
      <c r="BZ931" s="69"/>
      <c r="CA931" s="69"/>
      <c r="CB931" s="69"/>
      <c r="CC931" s="69"/>
      <c r="CD931" s="69"/>
      <c r="CE931" s="69"/>
      <c r="CF931" s="69"/>
      <c r="CG931" s="69"/>
      <c r="CH931" s="69"/>
      <c r="CI931" s="69"/>
      <c r="CJ931" s="69"/>
      <c r="CK931" s="69"/>
      <c r="CL931" s="69"/>
      <c r="CM931" s="69"/>
      <c r="CN931" s="69"/>
      <c r="CO931" s="69"/>
      <c r="CP931" s="69"/>
      <c r="CQ931" s="69"/>
      <c r="CR931" s="69"/>
      <c r="CS931" s="69"/>
      <c r="CT931" s="69"/>
      <c r="CU931" s="69"/>
      <c r="CV931" s="69"/>
      <c r="CW931" s="69"/>
      <c r="CX931" s="69"/>
      <c r="CY931" s="69"/>
      <c r="CZ931" s="69"/>
      <c r="DA931" s="69"/>
      <c r="DB931" s="69"/>
      <c r="DC931" s="69"/>
      <c r="DD931" s="69"/>
      <c r="DE931" s="69"/>
      <c r="DF931" s="69"/>
      <c r="DG931" s="69"/>
      <c r="DH931" s="69"/>
      <c r="DI931" s="69"/>
      <c r="DJ931" s="69"/>
      <c r="DK931" s="69"/>
      <c r="DL931" s="69"/>
      <c r="DM931" s="69"/>
      <c r="DN931" s="69"/>
      <c r="DO931" s="69"/>
      <c r="DP931" s="69"/>
      <c r="DQ931" s="69"/>
      <c r="DR931" s="69"/>
      <c r="DS931" s="69"/>
      <c r="DT931" s="69"/>
      <c r="DU931" s="69"/>
      <c r="DV931" s="69"/>
      <c r="DW931" s="69"/>
      <c r="DX931" s="69"/>
      <c r="DY931" s="69"/>
      <c r="DZ931" s="69"/>
      <c r="EA931" s="69"/>
      <c r="EB931" s="69"/>
      <c r="EC931" s="69"/>
      <c r="ED931" s="69"/>
      <c r="EE931" s="69"/>
      <c r="EF931" s="69"/>
      <c r="EG931" s="69"/>
      <c r="EH931" s="69"/>
      <c r="EI931" s="69"/>
      <c r="EJ931" s="69"/>
      <c r="EK931" s="69"/>
      <c r="EL931" s="69"/>
      <c r="EM931" s="69"/>
      <c r="EN931" s="69"/>
      <c r="EO931" s="69"/>
      <c r="EP931" s="69"/>
      <c r="EQ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c r="AC932" s="69"/>
      <c r="AD932" s="69"/>
      <c r="AE932" s="69"/>
      <c r="AF932" s="69"/>
      <c r="AG932" s="69"/>
      <c r="AH932" s="69"/>
      <c r="AI932" s="69"/>
      <c r="AJ932" s="69"/>
      <c r="AK932" s="69"/>
      <c r="AL932" s="69"/>
      <c r="AM932" s="69"/>
      <c r="AN932" s="69"/>
      <c r="AO932" s="69"/>
      <c r="AP932" s="69"/>
      <c r="AQ932" s="69"/>
      <c r="AR932" s="69"/>
      <c r="AS932" s="69"/>
      <c r="AT932" s="69"/>
      <c r="AU932" s="69"/>
      <c r="AV932" s="69"/>
      <c r="AW932" s="69"/>
      <c r="AX932" s="69"/>
      <c r="AY932" s="69"/>
      <c r="AZ932" s="69"/>
      <c r="BA932" s="69"/>
      <c r="BB932" s="69"/>
      <c r="BC932" s="69"/>
      <c r="BD932" s="69"/>
      <c r="BE932" s="69"/>
      <c r="BF932" s="69"/>
      <c r="BG932" s="69"/>
      <c r="BH932" s="69"/>
      <c r="BI932" s="69"/>
      <c r="BJ932" s="69"/>
      <c r="BK932" s="69"/>
      <c r="BL932" s="69"/>
      <c r="BM932" s="69"/>
      <c r="BN932" s="69"/>
      <c r="BO932" s="69"/>
      <c r="BP932" s="69"/>
      <c r="BQ932" s="69"/>
      <c r="BR932" s="69"/>
      <c r="BS932" s="69"/>
      <c r="BT932" s="69"/>
      <c r="BU932" s="69"/>
      <c r="BV932" s="69"/>
      <c r="BW932" s="69"/>
      <c r="BX932" s="69"/>
      <c r="BY932" s="69"/>
      <c r="BZ932" s="69"/>
      <c r="CA932" s="69"/>
      <c r="CB932" s="69"/>
      <c r="CC932" s="69"/>
      <c r="CD932" s="69"/>
      <c r="CE932" s="69"/>
      <c r="CF932" s="69"/>
      <c r="CG932" s="69"/>
      <c r="CH932" s="69"/>
      <c r="CI932" s="69"/>
      <c r="CJ932" s="69"/>
      <c r="CK932" s="69"/>
      <c r="CL932" s="69"/>
      <c r="CM932" s="69"/>
      <c r="CN932" s="69"/>
      <c r="CO932" s="69"/>
      <c r="CP932" s="69"/>
      <c r="CQ932" s="69"/>
      <c r="CR932" s="69"/>
      <c r="CS932" s="69"/>
      <c r="CT932" s="69"/>
      <c r="CU932" s="69"/>
      <c r="CV932" s="69"/>
      <c r="CW932" s="69"/>
      <c r="CX932" s="69"/>
      <c r="CY932" s="69"/>
      <c r="CZ932" s="69"/>
      <c r="DA932" s="69"/>
      <c r="DB932" s="69"/>
      <c r="DC932" s="69"/>
      <c r="DD932" s="69"/>
      <c r="DE932" s="69"/>
      <c r="DF932" s="69"/>
      <c r="DG932" s="69"/>
      <c r="DH932" s="69"/>
      <c r="DI932" s="69"/>
      <c r="DJ932" s="69"/>
      <c r="DK932" s="69"/>
      <c r="DL932" s="69"/>
      <c r="DM932" s="69"/>
      <c r="DN932" s="69"/>
      <c r="DO932" s="69"/>
      <c r="DP932" s="69"/>
      <c r="DQ932" s="69"/>
      <c r="DR932" s="69"/>
      <c r="DS932" s="69"/>
      <c r="DT932" s="69"/>
      <c r="DU932" s="69"/>
      <c r="DV932" s="69"/>
      <c r="DW932" s="69"/>
      <c r="DX932" s="69"/>
      <c r="DY932" s="69"/>
      <c r="DZ932" s="69"/>
      <c r="EA932" s="69"/>
      <c r="EB932" s="69"/>
      <c r="EC932" s="69"/>
      <c r="ED932" s="69"/>
      <c r="EE932" s="69"/>
      <c r="EF932" s="69"/>
      <c r="EG932" s="69"/>
      <c r="EH932" s="69"/>
      <c r="EI932" s="69"/>
      <c r="EJ932" s="69"/>
      <c r="EK932" s="69"/>
      <c r="EL932" s="69"/>
      <c r="EM932" s="69"/>
      <c r="EN932" s="69"/>
      <c r="EO932" s="69"/>
      <c r="EP932" s="69"/>
      <c r="EQ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c r="AC933" s="69"/>
      <c r="AD933" s="69"/>
      <c r="AE933" s="69"/>
      <c r="AF933" s="69"/>
      <c r="AG933" s="69"/>
      <c r="AH933" s="69"/>
      <c r="AI933" s="69"/>
      <c r="AJ933" s="69"/>
      <c r="AK933" s="69"/>
      <c r="AL933" s="69"/>
      <c r="AM933" s="69"/>
      <c r="AN933" s="69"/>
      <c r="AO933" s="69"/>
      <c r="AP933" s="69"/>
      <c r="AQ933" s="69"/>
      <c r="AR933" s="69"/>
      <c r="AS933" s="69"/>
      <c r="AT933" s="69"/>
      <c r="AU933" s="69"/>
      <c r="AV933" s="69"/>
      <c r="AW933" s="69"/>
      <c r="AX933" s="69"/>
      <c r="AY933" s="69"/>
      <c r="AZ933" s="69"/>
      <c r="BA933" s="69"/>
      <c r="BB933" s="69"/>
      <c r="BC933" s="69"/>
      <c r="BD933" s="69"/>
      <c r="BE933" s="69"/>
      <c r="BF933" s="69"/>
      <c r="BG933" s="69"/>
      <c r="BH933" s="69"/>
      <c r="BI933" s="69"/>
      <c r="BJ933" s="69"/>
      <c r="BK933" s="69"/>
      <c r="BL933" s="69"/>
      <c r="BM933" s="69"/>
      <c r="BN933" s="69"/>
      <c r="BO933" s="69"/>
      <c r="BP933" s="69"/>
      <c r="BQ933" s="69"/>
      <c r="BR933" s="69"/>
      <c r="BS933" s="69"/>
      <c r="BT933" s="69"/>
      <c r="BU933" s="69"/>
      <c r="BV933" s="69"/>
      <c r="BW933" s="69"/>
      <c r="BX933" s="69"/>
      <c r="BY933" s="69"/>
      <c r="BZ933" s="69"/>
      <c r="CA933" s="69"/>
      <c r="CB933" s="69"/>
      <c r="CC933" s="69"/>
      <c r="CD933" s="69"/>
      <c r="CE933" s="69"/>
      <c r="CF933" s="69"/>
      <c r="CG933" s="69"/>
      <c r="CH933" s="69"/>
      <c r="CI933" s="69"/>
      <c r="CJ933" s="69"/>
      <c r="CK933" s="69"/>
      <c r="CL933" s="69"/>
      <c r="CM933" s="69"/>
      <c r="CN933" s="69"/>
      <c r="CO933" s="69"/>
      <c r="CP933" s="69"/>
      <c r="CQ933" s="69"/>
      <c r="CR933" s="69"/>
      <c r="CS933" s="69"/>
      <c r="CT933" s="69"/>
      <c r="CU933" s="69"/>
      <c r="CV933" s="69"/>
      <c r="CW933" s="69"/>
      <c r="CX933" s="69"/>
      <c r="CY933" s="69"/>
      <c r="CZ933" s="69"/>
      <c r="DA933" s="69"/>
      <c r="DB933" s="69"/>
      <c r="DC933" s="69"/>
      <c r="DD933" s="69"/>
      <c r="DE933" s="69"/>
      <c r="DF933" s="69"/>
      <c r="DG933" s="69"/>
      <c r="DH933" s="69"/>
      <c r="DI933" s="69"/>
      <c r="DJ933" s="69"/>
      <c r="DK933" s="69"/>
      <c r="DL933" s="69"/>
      <c r="DM933" s="69"/>
      <c r="DN933" s="69"/>
      <c r="DO933" s="69"/>
      <c r="DP933" s="69"/>
      <c r="DQ933" s="69"/>
      <c r="DR933" s="69"/>
      <c r="DS933" s="69"/>
      <c r="DT933" s="69"/>
      <c r="DU933" s="69"/>
      <c r="DV933" s="69"/>
      <c r="DW933" s="69"/>
      <c r="DX933" s="69"/>
      <c r="DY933" s="69"/>
      <c r="DZ933" s="69"/>
      <c r="EA933" s="69"/>
      <c r="EB933" s="69"/>
      <c r="EC933" s="69"/>
      <c r="ED933" s="69"/>
      <c r="EE933" s="69"/>
      <c r="EF933" s="69"/>
      <c r="EG933" s="69"/>
      <c r="EH933" s="69"/>
      <c r="EI933" s="69"/>
      <c r="EJ933" s="69"/>
      <c r="EK933" s="69"/>
      <c r="EL933" s="69"/>
      <c r="EM933" s="69"/>
      <c r="EN933" s="69"/>
      <c r="EO933" s="69"/>
      <c r="EP933" s="69"/>
      <c r="EQ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c r="AX934" s="69"/>
      <c r="AY934" s="69"/>
      <c r="AZ934" s="69"/>
      <c r="BA934" s="69"/>
      <c r="BB934" s="69"/>
      <c r="BC934" s="69"/>
      <c r="BD934" s="69"/>
      <c r="BE934" s="69"/>
      <c r="BF934" s="69"/>
      <c r="BG934" s="69"/>
      <c r="BH934" s="69"/>
      <c r="BI934" s="69"/>
      <c r="BJ934" s="69"/>
      <c r="BK934" s="69"/>
      <c r="BL934" s="69"/>
      <c r="BM934" s="69"/>
      <c r="BN934" s="69"/>
      <c r="BO934" s="69"/>
      <c r="BP934" s="69"/>
      <c r="BQ934" s="69"/>
      <c r="BR934" s="69"/>
      <c r="BS934" s="69"/>
      <c r="BT934" s="69"/>
      <c r="BU934" s="69"/>
      <c r="BV934" s="69"/>
      <c r="BW934" s="69"/>
      <c r="BX934" s="69"/>
      <c r="BY934" s="69"/>
      <c r="BZ934" s="69"/>
      <c r="CA934" s="69"/>
      <c r="CB934" s="69"/>
      <c r="CC934" s="69"/>
      <c r="CD934" s="69"/>
      <c r="CE934" s="69"/>
      <c r="CF934" s="69"/>
      <c r="CG934" s="69"/>
      <c r="CH934" s="69"/>
      <c r="CI934" s="69"/>
      <c r="CJ934" s="69"/>
      <c r="CK934" s="69"/>
      <c r="CL934" s="69"/>
      <c r="CM934" s="69"/>
      <c r="CN934" s="69"/>
      <c r="CO934" s="69"/>
      <c r="CP934" s="69"/>
      <c r="CQ934" s="69"/>
      <c r="CR934" s="69"/>
      <c r="CS934" s="69"/>
      <c r="CT934" s="69"/>
      <c r="CU934" s="69"/>
      <c r="CV934" s="69"/>
      <c r="CW934" s="69"/>
      <c r="CX934" s="69"/>
      <c r="CY934" s="69"/>
      <c r="CZ934" s="69"/>
      <c r="DA934" s="69"/>
      <c r="DB934" s="69"/>
      <c r="DC934" s="69"/>
      <c r="DD934" s="69"/>
      <c r="DE934" s="69"/>
      <c r="DF934" s="69"/>
      <c r="DG934" s="69"/>
      <c r="DH934" s="69"/>
      <c r="DI934" s="69"/>
      <c r="DJ934" s="69"/>
      <c r="DK934" s="69"/>
      <c r="DL934" s="69"/>
      <c r="DM934" s="69"/>
      <c r="DN934" s="69"/>
      <c r="DO934" s="69"/>
      <c r="DP934" s="69"/>
      <c r="DQ934" s="69"/>
      <c r="DR934" s="69"/>
      <c r="DS934" s="69"/>
      <c r="DT934" s="69"/>
      <c r="DU934" s="69"/>
      <c r="DV934" s="69"/>
      <c r="DW934" s="69"/>
      <c r="DX934" s="69"/>
      <c r="DY934" s="69"/>
      <c r="DZ934" s="69"/>
      <c r="EA934" s="69"/>
      <c r="EB934" s="69"/>
      <c r="EC934" s="69"/>
      <c r="ED934" s="69"/>
      <c r="EE934" s="69"/>
      <c r="EF934" s="69"/>
      <c r="EG934" s="69"/>
      <c r="EH934" s="69"/>
      <c r="EI934" s="69"/>
      <c r="EJ934" s="69"/>
      <c r="EK934" s="69"/>
      <c r="EL934" s="69"/>
      <c r="EM934" s="69"/>
      <c r="EN934" s="69"/>
      <c r="EO934" s="69"/>
      <c r="EP934" s="69"/>
      <c r="EQ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c r="AC935" s="69"/>
      <c r="AD935" s="69"/>
      <c r="AE935" s="69"/>
      <c r="AF935" s="69"/>
      <c r="AG935" s="69"/>
      <c r="AH935" s="69"/>
      <c r="AI935" s="69"/>
      <c r="AJ935" s="69"/>
      <c r="AK935" s="69"/>
      <c r="AL935" s="69"/>
      <c r="AM935" s="69"/>
      <c r="AN935" s="69"/>
      <c r="AO935" s="69"/>
      <c r="AP935" s="69"/>
      <c r="AQ935" s="69"/>
      <c r="AR935" s="69"/>
      <c r="AS935" s="69"/>
      <c r="AT935" s="69"/>
      <c r="AU935" s="69"/>
      <c r="AV935" s="69"/>
      <c r="AW935" s="69"/>
      <c r="AX935" s="69"/>
      <c r="AY935" s="69"/>
      <c r="AZ935" s="69"/>
      <c r="BA935" s="69"/>
      <c r="BB935" s="69"/>
      <c r="BC935" s="69"/>
      <c r="BD935" s="69"/>
      <c r="BE935" s="69"/>
      <c r="BF935" s="69"/>
      <c r="BG935" s="69"/>
      <c r="BH935" s="69"/>
      <c r="BI935" s="69"/>
      <c r="BJ935" s="69"/>
      <c r="BK935" s="69"/>
      <c r="BL935" s="69"/>
      <c r="BM935" s="69"/>
      <c r="BN935" s="69"/>
      <c r="BO935" s="69"/>
      <c r="BP935" s="69"/>
      <c r="BQ935" s="69"/>
      <c r="BR935" s="69"/>
      <c r="BS935" s="69"/>
      <c r="BT935" s="69"/>
      <c r="BU935" s="69"/>
      <c r="BV935" s="69"/>
      <c r="BW935" s="69"/>
      <c r="BX935" s="69"/>
      <c r="BY935" s="69"/>
      <c r="BZ935" s="69"/>
      <c r="CA935" s="69"/>
      <c r="CB935" s="69"/>
      <c r="CC935" s="69"/>
      <c r="CD935" s="69"/>
      <c r="CE935" s="69"/>
      <c r="CF935" s="69"/>
      <c r="CG935" s="69"/>
      <c r="CH935" s="69"/>
      <c r="CI935" s="69"/>
      <c r="CJ935" s="69"/>
      <c r="CK935" s="69"/>
      <c r="CL935" s="69"/>
      <c r="CM935" s="69"/>
      <c r="CN935" s="69"/>
      <c r="CO935" s="69"/>
      <c r="CP935" s="69"/>
      <c r="CQ935" s="69"/>
      <c r="CR935" s="69"/>
      <c r="CS935" s="69"/>
      <c r="CT935" s="69"/>
      <c r="CU935" s="69"/>
      <c r="CV935" s="69"/>
      <c r="CW935" s="69"/>
      <c r="CX935" s="69"/>
      <c r="CY935" s="69"/>
      <c r="CZ935" s="69"/>
      <c r="DA935" s="69"/>
      <c r="DB935" s="69"/>
      <c r="DC935" s="69"/>
      <c r="DD935" s="69"/>
      <c r="DE935" s="69"/>
      <c r="DF935" s="69"/>
      <c r="DG935" s="69"/>
      <c r="DH935" s="69"/>
      <c r="DI935" s="69"/>
      <c r="DJ935" s="69"/>
      <c r="DK935" s="69"/>
      <c r="DL935" s="69"/>
      <c r="DM935" s="69"/>
      <c r="DN935" s="69"/>
      <c r="DO935" s="69"/>
      <c r="DP935" s="69"/>
      <c r="DQ935" s="69"/>
      <c r="DR935" s="69"/>
      <c r="DS935" s="69"/>
      <c r="DT935" s="69"/>
      <c r="DU935" s="69"/>
      <c r="DV935" s="69"/>
      <c r="DW935" s="69"/>
      <c r="DX935" s="69"/>
      <c r="DY935" s="69"/>
      <c r="DZ935" s="69"/>
      <c r="EA935" s="69"/>
      <c r="EB935" s="69"/>
      <c r="EC935" s="69"/>
      <c r="ED935" s="69"/>
      <c r="EE935" s="69"/>
      <c r="EF935" s="69"/>
      <c r="EG935" s="69"/>
      <c r="EH935" s="69"/>
      <c r="EI935" s="69"/>
      <c r="EJ935" s="69"/>
      <c r="EK935" s="69"/>
      <c r="EL935" s="69"/>
      <c r="EM935" s="69"/>
      <c r="EN935" s="69"/>
      <c r="EO935" s="69"/>
      <c r="EP935" s="69"/>
      <c r="EQ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c r="AC936" s="69"/>
      <c r="AD936" s="69"/>
      <c r="AE936" s="69"/>
      <c r="AF936" s="69"/>
      <c r="AG936" s="69"/>
      <c r="AH936" s="69"/>
      <c r="AI936" s="69"/>
      <c r="AJ936" s="69"/>
      <c r="AK936" s="69"/>
      <c r="AL936" s="69"/>
      <c r="AM936" s="69"/>
      <c r="AN936" s="69"/>
      <c r="AO936" s="69"/>
      <c r="AP936" s="69"/>
      <c r="AQ936" s="69"/>
      <c r="AR936" s="69"/>
      <c r="AS936" s="69"/>
      <c r="AT936" s="69"/>
      <c r="AU936" s="69"/>
      <c r="AV936" s="69"/>
      <c r="AW936" s="69"/>
      <c r="AX936" s="69"/>
      <c r="AY936" s="69"/>
      <c r="AZ936" s="69"/>
      <c r="BA936" s="69"/>
      <c r="BB936" s="69"/>
      <c r="BC936" s="69"/>
      <c r="BD936" s="69"/>
      <c r="BE936" s="69"/>
      <c r="BF936" s="69"/>
      <c r="BG936" s="69"/>
      <c r="BH936" s="69"/>
      <c r="BI936" s="69"/>
      <c r="BJ936" s="69"/>
      <c r="BK936" s="69"/>
      <c r="BL936" s="69"/>
      <c r="BM936" s="69"/>
      <c r="BN936" s="69"/>
      <c r="BO936" s="69"/>
      <c r="BP936" s="69"/>
      <c r="BQ936" s="69"/>
      <c r="BR936" s="69"/>
      <c r="BS936" s="69"/>
      <c r="BT936" s="69"/>
      <c r="BU936" s="69"/>
      <c r="BV936" s="69"/>
      <c r="BW936" s="69"/>
      <c r="BX936" s="69"/>
      <c r="BY936" s="69"/>
      <c r="BZ936" s="69"/>
      <c r="CA936" s="69"/>
      <c r="CB936" s="69"/>
      <c r="CC936" s="69"/>
      <c r="CD936" s="69"/>
      <c r="CE936" s="69"/>
      <c r="CF936" s="69"/>
      <c r="CG936" s="69"/>
      <c r="CH936" s="69"/>
      <c r="CI936" s="69"/>
      <c r="CJ936" s="69"/>
      <c r="CK936" s="69"/>
      <c r="CL936" s="69"/>
      <c r="CM936" s="69"/>
      <c r="CN936" s="69"/>
      <c r="CO936" s="69"/>
      <c r="CP936" s="69"/>
      <c r="CQ936" s="69"/>
      <c r="CR936" s="69"/>
      <c r="CS936" s="69"/>
      <c r="CT936" s="69"/>
      <c r="CU936" s="69"/>
      <c r="CV936" s="69"/>
      <c r="CW936" s="69"/>
      <c r="CX936" s="69"/>
      <c r="CY936" s="69"/>
      <c r="CZ936" s="69"/>
      <c r="DA936" s="69"/>
      <c r="DB936" s="69"/>
      <c r="DC936" s="69"/>
      <c r="DD936" s="69"/>
      <c r="DE936" s="69"/>
      <c r="DF936" s="69"/>
      <c r="DG936" s="69"/>
      <c r="DH936" s="69"/>
      <c r="DI936" s="69"/>
      <c r="DJ936" s="69"/>
      <c r="DK936" s="69"/>
      <c r="DL936" s="69"/>
      <c r="DM936" s="69"/>
      <c r="DN936" s="69"/>
      <c r="DO936" s="69"/>
      <c r="DP936" s="69"/>
      <c r="DQ936" s="69"/>
      <c r="DR936" s="69"/>
      <c r="DS936" s="69"/>
      <c r="DT936" s="69"/>
      <c r="DU936" s="69"/>
      <c r="DV936" s="69"/>
      <c r="DW936" s="69"/>
      <c r="DX936" s="69"/>
      <c r="DY936" s="69"/>
      <c r="DZ936" s="69"/>
      <c r="EA936" s="69"/>
      <c r="EB936" s="69"/>
      <c r="EC936" s="69"/>
      <c r="ED936" s="69"/>
      <c r="EE936" s="69"/>
      <c r="EF936" s="69"/>
      <c r="EG936" s="69"/>
      <c r="EH936" s="69"/>
      <c r="EI936" s="69"/>
      <c r="EJ936" s="69"/>
      <c r="EK936" s="69"/>
      <c r="EL936" s="69"/>
      <c r="EM936" s="69"/>
      <c r="EN936" s="69"/>
      <c r="EO936" s="69"/>
      <c r="EP936" s="69"/>
      <c r="EQ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c r="AC937" s="69"/>
      <c r="AD937" s="69"/>
      <c r="AE937" s="69"/>
      <c r="AF937" s="69"/>
      <c r="AG937" s="69"/>
      <c r="AH937" s="69"/>
      <c r="AI937" s="69"/>
      <c r="AJ937" s="69"/>
      <c r="AK937" s="69"/>
      <c r="AL937" s="69"/>
      <c r="AM937" s="69"/>
      <c r="AN937" s="69"/>
      <c r="AO937" s="69"/>
      <c r="AP937" s="69"/>
      <c r="AQ937" s="69"/>
      <c r="AR937" s="69"/>
      <c r="AS937" s="69"/>
      <c r="AT937" s="69"/>
      <c r="AU937" s="69"/>
      <c r="AV937" s="69"/>
      <c r="AW937" s="69"/>
      <c r="AX937" s="69"/>
      <c r="AY937" s="69"/>
      <c r="AZ937" s="69"/>
      <c r="BA937" s="69"/>
      <c r="BB937" s="69"/>
      <c r="BC937" s="69"/>
      <c r="BD937" s="69"/>
      <c r="BE937" s="69"/>
      <c r="BF937" s="69"/>
      <c r="BG937" s="69"/>
      <c r="BH937" s="69"/>
      <c r="BI937" s="69"/>
      <c r="BJ937" s="69"/>
      <c r="BK937" s="69"/>
      <c r="BL937" s="69"/>
      <c r="BM937" s="69"/>
      <c r="BN937" s="69"/>
      <c r="BO937" s="69"/>
      <c r="BP937" s="69"/>
      <c r="BQ937" s="69"/>
      <c r="BR937" s="69"/>
      <c r="BS937" s="69"/>
      <c r="BT937" s="69"/>
      <c r="BU937" s="69"/>
      <c r="BV937" s="69"/>
      <c r="BW937" s="69"/>
      <c r="BX937" s="69"/>
      <c r="BY937" s="69"/>
      <c r="BZ937" s="69"/>
      <c r="CA937" s="69"/>
      <c r="CB937" s="69"/>
      <c r="CC937" s="69"/>
      <c r="CD937" s="69"/>
      <c r="CE937" s="69"/>
      <c r="CF937" s="69"/>
      <c r="CG937" s="69"/>
      <c r="CH937" s="69"/>
      <c r="CI937" s="69"/>
      <c r="CJ937" s="69"/>
      <c r="CK937" s="69"/>
      <c r="CL937" s="69"/>
      <c r="CM937" s="69"/>
      <c r="CN937" s="69"/>
      <c r="CO937" s="69"/>
      <c r="CP937" s="69"/>
      <c r="CQ937" s="69"/>
      <c r="CR937" s="69"/>
      <c r="CS937" s="69"/>
      <c r="CT937" s="69"/>
      <c r="CU937" s="69"/>
      <c r="CV937" s="69"/>
      <c r="CW937" s="69"/>
      <c r="CX937" s="69"/>
      <c r="CY937" s="69"/>
      <c r="CZ937" s="69"/>
      <c r="DA937" s="69"/>
      <c r="DB937" s="69"/>
      <c r="DC937" s="69"/>
      <c r="DD937" s="69"/>
      <c r="DE937" s="69"/>
      <c r="DF937" s="69"/>
      <c r="DG937" s="69"/>
      <c r="DH937" s="69"/>
      <c r="DI937" s="69"/>
      <c r="DJ937" s="69"/>
      <c r="DK937" s="69"/>
      <c r="DL937" s="69"/>
      <c r="DM937" s="69"/>
      <c r="DN937" s="69"/>
      <c r="DO937" s="69"/>
      <c r="DP937" s="69"/>
      <c r="DQ937" s="69"/>
      <c r="DR937" s="69"/>
      <c r="DS937" s="69"/>
      <c r="DT937" s="69"/>
      <c r="DU937" s="69"/>
      <c r="DV937" s="69"/>
      <c r="DW937" s="69"/>
      <c r="DX937" s="69"/>
      <c r="DY937" s="69"/>
      <c r="DZ937" s="69"/>
      <c r="EA937" s="69"/>
      <c r="EB937" s="69"/>
      <c r="EC937" s="69"/>
      <c r="ED937" s="69"/>
      <c r="EE937" s="69"/>
      <c r="EF937" s="69"/>
      <c r="EG937" s="69"/>
      <c r="EH937" s="69"/>
      <c r="EI937" s="69"/>
      <c r="EJ937" s="69"/>
      <c r="EK937" s="69"/>
      <c r="EL937" s="69"/>
      <c r="EM937" s="69"/>
      <c r="EN937" s="69"/>
      <c r="EO937" s="69"/>
      <c r="EP937" s="69"/>
      <c r="EQ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c r="AC938" s="69"/>
      <c r="AD938" s="69"/>
      <c r="AE938" s="69"/>
      <c r="AF938" s="69"/>
      <c r="AG938" s="69"/>
      <c r="AH938" s="69"/>
      <c r="AI938" s="69"/>
      <c r="AJ938" s="69"/>
      <c r="AK938" s="69"/>
      <c r="AL938" s="69"/>
      <c r="AM938" s="69"/>
      <c r="AN938" s="69"/>
      <c r="AO938" s="69"/>
      <c r="AP938" s="69"/>
      <c r="AQ938" s="69"/>
      <c r="AR938" s="69"/>
      <c r="AS938" s="69"/>
      <c r="AT938" s="69"/>
      <c r="AU938" s="69"/>
      <c r="AV938" s="69"/>
      <c r="AW938" s="69"/>
      <c r="AX938" s="69"/>
      <c r="AY938" s="69"/>
      <c r="AZ938" s="69"/>
      <c r="BA938" s="69"/>
      <c r="BB938" s="69"/>
      <c r="BC938" s="69"/>
      <c r="BD938" s="69"/>
      <c r="BE938" s="69"/>
      <c r="BF938" s="69"/>
      <c r="BG938" s="69"/>
      <c r="BH938" s="69"/>
      <c r="BI938" s="69"/>
      <c r="BJ938" s="69"/>
      <c r="BK938" s="69"/>
      <c r="BL938" s="69"/>
      <c r="BM938" s="69"/>
      <c r="BN938" s="69"/>
      <c r="BO938" s="69"/>
      <c r="BP938" s="69"/>
      <c r="BQ938" s="69"/>
      <c r="BR938" s="69"/>
      <c r="BS938" s="69"/>
      <c r="BT938" s="69"/>
      <c r="BU938" s="69"/>
      <c r="BV938" s="69"/>
      <c r="BW938" s="69"/>
      <c r="BX938" s="69"/>
      <c r="BY938" s="69"/>
      <c r="BZ938" s="69"/>
      <c r="CA938" s="69"/>
      <c r="CB938" s="69"/>
      <c r="CC938" s="69"/>
      <c r="CD938" s="69"/>
      <c r="CE938" s="69"/>
      <c r="CF938" s="69"/>
      <c r="CG938" s="69"/>
      <c r="CH938" s="69"/>
      <c r="CI938" s="69"/>
      <c r="CJ938" s="69"/>
      <c r="CK938" s="69"/>
      <c r="CL938" s="69"/>
      <c r="CM938" s="69"/>
      <c r="CN938" s="69"/>
      <c r="CO938" s="69"/>
      <c r="CP938" s="69"/>
      <c r="CQ938" s="69"/>
      <c r="CR938" s="69"/>
      <c r="CS938" s="69"/>
      <c r="CT938" s="69"/>
      <c r="CU938" s="69"/>
      <c r="CV938" s="69"/>
      <c r="CW938" s="69"/>
      <c r="CX938" s="69"/>
      <c r="CY938" s="69"/>
      <c r="CZ938" s="69"/>
      <c r="DA938" s="69"/>
      <c r="DB938" s="69"/>
      <c r="DC938" s="69"/>
      <c r="DD938" s="69"/>
      <c r="DE938" s="69"/>
      <c r="DF938" s="69"/>
      <c r="DG938" s="69"/>
      <c r="DH938" s="69"/>
      <c r="DI938" s="69"/>
      <c r="DJ938" s="69"/>
      <c r="DK938" s="69"/>
      <c r="DL938" s="69"/>
      <c r="DM938" s="69"/>
      <c r="DN938" s="69"/>
      <c r="DO938" s="69"/>
      <c r="DP938" s="69"/>
      <c r="DQ938" s="69"/>
      <c r="DR938" s="69"/>
      <c r="DS938" s="69"/>
      <c r="DT938" s="69"/>
      <c r="DU938" s="69"/>
      <c r="DV938" s="69"/>
      <c r="DW938" s="69"/>
      <c r="DX938" s="69"/>
      <c r="DY938" s="69"/>
      <c r="DZ938" s="69"/>
      <c r="EA938" s="69"/>
      <c r="EB938" s="69"/>
      <c r="EC938" s="69"/>
      <c r="ED938" s="69"/>
      <c r="EE938" s="69"/>
      <c r="EF938" s="69"/>
      <c r="EG938" s="69"/>
      <c r="EH938" s="69"/>
      <c r="EI938" s="69"/>
      <c r="EJ938" s="69"/>
      <c r="EK938" s="69"/>
      <c r="EL938" s="69"/>
      <c r="EM938" s="69"/>
      <c r="EN938" s="69"/>
      <c r="EO938" s="69"/>
      <c r="EP938" s="69"/>
      <c r="EQ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c r="AC939" s="69"/>
      <c r="AD939" s="69"/>
      <c r="AE939" s="69"/>
      <c r="AF939" s="69"/>
      <c r="AG939" s="69"/>
      <c r="AH939" s="69"/>
      <c r="AI939" s="69"/>
      <c r="AJ939" s="69"/>
      <c r="AK939" s="69"/>
      <c r="AL939" s="69"/>
      <c r="AM939" s="69"/>
      <c r="AN939" s="69"/>
      <c r="AO939" s="69"/>
      <c r="AP939" s="69"/>
      <c r="AQ939" s="69"/>
      <c r="AR939" s="69"/>
      <c r="AS939" s="69"/>
      <c r="AT939" s="69"/>
      <c r="AU939" s="69"/>
      <c r="AV939" s="69"/>
      <c r="AW939" s="69"/>
      <c r="AX939" s="69"/>
      <c r="AY939" s="69"/>
      <c r="AZ939" s="69"/>
      <c r="BA939" s="69"/>
      <c r="BB939" s="69"/>
      <c r="BC939" s="69"/>
      <c r="BD939" s="69"/>
      <c r="BE939" s="69"/>
      <c r="BF939" s="69"/>
      <c r="BG939" s="69"/>
      <c r="BH939" s="69"/>
      <c r="BI939" s="69"/>
      <c r="BJ939" s="69"/>
      <c r="BK939" s="69"/>
      <c r="BL939" s="69"/>
      <c r="BM939" s="69"/>
      <c r="BN939" s="69"/>
      <c r="BO939" s="69"/>
      <c r="BP939" s="69"/>
      <c r="BQ939" s="69"/>
      <c r="BR939" s="69"/>
      <c r="BS939" s="69"/>
      <c r="BT939" s="69"/>
      <c r="BU939" s="69"/>
      <c r="BV939" s="69"/>
      <c r="BW939" s="69"/>
      <c r="BX939" s="69"/>
      <c r="BY939" s="69"/>
      <c r="BZ939" s="69"/>
      <c r="CA939" s="69"/>
      <c r="CB939" s="69"/>
      <c r="CC939" s="69"/>
      <c r="CD939" s="69"/>
      <c r="CE939" s="69"/>
      <c r="CF939" s="69"/>
      <c r="CG939" s="69"/>
      <c r="CH939" s="69"/>
      <c r="CI939" s="69"/>
      <c r="CJ939" s="69"/>
      <c r="CK939" s="69"/>
      <c r="CL939" s="69"/>
      <c r="CM939" s="69"/>
      <c r="CN939" s="69"/>
      <c r="CO939" s="69"/>
      <c r="CP939" s="69"/>
      <c r="CQ939" s="69"/>
      <c r="CR939" s="69"/>
      <c r="CS939" s="69"/>
      <c r="CT939" s="69"/>
      <c r="CU939" s="69"/>
      <c r="CV939" s="69"/>
      <c r="CW939" s="69"/>
      <c r="CX939" s="69"/>
      <c r="CY939" s="69"/>
      <c r="CZ939" s="69"/>
      <c r="DA939" s="69"/>
      <c r="DB939" s="69"/>
      <c r="DC939" s="69"/>
      <c r="DD939" s="69"/>
      <c r="DE939" s="69"/>
      <c r="DF939" s="69"/>
      <c r="DG939" s="69"/>
      <c r="DH939" s="69"/>
      <c r="DI939" s="69"/>
      <c r="DJ939" s="69"/>
      <c r="DK939" s="69"/>
      <c r="DL939" s="69"/>
      <c r="DM939" s="69"/>
      <c r="DN939" s="69"/>
      <c r="DO939" s="69"/>
      <c r="DP939" s="69"/>
      <c r="DQ939" s="69"/>
      <c r="DR939" s="69"/>
      <c r="DS939" s="69"/>
      <c r="DT939" s="69"/>
      <c r="DU939" s="69"/>
      <c r="DV939" s="69"/>
      <c r="DW939" s="69"/>
      <c r="DX939" s="69"/>
      <c r="DY939" s="69"/>
      <c r="DZ939" s="69"/>
      <c r="EA939" s="69"/>
      <c r="EB939" s="69"/>
      <c r="EC939" s="69"/>
      <c r="ED939" s="69"/>
      <c r="EE939" s="69"/>
      <c r="EF939" s="69"/>
      <c r="EG939" s="69"/>
      <c r="EH939" s="69"/>
      <c r="EI939" s="69"/>
      <c r="EJ939" s="69"/>
      <c r="EK939" s="69"/>
      <c r="EL939" s="69"/>
      <c r="EM939" s="69"/>
      <c r="EN939" s="69"/>
      <c r="EO939" s="69"/>
      <c r="EP939" s="69"/>
      <c r="EQ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c r="AC940" s="69"/>
      <c r="AD940" s="69"/>
      <c r="AE940" s="69"/>
      <c r="AF940" s="69"/>
      <c r="AG940" s="69"/>
      <c r="AH940" s="69"/>
      <c r="AI940" s="69"/>
      <c r="AJ940" s="69"/>
      <c r="AK940" s="69"/>
      <c r="AL940" s="69"/>
      <c r="AM940" s="69"/>
      <c r="AN940" s="69"/>
      <c r="AO940" s="69"/>
      <c r="AP940" s="69"/>
      <c r="AQ940" s="69"/>
      <c r="AR940" s="69"/>
      <c r="AS940" s="69"/>
      <c r="AT940" s="69"/>
      <c r="AU940" s="69"/>
      <c r="AV940" s="69"/>
      <c r="AW940" s="69"/>
      <c r="AX940" s="69"/>
      <c r="AY940" s="69"/>
      <c r="AZ940" s="69"/>
      <c r="BA940" s="69"/>
      <c r="BB940" s="69"/>
      <c r="BC940" s="69"/>
      <c r="BD940" s="69"/>
      <c r="BE940" s="69"/>
      <c r="BF940" s="69"/>
      <c r="BG940" s="69"/>
      <c r="BH940" s="69"/>
      <c r="BI940" s="69"/>
      <c r="BJ940" s="69"/>
      <c r="BK940" s="69"/>
      <c r="BL940" s="69"/>
      <c r="BM940" s="69"/>
      <c r="BN940" s="69"/>
      <c r="BO940" s="69"/>
      <c r="BP940" s="69"/>
      <c r="BQ940" s="69"/>
      <c r="BR940" s="69"/>
      <c r="BS940" s="69"/>
      <c r="BT940" s="69"/>
      <c r="BU940" s="69"/>
      <c r="BV940" s="69"/>
      <c r="BW940" s="69"/>
      <c r="BX940" s="69"/>
      <c r="BY940" s="69"/>
      <c r="BZ940" s="69"/>
      <c r="CA940" s="69"/>
      <c r="CB940" s="69"/>
      <c r="CC940" s="69"/>
      <c r="CD940" s="69"/>
      <c r="CE940" s="69"/>
      <c r="CF940" s="69"/>
      <c r="CG940" s="69"/>
      <c r="CH940" s="69"/>
      <c r="CI940" s="69"/>
      <c r="CJ940" s="69"/>
      <c r="CK940" s="69"/>
      <c r="CL940" s="69"/>
      <c r="CM940" s="69"/>
      <c r="CN940" s="69"/>
      <c r="CO940" s="69"/>
      <c r="CP940" s="69"/>
      <c r="CQ940" s="69"/>
      <c r="CR940" s="69"/>
      <c r="CS940" s="69"/>
      <c r="CT940" s="69"/>
      <c r="CU940" s="69"/>
      <c r="CV940" s="69"/>
      <c r="CW940" s="69"/>
      <c r="CX940" s="69"/>
      <c r="CY940" s="69"/>
      <c r="CZ940" s="69"/>
      <c r="DA940" s="69"/>
      <c r="DB940" s="69"/>
      <c r="DC940" s="69"/>
      <c r="DD940" s="69"/>
      <c r="DE940" s="69"/>
      <c r="DF940" s="69"/>
      <c r="DG940" s="69"/>
      <c r="DH940" s="69"/>
      <c r="DI940" s="69"/>
      <c r="DJ940" s="69"/>
      <c r="DK940" s="69"/>
      <c r="DL940" s="69"/>
      <c r="DM940" s="69"/>
      <c r="DN940" s="69"/>
      <c r="DO940" s="69"/>
      <c r="DP940" s="69"/>
      <c r="DQ940" s="69"/>
      <c r="DR940" s="69"/>
      <c r="DS940" s="69"/>
      <c r="DT940" s="69"/>
      <c r="DU940" s="69"/>
      <c r="DV940" s="69"/>
      <c r="DW940" s="69"/>
      <c r="DX940" s="69"/>
      <c r="DY940" s="69"/>
      <c r="DZ940" s="69"/>
      <c r="EA940" s="69"/>
      <c r="EB940" s="69"/>
      <c r="EC940" s="69"/>
      <c r="ED940" s="69"/>
      <c r="EE940" s="69"/>
      <c r="EF940" s="69"/>
      <c r="EG940" s="69"/>
      <c r="EH940" s="69"/>
      <c r="EI940" s="69"/>
      <c r="EJ940" s="69"/>
      <c r="EK940" s="69"/>
      <c r="EL940" s="69"/>
      <c r="EM940" s="69"/>
      <c r="EN940" s="69"/>
      <c r="EO940" s="69"/>
      <c r="EP940" s="69"/>
      <c r="EQ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c r="AC941" s="69"/>
      <c r="AD941" s="69"/>
      <c r="AE941" s="69"/>
      <c r="AF941" s="69"/>
      <c r="AG941" s="69"/>
      <c r="AH941" s="69"/>
      <c r="AI941" s="69"/>
      <c r="AJ941" s="69"/>
      <c r="AK941" s="69"/>
      <c r="AL941" s="69"/>
      <c r="AM941" s="69"/>
      <c r="AN941" s="69"/>
      <c r="AO941" s="69"/>
      <c r="AP941" s="69"/>
      <c r="AQ941" s="69"/>
      <c r="AR941" s="69"/>
      <c r="AS941" s="69"/>
      <c r="AT941" s="69"/>
      <c r="AU941" s="69"/>
      <c r="AV941" s="69"/>
      <c r="AW941" s="69"/>
      <c r="AX941" s="69"/>
      <c r="AY941" s="69"/>
      <c r="AZ941" s="69"/>
      <c r="BA941" s="69"/>
      <c r="BB941" s="69"/>
      <c r="BC941" s="69"/>
      <c r="BD941" s="69"/>
      <c r="BE941" s="69"/>
      <c r="BF941" s="69"/>
      <c r="BG941" s="69"/>
      <c r="BH941" s="69"/>
      <c r="BI941" s="69"/>
      <c r="BJ941" s="69"/>
      <c r="BK941" s="69"/>
      <c r="BL941" s="69"/>
      <c r="BM941" s="69"/>
      <c r="BN941" s="69"/>
      <c r="BO941" s="69"/>
      <c r="BP941" s="69"/>
      <c r="BQ941" s="69"/>
      <c r="BR941" s="69"/>
      <c r="BS941" s="69"/>
      <c r="BT941" s="69"/>
      <c r="BU941" s="69"/>
      <c r="BV941" s="69"/>
      <c r="BW941" s="69"/>
      <c r="BX941" s="69"/>
      <c r="BY941" s="69"/>
      <c r="BZ941" s="69"/>
      <c r="CA941" s="69"/>
      <c r="CB941" s="69"/>
      <c r="CC941" s="69"/>
      <c r="CD941" s="69"/>
      <c r="CE941" s="69"/>
      <c r="CF941" s="69"/>
      <c r="CG941" s="69"/>
      <c r="CH941" s="69"/>
      <c r="CI941" s="69"/>
      <c r="CJ941" s="69"/>
      <c r="CK941" s="69"/>
      <c r="CL941" s="69"/>
      <c r="CM941" s="69"/>
      <c r="CN941" s="69"/>
      <c r="CO941" s="69"/>
      <c r="CP941" s="69"/>
      <c r="CQ941" s="69"/>
      <c r="CR941" s="69"/>
      <c r="CS941" s="69"/>
      <c r="CT941" s="69"/>
      <c r="CU941" s="69"/>
      <c r="CV941" s="69"/>
      <c r="CW941" s="69"/>
      <c r="CX941" s="69"/>
      <c r="CY941" s="69"/>
      <c r="CZ941" s="69"/>
      <c r="DA941" s="69"/>
      <c r="DB941" s="69"/>
      <c r="DC941" s="69"/>
      <c r="DD941" s="69"/>
      <c r="DE941" s="69"/>
      <c r="DF941" s="69"/>
      <c r="DG941" s="69"/>
      <c r="DH941" s="69"/>
      <c r="DI941" s="69"/>
      <c r="DJ941" s="69"/>
      <c r="DK941" s="69"/>
      <c r="DL941" s="69"/>
      <c r="DM941" s="69"/>
      <c r="DN941" s="69"/>
      <c r="DO941" s="69"/>
      <c r="DP941" s="69"/>
      <c r="DQ941" s="69"/>
      <c r="DR941" s="69"/>
      <c r="DS941" s="69"/>
      <c r="DT941" s="69"/>
      <c r="DU941" s="69"/>
      <c r="DV941" s="69"/>
      <c r="DW941" s="69"/>
      <c r="DX941" s="69"/>
      <c r="DY941" s="69"/>
      <c r="DZ941" s="69"/>
      <c r="EA941" s="69"/>
      <c r="EB941" s="69"/>
      <c r="EC941" s="69"/>
      <c r="ED941" s="69"/>
      <c r="EE941" s="69"/>
      <c r="EF941" s="69"/>
      <c r="EG941" s="69"/>
      <c r="EH941" s="69"/>
      <c r="EI941" s="69"/>
      <c r="EJ941" s="69"/>
      <c r="EK941" s="69"/>
      <c r="EL941" s="69"/>
      <c r="EM941" s="69"/>
      <c r="EN941" s="69"/>
      <c r="EO941" s="69"/>
      <c r="EP941" s="69"/>
      <c r="EQ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c r="AH942" s="69"/>
      <c r="AI942" s="69"/>
      <c r="AJ942" s="69"/>
      <c r="AK942" s="69"/>
      <c r="AL942" s="69"/>
      <c r="AM942" s="69"/>
      <c r="AN942" s="69"/>
      <c r="AO942" s="69"/>
      <c r="AP942" s="69"/>
      <c r="AQ942" s="69"/>
      <c r="AR942" s="69"/>
      <c r="AS942" s="69"/>
      <c r="AT942" s="69"/>
      <c r="AU942" s="69"/>
      <c r="AV942" s="69"/>
      <c r="AW942" s="69"/>
      <c r="AX942" s="69"/>
      <c r="AY942" s="69"/>
      <c r="AZ942" s="69"/>
      <c r="BA942" s="69"/>
      <c r="BB942" s="69"/>
      <c r="BC942" s="69"/>
      <c r="BD942" s="69"/>
      <c r="BE942" s="69"/>
      <c r="BF942" s="69"/>
      <c r="BG942" s="69"/>
      <c r="BH942" s="69"/>
      <c r="BI942" s="69"/>
      <c r="BJ942" s="69"/>
      <c r="BK942" s="69"/>
      <c r="BL942" s="69"/>
      <c r="BM942" s="69"/>
      <c r="BN942" s="69"/>
      <c r="BO942" s="69"/>
      <c r="BP942" s="69"/>
      <c r="BQ942" s="69"/>
      <c r="BR942" s="69"/>
      <c r="BS942" s="69"/>
      <c r="BT942" s="69"/>
      <c r="BU942" s="69"/>
      <c r="BV942" s="69"/>
      <c r="BW942" s="69"/>
      <c r="BX942" s="69"/>
      <c r="BY942" s="69"/>
      <c r="BZ942" s="69"/>
      <c r="CA942" s="69"/>
      <c r="CB942" s="69"/>
      <c r="CC942" s="69"/>
      <c r="CD942" s="69"/>
      <c r="CE942" s="69"/>
      <c r="CF942" s="69"/>
      <c r="CG942" s="69"/>
      <c r="CH942" s="69"/>
      <c r="CI942" s="69"/>
      <c r="CJ942" s="69"/>
      <c r="CK942" s="69"/>
      <c r="CL942" s="69"/>
      <c r="CM942" s="69"/>
      <c r="CN942" s="69"/>
      <c r="CO942" s="69"/>
      <c r="CP942" s="69"/>
      <c r="CQ942" s="69"/>
      <c r="CR942" s="69"/>
      <c r="CS942" s="69"/>
      <c r="CT942" s="69"/>
      <c r="CU942" s="69"/>
      <c r="CV942" s="69"/>
      <c r="CW942" s="69"/>
      <c r="CX942" s="69"/>
      <c r="CY942" s="69"/>
      <c r="CZ942" s="69"/>
      <c r="DA942" s="69"/>
      <c r="DB942" s="69"/>
      <c r="DC942" s="69"/>
      <c r="DD942" s="69"/>
      <c r="DE942" s="69"/>
      <c r="DF942" s="69"/>
      <c r="DG942" s="69"/>
      <c r="DH942" s="69"/>
      <c r="DI942" s="69"/>
      <c r="DJ942" s="69"/>
      <c r="DK942" s="69"/>
      <c r="DL942" s="69"/>
      <c r="DM942" s="69"/>
      <c r="DN942" s="69"/>
      <c r="DO942" s="69"/>
      <c r="DP942" s="69"/>
      <c r="DQ942" s="69"/>
      <c r="DR942" s="69"/>
      <c r="DS942" s="69"/>
      <c r="DT942" s="69"/>
      <c r="DU942" s="69"/>
      <c r="DV942" s="69"/>
      <c r="DW942" s="69"/>
      <c r="DX942" s="69"/>
      <c r="DY942" s="69"/>
      <c r="DZ942" s="69"/>
      <c r="EA942" s="69"/>
      <c r="EB942" s="69"/>
      <c r="EC942" s="69"/>
      <c r="ED942" s="69"/>
      <c r="EE942" s="69"/>
      <c r="EF942" s="69"/>
      <c r="EG942" s="69"/>
      <c r="EH942" s="69"/>
      <c r="EI942" s="69"/>
      <c r="EJ942" s="69"/>
      <c r="EK942" s="69"/>
      <c r="EL942" s="69"/>
      <c r="EM942" s="69"/>
      <c r="EN942" s="69"/>
      <c r="EO942" s="69"/>
      <c r="EP942" s="69"/>
      <c r="EQ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c r="AC943" s="69"/>
      <c r="AD943" s="69"/>
      <c r="AE943" s="69"/>
      <c r="AF943" s="69"/>
      <c r="AG943" s="69"/>
      <c r="AH943" s="69"/>
      <c r="AI943" s="69"/>
      <c r="AJ943" s="69"/>
      <c r="AK943" s="69"/>
      <c r="AL943" s="69"/>
      <c r="AM943" s="69"/>
      <c r="AN943" s="69"/>
      <c r="AO943" s="69"/>
      <c r="AP943" s="69"/>
      <c r="AQ943" s="69"/>
      <c r="AR943" s="69"/>
      <c r="AS943" s="69"/>
      <c r="AT943" s="69"/>
      <c r="AU943" s="69"/>
      <c r="AV943" s="69"/>
      <c r="AW943" s="69"/>
      <c r="AX943" s="69"/>
      <c r="AY943" s="69"/>
      <c r="AZ943" s="69"/>
      <c r="BA943" s="69"/>
      <c r="BB943" s="69"/>
      <c r="BC943" s="69"/>
      <c r="BD943" s="69"/>
      <c r="BE943" s="69"/>
      <c r="BF943" s="69"/>
      <c r="BG943" s="69"/>
      <c r="BH943" s="69"/>
      <c r="BI943" s="69"/>
      <c r="BJ943" s="69"/>
      <c r="BK943" s="69"/>
      <c r="BL943" s="69"/>
      <c r="BM943" s="69"/>
      <c r="BN943" s="69"/>
      <c r="BO943" s="69"/>
      <c r="BP943" s="69"/>
      <c r="BQ943" s="69"/>
      <c r="BR943" s="69"/>
      <c r="BS943" s="69"/>
      <c r="BT943" s="69"/>
      <c r="BU943" s="69"/>
      <c r="BV943" s="69"/>
      <c r="BW943" s="69"/>
      <c r="BX943" s="69"/>
      <c r="BY943" s="69"/>
      <c r="BZ943" s="69"/>
      <c r="CA943" s="69"/>
      <c r="CB943" s="69"/>
      <c r="CC943" s="69"/>
      <c r="CD943" s="69"/>
      <c r="CE943" s="69"/>
      <c r="CF943" s="69"/>
      <c r="CG943" s="69"/>
      <c r="CH943" s="69"/>
      <c r="CI943" s="69"/>
      <c r="CJ943" s="69"/>
      <c r="CK943" s="69"/>
      <c r="CL943" s="69"/>
      <c r="CM943" s="69"/>
      <c r="CN943" s="69"/>
      <c r="CO943" s="69"/>
      <c r="CP943" s="69"/>
      <c r="CQ943" s="69"/>
      <c r="CR943" s="69"/>
      <c r="CS943" s="69"/>
      <c r="CT943" s="69"/>
      <c r="CU943" s="69"/>
      <c r="CV943" s="69"/>
      <c r="CW943" s="69"/>
      <c r="CX943" s="69"/>
      <c r="CY943" s="69"/>
      <c r="CZ943" s="69"/>
      <c r="DA943" s="69"/>
      <c r="DB943" s="69"/>
      <c r="DC943" s="69"/>
      <c r="DD943" s="69"/>
      <c r="DE943" s="69"/>
      <c r="DF943" s="69"/>
      <c r="DG943" s="69"/>
      <c r="DH943" s="69"/>
      <c r="DI943" s="69"/>
      <c r="DJ943" s="69"/>
      <c r="DK943" s="69"/>
      <c r="DL943" s="69"/>
      <c r="DM943" s="69"/>
      <c r="DN943" s="69"/>
      <c r="DO943" s="69"/>
      <c r="DP943" s="69"/>
      <c r="DQ943" s="69"/>
      <c r="DR943" s="69"/>
      <c r="DS943" s="69"/>
      <c r="DT943" s="69"/>
      <c r="DU943" s="69"/>
      <c r="DV943" s="69"/>
      <c r="DW943" s="69"/>
      <c r="DX943" s="69"/>
      <c r="DY943" s="69"/>
      <c r="DZ943" s="69"/>
      <c r="EA943" s="69"/>
      <c r="EB943" s="69"/>
      <c r="EC943" s="69"/>
      <c r="ED943" s="69"/>
      <c r="EE943" s="69"/>
      <c r="EF943" s="69"/>
      <c r="EG943" s="69"/>
      <c r="EH943" s="69"/>
      <c r="EI943" s="69"/>
      <c r="EJ943" s="69"/>
      <c r="EK943" s="69"/>
      <c r="EL943" s="69"/>
      <c r="EM943" s="69"/>
      <c r="EN943" s="69"/>
      <c r="EO943" s="69"/>
      <c r="EP943" s="69"/>
      <c r="EQ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c r="AL944" s="69"/>
      <c r="AM944" s="69"/>
      <c r="AN944" s="69"/>
      <c r="AO944" s="69"/>
      <c r="AP944" s="69"/>
      <c r="AQ944" s="69"/>
      <c r="AR944" s="69"/>
      <c r="AS944" s="69"/>
      <c r="AT944" s="69"/>
      <c r="AU944" s="69"/>
      <c r="AV944" s="69"/>
      <c r="AW944" s="69"/>
      <c r="AX944" s="69"/>
      <c r="AY944" s="69"/>
      <c r="AZ944" s="69"/>
      <c r="BA944" s="69"/>
      <c r="BB944" s="69"/>
      <c r="BC944" s="69"/>
      <c r="BD944" s="69"/>
      <c r="BE944" s="69"/>
      <c r="BF944" s="69"/>
      <c r="BG944" s="69"/>
      <c r="BH944" s="69"/>
      <c r="BI944" s="69"/>
      <c r="BJ944" s="69"/>
      <c r="BK944" s="69"/>
      <c r="BL944" s="69"/>
      <c r="BM944" s="69"/>
      <c r="BN944" s="69"/>
      <c r="BO944" s="69"/>
      <c r="BP944" s="69"/>
      <c r="BQ944" s="69"/>
      <c r="BR944" s="69"/>
      <c r="BS944" s="69"/>
      <c r="BT944" s="69"/>
      <c r="BU944" s="69"/>
      <c r="BV944" s="69"/>
      <c r="BW944" s="69"/>
      <c r="BX944" s="69"/>
      <c r="BY944" s="69"/>
      <c r="BZ944" s="69"/>
      <c r="CA944" s="69"/>
      <c r="CB944" s="69"/>
      <c r="CC944" s="69"/>
      <c r="CD944" s="69"/>
      <c r="CE944" s="69"/>
      <c r="CF944" s="69"/>
      <c r="CG944" s="69"/>
      <c r="CH944" s="69"/>
      <c r="CI944" s="69"/>
      <c r="CJ944" s="69"/>
      <c r="CK944" s="69"/>
      <c r="CL944" s="69"/>
      <c r="CM944" s="69"/>
      <c r="CN944" s="69"/>
      <c r="CO944" s="69"/>
      <c r="CP944" s="69"/>
      <c r="CQ944" s="69"/>
      <c r="CR944" s="69"/>
      <c r="CS944" s="69"/>
      <c r="CT944" s="69"/>
      <c r="CU944" s="69"/>
      <c r="CV944" s="69"/>
      <c r="CW944" s="69"/>
      <c r="CX944" s="69"/>
      <c r="CY944" s="69"/>
      <c r="CZ944" s="69"/>
      <c r="DA944" s="69"/>
      <c r="DB944" s="69"/>
      <c r="DC944" s="69"/>
      <c r="DD944" s="69"/>
      <c r="DE944" s="69"/>
      <c r="DF944" s="69"/>
      <c r="DG944" s="69"/>
      <c r="DH944" s="69"/>
      <c r="DI944" s="69"/>
      <c r="DJ944" s="69"/>
      <c r="DK944" s="69"/>
      <c r="DL944" s="69"/>
      <c r="DM944" s="69"/>
      <c r="DN944" s="69"/>
      <c r="DO944" s="69"/>
      <c r="DP944" s="69"/>
      <c r="DQ944" s="69"/>
      <c r="DR944" s="69"/>
      <c r="DS944" s="69"/>
      <c r="DT944" s="69"/>
      <c r="DU944" s="69"/>
      <c r="DV944" s="69"/>
      <c r="DW944" s="69"/>
      <c r="DX944" s="69"/>
      <c r="DY944" s="69"/>
      <c r="DZ944" s="69"/>
      <c r="EA944" s="69"/>
      <c r="EB944" s="69"/>
      <c r="EC944" s="69"/>
      <c r="ED944" s="69"/>
      <c r="EE944" s="69"/>
      <c r="EF944" s="69"/>
      <c r="EG944" s="69"/>
      <c r="EH944" s="69"/>
      <c r="EI944" s="69"/>
      <c r="EJ944" s="69"/>
      <c r="EK944" s="69"/>
      <c r="EL944" s="69"/>
      <c r="EM944" s="69"/>
      <c r="EN944" s="69"/>
      <c r="EO944" s="69"/>
      <c r="EP944" s="69"/>
      <c r="EQ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c r="AH945" s="69"/>
      <c r="AI945" s="69"/>
      <c r="AJ945" s="69"/>
      <c r="AK945" s="69"/>
      <c r="AL945" s="69"/>
      <c r="AM945" s="69"/>
      <c r="AN945" s="69"/>
      <c r="AO945" s="69"/>
      <c r="AP945" s="69"/>
      <c r="AQ945" s="69"/>
      <c r="AR945" s="69"/>
      <c r="AS945" s="69"/>
      <c r="AT945" s="69"/>
      <c r="AU945" s="69"/>
      <c r="AV945" s="69"/>
      <c r="AW945" s="69"/>
      <c r="AX945" s="69"/>
      <c r="AY945" s="69"/>
      <c r="AZ945" s="69"/>
      <c r="BA945" s="69"/>
      <c r="BB945" s="69"/>
      <c r="BC945" s="69"/>
      <c r="BD945" s="69"/>
      <c r="BE945" s="69"/>
      <c r="BF945" s="69"/>
      <c r="BG945" s="69"/>
      <c r="BH945" s="69"/>
      <c r="BI945" s="69"/>
      <c r="BJ945" s="69"/>
      <c r="BK945" s="69"/>
      <c r="BL945" s="69"/>
      <c r="BM945" s="69"/>
      <c r="BN945" s="69"/>
      <c r="BO945" s="69"/>
      <c r="BP945" s="69"/>
      <c r="BQ945" s="69"/>
      <c r="BR945" s="69"/>
      <c r="BS945" s="69"/>
      <c r="BT945" s="69"/>
      <c r="BU945" s="69"/>
      <c r="BV945" s="69"/>
      <c r="BW945" s="69"/>
      <c r="BX945" s="69"/>
      <c r="BY945" s="69"/>
      <c r="BZ945" s="69"/>
      <c r="CA945" s="69"/>
      <c r="CB945" s="69"/>
      <c r="CC945" s="69"/>
      <c r="CD945" s="69"/>
      <c r="CE945" s="69"/>
      <c r="CF945" s="69"/>
      <c r="CG945" s="69"/>
      <c r="CH945" s="69"/>
      <c r="CI945" s="69"/>
      <c r="CJ945" s="69"/>
      <c r="CK945" s="69"/>
      <c r="CL945" s="69"/>
      <c r="CM945" s="69"/>
      <c r="CN945" s="69"/>
      <c r="CO945" s="69"/>
      <c r="CP945" s="69"/>
      <c r="CQ945" s="69"/>
      <c r="CR945" s="69"/>
      <c r="CS945" s="69"/>
      <c r="CT945" s="69"/>
      <c r="CU945" s="69"/>
      <c r="CV945" s="69"/>
      <c r="CW945" s="69"/>
      <c r="CX945" s="69"/>
      <c r="CY945" s="69"/>
      <c r="CZ945" s="69"/>
      <c r="DA945" s="69"/>
      <c r="DB945" s="69"/>
      <c r="DC945" s="69"/>
      <c r="DD945" s="69"/>
      <c r="DE945" s="69"/>
      <c r="DF945" s="69"/>
      <c r="DG945" s="69"/>
      <c r="DH945" s="69"/>
      <c r="DI945" s="69"/>
      <c r="DJ945" s="69"/>
      <c r="DK945" s="69"/>
      <c r="DL945" s="69"/>
      <c r="DM945" s="69"/>
      <c r="DN945" s="69"/>
      <c r="DO945" s="69"/>
      <c r="DP945" s="69"/>
      <c r="DQ945" s="69"/>
      <c r="DR945" s="69"/>
      <c r="DS945" s="69"/>
      <c r="DT945" s="69"/>
      <c r="DU945" s="69"/>
      <c r="DV945" s="69"/>
      <c r="DW945" s="69"/>
      <c r="DX945" s="69"/>
      <c r="DY945" s="69"/>
      <c r="DZ945" s="69"/>
      <c r="EA945" s="69"/>
      <c r="EB945" s="69"/>
      <c r="EC945" s="69"/>
      <c r="ED945" s="69"/>
      <c r="EE945" s="69"/>
      <c r="EF945" s="69"/>
      <c r="EG945" s="69"/>
      <c r="EH945" s="69"/>
      <c r="EI945" s="69"/>
      <c r="EJ945" s="69"/>
      <c r="EK945" s="69"/>
      <c r="EL945" s="69"/>
      <c r="EM945" s="69"/>
      <c r="EN945" s="69"/>
      <c r="EO945" s="69"/>
      <c r="EP945" s="69"/>
      <c r="EQ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c r="AC946" s="69"/>
      <c r="AD946" s="69"/>
      <c r="AE946" s="69"/>
      <c r="AF946" s="69"/>
      <c r="AG946" s="69"/>
      <c r="AH946" s="69"/>
      <c r="AI946" s="69"/>
      <c r="AJ946" s="69"/>
      <c r="AK946" s="69"/>
      <c r="AL946" s="69"/>
      <c r="AM946" s="69"/>
      <c r="AN946" s="69"/>
      <c r="AO946" s="69"/>
      <c r="AP946" s="69"/>
      <c r="AQ946" s="69"/>
      <c r="AR946" s="69"/>
      <c r="AS946" s="69"/>
      <c r="AT946" s="69"/>
      <c r="AU946" s="69"/>
      <c r="AV946" s="69"/>
      <c r="AW946" s="69"/>
      <c r="AX946" s="69"/>
      <c r="AY946" s="69"/>
      <c r="AZ946" s="69"/>
      <c r="BA946" s="69"/>
      <c r="BB946" s="69"/>
      <c r="BC946" s="69"/>
      <c r="BD946" s="69"/>
      <c r="BE946" s="69"/>
      <c r="BF946" s="69"/>
      <c r="BG946" s="69"/>
      <c r="BH946" s="69"/>
      <c r="BI946" s="69"/>
      <c r="BJ946" s="69"/>
      <c r="BK946" s="69"/>
      <c r="BL946" s="69"/>
      <c r="BM946" s="69"/>
      <c r="BN946" s="69"/>
      <c r="BO946" s="69"/>
      <c r="BP946" s="69"/>
      <c r="BQ946" s="69"/>
      <c r="BR946" s="69"/>
      <c r="BS946" s="69"/>
      <c r="BT946" s="69"/>
      <c r="BU946" s="69"/>
      <c r="BV946" s="69"/>
      <c r="BW946" s="69"/>
      <c r="BX946" s="69"/>
      <c r="BY946" s="69"/>
      <c r="BZ946" s="69"/>
      <c r="CA946" s="69"/>
      <c r="CB946" s="69"/>
      <c r="CC946" s="69"/>
      <c r="CD946" s="69"/>
      <c r="CE946" s="69"/>
      <c r="CF946" s="69"/>
      <c r="CG946" s="69"/>
      <c r="CH946" s="69"/>
      <c r="CI946" s="69"/>
      <c r="CJ946" s="69"/>
      <c r="CK946" s="69"/>
      <c r="CL946" s="69"/>
      <c r="CM946" s="69"/>
      <c r="CN946" s="69"/>
      <c r="CO946" s="69"/>
      <c r="CP946" s="69"/>
      <c r="CQ946" s="69"/>
      <c r="CR946" s="69"/>
      <c r="CS946" s="69"/>
      <c r="CT946" s="69"/>
      <c r="CU946" s="69"/>
      <c r="CV946" s="69"/>
      <c r="CW946" s="69"/>
      <c r="CX946" s="69"/>
      <c r="CY946" s="69"/>
      <c r="CZ946" s="69"/>
      <c r="DA946" s="69"/>
      <c r="DB946" s="69"/>
      <c r="DC946" s="69"/>
      <c r="DD946" s="69"/>
      <c r="DE946" s="69"/>
      <c r="DF946" s="69"/>
      <c r="DG946" s="69"/>
      <c r="DH946" s="69"/>
      <c r="DI946" s="69"/>
      <c r="DJ946" s="69"/>
      <c r="DK946" s="69"/>
      <c r="DL946" s="69"/>
      <c r="DM946" s="69"/>
      <c r="DN946" s="69"/>
      <c r="DO946" s="69"/>
      <c r="DP946" s="69"/>
      <c r="DQ946" s="69"/>
      <c r="DR946" s="69"/>
      <c r="DS946" s="69"/>
      <c r="DT946" s="69"/>
      <c r="DU946" s="69"/>
      <c r="DV946" s="69"/>
      <c r="DW946" s="69"/>
      <c r="DX946" s="69"/>
      <c r="DY946" s="69"/>
      <c r="DZ946" s="69"/>
      <c r="EA946" s="69"/>
      <c r="EB946" s="69"/>
      <c r="EC946" s="69"/>
      <c r="ED946" s="69"/>
      <c r="EE946" s="69"/>
      <c r="EF946" s="69"/>
      <c r="EG946" s="69"/>
      <c r="EH946" s="69"/>
      <c r="EI946" s="69"/>
      <c r="EJ946" s="69"/>
      <c r="EK946" s="69"/>
      <c r="EL946" s="69"/>
      <c r="EM946" s="69"/>
      <c r="EN946" s="69"/>
      <c r="EO946" s="69"/>
      <c r="EP946" s="69"/>
      <c r="EQ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c r="AC947" s="69"/>
      <c r="AD947" s="69"/>
      <c r="AE947" s="69"/>
      <c r="AF947" s="69"/>
      <c r="AG947" s="69"/>
      <c r="AH947" s="69"/>
      <c r="AI947" s="69"/>
      <c r="AJ947" s="69"/>
      <c r="AK947" s="69"/>
      <c r="AL947" s="69"/>
      <c r="AM947" s="69"/>
      <c r="AN947" s="69"/>
      <c r="AO947" s="69"/>
      <c r="AP947" s="69"/>
      <c r="AQ947" s="69"/>
      <c r="AR947" s="69"/>
      <c r="AS947" s="69"/>
      <c r="AT947" s="69"/>
      <c r="AU947" s="69"/>
      <c r="AV947" s="69"/>
      <c r="AW947" s="69"/>
      <c r="AX947" s="69"/>
      <c r="AY947" s="69"/>
      <c r="AZ947" s="69"/>
      <c r="BA947" s="69"/>
      <c r="BB947" s="69"/>
      <c r="BC947" s="69"/>
      <c r="BD947" s="69"/>
      <c r="BE947" s="69"/>
      <c r="BF947" s="69"/>
      <c r="BG947" s="69"/>
      <c r="BH947" s="69"/>
      <c r="BI947" s="69"/>
      <c r="BJ947" s="69"/>
      <c r="BK947" s="69"/>
      <c r="BL947" s="69"/>
      <c r="BM947" s="69"/>
      <c r="BN947" s="69"/>
      <c r="BO947" s="69"/>
      <c r="BP947" s="69"/>
      <c r="BQ947" s="69"/>
      <c r="BR947" s="69"/>
      <c r="BS947" s="69"/>
      <c r="BT947" s="69"/>
      <c r="BU947" s="69"/>
      <c r="BV947" s="69"/>
      <c r="BW947" s="69"/>
      <c r="BX947" s="69"/>
      <c r="BY947" s="69"/>
      <c r="BZ947" s="69"/>
      <c r="CA947" s="69"/>
      <c r="CB947" s="69"/>
      <c r="CC947" s="69"/>
      <c r="CD947" s="69"/>
      <c r="CE947" s="69"/>
      <c r="CF947" s="69"/>
      <c r="CG947" s="69"/>
      <c r="CH947" s="69"/>
      <c r="CI947" s="69"/>
      <c r="CJ947" s="69"/>
      <c r="CK947" s="69"/>
      <c r="CL947" s="69"/>
      <c r="CM947" s="69"/>
      <c r="CN947" s="69"/>
      <c r="CO947" s="69"/>
      <c r="CP947" s="69"/>
      <c r="CQ947" s="69"/>
      <c r="CR947" s="69"/>
      <c r="CS947" s="69"/>
      <c r="CT947" s="69"/>
      <c r="CU947" s="69"/>
      <c r="CV947" s="69"/>
      <c r="CW947" s="69"/>
      <c r="CX947" s="69"/>
      <c r="CY947" s="69"/>
      <c r="CZ947" s="69"/>
      <c r="DA947" s="69"/>
      <c r="DB947" s="69"/>
      <c r="DC947" s="69"/>
      <c r="DD947" s="69"/>
      <c r="DE947" s="69"/>
      <c r="DF947" s="69"/>
      <c r="DG947" s="69"/>
      <c r="DH947" s="69"/>
      <c r="DI947" s="69"/>
      <c r="DJ947" s="69"/>
      <c r="DK947" s="69"/>
      <c r="DL947" s="69"/>
      <c r="DM947" s="69"/>
      <c r="DN947" s="69"/>
      <c r="DO947" s="69"/>
      <c r="DP947" s="69"/>
      <c r="DQ947" s="69"/>
      <c r="DR947" s="69"/>
      <c r="DS947" s="69"/>
      <c r="DT947" s="69"/>
      <c r="DU947" s="69"/>
      <c r="DV947" s="69"/>
      <c r="DW947" s="69"/>
      <c r="DX947" s="69"/>
      <c r="DY947" s="69"/>
      <c r="DZ947" s="69"/>
      <c r="EA947" s="69"/>
      <c r="EB947" s="69"/>
      <c r="EC947" s="69"/>
      <c r="ED947" s="69"/>
      <c r="EE947" s="69"/>
      <c r="EF947" s="69"/>
      <c r="EG947" s="69"/>
      <c r="EH947" s="69"/>
      <c r="EI947" s="69"/>
      <c r="EJ947" s="69"/>
      <c r="EK947" s="69"/>
      <c r="EL947" s="69"/>
      <c r="EM947" s="69"/>
      <c r="EN947" s="69"/>
      <c r="EO947" s="69"/>
      <c r="EP947" s="69"/>
      <c r="EQ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c r="AH948" s="69"/>
      <c r="AI948" s="69"/>
      <c r="AJ948" s="69"/>
      <c r="AK948" s="69"/>
      <c r="AL948" s="69"/>
      <c r="AM948" s="69"/>
      <c r="AN948" s="69"/>
      <c r="AO948" s="69"/>
      <c r="AP948" s="69"/>
      <c r="AQ948" s="69"/>
      <c r="AR948" s="69"/>
      <c r="AS948" s="69"/>
      <c r="AT948" s="69"/>
      <c r="AU948" s="69"/>
      <c r="AV948" s="69"/>
      <c r="AW948" s="69"/>
      <c r="AX948" s="69"/>
      <c r="AY948" s="69"/>
      <c r="AZ948" s="69"/>
      <c r="BA948" s="69"/>
      <c r="BB948" s="69"/>
      <c r="BC948" s="69"/>
      <c r="BD948" s="69"/>
      <c r="BE948" s="69"/>
      <c r="BF948" s="69"/>
      <c r="BG948" s="69"/>
      <c r="BH948" s="69"/>
      <c r="BI948" s="69"/>
      <c r="BJ948" s="69"/>
      <c r="BK948" s="69"/>
      <c r="BL948" s="69"/>
      <c r="BM948" s="69"/>
      <c r="BN948" s="69"/>
      <c r="BO948" s="69"/>
      <c r="BP948" s="69"/>
      <c r="BQ948" s="69"/>
      <c r="BR948" s="69"/>
      <c r="BS948" s="69"/>
      <c r="BT948" s="69"/>
      <c r="BU948" s="69"/>
      <c r="BV948" s="69"/>
      <c r="BW948" s="69"/>
      <c r="BX948" s="69"/>
      <c r="BY948" s="69"/>
      <c r="BZ948" s="69"/>
      <c r="CA948" s="69"/>
      <c r="CB948" s="69"/>
      <c r="CC948" s="69"/>
      <c r="CD948" s="69"/>
      <c r="CE948" s="69"/>
      <c r="CF948" s="69"/>
      <c r="CG948" s="69"/>
      <c r="CH948" s="69"/>
      <c r="CI948" s="69"/>
      <c r="CJ948" s="69"/>
      <c r="CK948" s="69"/>
      <c r="CL948" s="69"/>
      <c r="CM948" s="69"/>
      <c r="CN948" s="69"/>
      <c r="CO948" s="69"/>
      <c r="CP948" s="69"/>
      <c r="CQ948" s="69"/>
      <c r="CR948" s="69"/>
      <c r="CS948" s="69"/>
      <c r="CT948" s="69"/>
      <c r="CU948" s="69"/>
      <c r="CV948" s="69"/>
      <c r="CW948" s="69"/>
      <c r="CX948" s="69"/>
      <c r="CY948" s="69"/>
      <c r="CZ948" s="69"/>
      <c r="DA948" s="69"/>
      <c r="DB948" s="69"/>
      <c r="DC948" s="69"/>
      <c r="DD948" s="69"/>
      <c r="DE948" s="69"/>
      <c r="DF948" s="69"/>
      <c r="DG948" s="69"/>
      <c r="DH948" s="69"/>
      <c r="DI948" s="69"/>
      <c r="DJ948" s="69"/>
      <c r="DK948" s="69"/>
      <c r="DL948" s="69"/>
      <c r="DM948" s="69"/>
      <c r="DN948" s="69"/>
      <c r="DO948" s="69"/>
      <c r="DP948" s="69"/>
      <c r="DQ948" s="69"/>
      <c r="DR948" s="69"/>
      <c r="DS948" s="69"/>
      <c r="DT948" s="69"/>
      <c r="DU948" s="69"/>
      <c r="DV948" s="69"/>
      <c r="DW948" s="69"/>
      <c r="DX948" s="69"/>
      <c r="DY948" s="69"/>
      <c r="DZ948" s="69"/>
      <c r="EA948" s="69"/>
      <c r="EB948" s="69"/>
      <c r="EC948" s="69"/>
      <c r="ED948" s="69"/>
      <c r="EE948" s="69"/>
      <c r="EF948" s="69"/>
      <c r="EG948" s="69"/>
      <c r="EH948" s="69"/>
      <c r="EI948" s="69"/>
      <c r="EJ948" s="69"/>
      <c r="EK948" s="69"/>
      <c r="EL948" s="69"/>
      <c r="EM948" s="69"/>
      <c r="EN948" s="69"/>
      <c r="EO948" s="69"/>
      <c r="EP948" s="69"/>
      <c r="EQ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c r="AC949" s="69"/>
      <c r="AD949" s="69"/>
      <c r="AE949" s="69"/>
      <c r="AF949" s="69"/>
      <c r="AG949" s="69"/>
      <c r="AH949" s="69"/>
      <c r="AI949" s="69"/>
      <c r="AJ949" s="69"/>
      <c r="AK949" s="69"/>
      <c r="AL949" s="69"/>
      <c r="AM949" s="69"/>
      <c r="AN949" s="69"/>
      <c r="AO949" s="69"/>
      <c r="AP949" s="69"/>
      <c r="AQ949" s="69"/>
      <c r="AR949" s="69"/>
      <c r="AS949" s="69"/>
      <c r="AT949" s="69"/>
      <c r="AU949" s="69"/>
      <c r="AV949" s="69"/>
      <c r="AW949" s="69"/>
      <c r="AX949" s="69"/>
      <c r="AY949" s="69"/>
      <c r="AZ949" s="69"/>
      <c r="BA949" s="69"/>
      <c r="BB949" s="69"/>
      <c r="BC949" s="69"/>
      <c r="BD949" s="69"/>
      <c r="BE949" s="69"/>
      <c r="BF949" s="69"/>
      <c r="BG949" s="69"/>
      <c r="BH949" s="69"/>
      <c r="BI949" s="69"/>
      <c r="BJ949" s="69"/>
      <c r="BK949" s="69"/>
      <c r="BL949" s="69"/>
      <c r="BM949" s="69"/>
      <c r="BN949" s="69"/>
      <c r="BO949" s="69"/>
      <c r="BP949" s="69"/>
      <c r="BQ949" s="69"/>
      <c r="BR949" s="69"/>
      <c r="BS949" s="69"/>
      <c r="BT949" s="69"/>
      <c r="BU949" s="69"/>
      <c r="BV949" s="69"/>
      <c r="BW949" s="69"/>
      <c r="BX949" s="69"/>
      <c r="BY949" s="69"/>
      <c r="BZ949" s="69"/>
      <c r="CA949" s="69"/>
      <c r="CB949" s="69"/>
      <c r="CC949" s="69"/>
      <c r="CD949" s="69"/>
      <c r="CE949" s="69"/>
      <c r="CF949" s="69"/>
      <c r="CG949" s="69"/>
      <c r="CH949" s="69"/>
      <c r="CI949" s="69"/>
      <c r="CJ949" s="69"/>
      <c r="CK949" s="69"/>
      <c r="CL949" s="69"/>
      <c r="CM949" s="69"/>
      <c r="CN949" s="69"/>
      <c r="CO949" s="69"/>
      <c r="CP949" s="69"/>
      <c r="CQ949" s="69"/>
      <c r="CR949" s="69"/>
      <c r="CS949" s="69"/>
      <c r="CT949" s="69"/>
      <c r="CU949" s="69"/>
      <c r="CV949" s="69"/>
      <c r="CW949" s="69"/>
      <c r="CX949" s="69"/>
      <c r="CY949" s="69"/>
      <c r="CZ949" s="69"/>
      <c r="DA949" s="69"/>
      <c r="DB949" s="69"/>
      <c r="DC949" s="69"/>
      <c r="DD949" s="69"/>
      <c r="DE949" s="69"/>
      <c r="DF949" s="69"/>
      <c r="DG949" s="69"/>
      <c r="DH949" s="69"/>
      <c r="DI949" s="69"/>
      <c r="DJ949" s="69"/>
      <c r="DK949" s="69"/>
      <c r="DL949" s="69"/>
      <c r="DM949" s="69"/>
      <c r="DN949" s="69"/>
      <c r="DO949" s="69"/>
      <c r="DP949" s="69"/>
      <c r="DQ949" s="69"/>
      <c r="DR949" s="69"/>
      <c r="DS949" s="69"/>
      <c r="DT949" s="69"/>
      <c r="DU949" s="69"/>
      <c r="DV949" s="69"/>
      <c r="DW949" s="69"/>
      <c r="DX949" s="69"/>
      <c r="DY949" s="69"/>
      <c r="DZ949" s="69"/>
      <c r="EA949" s="69"/>
      <c r="EB949" s="69"/>
      <c r="EC949" s="69"/>
      <c r="ED949" s="69"/>
      <c r="EE949" s="69"/>
      <c r="EF949" s="69"/>
      <c r="EG949" s="69"/>
      <c r="EH949" s="69"/>
      <c r="EI949" s="69"/>
      <c r="EJ949" s="69"/>
      <c r="EK949" s="69"/>
      <c r="EL949" s="69"/>
      <c r="EM949" s="69"/>
      <c r="EN949" s="69"/>
      <c r="EO949" s="69"/>
      <c r="EP949" s="69"/>
      <c r="EQ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c r="AC950" s="69"/>
      <c r="AD950" s="69"/>
      <c r="AE950" s="69"/>
      <c r="AF950" s="69"/>
      <c r="AG950" s="69"/>
      <c r="AH950" s="69"/>
      <c r="AI950" s="69"/>
      <c r="AJ950" s="69"/>
      <c r="AK950" s="69"/>
      <c r="AL950" s="69"/>
      <c r="AM950" s="69"/>
      <c r="AN950" s="69"/>
      <c r="AO950" s="69"/>
      <c r="AP950" s="69"/>
      <c r="AQ950" s="69"/>
      <c r="AR950" s="69"/>
      <c r="AS950" s="69"/>
      <c r="AT950" s="69"/>
      <c r="AU950" s="69"/>
      <c r="AV950" s="69"/>
      <c r="AW950" s="69"/>
      <c r="AX950" s="69"/>
      <c r="AY950" s="69"/>
      <c r="AZ950" s="69"/>
      <c r="BA950" s="69"/>
      <c r="BB950" s="69"/>
      <c r="BC950" s="69"/>
      <c r="BD950" s="69"/>
      <c r="BE950" s="69"/>
      <c r="BF950" s="69"/>
      <c r="BG950" s="69"/>
      <c r="BH950" s="69"/>
      <c r="BI950" s="69"/>
      <c r="BJ950" s="69"/>
      <c r="BK950" s="69"/>
      <c r="BL950" s="69"/>
      <c r="BM950" s="69"/>
      <c r="BN950" s="69"/>
      <c r="BO950" s="69"/>
      <c r="BP950" s="69"/>
      <c r="BQ950" s="69"/>
      <c r="BR950" s="69"/>
      <c r="BS950" s="69"/>
      <c r="BT950" s="69"/>
      <c r="BU950" s="69"/>
      <c r="BV950" s="69"/>
      <c r="BW950" s="69"/>
      <c r="BX950" s="69"/>
      <c r="BY950" s="69"/>
      <c r="BZ950" s="69"/>
      <c r="CA950" s="69"/>
      <c r="CB950" s="69"/>
      <c r="CC950" s="69"/>
      <c r="CD950" s="69"/>
      <c r="CE950" s="69"/>
      <c r="CF950" s="69"/>
      <c r="CG950" s="69"/>
      <c r="CH950" s="69"/>
      <c r="CI950" s="69"/>
      <c r="CJ950" s="69"/>
      <c r="CK950" s="69"/>
      <c r="CL950" s="69"/>
      <c r="CM950" s="69"/>
      <c r="CN950" s="69"/>
      <c r="CO950" s="69"/>
      <c r="CP950" s="69"/>
      <c r="CQ950" s="69"/>
      <c r="CR950" s="69"/>
      <c r="CS950" s="69"/>
      <c r="CT950" s="69"/>
      <c r="CU950" s="69"/>
      <c r="CV950" s="69"/>
      <c r="CW950" s="69"/>
      <c r="CX950" s="69"/>
      <c r="CY950" s="69"/>
      <c r="CZ950" s="69"/>
      <c r="DA950" s="69"/>
      <c r="DB950" s="69"/>
      <c r="DC950" s="69"/>
      <c r="DD950" s="69"/>
      <c r="DE950" s="69"/>
      <c r="DF950" s="69"/>
      <c r="DG950" s="69"/>
      <c r="DH950" s="69"/>
      <c r="DI950" s="69"/>
      <c r="DJ950" s="69"/>
      <c r="DK950" s="69"/>
      <c r="DL950" s="69"/>
      <c r="DM950" s="69"/>
      <c r="DN950" s="69"/>
      <c r="DO950" s="69"/>
      <c r="DP950" s="69"/>
      <c r="DQ950" s="69"/>
      <c r="DR950" s="69"/>
      <c r="DS950" s="69"/>
      <c r="DT950" s="69"/>
      <c r="DU950" s="69"/>
      <c r="DV950" s="69"/>
      <c r="DW950" s="69"/>
      <c r="DX950" s="69"/>
      <c r="DY950" s="69"/>
      <c r="DZ950" s="69"/>
      <c r="EA950" s="69"/>
      <c r="EB950" s="69"/>
      <c r="EC950" s="69"/>
      <c r="ED950" s="69"/>
      <c r="EE950" s="69"/>
      <c r="EF950" s="69"/>
      <c r="EG950" s="69"/>
      <c r="EH950" s="69"/>
      <c r="EI950" s="69"/>
      <c r="EJ950" s="69"/>
      <c r="EK950" s="69"/>
      <c r="EL950" s="69"/>
      <c r="EM950" s="69"/>
      <c r="EN950" s="69"/>
      <c r="EO950" s="69"/>
      <c r="EP950" s="69"/>
      <c r="EQ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c r="AH951" s="69"/>
      <c r="AI951" s="69"/>
      <c r="AJ951" s="69"/>
      <c r="AK951" s="69"/>
      <c r="AL951" s="69"/>
      <c r="AM951" s="69"/>
      <c r="AN951" s="69"/>
      <c r="AO951" s="69"/>
      <c r="AP951" s="69"/>
      <c r="AQ951" s="69"/>
      <c r="AR951" s="69"/>
      <c r="AS951" s="69"/>
      <c r="AT951" s="69"/>
      <c r="AU951" s="69"/>
      <c r="AV951" s="69"/>
      <c r="AW951" s="69"/>
      <c r="AX951" s="69"/>
      <c r="AY951" s="69"/>
      <c r="AZ951" s="69"/>
      <c r="BA951" s="69"/>
      <c r="BB951" s="69"/>
      <c r="BC951" s="69"/>
      <c r="BD951" s="69"/>
      <c r="BE951" s="69"/>
      <c r="BF951" s="69"/>
      <c r="BG951" s="69"/>
      <c r="BH951" s="69"/>
      <c r="BI951" s="69"/>
      <c r="BJ951" s="69"/>
      <c r="BK951" s="69"/>
      <c r="BL951" s="69"/>
      <c r="BM951" s="69"/>
      <c r="BN951" s="69"/>
      <c r="BO951" s="69"/>
      <c r="BP951" s="69"/>
      <c r="BQ951" s="69"/>
      <c r="BR951" s="69"/>
      <c r="BS951" s="69"/>
      <c r="BT951" s="69"/>
      <c r="BU951" s="69"/>
      <c r="BV951" s="69"/>
      <c r="BW951" s="69"/>
      <c r="BX951" s="69"/>
      <c r="BY951" s="69"/>
      <c r="BZ951" s="69"/>
      <c r="CA951" s="69"/>
      <c r="CB951" s="69"/>
      <c r="CC951" s="69"/>
      <c r="CD951" s="69"/>
      <c r="CE951" s="69"/>
      <c r="CF951" s="69"/>
      <c r="CG951" s="69"/>
      <c r="CH951" s="69"/>
      <c r="CI951" s="69"/>
      <c r="CJ951" s="69"/>
      <c r="CK951" s="69"/>
      <c r="CL951" s="69"/>
      <c r="CM951" s="69"/>
      <c r="CN951" s="69"/>
      <c r="CO951" s="69"/>
      <c r="CP951" s="69"/>
      <c r="CQ951" s="69"/>
      <c r="CR951" s="69"/>
      <c r="CS951" s="69"/>
      <c r="CT951" s="69"/>
      <c r="CU951" s="69"/>
      <c r="CV951" s="69"/>
      <c r="CW951" s="69"/>
      <c r="CX951" s="69"/>
      <c r="CY951" s="69"/>
      <c r="CZ951" s="69"/>
      <c r="DA951" s="69"/>
      <c r="DB951" s="69"/>
      <c r="DC951" s="69"/>
      <c r="DD951" s="69"/>
      <c r="DE951" s="69"/>
      <c r="DF951" s="69"/>
      <c r="DG951" s="69"/>
      <c r="DH951" s="69"/>
      <c r="DI951" s="69"/>
      <c r="DJ951" s="69"/>
      <c r="DK951" s="69"/>
      <c r="DL951" s="69"/>
      <c r="DM951" s="69"/>
      <c r="DN951" s="69"/>
      <c r="DO951" s="69"/>
      <c r="DP951" s="69"/>
      <c r="DQ951" s="69"/>
      <c r="DR951" s="69"/>
      <c r="DS951" s="69"/>
      <c r="DT951" s="69"/>
      <c r="DU951" s="69"/>
      <c r="DV951" s="69"/>
      <c r="DW951" s="69"/>
      <c r="DX951" s="69"/>
      <c r="DY951" s="69"/>
      <c r="DZ951" s="69"/>
      <c r="EA951" s="69"/>
      <c r="EB951" s="69"/>
      <c r="EC951" s="69"/>
      <c r="ED951" s="69"/>
      <c r="EE951" s="69"/>
      <c r="EF951" s="69"/>
      <c r="EG951" s="69"/>
      <c r="EH951" s="69"/>
      <c r="EI951" s="69"/>
      <c r="EJ951" s="69"/>
      <c r="EK951" s="69"/>
      <c r="EL951" s="69"/>
      <c r="EM951" s="69"/>
      <c r="EN951" s="69"/>
      <c r="EO951" s="69"/>
      <c r="EP951" s="69"/>
      <c r="EQ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c r="AC952" s="69"/>
      <c r="AD952" s="69"/>
      <c r="AE952" s="69"/>
      <c r="AF952" s="69"/>
      <c r="AG952" s="69"/>
      <c r="AH952" s="69"/>
      <c r="AI952" s="69"/>
      <c r="AJ952" s="69"/>
      <c r="AK952" s="69"/>
      <c r="AL952" s="69"/>
      <c r="AM952" s="69"/>
      <c r="AN952" s="69"/>
      <c r="AO952" s="69"/>
      <c r="AP952" s="69"/>
      <c r="AQ952" s="69"/>
      <c r="AR952" s="69"/>
      <c r="AS952" s="69"/>
      <c r="AT952" s="69"/>
      <c r="AU952" s="69"/>
      <c r="AV952" s="69"/>
      <c r="AW952" s="69"/>
      <c r="AX952" s="69"/>
      <c r="AY952" s="69"/>
      <c r="AZ952" s="69"/>
      <c r="BA952" s="69"/>
      <c r="BB952" s="69"/>
      <c r="BC952" s="69"/>
      <c r="BD952" s="69"/>
      <c r="BE952" s="69"/>
      <c r="BF952" s="69"/>
      <c r="BG952" s="69"/>
      <c r="BH952" s="69"/>
      <c r="BI952" s="69"/>
      <c r="BJ952" s="69"/>
      <c r="BK952" s="69"/>
      <c r="BL952" s="69"/>
      <c r="BM952" s="69"/>
      <c r="BN952" s="69"/>
      <c r="BO952" s="69"/>
      <c r="BP952" s="69"/>
      <c r="BQ952" s="69"/>
      <c r="BR952" s="69"/>
      <c r="BS952" s="69"/>
      <c r="BT952" s="69"/>
      <c r="BU952" s="69"/>
      <c r="BV952" s="69"/>
      <c r="BW952" s="69"/>
      <c r="BX952" s="69"/>
      <c r="BY952" s="69"/>
      <c r="BZ952" s="69"/>
      <c r="CA952" s="69"/>
      <c r="CB952" s="69"/>
      <c r="CC952" s="69"/>
      <c r="CD952" s="69"/>
      <c r="CE952" s="69"/>
      <c r="CF952" s="69"/>
      <c r="CG952" s="69"/>
      <c r="CH952" s="69"/>
      <c r="CI952" s="69"/>
      <c r="CJ952" s="69"/>
      <c r="CK952" s="69"/>
      <c r="CL952" s="69"/>
      <c r="CM952" s="69"/>
      <c r="CN952" s="69"/>
      <c r="CO952" s="69"/>
      <c r="CP952" s="69"/>
      <c r="CQ952" s="69"/>
      <c r="CR952" s="69"/>
      <c r="CS952" s="69"/>
      <c r="CT952" s="69"/>
      <c r="CU952" s="69"/>
      <c r="CV952" s="69"/>
      <c r="CW952" s="69"/>
      <c r="CX952" s="69"/>
      <c r="CY952" s="69"/>
      <c r="CZ952" s="69"/>
      <c r="DA952" s="69"/>
      <c r="DB952" s="69"/>
      <c r="DC952" s="69"/>
      <c r="DD952" s="69"/>
      <c r="DE952" s="69"/>
      <c r="DF952" s="69"/>
      <c r="DG952" s="69"/>
      <c r="DH952" s="69"/>
      <c r="DI952" s="69"/>
      <c r="DJ952" s="69"/>
      <c r="DK952" s="69"/>
      <c r="DL952" s="69"/>
      <c r="DM952" s="69"/>
      <c r="DN952" s="69"/>
      <c r="DO952" s="69"/>
      <c r="DP952" s="69"/>
      <c r="DQ952" s="69"/>
      <c r="DR952" s="69"/>
      <c r="DS952" s="69"/>
      <c r="DT952" s="69"/>
      <c r="DU952" s="69"/>
      <c r="DV952" s="69"/>
      <c r="DW952" s="69"/>
      <c r="DX952" s="69"/>
      <c r="DY952" s="69"/>
      <c r="DZ952" s="69"/>
      <c r="EA952" s="69"/>
      <c r="EB952" s="69"/>
      <c r="EC952" s="69"/>
      <c r="ED952" s="69"/>
      <c r="EE952" s="69"/>
      <c r="EF952" s="69"/>
      <c r="EG952" s="69"/>
      <c r="EH952" s="69"/>
      <c r="EI952" s="69"/>
      <c r="EJ952" s="69"/>
      <c r="EK952" s="69"/>
      <c r="EL952" s="69"/>
      <c r="EM952" s="69"/>
      <c r="EN952" s="69"/>
      <c r="EO952" s="69"/>
      <c r="EP952" s="69"/>
      <c r="EQ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c r="AC953" s="69"/>
      <c r="AD953" s="69"/>
      <c r="AE953" s="69"/>
      <c r="AF953" s="69"/>
      <c r="AG953" s="69"/>
      <c r="AH953" s="69"/>
      <c r="AI953" s="69"/>
      <c r="AJ953" s="69"/>
      <c r="AK953" s="69"/>
      <c r="AL953" s="69"/>
      <c r="AM953" s="69"/>
      <c r="AN953" s="69"/>
      <c r="AO953" s="69"/>
      <c r="AP953" s="69"/>
      <c r="AQ953" s="69"/>
      <c r="AR953" s="69"/>
      <c r="AS953" s="69"/>
      <c r="AT953" s="69"/>
      <c r="AU953" s="69"/>
      <c r="AV953" s="69"/>
      <c r="AW953" s="69"/>
      <c r="AX953" s="69"/>
      <c r="AY953" s="69"/>
      <c r="AZ953" s="69"/>
      <c r="BA953" s="69"/>
      <c r="BB953" s="69"/>
      <c r="BC953" s="69"/>
      <c r="BD953" s="69"/>
      <c r="BE953" s="69"/>
      <c r="BF953" s="69"/>
      <c r="BG953" s="69"/>
      <c r="BH953" s="69"/>
      <c r="BI953" s="69"/>
      <c r="BJ953" s="69"/>
      <c r="BK953" s="69"/>
      <c r="BL953" s="69"/>
      <c r="BM953" s="69"/>
      <c r="BN953" s="69"/>
      <c r="BO953" s="69"/>
      <c r="BP953" s="69"/>
      <c r="BQ953" s="69"/>
      <c r="BR953" s="69"/>
      <c r="BS953" s="69"/>
      <c r="BT953" s="69"/>
      <c r="BU953" s="69"/>
      <c r="BV953" s="69"/>
      <c r="BW953" s="69"/>
      <c r="BX953" s="69"/>
      <c r="BY953" s="69"/>
      <c r="BZ953" s="69"/>
      <c r="CA953" s="69"/>
      <c r="CB953" s="69"/>
      <c r="CC953" s="69"/>
      <c r="CD953" s="69"/>
      <c r="CE953" s="69"/>
      <c r="CF953" s="69"/>
      <c r="CG953" s="69"/>
      <c r="CH953" s="69"/>
      <c r="CI953" s="69"/>
      <c r="CJ953" s="69"/>
      <c r="CK953" s="69"/>
      <c r="CL953" s="69"/>
      <c r="CM953" s="69"/>
      <c r="CN953" s="69"/>
      <c r="CO953" s="69"/>
      <c r="CP953" s="69"/>
      <c r="CQ953" s="69"/>
      <c r="CR953" s="69"/>
      <c r="CS953" s="69"/>
      <c r="CT953" s="69"/>
      <c r="CU953" s="69"/>
      <c r="CV953" s="69"/>
      <c r="CW953" s="69"/>
      <c r="CX953" s="69"/>
      <c r="CY953" s="69"/>
      <c r="CZ953" s="69"/>
      <c r="DA953" s="69"/>
      <c r="DB953" s="69"/>
      <c r="DC953" s="69"/>
      <c r="DD953" s="69"/>
      <c r="DE953" s="69"/>
      <c r="DF953" s="69"/>
      <c r="DG953" s="69"/>
      <c r="DH953" s="69"/>
      <c r="DI953" s="69"/>
      <c r="DJ953" s="69"/>
      <c r="DK953" s="69"/>
      <c r="DL953" s="69"/>
      <c r="DM953" s="69"/>
      <c r="DN953" s="69"/>
      <c r="DO953" s="69"/>
      <c r="DP953" s="69"/>
      <c r="DQ953" s="69"/>
      <c r="DR953" s="69"/>
      <c r="DS953" s="69"/>
      <c r="DT953" s="69"/>
      <c r="DU953" s="69"/>
      <c r="DV953" s="69"/>
      <c r="DW953" s="69"/>
      <c r="DX953" s="69"/>
      <c r="DY953" s="69"/>
      <c r="DZ953" s="69"/>
      <c r="EA953" s="69"/>
      <c r="EB953" s="69"/>
      <c r="EC953" s="69"/>
      <c r="ED953" s="69"/>
      <c r="EE953" s="69"/>
      <c r="EF953" s="69"/>
      <c r="EG953" s="69"/>
      <c r="EH953" s="69"/>
      <c r="EI953" s="69"/>
      <c r="EJ953" s="69"/>
      <c r="EK953" s="69"/>
      <c r="EL953" s="69"/>
      <c r="EM953" s="69"/>
      <c r="EN953" s="69"/>
      <c r="EO953" s="69"/>
      <c r="EP953" s="69"/>
      <c r="EQ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c r="AH954" s="69"/>
      <c r="AI954" s="69"/>
      <c r="AJ954" s="69"/>
      <c r="AK954" s="69"/>
      <c r="AL954" s="69"/>
      <c r="AM954" s="69"/>
      <c r="AN954" s="69"/>
      <c r="AO954" s="69"/>
      <c r="AP954" s="69"/>
      <c r="AQ954" s="69"/>
      <c r="AR954" s="69"/>
      <c r="AS954" s="69"/>
      <c r="AT954" s="69"/>
      <c r="AU954" s="69"/>
      <c r="AV954" s="69"/>
      <c r="AW954" s="69"/>
      <c r="AX954" s="69"/>
      <c r="AY954" s="69"/>
      <c r="AZ954" s="69"/>
      <c r="BA954" s="69"/>
      <c r="BB954" s="69"/>
      <c r="BC954" s="69"/>
      <c r="BD954" s="69"/>
      <c r="BE954" s="69"/>
      <c r="BF954" s="69"/>
      <c r="BG954" s="69"/>
      <c r="BH954" s="69"/>
      <c r="BI954" s="69"/>
      <c r="BJ954" s="69"/>
      <c r="BK954" s="69"/>
      <c r="BL954" s="69"/>
      <c r="BM954" s="69"/>
      <c r="BN954" s="69"/>
      <c r="BO954" s="69"/>
      <c r="BP954" s="69"/>
      <c r="BQ954" s="69"/>
      <c r="BR954" s="69"/>
      <c r="BS954" s="69"/>
      <c r="BT954" s="69"/>
      <c r="BU954" s="69"/>
      <c r="BV954" s="69"/>
      <c r="BW954" s="69"/>
      <c r="BX954" s="69"/>
      <c r="BY954" s="69"/>
      <c r="BZ954" s="69"/>
      <c r="CA954" s="69"/>
      <c r="CB954" s="69"/>
      <c r="CC954" s="69"/>
      <c r="CD954" s="69"/>
      <c r="CE954" s="69"/>
      <c r="CF954" s="69"/>
      <c r="CG954" s="69"/>
      <c r="CH954" s="69"/>
      <c r="CI954" s="69"/>
      <c r="CJ954" s="69"/>
      <c r="CK954" s="69"/>
      <c r="CL954" s="69"/>
      <c r="CM954" s="69"/>
      <c r="CN954" s="69"/>
      <c r="CO954" s="69"/>
      <c r="CP954" s="69"/>
      <c r="CQ954" s="69"/>
      <c r="CR954" s="69"/>
      <c r="CS954" s="69"/>
      <c r="CT954" s="69"/>
      <c r="CU954" s="69"/>
      <c r="CV954" s="69"/>
      <c r="CW954" s="69"/>
      <c r="CX954" s="69"/>
      <c r="CY954" s="69"/>
      <c r="CZ954" s="69"/>
      <c r="DA954" s="69"/>
      <c r="DB954" s="69"/>
      <c r="DC954" s="69"/>
      <c r="DD954" s="69"/>
      <c r="DE954" s="69"/>
      <c r="DF954" s="69"/>
      <c r="DG954" s="69"/>
      <c r="DH954" s="69"/>
      <c r="DI954" s="69"/>
      <c r="DJ954" s="69"/>
      <c r="DK954" s="69"/>
      <c r="DL954" s="69"/>
      <c r="DM954" s="69"/>
      <c r="DN954" s="69"/>
      <c r="DO954" s="69"/>
      <c r="DP954" s="69"/>
      <c r="DQ954" s="69"/>
      <c r="DR954" s="69"/>
      <c r="DS954" s="69"/>
      <c r="DT954" s="69"/>
      <c r="DU954" s="69"/>
      <c r="DV954" s="69"/>
      <c r="DW954" s="69"/>
      <c r="DX954" s="69"/>
      <c r="DY954" s="69"/>
      <c r="DZ954" s="69"/>
      <c r="EA954" s="69"/>
      <c r="EB954" s="69"/>
      <c r="EC954" s="69"/>
      <c r="ED954" s="69"/>
      <c r="EE954" s="69"/>
      <c r="EF954" s="69"/>
      <c r="EG954" s="69"/>
      <c r="EH954" s="69"/>
      <c r="EI954" s="69"/>
      <c r="EJ954" s="69"/>
      <c r="EK954" s="69"/>
      <c r="EL954" s="69"/>
      <c r="EM954" s="69"/>
      <c r="EN954" s="69"/>
      <c r="EO954" s="69"/>
      <c r="EP954" s="69"/>
      <c r="EQ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c r="AC955" s="69"/>
      <c r="AD955" s="69"/>
      <c r="AE955" s="69"/>
      <c r="AF955" s="69"/>
      <c r="AG955" s="69"/>
      <c r="AH955" s="69"/>
      <c r="AI955" s="69"/>
      <c r="AJ955" s="69"/>
      <c r="AK955" s="69"/>
      <c r="AL955" s="69"/>
      <c r="AM955" s="69"/>
      <c r="AN955" s="69"/>
      <c r="AO955" s="69"/>
      <c r="AP955" s="69"/>
      <c r="AQ955" s="69"/>
      <c r="AR955" s="69"/>
      <c r="AS955" s="69"/>
      <c r="AT955" s="69"/>
      <c r="AU955" s="69"/>
      <c r="AV955" s="69"/>
      <c r="AW955" s="69"/>
      <c r="AX955" s="69"/>
      <c r="AY955" s="69"/>
      <c r="AZ955" s="69"/>
      <c r="BA955" s="69"/>
      <c r="BB955" s="69"/>
      <c r="BC955" s="69"/>
      <c r="BD955" s="69"/>
      <c r="BE955" s="69"/>
      <c r="BF955" s="69"/>
      <c r="BG955" s="69"/>
      <c r="BH955" s="69"/>
      <c r="BI955" s="69"/>
      <c r="BJ955" s="69"/>
      <c r="BK955" s="69"/>
      <c r="BL955" s="69"/>
      <c r="BM955" s="69"/>
      <c r="BN955" s="69"/>
      <c r="BO955" s="69"/>
      <c r="BP955" s="69"/>
      <c r="BQ955" s="69"/>
      <c r="BR955" s="69"/>
      <c r="BS955" s="69"/>
      <c r="BT955" s="69"/>
      <c r="BU955" s="69"/>
      <c r="BV955" s="69"/>
      <c r="BW955" s="69"/>
      <c r="BX955" s="69"/>
      <c r="BY955" s="69"/>
      <c r="BZ955" s="69"/>
      <c r="CA955" s="69"/>
      <c r="CB955" s="69"/>
      <c r="CC955" s="69"/>
      <c r="CD955" s="69"/>
      <c r="CE955" s="69"/>
      <c r="CF955" s="69"/>
      <c r="CG955" s="69"/>
      <c r="CH955" s="69"/>
      <c r="CI955" s="69"/>
      <c r="CJ955" s="69"/>
      <c r="CK955" s="69"/>
      <c r="CL955" s="69"/>
      <c r="CM955" s="69"/>
      <c r="CN955" s="69"/>
      <c r="CO955" s="69"/>
      <c r="CP955" s="69"/>
      <c r="CQ955" s="69"/>
      <c r="CR955" s="69"/>
      <c r="CS955" s="69"/>
      <c r="CT955" s="69"/>
      <c r="CU955" s="69"/>
      <c r="CV955" s="69"/>
      <c r="CW955" s="69"/>
      <c r="CX955" s="69"/>
      <c r="CY955" s="69"/>
      <c r="CZ955" s="69"/>
      <c r="DA955" s="69"/>
      <c r="DB955" s="69"/>
      <c r="DC955" s="69"/>
      <c r="DD955" s="69"/>
      <c r="DE955" s="69"/>
      <c r="DF955" s="69"/>
      <c r="DG955" s="69"/>
      <c r="DH955" s="69"/>
      <c r="DI955" s="69"/>
      <c r="DJ955" s="69"/>
      <c r="DK955" s="69"/>
      <c r="DL955" s="69"/>
      <c r="DM955" s="69"/>
      <c r="DN955" s="69"/>
      <c r="DO955" s="69"/>
      <c r="DP955" s="69"/>
      <c r="DQ955" s="69"/>
      <c r="DR955" s="69"/>
      <c r="DS955" s="69"/>
      <c r="DT955" s="69"/>
      <c r="DU955" s="69"/>
      <c r="DV955" s="69"/>
      <c r="DW955" s="69"/>
      <c r="DX955" s="69"/>
      <c r="DY955" s="69"/>
      <c r="DZ955" s="69"/>
      <c r="EA955" s="69"/>
      <c r="EB955" s="69"/>
      <c r="EC955" s="69"/>
      <c r="ED955" s="69"/>
      <c r="EE955" s="69"/>
      <c r="EF955" s="69"/>
      <c r="EG955" s="69"/>
      <c r="EH955" s="69"/>
      <c r="EI955" s="69"/>
      <c r="EJ955" s="69"/>
      <c r="EK955" s="69"/>
      <c r="EL955" s="69"/>
      <c r="EM955" s="69"/>
      <c r="EN955" s="69"/>
      <c r="EO955" s="69"/>
      <c r="EP955" s="69"/>
      <c r="EQ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c r="AC956" s="69"/>
      <c r="AD956" s="69"/>
      <c r="AE956" s="69"/>
      <c r="AF956" s="69"/>
      <c r="AG956" s="69"/>
      <c r="AH956" s="69"/>
      <c r="AI956" s="69"/>
      <c r="AJ956" s="69"/>
      <c r="AK956" s="69"/>
      <c r="AL956" s="69"/>
      <c r="AM956" s="69"/>
      <c r="AN956" s="69"/>
      <c r="AO956" s="69"/>
      <c r="AP956" s="69"/>
      <c r="AQ956" s="69"/>
      <c r="AR956" s="69"/>
      <c r="AS956" s="69"/>
      <c r="AT956" s="69"/>
      <c r="AU956" s="69"/>
      <c r="AV956" s="69"/>
      <c r="AW956" s="69"/>
      <c r="AX956" s="69"/>
      <c r="AY956" s="69"/>
      <c r="AZ956" s="69"/>
      <c r="BA956" s="69"/>
      <c r="BB956" s="69"/>
      <c r="BC956" s="69"/>
      <c r="BD956" s="69"/>
      <c r="BE956" s="69"/>
      <c r="BF956" s="69"/>
      <c r="BG956" s="69"/>
      <c r="BH956" s="69"/>
      <c r="BI956" s="69"/>
      <c r="BJ956" s="69"/>
      <c r="BK956" s="69"/>
      <c r="BL956" s="69"/>
      <c r="BM956" s="69"/>
      <c r="BN956" s="69"/>
      <c r="BO956" s="69"/>
      <c r="BP956" s="69"/>
      <c r="BQ956" s="69"/>
      <c r="BR956" s="69"/>
      <c r="BS956" s="69"/>
      <c r="BT956" s="69"/>
      <c r="BU956" s="69"/>
      <c r="BV956" s="69"/>
      <c r="BW956" s="69"/>
      <c r="BX956" s="69"/>
      <c r="BY956" s="69"/>
      <c r="BZ956" s="69"/>
      <c r="CA956" s="69"/>
      <c r="CB956" s="69"/>
      <c r="CC956" s="69"/>
      <c r="CD956" s="69"/>
      <c r="CE956" s="69"/>
      <c r="CF956" s="69"/>
      <c r="CG956" s="69"/>
      <c r="CH956" s="69"/>
      <c r="CI956" s="69"/>
      <c r="CJ956" s="69"/>
      <c r="CK956" s="69"/>
      <c r="CL956" s="69"/>
      <c r="CM956" s="69"/>
      <c r="CN956" s="69"/>
      <c r="CO956" s="69"/>
      <c r="CP956" s="69"/>
      <c r="CQ956" s="69"/>
      <c r="CR956" s="69"/>
      <c r="CS956" s="69"/>
      <c r="CT956" s="69"/>
      <c r="CU956" s="69"/>
      <c r="CV956" s="69"/>
      <c r="CW956" s="69"/>
      <c r="CX956" s="69"/>
      <c r="CY956" s="69"/>
      <c r="CZ956" s="69"/>
      <c r="DA956" s="69"/>
      <c r="DB956" s="69"/>
      <c r="DC956" s="69"/>
      <c r="DD956" s="69"/>
      <c r="DE956" s="69"/>
      <c r="DF956" s="69"/>
      <c r="DG956" s="69"/>
      <c r="DH956" s="69"/>
      <c r="DI956" s="69"/>
      <c r="DJ956" s="69"/>
      <c r="DK956" s="69"/>
      <c r="DL956" s="69"/>
      <c r="DM956" s="69"/>
      <c r="DN956" s="69"/>
      <c r="DO956" s="69"/>
      <c r="DP956" s="69"/>
      <c r="DQ956" s="69"/>
      <c r="DR956" s="69"/>
      <c r="DS956" s="69"/>
      <c r="DT956" s="69"/>
      <c r="DU956" s="69"/>
      <c r="DV956" s="69"/>
      <c r="DW956" s="69"/>
      <c r="DX956" s="69"/>
      <c r="DY956" s="69"/>
      <c r="DZ956" s="69"/>
      <c r="EA956" s="69"/>
      <c r="EB956" s="69"/>
      <c r="EC956" s="69"/>
      <c r="ED956" s="69"/>
      <c r="EE956" s="69"/>
      <c r="EF956" s="69"/>
      <c r="EG956" s="69"/>
      <c r="EH956" s="69"/>
      <c r="EI956" s="69"/>
      <c r="EJ956" s="69"/>
      <c r="EK956" s="69"/>
      <c r="EL956" s="69"/>
      <c r="EM956" s="69"/>
      <c r="EN956" s="69"/>
      <c r="EO956" s="69"/>
      <c r="EP956" s="69"/>
      <c r="EQ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c r="AH957" s="69"/>
      <c r="AI957" s="69"/>
      <c r="AJ957" s="69"/>
      <c r="AK957" s="69"/>
      <c r="AL957" s="69"/>
      <c r="AM957" s="69"/>
      <c r="AN957" s="69"/>
      <c r="AO957" s="69"/>
      <c r="AP957" s="69"/>
      <c r="AQ957" s="69"/>
      <c r="AR957" s="69"/>
      <c r="AS957" s="69"/>
      <c r="AT957" s="69"/>
      <c r="AU957" s="69"/>
      <c r="AV957" s="69"/>
      <c r="AW957" s="69"/>
      <c r="AX957" s="69"/>
      <c r="AY957" s="69"/>
      <c r="AZ957" s="69"/>
      <c r="BA957" s="69"/>
      <c r="BB957" s="69"/>
      <c r="BC957" s="69"/>
      <c r="BD957" s="69"/>
      <c r="BE957" s="69"/>
      <c r="BF957" s="69"/>
      <c r="BG957" s="69"/>
      <c r="BH957" s="69"/>
      <c r="BI957" s="69"/>
      <c r="BJ957" s="69"/>
      <c r="BK957" s="69"/>
      <c r="BL957" s="69"/>
      <c r="BM957" s="69"/>
      <c r="BN957" s="69"/>
      <c r="BO957" s="69"/>
      <c r="BP957" s="69"/>
      <c r="BQ957" s="69"/>
      <c r="BR957" s="69"/>
      <c r="BS957" s="69"/>
      <c r="BT957" s="69"/>
      <c r="BU957" s="69"/>
      <c r="BV957" s="69"/>
      <c r="BW957" s="69"/>
      <c r="BX957" s="69"/>
      <c r="BY957" s="69"/>
      <c r="BZ957" s="69"/>
      <c r="CA957" s="69"/>
      <c r="CB957" s="69"/>
      <c r="CC957" s="69"/>
      <c r="CD957" s="69"/>
      <c r="CE957" s="69"/>
      <c r="CF957" s="69"/>
      <c r="CG957" s="69"/>
      <c r="CH957" s="69"/>
      <c r="CI957" s="69"/>
      <c r="CJ957" s="69"/>
      <c r="CK957" s="69"/>
      <c r="CL957" s="69"/>
      <c r="CM957" s="69"/>
      <c r="CN957" s="69"/>
      <c r="CO957" s="69"/>
      <c r="CP957" s="69"/>
      <c r="CQ957" s="69"/>
      <c r="CR957" s="69"/>
      <c r="CS957" s="69"/>
      <c r="CT957" s="69"/>
      <c r="CU957" s="69"/>
      <c r="CV957" s="69"/>
      <c r="CW957" s="69"/>
      <c r="CX957" s="69"/>
      <c r="CY957" s="69"/>
      <c r="CZ957" s="69"/>
      <c r="DA957" s="69"/>
      <c r="DB957" s="69"/>
      <c r="DC957" s="69"/>
      <c r="DD957" s="69"/>
      <c r="DE957" s="69"/>
      <c r="DF957" s="69"/>
      <c r="DG957" s="69"/>
      <c r="DH957" s="69"/>
      <c r="DI957" s="69"/>
      <c r="DJ957" s="69"/>
      <c r="DK957" s="69"/>
      <c r="DL957" s="69"/>
      <c r="DM957" s="69"/>
      <c r="DN957" s="69"/>
      <c r="DO957" s="69"/>
      <c r="DP957" s="69"/>
      <c r="DQ957" s="69"/>
      <c r="DR957" s="69"/>
      <c r="DS957" s="69"/>
      <c r="DT957" s="69"/>
      <c r="DU957" s="69"/>
      <c r="DV957" s="69"/>
      <c r="DW957" s="69"/>
      <c r="DX957" s="69"/>
      <c r="DY957" s="69"/>
      <c r="DZ957" s="69"/>
      <c r="EA957" s="69"/>
      <c r="EB957" s="69"/>
      <c r="EC957" s="69"/>
      <c r="ED957" s="69"/>
      <c r="EE957" s="69"/>
      <c r="EF957" s="69"/>
      <c r="EG957" s="69"/>
      <c r="EH957" s="69"/>
      <c r="EI957" s="69"/>
      <c r="EJ957" s="69"/>
      <c r="EK957" s="69"/>
      <c r="EL957" s="69"/>
      <c r="EM957" s="69"/>
      <c r="EN957" s="69"/>
      <c r="EO957" s="69"/>
      <c r="EP957" s="69"/>
      <c r="EQ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c r="AC958" s="69"/>
      <c r="AD958" s="69"/>
      <c r="AE958" s="69"/>
      <c r="AF958" s="69"/>
      <c r="AG958" s="69"/>
      <c r="AH958" s="69"/>
      <c r="AI958" s="69"/>
      <c r="AJ958" s="69"/>
      <c r="AK958" s="69"/>
      <c r="AL958" s="69"/>
      <c r="AM958" s="69"/>
      <c r="AN958" s="69"/>
      <c r="AO958" s="69"/>
      <c r="AP958" s="69"/>
      <c r="AQ958" s="69"/>
      <c r="AR958" s="69"/>
      <c r="AS958" s="69"/>
      <c r="AT958" s="69"/>
      <c r="AU958" s="69"/>
      <c r="AV958" s="69"/>
      <c r="AW958" s="69"/>
      <c r="AX958" s="69"/>
      <c r="AY958" s="69"/>
      <c r="AZ958" s="69"/>
      <c r="BA958" s="69"/>
      <c r="BB958" s="69"/>
      <c r="BC958" s="69"/>
      <c r="BD958" s="69"/>
      <c r="BE958" s="69"/>
      <c r="BF958" s="69"/>
      <c r="BG958" s="69"/>
      <c r="BH958" s="69"/>
      <c r="BI958" s="69"/>
      <c r="BJ958" s="69"/>
      <c r="BK958" s="69"/>
      <c r="BL958" s="69"/>
      <c r="BM958" s="69"/>
      <c r="BN958" s="69"/>
      <c r="BO958" s="69"/>
      <c r="BP958" s="69"/>
      <c r="BQ958" s="69"/>
      <c r="BR958" s="69"/>
      <c r="BS958" s="69"/>
      <c r="BT958" s="69"/>
      <c r="BU958" s="69"/>
      <c r="BV958" s="69"/>
      <c r="BW958" s="69"/>
      <c r="BX958" s="69"/>
      <c r="BY958" s="69"/>
      <c r="BZ958" s="69"/>
      <c r="CA958" s="69"/>
      <c r="CB958" s="69"/>
      <c r="CC958" s="69"/>
      <c r="CD958" s="69"/>
      <c r="CE958" s="69"/>
      <c r="CF958" s="69"/>
      <c r="CG958" s="69"/>
      <c r="CH958" s="69"/>
      <c r="CI958" s="69"/>
      <c r="CJ958" s="69"/>
      <c r="CK958" s="69"/>
      <c r="CL958" s="69"/>
      <c r="CM958" s="69"/>
      <c r="CN958" s="69"/>
      <c r="CO958" s="69"/>
      <c r="CP958" s="69"/>
      <c r="CQ958" s="69"/>
      <c r="CR958" s="69"/>
      <c r="CS958" s="69"/>
      <c r="CT958" s="69"/>
      <c r="CU958" s="69"/>
      <c r="CV958" s="69"/>
      <c r="CW958" s="69"/>
      <c r="CX958" s="69"/>
      <c r="CY958" s="69"/>
      <c r="CZ958" s="69"/>
      <c r="DA958" s="69"/>
      <c r="DB958" s="69"/>
      <c r="DC958" s="69"/>
      <c r="DD958" s="69"/>
      <c r="DE958" s="69"/>
      <c r="DF958" s="69"/>
      <c r="DG958" s="69"/>
      <c r="DH958" s="69"/>
      <c r="DI958" s="69"/>
      <c r="DJ958" s="69"/>
      <c r="DK958" s="69"/>
      <c r="DL958" s="69"/>
      <c r="DM958" s="69"/>
      <c r="DN958" s="69"/>
      <c r="DO958" s="69"/>
      <c r="DP958" s="69"/>
      <c r="DQ958" s="69"/>
      <c r="DR958" s="69"/>
      <c r="DS958" s="69"/>
      <c r="DT958" s="69"/>
      <c r="DU958" s="69"/>
      <c r="DV958" s="69"/>
      <c r="DW958" s="69"/>
      <c r="DX958" s="69"/>
      <c r="DY958" s="69"/>
      <c r="DZ958" s="69"/>
      <c r="EA958" s="69"/>
      <c r="EB958" s="69"/>
      <c r="EC958" s="69"/>
      <c r="ED958" s="69"/>
      <c r="EE958" s="69"/>
      <c r="EF958" s="69"/>
      <c r="EG958" s="69"/>
      <c r="EH958" s="69"/>
      <c r="EI958" s="69"/>
      <c r="EJ958" s="69"/>
      <c r="EK958" s="69"/>
      <c r="EL958" s="69"/>
      <c r="EM958" s="69"/>
      <c r="EN958" s="69"/>
      <c r="EO958" s="69"/>
      <c r="EP958" s="69"/>
      <c r="EQ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c r="AC959" s="69"/>
      <c r="AD959" s="69"/>
      <c r="AE959" s="69"/>
      <c r="AF959" s="69"/>
      <c r="AG959" s="69"/>
      <c r="AH959" s="69"/>
      <c r="AI959" s="69"/>
      <c r="AJ959" s="69"/>
      <c r="AK959" s="69"/>
      <c r="AL959" s="69"/>
      <c r="AM959" s="69"/>
      <c r="AN959" s="69"/>
      <c r="AO959" s="69"/>
      <c r="AP959" s="69"/>
      <c r="AQ959" s="69"/>
      <c r="AR959" s="69"/>
      <c r="AS959" s="69"/>
      <c r="AT959" s="69"/>
      <c r="AU959" s="69"/>
      <c r="AV959" s="69"/>
      <c r="AW959" s="69"/>
      <c r="AX959" s="69"/>
      <c r="AY959" s="69"/>
      <c r="AZ959" s="69"/>
      <c r="BA959" s="69"/>
      <c r="BB959" s="69"/>
      <c r="BC959" s="69"/>
      <c r="BD959" s="69"/>
      <c r="BE959" s="69"/>
      <c r="BF959" s="69"/>
      <c r="BG959" s="69"/>
      <c r="BH959" s="69"/>
      <c r="BI959" s="69"/>
      <c r="BJ959" s="69"/>
      <c r="BK959" s="69"/>
      <c r="BL959" s="69"/>
      <c r="BM959" s="69"/>
      <c r="BN959" s="69"/>
      <c r="BO959" s="69"/>
      <c r="BP959" s="69"/>
      <c r="BQ959" s="69"/>
      <c r="BR959" s="69"/>
      <c r="BS959" s="69"/>
      <c r="BT959" s="69"/>
      <c r="BU959" s="69"/>
      <c r="BV959" s="69"/>
      <c r="BW959" s="69"/>
      <c r="BX959" s="69"/>
      <c r="BY959" s="69"/>
      <c r="BZ959" s="69"/>
      <c r="CA959" s="69"/>
      <c r="CB959" s="69"/>
      <c r="CC959" s="69"/>
      <c r="CD959" s="69"/>
      <c r="CE959" s="69"/>
      <c r="CF959" s="69"/>
      <c r="CG959" s="69"/>
      <c r="CH959" s="69"/>
      <c r="CI959" s="69"/>
      <c r="CJ959" s="69"/>
      <c r="CK959" s="69"/>
      <c r="CL959" s="69"/>
      <c r="CM959" s="69"/>
      <c r="CN959" s="69"/>
      <c r="CO959" s="69"/>
      <c r="CP959" s="69"/>
      <c r="CQ959" s="69"/>
      <c r="CR959" s="69"/>
      <c r="CS959" s="69"/>
      <c r="CT959" s="69"/>
      <c r="CU959" s="69"/>
      <c r="CV959" s="69"/>
      <c r="CW959" s="69"/>
      <c r="CX959" s="69"/>
      <c r="CY959" s="69"/>
      <c r="CZ959" s="69"/>
      <c r="DA959" s="69"/>
      <c r="DB959" s="69"/>
      <c r="DC959" s="69"/>
      <c r="DD959" s="69"/>
      <c r="DE959" s="69"/>
      <c r="DF959" s="69"/>
      <c r="DG959" s="69"/>
      <c r="DH959" s="69"/>
      <c r="DI959" s="69"/>
      <c r="DJ959" s="69"/>
      <c r="DK959" s="69"/>
      <c r="DL959" s="69"/>
      <c r="DM959" s="69"/>
      <c r="DN959" s="69"/>
      <c r="DO959" s="69"/>
      <c r="DP959" s="69"/>
      <c r="DQ959" s="69"/>
      <c r="DR959" s="69"/>
      <c r="DS959" s="69"/>
      <c r="DT959" s="69"/>
      <c r="DU959" s="69"/>
      <c r="DV959" s="69"/>
      <c r="DW959" s="69"/>
      <c r="DX959" s="69"/>
      <c r="DY959" s="69"/>
      <c r="DZ959" s="69"/>
      <c r="EA959" s="69"/>
      <c r="EB959" s="69"/>
      <c r="EC959" s="69"/>
      <c r="ED959" s="69"/>
      <c r="EE959" s="69"/>
      <c r="EF959" s="69"/>
      <c r="EG959" s="69"/>
      <c r="EH959" s="69"/>
      <c r="EI959" s="69"/>
      <c r="EJ959" s="69"/>
      <c r="EK959" s="69"/>
      <c r="EL959" s="69"/>
      <c r="EM959" s="69"/>
      <c r="EN959" s="69"/>
      <c r="EO959" s="69"/>
      <c r="EP959" s="69"/>
      <c r="EQ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c r="AH960" s="69"/>
      <c r="AI960" s="69"/>
      <c r="AJ960" s="69"/>
      <c r="AK960" s="69"/>
      <c r="AL960" s="69"/>
      <c r="AM960" s="69"/>
      <c r="AN960" s="69"/>
      <c r="AO960" s="69"/>
      <c r="AP960" s="69"/>
      <c r="AQ960" s="69"/>
      <c r="AR960" s="69"/>
      <c r="AS960" s="69"/>
      <c r="AT960" s="69"/>
      <c r="AU960" s="69"/>
      <c r="AV960" s="69"/>
      <c r="AW960" s="69"/>
      <c r="AX960" s="69"/>
      <c r="AY960" s="69"/>
      <c r="AZ960" s="69"/>
      <c r="BA960" s="69"/>
      <c r="BB960" s="69"/>
      <c r="BC960" s="69"/>
      <c r="BD960" s="69"/>
      <c r="BE960" s="69"/>
      <c r="BF960" s="69"/>
      <c r="BG960" s="69"/>
      <c r="BH960" s="69"/>
      <c r="BI960" s="69"/>
      <c r="BJ960" s="69"/>
      <c r="BK960" s="69"/>
      <c r="BL960" s="69"/>
      <c r="BM960" s="69"/>
      <c r="BN960" s="69"/>
      <c r="BO960" s="69"/>
      <c r="BP960" s="69"/>
      <c r="BQ960" s="69"/>
      <c r="BR960" s="69"/>
      <c r="BS960" s="69"/>
      <c r="BT960" s="69"/>
      <c r="BU960" s="69"/>
      <c r="BV960" s="69"/>
      <c r="BW960" s="69"/>
      <c r="BX960" s="69"/>
      <c r="BY960" s="69"/>
      <c r="BZ960" s="69"/>
      <c r="CA960" s="69"/>
      <c r="CB960" s="69"/>
      <c r="CC960" s="69"/>
      <c r="CD960" s="69"/>
      <c r="CE960" s="69"/>
      <c r="CF960" s="69"/>
      <c r="CG960" s="69"/>
      <c r="CH960" s="69"/>
      <c r="CI960" s="69"/>
      <c r="CJ960" s="69"/>
      <c r="CK960" s="69"/>
      <c r="CL960" s="69"/>
      <c r="CM960" s="69"/>
      <c r="CN960" s="69"/>
      <c r="CO960" s="69"/>
      <c r="CP960" s="69"/>
      <c r="CQ960" s="69"/>
      <c r="CR960" s="69"/>
      <c r="CS960" s="69"/>
      <c r="CT960" s="69"/>
      <c r="CU960" s="69"/>
      <c r="CV960" s="69"/>
      <c r="CW960" s="69"/>
      <c r="CX960" s="69"/>
      <c r="CY960" s="69"/>
      <c r="CZ960" s="69"/>
      <c r="DA960" s="69"/>
      <c r="DB960" s="69"/>
      <c r="DC960" s="69"/>
      <c r="DD960" s="69"/>
      <c r="DE960" s="69"/>
      <c r="DF960" s="69"/>
      <c r="DG960" s="69"/>
      <c r="DH960" s="69"/>
      <c r="DI960" s="69"/>
      <c r="DJ960" s="69"/>
      <c r="DK960" s="69"/>
      <c r="DL960" s="69"/>
      <c r="DM960" s="69"/>
      <c r="DN960" s="69"/>
      <c r="DO960" s="69"/>
      <c r="DP960" s="69"/>
      <c r="DQ960" s="69"/>
      <c r="DR960" s="69"/>
      <c r="DS960" s="69"/>
      <c r="DT960" s="69"/>
      <c r="DU960" s="69"/>
      <c r="DV960" s="69"/>
      <c r="DW960" s="69"/>
      <c r="DX960" s="69"/>
      <c r="DY960" s="69"/>
      <c r="DZ960" s="69"/>
      <c r="EA960" s="69"/>
      <c r="EB960" s="69"/>
      <c r="EC960" s="69"/>
      <c r="ED960" s="69"/>
      <c r="EE960" s="69"/>
      <c r="EF960" s="69"/>
      <c r="EG960" s="69"/>
      <c r="EH960" s="69"/>
      <c r="EI960" s="69"/>
      <c r="EJ960" s="69"/>
      <c r="EK960" s="69"/>
      <c r="EL960" s="69"/>
      <c r="EM960" s="69"/>
      <c r="EN960" s="69"/>
      <c r="EO960" s="69"/>
      <c r="EP960" s="69"/>
      <c r="EQ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c r="AC961" s="69"/>
      <c r="AD961" s="69"/>
      <c r="AE961" s="69"/>
      <c r="AF961" s="69"/>
      <c r="AG961" s="69"/>
      <c r="AH961" s="69"/>
      <c r="AI961" s="69"/>
      <c r="AJ961" s="69"/>
      <c r="AK961" s="69"/>
      <c r="AL961" s="69"/>
      <c r="AM961" s="69"/>
      <c r="AN961" s="69"/>
      <c r="AO961" s="69"/>
      <c r="AP961" s="69"/>
      <c r="AQ961" s="69"/>
      <c r="AR961" s="69"/>
      <c r="AS961" s="69"/>
      <c r="AT961" s="69"/>
      <c r="AU961" s="69"/>
      <c r="AV961" s="69"/>
      <c r="AW961" s="69"/>
      <c r="AX961" s="69"/>
      <c r="AY961" s="69"/>
      <c r="AZ961" s="69"/>
      <c r="BA961" s="69"/>
      <c r="BB961" s="69"/>
      <c r="BC961" s="69"/>
      <c r="BD961" s="69"/>
      <c r="BE961" s="69"/>
      <c r="BF961" s="69"/>
      <c r="BG961" s="69"/>
      <c r="BH961" s="69"/>
      <c r="BI961" s="69"/>
      <c r="BJ961" s="69"/>
      <c r="BK961" s="69"/>
      <c r="BL961" s="69"/>
      <c r="BM961" s="69"/>
      <c r="BN961" s="69"/>
      <c r="BO961" s="69"/>
      <c r="BP961" s="69"/>
      <c r="BQ961" s="69"/>
      <c r="BR961" s="69"/>
      <c r="BS961" s="69"/>
      <c r="BT961" s="69"/>
      <c r="BU961" s="69"/>
      <c r="BV961" s="69"/>
      <c r="BW961" s="69"/>
      <c r="BX961" s="69"/>
      <c r="BY961" s="69"/>
      <c r="BZ961" s="69"/>
      <c r="CA961" s="69"/>
      <c r="CB961" s="69"/>
      <c r="CC961" s="69"/>
      <c r="CD961" s="69"/>
      <c r="CE961" s="69"/>
      <c r="CF961" s="69"/>
      <c r="CG961" s="69"/>
      <c r="CH961" s="69"/>
      <c r="CI961" s="69"/>
      <c r="CJ961" s="69"/>
      <c r="CK961" s="69"/>
      <c r="CL961" s="69"/>
      <c r="CM961" s="69"/>
      <c r="CN961" s="69"/>
      <c r="CO961" s="69"/>
      <c r="CP961" s="69"/>
      <c r="CQ961" s="69"/>
      <c r="CR961" s="69"/>
      <c r="CS961" s="69"/>
      <c r="CT961" s="69"/>
      <c r="CU961" s="69"/>
      <c r="CV961" s="69"/>
      <c r="CW961" s="69"/>
      <c r="CX961" s="69"/>
      <c r="CY961" s="69"/>
      <c r="CZ961" s="69"/>
      <c r="DA961" s="69"/>
      <c r="DB961" s="69"/>
      <c r="DC961" s="69"/>
      <c r="DD961" s="69"/>
      <c r="DE961" s="69"/>
      <c r="DF961" s="69"/>
      <c r="DG961" s="69"/>
      <c r="DH961" s="69"/>
      <c r="DI961" s="69"/>
      <c r="DJ961" s="69"/>
      <c r="DK961" s="69"/>
      <c r="DL961" s="69"/>
      <c r="DM961" s="69"/>
      <c r="DN961" s="69"/>
      <c r="DO961" s="69"/>
      <c r="DP961" s="69"/>
      <c r="DQ961" s="69"/>
      <c r="DR961" s="69"/>
      <c r="DS961" s="69"/>
      <c r="DT961" s="69"/>
      <c r="DU961" s="69"/>
      <c r="DV961" s="69"/>
      <c r="DW961" s="69"/>
      <c r="DX961" s="69"/>
      <c r="DY961" s="69"/>
      <c r="DZ961" s="69"/>
      <c r="EA961" s="69"/>
      <c r="EB961" s="69"/>
      <c r="EC961" s="69"/>
      <c r="ED961" s="69"/>
      <c r="EE961" s="69"/>
      <c r="EF961" s="69"/>
      <c r="EG961" s="69"/>
      <c r="EH961" s="69"/>
      <c r="EI961" s="69"/>
      <c r="EJ961" s="69"/>
      <c r="EK961" s="69"/>
      <c r="EL961" s="69"/>
      <c r="EM961" s="69"/>
      <c r="EN961" s="69"/>
      <c r="EO961" s="69"/>
      <c r="EP961" s="69"/>
      <c r="EQ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c r="AL962" s="69"/>
      <c r="AM962" s="69"/>
      <c r="AN962" s="69"/>
      <c r="AO962" s="69"/>
      <c r="AP962" s="69"/>
      <c r="AQ962" s="69"/>
      <c r="AR962" s="69"/>
      <c r="AS962" s="69"/>
      <c r="AT962" s="69"/>
      <c r="AU962" s="69"/>
      <c r="AV962" s="69"/>
      <c r="AW962" s="69"/>
      <c r="AX962" s="69"/>
      <c r="AY962" s="69"/>
      <c r="AZ962" s="69"/>
      <c r="BA962" s="69"/>
      <c r="BB962" s="69"/>
      <c r="BC962" s="69"/>
      <c r="BD962" s="69"/>
      <c r="BE962" s="69"/>
      <c r="BF962" s="69"/>
      <c r="BG962" s="69"/>
      <c r="BH962" s="69"/>
      <c r="BI962" s="69"/>
      <c r="BJ962" s="69"/>
      <c r="BK962" s="69"/>
      <c r="BL962" s="69"/>
      <c r="BM962" s="69"/>
      <c r="BN962" s="69"/>
      <c r="BO962" s="69"/>
      <c r="BP962" s="69"/>
      <c r="BQ962" s="69"/>
      <c r="BR962" s="69"/>
      <c r="BS962" s="69"/>
      <c r="BT962" s="69"/>
      <c r="BU962" s="69"/>
      <c r="BV962" s="69"/>
      <c r="BW962" s="69"/>
      <c r="BX962" s="69"/>
      <c r="BY962" s="69"/>
      <c r="BZ962" s="69"/>
      <c r="CA962" s="69"/>
      <c r="CB962" s="69"/>
      <c r="CC962" s="69"/>
      <c r="CD962" s="69"/>
      <c r="CE962" s="69"/>
      <c r="CF962" s="69"/>
      <c r="CG962" s="69"/>
      <c r="CH962" s="69"/>
      <c r="CI962" s="69"/>
      <c r="CJ962" s="69"/>
      <c r="CK962" s="69"/>
      <c r="CL962" s="69"/>
      <c r="CM962" s="69"/>
      <c r="CN962" s="69"/>
      <c r="CO962" s="69"/>
      <c r="CP962" s="69"/>
      <c r="CQ962" s="69"/>
      <c r="CR962" s="69"/>
      <c r="CS962" s="69"/>
      <c r="CT962" s="69"/>
      <c r="CU962" s="69"/>
      <c r="CV962" s="69"/>
      <c r="CW962" s="69"/>
      <c r="CX962" s="69"/>
      <c r="CY962" s="69"/>
      <c r="CZ962" s="69"/>
      <c r="DA962" s="69"/>
      <c r="DB962" s="69"/>
      <c r="DC962" s="69"/>
      <c r="DD962" s="69"/>
      <c r="DE962" s="69"/>
      <c r="DF962" s="69"/>
      <c r="DG962" s="69"/>
      <c r="DH962" s="69"/>
      <c r="DI962" s="69"/>
      <c r="DJ962" s="69"/>
      <c r="DK962" s="69"/>
      <c r="DL962" s="69"/>
      <c r="DM962" s="69"/>
      <c r="DN962" s="69"/>
      <c r="DO962" s="69"/>
      <c r="DP962" s="69"/>
      <c r="DQ962" s="69"/>
      <c r="DR962" s="69"/>
      <c r="DS962" s="69"/>
      <c r="DT962" s="69"/>
      <c r="DU962" s="69"/>
      <c r="DV962" s="69"/>
      <c r="DW962" s="69"/>
      <c r="DX962" s="69"/>
      <c r="DY962" s="69"/>
      <c r="DZ962" s="69"/>
      <c r="EA962" s="69"/>
      <c r="EB962" s="69"/>
      <c r="EC962" s="69"/>
      <c r="ED962" s="69"/>
      <c r="EE962" s="69"/>
      <c r="EF962" s="69"/>
      <c r="EG962" s="69"/>
      <c r="EH962" s="69"/>
      <c r="EI962" s="69"/>
      <c r="EJ962" s="69"/>
      <c r="EK962" s="69"/>
      <c r="EL962" s="69"/>
      <c r="EM962" s="69"/>
      <c r="EN962" s="69"/>
      <c r="EO962" s="69"/>
      <c r="EP962" s="69"/>
      <c r="EQ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c r="AH963" s="69"/>
      <c r="AI963" s="69"/>
      <c r="AJ963" s="69"/>
      <c r="AK963" s="69"/>
      <c r="AL963" s="69"/>
      <c r="AM963" s="69"/>
      <c r="AN963" s="69"/>
      <c r="AO963" s="69"/>
      <c r="AP963" s="69"/>
      <c r="AQ963" s="69"/>
      <c r="AR963" s="69"/>
      <c r="AS963" s="69"/>
      <c r="AT963" s="69"/>
      <c r="AU963" s="69"/>
      <c r="AV963" s="69"/>
      <c r="AW963" s="69"/>
      <c r="AX963" s="69"/>
      <c r="AY963" s="69"/>
      <c r="AZ963" s="69"/>
      <c r="BA963" s="69"/>
      <c r="BB963" s="69"/>
      <c r="BC963" s="69"/>
      <c r="BD963" s="69"/>
      <c r="BE963" s="69"/>
      <c r="BF963" s="69"/>
      <c r="BG963" s="69"/>
      <c r="BH963" s="69"/>
      <c r="BI963" s="69"/>
      <c r="BJ963" s="69"/>
      <c r="BK963" s="69"/>
      <c r="BL963" s="69"/>
      <c r="BM963" s="69"/>
      <c r="BN963" s="69"/>
      <c r="BO963" s="69"/>
      <c r="BP963" s="69"/>
      <c r="BQ963" s="69"/>
      <c r="BR963" s="69"/>
      <c r="BS963" s="69"/>
      <c r="BT963" s="69"/>
      <c r="BU963" s="69"/>
      <c r="BV963" s="69"/>
      <c r="BW963" s="69"/>
      <c r="BX963" s="69"/>
      <c r="BY963" s="69"/>
      <c r="BZ963" s="69"/>
      <c r="CA963" s="69"/>
      <c r="CB963" s="69"/>
      <c r="CC963" s="69"/>
      <c r="CD963" s="69"/>
      <c r="CE963" s="69"/>
      <c r="CF963" s="69"/>
      <c r="CG963" s="69"/>
      <c r="CH963" s="69"/>
      <c r="CI963" s="69"/>
      <c r="CJ963" s="69"/>
      <c r="CK963" s="69"/>
      <c r="CL963" s="69"/>
      <c r="CM963" s="69"/>
      <c r="CN963" s="69"/>
      <c r="CO963" s="69"/>
      <c r="CP963" s="69"/>
      <c r="CQ963" s="69"/>
      <c r="CR963" s="69"/>
      <c r="CS963" s="69"/>
      <c r="CT963" s="69"/>
      <c r="CU963" s="69"/>
      <c r="CV963" s="69"/>
      <c r="CW963" s="69"/>
      <c r="CX963" s="69"/>
      <c r="CY963" s="69"/>
      <c r="CZ963" s="69"/>
      <c r="DA963" s="69"/>
      <c r="DB963" s="69"/>
      <c r="DC963" s="69"/>
      <c r="DD963" s="69"/>
      <c r="DE963" s="69"/>
      <c r="DF963" s="69"/>
      <c r="DG963" s="69"/>
      <c r="DH963" s="69"/>
      <c r="DI963" s="69"/>
      <c r="DJ963" s="69"/>
      <c r="DK963" s="69"/>
      <c r="DL963" s="69"/>
      <c r="DM963" s="69"/>
      <c r="DN963" s="69"/>
      <c r="DO963" s="69"/>
      <c r="DP963" s="69"/>
      <c r="DQ963" s="69"/>
      <c r="DR963" s="69"/>
      <c r="DS963" s="69"/>
      <c r="DT963" s="69"/>
      <c r="DU963" s="69"/>
      <c r="DV963" s="69"/>
      <c r="DW963" s="69"/>
      <c r="DX963" s="69"/>
      <c r="DY963" s="69"/>
      <c r="DZ963" s="69"/>
      <c r="EA963" s="69"/>
      <c r="EB963" s="69"/>
      <c r="EC963" s="69"/>
      <c r="ED963" s="69"/>
      <c r="EE963" s="69"/>
      <c r="EF963" s="69"/>
      <c r="EG963" s="69"/>
      <c r="EH963" s="69"/>
      <c r="EI963" s="69"/>
      <c r="EJ963" s="69"/>
      <c r="EK963" s="69"/>
      <c r="EL963" s="69"/>
      <c r="EM963" s="69"/>
      <c r="EN963" s="69"/>
      <c r="EO963" s="69"/>
      <c r="EP963" s="69"/>
      <c r="EQ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c r="AC964" s="69"/>
      <c r="AD964" s="69"/>
      <c r="AE964" s="69"/>
      <c r="AF964" s="69"/>
      <c r="AG964" s="69"/>
      <c r="AH964" s="69"/>
      <c r="AI964" s="69"/>
      <c r="AJ964" s="69"/>
      <c r="AK964" s="69"/>
      <c r="AL964" s="69"/>
      <c r="AM964" s="69"/>
      <c r="AN964" s="69"/>
      <c r="AO964" s="69"/>
      <c r="AP964" s="69"/>
      <c r="AQ964" s="69"/>
      <c r="AR964" s="69"/>
      <c r="AS964" s="69"/>
      <c r="AT964" s="69"/>
      <c r="AU964" s="69"/>
      <c r="AV964" s="69"/>
      <c r="AW964" s="69"/>
      <c r="AX964" s="69"/>
      <c r="AY964" s="69"/>
      <c r="AZ964" s="69"/>
      <c r="BA964" s="69"/>
      <c r="BB964" s="69"/>
      <c r="BC964" s="69"/>
      <c r="BD964" s="69"/>
      <c r="BE964" s="69"/>
      <c r="BF964" s="69"/>
      <c r="BG964" s="69"/>
      <c r="BH964" s="69"/>
      <c r="BI964" s="69"/>
      <c r="BJ964" s="69"/>
      <c r="BK964" s="69"/>
      <c r="BL964" s="69"/>
      <c r="BM964" s="69"/>
      <c r="BN964" s="69"/>
      <c r="BO964" s="69"/>
      <c r="BP964" s="69"/>
      <c r="BQ964" s="69"/>
      <c r="BR964" s="69"/>
      <c r="BS964" s="69"/>
      <c r="BT964" s="69"/>
      <c r="BU964" s="69"/>
      <c r="BV964" s="69"/>
      <c r="BW964" s="69"/>
      <c r="BX964" s="69"/>
      <c r="BY964" s="69"/>
      <c r="BZ964" s="69"/>
      <c r="CA964" s="69"/>
      <c r="CB964" s="69"/>
      <c r="CC964" s="69"/>
      <c r="CD964" s="69"/>
      <c r="CE964" s="69"/>
      <c r="CF964" s="69"/>
      <c r="CG964" s="69"/>
      <c r="CH964" s="69"/>
      <c r="CI964" s="69"/>
      <c r="CJ964" s="69"/>
      <c r="CK964" s="69"/>
      <c r="CL964" s="69"/>
      <c r="CM964" s="69"/>
      <c r="CN964" s="69"/>
      <c r="CO964" s="69"/>
      <c r="CP964" s="69"/>
      <c r="CQ964" s="69"/>
      <c r="CR964" s="69"/>
      <c r="CS964" s="69"/>
      <c r="CT964" s="69"/>
      <c r="CU964" s="69"/>
      <c r="CV964" s="69"/>
      <c r="CW964" s="69"/>
      <c r="CX964" s="69"/>
      <c r="CY964" s="69"/>
      <c r="CZ964" s="69"/>
      <c r="DA964" s="69"/>
      <c r="DB964" s="69"/>
      <c r="DC964" s="69"/>
      <c r="DD964" s="69"/>
      <c r="DE964" s="69"/>
      <c r="DF964" s="69"/>
      <c r="DG964" s="69"/>
      <c r="DH964" s="69"/>
      <c r="DI964" s="69"/>
      <c r="DJ964" s="69"/>
      <c r="DK964" s="69"/>
      <c r="DL964" s="69"/>
      <c r="DM964" s="69"/>
      <c r="DN964" s="69"/>
      <c r="DO964" s="69"/>
      <c r="DP964" s="69"/>
      <c r="DQ964" s="69"/>
      <c r="DR964" s="69"/>
      <c r="DS964" s="69"/>
      <c r="DT964" s="69"/>
      <c r="DU964" s="69"/>
      <c r="DV964" s="69"/>
      <c r="DW964" s="69"/>
      <c r="DX964" s="69"/>
      <c r="DY964" s="69"/>
      <c r="DZ964" s="69"/>
      <c r="EA964" s="69"/>
      <c r="EB964" s="69"/>
      <c r="EC964" s="69"/>
      <c r="ED964" s="69"/>
      <c r="EE964" s="69"/>
      <c r="EF964" s="69"/>
      <c r="EG964" s="69"/>
      <c r="EH964" s="69"/>
      <c r="EI964" s="69"/>
      <c r="EJ964" s="69"/>
      <c r="EK964" s="69"/>
      <c r="EL964" s="69"/>
      <c r="EM964" s="69"/>
      <c r="EN964" s="69"/>
      <c r="EO964" s="69"/>
      <c r="EP964" s="69"/>
      <c r="EQ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c r="AC965" s="69"/>
      <c r="AD965" s="69"/>
      <c r="AE965" s="69"/>
      <c r="AF965" s="69"/>
      <c r="AG965" s="69"/>
      <c r="AH965" s="69"/>
      <c r="AI965" s="69"/>
      <c r="AJ965" s="69"/>
      <c r="AK965" s="69"/>
      <c r="AL965" s="69"/>
      <c r="AM965" s="69"/>
      <c r="AN965" s="69"/>
      <c r="AO965" s="69"/>
      <c r="AP965" s="69"/>
      <c r="AQ965" s="69"/>
      <c r="AR965" s="69"/>
      <c r="AS965" s="69"/>
      <c r="AT965" s="69"/>
      <c r="AU965" s="69"/>
      <c r="AV965" s="69"/>
      <c r="AW965" s="69"/>
      <c r="AX965" s="69"/>
      <c r="AY965" s="69"/>
      <c r="AZ965" s="69"/>
      <c r="BA965" s="69"/>
      <c r="BB965" s="69"/>
      <c r="BC965" s="69"/>
      <c r="BD965" s="69"/>
      <c r="BE965" s="69"/>
      <c r="BF965" s="69"/>
      <c r="BG965" s="69"/>
      <c r="BH965" s="69"/>
      <c r="BI965" s="69"/>
      <c r="BJ965" s="69"/>
      <c r="BK965" s="69"/>
      <c r="BL965" s="69"/>
      <c r="BM965" s="69"/>
      <c r="BN965" s="69"/>
      <c r="BO965" s="69"/>
      <c r="BP965" s="69"/>
      <c r="BQ965" s="69"/>
      <c r="BR965" s="69"/>
      <c r="BS965" s="69"/>
      <c r="BT965" s="69"/>
      <c r="BU965" s="69"/>
      <c r="BV965" s="69"/>
      <c r="BW965" s="69"/>
      <c r="BX965" s="69"/>
      <c r="BY965" s="69"/>
      <c r="BZ965" s="69"/>
      <c r="CA965" s="69"/>
      <c r="CB965" s="69"/>
      <c r="CC965" s="69"/>
      <c r="CD965" s="69"/>
      <c r="CE965" s="69"/>
      <c r="CF965" s="69"/>
      <c r="CG965" s="69"/>
      <c r="CH965" s="69"/>
      <c r="CI965" s="69"/>
      <c r="CJ965" s="69"/>
      <c r="CK965" s="69"/>
      <c r="CL965" s="69"/>
      <c r="CM965" s="69"/>
      <c r="CN965" s="69"/>
      <c r="CO965" s="69"/>
      <c r="CP965" s="69"/>
      <c r="CQ965" s="69"/>
      <c r="CR965" s="69"/>
      <c r="CS965" s="69"/>
      <c r="CT965" s="69"/>
      <c r="CU965" s="69"/>
      <c r="CV965" s="69"/>
      <c r="CW965" s="69"/>
      <c r="CX965" s="69"/>
      <c r="CY965" s="69"/>
      <c r="CZ965" s="69"/>
      <c r="DA965" s="69"/>
      <c r="DB965" s="69"/>
      <c r="DC965" s="69"/>
      <c r="DD965" s="69"/>
      <c r="DE965" s="69"/>
      <c r="DF965" s="69"/>
      <c r="DG965" s="69"/>
      <c r="DH965" s="69"/>
      <c r="DI965" s="69"/>
      <c r="DJ965" s="69"/>
      <c r="DK965" s="69"/>
      <c r="DL965" s="69"/>
      <c r="DM965" s="69"/>
      <c r="DN965" s="69"/>
      <c r="DO965" s="69"/>
      <c r="DP965" s="69"/>
      <c r="DQ965" s="69"/>
      <c r="DR965" s="69"/>
      <c r="DS965" s="69"/>
      <c r="DT965" s="69"/>
      <c r="DU965" s="69"/>
      <c r="DV965" s="69"/>
      <c r="DW965" s="69"/>
      <c r="DX965" s="69"/>
      <c r="DY965" s="69"/>
      <c r="DZ965" s="69"/>
      <c r="EA965" s="69"/>
      <c r="EB965" s="69"/>
      <c r="EC965" s="69"/>
      <c r="ED965" s="69"/>
      <c r="EE965" s="69"/>
      <c r="EF965" s="69"/>
      <c r="EG965" s="69"/>
      <c r="EH965" s="69"/>
      <c r="EI965" s="69"/>
      <c r="EJ965" s="69"/>
      <c r="EK965" s="69"/>
      <c r="EL965" s="69"/>
      <c r="EM965" s="69"/>
      <c r="EN965" s="69"/>
      <c r="EO965" s="69"/>
      <c r="EP965" s="69"/>
      <c r="EQ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c r="AH966" s="69"/>
      <c r="AI966" s="69"/>
      <c r="AJ966" s="69"/>
      <c r="AK966" s="69"/>
      <c r="AL966" s="69"/>
      <c r="AM966" s="69"/>
      <c r="AN966" s="69"/>
      <c r="AO966" s="69"/>
      <c r="AP966" s="69"/>
      <c r="AQ966" s="69"/>
      <c r="AR966" s="69"/>
      <c r="AS966" s="69"/>
      <c r="AT966" s="69"/>
      <c r="AU966" s="69"/>
      <c r="AV966" s="69"/>
      <c r="AW966" s="69"/>
      <c r="AX966" s="69"/>
      <c r="AY966" s="69"/>
      <c r="AZ966" s="69"/>
      <c r="BA966" s="69"/>
      <c r="BB966" s="69"/>
      <c r="BC966" s="69"/>
      <c r="BD966" s="69"/>
      <c r="BE966" s="69"/>
      <c r="BF966" s="69"/>
      <c r="BG966" s="69"/>
      <c r="BH966" s="69"/>
      <c r="BI966" s="69"/>
      <c r="BJ966" s="69"/>
      <c r="BK966" s="69"/>
      <c r="BL966" s="69"/>
      <c r="BM966" s="69"/>
      <c r="BN966" s="69"/>
      <c r="BO966" s="69"/>
      <c r="BP966" s="69"/>
      <c r="BQ966" s="69"/>
      <c r="BR966" s="69"/>
      <c r="BS966" s="69"/>
      <c r="BT966" s="69"/>
      <c r="BU966" s="69"/>
      <c r="BV966" s="69"/>
      <c r="BW966" s="69"/>
      <c r="BX966" s="69"/>
      <c r="BY966" s="69"/>
      <c r="BZ966" s="69"/>
      <c r="CA966" s="69"/>
      <c r="CB966" s="69"/>
      <c r="CC966" s="69"/>
      <c r="CD966" s="69"/>
      <c r="CE966" s="69"/>
      <c r="CF966" s="69"/>
      <c r="CG966" s="69"/>
      <c r="CH966" s="69"/>
      <c r="CI966" s="69"/>
      <c r="CJ966" s="69"/>
      <c r="CK966" s="69"/>
      <c r="CL966" s="69"/>
      <c r="CM966" s="69"/>
      <c r="CN966" s="69"/>
      <c r="CO966" s="69"/>
      <c r="CP966" s="69"/>
      <c r="CQ966" s="69"/>
      <c r="CR966" s="69"/>
      <c r="CS966" s="69"/>
      <c r="CT966" s="69"/>
      <c r="CU966" s="69"/>
      <c r="CV966" s="69"/>
      <c r="CW966" s="69"/>
      <c r="CX966" s="69"/>
      <c r="CY966" s="69"/>
      <c r="CZ966" s="69"/>
      <c r="DA966" s="69"/>
      <c r="DB966" s="69"/>
      <c r="DC966" s="69"/>
      <c r="DD966" s="69"/>
      <c r="DE966" s="69"/>
      <c r="DF966" s="69"/>
      <c r="DG966" s="69"/>
      <c r="DH966" s="69"/>
      <c r="DI966" s="69"/>
      <c r="DJ966" s="69"/>
      <c r="DK966" s="69"/>
      <c r="DL966" s="69"/>
      <c r="DM966" s="69"/>
      <c r="DN966" s="69"/>
      <c r="DO966" s="69"/>
      <c r="DP966" s="69"/>
      <c r="DQ966" s="69"/>
      <c r="DR966" s="69"/>
      <c r="DS966" s="69"/>
      <c r="DT966" s="69"/>
      <c r="DU966" s="69"/>
      <c r="DV966" s="69"/>
      <c r="DW966" s="69"/>
      <c r="DX966" s="69"/>
      <c r="DY966" s="69"/>
      <c r="DZ966" s="69"/>
      <c r="EA966" s="69"/>
      <c r="EB966" s="69"/>
      <c r="EC966" s="69"/>
      <c r="ED966" s="69"/>
      <c r="EE966" s="69"/>
      <c r="EF966" s="69"/>
      <c r="EG966" s="69"/>
      <c r="EH966" s="69"/>
      <c r="EI966" s="69"/>
      <c r="EJ966" s="69"/>
      <c r="EK966" s="69"/>
      <c r="EL966" s="69"/>
      <c r="EM966" s="69"/>
      <c r="EN966" s="69"/>
      <c r="EO966" s="69"/>
      <c r="EP966" s="69"/>
      <c r="EQ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c r="AC967" s="69"/>
      <c r="AD967" s="69"/>
      <c r="AE967" s="69"/>
      <c r="AF967" s="69"/>
      <c r="AG967" s="69"/>
      <c r="AH967" s="69"/>
      <c r="AI967" s="69"/>
      <c r="AJ967" s="69"/>
      <c r="AK967" s="69"/>
      <c r="AL967" s="69"/>
      <c r="AM967" s="69"/>
      <c r="AN967" s="69"/>
      <c r="AO967" s="69"/>
      <c r="AP967" s="69"/>
      <c r="AQ967" s="69"/>
      <c r="AR967" s="69"/>
      <c r="AS967" s="69"/>
      <c r="AT967" s="69"/>
      <c r="AU967" s="69"/>
      <c r="AV967" s="69"/>
      <c r="AW967" s="69"/>
      <c r="AX967" s="69"/>
      <c r="AY967" s="69"/>
      <c r="AZ967" s="69"/>
      <c r="BA967" s="69"/>
      <c r="BB967" s="69"/>
      <c r="BC967" s="69"/>
      <c r="BD967" s="69"/>
      <c r="BE967" s="69"/>
      <c r="BF967" s="69"/>
      <c r="BG967" s="69"/>
      <c r="BH967" s="69"/>
      <c r="BI967" s="69"/>
      <c r="BJ967" s="69"/>
      <c r="BK967" s="69"/>
      <c r="BL967" s="69"/>
      <c r="BM967" s="69"/>
      <c r="BN967" s="69"/>
      <c r="BO967" s="69"/>
      <c r="BP967" s="69"/>
      <c r="BQ967" s="69"/>
      <c r="BR967" s="69"/>
      <c r="BS967" s="69"/>
      <c r="BT967" s="69"/>
      <c r="BU967" s="69"/>
      <c r="BV967" s="69"/>
      <c r="BW967" s="69"/>
      <c r="BX967" s="69"/>
      <c r="BY967" s="69"/>
      <c r="BZ967" s="69"/>
      <c r="CA967" s="69"/>
      <c r="CB967" s="69"/>
      <c r="CC967" s="69"/>
      <c r="CD967" s="69"/>
      <c r="CE967" s="69"/>
      <c r="CF967" s="69"/>
      <c r="CG967" s="69"/>
      <c r="CH967" s="69"/>
      <c r="CI967" s="69"/>
      <c r="CJ967" s="69"/>
      <c r="CK967" s="69"/>
      <c r="CL967" s="69"/>
      <c r="CM967" s="69"/>
      <c r="CN967" s="69"/>
      <c r="CO967" s="69"/>
      <c r="CP967" s="69"/>
      <c r="CQ967" s="69"/>
      <c r="CR967" s="69"/>
      <c r="CS967" s="69"/>
      <c r="CT967" s="69"/>
      <c r="CU967" s="69"/>
      <c r="CV967" s="69"/>
      <c r="CW967" s="69"/>
      <c r="CX967" s="69"/>
      <c r="CY967" s="69"/>
      <c r="CZ967" s="69"/>
      <c r="DA967" s="69"/>
      <c r="DB967" s="69"/>
      <c r="DC967" s="69"/>
      <c r="DD967" s="69"/>
      <c r="DE967" s="69"/>
      <c r="DF967" s="69"/>
      <c r="DG967" s="69"/>
      <c r="DH967" s="69"/>
      <c r="DI967" s="69"/>
      <c r="DJ967" s="69"/>
      <c r="DK967" s="69"/>
      <c r="DL967" s="69"/>
      <c r="DM967" s="69"/>
      <c r="DN967" s="69"/>
      <c r="DO967" s="69"/>
      <c r="DP967" s="69"/>
      <c r="DQ967" s="69"/>
      <c r="DR967" s="69"/>
      <c r="DS967" s="69"/>
      <c r="DT967" s="69"/>
      <c r="DU967" s="69"/>
      <c r="DV967" s="69"/>
      <c r="DW967" s="69"/>
      <c r="DX967" s="69"/>
      <c r="DY967" s="69"/>
      <c r="DZ967" s="69"/>
      <c r="EA967" s="69"/>
      <c r="EB967" s="69"/>
      <c r="EC967" s="69"/>
      <c r="ED967" s="69"/>
      <c r="EE967" s="69"/>
      <c r="EF967" s="69"/>
      <c r="EG967" s="69"/>
      <c r="EH967" s="69"/>
      <c r="EI967" s="69"/>
      <c r="EJ967" s="69"/>
      <c r="EK967" s="69"/>
      <c r="EL967" s="69"/>
      <c r="EM967" s="69"/>
      <c r="EN967" s="69"/>
      <c r="EO967" s="69"/>
      <c r="EP967" s="69"/>
      <c r="EQ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c r="AC968" s="69"/>
      <c r="AD968" s="69"/>
      <c r="AE968" s="69"/>
      <c r="AF968" s="69"/>
      <c r="AG968" s="69"/>
      <c r="AH968" s="69"/>
      <c r="AI968" s="69"/>
      <c r="AJ968" s="69"/>
      <c r="AK968" s="69"/>
      <c r="AL968" s="69"/>
      <c r="AM968" s="69"/>
      <c r="AN968" s="69"/>
      <c r="AO968" s="69"/>
      <c r="AP968" s="69"/>
      <c r="AQ968" s="69"/>
      <c r="AR968" s="69"/>
      <c r="AS968" s="69"/>
      <c r="AT968" s="69"/>
      <c r="AU968" s="69"/>
      <c r="AV968" s="69"/>
      <c r="AW968" s="69"/>
      <c r="AX968" s="69"/>
      <c r="AY968" s="69"/>
      <c r="AZ968" s="69"/>
      <c r="BA968" s="69"/>
      <c r="BB968" s="69"/>
      <c r="BC968" s="69"/>
      <c r="BD968" s="69"/>
      <c r="BE968" s="69"/>
      <c r="BF968" s="69"/>
      <c r="BG968" s="69"/>
      <c r="BH968" s="69"/>
      <c r="BI968" s="69"/>
      <c r="BJ968" s="69"/>
      <c r="BK968" s="69"/>
      <c r="BL968" s="69"/>
      <c r="BM968" s="69"/>
      <c r="BN968" s="69"/>
      <c r="BO968" s="69"/>
      <c r="BP968" s="69"/>
      <c r="BQ968" s="69"/>
      <c r="BR968" s="69"/>
      <c r="BS968" s="69"/>
      <c r="BT968" s="69"/>
      <c r="BU968" s="69"/>
      <c r="BV968" s="69"/>
      <c r="BW968" s="69"/>
      <c r="BX968" s="69"/>
      <c r="BY968" s="69"/>
      <c r="BZ968" s="69"/>
      <c r="CA968" s="69"/>
      <c r="CB968" s="69"/>
      <c r="CC968" s="69"/>
      <c r="CD968" s="69"/>
      <c r="CE968" s="69"/>
      <c r="CF968" s="69"/>
      <c r="CG968" s="69"/>
      <c r="CH968" s="69"/>
      <c r="CI968" s="69"/>
      <c r="CJ968" s="69"/>
      <c r="CK968" s="69"/>
      <c r="CL968" s="69"/>
      <c r="CM968" s="69"/>
      <c r="CN968" s="69"/>
      <c r="CO968" s="69"/>
      <c r="CP968" s="69"/>
      <c r="CQ968" s="69"/>
      <c r="CR968" s="69"/>
      <c r="CS968" s="69"/>
      <c r="CT968" s="69"/>
      <c r="CU968" s="69"/>
      <c r="CV968" s="69"/>
      <c r="CW968" s="69"/>
      <c r="CX968" s="69"/>
      <c r="CY968" s="69"/>
      <c r="CZ968" s="69"/>
      <c r="DA968" s="69"/>
      <c r="DB968" s="69"/>
      <c r="DC968" s="69"/>
      <c r="DD968" s="69"/>
      <c r="DE968" s="69"/>
      <c r="DF968" s="69"/>
      <c r="DG968" s="69"/>
      <c r="DH968" s="69"/>
      <c r="DI968" s="69"/>
      <c r="DJ968" s="69"/>
      <c r="DK968" s="69"/>
      <c r="DL968" s="69"/>
      <c r="DM968" s="69"/>
      <c r="DN968" s="69"/>
      <c r="DO968" s="69"/>
      <c r="DP968" s="69"/>
      <c r="DQ968" s="69"/>
      <c r="DR968" s="69"/>
      <c r="DS968" s="69"/>
      <c r="DT968" s="69"/>
      <c r="DU968" s="69"/>
      <c r="DV968" s="69"/>
      <c r="DW968" s="69"/>
      <c r="DX968" s="69"/>
      <c r="DY968" s="69"/>
      <c r="DZ968" s="69"/>
      <c r="EA968" s="69"/>
      <c r="EB968" s="69"/>
      <c r="EC968" s="69"/>
      <c r="ED968" s="69"/>
      <c r="EE968" s="69"/>
      <c r="EF968" s="69"/>
      <c r="EG968" s="69"/>
      <c r="EH968" s="69"/>
      <c r="EI968" s="69"/>
      <c r="EJ968" s="69"/>
      <c r="EK968" s="69"/>
      <c r="EL968" s="69"/>
      <c r="EM968" s="69"/>
      <c r="EN968" s="69"/>
      <c r="EO968" s="69"/>
      <c r="EP968" s="69"/>
      <c r="EQ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c r="AH969" s="69"/>
      <c r="AI969" s="69"/>
      <c r="AJ969" s="69"/>
      <c r="AK969" s="69"/>
      <c r="AL969" s="69"/>
      <c r="AM969" s="69"/>
      <c r="AN969" s="69"/>
      <c r="AO969" s="69"/>
      <c r="AP969" s="69"/>
      <c r="AQ969" s="69"/>
      <c r="AR969" s="69"/>
      <c r="AS969" s="69"/>
      <c r="AT969" s="69"/>
      <c r="AU969" s="69"/>
      <c r="AV969" s="69"/>
      <c r="AW969" s="69"/>
      <c r="AX969" s="69"/>
      <c r="AY969" s="69"/>
      <c r="AZ969" s="69"/>
      <c r="BA969" s="69"/>
      <c r="BB969" s="69"/>
      <c r="BC969" s="69"/>
      <c r="BD969" s="69"/>
      <c r="BE969" s="69"/>
      <c r="BF969" s="69"/>
      <c r="BG969" s="69"/>
      <c r="BH969" s="69"/>
      <c r="BI969" s="69"/>
      <c r="BJ969" s="69"/>
      <c r="BK969" s="69"/>
      <c r="BL969" s="69"/>
      <c r="BM969" s="69"/>
      <c r="BN969" s="69"/>
      <c r="BO969" s="69"/>
      <c r="BP969" s="69"/>
      <c r="BQ969" s="69"/>
      <c r="BR969" s="69"/>
      <c r="BS969" s="69"/>
      <c r="BT969" s="69"/>
      <c r="BU969" s="69"/>
      <c r="BV969" s="69"/>
      <c r="BW969" s="69"/>
      <c r="BX969" s="69"/>
      <c r="BY969" s="69"/>
      <c r="BZ969" s="69"/>
      <c r="CA969" s="69"/>
      <c r="CB969" s="69"/>
      <c r="CC969" s="69"/>
      <c r="CD969" s="69"/>
      <c r="CE969" s="69"/>
      <c r="CF969" s="69"/>
      <c r="CG969" s="69"/>
      <c r="CH969" s="69"/>
      <c r="CI969" s="69"/>
      <c r="CJ969" s="69"/>
      <c r="CK969" s="69"/>
      <c r="CL969" s="69"/>
      <c r="CM969" s="69"/>
      <c r="CN969" s="69"/>
      <c r="CO969" s="69"/>
      <c r="CP969" s="69"/>
      <c r="CQ969" s="69"/>
      <c r="CR969" s="69"/>
      <c r="CS969" s="69"/>
      <c r="CT969" s="69"/>
      <c r="CU969" s="69"/>
      <c r="CV969" s="69"/>
      <c r="CW969" s="69"/>
      <c r="CX969" s="69"/>
      <c r="CY969" s="69"/>
      <c r="CZ969" s="69"/>
      <c r="DA969" s="69"/>
      <c r="DB969" s="69"/>
      <c r="DC969" s="69"/>
      <c r="DD969" s="69"/>
      <c r="DE969" s="69"/>
      <c r="DF969" s="69"/>
      <c r="DG969" s="69"/>
      <c r="DH969" s="69"/>
      <c r="DI969" s="69"/>
      <c r="DJ969" s="69"/>
      <c r="DK969" s="69"/>
      <c r="DL969" s="69"/>
      <c r="DM969" s="69"/>
      <c r="DN969" s="69"/>
      <c r="DO969" s="69"/>
      <c r="DP969" s="69"/>
      <c r="DQ969" s="69"/>
      <c r="DR969" s="69"/>
      <c r="DS969" s="69"/>
      <c r="DT969" s="69"/>
      <c r="DU969" s="69"/>
      <c r="DV969" s="69"/>
      <c r="DW969" s="69"/>
      <c r="DX969" s="69"/>
      <c r="DY969" s="69"/>
      <c r="DZ969" s="69"/>
      <c r="EA969" s="69"/>
      <c r="EB969" s="69"/>
      <c r="EC969" s="69"/>
      <c r="ED969" s="69"/>
      <c r="EE969" s="69"/>
      <c r="EF969" s="69"/>
      <c r="EG969" s="69"/>
      <c r="EH969" s="69"/>
      <c r="EI969" s="69"/>
      <c r="EJ969" s="69"/>
      <c r="EK969" s="69"/>
      <c r="EL969" s="69"/>
      <c r="EM969" s="69"/>
      <c r="EN969" s="69"/>
      <c r="EO969" s="69"/>
      <c r="EP969" s="69"/>
      <c r="EQ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c r="AC970" s="69"/>
      <c r="AD970" s="69"/>
      <c r="AE970" s="69"/>
      <c r="AF970" s="69"/>
      <c r="AG970" s="69"/>
      <c r="AH970" s="69"/>
      <c r="AI970" s="69"/>
      <c r="AJ970" s="69"/>
      <c r="AK970" s="69"/>
      <c r="AL970" s="69"/>
      <c r="AM970" s="69"/>
      <c r="AN970" s="69"/>
      <c r="AO970" s="69"/>
      <c r="AP970" s="69"/>
      <c r="AQ970" s="69"/>
      <c r="AR970" s="69"/>
      <c r="AS970" s="69"/>
      <c r="AT970" s="69"/>
      <c r="AU970" s="69"/>
      <c r="AV970" s="69"/>
      <c r="AW970" s="69"/>
      <c r="AX970" s="69"/>
      <c r="AY970" s="69"/>
      <c r="AZ970" s="69"/>
      <c r="BA970" s="69"/>
      <c r="BB970" s="69"/>
      <c r="BC970" s="69"/>
      <c r="BD970" s="69"/>
      <c r="BE970" s="69"/>
      <c r="BF970" s="69"/>
      <c r="BG970" s="69"/>
      <c r="BH970" s="69"/>
      <c r="BI970" s="69"/>
      <c r="BJ970" s="69"/>
      <c r="BK970" s="69"/>
      <c r="BL970" s="69"/>
      <c r="BM970" s="69"/>
      <c r="BN970" s="69"/>
      <c r="BO970" s="69"/>
      <c r="BP970" s="69"/>
      <c r="BQ970" s="69"/>
      <c r="BR970" s="69"/>
      <c r="BS970" s="69"/>
      <c r="BT970" s="69"/>
      <c r="BU970" s="69"/>
      <c r="BV970" s="69"/>
      <c r="BW970" s="69"/>
      <c r="BX970" s="69"/>
      <c r="BY970" s="69"/>
      <c r="BZ970" s="69"/>
      <c r="CA970" s="69"/>
      <c r="CB970" s="69"/>
      <c r="CC970" s="69"/>
      <c r="CD970" s="69"/>
      <c r="CE970" s="69"/>
      <c r="CF970" s="69"/>
      <c r="CG970" s="69"/>
      <c r="CH970" s="69"/>
      <c r="CI970" s="69"/>
      <c r="CJ970" s="69"/>
      <c r="CK970" s="69"/>
      <c r="CL970" s="69"/>
      <c r="CM970" s="69"/>
      <c r="CN970" s="69"/>
      <c r="CO970" s="69"/>
      <c r="CP970" s="69"/>
      <c r="CQ970" s="69"/>
      <c r="CR970" s="69"/>
      <c r="CS970" s="69"/>
      <c r="CT970" s="69"/>
      <c r="CU970" s="69"/>
      <c r="CV970" s="69"/>
      <c r="CW970" s="69"/>
      <c r="CX970" s="69"/>
      <c r="CY970" s="69"/>
      <c r="CZ970" s="69"/>
      <c r="DA970" s="69"/>
      <c r="DB970" s="69"/>
      <c r="DC970" s="69"/>
      <c r="DD970" s="69"/>
      <c r="DE970" s="69"/>
      <c r="DF970" s="69"/>
      <c r="DG970" s="69"/>
      <c r="DH970" s="69"/>
      <c r="DI970" s="69"/>
      <c r="DJ970" s="69"/>
      <c r="DK970" s="69"/>
      <c r="DL970" s="69"/>
      <c r="DM970" s="69"/>
      <c r="DN970" s="69"/>
      <c r="DO970" s="69"/>
      <c r="DP970" s="69"/>
      <c r="DQ970" s="69"/>
      <c r="DR970" s="69"/>
      <c r="DS970" s="69"/>
      <c r="DT970" s="69"/>
      <c r="DU970" s="69"/>
      <c r="DV970" s="69"/>
      <c r="DW970" s="69"/>
      <c r="DX970" s="69"/>
      <c r="DY970" s="69"/>
      <c r="DZ970" s="69"/>
      <c r="EA970" s="69"/>
      <c r="EB970" s="69"/>
      <c r="EC970" s="69"/>
      <c r="ED970" s="69"/>
      <c r="EE970" s="69"/>
      <c r="EF970" s="69"/>
      <c r="EG970" s="69"/>
      <c r="EH970" s="69"/>
      <c r="EI970" s="69"/>
      <c r="EJ970" s="69"/>
      <c r="EK970" s="69"/>
      <c r="EL970" s="69"/>
      <c r="EM970" s="69"/>
      <c r="EN970" s="69"/>
      <c r="EO970" s="69"/>
      <c r="EP970" s="69"/>
      <c r="EQ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c r="AC971" s="69"/>
      <c r="AD971" s="69"/>
      <c r="AE971" s="69"/>
      <c r="AF971" s="69"/>
      <c r="AG971" s="69"/>
      <c r="AH971" s="69"/>
      <c r="AI971" s="69"/>
      <c r="AJ971" s="69"/>
      <c r="AK971" s="69"/>
      <c r="AL971" s="69"/>
      <c r="AM971" s="69"/>
      <c r="AN971" s="69"/>
      <c r="AO971" s="69"/>
      <c r="AP971" s="69"/>
      <c r="AQ971" s="69"/>
      <c r="AR971" s="69"/>
      <c r="AS971" s="69"/>
      <c r="AT971" s="69"/>
      <c r="AU971" s="69"/>
      <c r="AV971" s="69"/>
      <c r="AW971" s="69"/>
      <c r="AX971" s="69"/>
      <c r="AY971" s="69"/>
      <c r="AZ971" s="69"/>
      <c r="BA971" s="69"/>
      <c r="BB971" s="69"/>
      <c r="BC971" s="69"/>
      <c r="BD971" s="69"/>
      <c r="BE971" s="69"/>
      <c r="BF971" s="69"/>
      <c r="BG971" s="69"/>
      <c r="BH971" s="69"/>
      <c r="BI971" s="69"/>
      <c r="BJ971" s="69"/>
      <c r="BK971" s="69"/>
      <c r="BL971" s="69"/>
      <c r="BM971" s="69"/>
      <c r="BN971" s="69"/>
      <c r="BO971" s="69"/>
      <c r="BP971" s="69"/>
      <c r="BQ971" s="69"/>
      <c r="BR971" s="69"/>
      <c r="BS971" s="69"/>
      <c r="BT971" s="69"/>
      <c r="BU971" s="69"/>
      <c r="BV971" s="69"/>
      <c r="BW971" s="69"/>
      <c r="BX971" s="69"/>
      <c r="BY971" s="69"/>
      <c r="BZ971" s="69"/>
      <c r="CA971" s="69"/>
      <c r="CB971" s="69"/>
      <c r="CC971" s="69"/>
      <c r="CD971" s="69"/>
      <c r="CE971" s="69"/>
      <c r="CF971" s="69"/>
      <c r="CG971" s="69"/>
      <c r="CH971" s="69"/>
      <c r="CI971" s="69"/>
      <c r="CJ971" s="69"/>
      <c r="CK971" s="69"/>
      <c r="CL971" s="69"/>
      <c r="CM971" s="69"/>
      <c r="CN971" s="69"/>
      <c r="CO971" s="69"/>
      <c r="CP971" s="69"/>
      <c r="CQ971" s="69"/>
      <c r="CR971" s="69"/>
      <c r="CS971" s="69"/>
      <c r="CT971" s="69"/>
      <c r="CU971" s="69"/>
      <c r="CV971" s="69"/>
      <c r="CW971" s="69"/>
      <c r="CX971" s="69"/>
      <c r="CY971" s="69"/>
      <c r="CZ971" s="69"/>
      <c r="DA971" s="69"/>
      <c r="DB971" s="69"/>
      <c r="DC971" s="69"/>
      <c r="DD971" s="69"/>
      <c r="DE971" s="69"/>
      <c r="DF971" s="69"/>
      <c r="DG971" s="69"/>
      <c r="DH971" s="69"/>
      <c r="DI971" s="69"/>
      <c r="DJ971" s="69"/>
      <c r="DK971" s="69"/>
      <c r="DL971" s="69"/>
      <c r="DM971" s="69"/>
      <c r="DN971" s="69"/>
      <c r="DO971" s="69"/>
      <c r="DP971" s="69"/>
      <c r="DQ971" s="69"/>
      <c r="DR971" s="69"/>
      <c r="DS971" s="69"/>
      <c r="DT971" s="69"/>
      <c r="DU971" s="69"/>
      <c r="DV971" s="69"/>
      <c r="DW971" s="69"/>
      <c r="DX971" s="69"/>
      <c r="DY971" s="69"/>
      <c r="DZ971" s="69"/>
      <c r="EA971" s="69"/>
      <c r="EB971" s="69"/>
      <c r="EC971" s="69"/>
      <c r="ED971" s="69"/>
      <c r="EE971" s="69"/>
      <c r="EF971" s="69"/>
      <c r="EG971" s="69"/>
      <c r="EH971" s="69"/>
      <c r="EI971" s="69"/>
      <c r="EJ971" s="69"/>
      <c r="EK971" s="69"/>
      <c r="EL971" s="69"/>
      <c r="EM971" s="69"/>
      <c r="EN971" s="69"/>
      <c r="EO971" s="69"/>
      <c r="EP971" s="69"/>
      <c r="EQ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c r="AH972" s="69"/>
      <c r="AI972" s="69"/>
      <c r="AJ972" s="69"/>
      <c r="AK972" s="69"/>
      <c r="AL972" s="69"/>
      <c r="AM972" s="69"/>
      <c r="AN972" s="69"/>
      <c r="AO972" s="69"/>
      <c r="AP972" s="69"/>
      <c r="AQ972" s="69"/>
      <c r="AR972" s="69"/>
      <c r="AS972" s="69"/>
      <c r="AT972" s="69"/>
      <c r="AU972" s="69"/>
      <c r="AV972" s="69"/>
      <c r="AW972" s="69"/>
      <c r="AX972" s="69"/>
      <c r="AY972" s="69"/>
      <c r="AZ972" s="69"/>
      <c r="BA972" s="69"/>
      <c r="BB972" s="69"/>
      <c r="BC972" s="69"/>
      <c r="BD972" s="69"/>
      <c r="BE972" s="69"/>
      <c r="BF972" s="69"/>
      <c r="BG972" s="69"/>
      <c r="BH972" s="69"/>
      <c r="BI972" s="69"/>
      <c r="BJ972" s="69"/>
      <c r="BK972" s="69"/>
      <c r="BL972" s="69"/>
      <c r="BM972" s="69"/>
      <c r="BN972" s="69"/>
      <c r="BO972" s="69"/>
      <c r="BP972" s="69"/>
      <c r="BQ972" s="69"/>
      <c r="BR972" s="69"/>
      <c r="BS972" s="69"/>
      <c r="BT972" s="69"/>
      <c r="BU972" s="69"/>
      <c r="BV972" s="69"/>
      <c r="BW972" s="69"/>
      <c r="BX972" s="69"/>
      <c r="BY972" s="69"/>
      <c r="BZ972" s="69"/>
      <c r="CA972" s="69"/>
      <c r="CB972" s="69"/>
      <c r="CC972" s="69"/>
      <c r="CD972" s="69"/>
      <c r="CE972" s="69"/>
      <c r="CF972" s="69"/>
      <c r="CG972" s="69"/>
      <c r="CH972" s="69"/>
      <c r="CI972" s="69"/>
      <c r="CJ972" s="69"/>
      <c r="CK972" s="69"/>
      <c r="CL972" s="69"/>
      <c r="CM972" s="69"/>
      <c r="CN972" s="69"/>
      <c r="CO972" s="69"/>
      <c r="CP972" s="69"/>
      <c r="CQ972" s="69"/>
      <c r="CR972" s="69"/>
      <c r="CS972" s="69"/>
      <c r="CT972" s="69"/>
      <c r="CU972" s="69"/>
      <c r="CV972" s="69"/>
      <c r="CW972" s="69"/>
      <c r="CX972" s="69"/>
      <c r="CY972" s="69"/>
      <c r="CZ972" s="69"/>
      <c r="DA972" s="69"/>
      <c r="DB972" s="69"/>
      <c r="DC972" s="69"/>
      <c r="DD972" s="69"/>
      <c r="DE972" s="69"/>
      <c r="DF972" s="69"/>
      <c r="DG972" s="69"/>
      <c r="DH972" s="69"/>
      <c r="DI972" s="69"/>
      <c r="DJ972" s="69"/>
      <c r="DK972" s="69"/>
      <c r="DL972" s="69"/>
      <c r="DM972" s="69"/>
      <c r="DN972" s="69"/>
      <c r="DO972" s="69"/>
      <c r="DP972" s="69"/>
      <c r="DQ972" s="69"/>
      <c r="DR972" s="69"/>
      <c r="DS972" s="69"/>
      <c r="DT972" s="69"/>
      <c r="DU972" s="69"/>
      <c r="DV972" s="69"/>
      <c r="DW972" s="69"/>
      <c r="DX972" s="69"/>
      <c r="DY972" s="69"/>
      <c r="DZ972" s="69"/>
      <c r="EA972" s="69"/>
      <c r="EB972" s="69"/>
      <c r="EC972" s="69"/>
      <c r="ED972" s="69"/>
      <c r="EE972" s="69"/>
      <c r="EF972" s="69"/>
      <c r="EG972" s="69"/>
      <c r="EH972" s="69"/>
      <c r="EI972" s="69"/>
      <c r="EJ972" s="69"/>
      <c r="EK972" s="69"/>
      <c r="EL972" s="69"/>
      <c r="EM972" s="69"/>
      <c r="EN972" s="69"/>
      <c r="EO972" s="69"/>
      <c r="EP972" s="69"/>
      <c r="EQ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c r="AC973" s="69"/>
      <c r="AD973" s="69"/>
      <c r="AE973" s="69"/>
      <c r="AF973" s="69"/>
      <c r="AG973" s="69"/>
      <c r="AH973" s="69"/>
      <c r="AI973" s="69"/>
      <c r="AJ973" s="69"/>
      <c r="AK973" s="69"/>
      <c r="AL973" s="69"/>
      <c r="AM973" s="69"/>
      <c r="AN973" s="69"/>
      <c r="AO973" s="69"/>
      <c r="AP973" s="69"/>
      <c r="AQ973" s="69"/>
      <c r="AR973" s="69"/>
      <c r="AS973" s="69"/>
      <c r="AT973" s="69"/>
      <c r="AU973" s="69"/>
      <c r="AV973" s="69"/>
      <c r="AW973" s="69"/>
      <c r="AX973" s="69"/>
      <c r="AY973" s="69"/>
      <c r="AZ973" s="69"/>
      <c r="BA973" s="69"/>
      <c r="BB973" s="69"/>
      <c r="BC973" s="69"/>
      <c r="BD973" s="69"/>
      <c r="BE973" s="69"/>
      <c r="BF973" s="69"/>
      <c r="BG973" s="69"/>
      <c r="BH973" s="69"/>
      <c r="BI973" s="69"/>
      <c r="BJ973" s="69"/>
      <c r="BK973" s="69"/>
      <c r="BL973" s="69"/>
      <c r="BM973" s="69"/>
      <c r="BN973" s="69"/>
      <c r="BO973" s="69"/>
      <c r="BP973" s="69"/>
      <c r="BQ973" s="69"/>
      <c r="BR973" s="69"/>
      <c r="BS973" s="69"/>
      <c r="BT973" s="69"/>
      <c r="BU973" s="69"/>
      <c r="BV973" s="69"/>
      <c r="BW973" s="69"/>
      <c r="BX973" s="69"/>
      <c r="BY973" s="69"/>
      <c r="BZ973" s="69"/>
      <c r="CA973" s="69"/>
      <c r="CB973" s="69"/>
      <c r="CC973" s="69"/>
      <c r="CD973" s="69"/>
      <c r="CE973" s="69"/>
      <c r="CF973" s="69"/>
      <c r="CG973" s="69"/>
      <c r="CH973" s="69"/>
      <c r="CI973" s="69"/>
      <c r="CJ973" s="69"/>
      <c r="CK973" s="69"/>
      <c r="CL973" s="69"/>
      <c r="CM973" s="69"/>
      <c r="CN973" s="69"/>
      <c r="CO973" s="69"/>
      <c r="CP973" s="69"/>
      <c r="CQ973" s="69"/>
      <c r="CR973" s="69"/>
      <c r="CS973" s="69"/>
      <c r="CT973" s="69"/>
      <c r="CU973" s="69"/>
      <c r="CV973" s="69"/>
      <c r="CW973" s="69"/>
      <c r="CX973" s="69"/>
      <c r="CY973" s="69"/>
      <c r="CZ973" s="69"/>
      <c r="DA973" s="69"/>
      <c r="DB973" s="69"/>
      <c r="DC973" s="69"/>
      <c r="DD973" s="69"/>
      <c r="DE973" s="69"/>
      <c r="DF973" s="69"/>
      <c r="DG973" s="69"/>
      <c r="DH973" s="69"/>
      <c r="DI973" s="69"/>
      <c r="DJ973" s="69"/>
      <c r="DK973" s="69"/>
      <c r="DL973" s="69"/>
      <c r="DM973" s="69"/>
      <c r="DN973" s="69"/>
      <c r="DO973" s="69"/>
      <c r="DP973" s="69"/>
      <c r="DQ973" s="69"/>
      <c r="DR973" s="69"/>
      <c r="DS973" s="69"/>
      <c r="DT973" s="69"/>
      <c r="DU973" s="69"/>
      <c r="DV973" s="69"/>
      <c r="DW973" s="69"/>
      <c r="DX973" s="69"/>
      <c r="DY973" s="69"/>
      <c r="DZ973" s="69"/>
      <c r="EA973" s="69"/>
      <c r="EB973" s="69"/>
      <c r="EC973" s="69"/>
      <c r="ED973" s="69"/>
      <c r="EE973" s="69"/>
      <c r="EF973" s="69"/>
      <c r="EG973" s="69"/>
      <c r="EH973" s="69"/>
      <c r="EI973" s="69"/>
      <c r="EJ973" s="69"/>
      <c r="EK973" s="69"/>
      <c r="EL973" s="69"/>
      <c r="EM973" s="69"/>
      <c r="EN973" s="69"/>
      <c r="EO973" s="69"/>
      <c r="EP973" s="69"/>
      <c r="EQ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c r="AC974" s="69"/>
      <c r="AD974" s="69"/>
      <c r="AE974" s="69"/>
      <c r="AF974" s="69"/>
      <c r="AG974" s="69"/>
      <c r="AH974" s="69"/>
      <c r="AI974" s="69"/>
      <c r="AJ974" s="69"/>
      <c r="AK974" s="69"/>
      <c r="AL974" s="69"/>
      <c r="AM974" s="69"/>
      <c r="AN974" s="69"/>
      <c r="AO974" s="69"/>
      <c r="AP974" s="69"/>
      <c r="AQ974" s="69"/>
      <c r="AR974" s="69"/>
      <c r="AS974" s="69"/>
      <c r="AT974" s="69"/>
      <c r="AU974" s="69"/>
      <c r="AV974" s="69"/>
      <c r="AW974" s="69"/>
      <c r="AX974" s="69"/>
      <c r="AY974" s="69"/>
      <c r="AZ974" s="69"/>
      <c r="BA974" s="69"/>
      <c r="BB974" s="69"/>
      <c r="BC974" s="69"/>
      <c r="BD974" s="69"/>
      <c r="BE974" s="69"/>
      <c r="BF974" s="69"/>
      <c r="BG974" s="69"/>
      <c r="BH974" s="69"/>
      <c r="BI974" s="69"/>
      <c r="BJ974" s="69"/>
      <c r="BK974" s="69"/>
      <c r="BL974" s="69"/>
      <c r="BM974" s="69"/>
      <c r="BN974" s="69"/>
      <c r="BO974" s="69"/>
      <c r="BP974" s="69"/>
      <c r="BQ974" s="69"/>
      <c r="BR974" s="69"/>
      <c r="BS974" s="69"/>
      <c r="BT974" s="69"/>
      <c r="BU974" s="69"/>
      <c r="BV974" s="69"/>
      <c r="BW974" s="69"/>
      <c r="BX974" s="69"/>
      <c r="BY974" s="69"/>
      <c r="BZ974" s="69"/>
      <c r="CA974" s="69"/>
      <c r="CB974" s="69"/>
      <c r="CC974" s="69"/>
      <c r="CD974" s="69"/>
      <c r="CE974" s="69"/>
      <c r="CF974" s="69"/>
      <c r="CG974" s="69"/>
      <c r="CH974" s="69"/>
      <c r="CI974" s="69"/>
      <c r="CJ974" s="69"/>
      <c r="CK974" s="69"/>
      <c r="CL974" s="69"/>
      <c r="CM974" s="69"/>
      <c r="CN974" s="69"/>
      <c r="CO974" s="69"/>
      <c r="CP974" s="69"/>
      <c r="CQ974" s="69"/>
      <c r="CR974" s="69"/>
      <c r="CS974" s="69"/>
      <c r="CT974" s="69"/>
      <c r="CU974" s="69"/>
      <c r="CV974" s="69"/>
      <c r="CW974" s="69"/>
      <c r="CX974" s="69"/>
      <c r="CY974" s="69"/>
      <c r="CZ974" s="69"/>
      <c r="DA974" s="69"/>
      <c r="DB974" s="69"/>
      <c r="DC974" s="69"/>
      <c r="DD974" s="69"/>
      <c r="DE974" s="69"/>
      <c r="DF974" s="69"/>
      <c r="DG974" s="69"/>
      <c r="DH974" s="69"/>
      <c r="DI974" s="69"/>
      <c r="DJ974" s="69"/>
      <c r="DK974" s="69"/>
      <c r="DL974" s="69"/>
      <c r="DM974" s="69"/>
      <c r="DN974" s="69"/>
      <c r="DO974" s="69"/>
      <c r="DP974" s="69"/>
      <c r="DQ974" s="69"/>
      <c r="DR974" s="69"/>
      <c r="DS974" s="69"/>
      <c r="DT974" s="69"/>
      <c r="DU974" s="69"/>
      <c r="DV974" s="69"/>
      <c r="DW974" s="69"/>
      <c r="DX974" s="69"/>
      <c r="DY974" s="69"/>
      <c r="DZ974" s="69"/>
      <c r="EA974" s="69"/>
      <c r="EB974" s="69"/>
      <c r="EC974" s="69"/>
      <c r="ED974" s="69"/>
      <c r="EE974" s="69"/>
      <c r="EF974" s="69"/>
      <c r="EG974" s="69"/>
      <c r="EH974" s="69"/>
      <c r="EI974" s="69"/>
      <c r="EJ974" s="69"/>
      <c r="EK974" s="69"/>
      <c r="EL974" s="69"/>
      <c r="EM974" s="69"/>
      <c r="EN974" s="69"/>
      <c r="EO974" s="69"/>
      <c r="EP974" s="69"/>
      <c r="EQ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c r="AH975" s="69"/>
      <c r="AI975" s="69"/>
      <c r="AJ975" s="69"/>
      <c r="AK975" s="69"/>
      <c r="AL975" s="69"/>
      <c r="AM975" s="69"/>
      <c r="AN975" s="69"/>
      <c r="AO975" s="69"/>
      <c r="AP975" s="69"/>
      <c r="AQ975" s="69"/>
      <c r="AR975" s="69"/>
      <c r="AS975" s="69"/>
      <c r="AT975" s="69"/>
      <c r="AU975" s="69"/>
      <c r="AV975" s="69"/>
      <c r="AW975" s="69"/>
      <c r="AX975" s="69"/>
      <c r="AY975" s="69"/>
      <c r="AZ975" s="69"/>
      <c r="BA975" s="69"/>
      <c r="BB975" s="69"/>
      <c r="BC975" s="69"/>
      <c r="BD975" s="69"/>
      <c r="BE975" s="69"/>
      <c r="BF975" s="69"/>
      <c r="BG975" s="69"/>
      <c r="BH975" s="69"/>
      <c r="BI975" s="69"/>
      <c r="BJ975" s="69"/>
      <c r="BK975" s="69"/>
      <c r="BL975" s="69"/>
      <c r="BM975" s="69"/>
      <c r="BN975" s="69"/>
      <c r="BO975" s="69"/>
      <c r="BP975" s="69"/>
      <c r="BQ975" s="69"/>
      <c r="BR975" s="69"/>
      <c r="BS975" s="69"/>
      <c r="BT975" s="69"/>
      <c r="BU975" s="69"/>
      <c r="BV975" s="69"/>
      <c r="BW975" s="69"/>
      <c r="BX975" s="69"/>
      <c r="BY975" s="69"/>
      <c r="BZ975" s="69"/>
      <c r="CA975" s="69"/>
      <c r="CB975" s="69"/>
      <c r="CC975" s="69"/>
      <c r="CD975" s="69"/>
      <c r="CE975" s="69"/>
      <c r="CF975" s="69"/>
      <c r="CG975" s="69"/>
      <c r="CH975" s="69"/>
      <c r="CI975" s="69"/>
      <c r="CJ975" s="69"/>
      <c r="CK975" s="69"/>
      <c r="CL975" s="69"/>
      <c r="CM975" s="69"/>
      <c r="CN975" s="69"/>
      <c r="CO975" s="69"/>
      <c r="CP975" s="69"/>
      <c r="CQ975" s="69"/>
      <c r="CR975" s="69"/>
      <c r="CS975" s="69"/>
      <c r="CT975" s="69"/>
      <c r="CU975" s="69"/>
      <c r="CV975" s="69"/>
      <c r="CW975" s="69"/>
      <c r="CX975" s="69"/>
      <c r="CY975" s="69"/>
      <c r="CZ975" s="69"/>
      <c r="DA975" s="69"/>
      <c r="DB975" s="69"/>
      <c r="DC975" s="69"/>
      <c r="DD975" s="69"/>
      <c r="DE975" s="69"/>
      <c r="DF975" s="69"/>
      <c r="DG975" s="69"/>
      <c r="DH975" s="69"/>
      <c r="DI975" s="69"/>
      <c r="DJ975" s="69"/>
      <c r="DK975" s="69"/>
      <c r="DL975" s="69"/>
      <c r="DM975" s="69"/>
      <c r="DN975" s="69"/>
      <c r="DO975" s="69"/>
      <c r="DP975" s="69"/>
      <c r="DQ975" s="69"/>
      <c r="DR975" s="69"/>
      <c r="DS975" s="69"/>
      <c r="DT975" s="69"/>
      <c r="DU975" s="69"/>
      <c r="DV975" s="69"/>
      <c r="DW975" s="69"/>
      <c r="DX975" s="69"/>
      <c r="DY975" s="69"/>
      <c r="DZ975" s="69"/>
      <c r="EA975" s="69"/>
      <c r="EB975" s="69"/>
      <c r="EC975" s="69"/>
      <c r="ED975" s="69"/>
      <c r="EE975" s="69"/>
      <c r="EF975" s="69"/>
      <c r="EG975" s="69"/>
      <c r="EH975" s="69"/>
      <c r="EI975" s="69"/>
      <c r="EJ975" s="69"/>
      <c r="EK975" s="69"/>
      <c r="EL975" s="69"/>
      <c r="EM975" s="69"/>
      <c r="EN975" s="69"/>
      <c r="EO975" s="69"/>
      <c r="EP975" s="69"/>
      <c r="EQ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c r="AC976" s="69"/>
      <c r="AD976" s="69"/>
      <c r="AE976" s="69"/>
      <c r="AF976" s="69"/>
      <c r="AG976" s="69"/>
      <c r="AH976" s="69"/>
      <c r="AI976" s="69"/>
      <c r="AJ976" s="69"/>
      <c r="AK976" s="69"/>
      <c r="AL976" s="69"/>
      <c r="AM976" s="69"/>
      <c r="AN976" s="69"/>
      <c r="AO976" s="69"/>
      <c r="AP976" s="69"/>
      <c r="AQ976" s="69"/>
      <c r="AR976" s="69"/>
      <c r="AS976" s="69"/>
      <c r="AT976" s="69"/>
      <c r="AU976" s="69"/>
      <c r="AV976" s="69"/>
      <c r="AW976" s="69"/>
      <c r="AX976" s="69"/>
      <c r="AY976" s="69"/>
      <c r="AZ976" s="69"/>
      <c r="BA976" s="69"/>
      <c r="BB976" s="69"/>
      <c r="BC976" s="69"/>
      <c r="BD976" s="69"/>
      <c r="BE976" s="69"/>
      <c r="BF976" s="69"/>
      <c r="BG976" s="69"/>
      <c r="BH976" s="69"/>
      <c r="BI976" s="69"/>
      <c r="BJ976" s="69"/>
      <c r="BK976" s="69"/>
      <c r="BL976" s="69"/>
      <c r="BM976" s="69"/>
      <c r="BN976" s="69"/>
      <c r="BO976" s="69"/>
      <c r="BP976" s="69"/>
      <c r="BQ976" s="69"/>
      <c r="BR976" s="69"/>
      <c r="BS976" s="69"/>
      <c r="BT976" s="69"/>
      <c r="BU976" s="69"/>
      <c r="BV976" s="69"/>
      <c r="BW976" s="69"/>
      <c r="BX976" s="69"/>
      <c r="BY976" s="69"/>
      <c r="BZ976" s="69"/>
      <c r="CA976" s="69"/>
      <c r="CB976" s="69"/>
      <c r="CC976" s="69"/>
      <c r="CD976" s="69"/>
      <c r="CE976" s="69"/>
      <c r="CF976" s="69"/>
      <c r="CG976" s="69"/>
      <c r="CH976" s="69"/>
      <c r="CI976" s="69"/>
      <c r="CJ976" s="69"/>
      <c r="CK976" s="69"/>
      <c r="CL976" s="69"/>
      <c r="CM976" s="69"/>
      <c r="CN976" s="69"/>
      <c r="CO976" s="69"/>
      <c r="CP976" s="69"/>
      <c r="CQ976" s="69"/>
      <c r="CR976" s="69"/>
      <c r="CS976" s="69"/>
      <c r="CT976" s="69"/>
      <c r="CU976" s="69"/>
      <c r="CV976" s="69"/>
      <c r="CW976" s="69"/>
      <c r="CX976" s="69"/>
      <c r="CY976" s="69"/>
      <c r="CZ976" s="69"/>
      <c r="DA976" s="69"/>
      <c r="DB976" s="69"/>
      <c r="DC976" s="69"/>
      <c r="DD976" s="69"/>
      <c r="DE976" s="69"/>
      <c r="DF976" s="69"/>
      <c r="DG976" s="69"/>
      <c r="DH976" s="69"/>
      <c r="DI976" s="69"/>
      <c r="DJ976" s="69"/>
      <c r="DK976" s="69"/>
      <c r="DL976" s="69"/>
      <c r="DM976" s="69"/>
      <c r="DN976" s="69"/>
      <c r="DO976" s="69"/>
      <c r="DP976" s="69"/>
      <c r="DQ976" s="69"/>
      <c r="DR976" s="69"/>
      <c r="DS976" s="69"/>
      <c r="DT976" s="69"/>
      <c r="DU976" s="69"/>
      <c r="DV976" s="69"/>
      <c r="DW976" s="69"/>
      <c r="DX976" s="69"/>
      <c r="DY976" s="69"/>
      <c r="DZ976" s="69"/>
      <c r="EA976" s="69"/>
      <c r="EB976" s="69"/>
      <c r="EC976" s="69"/>
      <c r="ED976" s="69"/>
      <c r="EE976" s="69"/>
      <c r="EF976" s="69"/>
      <c r="EG976" s="69"/>
      <c r="EH976" s="69"/>
      <c r="EI976" s="69"/>
      <c r="EJ976" s="69"/>
      <c r="EK976" s="69"/>
      <c r="EL976" s="69"/>
      <c r="EM976" s="69"/>
      <c r="EN976" s="69"/>
      <c r="EO976" s="69"/>
      <c r="EP976" s="69"/>
      <c r="EQ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c r="AC977" s="69"/>
      <c r="AD977" s="69"/>
      <c r="AE977" s="69"/>
      <c r="AF977" s="69"/>
      <c r="AG977" s="69"/>
      <c r="AH977" s="69"/>
      <c r="AI977" s="69"/>
      <c r="AJ977" s="69"/>
      <c r="AK977" s="69"/>
      <c r="AL977" s="69"/>
      <c r="AM977" s="69"/>
      <c r="AN977" s="69"/>
      <c r="AO977" s="69"/>
      <c r="AP977" s="69"/>
      <c r="AQ977" s="69"/>
      <c r="AR977" s="69"/>
      <c r="AS977" s="69"/>
      <c r="AT977" s="69"/>
      <c r="AU977" s="69"/>
      <c r="AV977" s="69"/>
      <c r="AW977" s="69"/>
      <c r="AX977" s="69"/>
      <c r="AY977" s="69"/>
      <c r="AZ977" s="69"/>
      <c r="BA977" s="69"/>
      <c r="BB977" s="69"/>
      <c r="BC977" s="69"/>
      <c r="BD977" s="69"/>
      <c r="BE977" s="69"/>
      <c r="BF977" s="69"/>
      <c r="BG977" s="69"/>
      <c r="BH977" s="69"/>
      <c r="BI977" s="69"/>
      <c r="BJ977" s="69"/>
      <c r="BK977" s="69"/>
      <c r="BL977" s="69"/>
      <c r="BM977" s="69"/>
      <c r="BN977" s="69"/>
      <c r="BO977" s="69"/>
      <c r="BP977" s="69"/>
      <c r="BQ977" s="69"/>
      <c r="BR977" s="69"/>
      <c r="BS977" s="69"/>
      <c r="BT977" s="69"/>
      <c r="BU977" s="69"/>
      <c r="BV977" s="69"/>
      <c r="BW977" s="69"/>
      <c r="BX977" s="69"/>
      <c r="BY977" s="69"/>
      <c r="BZ977" s="69"/>
      <c r="CA977" s="69"/>
      <c r="CB977" s="69"/>
      <c r="CC977" s="69"/>
      <c r="CD977" s="69"/>
      <c r="CE977" s="69"/>
      <c r="CF977" s="69"/>
      <c r="CG977" s="69"/>
      <c r="CH977" s="69"/>
      <c r="CI977" s="69"/>
      <c r="CJ977" s="69"/>
      <c r="CK977" s="69"/>
      <c r="CL977" s="69"/>
      <c r="CM977" s="69"/>
      <c r="CN977" s="69"/>
      <c r="CO977" s="69"/>
      <c r="CP977" s="69"/>
      <c r="CQ977" s="69"/>
      <c r="CR977" s="69"/>
      <c r="CS977" s="69"/>
      <c r="CT977" s="69"/>
      <c r="CU977" s="69"/>
      <c r="CV977" s="69"/>
      <c r="CW977" s="69"/>
      <c r="CX977" s="69"/>
      <c r="CY977" s="69"/>
      <c r="CZ977" s="69"/>
      <c r="DA977" s="69"/>
      <c r="DB977" s="69"/>
      <c r="DC977" s="69"/>
      <c r="DD977" s="69"/>
      <c r="DE977" s="69"/>
      <c r="DF977" s="69"/>
      <c r="DG977" s="69"/>
      <c r="DH977" s="69"/>
      <c r="DI977" s="69"/>
      <c r="DJ977" s="69"/>
      <c r="DK977" s="69"/>
      <c r="DL977" s="69"/>
      <c r="DM977" s="69"/>
      <c r="DN977" s="69"/>
      <c r="DO977" s="69"/>
      <c r="DP977" s="69"/>
      <c r="DQ977" s="69"/>
      <c r="DR977" s="69"/>
      <c r="DS977" s="69"/>
      <c r="DT977" s="69"/>
      <c r="DU977" s="69"/>
      <c r="DV977" s="69"/>
      <c r="DW977" s="69"/>
      <c r="DX977" s="69"/>
      <c r="DY977" s="69"/>
      <c r="DZ977" s="69"/>
      <c r="EA977" s="69"/>
      <c r="EB977" s="69"/>
      <c r="EC977" s="69"/>
      <c r="ED977" s="69"/>
      <c r="EE977" s="69"/>
      <c r="EF977" s="69"/>
      <c r="EG977" s="69"/>
      <c r="EH977" s="69"/>
      <c r="EI977" s="69"/>
      <c r="EJ977" s="69"/>
      <c r="EK977" s="69"/>
      <c r="EL977" s="69"/>
      <c r="EM977" s="69"/>
      <c r="EN977" s="69"/>
      <c r="EO977" s="69"/>
      <c r="EP977" s="69"/>
      <c r="EQ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c r="AH978" s="69"/>
      <c r="AI978" s="69"/>
      <c r="AJ978" s="69"/>
      <c r="AK978" s="69"/>
      <c r="AL978" s="69"/>
      <c r="AM978" s="69"/>
      <c r="AN978" s="69"/>
      <c r="AO978" s="69"/>
      <c r="AP978" s="69"/>
      <c r="AQ978" s="69"/>
      <c r="AR978" s="69"/>
      <c r="AS978" s="69"/>
      <c r="AT978" s="69"/>
      <c r="AU978" s="69"/>
      <c r="AV978" s="69"/>
      <c r="AW978" s="69"/>
      <c r="AX978" s="69"/>
      <c r="AY978" s="69"/>
      <c r="AZ978" s="69"/>
      <c r="BA978" s="69"/>
      <c r="BB978" s="69"/>
      <c r="BC978" s="69"/>
      <c r="BD978" s="69"/>
      <c r="BE978" s="69"/>
      <c r="BF978" s="69"/>
      <c r="BG978" s="69"/>
      <c r="BH978" s="69"/>
      <c r="BI978" s="69"/>
      <c r="BJ978" s="69"/>
      <c r="BK978" s="69"/>
      <c r="BL978" s="69"/>
      <c r="BM978" s="69"/>
      <c r="BN978" s="69"/>
      <c r="BO978" s="69"/>
      <c r="BP978" s="69"/>
      <c r="BQ978" s="69"/>
      <c r="BR978" s="69"/>
      <c r="BS978" s="69"/>
      <c r="BT978" s="69"/>
      <c r="BU978" s="69"/>
      <c r="BV978" s="69"/>
      <c r="BW978" s="69"/>
      <c r="BX978" s="69"/>
      <c r="BY978" s="69"/>
      <c r="BZ978" s="69"/>
      <c r="CA978" s="69"/>
      <c r="CB978" s="69"/>
      <c r="CC978" s="69"/>
      <c r="CD978" s="69"/>
      <c r="CE978" s="69"/>
      <c r="CF978" s="69"/>
      <c r="CG978" s="69"/>
      <c r="CH978" s="69"/>
      <c r="CI978" s="69"/>
      <c r="CJ978" s="69"/>
      <c r="CK978" s="69"/>
      <c r="CL978" s="69"/>
      <c r="CM978" s="69"/>
      <c r="CN978" s="69"/>
      <c r="CO978" s="69"/>
      <c r="CP978" s="69"/>
      <c r="CQ978" s="69"/>
      <c r="CR978" s="69"/>
      <c r="CS978" s="69"/>
      <c r="CT978" s="69"/>
      <c r="CU978" s="69"/>
      <c r="CV978" s="69"/>
      <c r="CW978" s="69"/>
      <c r="CX978" s="69"/>
      <c r="CY978" s="69"/>
      <c r="CZ978" s="69"/>
      <c r="DA978" s="69"/>
      <c r="DB978" s="69"/>
      <c r="DC978" s="69"/>
      <c r="DD978" s="69"/>
      <c r="DE978" s="69"/>
      <c r="DF978" s="69"/>
      <c r="DG978" s="69"/>
      <c r="DH978" s="69"/>
      <c r="DI978" s="69"/>
      <c r="DJ978" s="69"/>
      <c r="DK978" s="69"/>
      <c r="DL978" s="69"/>
      <c r="DM978" s="69"/>
      <c r="DN978" s="69"/>
      <c r="DO978" s="69"/>
      <c r="DP978" s="69"/>
      <c r="DQ978" s="69"/>
      <c r="DR978" s="69"/>
      <c r="DS978" s="69"/>
      <c r="DT978" s="69"/>
      <c r="DU978" s="69"/>
      <c r="DV978" s="69"/>
      <c r="DW978" s="69"/>
      <c r="DX978" s="69"/>
      <c r="DY978" s="69"/>
      <c r="DZ978" s="69"/>
      <c r="EA978" s="69"/>
      <c r="EB978" s="69"/>
      <c r="EC978" s="69"/>
      <c r="ED978" s="69"/>
      <c r="EE978" s="69"/>
      <c r="EF978" s="69"/>
      <c r="EG978" s="69"/>
      <c r="EH978" s="69"/>
      <c r="EI978" s="69"/>
      <c r="EJ978" s="69"/>
      <c r="EK978" s="69"/>
      <c r="EL978" s="69"/>
      <c r="EM978" s="69"/>
      <c r="EN978" s="69"/>
      <c r="EO978" s="69"/>
      <c r="EP978" s="69"/>
      <c r="EQ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c r="AC979" s="69"/>
      <c r="AD979" s="69"/>
      <c r="AE979" s="69"/>
      <c r="AF979" s="69"/>
      <c r="AG979" s="69"/>
      <c r="AH979" s="69"/>
      <c r="AI979" s="69"/>
      <c r="AJ979" s="69"/>
      <c r="AK979" s="69"/>
      <c r="AL979" s="69"/>
      <c r="AM979" s="69"/>
      <c r="AN979" s="69"/>
      <c r="AO979" s="69"/>
      <c r="AP979" s="69"/>
      <c r="AQ979" s="69"/>
      <c r="AR979" s="69"/>
      <c r="AS979" s="69"/>
      <c r="AT979" s="69"/>
      <c r="AU979" s="69"/>
      <c r="AV979" s="69"/>
      <c r="AW979" s="69"/>
      <c r="AX979" s="69"/>
      <c r="AY979" s="69"/>
      <c r="AZ979" s="69"/>
      <c r="BA979" s="69"/>
      <c r="BB979" s="69"/>
      <c r="BC979" s="69"/>
      <c r="BD979" s="69"/>
      <c r="BE979" s="69"/>
      <c r="BF979" s="69"/>
      <c r="BG979" s="69"/>
      <c r="BH979" s="69"/>
      <c r="BI979" s="69"/>
      <c r="BJ979" s="69"/>
      <c r="BK979" s="69"/>
      <c r="BL979" s="69"/>
      <c r="BM979" s="69"/>
      <c r="BN979" s="69"/>
      <c r="BO979" s="69"/>
      <c r="BP979" s="69"/>
      <c r="BQ979" s="69"/>
      <c r="BR979" s="69"/>
      <c r="BS979" s="69"/>
      <c r="BT979" s="69"/>
      <c r="BU979" s="69"/>
      <c r="BV979" s="69"/>
      <c r="BW979" s="69"/>
      <c r="BX979" s="69"/>
      <c r="BY979" s="69"/>
      <c r="BZ979" s="69"/>
      <c r="CA979" s="69"/>
      <c r="CB979" s="69"/>
      <c r="CC979" s="69"/>
      <c r="CD979" s="69"/>
      <c r="CE979" s="69"/>
      <c r="CF979" s="69"/>
      <c r="CG979" s="69"/>
      <c r="CH979" s="69"/>
      <c r="CI979" s="69"/>
      <c r="CJ979" s="69"/>
      <c r="CK979" s="69"/>
      <c r="CL979" s="69"/>
      <c r="CM979" s="69"/>
      <c r="CN979" s="69"/>
      <c r="CO979" s="69"/>
      <c r="CP979" s="69"/>
      <c r="CQ979" s="69"/>
      <c r="CR979" s="69"/>
      <c r="CS979" s="69"/>
      <c r="CT979" s="69"/>
      <c r="CU979" s="69"/>
      <c r="CV979" s="69"/>
      <c r="CW979" s="69"/>
      <c r="CX979" s="69"/>
      <c r="CY979" s="69"/>
      <c r="CZ979" s="69"/>
      <c r="DA979" s="69"/>
      <c r="DB979" s="69"/>
      <c r="DC979" s="69"/>
      <c r="DD979" s="69"/>
      <c r="DE979" s="69"/>
      <c r="DF979" s="69"/>
      <c r="DG979" s="69"/>
      <c r="DH979" s="69"/>
      <c r="DI979" s="69"/>
      <c r="DJ979" s="69"/>
      <c r="DK979" s="69"/>
      <c r="DL979" s="69"/>
      <c r="DM979" s="69"/>
      <c r="DN979" s="69"/>
      <c r="DO979" s="69"/>
      <c r="DP979" s="69"/>
      <c r="DQ979" s="69"/>
      <c r="DR979" s="69"/>
      <c r="DS979" s="69"/>
      <c r="DT979" s="69"/>
      <c r="DU979" s="69"/>
      <c r="DV979" s="69"/>
      <c r="DW979" s="69"/>
      <c r="DX979" s="69"/>
      <c r="DY979" s="69"/>
      <c r="DZ979" s="69"/>
      <c r="EA979" s="69"/>
      <c r="EB979" s="69"/>
      <c r="EC979" s="69"/>
      <c r="ED979" s="69"/>
      <c r="EE979" s="69"/>
      <c r="EF979" s="69"/>
      <c r="EG979" s="69"/>
      <c r="EH979" s="69"/>
      <c r="EI979" s="69"/>
      <c r="EJ979" s="69"/>
      <c r="EK979" s="69"/>
      <c r="EL979" s="69"/>
      <c r="EM979" s="69"/>
      <c r="EN979" s="69"/>
      <c r="EO979" s="69"/>
      <c r="EP979" s="69"/>
      <c r="EQ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c r="AC980" s="69"/>
      <c r="AD980" s="69"/>
      <c r="AE980" s="69"/>
      <c r="AF980" s="69"/>
      <c r="AG980" s="69"/>
      <c r="AH980" s="69"/>
      <c r="AI980" s="69"/>
      <c r="AJ980" s="69"/>
      <c r="AK980" s="69"/>
      <c r="AL980" s="69"/>
      <c r="AM980" s="69"/>
      <c r="AN980" s="69"/>
      <c r="AO980" s="69"/>
      <c r="AP980" s="69"/>
      <c r="AQ980" s="69"/>
      <c r="AR980" s="69"/>
      <c r="AS980" s="69"/>
      <c r="AT980" s="69"/>
      <c r="AU980" s="69"/>
      <c r="AV980" s="69"/>
      <c r="AW980" s="69"/>
      <c r="AX980" s="69"/>
      <c r="AY980" s="69"/>
      <c r="AZ980" s="69"/>
      <c r="BA980" s="69"/>
      <c r="BB980" s="69"/>
      <c r="BC980" s="69"/>
      <c r="BD980" s="69"/>
      <c r="BE980" s="69"/>
      <c r="BF980" s="69"/>
      <c r="BG980" s="69"/>
      <c r="BH980" s="69"/>
      <c r="BI980" s="69"/>
      <c r="BJ980" s="69"/>
      <c r="BK980" s="69"/>
      <c r="BL980" s="69"/>
      <c r="BM980" s="69"/>
      <c r="BN980" s="69"/>
      <c r="BO980" s="69"/>
      <c r="BP980" s="69"/>
      <c r="BQ980" s="69"/>
      <c r="BR980" s="69"/>
      <c r="BS980" s="69"/>
      <c r="BT980" s="69"/>
      <c r="BU980" s="69"/>
      <c r="BV980" s="69"/>
      <c r="BW980" s="69"/>
      <c r="BX980" s="69"/>
      <c r="BY980" s="69"/>
      <c r="BZ980" s="69"/>
      <c r="CA980" s="69"/>
      <c r="CB980" s="69"/>
      <c r="CC980" s="69"/>
      <c r="CD980" s="69"/>
      <c r="CE980" s="69"/>
      <c r="CF980" s="69"/>
      <c r="CG980" s="69"/>
      <c r="CH980" s="69"/>
      <c r="CI980" s="69"/>
      <c r="CJ980" s="69"/>
      <c r="CK980" s="69"/>
      <c r="CL980" s="69"/>
      <c r="CM980" s="69"/>
      <c r="CN980" s="69"/>
      <c r="CO980" s="69"/>
      <c r="CP980" s="69"/>
      <c r="CQ980" s="69"/>
      <c r="CR980" s="69"/>
      <c r="CS980" s="69"/>
      <c r="CT980" s="69"/>
      <c r="CU980" s="69"/>
      <c r="CV980" s="69"/>
      <c r="CW980" s="69"/>
      <c r="CX980" s="69"/>
      <c r="CY980" s="69"/>
      <c r="CZ980" s="69"/>
      <c r="DA980" s="69"/>
      <c r="DB980" s="69"/>
      <c r="DC980" s="69"/>
      <c r="DD980" s="69"/>
      <c r="DE980" s="69"/>
      <c r="DF980" s="69"/>
      <c r="DG980" s="69"/>
      <c r="DH980" s="69"/>
      <c r="DI980" s="69"/>
      <c r="DJ980" s="69"/>
      <c r="DK980" s="69"/>
      <c r="DL980" s="69"/>
      <c r="DM980" s="69"/>
      <c r="DN980" s="69"/>
      <c r="DO980" s="69"/>
      <c r="DP980" s="69"/>
      <c r="DQ980" s="69"/>
      <c r="DR980" s="69"/>
      <c r="DS980" s="69"/>
      <c r="DT980" s="69"/>
      <c r="DU980" s="69"/>
      <c r="DV980" s="69"/>
      <c r="DW980" s="69"/>
      <c r="DX980" s="69"/>
      <c r="DY980" s="69"/>
      <c r="DZ980" s="69"/>
      <c r="EA980" s="69"/>
      <c r="EB980" s="69"/>
      <c r="EC980" s="69"/>
      <c r="ED980" s="69"/>
      <c r="EE980" s="69"/>
      <c r="EF980" s="69"/>
      <c r="EG980" s="69"/>
      <c r="EH980" s="69"/>
      <c r="EI980" s="69"/>
      <c r="EJ980" s="69"/>
      <c r="EK980" s="69"/>
      <c r="EL980" s="69"/>
      <c r="EM980" s="69"/>
      <c r="EN980" s="69"/>
      <c r="EO980" s="69"/>
      <c r="EP980" s="69"/>
      <c r="EQ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c r="AH981" s="69"/>
      <c r="AI981" s="69"/>
      <c r="AJ981" s="69"/>
      <c r="AK981" s="69"/>
      <c r="AL981" s="69"/>
      <c r="AM981" s="69"/>
      <c r="AN981" s="69"/>
      <c r="AO981" s="69"/>
      <c r="AP981" s="69"/>
      <c r="AQ981" s="69"/>
      <c r="AR981" s="69"/>
      <c r="AS981" s="69"/>
      <c r="AT981" s="69"/>
      <c r="AU981" s="69"/>
      <c r="AV981" s="69"/>
      <c r="AW981" s="69"/>
      <c r="AX981" s="69"/>
      <c r="AY981" s="69"/>
      <c r="AZ981" s="69"/>
      <c r="BA981" s="69"/>
      <c r="BB981" s="69"/>
      <c r="BC981" s="69"/>
      <c r="BD981" s="69"/>
      <c r="BE981" s="69"/>
      <c r="BF981" s="69"/>
      <c r="BG981" s="69"/>
      <c r="BH981" s="69"/>
      <c r="BI981" s="69"/>
      <c r="BJ981" s="69"/>
      <c r="BK981" s="69"/>
      <c r="BL981" s="69"/>
      <c r="BM981" s="69"/>
      <c r="BN981" s="69"/>
      <c r="BO981" s="69"/>
      <c r="BP981" s="69"/>
      <c r="BQ981" s="69"/>
      <c r="BR981" s="69"/>
      <c r="BS981" s="69"/>
      <c r="BT981" s="69"/>
      <c r="BU981" s="69"/>
      <c r="BV981" s="69"/>
      <c r="BW981" s="69"/>
      <c r="BX981" s="69"/>
      <c r="BY981" s="69"/>
      <c r="BZ981" s="69"/>
      <c r="CA981" s="69"/>
      <c r="CB981" s="69"/>
      <c r="CC981" s="69"/>
      <c r="CD981" s="69"/>
      <c r="CE981" s="69"/>
      <c r="CF981" s="69"/>
      <c r="CG981" s="69"/>
      <c r="CH981" s="69"/>
      <c r="CI981" s="69"/>
      <c r="CJ981" s="69"/>
      <c r="CK981" s="69"/>
      <c r="CL981" s="69"/>
      <c r="CM981" s="69"/>
      <c r="CN981" s="69"/>
      <c r="CO981" s="69"/>
      <c r="CP981" s="69"/>
      <c r="CQ981" s="69"/>
      <c r="CR981" s="69"/>
      <c r="CS981" s="69"/>
      <c r="CT981" s="69"/>
      <c r="CU981" s="69"/>
      <c r="CV981" s="69"/>
      <c r="CW981" s="69"/>
      <c r="CX981" s="69"/>
      <c r="CY981" s="69"/>
      <c r="CZ981" s="69"/>
      <c r="DA981" s="69"/>
      <c r="DB981" s="69"/>
      <c r="DC981" s="69"/>
      <c r="DD981" s="69"/>
      <c r="DE981" s="69"/>
      <c r="DF981" s="69"/>
      <c r="DG981" s="69"/>
      <c r="DH981" s="69"/>
      <c r="DI981" s="69"/>
      <c r="DJ981" s="69"/>
      <c r="DK981" s="69"/>
      <c r="DL981" s="69"/>
      <c r="DM981" s="69"/>
      <c r="DN981" s="69"/>
      <c r="DO981" s="69"/>
      <c r="DP981" s="69"/>
      <c r="DQ981" s="69"/>
      <c r="DR981" s="69"/>
      <c r="DS981" s="69"/>
      <c r="DT981" s="69"/>
      <c r="DU981" s="69"/>
      <c r="DV981" s="69"/>
      <c r="DW981" s="69"/>
      <c r="DX981" s="69"/>
      <c r="DY981" s="69"/>
      <c r="DZ981" s="69"/>
      <c r="EA981" s="69"/>
      <c r="EB981" s="69"/>
      <c r="EC981" s="69"/>
      <c r="ED981" s="69"/>
      <c r="EE981" s="69"/>
      <c r="EF981" s="69"/>
      <c r="EG981" s="69"/>
      <c r="EH981" s="69"/>
      <c r="EI981" s="69"/>
      <c r="EJ981" s="69"/>
      <c r="EK981" s="69"/>
      <c r="EL981" s="69"/>
      <c r="EM981" s="69"/>
      <c r="EN981" s="69"/>
      <c r="EO981" s="69"/>
      <c r="EP981" s="69"/>
      <c r="EQ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c r="AC982" s="69"/>
      <c r="AD982" s="69"/>
      <c r="AE982" s="69"/>
      <c r="AF982" s="69"/>
      <c r="AG982" s="69"/>
      <c r="AH982" s="69"/>
      <c r="AI982" s="69"/>
      <c r="AJ982" s="69"/>
      <c r="AK982" s="69"/>
      <c r="AL982" s="69"/>
      <c r="AM982" s="69"/>
      <c r="AN982" s="69"/>
      <c r="AO982" s="69"/>
      <c r="AP982" s="69"/>
      <c r="AQ982" s="69"/>
      <c r="AR982" s="69"/>
      <c r="AS982" s="69"/>
      <c r="AT982" s="69"/>
      <c r="AU982" s="69"/>
      <c r="AV982" s="69"/>
      <c r="AW982" s="69"/>
      <c r="AX982" s="69"/>
      <c r="AY982" s="69"/>
      <c r="AZ982" s="69"/>
      <c r="BA982" s="69"/>
      <c r="BB982" s="69"/>
      <c r="BC982" s="69"/>
      <c r="BD982" s="69"/>
      <c r="BE982" s="69"/>
      <c r="BF982" s="69"/>
      <c r="BG982" s="69"/>
      <c r="BH982" s="69"/>
      <c r="BI982" s="69"/>
      <c r="BJ982" s="69"/>
      <c r="BK982" s="69"/>
      <c r="BL982" s="69"/>
      <c r="BM982" s="69"/>
      <c r="BN982" s="69"/>
      <c r="BO982" s="69"/>
      <c r="BP982" s="69"/>
      <c r="BQ982" s="69"/>
      <c r="BR982" s="69"/>
      <c r="BS982" s="69"/>
      <c r="BT982" s="69"/>
      <c r="BU982" s="69"/>
      <c r="BV982" s="69"/>
      <c r="BW982" s="69"/>
      <c r="BX982" s="69"/>
      <c r="BY982" s="69"/>
      <c r="BZ982" s="69"/>
      <c r="CA982" s="69"/>
      <c r="CB982" s="69"/>
      <c r="CC982" s="69"/>
      <c r="CD982" s="69"/>
      <c r="CE982" s="69"/>
      <c r="CF982" s="69"/>
      <c r="CG982" s="69"/>
      <c r="CH982" s="69"/>
      <c r="CI982" s="69"/>
      <c r="CJ982" s="69"/>
      <c r="CK982" s="69"/>
      <c r="CL982" s="69"/>
      <c r="CM982" s="69"/>
      <c r="CN982" s="69"/>
      <c r="CO982" s="69"/>
      <c r="CP982" s="69"/>
      <c r="CQ982" s="69"/>
      <c r="CR982" s="69"/>
      <c r="CS982" s="69"/>
      <c r="CT982" s="69"/>
      <c r="CU982" s="69"/>
      <c r="CV982" s="69"/>
      <c r="CW982" s="69"/>
      <c r="CX982" s="69"/>
      <c r="CY982" s="69"/>
      <c r="CZ982" s="69"/>
      <c r="DA982" s="69"/>
      <c r="DB982" s="69"/>
      <c r="DC982" s="69"/>
      <c r="DD982" s="69"/>
      <c r="DE982" s="69"/>
      <c r="DF982" s="69"/>
      <c r="DG982" s="69"/>
      <c r="DH982" s="69"/>
      <c r="DI982" s="69"/>
      <c r="DJ982" s="69"/>
      <c r="DK982" s="69"/>
      <c r="DL982" s="69"/>
      <c r="DM982" s="69"/>
      <c r="DN982" s="69"/>
      <c r="DO982" s="69"/>
      <c r="DP982" s="69"/>
      <c r="DQ982" s="69"/>
      <c r="DR982" s="69"/>
      <c r="DS982" s="69"/>
      <c r="DT982" s="69"/>
      <c r="DU982" s="69"/>
      <c r="DV982" s="69"/>
      <c r="DW982" s="69"/>
      <c r="DX982" s="69"/>
      <c r="DY982" s="69"/>
      <c r="DZ982" s="69"/>
      <c r="EA982" s="69"/>
      <c r="EB982" s="69"/>
      <c r="EC982" s="69"/>
      <c r="ED982" s="69"/>
      <c r="EE982" s="69"/>
      <c r="EF982" s="69"/>
      <c r="EG982" s="69"/>
      <c r="EH982" s="69"/>
      <c r="EI982" s="69"/>
      <c r="EJ982" s="69"/>
      <c r="EK982" s="69"/>
      <c r="EL982" s="69"/>
      <c r="EM982" s="69"/>
      <c r="EN982" s="69"/>
      <c r="EO982" s="69"/>
      <c r="EP982" s="69"/>
      <c r="EQ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c r="AC983" s="69"/>
      <c r="AD983" s="69"/>
      <c r="AE983" s="69"/>
      <c r="AF983" s="69"/>
      <c r="AG983" s="69"/>
      <c r="AH983" s="69"/>
      <c r="AI983" s="69"/>
      <c r="AJ983" s="69"/>
      <c r="AK983" s="69"/>
      <c r="AL983" s="69"/>
      <c r="AM983" s="69"/>
      <c r="AN983" s="69"/>
      <c r="AO983" s="69"/>
      <c r="AP983" s="69"/>
      <c r="AQ983" s="69"/>
      <c r="AR983" s="69"/>
      <c r="AS983" s="69"/>
      <c r="AT983" s="69"/>
      <c r="AU983" s="69"/>
      <c r="AV983" s="69"/>
      <c r="AW983" s="69"/>
      <c r="AX983" s="69"/>
      <c r="AY983" s="69"/>
      <c r="AZ983" s="69"/>
      <c r="BA983" s="69"/>
      <c r="BB983" s="69"/>
      <c r="BC983" s="69"/>
      <c r="BD983" s="69"/>
      <c r="BE983" s="69"/>
      <c r="BF983" s="69"/>
      <c r="BG983" s="69"/>
      <c r="BH983" s="69"/>
      <c r="BI983" s="69"/>
      <c r="BJ983" s="69"/>
      <c r="BK983" s="69"/>
      <c r="BL983" s="69"/>
      <c r="BM983" s="69"/>
      <c r="BN983" s="69"/>
      <c r="BO983" s="69"/>
      <c r="BP983" s="69"/>
      <c r="BQ983" s="69"/>
      <c r="BR983" s="69"/>
      <c r="BS983" s="69"/>
      <c r="BT983" s="69"/>
      <c r="BU983" s="69"/>
      <c r="BV983" s="69"/>
      <c r="BW983" s="69"/>
      <c r="BX983" s="69"/>
      <c r="BY983" s="69"/>
      <c r="BZ983" s="69"/>
      <c r="CA983" s="69"/>
      <c r="CB983" s="69"/>
      <c r="CC983" s="69"/>
      <c r="CD983" s="69"/>
      <c r="CE983" s="69"/>
      <c r="CF983" s="69"/>
      <c r="CG983" s="69"/>
      <c r="CH983" s="69"/>
      <c r="CI983" s="69"/>
      <c r="CJ983" s="69"/>
      <c r="CK983" s="69"/>
      <c r="CL983" s="69"/>
      <c r="CM983" s="69"/>
      <c r="CN983" s="69"/>
      <c r="CO983" s="69"/>
      <c r="CP983" s="69"/>
      <c r="CQ983" s="69"/>
      <c r="CR983" s="69"/>
      <c r="CS983" s="69"/>
      <c r="CT983" s="69"/>
      <c r="CU983" s="69"/>
      <c r="CV983" s="69"/>
      <c r="CW983" s="69"/>
      <c r="CX983" s="69"/>
      <c r="CY983" s="69"/>
      <c r="CZ983" s="69"/>
      <c r="DA983" s="69"/>
      <c r="DB983" s="69"/>
      <c r="DC983" s="69"/>
      <c r="DD983" s="69"/>
      <c r="DE983" s="69"/>
      <c r="DF983" s="69"/>
      <c r="DG983" s="69"/>
      <c r="DH983" s="69"/>
      <c r="DI983" s="69"/>
      <c r="DJ983" s="69"/>
      <c r="DK983" s="69"/>
      <c r="DL983" s="69"/>
      <c r="DM983" s="69"/>
      <c r="DN983" s="69"/>
      <c r="DO983" s="69"/>
      <c r="DP983" s="69"/>
      <c r="DQ983" s="69"/>
      <c r="DR983" s="69"/>
      <c r="DS983" s="69"/>
      <c r="DT983" s="69"/>
      <c r="DU983" s="69"/>
      <c r="DV983" s="69"/>
      <c r="DW983" s="69"/>
      <c r="DX983" s="69"/>
      <c r="DY983" s="69"/>
      <c r="DZ983" s="69"/>
      <c r="EA983" s="69"/>
      <c r="EB983" s="69"/>
      <c r="EC983" s="69"/>
      <c r="ED983" s="69"/>
      <c r="EE983" s="69"/>
      <c r="EF983" s="69"/>
      <c r="EG983" s="69"/>
      <c r="EH983" s="69"/>
      <c r="EI983" s="69"/>
      <c r="EJ983" s="69"/>
      <c r="EK983" s="69"/>
      <c r="EL983" s="69"/>
      <c r="EM983" s="69"/>
      <c r="EN983" s="69"/>
      <c r="EO983" s="69"/>
      <c r="EP983" s="69"/>
      <c r="EQ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c r="AH984" s="69"/>
      <c r="AI984" s="69"/>
      <c r="AJ984" s="69"/>
      <c r="AK984" s="69"/>
      <c r="AL984" s="69"/>
      <c r="AM984" s="69"/>
      <c r="AN984" s="69"/>
      <c r="AO984" s="69"/>
      <c r="AP984" s="69"/>
      <c r="AQ984" s="69"/>
      <c r="AR984" s="69"/>
      <c r="AS984" s="69"/>
      <c r="AT984" s="69"/>
      <c r="AU984" s="69"/>
      <c r="AV984" s="69"/>
      <c r="AW984" s="69"/>
      <c r="AX984" s="69"/>
      <c r="AY984" s="69"/>
      <c r="AZ984" s="69"/>
      <c r="BA984" s="69"/>
      <c r="BB984" s="69"/>
      <c r="BC984" s="69"/>
      <c r="BD984" s="69"/>
      <c r="BE984" s="69"/>
      <c r="BF984" s="69"/>
      <c r="BG984" s="69"/>
      <c r="BH984" s="69"/>
      <c r="BI984" s="69"/>
      <c r="BJ984" s="69"/>
      <c r="BK984" s="69"/>
      <c r="BL984" s="69"/>
      <c r="BM984" s="69"/>
      <c r="BN984" s="69"/>
      <c r="BO984" s="69"/>
      <c r="BP984" s="69"/>
      <c r="BQ984" s="69"/>
      <c r="BR984" s="69"/>
      <c r="BS984" s="69"/>
      <c r="BT984" s="69"/>
      <c r="BU984" s="69"/>
      <c r="BV984" s="69"/>
      <c r="BW984" s="69"/>
      <c r="BX984" s="69"/>
      <c r="BY984" s="69"/>
      <c r="BZ984" s="69"/>
      <c r="CA984" s="69"/>
      <c r="CB984" s="69"/>
      <c r="CC984" s="69"/>
      <c r="CD984" s="69"/>
      <c r="CE984" s="69"/>
      <c r="CF984" s="69"/>
      <c r="CG984" s="69"/>
      <c r="CH984" s="69"/>
      <c r="CI984" s="69"/>
      <c r="CJ984" s="69"/>
      <c r="CK984" s="69"/>
      <c r="CL984" s="69"/>
      <c r="CM984" s="69"/>
      <c r="CN984" s="69"/>
      <c r="CO984" s="69"/>
      <c r="CP984" s="69"/>
      <c r="CQ984" s="69"/>
      <c r="CR984" s="69"/>
      <c r="CS984" s="69"/>
      <c r="CT984" s="69"/>
      <c r="CU984" s="69"/>
      <c r="CV984" s="69"/>
      <c r="CW984" s="69"/>
      <c r="CX984" s="69"/>
      <c r="CY984" s="69"/>
      <c r="CZ984" s="69"/>
      <c r="DA984" s="69"/>
      <c r="DB984" s="69"/>
      <c r="DC984" s="69"/>
      <c r="DD984" s="69"/>
      <c r="DE984" s="69"/>
      <c r="DF984" s="69"/>
      <c r="DG984" s="69"/>
      <c r="DH984" s="69"/>
      <c r="DI984" s="69"/>
      <c r="DJ984" s="69"/>
      <c r="DK984" s="69"/>
      <c r="DL984" s="69"/>
      <c r="DM984" s="69"/>
      <c r="DN984" s="69"/>
      <c r="DO984" s="69"/>
      <c r="DP984" s="69"/>
      <c r="DQ984" s="69"/>
      <c r="DR984" s="69"/>
      <c r="DS984" s="69"/>
      <c r="DT984" s="69"/>
      <c r="DU984" s="69"/>
      <c r="DV984" s="69"/>
      <c r="DW984" s="69"/>
      <c r="DX984" s="69"/>
      <c r="DY984" s="69"/>
      <c r="DZ984" s="69"/>
      <c r="EA984" s="69"/>
      <c r="EB984" s="69"/>
      <c r="EC984" s="69"/>
      <c r="ED984" s="69"/>
      <c r="EE984" s="69"/>
      <c r="EF984" s="69"/>
      <c r="EG984" s="69"/>
      <c r="EH984" s="69"/>
      <c r="EI984" s="69"/>
      <c r="EJ984" s="69"/>
      <c r="EK984" s="69"/>
      <c r="EL984" s="69"/>
      <c r="EM984" s="69"/>
      <c r="EN984" s="69"/>
      <c r="EO984" s="69"/>
      <c r="EP984" s="69"/>
      <c r="EQ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c r="AC985" s="69"/>
      <c r="AD985" s="69"/>
      <c r="AE985" s="69"/>
      <c r="AF985" s="69"/>
      <c r="AG985" s="69"/>
      <c r="AH985" s="69"/>
      <c r="AI985" s="69"/>
      <c r="AJ985" s="69"/>
      <c r="AK985" s="69"/>
      <c r="AL985" s="69"/>
      <c r="AM985" s="69"/>
      <c r="AN985" s="69"/>
      <c r="AO985" s="69"/>
      <c r="AP985" s="69"/>
      <c r="AQ985" s="69"/>
      <c r="AR985" s="69"/>
      <c r="AS985" s="69"/>
      <c r="AT985" s="69"/>
      <c r="AU985" s="69"/>
      <c r="AV985" s="69"/>
      <c r="AW985" s="69"/>
      <c r="AX985" s="69"/>
      <c r="AY985" s="69"/>
      <c r="AZ985" s="69"/>
      <c r="BA985" s="69"/>
      <c r="BB985" s="69"/>
      <c r="BC985" s="69"/>
      <c r="BD985" s="69"/>
      <c r="BE985" s="69"/>
      <c r="BF985" s="69"/>
      <c r="BG985" s="69"/>
      <c r="BH985" s="69"/>
      <c r="BI985" s="69"/>
      <c r="BJ985" s="69"/>
      <c r="BK985" s="69"/>
      <c r="BL985" s="69"/>
      <c r="BM985" s="69"/>
      <c r="BN985" s="69"/>
      <c r="BO985" s="69"/>
      <c r="BP985" s="69"/>
      <c r="BQ985" s="69"/>
      <c r="BR985" s="69"/>
      <c r="BS985" s="69"/>
      <c r="BT985" s="69"/>
      <c r="BU985" s="69"/>
      <c r="BV985" s="69"/>
      <c r="BW985" s="69"/>
      <c r="BX985" s="69"/>
      <c r="BY985" s="69"/>
      <c r="BZ985" s="69"/>
      <c r="CA985" s="69"/>
      <c r="CB985" s="69"/>
      <c r="CC985" s="69"/>
      <c r="CD985" s="69"/>
      <c r="CE985" s="69"/>
      <c r="CF985" s="69"/>
      <c r="CG985" s="69"/>
      <c r="CH985" s="69"/>
      <c r="CI985" s="69"/>
      <c r="CJ985" s="69"/>
      <c r="CK985" s="69"/>
      <c r="CL985" s="69"/>
      <c r="CM985" s="69"/>
      <c r="CN985" s="69"/>
      <c r="CO985" s="69"/>
      <c r="CP985" s="69"/>
      <c r="CQ985" s="69"/>
      <c r="CR985" s="69"/>
      <c r="CS985" s="69"/>
      <c r="CT985" s="69"/>
      <c r="CU985" s="69"/>
      <c r="CV985" s="69"/>
      <c r="CW985" s="69"/>
      <c r="CX985" s="69"/>
      <c r="CY985" s="69"/>
      <c r="CZ985" s="69"/>
      <c r="DA985" s="69"/>
      <c r="DB985" s="69"/>
      <c r="DC985" s="69"/>
      <c r="DD985" s="69"/>
      <c r="DE985" s="69"/>
      <c r="DF985" s="69"/>
      <c r="DG985" s="69"/>
      <c r="DH985" s="69"/>
      <c r="DI985" s="69"/>
      <c r="DJ985" s="69"/>
      <c r="DK985" s="69"/>
      <c r="DL985" s="69"/>
      <c r="DM985" s="69"/>
      <c r="DN985" s="69"/>
      <c r="DO985" s="69"/>
      <c r="DP985" s="69"/>
      <c r="DQ985" s="69"/>
      <c r="DR985" s="69"/>
      <c r="DS985" s="69"/>
      <c r="DT985" s="69"/>
      <c r="DU985" s="69"/>
      <c r="DV985" s="69"/>
      <c r="DW985" s="69"/>
      <c r="DX985" s="69"/>
      <c r="DY985" s="69"/>
      <c r="DZ985" s="69"/>
      <c r="EA985" s="69"/>
      <c r="EB985" s="69"/>
      <c r="EC985" s="69"/>
      <c r="ED985" s="69"/>
      <c r="EE985" s="69"/>
      <c r="EF985" s="69"/>
      <c r="EG985" s="69"/>
      <c r="EH985" s="69"/>
      <c r="EI985" s="69"/>
      <c r="EJ985" s="69"/>
      <c r="EK985" s="69"/>
      <c r="EL985" s="69"/>
      <c r="EM985" s="69"/>
      <c r="EN985" s="69"/>
      <c r="EO985" s="69"/>
      <c r="EP985" s="69"/>
      <c r="EQ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c r="AC986" s="69"/>
      <c r="AD986" s="69"/>
      <c r="AE986" s="69"/>
      <c r="AF986" s="69"/>
      <c r="AG986" s="69"/>
      <c r="AH986" s="69"/>
      <c r="AI986" s="69"/>
      <c r="AJ986" s="69"/>
      <c r="AK986" s="69"/>
      <c r="AL986" s="69"/>
      <c r="AM986" s="69"/>
      <c r="AN986" s="69"/>
      <c r="AO986" s="69"/>
      <c r="AP986" s="69"/>
      <c r="AQ986" s="69"/>
      <c r="AR986" s="69"/>
      <c r="AS986" s="69"/>
      <c r="AT986" s="69"/>
      <c r="AU986" s="69"/>
      <c r="AV986" s="69"/>
      <c r="AW986" s="69"/>
      <c r="AX986" s="69"/>
      <c r="AY986" s="69"/>
      <c r="AZ986" s="69"/>
      <c r="BA986" s="69"/>
      <c r="BB986" s="69"/>
      <c r="BC986" s="69"/>
      <c r="BD986" s="69"/>
      <c r="BE986" s="69"/>
      <c r="BF986" s="69"/>
      <c r="BG986" s="69"/>
      <c r="BH986" s="69"/>
      <c r="BI986" s="69"/>
      <c r="BJ986" s="69"/>
      <c r="BK986" s="69"/>
      <c r="BL986" s="69"/>
      <c r="BM986" s="69"/>
      <c r="BN986" s="69"/>
      <c r="BO986" s="69"/>
      <c r="BP986" s="69"/>
      <c r="BQ986" s="69"/>
      <c r="BR986" s="69"/>
      <c r="BS986" s="69"/>
      <c r="BT986" s="69"/>
      <c r="BU986" s="69"/>
      <c r="BV986" s="69"/>
      <c r="BW986" s="69"/>
      <c r="BX986" s="69"/>
      <c r="BY986" s="69"/>
      <c r="BZ986" s="69"/>
      <c r="CA986" s="69"/>
      <c r="CB986" s="69"/>
      <c r="CC986" s="69"/>
      <c r="CD986" s="69"/>
      <c r="CE986" s="69"/>
      <c r="CF986" s="69"/>
      <c r="CG986" s="69"/>
      <c r="CH986" s="69"/>
      <c r="CI986" s="69"/>
      <c r="CJ986" s="69"/>
      <c r="CK986" s="69"/>
      <c r="CL986" s="69"/>
      <c r="CM986" s="69"/>
      <c r="CN986" s="69"/>
      <c r="CO986" s="69"/>
      <c r="CP986" s="69"/>
      <c r="CQ986" s="69"/>
      <c r="CR986" s="69"/>
      <c r="CS986" s="69"/>
      <c r="CT986" s="69"/>
      <c r="CU986" s="69"/>
      <c r="CV986" s="69"/>
      <c r="CW986" s="69"/>
      <c r="CX986" s="69"/>
      <c r="CY986" s="69"/>
      <c r="CZ986" s="69"/>
      <c r="DA986" s="69"/>
      <c r="DB986" s="69"/>
      <c r="DC986" s="69"/>
      <c r="DD986" s="69"/>
      <c r="DE986" s="69"/>
      <c r="DF986" s="69"/>
      <c r="DG986" s="69"/>
      <c r="DH986" s="69"/>
      <c r="DI986" s="69"/>
      <c r="DJ986" s="69"/>
      <c r="DK986" s="69"/>
      <c r="DL986" s="69"/>
      <c r="DM986" s="69"/>
      <c r="DN986" s="69"/>
      <c r="DO986" s="69"/>
      <c r="DP986" s="69"/>
      <c r="DQ986" s="69"/>
      <c r="DR986" s="69"/>
      <c r="DS986" s="69"/>
      <c r="DT986" s="69"/>
      <c r="DU986" s="69"/>
      <c r="DV986" s="69"/>
      <c r="DW986" s="69"/>
      <c r="DX986" s="69"/>
      <c r="DY986" s="69"/>
      <c r="DZ986" s="69"/>
      <c r="EA986" s="69"/>
      <c r="EB986" s="69"/>
      <c r="EC986" s="69"/>
      <c r="ED986" s="69"/>
      <c r="EE986" s="69"/>
      <c r="EF986" s="69"/>
      <c r="EG986" s="69"/>
      <c r="EH986" s="69"/>
      <c r="EI986" s="69"/>
      <c r="EJ986" s="69"/>
      <c r="EK986" s="69"/>
      <c r="EL986" s="69"/>
      <c r="EM986" s="69"/>
      <c r="EN986" s="69"/>
      <c r="EO986" s="69"/>
      <c r="EP986" s="69"/>
      <c r="EQ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c r="AH987" s="69"/>
      <c r="AI987" s="69"/>
      <c r="AJ987" s="69"/>
      <c r="AK987" s="69"/>
      <c r="AL987" s="69"/>
      <c r="AM987" s="69"/>
      <c r="AN987" s="69"/>
      <c r="AO987" s="69"/>
      <c r="AP987" s="69"/>
      <c r="AQ987" s="69"/>
      <c r="AR987" s="69"/>
      <c r="AS987" s="69"/>
      <c r="AT987" s="69"/>
      <c r="AU987" s="69"/>
      <c r="AV987" s="69"/>
      <c r="AW987" s="69"/>
      <c r="AX987" s="69"/>
      <c r="AY987" s="69"/>
      <c r="AZ987" s="69"/>
      <c r="BA987" s="69"/>
      <c r="BB987" s="69"/>
      <c r="BC987" s="69"/>
      <c r="BD987" s="69"/>
      <c r="BE987" s="69"/>
      <c r="BF987" s="69"/>
      <c r="BG987" s="69"/>
      <c r="BH987" s="69"/>
      <c r="BI987" s="69"/>
      <c r="BJ987" s="69"/>
      <c r="BK987" s="69"/>
      <c r="BL987" s="69"/>
      <c r="BM987" s="69"/>
      <c r="BN987" s="69"/>
      <c r="BO987" s="69"/>
      <c r="BP987" s="69"/>
      <c r="BQ987" s="69"/>
      <c r="BR987" s="69"/>
      <c r="BS987" s="69"/>
      <c r="BT987" s="69"/>
      <c r="BU987" s="69"/>
      <c r="BV987" s="69"/>
      <c r="BW987" s="69"/>
      <c r="BX987" s="69"/>
      <c r="BY987" s="69"/>
      <c r="BZ987" s="69"/>
      <c r="CA987" s="69"/>
      <c r="CB987" s="69"/>
      <c r="CC987" s="69"/>
      <c r="CD987" s="69"/>
      <c r="CE987" s="69"/>
      <c r="CF987" s="69"/>
      <c r="CG987" s="69"/>
      <c r="CH987" s="69"/>
      <c r="CI987" s="69"/>
      <c r="CJ987" s="69"/>
      <c r="CK987" s="69"/>
      <c r="CL987" s="69"/>
      <c r="CM987" s="69"/>
      <c r="CN987" s="69"/>
      <c r="CO987" s="69"/>
      <c r="CP987" s="69"/>
      <c r="CQ987" s="69"/>
      <c r="CR987" s="69"/>
      <c r="CS987" s="69"/>
      <c r="CT987" s="69"/>
      <c r="CU987" s="69"/>
      <c r="CV987" s="69"/>
      <c r="CW987" s="69"/>
      <c r="CX987" s="69"/>
      <c r="CY987" s="69"/>
      <c r="CZ987" s="69"/>
      <c r="DA987" s="69"/>
      <c r="DB987" s="69"/>
      <c r="DC987" s="69"/>
      <c r="DD987" s="69"/>
      <c r="DE987" s="69"/>
      <c r="DF987" s="69"/>
      <c r="DG987" s="69"/>
      <c r="DH987" s="69"/>
      <c r="DI987" s="69"/>
      <c r="DJ987" s="69"/>
      <c r="DK987" s="69"/>
      <c r="DL987" s="69"/>
      <c r="DM987" s="69"/>
      <c r="DN987" s="69"/>
      <c r="DO987" s="69"/>
      <c r="DP987" s="69"/>
      <c r="DQ987" s="69"/>
      <c r="DR987" s="69"/>
      <c r="DS987" s="69"/>
      <c r="DT987" s="69"/>
      <c r="DU987" s="69"/>
      <c r="DV987" s="69"/>
      <c r="DW987" s="69"/>
      <c r="DX987" s="69"/>
      <c r="DY987" s="69"/>
      <c r="DZ987" s="69"/>
      <c r="EA987" s="69"/>
      <c r="EB987" s="69"/>
      <c r="EC987" s="69"/>
      <c r="ED987" s="69"/>
      <c r="EE987" s="69"/>
      <c r="EF987" s="69"/>
      <c r="EG987" s="69"/>
      <c r="EH987" s="69"/>
      <c r="EI987" s="69"/>
      <c r="EJ987" s="69"/>
      <c r="EK987" s="69"/>
      <c r="EL987" s="69"/>
      <c r="EM987" s="69"/>
      <c r="EN987" s="69"/>
      <c r="EO987" s="69"/>
      <c r="EP987" s="69"/>
      <c r="EQ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c r="AC988" s="69"/>
      <c r="AD988" s="69"/>
      <c r="AE988" s="69"/>
      <c r="AF988" s="69"/>
      <c r="AG988" s="69"/>
      <c r="AH988" s="69"/>
      <c r="AI988" s="69"/>
      <c r="AJ988" s="69"/>
      <c r="AK988" s="69"/>
      <c r="AL988" s="69"/>
      <c r="AM988" s="69"/>
      <c r="AN988" s="69"/>
      <c r="AO988" s="69"/>
      <c r="AP988" s="69"/>
      <c r="AQ988" s="69"/>
      <c r="AR988" s="69"/>
      <c r="AS988" s="69"/>
      <c r="AT988" s="69"/>
      <c r="AU988" s="69"/>
      <c r="AV988" s="69"/>
      <c r="AW988" s="69"/>
      <c r="AX988" s="69"/>
      <c r="AY988" s="69"/>
      <c r="AZ988" s="69"/>
      <c r="BA988" s="69"/>
      <c r="BB988" s="69"/>
      <c r="BC988" s="69"/>
      <c r="BD988" s="69"/>
      <c r="BE988" s="69"/>
      <c r="BF988" s="69"/>
      <c r="BG988" s="69"/>
      <c r="BH988" s="69"/>
      <c r="BI988" s="69"/>
      <c r="BJ988" s="69"/>
      <c r="BK988" s="69"/>
      <c r="BL988" s="69"/>
      <c r="BM988" s="69"/>
      <c r="BN988" s="69"/>
      <c r="BO988" s="69"/>
      <c r="BP988" s="69"/>
      <c r="BQ988" s="69"/>
      <c r="BR988" s="69"/>
      <c r="BS988" s="69"/>
      <c r="BT988" s="69"/>
      <c r="BU988" s="69"/>
      <c r="BV988" s="69"/>
      <c r="BW988" s="69"/>
      <c r="BX988" s="69"/>
      <c r="BY988" s="69"/>
      <c r="BZ988" s="69"/>
      <c r="CA988" s="69"/>
      <c r="CB988" s="69"/>
      <c r="CC988" s="69"/>
      <c r="CD988" s="69"/>
      <c r="CE988" s="69"/>
      <c r="CF988" s="69"/>
      <c r="CG988" s="69"/>
      <c r="CH988" s="69"/>
      <c r="CI988" s="69"/>
      <c r="CJ988" s="69"/>
      <c r="CK988" s="69"/>
      <c r="CL988" s="69"/>
      <c r="CM988" s="69"/>
      <c r="CN988" s="69"/>
      <c r="CO988" s="69"/>
      <c r="CP988" s="69"/>
      <c r="CQ988" s="69"/>
      <c r="CR988" s="69"/>
      <c r="CS988" s="69"/>
      <c r="CT988" s="69"/>
      <c r="CU988" s="69"/>
      <c r="CV988" s="69"/>
      <c r="CW988" s="69"/>
      <c r="CX988" s="69"/>
      <c r="CY988" s="69"/>
      <c r="CZ988" s="69"/>
      <c r="DA988" s="69"/>
      <c r="DB988" s="69"/>
      <c r="DC988" s="69"/>
      <c r="DD988" s="69"/>
      <c r="DE988" s="69"/>
      <c r="DF988" s="69"/>
      <c r="DG988" s="69"/>
      <c r="DH988" s="69"/>
      <c r="DI988" s="69"/>
      <c r="DJ988" s="69"/>
      <c r="DK988" s="69"/>
      <c r="DL988" s="69"/>
      <c r="DM988" s="69"/>
      <c r="DN988" s="69"/>
      <c r="DO988" s="69"/>
      <c r="DP988" s="69"/>
      <c r="DQ988" s="69"/>
      <c r="DR988" s="69"/>
      <c r="DS988" s="69"/>
      <c r="DT988" s="69"/>
      <c r="DU988" s="69"/>
      <c r="DV988" s="69"/>
      <c r="DW988" s="69"/>
      <c r="DX988" s="69"/>
      <c r="DY988" s="69"/>
      <c r="DZ988" s="69"/>
      <c r="EA988" s="69"/>
      <c r="EB988" s="69"/>
      <c r="EC988" s="69"/>
      <c r="ED988" s="69"/>
      <c r="EE988" s="69"/>
      <c r="EF988" s="69"/>
      <c r="EG988" s="69"/>
      <c r="EH988" s="69"/>
      <c r="EI988" s="69"/>
      <c r="EJ988" s="69"/>
      <c r="EK988" s="69"/>
      <c r="EL988" s="69"/>
      <c r="EM988" s="69"/>
      <c r="EN988" s="69"/>
      <c r="EO988" s="69"/>
      <c r="EP988" s="69"/>
      <c r="EQ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c r="AC989" s="69"/>
      <c r="AD989" s="69"/>
      <c r="AE989" s="69"/>
      <c r="AF989" s="69"/>
      <c r="AG989" s="69"/>
      <c r="AH989" s="69"/>
      <c r="AI989" s="69"/>
      <c r="AJ989" s="69"/>
      <c r="AK989" s="69"/>
      <c r="AL989" s="69"/>
      <c r="AM989" s="69"/>
      <c r="AN989" s="69"/>
      <c r="AO989" s="69"/>
      <c r="AP989" s="69"/>
      <c r="AQ989" s="69"/>
      <c r="AR989" s="69"/>
      <c r="AS989" s="69"/>
      <c r="AT989" s="69"/>
      <c r="AU989" s="69"/>
      <c r="AV989" s="69"/>
      <c r="AW989" s="69"/>
      <c r="AX989" s="69"/>
      <c r="AY989" s="69"/>
      <c r="AZ989" s="69"/>
      <c r="BA989" s="69"/>
      <c r="BB989" s="69"/>
      <c r="BC989" s="69"/>
      <c r="BD989" s="69"/>
      <c r="BE989" s="69"/>
      <c r="BF989" s="69"/>
      <c r="BG989" s="69"/>
      <c r="BH989" s="69"/>
      <c r="BI989" s="69"/>
      <c r="BJ989" s="69"/>
      <c r="BK989" s="69"/>
      <c r="BL989" s="69"/>
      <c r="BM989" s="69"/>
      <c r="BN989" s="69"/>
      <c r="BO989" s="69"/>
      <c r="BP989" s="69"/>
      <c r="BQ989" s="69"/>
      <c r="BR989" s="69"/>
      <c r="BS989" s="69"/>
      <c r="BT989" s="69"/>
      <c r="BU989" s="69"/>
      <c r="BV989" s="69"/>
      <c r="BW989" s="69"/>
      <c r="BX989" s="69"/>
      <c r="BY989" s="69"/>
      <c r="BZ989" s="69"/>
      <c r="CA989" s="69"/>
      <c r="CB989" s="69"/>
      <c r="CC989" s="69"/>
      <c r="CD989" s="69"/>
      <c r="CE989" s="69"/>
      <c r="CF989" s="69"/>
      <c r="CG989" s="69"/>
      <c r="CH989" s="69"/>
      <c r="CI989" s="69"/>
      <c r="CJ989" s="69"/>
      <c r="CK989" s="69"/>
      <c r="CL989" s="69"/>
      <c r="CM989" s="69"/>
      <c r="CN989" s="69"/>
      <c r="CO989" s="69"/>
      <c r="CP989" s="69"/>
      <c r="CQ989" s="69"/>
      <c r="CR989" s="69"/>
      <c r="CS989" s="69"/>
      <c r="CT989" s="69"/>
      <c r="CU989" s="69"/>
      <c r="CV989" s="69"/>
      <c r="CW989" s="69"/>
      <c r="CX989" s="69"/>
      <c r="CY989" s="69"/>
      <c r="CZ989" s="69"/>
      <c r="DA989" s="69"/>
      <c r="DB989" s="69"/>
      <c r="DC989" s="69"/>
      <c r="DD989" s="69"/>
      <c r="DE989" s="69"/>
      <c r="DF989" s="69"/>
      <c r="DG989" s="69"/>
      <c r="DH989" s="69"/>
      <c r="DI989" s="69"/>
      <c r="DJ989" s="69"/>
      <c r="DK989" s="69"/>
      <c r="DL989" s="69"/>
      <c r="DM989" s="69"/>
      <c r="DN989" s="69"/>
      <c r="DO989" s="69"/>
      <c r="DP989" s="69"/>
      <c r="DQ989" s="69"/>
      <c r="DR989" s="69"/>
      <c r="DS989" s="69"/>
      <c r="DT989" s="69"/>
      <c r="DU989" s="69"/>
      <c r="DV989" s="69"/>
      <c r="DW989" s="69"/>
      <c r="DX989" s="69"/>
      <c r="DY989" s="69"/>
      <c r="DZ989" s="69"/>
      <c r="EA989" s="69"/>
      <c r="EB989" s="69"/>
      <c r="EC989" s="69"/>
      <c r="ED989" s="69"/>
      <c r="EE989" s="69"/>
      <c r="EF989" s="69"/>
      <c r="EG989" s="69"/>
      <c r="EH989" s="69"/>
      <c r="EI989" s="69"/>
      <c r="EJ989" s="69"/>
      <c r="EK989" s="69"/>
      <c r="EL989" s="69"/>
      <c r="EM989" s="69"/>
      <c r="EN989" s="69"/>
      <c r="EO989" s="69"/>
      <c r="EP989" s="69"/>
      <c r="EQ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c r="AH990" s="69"/>
      <c r="AI990" s="69"/>
      <c r="AJ990" s="69"/>
      <c r="AK990" s="69"/>
      <c r="AL990" s="69"/>
      <c r="AM990" s="69"/>
      <c r="AN990" s="69"/>
      <c r="AO990" s="69"/>
      <c r="AP990" s="69"/>
      <c r="AQ990" s="69"/>
      <c r="AR990" s="69"/>
      <c r="AS990" s="69"/>
      <c r="AT990" s="69"/>
      <c r="AU990" s="69"/>
      <c r="AV990" s="69"/>
      <c r="AW990" s="69"/>
      <c r="AX990" s="69"/>
      <c r="AY990" s="69"/>
      <c r="AZ990" s="69"/>
      <c r="BA990" s="69"/>
      <c r="BB990" s="69"/>
      <c r="BC990" s="69"/>
      <c r="BD990" s="69"/>
      <c r="BE990" s="69"/>
      <c r="BF990" s="69"/>
      <c r="BG990" s="69"/>
      <c r="BH990" s="69"/>
      <c r="BI990" s="69"/>
      <c r="BJ990" s="69"/>
      <c r="BK990" s="69"/>
      <c r="BL990" s="69"/>
      <c r="BM990" s="69"/>
      <c r="BN990" s="69"/>
      <c r="BO990" s="69"/>
      <c r="BP990" s="69"/>
      <c r="BQ990" s="69"/>
      <c r="BR990" s="69"/>
      <c r="BS990" s="69"/>
      <c r="BT990" s="69"/>
      <c r="BU990" s="69"/>
      <c r="BV990" s="69"/>
      <c r="BW990" s="69"/>
      <c r="BX990" s="69"/>
      <c r="BY990" s="69"/>
      <c r="BZ990" s="69"/>
      <c r="CA990" s="69"/>
      <c r="CB990" s="69"/>
      <c r="CC990" s="69"/>
      <c r="CD990" s="69"/>
      <c r="CE990" s="69"/>
      <c r="CF990" s="69"/>
      <c r="CG990" s="69"/>
      <c r="CH990" s="69"/>
      <c r="CI990" s="69"/>
      <c r="CJ990" s="69"/>
      <c r="CK990" s="69"/>
      <c r="CL990" s="69"/>
      <c r="CM990" s="69"/>
      <c r="CN990" s="69"/>
      <c r="CO990" s="69"/>
      <c r="CP990" s="69"/>
      <c r="CQ990" s="69"/>
      <c r="CR990" s="69"/>
      <c r="CS990" s="69"/>
      <c r="CT990" s="69"/>
      <c r="CU990" s="69"/>
      <c r="CV990" s="69"/>
      <c r="CW990" s="69"/>
      <c r="CX990" s="69"/>
      <c r="CY990" s="69"/>
      <c r="CZ990" s="69"/>
      <c r="DA990" s="69"/>
      <c r="DB990" s="69"/>
      <c r="DC990" s="69"/>
      <c r="DD990" s="69"/>
      <c r="DE990" s="69"/>
      <c r="DF990" s="69"/>
      <c r="DG990" s="69"/>
      <c r="DH990" s="69"/>
      <c r="DI990" s="69"/>
      <c r="DJ990" s="69"/>
      <c r="DK990" s="69"/>
      <c r="DL990" s="69"/>
      <c r="DM990" s="69"/>
      <c r="DN990" s="69"/>
      <c r="DO990" s="69"/>
      <c r="DP990" s="69"/>
      <c r="DQ990" s="69"/>
      <c r="DR990" s="69"/>
      <c r="DS990" s="69"/>
      <c r="DT990" s="69"/>
      <c r="DU990" s="69"/>
      <c r="DV990" s="69"/>
      <c r="DW990" s="69"/>
      <c r="DX990" s="69"/>
      <c r="DY990" s="69"/>
      <c r="DZ990" s="69"/>
      <c r="EA990" s="69"/>
      <c r="EB990" s="69"/>
      <c r="EC990" s="69"/>
      <c r="ED990" s="69"/>
      <c r="EE990" s="69"/>
      <c r="EF990" s="69"/>
      <c r="EG990" s="69"/>
      <c r="EH990" s="69"/>
      <c r="EI990" s="69"/>
      <c r="EJ990" s="69"/>
      <c r="EK990" s="69"/>
      <c r="EL990" s="69"/>
      <c r="EM990" s="69"/>
      <c r="EN990" s="69"/>
      <c r="EO990" s="69"/>
      <c r="EP990" s="69"/>
      <c r="EQ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c r="AL991" s="69"/>
      <c r="AM991" s="69"/>
      <c r="AN991" s="69"/>
      <c r="AO991" s="69"/>
      <c r="AP991" s="69"/>
      <c r="AQ991" s="69"/>
      <c r="AR991" s="69"/>
      <c r="AS991" s="69"/>
      <c r="AT991" s="69"/>
      <c r="AU991" s="69"/>
      <c r="AV991" s="69"/>
      <c r="AW991" s="69"/>
      <c r="AX991" s="69"/>
      <c r="AY991" s="69"/>
      <c r="AZ991" s="69"/>
      <c r="BA991" s="69"/>
      <c r="BB991" s="69"/>
      <c r="BC991" s="69"/>
      <c r="BD991" s="69"/>
      <c r="BE991" s="69"/>
      <c r="BF991" s="69"/>
      <c r="BG991" s="69"/>
      <c r="BH991" s="69"/>
      <c r="BI991" s="69"/>
      <c r="BJ991" s="69"/>
      <c r="BK991" s="69"/>
      <c r="BL991" s="69"/>
      <c r="BM991" s="69"/>
      <c r="BN991" s="69"/>
      <c r="BO991" s="69"/>
      <c r="BP991" s="69"/>
      <c r="BQ991" s="69"/>
      <c r="BR991" s="69"/>
      <c r="BS991" s="69"/>
      <c r="BT991" s="69"/>
      <c r="BU991" s="69"/>
      <c r="BV991" s="69"/>
      <c r="BW991" s="69"/>
      <c r="BX991" s="69"/>
      <c r="BY991" s="69"/>
      <c r="BZ991" s="69"/>
      <c r="CA991" s="69"/>
      <c r="CB991" s="69"/>
      <c r="CC991" s="69"/>
      <c r="CD991" s="69"/>
      <c r="CE991" s="69"/>
      <c r="CF991" s="69"/>
      <c r="CG991" s="69"/>
      <c r="CH991" s="69"/>
      <c r="CI991" s="69"/>
      <c r="CJ991" s="69"/>
      <c r="CK991" s="69"/>
      <c r="CL991" s="69"/>
      <c r="CM991" s="69"/>
      <c r="CN991" s="69"/>
      <c r="CO991" s="69"/>
      <c r="CP991" s="69"/>
      <c r="CQ991" s="69"/>
      <c r="CR991" s="69"/>
      <c r="CS991" s="69"/>
      <c r="CT991" s="69"/>
      <c r="CU991" s="69"/>
      <c r="CV991" s="69"/>
      <c r="CW991" s="69"/>
      <c r="CX991" s="69"/>
      <c r="CY991" s="69"/>
      <c r="CZ991" s="69"/>
      <c r="DA991" s="69"/>
      <c r="DB991" s="69"/>
      <c r="DC991" s="69"/>
      <c r="DD991" s="69"/>
      <c r="DE991" s="69"/>
      <c r="DF991" s="69"/>
      <c r="DG991" s="69"/>
      <c r="DH991" s="69"/>
      <c r="DI991" s="69"/>
      <c r="DJ991" s="69"/>
      <c r="DK991" s="69"/>
      <c r="DL991" s="69"/>
      <c r="DM991" s="69"/>
      <c r="DN991" s="69"/>
      <c r="DO991" s="69"/>
      <c r="DP991" s="69"/>
      <c r="DQ991" s="69"/>
      <c r="DR991" s="69"/>
      <c r="DS991" s="69"/>
      <c r="DT991" s="69"/>
      <c r="DU991" s="69"/>
      <c r="DV991" s="69"/>
      <c r="DW991" s="69"/>
      <c r="DX991" s="69"/>
      <c r="DY991" s="69"/>
      <c r="DZ991" s="69"/>
      <c r="EA991" s="69"/>
      <c r="EB991" s="69"/>
      <c r="EC991" s="69"/>
      <c r="ED991" s="69"/>
      <c r="EE991" s="69"/>
      <c r="EF991" s="69"/>
      <c r="EG991" s="69"/>
      <c r="EH991" s="69"/>
      <c r="EI991" s="69"/>
      <c r="EJ991" s="69"/>
      <c r="EK991" s="69"/>
      <c r="EL991" s="69"/>
      <c r="EM991" s="69"/>
      <c r="EN991" s="69"/>
      <c r="EO991" s="69"/>
      <c r="EP991" s="69"/>
      <c r="EQ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c r="AC992" s="69"/>
      <c r="AD992" s="69"/>
      <c r="AE992" s="69"/>
      <c r="AF992" s="69"/>
      <c r="AG992" s="69"/>
      <c r="AH992" s="69"/>
      <c r="AI992" s="69"/>
      <c r="AJ992" s="69"/>
      <c r="AK992" s="69"/>
      <c r="AL992" s="69"/>
      <c r="AM992" s="69"/>
      <c r="AN992" s="69"/>
      <c r="AO992" s="69"/>
      <c r="AP992" s="69"/>
      <c r="AQ992" s="69"/>
      <c r="AR992" s="69"/>
      <c r="AS992" s="69"/>
      <c r="AT992" s="69"/>
      <c r="AU992" s="69"/>
      <c r="AV992" s="69"/>
      <c r="AW992" s="69"/>
      <c r="AX992" s="69"/>
      <c r="AY992" s="69"/>
      <c r="AZ992" s="69"/>
      <c r="BA992" s="69"/>
      <c r="BB992" s="69"/>
      <c r="BC992" s="69"/>
      <c r="BD992" s="69"/>
      <c r="BE992" s="69"/>
      <c r="BF992" s="69"/>
      <c r="BG992" s="69"/>
      <c r="BH992" s="69"/>
      <c r="BI992" s="69"/>
      <c r="BJ992" s="69"/>
      <c r="BK992" s="69"/>
      <c r="BL992" s="69"/>
      <c r="BM992" s="69"/>
      <c r="BN992" s="69"/>
      <c r="BO992" s="69"/>
      <c r="BP992" s="69"/>
      <c r="BQ992" s="69"/>
      <c r="BR992" s="69"/>
      <c r="BS992" s="69"/>
      <c r="BT992" s="69"/>
      <c r="BU992" s="69"/>
      <c r="BV992" s="69"/>
      <c r="BW992" s="69"/>
      <c r="BX992" s="69"/>
      <c r="BY992" s="69"/>
      <c r="BZ992" s="69"/>
      <c r="CA992" s="69"/>
      <c r="CB992" s="69"/>
      <c r="CC992" s="69"/>
      <c r="CD992" s="69"/>
      <c r="CE992" s="69"/>
      <c r="CF992" s="69"/>
      <c r="CG992" s="69"/>
      <c r="CH992" s="69"/>
      <c r="CI992" s="69"/>
      <c r="CJ992" s="69"/>
      <c r="CK992" s="69"/>
      <c r="CL992" s="69"/>
      <c r="CM992" s="69"/>
      <c r="CN992" s="69"/>
      <c r="CO992" s="69"/>
      <c r="CP992" s="69"/>
      <c r="CQ992" s="69"/>
      <c r="CR992" s="69"/>
      <c r="CS992" s="69"/>
      <c r="CT992" s="69"/>
      <c r="CU992" s="69"/>
      <c r="CV992" s="69"/>
      <c r="CW992" s="69"/>
      <c r="CX992" s="69"/>
      <c r="CY992" s="69"/>
      <c r="CZ992" s="69"/>
      <c r="DA992" s="69"/>
      <c r="DB992" s="69"/>
      <c r="DC992" s="69"/>
      <c r="DD992" s="69"/>
      <c r="DE992" s="69"/>
      <c r="DF992" s="69"/>
      <c r="DG992" s="69"/>
      <c r="DH992" s="69"/>
      <c r="DI992" s="69"/>
      <c r="DJ992" s="69"/>
      <c r="DK992" s="69"/>
      <c r="DL992" s="69"/>
      <c r="DM992" s="69"/>
      <c r="DN992" s="69"/>
      <c r="DO992" s="69"/>
      <c r="DP992" s="69"/>
      <c r="DQ992" s="69"/>
      <c r="DR992" s="69"/>
      <c r="DS992" s="69"/>
      <c r="DT992" s="69"/>
      <c r="DU992" s="69"/>
      <c r="DV992" s="69"/>
      <c r="DW992" s="69"/>
      <c r="DX992" s="69"/>
      <c r="DY992" s="69"/>
      <c r="DZ992" s="69"/>
      <c r="EA992" s="69"/>
      <c r="EB992" s="69"/>
      <c r="EC992" s="69"/>
      <c r="ED992" s="69"/>
      <c r="EE992" s="69"/>
      <c r="EF992" s="69"/>
      <c r="EG992" s="69"/>
      <c r="EH992" s="69"/>
      <c r="EI992" s="69"/>
      <c r="EJ992" s="69"/>
      <c r="EK992" s="69"/>
      <c r="EL992" s="69"/>
      <c r="EM992" s="69"/>
      <c r="EN992" s="69"/>
      <c r="EO992" s="69"/>
      <c r="EP992" s="69"/>
      <c r="EQ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c r="AL993" s="69"/>
      <c r="AM993" s="69"/>
      <c r="AN993" s="69"/>
      <c r="AO993" s="69"/>
      <c r="AP993" s="69"/>
      <c r="AQ993" s="69"/>
      <c r="AR993" s="69"/>
      <c r="AS993" s="69"/>
      <c r="AT993" s="69"/>
      <c r="AU993" s="69"/>
      <c r="AV993" s="69"/>
      <c r="AW993" s="69"/>
      <c r="AX993" s="69"/>
      <c r="AY993" s="69"/>
      <c r="AZ993" s="69"/>
      <c r="BA993" s="69"/>
      <c r="BB993" s="69"/>
      <c r="BC993" s="69"/>
      <c r="BD993" s="69"/>
      <c r="BE993" s="69"/>
      <c r="BF993" s="69"/>
      <c r="BG993" s="69"/>
      <c r="BH993" s="69"/>
      <c r="BI993" s="69"/>
      <c r="BJ993" s="69"/>
      <c r="BK993" s="69"/>
      <c r="BL993" s="69"/>
      <c r="BM993" s="69"/>
      <c r="BN993" s="69"/>
      <c r="BO993" s="69"/>
      <c r="BP993" s="69"/>
      <c r="BQ993" s="69"/>
      <c r="BR993" s="69"/>
      <c r="BS993" s="69"/>
      <c r="BT993" s="69"/>
      <c r="BU993" s="69"/>
      <c r="BV993" s="69"/>
      <c r="BW993" s="69"/>
      <c r="BX993" s="69"/>
      <c r="BY993" s="69"/>
      <c r="BZ993" s="69"/>
      <c r="CA993" s="69"/>
      <c r="CB993" s="69"/>
      <c r="CC993" s="69"/>
      <c r="CD993" s="69"/>
      <c r="CE993" s="69"/>
      <c r="CF993" s="69"/>
      <c r="CG993" s="69"/>
      <c r="CH993" s="69"/>
      <c r="CI993" s="69"/>
      <c r="CJ993" s="69"/>
      <c r="CK993" s="69"/>
      <c r="CL993" s="69"/>
      <c r="CM993" s="69"/>
      <c r="CN993" s="69"/>
      <c r="CO993" s="69"/>
      <c r="CP993" s="69"/>
      <c r="CQ993" s="69"/>
      <c r="CR993" s="69"/>
      <c r="CS993" s="69"/>
      <c r="CT993" s="69"/>
      <c r="CU993" s="69"/>
      <c r="CV993" s="69"/>
      <c r="CW993" s="69"/>
      <c r="CX993" s="69"/>
      <c r="CY993" s="69"/>
      <c r="CZ993" s="69"/>
      <c r="DA993" s="69"/>
      <c r="DB993" s="69"/>
      <c r="DC993" s="69"/>
      <c r="DD993" s="69"/>
      <c r="DE993" s="69"/>
      <c r="DF993" s="69"/>
      <c r="DG993" s="69"/>
      <c r="DH993" s="69"/>
      <c r="DI993" s="69"/>
      <c r="DJ993" s="69"/>
      <c r="DK993" s="69"/>
      <c r="DL993" s="69"/>
      <c r="DM993" s="69"/>
      <c r="DN993" s="69"/>
      <c r="DO993" s="69"/>
      <c r="DP993" s="69"/>
      <c r="DQ993" s="69"/>
      <c r="DR993" s="69"/>
      <c r="DS993" s="69"/>
      <c r="DT993" s="69"/>
      <c r="DU993" s="69"/>
      <c r="DV993" s="69"/>
      <c r="DW993" s="69"/>
      <c r="DX993" s="69"/>
      <c r="DY993" s="69"/>
      <c r="DZ993" s="69"/>
      <c r="EA993" s="69"/>
      <c r="EB993" s="69"/>
      <c r="EC993" s="69"/>
      <c r="ED993" s="69"/>
      <c r="EE993" s="69"/>
      <c r="EF993" s="69"/>
      <c r="EG993" s="69"/>
      <c r="EH993" s="69"/>
      <c r="EI993" s="69"/>
      <c r="EJ993" s="69"/>
      <c r="EK993" s="69"/>
      <c r="EL993" s="69"/>
      <c r="EM993" s="69"/>
      <c r="EN993" s="69"/>
      <c r="EO993" s="69"/>
      <c r="EP993" s="69"/>
      <c r="EQ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c r="AC994" s="69"/>
      <c r="AD994" s="69"/>
      <c r="AE994" s="69"/>
      <c r="AF994" s="69"/>
      <c r="AG994" s="69"/>
      <c r="AH994" s="69"/>
      <c r="AI994" s="69"/>
      <c r="AJ994" s="69"/>
      <c r="AK994" s="69"/>
      <c r="AL994" s="69"/>
      <c r="AM994" s="69"/>
      <c r="AN994" s="69"/>
      <c r="AO994" s="69"/>
      <c r="AP994" s="69"/>
      <c r="AQ994" s="69"/>
      <c r="AR994" s="69"/>
      <c r="AS994" s="69"/>
      <c r="AT994" s="69"/>
      <c r="AU994" s="69"/>
      <c r="AV994" s="69"/>
      <c r="AW994" s="69"/>
      <c r="AX994" s="69"/>
      <c r="AY994" s="69"/>
      <c r="AZ994" s="69"/>
      <c r="BA994" s="69"/>
      <c r="BB994" s="69"/>
      <c r="BC994" s="69"/>
      <c r="BD994" s="69"/>
      <c r="BE994" s="69"/>
      <c r="BF994" s="69"/>
      <c r="BG994" s="69"/>
      <c r="BH994" s="69"/>
      <c r="BI994" s="69"/>
      <c r="BJ994" s="69"/>
      <c r="BK994" s="69"/>
      <c r="BL994" s="69"/>
      <c r="BM994" s="69"/>
      <c r="BN994" s="69"/>
      <c r="BO994" s="69"/>
      <c r="BP994" s="69"/>
      <c r="BQ994" s="69"/>
      <c r="BR994" s="69"/>
      <c r="BS994" s="69"/>
      <c r="BT994" s="69"/>
      <c r="BU994" s="69"/>
      <c r="BV994" s="69"/>
      <c r="BW994" s="69"/>
      <c r="BX994" s="69"/>
      <c r="BY994" s="69"/>
      <c r="BZ994" s="69"/>
      <c r="CA994" s="69"/>
      <c r="CB994" s="69"/>
      <c r="CC994" s="69"/>
      <c r="CD994" s="69"/>
      <c r="CE994" s="69"/>
      <c r="CF994" s="69"/>
      <c r="CG994" s="69"/>
      <c r="CH994" s="69"/>
      <c r="CI994" s="69"/>
      <c r="CJ994" s="69"/>
      <c r="CK994" s="69"/>
      <c r="CL994" s="69"/>
      <c r="CM994" s="69"/>
      <c r="CN994" s="69"/>
      <c r="CO994" s="69"/>
      <c r="CP994" s="69"/>
      <c r="CQ994" s="69"/>
      <c r="CR994" s="69"/>
      <c r="CS994" s="69"/>
      <c r="CT994" s="69"/>
      <c r="CU994" s="69"/>
      <c r="CV994" s="69"/>
      <c r="CW994" s="69"/>
      <c r="CX994" s="69"/>
      <c r="CY994" s="69"/>
      <c r="CZ994" s="69"/>
      <c r="DA994" s="69"/>
      <c r="DB994" s="69"/>
      <c r="DC994" s="69"/>
      <c r="DD994" s="69"/>
      <c r="DE994" s="69"/>
      <c r="DF994" s="69"/>
      <c r="DG994" s="69"/>
      <c r="DH994" s="69"/>
      <c r="DI994" s="69"/>
      <c r="DJ994" s="69"/>
      <c r="DK994" s="69"/>
      <c r="DL994" s="69"/>
      <c r="DM994" s="69"/>
      <c r="DN994" s="69"/>
      <c r="DO994" s="69"/>
      <c r="DP994" s="69"/>
      <c r="DQ994" s="69"/>
      <c r="DR994" s="69"/>
      <c r="DS994" s="69"/>
      <c r="DT994" s="69"/>
      <c r="DU994" s="69"/>
      <c r="DV994" s="69"/>
      <c r="DW994" s="69"/>
      <c r="DX994" s="69"/>
      <c r="DY994" s="69"/>
      <c r="DZ994" s="69"/>
      <c r="EA994" s="69"/>
      <c r="EB994" s="69"/>
      <c r="EC994" s="69"/>
      <c r="ED994" s="69"/>
      <c r="EE994" s="69"/>
      <c r="EF994" s="69"/>
      <c r="EG994" s="69"/>
      <c r="EH994" s="69"/>
      <c r="EI994" s="69"/>
      <c r="EJ994" s="69"/>
      <c r="EK994" s="69"/>
      <c r="EL994" s="69"/>
      <c r="EM994" s="69"/>
      <c r="EN994" s="69"/>
      <c r="EO994" s="69"/>
      <c r="EP994" s="69"/>
      <c r="EQ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c r="AC995" s="69"/>
      <c r="AD995" s="69"/>
      <c r="AE995" s="69"/>
      <c r="AF995" s="69"/>
      <c r="AG995" s="69"/>
      <c r="AH995" s="69"/>
      <c r="AI995" s="69"/>
      <c r="AJ995" s="69"/>
      <c r="AK995" s="69"/>
      <c r="AL995" s="69"/>
      <c r="AM995" s="69"/>
      <c r="AN995" s="69"/>
      <c r="AO995" s="69"/>
      <c r="AP995" s="69"/>
      <c r="AQ995" s="69"/>
      <c r="AR995" s="69"/>
      <c r="AS995" s="69"/>
      <c r="AT995" s="69"/>
      <c r="AU995" s="69"/>
      <c r="AV995" s="69"/>
      <c r="AW995" s="69"/>
      <c r="AX995" s="69"/>
      <c r="AY995" s="69"/>
      <c r="AZ995" s="69"/>
      <c r="BA995" s="69"/>
      <c r="BB995" s="69"/>
      <c r="BC995" s="69"/>
      <c r="BD995" s="69"/>
      <c r="BE995" s="69"/>
      <c r="BF995" s="69"/>
      <c r="BG995" s="69"/>
      <c r="BH995" s="69"/>
      <c r="BI995" s="69"/>
      <c r="BJ995" s="69"/>
      <c r="BK995" s="69"/>
      <c r="BL995" s="69"/>
      <c r="BM995" s="69"/>
      <c r="BN995" s="69"/>
      <c r="BO995" s="69"/>
      <c r="BP995" s="69"/>
      <c r="BQ995" s="69"/>
      <c r="BR995" s="69"/>
      <c r="BS995" s="69"/>
      <c r="BT995" s="69"/>
      <c r="BU995" s="69"/>
      <c r="BV995" s="69"/>
      <c r="BW995" s="69"/>
      <c r="BX995" s="69"/>
      <c r="BY995" s="69"/>
      <c r="BZ995" s="69"/>
      <c r="CA995" s="69"/>
      <c r="CB995" s="69"/>
      <c r="CC995" s="69"/>
      <c r="CD995" s="69"/>
      <c r="CE995" s="69"/>
      <c r="CF995" s="69"/>
      <c r="CG995" s="69"/>
      <c r="CH995" s="69"/>
      <c r="CI995" s="69"/>
      <c r="CJ995" s="69"/>
      <c r="CK995" s="69"/>
      <c r="CL995" s="69"/>
      <c r="CM995" s="69"/>
      <c r="CN995" s="69"/>
      <c r="CO995" s="69"/>
      <c r="CP995" s="69"/>
      <c r="CQ995" s="69"/>
      <c r="CR995" s="69"/>
      <c r="CS995" s="69"/>
      <c r="CT995" s="69"/>
      <c r="CU995" s="69"/>
      <c r="CV995" s="69"/>
      <c r="CW995" s="69"/>
      <c r="CX995" s="69"/>
      <c r="CY995" s="69"/>
      <c r="CZ995" s="69"/>
      <c r="DA995" s="69"/>
      <c r="DB995" s="69"/>
      <c r="DC995" s="69"/>
      <c r="DD995" s="69"/>
      <c r="DE995" s="69"/>
      <c r="DF995" s="69"/>
      <c r="DG995" s="69"/>
      <c r="DH995" s="69"/>
      <c r="DI995" s="69"/>
      <c r="DJ995" s="69"/>
      <c r="DK995" s="69"/>
      <c r="DL995" s="69"/>
      <c r="DM995" s="69"/>
      <c r="DN995" s="69"/>
      <c r="DO995" s="69"/>
      <c r="DP995" s="69"/>
      <c r="DQ995" s="69"/>
      <c r="DR995" s="69"/>
      <c r="DS995" s="69"/>
      <c r="DT995" s="69"/>
      <c r="DU995" s="69"/>
      <c r="DV995" s="69"/>
      <c r="DW995" s="69"/>
      <c r="DX995" s="69"/>
      <c r="DY995" s="69"/>
      <c r="DZ995" s="69"/>
      <c r="EA995" s="69"/>
      <c r="EB995" s="69"/>
      <c r="EC995" s="69"/>
      <c r="ED995" s="69"/>
      <c r="EE995" s="69"/>
      <c r="EF995" s="69"/>
      <c r="EG995" s="69"/>
      <c r="EH995" s="69"/>
      <c r="EI995" s="69"/>
      <c r="EJ995" s="69"/>
      <c r="EK995" s="69"/>
      <c r="EL995" s="69"/>
      <c r="EM995" s="69"/>
      <c r="EN995" s="69"/>
      <c r="EO995" s="69"/>
      <c r="EP995" s="69"/>
      <c r="EQ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c r="AH996" s="69"/>
      <c r="AI996" s="69"/>
      <c r="AJ996" s="69"/>
      <c r="AK996" s="69"/>
      <c r="AL996" s="69"/>
      <c r="AM996" s="69"/>
      <c r="AN996" s="69"/>
      <c r="AO996" s="69"/>
      <c r="AP996" s="69"/>
      <c r="AQ996" s="69"/>
      <c r="AR996" s="69"/>
      <c r="AS996" s="69"/>
      <c r="AT996" s="69"/>
      <c r="AU996" s="69"/>
      <c r="AV996" s="69"/>
      <c r="AW996" s="69"/>
      <c r="AX996" s="69"/>
      <c r="AY996" s="69"/>
      <c r="AZ996" s="69"/>
      <c r="BA996" s="69"/>
      <c r="BB996" s="69"/>
      <c r="BC996" s="69"/>
      <c r="BD996" s="69"/>
      <c r="BE996" s="69"/>
      <c r="BF996" s="69"/>
      <c r="BG996" s="69"/>
      <c r="BH996" s="69"/>
      <c r="BI996" s="69"/>
      <c r="BJ996" s="69"/>
      <c r="BK996" s="69"/>
      <c r="BL996" s="69"/>
      <c r="BM996" s="69"/>
      <c r="BN996" s="69"/>
      <c r="BO996" s="69"/>
      <c r="BP996" s="69"/>
      <c r="BQ996" s="69"/>
      <c r="BR996" s="69"/>
      <c r="BS996" s="69"/>
      <c r="BT996" s="69"/>
      <c r="BU996" s="69"/>
      <c r="BV996" s="69"/>
      <c r="BW996" s="69"/>
      <c r="BX996" s="69"/>
      <c r="BY996" s="69"/>
      <c r="BZ996" s="69"/>
      <c r="CA996" s="69"/>
      <c r="CB996" s="69"/>
      <c r="CC996" s="69"/>
      <c r="CD996" s="69"/>
      <c r="CE996" s="69"/>
      <c r="CF996" s="69"/>
      <c r="CG996" s="69"/>
      <c r="CH996" s="69"/>
      <c r="CI996" s="69"/>
      <c r="CJ996" s="69"/>
      <c r="CK996" s="69"/>
      <c r="CL996" s="69"/>
      <c r="CM996" s="69"/>
      <c r="CN996" s="69"/>
      <c r="CO996" s="69"/>
      <c r="CP996" s="69"/>
      <c r="CQ996" s="69"/>
      <c r="CR996" s="69"/>
      <c r="CS996" s="69"/>
      <c r="CT996" s="69"/>
      <c r="CU996" s="69"/>
      <c r="CV996" s="69"/>
      <c r="CW996" s="69"/>
      <c r="CX996" s="69"/>
      <c r="CY996" s="69"/>
      <c r="CZ996" s="69"/>
      <c r="DA996" s="69"/>
      <c r="DB996" s="69"/>
      <c r="DC996" s="69"/>
      <c r="DD996" s="69"/>
      <c r="DE996" s="69"/>
      <c r="DF996" s="69"/>
      <c r="DG996" s="69"/>
      <c r="DH996" s="69"/>
      <c r="DI996" s="69"/>
      <c r="DJ996" s="69"/>
      <c r="DK996" s="69"/>
      <c r="DL996" s="69"/>
      <c r="DM996" s="69"/>
      <c r="DN996" s="69"/>
      <c r="DO996" s="69"/>
      <c r="DP996" s="69"/>
      <c r="DQ996" s="69"/>
      <c r="DR996" s="69"/>
      <c r="DS996" s="69"/>
      <c r="DT996" s="69"/>
      <c r="DU996" s="69"/>
      <c r="DV996" s="69"/>
      <c r="DW996" s="69"/>
      <c r="DX996" s="69"/>
      <c r="DY996" s="69"/>
      <c r="DZ996" s="69"/>
      <c r="EA996" s="69"/>
      <c r="EB996" s="69"/>
      <c r="EC996" s="69"/>
      <c r="ED996" s="69"/>
      <c r="EE996" s="69"/>
      <c r="EF996" s="69"/>
      <c r="EG996" s="69"/>
      <c r="EH996" s="69"/>
      <c r="EI996" s="69"/>
      <c r="EJ996" s="69"/>
      <c r="EK996" s="69"/>
      <c r="EL996" s="69"/>
      <c r="EM996" s="69"/>
      <c r="EN996" s="69"/>
      <c r="EO996" s="69"/>
      <c r="EP996" s="69"/>
      <c r="EQ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c r="AC997" s="69"/>
      <c r="AD997" s="69"/>
      <c r="AE997" s="69"/>
      <c r="AF997" s="69"/>
      <c r="AG997" s="69"/>
      <c r="AH997" s="69"/>
      <c r="AI997" s="69"/>
      <c r="AJ997" s="69"/>
      <c r="AK997" s="69"/>
      <c r="AL997" s="69"/>
      <c r="AM997" s="69"/>
      <c r="AN997" s="69"/>
      <c r="AO997" s="69"/>
      <c r="AP997" s="69"/>
      <c r="AQ997" s="69"/>
      <c r="AR997" s="69"/>
      <c r="AS997" s="69"/>
      <c r="AT997" s="69"/>
      <c r="AU997" s="69"/>
      <c r="AV997" s="69"/>
      <c r="AW997" s="69"/>
      <c r="AX997" s="69"/>
      <c r="AY997" s="69"/>
      <c r="AZ997" s="69"/>
      <c r="BA997" s="69"/>
      <c r="BB997" s="69"/>
      <c r="BC997" s="69"/>
      <c r="BD997" s="69"/>
      <c r="BE997" s="69"/>
      <c r="BF997" s="69"/>
      <c r="BG997" s="69"/>
      <c r="BH997" s="69"/>
      <c r="BI997" s="69"/>
      <c r="BJ997" s="69"/>
      <c r="BK997" s="69"/>
      <c r="BL997" s="69"/>
      <c r="BM997" s="69"/>
      <c r="BN997" s="69"/>
      <c r="BO997" s="69"/>
      <c r="BP997" s="69"/>
      <c r="BQ997" s="69"/>
      <c r="BR997" s="69"/>
      <c r="BS997" s="69"/>
      <c r="BT997" s="69"/>
      <c r="BU997" s="69"/>
      <c r="BV997" s="69"/>
      <c r="BW997" s="69"/>
      <c r="BX997" s="69"/>
      <c r="BY997" s="69"/>
      <c r="BZ997" s="69"/>
      <c r="CA997" s="69"/>
      <c r="CB997" s="69"/>
      <c r="CC997" s="69"/>
      <c r="CD997" s="69"/>
      <c r="CE997" s="69"/>
      <c r="CF997" s="69"/>
      <c r="CG997" s="69"/>
      <c r="CH997" s="69"/>
      <c r="CI997" s="69"/>
      <c r="CJ997" s="69"/>
      <c r="CK997" s="69"/>
      <c r="CL997" s="69"/>
      <c r="CM997" s="69"/>
      <c r="CN997" s="69"/>
      <c r="CO997" s="69"/>
      <c r="CP997" s="69"/>
      <c r="CQ997" s="69"/>
      <c r="CR997" s="69"/>
      <c r="CS997" s="69"/>
      <c r="CT997" s="69"/>
      <c r="CU997" s="69"/>
      <c r="CV997" s="69"/>
      <c r="CW997" s="69"/>
      <c r="CX997" s="69"/>
      <c r="CY997" s="69"/>
      <c r="CZ997" s="69"/>
      <c r="DA997" s="69"/>
      <c r="DB997" s="69"/>
      <c r="DC997" s="69"/>
      <c r="DD997" s="69"/>
      <c r="DE997" s="69"/>
      <c r="DF997" s="69"/>
      <c r="DG997" s="69"/>
      <c r="DH997" s="69"/>
      <c r="DI997" s="69"/>
      <c r="DJ997" s="69"/>
      <c r="DK997" s="69"/>
      <c r="DL997" s="69"/>
      <c r="DM997" s="69"/>
      <c r="DN997" s="69"/>
      <c r="DO997" s="69"/>
      <c r="DP997" s="69"/>
      <c r="DQ997" s="69"/>
      <c r="DR997" s="69"/>
      <c r="DS997" s="69"/>
      <c r="DT997" s="69"/>
      <c r="DU997" s="69"/>
      <c r="DV997" s="69"/>
      <c r="DW997" s="69"/>
      <c r="DX997" s="69"/>
      <c r="DY997" s="69"/>
      <c r="DZ997" s="69"/>
      <c r="EA997" s="69"/>
      <c r="EB997" s="69"/>
      <c r="EC997" s="69"/>
      <c r="ED997" s="69"/>
      <c r="EE997" s="69"/>
      <c r="EF997" s="69"/>
      <c r="EG997" s="69"/>
      <c r="EH997" s="69"/>
      <c r="EI997" s="69"/>
      <c r="EJ997" s="69"/>
      <c r="EK997" s="69"/>
      <c r="EL997" s="69"/>
      <c r="EM997" s="69"/>
      <c r="EN997" s="69"/>
      <c r="EO997" s="69"/>
      <c r="EP997" s="69"/>
      <c r="EQ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c r="AC998" s="69"/>
      <c r="AD998" s="69"/>
      <c r="AE998" s="69"/>
      <c r="AF998" s="69"/>
      <c r="AG998" s="69"/>
      <c r="AH998" s="69"/>
      <c r="AI998" s="69"/>
      <c r="AJ998" s="69"/>
      <c r="AK998" s="69"/>
      <c r="AL998" s="69"/>
      <c r="AM998" s="69"/>
      <c r="AN998" s="69"/>
      <c r="AO998" s="69"/>
      <c r="AP998" s="69"/>
      <c r="AQ998" s="69"/>
      <c r="AR998" s="69"/>
      <c r="AS998" s="69"/>
      <c r="AT998" s="69"/>
      <c r="AU998" s="69"/>
      <c r="AV998" s="69"/>
      <c r="AW998" s="69"/>
      <c r="AX998" s="69"/>
      <c r="AY998" s="69"/>
      <c r="AZ998" s="69"/>
      <c r="BA998" s="69"/>
      <c r="BB998" s="69"/>
      <c r="BC998" s="69"/>
      <c r="BD998" s="69"/>
      <c r="BE998" s="69"/>
      <c r="BF998" s="69"/>
      <c r="BG998" s="69"/>
      <c r="BH998" s="69"/>
      <c r="BI998" s="69"/>
      <c r="BJ998" s="69"/>
      <c r="BK998" s="69"/>
      <c r="BL998" s="69"/>
      <c r="BM998" s="69"/>
      <c r="BN998" s="69"/>
      <c r="BO998" s="69"/>
      <c r="BP998" s="69"/>
      <c r="BQ998" s="69"/>
      <c r="BR998" s="69"/>
      <c r="BS998" s="69"/>
      <c r="BT998" s="69"/>
      <c r="BU998" s="69"/>
      <c r="BV998" s="69"/>
      <c r="BW998" s="69"/>
      <c r="BX998" s="69"/>
      <c r="BY998" s="69"/>
      <c r="BZ998" s="69"/>
      <c r="CA998" s="69"/>
      <c r="CB998" s="69"/>
      <c r="CC998" s="69"/>
      <c r="CD998" s="69"/>
      <c r="CE998" s="69"/>
      <c r="CF998" s="69"/>
      <c r="CG998" s="69"/>
      <c r="CH998" s="69"/>
      <c r="CI998" s="69"/>
      <c r="CJ998" s="69"/>
      <c r="CK998" s="69"/>
      <c r="CL998" s="69"/>
      <c r="CM998" s="69"/>
      <c r="CN998" s="69"/>
      <c r="CO998" s="69"/>
      <c r="CP998" s="69"/>
      <c r="CQ998" s="69"/>
      <c r="CR998" s="69"/>
      <c r="CS998" s="69"/>
      <c r="CT998" s="69"/>
      <c r="CU998" s="69"/>
      <c r="CV998" s="69"/>
      <c r="CW998" s="69"/>
      <c r="CX998" s="69"/>
      <c r="CY998" s="69"/>
      <c r="CZ998" s="69"/>
      <c r="DA998" s="69"/>
      <c r="DB998" s="69"/>
      <c r="DC998" s="69"/>
      <c r="DD998" s="69"/>
      <c r="DE998" s="69"/>
      <c r="DF998" s="69"/>
      <c r="DG998" s="69"/>
      <c r="DH998" s="69"/>
      <c r="DI998" s="69"/>
      <c r="DJ998" s="69"/>
      <c r="DK998" s="69"/>
      <c r="DL998" s="69"/>
      <c r="DM998" s="69"/>
      <c r="DN998" s="69"/>
      <c r="DO998" s="69"/>
      <c r="DP998" s="69"/>
      <c r="DQ998" s="69"/>
      <c r="DR998" s="69"/>
      <c r="DS998" s="69"/>
      <c r="DT998" s="69"/>
      <c r="DU998" s="69"/>
      <c r="DV998" s="69"/>
      <c r="DW998" s="69"/>
      <c r="DX998" s="69"/>
      <c r="DY998" s="69"/>
      <c r="DZ998" s="69"/>
      <c r="EA998" s="69"/>
      <c r="EB998" s="69"/>
      <c r="EC998" s="69"/>
      <c r="ED998" s="69"/>
      <c r="EE998" s="69"/>
      <c r="EF998" s="69"/>
      <c r="EG998" s="69"/>
      <c r="EH998" s="69"/>
      <c r="EI998" s="69"/>
      <c r="EJ998" s="69"/>
      <c r="EK998" s="69"/>
      <c r="EL998" s="69"/>
      <c r="EM998" s="69"/>
      <c r="EN998" s="69"/>
      <c r="EO998" s="69"/>
      <c r="EP998" s="69"/>
      <c r="EQ998" s="69"/>
    </row>
    <row r="999">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c r="AC999" s="69"/>
      <c r="AD999" s="69"/>
      <c r="AE999" s="69"/>
      <c r="AF999" s="69"/>
      <c r="AG999" s="69"/>
      <c r="AH999" s="69"/>
      <c r="AI999" s="69"/>
      <c r="AJ999" s="69"/>
      <c r="AK999" s="69"/>
      <c r="AL999" s="69"/>
      <c r="AM999" s="69"/>
      <c r="AN999" s="69"/>
      <c r="AO999" s="69"/>
      <c r="AP999" s="69"/>
      <c r="AQ999" s="69"/>
      <c r="AR999" s="69"/>
      <c r="AS999" s="69"/>
      <c r="AT999" s="69"/>
      <c r="AU999" s="69"/>
      <c r="AV999" s="69"/>
      <c r="AW999" s="69"/>
      <c r="AX999" s="69"/>
      <c r="AY999" s="69"/>
      <c r="AZ999" s="69"/>
      <c r="BA999" s="69"/>
      <c r="BB999" s="69"/>
      <c r="BC999" s="69"/>
      <c r="BD999" s="69"/>
      <c r="BE999" s="69"/>
      <c r="BF999" s="69"/>
      <c r="BG999" s="69"/>
      <c r="BH999" s="69"/>
      <c r="BI999" s="69"/>
      <c r="BJ999" s="69"/>
      <c r="BK999" s="69"/>
      <c r="BL999" s="69"/>
      <c r="BM999" s="69"/>
      <c r="BN999" s="69"/>
      <c r="BO999" s="69"/>
      <c r="BP999" s="69"/>
      <c r="BQ999" s="69"/>
      <c r="BR999" s="69"/>
      <c r="BS999" s="69"/>
      <c r="BT999" s="69"/>
      <c r="BU999" s="69"/>
      <c r="BV999" s="69"/>
      <c r="BW999" s="69"/>
      <c r="BX999" s="69"/>
      <c r="BY999" s="69"/>
      <c r="BZ999" s="69"/>
      <c r="CA999" s="69"/>
      <c r="CB999" s="69"/>
      <c r="CC999" s="69"/>
      <c r="CD999" s="69"/>
      <c r="CE999" s="69"/>
      <c r="CF999" s="69"/>
      <c r="CG999" s="69"/>
      <c r="CH999" s="69"/>
      <c r="CI999" s="69"/>
      <c r="CJ999" s="69"/>
      <c r="CK999" s="69"/>
      <c r="CL999" s="69"/>
      <c r="CM999" s="69"/>
      <c r="CN999" s="69"/>
      <c r="CO999" s="69"/>
      <c r="CP999" s="69"/>
      <c r="CQ999" s="69"/>
      <c r="CR999" s="69"/>
      <c r="CS999" s="69"/>
      <c r="CT999" s="69"/>
      <c r="CU999" s="69"/>
      <c r="CV999" s="69"/>
      <c r="CW999" s="69"/>
      <c r="CX999" s="69"/>
      <c r="CY999" s="69"/>
      <c r="CZ999" s="69"/>
      <c r="DA999" s="69"/>
      <c r="DB999" s="69"/>
      <c r="DC999" s="69"/>
      <c r="DD999" s="69"/>
      <c r="DE999" s="69"/>
      <c r="DF999" s="69"/>
      <c r="DG999" s="69"/>
      <c r="DH999" s="69"/>
      <c r="DI999" s="69"/>
      <c r="DJ999" s="69"/>
      <c r="DK999" s="69"/>
      <c r="DL999" s="69"/>
      <c r="DM999" s="69"/>
      <c r="DN999" s="69"/>
      <c r="DO999" s="69"/>
      <c r="DP999" s="69"/>
      <c r="DQ999" s="69"/>
      <c r="DR999" s="69"/>
      <c r="DS999" s="69"/>
      <c r="DT999" s="69"/>
      <c r="DU999" s="69"/>
      <c r="DV999" s="69"/>
      <c r="DW999" s="69"/>
      <c r="DX999" s="69"/>
      <c r="DY999" s="69"/>
      <c r="DZ999" s="69"/>
      <c r="EA999" s="69"/>
      <c r="EB999" s="69"/>
      <c r="EC999" s="69"/>
      <c r="ED999" s="69"/>
      <c r="EE999" s="69"/>
      <c r="EF999" s="69"/>
      <c r="EG999" s="69"/>
      <c r="EH999" s="69"/>
      <c r="EI999" s="69"/>
      <c r="EJ999" s="69"/>
      <c r="EK999" s="69"/>
      <c r="EL999" s="69"/>
      <c r="EM999" s="69"/>
      <c r="EN999" s="69"/>
      <c r="EO999" s="69"/>
      <c r="EP999" s="69"/>
      <c r="EQ999" s="69"/>
    </row>
    <row r="1000">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c r="AC1000" s="69"/>
      <c r="AD1000" s="69"/>
      <c r="AE1000" s="69"/>
      <c r="AF1000" s="69"/>
      <c r="AG1000" s="69"/>
      <c r="AH1000" s="69"/>
      <c r="AI1000" s="69"/>
      <c r="AJ1000" s="69"/>
      <c r="AK1000" s="69"/>
      <c r="AL1000" s="69"/>
      <c r="AM1000" s="69"/>
      <c r="AN1000" s="69"/>
      <c r="AO1000" s="69"/>
      <c r="AP1000" s="69"/>
      <c r="AQ1000" s="69"/>
      <c r="AR1000" s="69"/>
      <c r="AS1000" s="69"/>
      <c r="AT1000" s="69"/>
      <c r="AU1000" s="69"/>
      <c r="AV1000" s="69"/>
      <c r="AW1000" s="69"/>
      <c r="AX1000" s="69"/>
      <c r="AY1000" s="69"/>
      <c r="AZ1000" s="69"/>
      <c r="BA1000" s="69"/>
      <c r="BB1000" s="69"/>
      <c r="BC1000" s="69"/>
      <c r="BD1000" s="69"/>
      <c r="BE1000" s="69"/>
      <c r="BF1000" s="69"/>
      <c r="BG1000" s="69"/>
      <c r="BH1000" s="69"/>
      <c r="BI1000" s="69"/>
      <c r="BJ1000" s="69"/>
      <c r="BK1000" s="69"/>
      <c r="BL1000" s="69"/>
      <c r="BM1000" s="69"/>
      <c r="BN1000" s="69"/>
      <c r="BO1000" s="69"/>
      <c r="BP1000" s="69"/>
      <c r="BQ1000" s="69"/>
      <c r="BR1000" s="69"/>
      <c r="BS1000" s="69"/>
      <c r="BT1000" s="69"/>
      <c r="BU1000" s="69"/>
      <c r="BV1000" s="69"/>
      <c r="BW1000" s="69"/>
      <c r="BX1000" s="69"/>
      <c r="BY1000" s="69"/>
      <c r="BZ1000" s="69"/>
      <c r="CA1000" s="69"/>
      <c r="CB1000" s="69"/>
      <c r="CC1000" s="69"/>
      <c r="CD1000" s="69"/>
      <c r="CE1000" s="69"/>
      <c r="CF1000" s="69"/>
      <c r="CG1000" s="69"/>
      <c r="CH1000" s="69"/>
      <c r="CI1000" s="69"/>
      <c r="CJ1000" s="69"/>
      <c r="CK1000" s="69"/>
      <c r="CL1000" s="69"/>
      <c r="CM1000" s="69"/>
      <c r="CN1000" s="69"/>
      <c r="CO1000" s="69"/>
      <c r="CP1000" s="69"/>
      <c r="CQ1000" s="69"/>
      <c r="CR1000" s="69"/>
      <c r="CS1000" s="69"/>
      <c r="CT1000" s="69"/>
      <c r="CU1000" s="69"/>
      <c r="CV1000" s="69"/>
      <c r="CW1000" s="69"/>
      <c r="CX1000" s="69"/>
      <c r="CY1000" s="69"/>
      <c r="CZ1000" s="69"/>
      <c r="DA1000" s="69"/>
      <c r="DB1000" s="69"/>
      <c r="DC1000" s="69"/>
      <c r="DD1000" s="69"/>
      <c r="DE1000" s="69"/>
      <c r="DF1000" s="69"/>
      <c r="DG1000" s="69"/>
      <c r="DH1000" s="69"/>
      <c r="DI1000" s="69"/>
      <c r="DJ1000" s="69"/>
      <c r="DK1000" s="69"/>
      <c r="DL1000" s="69"/>
      <c r="DM1000" s="69"/>
      <c r="DN1000" s="69"/>
      <c r="DO1000" s="69"/>
      <c r="DP1000" s="69"/>
      <c r="DQ1000" s="69"/>
      <c r="DR1000" s="69"/>
      <c r="DS1000" s="69"/>
      <c r="DT1000" s="69"/>
      <c r="DU1000" s="69"/>
      <c r="DV1000" s="69"/>
      <c r="DW1000" s="69"/>
      <c r="DX1000" s="69"/>
      <c r="DY1000" s="69"/>
      <c r="DZ1000" s="69"/>
      <c r="EA1000" s="69"/>
      <c r="EB1000" s="69"/>
      <c r="EC1000" s="69"/>
      <c r="ED1000" s="69"/>
      <c r="EE1000" s="69"/>
      <c r="EF1000" s="69"/>
      <c r="EG1000" s="69"/>
      <c r="EH1000" s="69"/>
      <c r="EI1000" s="69"/>
      <c r="EJ1000" s="69"/>
      <c r="EK1000" s="69"/>
      <c r="EL1000" s="69"/>
      <c r="EM1000" s="69"/>
      <c r="EN1000" s="69"/>
      <c r="EO1000" s="69"/>
      <c r="EP1000" s="69"/>
      <c r="EQ1000" s="69"/>
    </row>
    <row r="1001">
      <c r="A1001" s="69"/>
      <c r="B1001" s="69"/>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c r="AA1001" s="69"/>
      <c r="AB1001" s="69"/>
      <c r="AC1001" s="69"/>
      <c r="AD1001" s="69"/>
      <c r="AE1001" s="69"/>
      <c r="AF1001" s="69"/>
      <c r="AG1001" s="69"/>
      <c r="AH1001" s="69"/>
      <c r="AI1001" s="69"/>
      <c r="AJ1001" s="69"/>
      <c r="AK1001" s="69"/>
      <c r="AL1001" s="69"/>
      <c r="AM1001" s="69"/>
      <c r="AN1001" s="69"/>
      <c r="AO1001" s="69"/>
      <c r="AP1001" s="69"/>
      <c r="AQ1001" s="69"/>
      <c r="AR1001" s="69"/>
      <c r="AS1001" s="69"/>
      <c r="AT1001" s="69"/>
      <c r="AU1001" s="69"/>
      <c r="AV1001" s="69"/>
      <c r="AW1001" s="69"/>
      <c r="AX1001" s="69"/>
      <c r="AY1001" s="69"/>
      <c r="AZ1001" s="69"/>
      <c r="BA1001" s="69"/>
      <c r="BB1001" s="69"/>
      <c r="BC1001" s="69"/>
      <c r="BD1001" s="69"/>
      <c r="BE1001" s="69"/>
      <c r="BF1001" s="69"/>
      <c r="BG1001" s="69"/>
      <c r="BH1001" s="69"/>
      <c r="BI1001" s="69"/>
      <c r="BJ1001" s="69"/>
      <c r="BK1001" s="69"/>
      <c r="BL1001" s="69"/>
      <c r="BM1001" s="69"/>
      <c r="BN1001" s="69"/>
      <c r="BO1001" s="69"/>
      <c r="BP1001" s="69"/>
      <c r="BQ1001" s="69"/>
      <c r="BR1001" s="69"/>
      <c r="BS1001" s="69"/>
      <c r="BT1001" s="69"/>
      <c r="BU1001" s="69"/>
      <c r="BV1001" s="69"/>
      <c r="BW1001" s="69"/>
      <c r="BX1001" s="69"/>
      <c r="BY1001" s="69"/>
      <c r="BZ1001" s="69"/>
      <c r="CA1001" s="69"/>
      <c r="CB1001" s="69"/>
      <c r="CC1001" s="69"/>
      <c r="CD1001" s="69"/>
      <c r="CE1001" s="69"/>
      <c r="CF1001" s="69"/>
      <c r="CG1001" s="69"/>
      <c r="CH1001" s="69"/>
      <c r="CI1001" s="69"/>
      <c r="CJ1001" s="69"/>
      <c r="CK1001" s="69"/>
      <c r="CL1001" s="69"/>
      <c r="CM1001" s="69"/>
      <c r="CN1001" s="69"/>
      <c r="CO1001" s="69"/>
      <c r="CP1001" s="69"/>
      <c r="CQ1001" s="69"/>
      <c r="CR1001" s="69"/>
      <c r="CS1001" s="69"/>
      <c r="CT1001" s="69"/>
      <c r="CU1001" s="69"/>
      <c r="CV1001" s="69"/>
      <c r="CW1001" s="69"/>
      <c r="CX1001" s="69"/>
      <c r="CY1001" s="69"/>
      <c r="CZ1001" s="69"/>
      <c r="DA1001" s="69"/>
      <c r="DB1001" s="69"/>
      <c r="DC1001" s="69"/>
      <c r="DD1001" s="69"/>
      <c r="DE1001" s="69"/>
      <c r="DF1001" s="69"/>
      <c r="DG1001" s="69"/>
      <c r="DH1001" s="69"/>
      <c r="DI1001" s="69"/>
      <c r="DJ1001" s="69"/>
      <c r="DK1001" s="69"/>
      <c r="DL1001" s="69"/>
      <c r="DM1001" s="69"/>
      <c r="DN1001" s="69"/>
      <c r="DO1001" s="69"/>
      <c r="DP1001" s="69"/>
      <c r="DQ1001" s="69"/>
      <c r="DR1001" s="69"/>
      <c r="DS1001" s="69"/>
      <c r="DT1001" s="69"/>
      <c r="DU1001" s="69"/>
      <c r="DV1001" s="69"/>
      <c r="DW1001" s="69"/>
      <c r="DX1001" s="69"/>
      <c r="DY1001" s="69"/>
      <c r="DZ1001" s="69"/>
      <c r="EA1001" s="69"/>
      <c r="EB1001" s="69"/>
      <c r="EC1001" s="69"/>
      <c r="ED1001" s="69"/>
      <c r="EE1001" s="69"/>
      <c r="EF1001" s="69"/>
      <c r="EG1001" s="69"/>
      <c r="EH1001" s="69"/>
      <c r="EI1001" s="69"/>
      <c r="EJ1001" s="69"/>
      <c r="EK1001" s="69"/>
      <c r="EL1001" s="69"/>
      <c r="EM1001" s="69"/>
      <c r="EN1001" s="69"/>
      <c r="EO1001" s="69"/>
      <c r="EP1001" s="69"/>
      <c r="EQ1001" s="69"/>
    </row>
    <row r="1002">
      <c r="A1002" s="69"/>
      <c r="B1002" s="69"/>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c r="AA1002" s="69"/>
      <c r="AB1002" s="69"/>
      <c r="AC1002" s="69"/>
      <c r="AD1002" s="69"/>
      <c r="AE1002" s="69"/>
      <c r="AF1002" s="69"/>
      <c r="AG1002" s="69"/>
      <c r="AH1002" s="69"/>
      <c r="AI1002" s="69"/>
      <c r="AJ1002" s="69"/>
      <c r="AK1002" s="69"/>
      <c r="AL1002" s="69"/>
      <c r="AM1002" s="69"/>
      <c r="AN1002" s="69"/>
      <c r="AO1002" s="69"/>
      <c r="AP1002" s="69"/>
      <c r="AQ1002" s="69"/>
      <c r="AR1002" s="69"/>
      <c r="AS1002" s="69"/>
      <c r="AT1002" s="69"/>
      <c r="AU1002" s="69"/>
      <c r="AV1002" s="69"/>
      <c r="AW1002" s="69"/>
      <c r="AX1002" s="69"/>
      <c r="AY1002" s="69"/>
      <c r="AZ1002" s="69"/>
      <c r="BA1002" s="69"/>
      <c r="BB1002" s="69"/>
      <c r="BC1002" s="69"/>
      <c r="BD1002" s="69"/>
      <c r="BE1002" s="69"/>
      <c r="BF1002" s="69"/>
      <c r="BG1002" s="69"/>
      <c r="BH1002" s="69"/>
      <c r="BI1002" s="69"/>
      <c r="BJ1002" s="69"/>
      <c r="BK1002" s="69"/>
      <c r="BL1002" s="69"/>
      <c r="BM1002" s="69"/>
      <c r="BN1002" s="69"/>
      <c r="BO1002" s="69"/>
      <c r="BP1002" s="69"/>
      <c r="BQ1002" s="69"/>
      <c r="BR1002" s="69"/>
      <c r="BS1002" s="69"/>
      <c r="BT1002" s="69"/>
      <c r="BU1002" s="69"/>
      <c r="BV1002" s="69"/>
      <c r="BW1002" s="69"/>
      <c r="BX1002" s="69"/>
      <c r="BY1002" s="69"/>
      <c r="BZ1002" s="69"/>
      <c r="CA1002" s="69"/>
      <c r="CB1002" s="69"/>
      <c r="CC1002" s="69"/>
      <c r="CD1002" s="69"/>
      <c r="CE1002" s="69"/>
      <c r="CF1002" s="69"/>
      <c r="CG1002" s="69"/>
      <c r="CH1002" s="69"/>
      <c r="CI1002" s="69"/>
      <c r="CJ1002" s="69"/>
      <c r="CK1002" s="69"/>
      <c r="CL1002" s="69"/>
      <c r="CM1002" s="69"/>
      <c r="CN1002" s="69"/>
      <c r="CO1002" s="69"/>
      <c r="CP1002" s="69"/>
      <c r="CQ1002" s="69"/>
      <c r="CR1002" s="69"/>
      <c r="CS1002" s="69"/>
      <c r="CT1002" s="69"/>
      <c r="CU1002" s="69"/>
      <c r="CV1002" s="69"/>
      <c r="CW1002" s="69"/>
      <c r="CX1002" s="69"/>
      <c r="CY1002" s="69"/>
      <c r="CZ1002" s="69"/>
      <c r="DA1002" s="69"/>
      <c r="DB1002" s="69"/>
      <c r="DC1002" s="69"/>
      <c r="DD1002" s="69"/>
      <c r="DE1002" s="69"/>
      <c r="DF1002" s="69"/>
      <c r="DG1002" s="69"/>
      <c r="DH1002" s="69"/>
      <c r="DI1002" s="69"/>
      <c r="DJ1002" s="69"/>
      <c r="DK1002" s="69"/>
      <c r="DL1002" s="69"/>
      <c r="DM1002" s="69"/>
      <c r="DN1002" s="69"/>
      <c r="DO1002" s="69"/>
      <c r="DP1002" s="69"/>
      <c r="DQ1002" s="69"/>
      <c r="DR1002" s="69"/>
      <c r="DS1002" s="69"/>
      <c r="DT1002" s="69"/>
      <c r="DU1002" s="69"/>
      <c r="DV1002" s="69"/>
      <c r="DW1002" s="69"/>
      <c r="DX1002" s="69"/>
      <c r="DY1002" s="69"/>
      <c r="DZ1002" s="69"/>
      <c r="EA1002" s="69"/>
      <c r="EB1002" s="69"/>
      <c r="EC1002" s="69"/>
      <c r="ED1002" s="69"/>
      <c r="EE1002" s="69"/>
      <c r="EF1002" s="69"/>
      <c r="EG1002" s="69"/>
      <c r="EH1002" s="69"/>
      <c r="EI1002" s="69"/>
      <c r="EJ1002" s="69"/>
      <c r="EK1002" s="69"/>
      <c r="EL1002" s="69"/>
      <c r="EM1002" s="69"/>
      <c r="EN1002" s="69"/>
      <c r="EO1002" s="69"/>
      <c r="EP1002" s="69"/>
      <c r="EQ1002" s="6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 customWidth="1" min="29" max="29" width="20.0"/>
  </cols>
  <sheetData>
    <row r="1">
      <c r="A1" s="1" t="s">
        <v>245</v>
      </c>
      <c r="B1" s="1" t="s">
        <v>0</v>
      </c>
      <c r="C1" s="1" t="s">
        <v>1</v>
      </c>
      <c r="D1" s="1" t="s">
        <v>2</v>
      </c>
      <c r="E1" s="1" t="s">
        <v>3</v>
      </c>
      <c r="F1" s="1" t="s">
        <v>4</v>
      </c>
      <c r="G1" s="1" t="s">
        <v>5</v>
      </c>
      <c r="H1" s="1" t="s">
        <v>6</v>
      </c>
      <c r="I1" s="1" t="s">
        <v>7</v>
      </c>
      <c r="J1" s="1" t="s">
        <v>8</v>
      </c>
      <c r="K1" s="1" t="s">
        <v>246</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71" t="s">
        <v>51</v>
      </c>
      <c r="BB1" s="1" t="s">
        <v>52</v>
      </c>
      <c r="BC1" s="1" t="s">
        <v>53</v>
      </c>
      <c r="BD1" s="1" t="s">
        <v>54</v>
      </c>
      <c r="BE1" s="1" t="s">
        <v>55</v>
      </c>
      <c r="BF1" s="1" t="s">
        <v>56</v>
      </c>
      <c r="BG1" s="1" t="s">
        <v>57</v>
      </c>
      <c r="BH1" s="7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7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row>
    <row r="2">
      <c r="A2" s="72">
        <v>1990.0</v>
      </c>
      <c r="B2" s="5">
        <v>5344833.0</v>
      </c>
      <c r="C2" s="5">
        <v>1.2076154E7</v>
      </c>
      <c r="D2" s="5">
        <v>4832505.0</v>
      </c>
      <c r="E2" s="5">
        <v>1.5546024E7</v>
      </c>
      <c r="F2" s="5">
        <v>1760165.0</v>
      </c>
      <c r="G2" s="5">
        <v>9127113.0</v>
      </c>
      <c r="H2" s="5">
        <v>3596821.0</v>
      </c>
      <c r="I2" s="5">
        <v>139907.0</v>
      </c>
      <c r="J2" s="5">
        <v>4.965248E7</v>
      </c>
      <c r="K2" s="5">
        <v>145034.0</v>
      </c>
      <c r="L2" s="5">
        <v>4912425.0</v>
      </c>
      <c r="M2" s="5">
        <v>4975245.0</v>
      </c>
      <c r="N2" s="5">
        <v>86056.0</v>
      </c>
      <c r="O2" s="5">
        <v>2197010.0</v>
      </c>
      <c r="P2" s="5">
        <v>243798.0</v>
      </c>
      <c r="Q2" s="5">
        <v>3194555.0</v>
      </c>
      <c r="R2" s="5">
        <v>641961.0</v>
      </c>
      <c r="S2" s="5">
        <v>7.8015188E7</v>
      </c>
      <c r="T2" s="5">
        <v>3785493.0</v>
      </c>
      <c r="U2" s="5">
        <v>2419862.0</v>
      </c>
      <c r="V2" s="5">
        <v>4106392.0</v>
      </c>
      <c r="W2" s="5">
        <v>5184598.0</v>
      </c>
      <c r="X2" s="5">
        <v>1.5175389E7</v>
      </c>
      <c r="Y2" s="5">
        <v>141835.0</v>
      </c>
      <c r="Z2" s="5">
        <v>1310440.0</v>
      </c>
      <c r="AA2" s="5">
        <v>2533805.0</v>
      </c>
      <c r="AB2" s="6">
        <v>7078056.0</v>
      </c>
      <c r="AC2" s="6">
        <v>6.3E8</v>
      </c>
      <c r="AD2" s="5">
        <v>1081353.0</v>
      </c>
      <c r="AE2" s="5">
        <v>1590261.0</v>
      </c>
      <c r="AF2" s="5">
        <v>5965110.0</v>
      </c>
      <c r="AG2" s="5">
        <v>5485167.0</v>
      </c>
      <c r="AH2" s="5">
        <v>1.5535408E7</v>
      </c>
      <c r="AI2" s="5">
        <v>2676149.0</v>
      </c>
      <c r="AJ2" s="5">
        <v>271659.0</v>
      </c>
      <c r="AK2" s="5">
        <v>3540340.0</v>
      </c>
      <c r="AL2" s="5">
        <v>5102348.0</v>
      </c>
      <c r="AM2" s="5">
        <v>2.5636182E7</v>
      </c>
      <c r="AN2" s="5">
        <v>2477153.0</v>
      </c>
      <c r="AO2" s="5">
        <v>189398.0</v>
      </c>
      <c r="AP2" s="5">
        <v>1434116.0</v>
      </c>
      <c r="AQ2" s="5">
        <v>758330.0</v>
      </c>
      <c r="AR2" s="5">
        <v>2.0966931E7</v>
      </c>
      <c r="AS2" s="5">
        <v>2.9511825E7</v>
      </c>
      <c r="AT2" s="5">
        <v>402771.0</v>
      </c>
      <c r="AU2" s="5">
        <v>420362.0</v>
      </c>
      <c r="AV2" s="5">
        <v>2321187.0</v>
      </c>
      <c r="AW2" s="5">
        <v>6805367.0</v>
      </c>
      <c r="AX2" s="5">
        <v>4892432.0</v>
      </c>
      <c r="AY2" s="5">
        <v>4037996.0</v>
      </c>
      <c r="AZ2" s="5">
        <v>2707094.0</v>
      </c>
      <c r="BA2" s="5">
        <v>466587.0</v>
      </c>
      <c r="BB2" s="5">
        <v>386629.0</v>
      </c>
      <c r="BC2" s="5">
        <v>3193460.0</v>
      </c>
      <c r="BD2" s="6">
        <v>2200548.0</v>
      </c>
      <c r="BE2" s="6">
        <v>4.3E8</v>
      </c>
      <c r="BF2" s="5">
        <v>9.2179715E7</v>
      </c>
      <c r="BG2" s="5">
        <v>2.4738953E7</v>
      </c>
      <c r="BH2" s="5">
        <v>2291568.0</v>
      </c>
      <c r="BI2" s="5">
        <v>1174535.0</v>
      </c>
      <c r="BJ2" s="5">
        <v>8180536.0</v>
      </c>
      <c r="BK2" s="5">
        <v>1.0053038E7</v>
      </c>
      <c r="BL2" s="5">
        <v>2057799.0</v>
      </c>
      <c r="BM2" s="5">
        <v>1906684.0</v>
      </c>
      <c r="BN2" s="5">
        <v>1319475.0</v>
      </c>
      <c r="BO2" s="5">
        <v>700399.0</v>
      </c>
      <c r="BP2" s="5">
        <v>938008.0</v>
      </c>
      <c r="BQ2" s="5">
        <v>5205388.0</v>
      </c>
      <c r="BR2" s="5">
        <v>4294798.0</v>
      </c>
      <c r="BS2" s="5">
        <v>9355491.0</v>
      </c>
      <c r="BT2" s="5">
        <v>3599662.0</v>
      </c>
      <c r="BU2" s="5">
        <v>919099.0</v>
      </c>
      <c r="BV2" s="5">
        <v>601012.0</v>
      </c>
      <c r="BW2" s="5">
        <v>4.2313818E7</v>
      </c>
      <c r="BX2" s="5">
        <v>1041625.0</v>
      </c>
      <c r="BY2" s="5">
        <v>1.1929199E7</v>
      </c>
      <c r="BZ2" s="5">
        <v>5642954.0</v>
      </c>
      <c r="CA2" s="5">
        <v>2.0882751E7</v>
      </c>
      <c r="CB2" s="5">
        <v>655864.0</v>
      </c>
      <c r="CC2" s="5">
        <v>8628236.0</v>
      </c>
      <c r="CD2" s="5">
        <v>8141000.0</v>
      </c>
      <c r="CE2" s="5">
        <v>1754250.0</v>
      </c>
      <c r="CF2" s="5">
        <v>1852292.0</v>
      </c>
      <c r="CG2" s="5">
        <v>3443713.0</v>
      </c>
      <c r="CH2" s="5">
        <v>4.2908167E7</v>
      </c>
      <c r="CI2" s="5">
        <v>4.8609975E7</v>
      </c>
      <c r="CJ2" s="5">
        <v>1265919.0</v>
      </c>
      <c r="CK2" s="5">
        <v>2025537.0</v>
      </c>
      <c r="CL2" s="5">
        <v>1994349.0</v>
      </c>
      <c r="CM2" s="5">
        <v>1.0805384E7</v>
      </c>
      <c r="CN2" s="5">
        <v>3.0547342E7</v>
      </c>
      <c r="CO2" s="5">
        <v>1818791.0</v>
      </c>
      <c r="CP2" s="5">
        <v>7.2071632E7</v>
      </c>
      <c r="CQ2" s="5">
        <v>3073627.0</v>
      </c>
      <c r="CR2" s="5">
        <v>65289.0</v>
      </c>
      <c r="CS2" s="5">
        <v>45139.0</v>
      </c>
      <c r="CT2" s="5">
        <v>3214930.0</v>
      </c>
      <c r="CU2" s="5">
        <v>1748446.0</v>
      </c>
      <c r="CV2" s="5">
        <v>2833936.0</v>
      </c>
      <c r="CW2" s="5">
        <v>1.7642596E7</v>
      </c>
      <c r="CX2" s="5">
        <v>2624162.0</v>
      </c>
      <c r="CY2" s="5">
        <v>1.9594865E7</v>
      </c>
      <c r="CZ2" s="5">
        <v>8966121.0</v>
      </c>
      <c r="DA2" s="5">
        <v>9038350.0</v>
      </c>
      <c r="DB2" s="5">
        <v>211329.0</v>
      </c>
      <c r="DC2" s="5">
        <v>369907.0</v>
      </c>
      <c r="DD2" s="5">
        <v>2343369.0</v>
      </c>
      <c r="DE2" s="5">
        <v>3.1191778E7</v>
      </c>
      <c r="DF2" s="5">
        <v>389666.0</v>
      </c>
      <c r="DG2" s="5">
        <v>1669681.0</v>
      </c>
      <c r="DH2" s="5">
        <v>630128.0</v>
      </c>
      <c r="DI2" s="5">
        <v>3934759.0</v>
      </c>
      <c r="DJ2" s="5">
        <v>7523039.0</v>
      </c>
      <c r="DK2" s="5">
        <v>2.4725627E7</v>
      </c>
      <c r="DL2" s="5">
        <v>2.8428676E7</v>
      </c>
      <c r="DM2" s="6">
        <v>1.1421545E7</v>
      </c>
      <c r="DN2" s="6">
        <v>1.32E8</v>
      </c>
      <c r="DO2" s="5">
        <v>1465596.0</v>
      </c>
      <c r="DP2" s="5">
        <v>9559369.0</v>
      </c>
      <c r="DQ2" s="5">
        <v>1.0077066E7</v>
      </c>
      <c r="DR2" s="5">
        <v>3.2094253E7</v>
      </c>
      <c r="DS2" s="5">
        <v>4822806.0</v>
      </c>
      <c r="DT2" s="5">
        <v>3564035.0</v>
      </c>
      <c r="DU2" s="5">
        <v>4725089.0</v>
      </c>
    </row>
    <row r="3">
      <c r="A3" s="72">
        <v>1991.0</v>
      </c>
      <c r="B3" s="5">
        <v>5660712.0</v>
      </c>
      <c r="C3" s="5">
        <v>1.2523458E7</v>
      </c>
      <c r="D3" s="5">
        <v>4976328.0</v>
      </c>
      <c r="E3" s="5">
        <v>1.582303E7</v>
      </c>
      <c r="F3" s="5">
        <v>1733248.0</v>
      </c>
      <c r="G3" s="5">
        <v>9249938.0</v>
      </c>
      <c r="H3" s="5">
        <v>3652536.0</v>
      </c>
      <c r="I3" s="5">
        <v>143094.0</v>
      </c>
      <c r="J3" s="5">
        <v>5.1133896E7</v>
      </c>
      <c r="K3" s="5">
        <v>146209.0</v>
      </c>
      <c r="L3" s="5">
        <v>4930703.0</v>
      </c>
      <c r="M3" s="5">
        <v>5000554.0</v>
      </c>
      <c r="N3" s="5">
        <v>88086.0</v>
      </c>
      <c r="O3" s="5">
        <v>2283027.0</v>
      </c>
      <c r="P3" s="5">
        <v>241666.0</v>
      </c>
      <c r="Q3" s="5">
        <v>3267789.0</v>
      </c>
      <c r="R3" s="5">
        <v>667385.0</v>
      </c>
      <c r="S3" s="5">
        <v>7.9894612E7</v>
      </c>
      <c r="T3" s="5">
        <v>3891865.0</v>
      </c>
      <c r="U3" s="5">
        <v>2453373.0</v>
      </c>
      <c r="V3" s="5">
        <v>4217852.0</v>
      </c>
      <c r="W3" s="5">
        <v>5337752.0</v>
      </c>
      <c r="X3" s="5">
        <v>1.5349991E7</v>
      </c>
      <c r="Y3" s="5">
        <v>145860.0</v>
      </c>
      <c r="Z3" s="5">
        <v>1345373.0</v>
      </c>
      <c r="AA3" s="5">
        <v>2608174.0</v>
      </c>
      <c r="AB3" s="6">
        <v>7188925.0</v>
      </c>
      <c r="AC3" s="6">
        <v>6.38E8</v>
      </c>
      <c r="AD3" s="5">
        <v>1116095.0</v>
      </c>
      <c r="AE3" s="5">
        <v>1632272.0</v>
      </c>
      <c r="AF3" s="5">
        <v>6013673.0</v>
      </c>
      <c r="AG3" s="5">
        <v>5691700.0</v>
      </c>
      <c r="AH3" s="5">
        <v>1.6064904E7</v>
      </c>
      <c r="AI3" s="5">
        <v>2677358.0</v>
      </c>
      <c r="AJ3" s="5">
        <v>281154.0</v>
      </c>
      <c r="AK3" s="5">
        <v>3627503.0</v>
      </c>
      <c r="AL3" s="5">
        <v>5244779.0</v>
      </c>
      <c r="AM3" s="5">
        <v>2.6284729E7</v>
      </c>
      <c r="AN3" s="5">
        <v>2527558.0</v>
      </c>
      <c r="AO3" s="5">
        <v>193310.0</v>
      </c>
      <c r="AP3" s="5">
        <v>1419835.0</v>
      </c>
      <c r="AQ3" s="5">
        <v>751313.0</v>
      </c>
      <c r="AR3" s="5">
        <v>2.1652031E7</v>
      </c>
      <c r="AS3" s="5">
        <v>2.9612932E7</v>
      </c>
      <c r="AT3" s="5">
        <v>414523.0</v>
      </c>
      <c r="AU3" s="5">
        <v>431750.0</v>
      </c>
      <c r="AV3" s="5">
        <v>2335583.0</v>
      </c>
      <c r="AW3" s="5">
        <v>7016059.0</v>
      </c>
      <c r="AX3" s="5">
        <v>4995146.0</v>
      </c>
      <c r="AY3" s="5">
        <v>4157833.0</v>
      </c>
      <c r="AZ3" s="5">
        <v>2848181.0</v>
      </c>
      <c r="BA3" s="5">
        <v>476755.0</v>
      </c>
      <c r="BB3" s="5">
        <v>383284.0</v>
      </c>
      <c r="BC3" s="5">
        <v>3258543.0</v>
      </c>
      <c r="BD3" s="6">
        <v>2271953.0</v>
      </c>
      <c r="BE3" s="6">
        <v>4.4E8</v>
      </c>
      <c r="BF3" s="5">
        <v>9.4592354E7</v>
      </c>
      <c r="BG3" s="5">
        <v>2.5452789E7</v>
      </c>
      <c r="BH3" s="5">
        <v>2449583.0</v>
      </c>
      <c r="BI3" s="5">
        <v>1191513.0</v>
      </c>
      <c r="BJ3" s="5">
        <v>8239319.0</v>
      </c>
      <c r="BK3" s="5">
        <v>1.0501485E7</v>
      </c>
      <c r="BL3" s="5">
        <v>2100782.0</v>
      </c>
      <c r="BM3" s="5">
        <v>1962632.0</v>
      </c>
      <c r="BN3" s="5">
        <v>1358778.0</v>
      </c>
      <c r="BO3" s="5">
        <v>722180.0</v>
      </c>
      <c r="BP3" s="5">
        <v>923561.0</v>
      </c>
      <c r="BQ3" s="5">
        <v>5367007.0</v>
      </c>
      <c r="BR3" s="5">
        <v>4341987.0</v>
      </c>
      <c r="BS3" s="5">
        <v>9659129.0</v>
      </c>
      <c r="BT3" s="5">
        <v>3684261.0</v>
      </c>
      <c r="BU3" s="5">
        <v>947676.0</v>
      </c>
      <c r="BV3" s="5">
        <v>610199.0</v>
      </c>
      <c r="BW3" s="5">
        <v>4.3648121E7</v>
      </c>
      <c r="BX3" s="5">
        <v>1065270.0</v>
      </c>
      <c r="BY3" s="5">
        <v>1.2265757E7</v>
      </c>
      <c r="BZ3" s="5">
        <v>5895072.0</v>
      </c>
      <c r="CA3" s="5">
        <v>2.1399237E7</v>
      </c>
      <c r="CB3" s="5">
        <v>684700.0</v>
      </c>
      <c r="CC3" s="5">
        <v>8874373.0</v>
      </c>
      <c r="CD3" s="5">
        <v>8195760.0</v>
      </c>
      <c r="CE3" s="5">
        <v>1842453.0</v>
      </c>
      <c r="CF3" s="5">
        <v>1910684.0</v>
      </c>
      <c r="CG3" s="5">
        <v>3544888.0</v>
      </c>
      <c r="CH3" s="5">
        <v>4.4071532E7</v>
      </c>
      <c r="CI3" s="5">
        <v>4.9843497E7</v>
      </c>
      <c r="CJ3" s="5">
        <v>1300242.0</v>
      </c>
      <c r="CK3" s="5">
        <v>2091883.0</v>
      </c>
      <c r="CL3" s="5">
        <v>2049295.0</v>
      </c>
      <c r="CM3" s="5">
        <v>1.1083191E7</v>
      </c>
      <c r="CN3" s="5">
        <v>3.1399252E7</v>
      </c>
      <c r="CO3" s="5">
        <v>1826545.0</v>
      </c>
      <c r="CP3" s="5">
        <v>7.2482269E7</v>
      </c>
      <c r="CQ3" s="5">
        <v>3030521.0</v>
      </c>
      <c r="CR3" s="5">
        <v>66883.0</v>
      </c>
      <c r="CS3" s="5">
        <v>46583.0</v>
      </c>
      <c r="CT3" s="5">
        <v>3326100.0</v>
      </c>
      <c r="CU3" s="5">
        <v>1750988.0</v>
      </c>
      <c r="CV3" s="5">
        <v>2820100.0</v>
      </c>
      <c r="CW3" s="5">
        <v>1.8160245E7</v>
      </c>
      <c r="CX3" s="5">
        <v>2582555.0</v>
      </c>
      <c r="CY3" s="5">
        <v>1.981351E7</v>
      </c>
      <c r="CZ3" s="5">
        <v>9155532.0</v>
      </c>
      <c r="DA3" s="5">
        <v>9464924.0</v>
      </c>
      <c r="DB3" s="5">
        <v>215189.0</v>
      </c>
      <c r="DC3" s="5">
        <v>379369.0</v>
      </c>
      <c r="DD3" s="5">
        <v>2393370.0</v>
      </c>
      <c r="DE3" s="5">
        <v>3.1736577E7</v>
      </c>
      <c r="DF3" s="5">
        <v>399478.0</v>
      </c>
      <c r="DG3" s="5">
        <v>1713444.0</v>
      </c>
      <c r="DH3" s="5">
        <v>638359.0</v>
      </c>
      <c r="DI3" s="5">
        <v>4048955.0</v>
      </c>
      <c r="DJ3" s="5">
        <v>7746467.0</v>
      </c>
      <c r="DK3" s="5">
        <v>2.4848566E7</v>
      </c>
      <c r="DL3" s="5">
        <v>2.8483687E7</v>
      </c>
      <c r="DM3" s="6">
        <v>1.1806181E7</v>
      </c>
      <c r="DN3" s="6">
        <v>1.34E8</v>
      </c>
      <c r="DO3" s="5">
        <v>1480999.0</v>
      </c>
      <c r="DP3" s="5">
        <v>9786320.0</v>
      </c>
      <c r="DQ3" s="5">
        <v>1.0337908E7</v>
      </c>
      <c r="DR3" s="5">
        <v>3.296229E7</v>
      </c>
      <c r="DS3" s="5">
        <v>5084786.0</v>
      </c>
      <c r="DT3" s="5">
        <v>3653202.0</v>
      </c>
      <c r="DU3" s="5">
        <v>4867973.0</v>
      </c>
    </row>
    <row r="4">
      <c r="A4" s="72">
        <v>1992.0</v>
      </c>
      <c r="B4" s="5">
        <v>6079531.0</v>
      </c>
      <c r="C4" s="5">
        <v>1.2987398E7</v>
      </c>
      <c r="D4" s="5">
        <v>5143902.0</v>
      </c>
      <c r="E4" s="5">
        <v>1.6139084E7</v>
      </c>
      <c r="F4" s="5">
        <v>1699827.0</v>
      </c>
      <c r="G4" s="5">
        <v>9349214.0</v>
      </c>
      <c r="H4" s="5">
        <v>3714493.0</v>
      </c>
      <c r="I4" s="5">
        <v>145702.0</v>
      </c>
      <c r="J4" s="5">
        <v>5.2667333E7</v>
      </c>
      <c r="K4" s="5">
        <v>146980.0</v>
      </c>
      <c r="L4" s="5">
        <v>4977314.0</v>
      </c>
      <c r="M4" s="5">
        <v>5027089.0</v>
      </c>
      <c r="N4" s="5">
        <v>89840.0</v>
      </c>
      <c r="O4" s="5">
        <v>2376987.0</v>
      </c>
      <c r="P4" s="5">
        <v>237777.0</v>
      </c>
      <c r="Q4" s="5">
        <v>3343588.0</v>
      </c>
      <c r="R4" s="5">
        <v>693945.0</v>
      </c>
      <c r="S4" s="5">
        <v>8.1793363E7</v>
      </c>
      <c r="T4" s="5">
        <v>4006868.0</v>
      </c>
      <c r="U4" s="5">
        <v>2490912.0</v>
      </c>
      <c r="V4" s="5">
        <v>4305279.0</v>
      </c>
      <c r="W4" s="5">
        <v>5499958.0</v>
      </c>
      <c r="X4" s="5">
        <v>1.5493558E7</v>
      </c>
      <c r="Y4" s="5">
        <v>150674.0</v>
      </c>
      <c r="Z4" s="5">
        <v>1385034.0</v>
      </c>
      <c r="AA4" s="5">
        <v>2687660.0</v>
      </c>
      <c r="AB4" s="6">
        <v>7300051.0</v>
      </c>
      <c r="AC4" s="6">
        <v>6.47E8</v>
      </c>
      <c r="AD4" s="5">
        <v>1152688.0</v>
      </c>
      <c r="AE4" s="5">
        <v>1677351.0</v>
      </c>
      <c r="AF4" s="5">
        <v>6045269.0</v>
      </c>
      <c r="AG4" s="5">
        <v>5911943.0</v>
      </c>
      <c r="AH4" s="5">
        <v>1.6655857E7</v>
      </c>
      <c r="AI4" s="5">
        <v>2676659.0</v>
      </c>
      <c r="AJ4" s="5">
        <v>290006.0</v>
      </c>
      <c r="AK4" s="5">
        <v>3713234.0</v>
      </c>
      <c r="AL4" s="5">
        <v>5389167.0</v>
      </c>
      <c r="AM4" s="5">
        <v>2.7018417E7</v>
      </c>
      <c r="AN4" s="5">
        <v>2576891.0</v>
      </c>
      <c r="AO4" s="5">
        <v>197577.0</v>
      </c>
      <c r="AP4" s="5">
        <v>1397994.0</v>
      </c>
      <c r="AQ4" s="5">
        <v>737149.0</v>
      </c>
      <c r="AR4" s="5">
        <v>2.2391932E7</v>
      </c>
      <c r="AS4" s="5">
        <v>2.9816662E7</v>
      </c>
      <c r="AT4" s="5">
        <v>426989.0</v>
      </c>
      <c r="AU4" s="5">
        <v>442818.0</v>
      </c>
      <c r="AV4" s="5">
        <v>2361224.0</v>
      </c>
      <c r="AW4" s="5">
        <v>7237922.0</v>
      </c>
      <c r="AX4" s="5">
        <v>5086729.0</v>
      </c>
      <c r="AY4" s="5">
        <v>4277832.0</v>
      </c>
      <c r="AZ4" s="5">
        <v>3014022.0</v>
      </c>
      <c r="BA4" s="5">
        <v>487191.0</v>
      </c>
      <c r="BB4" s="5">
        <v>382589.0</v>
      </c>
      <c r="BC4" s="5">
        <v>3323219.0</v>
      </c>
      <c r="BD4" s="6">
        <v>2344669.0</v>
      </c>
      <c r="BE4" s="6">
        <v>4.5E8</v>
      </c>
      <c r="BF4" s="5">
        <v>9.6981393E7</v>
      </c>
      <c r="BG4" s="5">
        <v>2.6121171E7</v>
      </c>
      <c r="BH4" s="5">
        <v>2553993.0</v>
      </c>
      <c r="BI4" s="5">
        <v>1206184.0</v>
      </c>
      <c r="BJ4" s="5">
        <v>8293577.0</v>
      </c>
      <c r="BK4" s="5">
        <v>1.0985924E7</v>
      </c>
      <c r="BL4" s="5">
        <v>2143289.0</v>
      </c>
      <c r="BM4" s="5">
        <v>2021076.0</v>
      </c>
      <c r="BN4" s="5">
        <v>1407269.0</v>
      </c>
      <c r="BO4" s="5">
        <v>745291.0</v>
      </c>
      <c r="BP4" s="5">
        <v>911094.0</v>
      </c>
      <c r="BQ4" s="5">
        <v>5556166.0</v>
      </c>
      <c r="BR4" s="5">
        <v>4348526.0</v>
      </c>
      <c r="BS4" s="5">
        <v>9959060.0</v>
      </c>
      <c r="BT4" s="5">
        <v>3784250.0</v>
      </c>
      <c r="BU4" s="5">
        <v>978235.0</v>
      </c>
      <c r="BV4" s="5">
        <v>618925.0</v>
      </c>
      <c r="BW4" s="5">
        <v>4.4961709E7</v>
      </c>
      <c r="BX4" s="5">
        <v>1089003.0</v>
      </c>
      <c r="BY4" s="5">
        <v>1.258925E7</v>
      </c>
      <c r="BZ4" s="5">
        <v>6194648.0</v>
      </c>
      <c r="CA4" s="5">
        <v>2.1890172E7</v>
      </c>
      <c r="CB4" s="5">
        <v>712714.0</v>
      </c>
      <c r="CC4" s="5">
        <v>9147411.0</v>
      </c>
      <c r="CD4" s="5">
        <v>8237917.0</v>
      </c>
      <c r="CE4" s="5">
        <v>1860530.0</v>
      </c>
      <c r="CF4" s="5">
        <v>1971040.0</v>
      </c>
      <c r="CG4" s="5">
        <v>3662825.0</v>
      </c>
      <c r="CH4" s="5">
        <v>4.5311713E7</v>
      </c>
      <c r="CI4" s="5">
        <v>5.1163629E7</v>
      </c>
      <c r="CJ4" s="5">
        <v>1335112.0</v>
      </c>
      <c r="CK4" s="5">
        <v>2156995.0</v>
      </c>
      <c r="CL4" s="5">
        <v>2105610.0</v>
      </c>
      <c r="CM4" s="5">
        <v>1.1379492E7</v>
      </c>
      <c r="CN4" s="5">
        <v>3.2281477E7</v>
      </c>
      <c r="CO4" s="5">
        <v>1838536.0</v>
      </c>
      <c r="CP4" s="5">
        <v>7.3287348E7</v>
      </c>
      <c r="CQ4" s="5">
        <v>2947619.0</v>
      </c>
      <c r="CR4" s="5">
        <v>68210.0</v>
      </c>
      <c r="CS4" s="5">
        <v>48489.0</v>
      </c>
      <c r="CT4" s="5">
        <v>3446408.0</v>
      </c>
      <c r="CU4" s="5">
        <v>1743941.0</v>
      </c>
      <c r="CV4" s="5">
        <v>2801895.0</v>
      </c>
      <c r="CW4" s="5">
        <v>1.8700151E7</v>
      </c>
      <c r="CX4" s="5">
        <v>2529883.0</v>
      </c>
      <c r="CY4" s="5">
        <v>2.0052408E7</v>
      </c>
      <c r="CZ4" s="5">
        <v>9290717.0</v>
      </c>
      <c r="DA4" s="5">
        <v>9941163.0</v>
      </c>
      <c r="DB4" s="5">
        <v>218379.0</v>
      </c>
      <c r="DC4" s="5">
        <v>388102.0</v>
      </c>
      <c r="DD4" s="5">
        <v>2447816.0</v>
      </c>
      <c r="DE4" s="5">
        <v>3.2212615E7</v>
      </c>
      <c r="DF4" s="5">
        <v>407405.0</v>
      </c>
      <c r="DG4" s="5">
        <v>1759087.0</v>
      </c>
      <c r="DH4" s="5">
        <v>644910.0</v>
      </c>
      <c r="DI4" s="5">
        <v>4177127.0</v>
      </c>
      <c r="DJ4" s="5">
        <v>7977044.0</v>
      </c>
      <c r="DK4" s="5">
        <v>2.509292E7</v>
      </c>
      <c r="DL4" s="5">
        <v>2.8497078E7</v>
      </c>
      <c r="DM4" s="6">
        <v>1.2226938E7</v>
      </c>
      <c r="DN4" s="6">
        <v>1.35E8</v>
      </c>
      <c r="DO4" s="5">
        <v>1498862.0</v>
      </c>
      <c r="DP4" s="5">
        <v>1.0076966E7</v>
      </c>
      <c r="DQ4" s="5">
        <v>1.0614398E7</v>
      </c>
      <c r="DR4" s="5">
        <v>3.3823311E7</v>
      </c>
      <c r="DS4" s="5">
        <v>5373819.0</v>
      </c>
      <c r="DT4" s="5">
        <v>3752323.0</v>
      </c>
      <c r="DU4" s="5">
        <v>5006778.0</v>
      </c>
    </row>
    <row r="5">
      <c r="A5" s="72">
        <v>1993.0</v>
      </c>
      <c r="B5" s="5">
        <v>6293748.0</v>
      </c>
      <c r="C5" s="5">
        <v>1.346688E7</v>
      </c>
      <c r="D5" s="5">
        <v>5328398.0</v>
      </c>
      <c r="E5" s="5">
        <v>1.6475491E7</v>
      </c>
      <c r="F5" s="5">
        <v>1663663.0</v>
      </c>
      <c r="G5" s="5">
        <v>9412095.0</v>
      </c>
      <c r="H5" s="5">
        <v>3785486.0</v>
      </c>
      <c r="I5" s="5">
        <v>147935.0</v>
      </c>
      <c r="J5" s="5">
        <v>5.4258092E7</v>
      </c>
      <c r="K5" s="5">
        <v>147431.0</v>
      </c>
      <c r="L5" s="5">
        <v>5038438.0</v>
      </c>
      <c r="M5" s="5">
        <v>5049815.0</v>
      </c>
      <c r="N5" s="5">
        <v>91634.0</v>
      </c>
      <c r="O5" s="5">
        <v>2476273.0</v>
      </c>
      <c r="P5" s="5">
        <v>233371.0</v>
      </c>
      <c r="Q5" s="5">
        <v>3422508.0</v>
      </c>
      <c r="R5" s="5">
        <v>721489.0</v>
      </c>
      <c r="S5" s="5">
        <v>8.3727176E7</v>
      </c>
      <c r="T5" s="5">
        <v>4130755.0</v>
      </c>
      <c r="U5" s="5">
        <v>2532639.0</v>
      </c>
      <c r="V5" s="5">
        <v>4387276.0</v>
      </c>
      <c r="W5" s="5">
        <v>5671637.0</v>
      </c>
      <c r="X5" s="5">
        <v>1.5609574E7</v>
      </c>
      <c r="Y5" s="5">
        <v>156192.0</v>
      </c>
      <c r="Z5" s="5">
        <v>1428348.0</v>
      </c>
      <c r="AA5" s="5">
        <v>2772994.0</v>
      </c>
      <c r="AB5" s="6">
        <v>7409722.0</v>
      </c>
      <c r="AC5" s="6">
        <v>6.57E8</v>
      </c>
      <c r="AD5" s="5">
        <v>1190977.0</v>
      </c>
      <c r="AE5" s="5">
        <v>1725072.0</v>
      </c>
      <c r="AF5" s="5">
        <v>6061592.0</v>
      </c>
      <c r="AG5" s="5">
        <v>6142371.0</v>
      </c>
      <c r="AH5" s="5">
        <v>1.7276878E7</v>
      </c>
      <c r="AI5" s="5">
        <v>2671526.0</v>
      </c>
      <c r="AJ5" s="5">
        <v>298291.0</v>
      </c>
      <c r="AK5" s="5">
        <v>3798057.0</v>
      </c>
      <c r="AL5" s="5">
        <v>5535057.0</v>
      </c>
      <c r="AM5" s="5">
        <v>2.7811624E7</v>
      </c>
      <c r="AN5" s="5">
        <v>2623610.0</v>
      </c>
      <c r="AO5" s="5">
        <v>202237.0</v>
      </c>
      <c r="AP5" s="5">
        <v>1374154.0</v>
      </c>
      <c r="AQ5" s="5">
        <v>719494.0</v>
      </c>
      <c r="AR5" s="5">
        <v>2.3173738E7</v>
      </c>
      <c r="AS5" s="5">
        <v>2.9968472E7</v>
      </c>
      <c r="AT5" s="5">
        <v>440204.0</v>
      </c>
      <c r="AU5" s="5">
        <v>454351.0</v>
      </c>
      <c r="AV5" s="5">
        <v>2393123.0</v>
      </c>
      <c r="AW5" s="5">
        <v>7466885.0</v>
      </c>
      <c r="AX5" s="5">
        <v>5174048.0</v>
      </c>
      <c r="AY5" s="5">
        <v>4400656.0</v>
      </c>
      <c r="AZ5" s="5">
        <v>3190412.0</v>
      </c>
      <c r="BA5" s="5">
        <v>498226.0</v>
      </c>
      <c r="BB5" s="5">
        <v>383222.0</v>
      </c>
      <c r="BC5" s="5">
        <v>3391544.0</v>
      </c>
      <c r="BD5" s="6">
        <v>2418773.0</v>
      </c>
      <c r="BE5" s="6">
        <v>4.61E8</v>
      </c>
      <c r="BF5" s="5">
        <v>9.9381516E7</v>
      </c>
      <c r="BG5" s="5">
        <v>2.6800026E7</v>
      </c>
      <c r="BH5" s="5">
        <v>2640813.0</v>
      </c>
      <c r="BI5" s="5">
        <v>1219402.0</v>
      </c>
      <c r="BJ5" s="5">
        <v>8330100.0</v>
      </c>
      <c r="BK5" s="5">
        <v>1.149502E7</v>
      </c>
      <c r="BL5" s="5">
        <v>2168002.0</v>
      </c>
      <c r="BM5" s="5">
        <v>2081113.0</v>
      </c>
      <c r="BN5" s="5">
        <v>1460022.0</v>
      </c>
      <c r="BO5" s="5">
        <v>768816.0</v>
      </c>
      <c r="BP5" s="5">
        <v>906652.0</v>
      </c>
      <c r="BQ5" s="5">
        <v>5762813.0</v>
      </c>
      <c r="BR5" s="5">
        <v>4334521.0</v>
      </c>
      <c r="BS5" s="5">
        <v>1.0258024E7</v>
      </c>
      <c r="BT5" s="5">
        <v>3897306.0</v>
      </c>
      <c r="BU5" s="5">
        <v>1010635.0</v>
      </c>
      <c r="BV5" s="5">
        <v>625587.0</v>
      </c>
      <c r="BW5" s="5">
        <v>4.6247447E7</v>
      </c>
      <c r="BX5" s="5">
        <v>1112498.0</v>
      </c>
      <c r="BY5" s="5">
        <v>1.2911556E7</v>
      </c>
      <c r="BZ5" s="5">
        <v>6519904.0</v>
      </c>
      <c r="CA5" s="5">
        <v>2.2376373E7</v>
      </c>
      <c r="CB5" s="5">
        <v>740343.0</v>
      </c>
      <c r="CC5" s="5">
        <v>9440793.0</v>
      </c>
      <c r="CD5" s="5">
        <v>8262816.0</v>
      </c>
      <c r="CE5" s="5">
        <v>1878706.0</v>
      </c>
      <c r="CF5" s="5">
        <v>2033660.0</v>
      </c>
      <c r="CG5" s="5">
        <v>3793301.0</v>
      </c>
      <c r="CH5" s="5">
        <v>4.66273E7</v>
      </c>
      <c r="CI5" s="5">
        <v>5.2564983E7</v>
      </c>
      <c r="CJ5" s="5">
        <v>1370238.0</v>
      </c>
      <c r="CK5" s="5">
        <v>2221864.0</v>
      </c>
      <c r="CL5" s="5">
        <v>2163665.0</v>
      </c>
      <c r="CM5" s="5">
        <v>1.1685191E7</v>
      </c>
      <c r="CN5" s="5">
        <v>3.318801E7</v>
      </c>
      <c r="CO5" s="5">
        <v>1852373.0</v>
      </c>
      <c r="CP5" s="5">
        <v>7.428666E7</v>
      </c>
      <c r="CQ5" s="5">
        <v>2865009.0</v>
      </c>
      <c r="CR5" s="5">
        <v>69370.0</v>
      </c>
      <c r="CS5" s="5">
        <v>50651.0</v>
      </c>
      <c r="CT5" s="5">
        <v>3573490.0</v>
      </c>
      <c r="CU5" s="5">
        <v>1733149.0</v>
      </c>
      <c r="CV5" s="5">
        <v>2788343.0</v>
      </c>
      <c r="CW5" s="5">
        <v>1.9259248E7</v>
      </c>
      <c r="CX5" s="5">
        <v>2481363.0</v>
      </c>
      <c r="CY5" s="5">
        <v>2.0277008E7</v>
      </c>
      <c r="CZ5" s="5">
        <v>9456683.0</v>
      </c>
      <c r="DA5" s="5">
        <v>1.0441028E7</v>
      </c>
      <c r="DB5" s="5">
        <v>221185.0</v>
      </c>
      <c r="DC5" s="5">
        <v>396745.0</v>
      </c>
      <c r="DD5" s="5">
        <v>2505100.0</v>
      </c>
      <c r="DE5" s="5">
        <v>3.2644235E7</v>
      </c>
      <c r="DF5" s="5">
        <v>412976.0</v>
      </c>
      <c r="DG5" s="5">
        <v>1807170.0</v>
      </c>
      <c r="DH5" s="5">
        <v>650736.0</v>
      </c>
      <c r="DI5" s="5">
        <v>4269596.0</v>
      </c>
      <c r="DJ5" s="5">
        <v>8216235.0</v>
      </c>
      <c r="DK5" s="5">
        <v>2.5351399E7</v>
      </c>
      <c r="DL5" s="5">
        <v>2.8472119E7</v>
      </c>
      <c r="DM5" s="6">
        <v>1.2670716E7</v>
      </c>
      <c r="DN5" s="6">
        <v>1.37E8</v>
      </c>
      <c r="DO5" s="5">
        <v>1517815.0</v>
      </c>
      <c r="DP5" s="5">
        <v>1.0394277E7</v>
      </c>
      <c r="DQ5" s="5">
        <v>1.0901233E7</v>
      </c>
      <c r="DR5" s="5">
        <v>3.4696719E7</v>
      </c>
      <c r="DS5" s="5">
        <v>5679058.0</v>
      </c>
      <c r="DT5" s="5">
        <v>3859949.0</v>
      </c>
      <c r="DU5" s="5">
        <v>5145397.0</v>
      </c>
    </row>
    <row r="6">
      <c r="A6" s="72">
        <v>1994.0</v>
      </c>
      <c r="B6" s="5">
        <v>6994497.0</v>
      </c>
      <c r="C6" s="5">
        <v>1.3961626E7</v>
      </c>
      <c r="D6" s="5">
        <v>5521194.0</v>
      </c>
      <c r="E6" s="5">
        <v>1.6801912E7</v>
      </c>
      <c r="F6" s="5">
        <v>1629094.0</v>
      </c>
      <c r="G6" s="5">
        <v>9475485.0</v>
      </c>
      <c r="H6" s="5">
        <v>3860474.0</v>
      </c>
      <c r="I6" s="5">
        <v>150192.0</v>
      </c>
      <c r="J6" s="5">
        <v>5.590995E7</v>
      </c>
      <c r="K6" s="5">
        <v>147673.0</v>
      </c>
      <c r="L6" s="5">
        <v>5086289.0</v>
      </c>
      <c r="M6" s="5">
        <v>5062143.0</v>
      </c>
      <c r="N6" s="5">
        <v>93850.0</v>
      </c>
      <c r="O6" s="5">
        <v>2577831.0</v>
      </c>
      <c r="P6" s="5">
        <v>229979.0</v>
      </c>
      <c r="Q6" s="5">
        <v>3505319.0</v>
      </c>
      <c r="R6" s="5">
        <v>749801.0</v>
      </c>
      <c r="S6" s="5">
        <v>8.5701807E7</v>
      </c>
      <c r="T6" s="5">
        <v>4263734.0</v>
      </c>
      <c r="U6" s="5">
        <v>2578120.0</v>
      </c>
      <c r="V6" s="5">
        <v>4496895.0</v>
      </c>
      <c r="W6" s="5">
        <v>5854079.0</v>
      </c>
      <c r="X6" s="5">
        <v>1.5701045E7</v>
      </c>
      <c r="Y6" s="5">
        <v>162271.0</v>
      </c>
      <c r="Z6" s="5">
        <v>1473799.0</v>
      </c>
      <c r="AA6" s="5">
        <v>2865349.0</v>
      </c>
      <c r="AB6" s="6">
        <v>7516267.0</v>
      </c>
      <c r="AC6" s="6">
        <v>6.65E8</v>
      </c>
      <c r="AD6" s="5">
        <v>1230645.0</v>
      </c>
      <c r="AE6" s="5">
        <v>1774407.0</v>
      </c>
      <c r="AF6" s="5">
        <v>6068845.0</v>
      </c>
      <c r="AG6" s="5">
        <v>6377590.0</v>
      </c>
      <c r="AH6" s="5">
        <v>1.7894825E7</v>
      </c>
      <c r="AI6" s="5">
        <v>2661507.0</v>
      </c>
      <c r="AJ6" s="5">
        <v>305833.0</v>
      </c>
      <c r="AK6" s="5">
        <v>3883114.0</v>
      </c>
      <c r="AL6" s="5">
        <v>5682270.0</v>
      </c>
      <c r="AM6" s="5">
        <v>2.8619039E7</v>
      </c>
      <c r="AN6" s="5">
        <v>2666101.0</v>
      </c>
      <c r="AO6" s="5">
        <v>207405.0</v>
      </c>
      <c r="AP6" s="5">
        <v>1354992.0</v>
      </c>
      <c r="AQ6" s="5">
        <v>705457.0</v>
      </c>
      <c r="AR6" s="5">
        <v>2.3984994E7</v>
      </c>
      <c r="AS6" s="5">
        <v>3.0054703E7</v>
      </c>
      <c r="AT6" s="5">
        <v>454240.0</v>
      </c>
      <c r="AU6" s="5">
        <v>467128.0</v>
      </c>
      <c r="AV6" s="5">
        <v>2383455.0</v>
      </c>
      <c r="AW6" s="5">
        <v>7698403.0</v>
      </c>
      <c r="AX6" s="5">
        <v>5253379.0</v>
      </c>
      <c r="AY6" s="5">
        <v>4529676.0</v>
      </c>
      <c r="AZ6" s="5">
        <v>3361028.0</v>
      </c>
      <c r="BA6" s="5">
        <v>510458.0</v>
      </c>
      <c r="BB6" s="5">
        <v>383775.0</v>
      </c>
      <c r="BC6" s="5">
        <v>3469182.0</v>
      </c>
      <c r="BD6" s="6">
        <v>2494376.0</v>
      </c>
      <c r="BE6" s="6">
        <v>4.72E8</v>
      </c>
      <c r="BF6" s="6">
        <v>1.02E8</v>
      </c>
      <c r="BG6" s="5">
        <v>2.7564242E7</v>
      </c>
      <c r="BH6" s="5">
        <v>2723658.0</v>
      </c>
      <c r="BI6" s="5">
        <v>1233156.0</v>
      </c>
      <c r="BJ6" s="5">
        <v>8301411.0</v>
      </c>
      <c r="BK6" s="5">
        <v>1.201167E7</v>
      </c>
      <c r="BL6" s="5">
        <v>2193160.0</v>
      </c>
      <c r="BM6" s="5">
        <v>2142271.0</v>
      </c>
      <c r="BN6" s="5">
        <v>1511229.0</v>
      </c>
      <c r="BO6" s="5">
        <v>791639.0</v>
      </c>
      <c r="BP6" s="5">
        <v>917489.0</v>
      </c>
      <c r="BQ6" s="5">
        <v>5971147.0</v>
      </c>
      <c r="BR6" s="5">
        <v>4325424.0</v>
      </c>
      <c r="BS6" s="5">
        <v>1.0561778E7</v>
      </c>
      <c r="BT6" s="5">
        <v>4020880.0</v>
      </c>
      <c r="BU6" s="5">
        <v>1044655.0</v>
      </c>
      <c r="BV6" s="5">
        <v>633526.0</v>
      </c>
      <c r="BW6" s="5">
        <v>4.7506066E7</v>
      </c>
      <c r="BX6" s="5">
        <v>1135820.0</v>
      </c>
      <c r="BY6" s="5">
        <v>1.3250635E7</v>
      </c>
      <c r="BZ6" s="5">
        <v>6842745.0</v>
      </c>
      <c r="CA6" s="5">
        <v>2.2886892E7</v>
      </c>
      <c r="CB6" s="5">
        <v>768403.0</v>
      </c>
      <c r="CC6" s="5">
        <v>9745757.0</v>
      </c>
      <c r="CD6" s="5">
        <v>8265573.0</v>
      </c>
      <c r="CE6" s="5">
        <v>1898881.0</v>
      </c>
      <c r="CF6" s="5">
        <v>2099242.0</v>
      </c>
      <c r="CG6" s="5">
        <v>3931278.0</v>
      </c>
      <c r="CH6" s="5">
        <v>4.8015916E7</v>
      </c>
      <c r="CI6" s="5">
        <v>5.4035728E7</v>
      </c>
      <c r="CJ6" s="5">
        <v>1405161.0</v>
      </c>
      <c r="CK6" s="5">
        <v>2288458.0</v>
      </c>
      <c r="CL6" s="5">
        <v>2223691.0</v>
      </c>
      <c r="CM6" s="5">
        <v>1.1985897E7</v>
      </c>
      <c r="CN6" s="5">
        <v>3.4108442E7</v>
      </c>
      <c r="CO6" s="5">
        <v>1865982.0</v>
      </c>
      <c r="CP6" s="5">
        <v>7.5263219E7</v>
      </c>
      <c r="CQ6" s="5">
        <v>2830471.0</v>
      </c>
      <c r="CR6" s="5">
        <v>70487.0</v>
      </c>
      <c r="CS6" s="5">
        <v>52734.0</v>
      </c>
      <c r="CT6" s="5">
        <v>3704438.0</v>
      </c>
      <c r="CU6" s="5">
        <v>1725365.0</v>
      </c>
      <c r="CV6" s="5">
        <v>2789767.0</v>
      </c>
      <c r="CW6" s="5">
        <v>1.9832335E7</v>
      </c>
      <c r="CX6" s="5">
        <v>2454345.0</v>
      </c>
      <c r="CY6" s="5">
        <v>2.0466965E7</v>
      </c>
      <c r="CZ6" s="5">
        <v>9638578.0</v>
      </c>
      <c r="DA6" s="5">
        <v>1.0933465E7</v>
      </c>
      <c r="DB6" s="5">
        <v>224159.0</v>
      </c>
      <c r="DC6" s="5">
        <v>406055.0</v>
      </c>
      <c r="DD6" s="5">
        <v>2562956.0</v>
      </c>
      <c r="DE6" s="5">
        <v>3.3064566E7</v>
      </c>
      <c r="DF6" s="5">
        <v>416355.0</v>
      </c>
      <c r="DG6" s="5">
        <v>1858300.0</v>
      </c>
      <c r="DH6" s="5">
        <v>657303.0</v>
      </c>
      <c r="DI6" s="5">
        <v>4433134.0</v>
      </c>
      <c r="DJ6" s="5">
        <v>8467291.0</v>
      </c>
      <c r="DK6" s="5">
        <v>2.5493399E7</v>
      </c>
      <c r="DL6" s="5">
        <v>2.8426464E7</v>
      </c>
      <c r="DM6" s="6">
        <v>1.3122026E7</v>
      </c>
      <c r="DN6" s="6">
        <v>1.38E8</v>
      </c>
      <c r="DO6" s="5">
        <v>1535896.0</v>
      </c>
      <c r="DP6" s="5">
        <v>1.069976E7</v>
      </c>
      <c r="DQ6" s="5">
        <v>1.1189147E7</v>
      </c>
      <c r="DR6" s="5">
        <v>3.5618289E7</v>
      </c>
      <c r="DS6" s="5">
        <v>5985372.0</v>
      </c>
      <c r="DT6" s="5">
        <v>3973357.0</v>
      </c>
      <c r="DU6" s="5">
        <v>5289150.0</v>
      </c>
    </row>
    <row r="7">
      <c r="A7" s="72">
        <v>1995.0</v>
      </c>
      <c r="B7" s="5">
        <v>7388879.0</v>
      </c>
      <c r="C7" s="5">
        <v>1.4470649E7</v>
      </c>
      <c r="D7" s="5">
        <v>5717238.0</v>
      </c>
      <c r="E7" s="5">
        <v>1.7102218E7</v>
      </c>
      <c r="F7" s="5">
        <v>1599641.0</v>
      </c>
      <c r="G7" s="5">
        <v>9549801.0</v>
      </c>
      <c r="H7" s="5">
        <v>3939153.0</v>
      </c>
      <c r="I7" s="5">
        <v>152650.0</v>
      </c>
      <c r="J7" s="5">
        <v>5.7628053E7</v>
      </c>
      <c r="K7" s="5">
        <v>147760.0</v>
      </c>
      <c r="L7" s="5">
        <v>5120976.0</v>
      </c>
      <c r="M7" s="5">
        <v>5061657.0</v>
      </c>
      <c r="N7" s="5">
        <v>96666.0</v>
      </c>
      <c r="O7" s="5">
        <v>2679643.0</v>
      </c>
      <c r="P7" s="5">
        <v>228764.0</v>
      </c>
      <c r="Q7" s="5">
        <v>3592346.0</v>
      </c>
      <c r="R7" s="5">
        <v>778571.0</v>
      </c>
      <c r="S7" s="5">
        <v>8.77061E7</v>
      </c>
      <c r="T7" s="5">
        <v>4405817.0</v>
      </c>
      <c r="U7" s="5">
        <v>2627629.0</v>
      </c>
      <c r="V7" s="5">
        <v>4650855.0</v>
      </c>
      <c r="W7" s="5">
        <v>6048050.0</v>
      </c>
      <c r="X7" s="5">
        <v>1.5768035E7</v>
      </c>
      <c r="Y7" s="5">
        <v>168771.0</v>
      </c>
      <c r="Z7" s="5">
        <v>1520257.0</v>
      </c>
      <c r="AA7" s="5">
        <v>2965437.0</v>
      </c>
      <c r="AB7" s="6">
        <v>7619617.0</v>
      </c>
      <c r="AC7" s="6">
        <v>6.73E8</v>
      </c>
      <c r="AD7" s="5">
        <v>1271446.0</v>
      </c>
      <c r="AE7" s="5">
        <v>1824544.0</v>
      </c>
      <c r="AF7" s="5">
        <v>6072381.0</v>
      </c>
      <c r="AG7" s="5">
        <v>6613143.0</v>
      </c>
      <c r="AH7" s="5">
        <v>1.8493842E7</v>
      </c>
      <c r="AI7" s="5">
        <v>2651795.0</v>
      </c>
      <c r="AJ7" s="5">
        <v>312823.0</v>
      </c>
      <c r="AK7" s="5">
        <v>3968923.0</v>
      </c>
      <c r="AL7" s="5">
        <v>5830700.0</v>
      </c>
      <c r="AM7" s="5">
        <v>2.9417605E7</v>
      </c>
      <c r="AN7" s="5">
        <v>2703628.0</v>
      </c>
      <c r="AO7" s="5">
        <v>213199.0</v>
      </c>
      <c r="AP7" s="5">
        <v>1345636.0</v>
      </c>
      <c r="AQ7" s="5">
        <v>693312.0</v>
      </c>
      <c r="AR7" s="5">
        <v>2.4821363E7</v>
      </c>
      <c r="AS7" s="5">
        <v>3.0080026E7</v>
      </c>
      <c r="AT7" s="5">
        <v>469149.0</v>
      </c>
      <c r="AU7" s="5">
        <v>481540.0</v>
      </c>
      <c r="AV7" s="5">
        <v>2332998.0</v>
      </c>
      <c r="AW7" s="5">
        <v>7930145.0</v>
      </c>
      <c r="AX7" s="5">
        <v>5321886.0</v>
      </c>
      <c r="AY7" s="5">
        <v>4665748.0</v>
      </c>
      <c r="AZ7" s="5">
        <v>3516490.0</v>
      </c>
      <c r="BA7" s="5">
        <v>524186.0</v>
      </c>
      <c r="BB7" s="5">
        <v>383542.0</v>
      </c>
      <c r="BC7" s="5">
        <v>3558640.0</v>
      </c>
      <c r="BD7" s="6">
        <v>2571464.0</v>
      </c>
      <c r="BE7" s="6">
        <v>4.84E8</v>
      </c>
      <c r="BF7" s="6">
        <v>1.04E8</v>
      </c>
      <c r="BG7" s="5">
        <v>2.8465259E7</v>
      </c>
      <c r="BH7" s="5">
        <v>2803827.0</v>
      </c>
      <c r="BI7" s="5">
        <v>1248282.0</v>
      </c>
      <c r="BJ7" s="5">
        <v>8230988.0</v>
      </c>
      <c r="BK7" s="5">
        <v>1.2524792E7</v>
      </c>
      <c r="BL7" s="5">
        <v>2240619.0</v>
      </c>
      <c r="BM7" s="5">
        <v>2204525.0</v>
      </c>
      <c r="BN7" s="5">
        <v>1557451.0</v>
      </c>
      <c r="BO7" s="5">
        <v>813007.0</v>
      </c>
      <c r="BP7" s="5">
        <v>947004.0</v>
      </c>
      <c r="BQ7" s="5">
        <v>6173281.0</v>
      </c>
      <c r="BR7" s="5">
        <v>4339291.0</v>
      </c>
      <c r="BS7" s="5">
        <v>1.0873858E7</v>
      </c>
      <c r="BT7" s="5">
        <v>4153033.0</v>
      </c>
      <c r="BU7" s="5">
        <v>1080183.0</v>
      </c>
      <c r="BV7" s="5">
        <v>638643.0</v>
      </c>
      <c r="BW7" s="5">
        <v>4.8737045E7</v>
      </c>
      <c r="BX7" s="5">
        <v>1159853.0</v>
      </c>
      <c r="BY7" s="5">
        <v>1.3613341E7</v>
      </c>
      <c r="BZ7" s="5">
        <v>7144256.0</v>
      </c>
      <c r="CA7" s="5">
        <v>2.3434478E7</v>
      </c>
      <c r="CB7" s="5">
        <v>797505.0</v>
      </c>
      <c r="CC7" s="5">
        <v>1.0054537E7</v>
      </c>
      <c r="CD7" s="5">
        <v>8244920.0</v>
      </c>
      <c r="CE7" s="5">
        <v>1920016.0</v>
      </c>
      <c r="CF7" s="5">
        <v>2167932.0</v>
      </c>
      <c r="CG7" s="5">
        <v>4074397.0</v>
      </c>
      <c r="CH7" s="5">
        <v>4.9473747E7</v>
      </c>
      <c r="CI7" s="5">
        <v>5.5579907E7</v>
      </c>
      <c r="CJ7" s="5">
        <v>1439604.0</v>
      </c>
      <c r="CK7" s="5">
        <v>2357595.0</v>
      </c>
      <c r="CL7" s="5">
        <v>2285705.0</v>
      </c>
      <c r="CM7" s="5">
        <v>1.2273598E7</v>
      </c>
      <c r="CN7" s="5">
        <v>3.503754E7</v>
      </c>
      <c r="CO7" s="5">
        <v>1877025.0</v>
      </c>
      <c r="CP7" s="5">
        <v>7.6154335E7</v>
      </c>
      <c r="CQ7" s="5">
        <v>2873410.0</v>
      </c>
      <c r="CR7" s="5">
        <v>71658.0</v>
      </c>
      <c r="CS7" s="5">
        <v>54588.0</v>
      </c>
      <c r="CT7" s="5">
        <v>3837759.0</v>
      </c>
      <c r="CU7" s="5">
        <v>1725062.0</v>
      </c>
      <c r="CV7" s="5">
        <v>2811399.0</v>
      </c>
      <c r="CW7" s="5">
        <v>2.0413196E7</v>
      </c>
      <c r="CX7" s="5">
        <v>2458571.0</v>
      </c>
      <c r="CY7" s="5">
        <v>2.0614798E7</v>
      </c>
      <c r="CZ7" s="5">
        <v>9824471.0</v>
      </c>
      <c r="DA7" s="5">
        <v>1.1399563E7</v>
      </c>
      <c r="DB7" s="5">
        <v>227634.0</v>
      </c>
      <c r="DC7" s="5">
        <v>416589.0</v>
      </c>
      <c r="DD7" s="5">
        <v>2621082.0</v>
      </c>
      <c r="DE7" s="5">
        <v>3.3496465E7</v>
      </c>
      <c r="DF7" s="5">
        <v>417508.0</v>
      </c>
      <c r="DG7" s="5">
        <v>1913050.0</v>
      </c>
      <c r="DH7" s="5">
        <v>665224.0</v>
      </c>
      <c r="DI7" s="5">
        <v>4580010.0</v>
      </c>
      <c r="DJ7" s="5">
        <v>8732822.0</v>
      </c>
      <c r="DK7" s="5">
        <v>2.5550985E7</v>
      </c>
      <c r="DL7" s="5">
        <v>2.8364613E7</v>
      </c>
      <c r="DM7" s="6">
        <v>1.3572367E7</v>
      </c>
      <c r="DN7" s="6">
        <v>1.4E8</v>
      </c>
      <c r="DO7" s="5">
        <v>1552066.0</v>
      </c>
      <c r="DP7" s="5">
        <v>1.1002603E7</v>
      </c>
      <c r="DQ7" s="5">
        <v>1.1473868E7</v>
      </c>
      <c r="DR7" s="5">
        <v>3.6614889E7</v>
      </c>
      <c r="DS7" s="5">
        <v>6282024.0</v>
      </c>
      <c r="DT7" s="5">
        <v>4091567.0</v>
      </c>
      <c r="DU7" s="5">
        <v>5440590.0</v>
      </c>
    </row>
    <row r="8">
      <c r="A8" s="72">
        <v>1996.0</v>
      </c>
      <c r="B8" s="5">
        <v>7666595.0</v>
      </c>
      <c r="C8" s="5">
        <v>1.4956401E7</v>
      </c>
      <c r="D8" s="5">
        <v>5881347.0</v>
      </c>
      <c r="E8" s="5">
        <v>1.7373101E7</v>
      </c>
      <c r="F8" s="5">
        <v>1592071.0</v>
      </c>
      <c r="G8" s="5">
        <v>9621446.0</v>
      </c>
      <c r="H8" s="5">
        <v>4022258.0</v>
      </c>
      <c r="I8" s="5">
        <v>154444.0</v>
      </c>
      <c r="J8" s="5">
        <v>5.9371481E7</v>
      </c>
      <c r="K8" s="5">
        <v>147536.0</v>
      </c>
      <c r="L8" s="5">
        <v>5160218.0</v>
      </c>
      <c r="M8" s="5">
        <v>5052737.0</v>
      </c>
      <c r="N8" s="5">
        <v>101212.0</v>
      </c>
      <c r="O8" s="5">
        <v>2762984.0</v>
      </c>
      <c r="P8" s="5">
        <v>232993.0</v>
      </c>
      <c r="Q8" s="5">
        <v>3679786.0</v>
      </c>
      <c r="R8" s="5">
        <v>804951.0</v>
      </c>
      <c r="S8" s="5">
        <v>8.9682627E7</v>
      </c>
      <c r="T8" s="5">
        <v>4540273.0</v>
      </c>
      <c r="U8" s="5">
        <v>2667615.0</v>
      </c>
      <c r="V8" s="5">
        <v>4823422.0</v>
      </c>
      <c r="W8" s="5">
        <v>6236764.0</v>
      </c>
      <c r="X8" s="5">
        <v>1.5863668E7</v>
      </c>
      <c r="Y8" s="5">
        <v>174844.0</v>
      </c>
      <c r="Z8" s="5">
        <v>1560627.0</v>
      </c>
      <c r="AA8" s="5">
        <v>3061454.0</v>
      </c>
      <c r="AB8" s="6">
        <v>7728943.0</v>
      </c>
      <c r="AC8" s="6">
        <v>6.84E8</v>
      </c>
      <c r="AD8" s="5">
        <v>1312213.0</v>
      </c>
      <c r="AE8" s="5">
        <v>1876094.0</v>
      </c>
      <c r="AF8" s="5">
        <v>6088562.0</v>
      </c>
      <c r="AG8" s="5">
        <v>6821346.0</v>
      </c>
      <c r="AH8" s="5">
        <v>1.8978105E7</v>
      </c>
      <c r="AI8" s="5">
        <v>2638083.0</v>
      </c>
      <c r="AJ8" s="5">
        <v>320279.0</v>
      </c>
      <c r="AK8" s="5">
        <v>4055613.0</v>
      </c>
      <c r="AL8" s="5">
        <v>5975712.0</v>
      </c>
      <c r="AM8" s="5">
        <v>3.0305803E7</v>
      </c>
      <c r="AN8" s="5">
        <v>2737148.0</v>
      </c>
      <c r="AO8" s="5">
        <v>219834.0</v>
      </c>
      <c r="AP8" s="5">
        <v>1377677.0</v>
      </c>
      <c r="AQ8" s="5">
        <v>688438.0</v>
      </c>
      <c r="AR8" s="5">
        <v>2.5592858E7</v>
      </c>
      <c r="AS8" s="5">
        <v>3.0050088E7</v>
      </c>
      <c r="AT8" s="5">
        <v>484862.0</v>
      </c>
      <c r="AU8" s="5">
        <v>495653.0</v>
      </c>
      <c r="AV8" s="5">
        <v>2287924.0</v>
      </c>
      <c r="AW8" s="5">
        <v>8144766.0</v>
      </c>
      <c r="AX8" s="5">
        <v>5365123.0</v>
      </c>
      <c r="AY8" s="5">
        <v>4797289.0</v>
      </c>
      <c r="AZ8" s="5">
        <v>3630594.0</v>
      </c>
      <c r="BA8" s="5">
        <v>537239.0</v>
      </c>
      <c r="BB8" s="5">
        <v>388698.0</v>
      </c>
      <c r="BC8" s="5">
        <v>3653336.0</v>
      </c>
      <c r="BD8" s="6">
        <v>2646422.0</v>
      </c>
      <c r="BE8" s="6">
        <v>4.96E8</v>
      </c>
      <c r="BF8" s="6">
        <v>1.07E8</v>
      </c>
      <c r="BG8" s="5">
        <v>2.9715595E7</v>
      </c>
      <c r="BH8" s="5">
        <v>2881172.0</v>
      </c>
      <c r="BI8" s="5">
        <v>1266681.0</v>
      </c>
      <c r="BJ8" s="5">
        <v>8190926.0</v>
      </c>
      <c r="BK8" s="5">
        <v>1.2985229E7</v>
      </c>
      <c r="BL8" s="5">
        <v>2302445.0</v>
      </c>
      <c r="BM8" s="5">
        <v>2255359.0</v>
      </c>
      <c r="BN8" s="5">
        <v>1588199.0</v>
      </c>
      <c r="BO8" s="5">
        <v>828367.0</v>
      </c>
      <c r="BP8" s="5">
        <v>1006226.0</v>
      </c>
      <c r="BQ8" s="5">
        <v>6371120.0</v>
      </c>
      <c r="BR8" s="5">
        <v>4400665.0</v>
      </c>
      <c r="BS8" s="5">
        <v>1.1210298E7</v>
      </c>
      <c r="BT8" s="5">
        <v>4274977.0</v>
      </c>
      <c r="BU8" s="5">
        <v>1117757.0</v>
      </c>
      <c r="BV8" s="5">
        <v>643875.0</v>
      </c>
      <c r="BW8" s="5">
        <v>4.9915489E7</v>
      </c>
      <c r="BX8" s="5">
        <v>1189928.0</v>
      </c>
      <c r="BY8" s="5">
        <v>1.3975144E7</v>
      </c>
      <c r="BZ8" s="5">
        <v>7351900.0</v>
      </c>
      <c r="CA8" s="5">
        <v>2.4001095E7</v>
      </c>
      <c r="CB8" s="5">
        <v>826827.0</v>
      </c>
      <c r="CC8" s="5">
        <v>1.0310919E7</v>
      </c>
      <c r="CD8" s="5">
        <v>8208211.0</v>
      </c>
      <c r="CE8" s="5">
        <v>1937915.0</v>
      </c>
      <c r="CF8" s="5">
        <v>2239561.0</v>
      </c>
      <c r="CG8" s="5">
        <v>4214958.0</v>
      </c>
      <c r="CH8" s="5">
        <v>5.0836039E7</v>
      </c>
      <c r="CI8" s="5">
        <v>5.7271274E7</v>
      </c>
      <c r="CJ8" s="5">
        <v>1474864.0</v>
      </c>
      <c r="CK8" s="5">
        <v>2424094.0</v>
      </c>
      <c r="CL8" s="5">
        <v>2348518.0</v>
      </c>
      <c r="CM8" s="5">
        <v>1.2533804E7</v>
      </c>
      <c r="CN8" s="5">
        <v>3.5972195E7</v>
      </c>
      <c r="CO8" s="5">
        <v>1892916.0</v>
      </c>
      <c r="CP8" s="5">
        <v>7.6998046E7</v>
      </c>
      <c r="CQ8" s="5">
        <v>2968397.0</v>
      </c>
      <c r="CR8" s="5">
        <v>73260.0</v>
      </c>
      <c r="CS8" s="5">
        <v>56416.0</v>
      </c>
      <c r="CT8" s="5">
        <v>3954843.0</v>
      </c>
      <c r="CU8" s="5">
        <v>1725482.0</v>
      </c>
      <c r="CV8" s="5">
        <v>2855635.0</v>
      </c>
      <c r="CW8" s="5">
        <v>2.0931512E7</v>
      </c>
      <c r="CX8" s="5">
        <v>2510468.0</v>
      </c>
      <c r="CY8" s="5">
        <v>2.0751179E7</v>
      </c>
      <c r="CZ8" s="5">
        <v>9973773.0</v>
      </c>
      <c r="DA8" s="5">
        <v>1.177845E7</v>
      </c>
      <c r="DB8" s="5">
        <v>231626.0</v>
      </c>
      <c r="DC8" s="5">
        <v>429342.0</v>
      </c>
      <c r="DD8" s="5">
        <v>2684067.0</v>
      </c>
      <c r="DE8" s="5">
        <v>3.4057963E7</v>
      </c>
      <c r="DF8" s="5">
        <v>402069.0</v>
      </c>
      <c r="DG8" s="5">
        <v>1973982.0</v>
      </c>
      <c r="DH8" s="5">
        <v>673804.0</v>
      </c>
      <c r="DI8" s="5">
        <v>4714432.0</v>
      </c>
      <c r="DJ8" s="5">
        <v>8969844.0</v>
      </c>
      <c r="DK8" s="5">
        <v>2.5538233E7</v>
      </c>
      <c r="DL8" s="5">
        <v>2.8312848E7</v>
      </c>
      <c r="DM8" s="6">
        <v>1.3953996E7</v>
      </c>
      <c r="DN8" s="6">
        <v>1.41E8</v>
      </c>
      <c r="DO8" s="5">
        <v>1566029.0</v>
      </c>
      <c r="DP8" s="5">
        <v>1.1360869E7</v>
      </c>
      <c r="DQ8" s="5">
        <v>1.1764215E7</v>
      </c>
      <c r="DR8" s="5">
        <v>3.7640976E7</v>
      </c>
      <c r="DS8" s="5">
        <v>6533608.0</v>
      </c>
      <c r="DT8" s="5">
        <v>4210169.0</v>
      </c>
      <c r="DU8" s="5">
        <v>5564769.0</v>
      </c>
    </row>
    <row r="9">
      <c r="A9" s="72">
        <v>1997.0</v>
      </c>
      <c r="B9" s="5">
        <v>7870813.0</v>
      </c>
      <c r="C9" s="5">
        <v>1.5459549E7</v>
      </c>
      <c r="D9" s="5">
        <v>6052094.0</v>
      </c>
      <c r="E9" s="5">
        <v>1.7624214E7</v>
      </c>
      <c r="F9" s="5">
        <v>1591281.0</v>
      </c>
      <c r="G9" s="5">
        <v>9666896.0</v>
      </c>
      <c r="H9" s="5">
        <v>4115222.0</v>
      </c>
      <c r="I9" s="5">
        <v>156523.0</v>
      </c>
      <c r="J9" s="5">
        <v>6.1172637E7</v>
      </c>
      <c r="K9" s="5">
        <v>147157.0</v>
      </c>
      <c r="L9" s="5">
        <v>5186204.0</v>
      </c>
      <c r="M9" s="5">
        <v>5039293.0</v>
      </c>
      <c r="N9" s="5">
        <v>106451.0</v>
      </c>
      <c r="O9" s="5">
        <v>2847659.0</v>
      </c>
      <c r="P9" s="5">
        <v>239629.0</v>
      </c>
      <c r="Q9" s="5">
        <v>3771726.0</v>
      </c>
      <c r="R9" s="5">
        <v>831886.0</v>
      </c>
      <c r="S9" s="5">
        <v>9.1639057E7</v>
      </c>
      <c r="T9" s="5">
        <v>4685842.0</v>
      </c>
      <c r="U9" s="5">
        <v>2710917.0</v>
      </c>
      <c r="V9" s="5">
        <v>5050026.0</v>
      </c>
      <c r="W9" s="5">
        <v>6438457.0</v>
      </c>
      <c r="X9" s="5">
        <v>1.5958131E7</v>
      </c>
      <c r="Y9" s="5">
        <v>181218.0</v>
      </c>
      <c r="Z9" s="5">
        <v>1601687.0</v>
      </c>
      <c r="AA9" s="5">
        <v>3167497.0</v>
      </c>
      <c r="AB9" s="6">
        <v>7832158.0</v>
      </c>
      <c r="AC9" s="6">
        <v>6.92E8</v>
      </c>
      <c r="AD9" s="5">
        <v>1354254.0</v>
      </c>
      <c r="AE9" s="5">
        <v>1928345.0</v>
      </c>
      <c r="AF9" s="5">
        <v>6092041.0</v>
      </c>
      <c r="AG9" s="5">
        <v>7030584.0</v>
      </c>
      <c r="AH9" s="5">
        <v>1.9444209E7</v>
      </c>
      <c r="AI9" s="5">
        <v>2617546.0</v>
      </c>
      <c r="AJ9" s="5">
        <v>326996.0</v>
      </c>
      <c r="AK9" s="5">
        <v>4143910.0</v>
      </c>
      <c r="AL9" s="5">
        <v>6120931.0</v>
      </c>
      <c r="AM9" s="5">
        <v>3.1154378E7</v>
      </c>
      <c r="AN9" s="5">
        <v>2767263.0</v>
      </c>
      <c r="AO9" s="5">
        <v>227081.0</v>
      </c>
      <c r="AP9" s="5">
        <v>1419778.0</v>
      </c>
      <c r="AQ9" s="5">
        <v>684643.0</v>
      </c>
      <c r="AR9" s="5">
        <v>2.6391366E7</v>
      </c>
      <c r="AS9" s="5">
        <v>2.994721E7</v>
      </c>
      <c r="AT9" s="5">
        <v>501405.0</v>
      </c>
      <c r="AU9" s="5">
        <v>511718.0</v>
      </c>
      <c r="AV9" s="5">
        <v>2256567.0</v>
      </c>
      <c r="AW9" s="5">
        <v>8362708.0</v>
      </c>
      <c r="AX9" s="5">
        <v>5403766.0</v>
      </c>
      <c r="AY9" s="5">
        <v>4937533.0</v>
      </c>
      <c r="AZ9" s="5">
        <v>3725711.0</v>
      </c>
      <c r="BA9" s="5">
        <v>552107.0</v>
      </c>
      <c r="BB9" s="5">
        <v>392434.0</v>
      </c>
      <c r="BC9" s="5">
        <v>3758875.0</v>
      </c>
      <c r="BD9" s="6">
        <v>2722945.0</v>
      </c>
      <c r="BE9" s="6">
        <v>5.08E8</v>
      </c>
      <c r="BF9" s="6">
        <v>1.1E8</v>
      </c>
      <c r="BG9" s="5">
        <v>3.1082423E7</v>
      </c>
      <c r="BH9" s="5">
        <v>2949193.0</v>
      </c>
      <c r="BI9" s="5">
        <v>1281916.0</v>
      </c>
      <c r="BJ9" s="5">
        <v>8128315.0</v>
      </c>
      <c r="BK9" s="5">
        <v>1.3430202E7</v>
      </c>
      <c r="BL9" s="5">
        <v>2362875.0</v>
      </c>
      <c r="BM9" s="5">
        <v>2309475.0</v>
      </c>
      <c r="BN9" s="5">
        <v>1614225.0</v>
      </c>
      <c r="BO9" s="5">
        <v>842218.0</v>
      </c>
      <c r="BP9" s="5">
        <v>1088399.0</v>
      </c>
      <c r="BQ9" s="5">
        <v>6564567.0</v>
      </c>
      <c r="BR9" s="5">
        <v>4491373.0</v>
      </c>
      <c r="BS9" s="5">
        <v>1.1557242E7</v>
      </c>
      <c r="BT9" s="5">
        <v>4408576.0</v>
      </c>
      <c r="BU9" s="5">
        <v>1156992.0</v>
      </c>
      <c r="BV9" s="5">
        <v>652972.0</v>
      </c>
      <c r="BW9" s="5">
        <v>5.1064777E7</v>
      </c>
      <c r="BX9" s="5">
        <v>1218378.0</v>
      </c>
      <c r="BY9" s="5">
        <v>1.4363496E7</v>
      </c>
      <c r="BZ9" s="5">
        <v>7555670.0</v>
      </c>
      <c r="CA9" s="5">
        <v>2.4597181E7</v>
      </c>
      <c r="CB9" s="5">
        <v>857658.0</v>
      </c>
      <c r="CC9" s="5">
        <v>1.0564138E7</v>
      </c>
      <c r="CD9" s="5">
        <v>8162705.0</v>
      </c>
      <c r="CE9" s="5">
        <v>1948956.0</v>
      </c>
      <c r="CF9" s="5">
        <v>2313287.0</v>
      </c>
      <c r="CG9" s="5">
        <v>4359714.0</v>
      </c>
      <c r="CH9" s="5">
        <v>5.2282452E7</v>
      </c>
      <c r="CI9" s="5">
        <v>5.9015265E7</v>
      </c>
      <c r="CJ9" s="5">
        <v>1509050.0</v>
      </c>
      <c r="CK9" s="5">
        <v>2493344.0</v>
      </c>
      <c r="CL9" s="5">
        <v>2412744.0</v>
      </c>
      <c r="CM9" s="5">
        <v>1.2780976E7</v>
      </c>
      <c r="CN9" s="5">
        <v>3.690397E7</v>
      </c>
      <c r="CO9" s="5">
        <v>1905984.0</v>
      </c>
      <c r="CP9" s="5">
        <v>7.7532347E7</v>
      </c>
      <c r="CQ9" s="5">
        <v>3142145.0</v>
      </c>
      <c r="CR9" s="5">
        <v>75054.0</v>
      </c>
      <c r="CS9" s="5">
        <v>57943.0</v>
      </c>
      <c r="CT9" s="5">
        <v>4074757.0</v>
      </c>
      <c r="CU9" s="5">
        <v>1735712.0</v>
      </c>
      <c r="CV9" s="5">
        <v>2925130.0</v>
      </c>
      <c r="CW9" s="5">
        <v>2.1458644E7</v>
      </c>
      <c r="CX9" s="5">
        <v>2603989.0</v>
      </c>
      <c r="CY9" s="5">
        <v>2.0863271E7</v>
      </c>
      <c r="CZ9" s="5">
        <v>1.013941E7</v>
      </c>
      <c r="DA9" s="5">
        <v>1.2126533E7</v>
      </c>
      <c r="DB9" s="5">
        <v>235897.0</v>
      </c>
      <c r="DC9" s="5">
        <v>443294.0</v>
      </c>
      <c r="DD9" s="5">
        <v>2744017.0</v>
      </c>
      <c r="DE9" s="5">
        <v>3.4616946E7</v>
      </c>
      <c r="DF9" s="5">
        <v>384374.0</v>
      </c>
      <c r="DG9" s="5">
        <v>2038576.0</v>
      </c>
      <c r="DH9" s="5">
        <v>683210.0</v>
      </c>
      <c r="DI9" s="5">
        <v>4845875.0</v>
      </c>
      <c r="DJ9" s="5">
        <v>9226419.0</v>
      </c>
      <c r="DK9" s="5">
        <v>2.5523119E7</v>
      </c>
      <c r="DL9" s="5">
        <v>2.8241048E7</v>
      </c>
      <c r="DM9" s="6">
        <v>1.4340178E7</v>
      </c>
      <c r="DN9" s="6">
        <v>1.42E8</v>
      </c>
      <c r="DO9" s="5">
        <v>1578529.0</v>
      </c>
      <c r="DP9" s="5">
        <v>1.172379E7</v>
      </c>
      <c r="DQ9" s="5">
        <v>1.2047419E7</v>
      </c>
      <c r="DR9" s="5">
        <v>3.8780831E7</v>
      </c>
      <c r="DS9" s="5">
        <v>6788550.0</v>
      </c>
      <c r="DT9" s="5">
        <v>4334309.0</v>
      </c>
      <c r="DU9" s="5">
        <v>5697875.0</v>
      </c>
    </row>
    <row r="10">
      <c r="A10" s="72">
        <v>1998.0</v>
      </c>
      <c r="B10" s="5">
        <v>8046463.0</v>
      </c>
      <c r="C10" s="5">
        <v>1.5970564E7</v>
      </c>
      <c r="D10" s="5">
        <v>6233229.0</v>
      </c>
      <c r="E10" s="5">
        <v>1.7859159E7</v>
      </c>
      <c r="F10" s="5">
        <v>1596092.0</v>
      </c>
      <c r="G10" s="5">
        <v>9698066.0</v>
      </c>
      <c r="H10" s="5">
        <v>4217402.0</v>
      </c>
      <c r="I10" s="5">
        <v>158822.0</v>
      </c>
      <c r="J10" s="5">
        <v>6.3031573E7</v>
      </c>
      <c r="K10" s="5">
        <v>146601.0</v>
      </c>
      <c r="L10" s="5">
        <v>5204327.0</v>
      </c>
      <c r="M10" s="5">
        <v>5019609.0</v>
      </c>
      <c r="N10" s="5">
        <v>111979.0</v>
      </c>
      <c r="O10" s="5">
        <v>2935579.0</v>
      </c>
      <c r="P10" s="5">
        <v>248368.0</v>
      </c>
      <c r="Q10" s="5">
        <v>3866424.0</v>
      </c>
      <c r="R10" s="5">
        <v>858827.0</v>
      </c>
      <c r="S10" s="5">
        <v>9.3566189E7</v>
      </c>
      <c r="T10" s="5">
        <v>4841038.0</v>
      </c>
      <c r="U10" s="5">
        <v>2761516.0</v>
      </c>
      <c r="V10" s="5">
        <v>5324301.0</v>
      </c>
      <c r="W10" s="5">
        <v>6652405.0</v>
      </c>
      <c r="X10" s="5">
        <v>1.6022499E7</v>
      </c>
      <c r="Y10" s="5">
        <v>187818.0</v>
      </c>
      <c r="Z10" s="5">
        <v>1643372.0</v>
      </c>
      <c r="AA10" s="5">
        <v>3282820.0</v>
      </c>
      <c r="AB10" s="6">
        <v>7932026.0</v>
      </c>
      <c r="AC10" s="6">
        <v>7.0E8</v>
      </c>
      <c r="AD10" s="5">
        <v>1396895.0</v>
      </c>
      <c r="AE10" s="5">
        <v>1981055.0</v>
      </c>
      <c r="AF10" s="5">
        <v>6089808.0</v>
      </c>
      <c r="AG10" s="5">
        <v>7238115.0</v>
      </c>
      <c r="AH10" s="5">
        <v>1.9920763E7</v>
      </c>
      <c r="AI10" s="5">
        <v>2594438.0</v>
      </c>
      <c r="AJ10" s="5">
        <v>333584.0</v>
      </c>
      <c r="AK10" s="5">
        <v>4232494.0</v>
      </c>
      <c r="AL10" s="5">
        <v>6265377.0</v>
      </c>
      <c r="AM10" s="5">
        <v>3.2005131E7</v>
      </c>
      <c r="AN10" s="5">
        <v>2793931.0</v>
      </c>
      <c r="AO10" s="5">
        <v>235012.0</v>
      </c>
      <c r="AP10" s="5">
        <v>1472093.0</v>
      </c>
      <c r="AQ10" s="5">
        <v>681310.0</v>
      </c>
      <c r="AR10" s="5">
        <v>2.7220896E7</v>
      </c>
      <c r="AS10" s="5">
        <v>2.9804917E7</v>
      </c>
      <c r="AT10" s="5">
        <v>518676.0</v>
      </c>
      <c r="AU10" s="5">
        <v>529399.0</v>
      </c>
      <c r="AV10" s="5">
        <v>2244239.0</v>
      </c>
      <c r="AW10" s="5">
        <v>8588433.0</v>
      </c>
      <c r="AX10" s="5">
        <v>5438851.0</v>
      </c>
      <c r="AY10" s="5">
        <v>5084307.0</v>
      </c>
      <c r="AZ10" s="5">
        <v>3808628.0</v>
      </c>
      <c r="BA10" s="5">
        <v>568256.0</v>
      </c>
      <c r="BB10" s="5">
        <v>393761.0</v>
      </c>
      <c r="BC10" s="5">
        <v>3871669.0</v>
      </c>
      <c r="BD10" s="6">
        <v>2800511.0</v>
      </c>
      <c r="BE10" s="6">
        <v>5.2E8</v>
      </c>
      <c r="BF10" s="6">
        <v>1.12E8</v>
      </c>
      <c r="BG10" s="5">
        <v>3.2518771E7</v>
      </c>
      <c r="BH10" s="5">
        <v>3006046.0</v>
      </c>
      <c r="BI10" s="5">
        <v>1296070.0</v>
      </c>
      <c r="BJ10" s="5">
        <v>8044227.0</v>
      </c>
      <c r="BK10" s="5">
        <v>1.3872302E7</v>
      </c>
      <c r="BL10" s="5">
        <v>2425365.0</v>
      </c>
      <c r="BM10" s="5">
        <v>2366022.0</v>
      </c>
      <c r="BN10" s="5">
        <v>1642662.0</v>
      </c>
      <c r="BO10" s="5">
        <v>854825.0</v>
      </c>
      <c r="BP10" s="5">
        <v>1181564.0</v>
      </c>
      <c r="BQ10" s="5">
        <v>6758539.0</v>
      </c>
      <c r="BR10" s="5">
        <v>4604313.0</v>
      </c>
      <c r="BS10" s="5">
        <v>1.1909506E7</v>
      </c>
      <c r="BT10" s="5">
        <v>4551880.0</v>
      </c>
      <c r="BU10" s="5">
        <v>1197901.0</v>
      </c>
      <c r="BV10" s="5">
        <v>661858.0</v>
      </c>
      <c r="BW10" s="5">
        <v>5.2173735E7</v>
      </c>
      <c r="BX10" s="5">
        <v>1246941.0</v>
      </c>
      <c r="BY10" s="5">
        <v>1.4758152E7</v>
      </c>
      <c r="BZ10" s="5">
        <v>7760554.0</v>
      </c>
      <c r="CA10" s="5">
        <v>2.5194396E7</v>
      </c>
      <c r="CB10" s="5">
        <v>888661.0</v>
      </c>
      <c r="CC10" s="5">
        <v>1.0810595E7</v>
      </c>
      <c r="CD10" s="5">
        <v>8119058.0</v>
      </c>
      <c r="CE10" s="5">
        <v>1951949.0</v>
      </c>
      <c r="CF10" s="5">
        <v>2387507.0</v>
      </c>
      <c r="CG10" s="5">
        <v>4507437.0</v>
      </c>
      <c r="CH10" s="5">
        <v>5.380264E7</v>
      </c>
      <c r="CI10" s="5">
        <v>6.0837892E7</v>
      </c>
      <c r="CJ10" s="5">
        <v>1542515.0</v>
      </c>
      <c r="CK10" s="5">
        <v>2564218.0</v>
      </c>
      <c r="CL10" s="5">
        <v>2478287.0</v>
      </c>
      <c r="CM10" s="5">
        <v>1.3017801E7</v>
      </c>
      <c r="CN10" s="5">
        <v>3.7835266E7</v>
      </c>
      <c r="CO10" s="5">
        <v>1926909.0</v>
      </c>
      <c r="CP10" s="5">
        <v>7.7906265E7</v>
      </c>
      <c r="CQ10" s="5">
        <v>3352855.0</v>
      </c>
      <c r="CR10" s="5">
        <v>76981.0</v>
      </c>
      <c r="CS10" s="5">
        <v>59323.0</v>
      </c>
      <c r="CT10" s="5">
        <v>4199265.0</v>
      </c>
      <c r="CU10" s="5">
        <v>1758839.0</v>
      </c>
      <c r="CV10" s="5">
        <v>3010880.0</v>
      </c>
      <c r="CW10" s="5">
        <v>2.2008606E7</v>
      </c>
      <c r="CX10" s="5">
        <v>2725189.0</v>
      </c>
      <c r="CY10" s="5">
        <v>2.0962396E7</v>
      </c>
      <c r="CZ10" s="5">
        <v>1.0291363E7</v>
      </c>
      <c r="DA10" s="5">
        <v>1.2458701E7</v>
      </c>
      <c r="DB10" s="5">
        <v>240248.0</v>
      </c>
      <c r="DC10" s="5">
        <v>458031.0</v>
      </c>
      <c r="DD10" s="5">
        <v>2806697.0</v>
      </c>
      <c r="DE10" s="5">
        <v>3.516543E7</v>
      </c>
      <c r="DF10" s="5">
        <v>367076.0</v>
      </c>
      <c r="DG10" s="5">
        <v>2106749.0</v>
      </c>
      <c r="DH10" s="5">
        <v>693071.0</v>
      </c>
      <c r="DI10" s="5">
        <v>4973564.0</v>
      </c>
      <c r="DJ10" s="5">
        <v>9503019.0</v>
      </c>
      <c r="DK10" s="5">
        <v>2.5505524E7</v>
      </c>
      <c r="DL10" s="5">
        <v>2.817715E7</v>
      </c>
      <c r="DM10" s="6">
        <v>1.4737482E7</v>
      </c>
      <c r="DN10" s="6">
        <v>1.44E8</v>
      </c>
      <c r="DO10" s="5">
        <v>1589181.0</v>
      </c>
      <c r="DP10" s="5">
        <v>1.2068207E7</v>
      </c>
      <c r="DQ10" s="5">
        <v>1.2328566E7</v>
      </c>
      <c r="DR10" s="5">
        <v>3.9994035E7</v>
      </c>
      <c r="DS10" s="5">
        <v>7048873.0</v>
      </c>
      <c r="DT10" s="5">
        <v>4463991.0</v>
      </c>
      <c r="DU10" s="5">
        <v>5834853.0</v>
      </c>
    </row>
    <row r="11">
      <c r="A11" s="72">
        <v>1999.0</v>
      </c>
      <c r="B11" s="5">
        <v>8250375.0</v>
      </c>
      <c r="C11" s="5">
        <v>1.6472286E7</v>
      </c>
      <c r="D11" s="5">
        <v>6429223.0</v>
      </c>
      <c r="E11" s="5">
        <v>1.8087576E7</v>
      </c>
      <c r="F11" s="5">
        <v>1603803.0</v>
      </c>
      <c r="G11" s="5">
        <v>9733897.0</v>
      </c>
      <c r="H11" s="5">
        <v>4322144.0</v>
      </c>
      <c r="I11" s="5">
        <v>161154.0</v>
      </c>
      <c r="J11" s="5">
        <v>6.4952924E7</v>
      </c>
      <c r="K11" s="5">
        <v>145826.0</v>
      </c>
      <c r="L11" s="5">
        <v>5229038.0</v>
      </c>
      <c r="M11" s="5">
        <v>4999543.0</v>
      </c>
      <c r="N11" s="5">
        <v>117347.0</v>
      </c>
      <c r="O11" s="5">
        <v>3029402.0</v>
      </c>
      <c r="P11" s="5">
        <v>258785.0</v>
      </c>
      <c r="Q11" s="5">
        <v>3961575.0</v>
      </c>
      <c r="R11" s="5">
        <v>885033.0</v>
      </c>
      <c r="S11" s="5">
        <v>9.5446877E7</v>
      </c>
      <c r="T11" s="5">
        <v>5004023.0</v>
      </c>
      <c r="U11" s="5">
        <v>2824278.0</v>
      </c>
      <c r="V11" s="5">
        <v>5617893.0</v>
      </c>
      <c r="W11" s="5">
        <v>6876947.0</v>
      </c>
      <c r="X11" s="5">
        <v>1.6077592E7</v>
      </c>
      <c r="Y11" s="5">
        <v>194597.0</v>
      </c>
      <c r="Z11" s="5">
        <v>1685860.0</v>
      </c>
      <c r="AA11" s="5">
        <v>3406371.0</v>
      </c>
      <c r="AB11" s="6">
        <v>8032196.0</v>
      </c>
      <c r="AC11" s="6">
        <v>7.07E8</v>
      </c>
      <c r="AD11" s="5">
        <v>1439421.0</v>
      </c>
      <c r="AE11" s="5">
        <v>2034098.0</v>
      </c>
      <c r="AF11" s="5">
        <v>6089490.0</v>
      </c>
      <c r="AG11" s="5">
        <v>7441122.0</v>
      </c>
      <c r="AH11" s="5">
        <v>2.044045E7</v>
      </c>
      <c r="AI11" s="5">
        <v>2572229.0</v>
      </c>
      <c r="AJ11" s="5">
        <v>341064.0</v>
      </c>
      <c r="AK11" s="5">
        <v>4318818.0</v>
      </c>
      <c r="AL11" s="5">
        <v>6407762.0</v>
      </c>
      <c r="AM11" s="5">
        <v>3.29176E7</v>
      </c>
      <c r="AN11" s="5">
        <v>2817594.0</v>
      </c>
      <c r="AO11" s="5">
        <v>243700.0</v>
      </c>
      <c r="AP11" s="5">
        <v>1533984.0</v>
      </c>
      <c r="AQ11" s="5">
        <v>681868.0</v>
      </c>
      <c r="AR11" s="5">
        <v>2.8093014E7</v>
      </c>
      <c r="AS11" s="5">
        <v>2.970142E7</v>
      </c>
      <c r="AT11" s="5">
        <v>536553.0</v>
      </c>
      <c r="AU11" s="5">
        <v>548203.0</v>
      </c>
      <c r="AV11" s="5">
        <v>2238104.0</v>
      </c>
      <c r="AW11" s="5">
        <v>8827164.0</v>
      </c>
      <c r="AX11" s="5">
        <v>5460111.0</v>
      </c>
      <c r="AY11" s="5">
        <v>5233275.0</v>
      </c>
      <c r="AZ11" s="5">
        <v>3887807.0</v>
      </c>
      <c r="BA11" s="5">
        <v>584871.0</v>
      </c>
      <c r="BB11" s="5">
        <v>392794.0</v>
      </c>
      <c r="BC11" s="5">
        <v>3985615.0</v>
      </c>
      <c r="BD11" s="6">
        <v>2878465.0</v>
      </c>
      <c r="BE11" s="6">
        <v>5.33E8</v>
      </c>
      <c r="BF11" s="6">
        <v>1.15E8</v>
      </c>
      <c r="BG11" s="5">
        <v>3.3963943E7</v>
      </c>
      <c r="BH11" s="5">
        <v>3068543.0</v>
      </c>
      <c r="BI11" s="5">
        <v>1307044.0</v>
      </c>
      <c r="BJ11" s="5">
        <v>8022774.0</v>
      </c>
      <c r="BK11" s="5">
        <v>1.4328663E7</v>
      </c>
      <c r="BL11" s="5">
        <v>2489658.0</v>
      </c>
      <c r="BM11" s="5">
        <v>2423800.0</v>
      </c>
      <c r="BN11" s="5">
        <v>1682529.0</v>
      </c>
      <c r="BO11" s="5">
        <v>866792.0</v>
      </c>
      <c r="BP11" s="5">
        <v>1270992.0</v>
      </c>
      <c r="BQ11" s="5">
        <v>6963619.0</v>
      </c>
      <c r="BR11" s="5">
        <v>4731988.0</v>
      </c>
      <c r="BS11" s="5">
        <v>1.2259238E7</v>
      </c>
      <c r="BT11" s="5">
        <v>4702571.0</v>
      </c>
      <c r="BU11" s="5">
        <v>1240611.0</v>
      </c>
      <c r="BV11" s="5">
        <v>671511.0</v>
      </c>
      <c r="BW11" s="5">
        <v>5.3224828E7</v>
      </c>
      <c r="BX11" s="5">
        <v>1278362.0</v>
      </c>
      <c r="BY11" s="5">
        <v>1.512653E7</v>
      </c>
      <c r="BZ11" s="5">
        <v>7972835.0</v>
      </c>
      <c r="CA11" s="5">
        <v>2.5747873E7</v>
      </c>
      <c r="CB11" s="5">
        <v>918180.0</v>
      </c>
      <c r="CC11" s="5">
        <v>1.1048284E7</v>
      </c>
      <c r="CD11" s="5">
        <v>8082157.0</v>
      </c>
      <c r="CE11" s="5">
        <v>1949432.0</v>
      </c>
      <c r="CF11" s="5">
        <v>2459758.0</v>
      </c>
      <c r="CG11" s="5">
        <v>4658838.0</v>
      </c>
      <c r="CH11" s="5">
        <v>5.5381721E7</v>
      </c>
      <c r="CI11" s="5">
        <v>6.2785899E7</v>
      </c>
      <c r="CJ11" s="5">
        <v>1575996.0</v>
      </c>
      <c r="CK11" s="5">
        <v>2635239.0</v>
      </c>
      <c r="CL11" s="5">
        <v>2545077.0</v>
      </c>
      <c r="CM11" s="5">
        <v>1.3249954E7</v>
      </c>
      <c r="CN11" s="5">
        <v>3.8766223E7</v>
      </c>
      <c r="CO11" s="5">
        <v>1947694.0</v>
      </c>
      <c r="CP11" s="5">
        <v>7.8199249E7</v>
      </c>
      <c r="CQ11" s="5">
        <v>3559901.0</v>
      </c>
      <c r="CR11" s="5">
        <v>78951.0</v>
      </c>
      <c r="CS11" s="5">
        <v>60819.0</v>
      </c>
      <c r="CT11" s="5">
        <v>4330442.0</v>
      </c>
      <c r="CU11" s="5">
        <v>1798344.0</v>
      </c>
      <c r="CV11" s="5">
        <v>3103413.0</v>
      </c>
      <c r="CW11" s="5">
        <v>2.260096E7</v>
      </c>
      <c r="CX11" s="5">
        <v>2858226.0</v>
      </c>
      <c r="CY11" s="5">
        <v>2.106873E7</v>
      </c>
      <c r="CZ11" s="5">
        <v>1.0460391E7</v>
      </c>
      <c r="DA11" s="5">
        <v>1.2793328E7</v>
      </c>
      <c r="DB11" s="5">
        <v>244321.0</v>
      </c>
      <c r="DC11" s="5">
        <v>472854.0</v>
      </c>
      <c r="DD11" s="5">
        <v>2880258.0</v>
      </c>
      <c r="DE11" s="5">
        <v>3.5672604E7</v>
      </c>
      <c r="DF11" s="5">
        <v>352793.0</v>
      </c>
      <c r="DG11" s="5">
        <v>2178217.0</v>
      </c>
      <c r="DH11" s="5">
        <v>702397.0</v>
      </c>
      <c r="DI11" s="5">
        <v>5102478.0</v>
      </c>
      <c r="DJ11" s="5">
        <v>9799365.0</v>
      </c>
      <c r="DK11" s="5">
        <v>2.5449045E7</v>
      </c>
      <c r="DL11" s="5">
        <v>2.8152182E7</v>
      </c>
      <c r="DM11" s="6">
        <v>1.5152357E7</v>
      </c>
      <c r="DN11" s="6">
        <v>1.45E8</v>
      </c>
      <c r="DO11" s="5">
        <v>1597954.0</v>
      </c>
      <c r="DP11" s="5">
        <v>1.2369182E7</v>
      </c>
      <c r="DQ11" s="5">
        <v>1.2615496E7</v>
      </c>
      <c r="DR11" s="5">
        <v>4.1195272E7</v>
      </c>
      <c r="DS11" s="5">
        <v>7317184.0</v>
      </c>
      <c r="DT11" s="5">
        <v>4600203.0</v>
      </c>
      <c r="DU11" s="5">
        <v>5967182.0</v>
      </c>
    </row>
    <row r="12">
      <c r="A12" s="72">
        <v>2000.0</v>
      </c>
      <c r="B12" s="5">
        <v>8516829.0</v>
      </c>
      <c r="C12" s="5">
        <v>1.6953391E7</v>
      </c>
      <c r="D12" s="5">
        <v>6642265.0</v>
      </c>
      <c r="E12" s="5">
        <v>1.8315476E7</v>
      </c>
      <c r="F12" s="5">
        <v>1611584.0</v>
      </c>
      <c r="G12" s="5">
        <v>9773177.0</v>
      </c>
      <c r="H12" s="5">
        <v>4425843.0</v>
      </c>
      <c r="I12" s="5">
        <v>163480.0</v>
      </c>
      <c r="J12" s="5">
        <v>6.6929167E7</v>
      </c>
      <c r="K12" s="5">
        <v>144843.0</v>
      </c>
      <c r="L12" s="5">
        <v>5256403.0</v>
      </c>
      <c r="M12" s="5">
        <v>4981644.0</v>
      </c>
      <c r="N12" s="5">
        <v>122356.0</v>
      </c>
      <c r="O12" s="5">
        <v>3131132.0</v>
      </c>
      <c r="P12" s="5">
        <v>270460.0</v>
      </c>
      <c r="Q12" s="5">
        <v>4055917.0</v>
      </c>
      <c r="R12" s="5">
        <v>910070.0</v>
      </c>
      <c r="S12" s="5">
        <v>9.7260636E7</v>
      </c>
      <c r="T12" s="5">
        <v>5174038.0</v>
      </c>
      <c r="U12" s="5">
        <v>2902551.0</v>
      </c>
      <c r="V12" s="5">
        <v>5905377.0</v>
      </c>
      <c r="W12" s="5">
        <v>7110790.0</v>
      </c>
      <c r="X12" s="5">
        <v>1.6136477E7</v>
      </c>
      <c r="Y12" s="5">
        <v>201570.0</v>
      </c>
      <c r="Z12" s="5">
        <v>1729134.0</v>
      </c>
      <c r="AA12" s="5">
        <v>3537553.0</v>
      </c>
      <c r="AB12" s="6">
        <v>8133857.0</v>
      </c>
      <c r="AC12" s="6">
        <v>7.16E8</v>
      </c>
      <c r="AD12" s="5">
        <v>1481376.0</v>
      </c>
      <c r="AE12" s="5">
        <v>2087087.0</v>
      </c>
      <c r="AF12" s="5">
        <v>6093855.0</v>
      </c>
      <c r="AG12" s="5">
        <v>7637506.0</v>
      </c>
      <c r="AH12" s="5">
        <v>2.1023204E7</v>
      </c>
      <c r="AI12" s="5">
        <v>2554021.0</v>
      </c>
      <c r="AJ12" s="5">
        <v>349895.0</v>
      </c>
      <c r="AK12" s="5">
        <v>4401567.0</v>
      </c>
      <c r="AL12" s="5">
        <v>6547100.0</v>
      </c>
      <c r="AM12" s="5">
        <v>3.391438E7</v>
      </c>
      <c r="AN12" s="5">
        <v>2839112.0</v>
      </c>
      <c r="AO12" s="5">
        <v>253111.0</v>
      </c>
      <c r="AP12" s="5">
        <v>1603987.0</v>
      </c>
      <c r="AQ12" s="5">
        <v>693676.0</v>
      </c>
      <c r="AR12" s="5">
        <v>2.9017091E7</v>
      </c>
      <c r="AS12" s="5">
        <v>2.9666746E7</v>
      </c>
      <c r="AT12" s="5">
        <v>554948.0</v>
      </c>
      <c r="AU12" s="5">
        <v>567730.0</v>
      </c>
      <c r="AV12" s="5">
        <v>2234932.0</v>
      </c>
      <c r="AW12" s="5">
        <v>9082154.0</v>
      </c>
      <c r="AX12" s="5">
        <v>5480225.0</v>
      </c>
      <c r="AY12" s="5">
        <v>5382431.0</v>
      </c>
      <c r="AZ12" s="5">
        <v>3969423.0</v>
      </c>
      <c r="BA12" s="5">
        <v>601498.0</v>
      </c>
      <c r="BB12" s="5">
        <v>390471.0</v>
      </c>
      <c r="BC12" s="5">
        <v>4097066.0</v>
      </c>
      <c r="BD12" s="6">
        <v>2956800.0</v>
      </c>
      <c r="BE12" s="6">
        <v>5.45E8</v>
      </c>
      <c r="BF12" s="6">
        <v>1.17E8</v>
      </c>
      <c r="BG12" s="5">
        <v>3.5379994E7</v>
      </c>
      <c r="BH12" s="5">
        <v>3133837.0</v>
      </c>
      <c r="BI12" s="5">
        <v>1316521.0</v>
      </c>
      <c r="BJ12" s="5">
        <v>8055797.0</v>
      </c>
      <c r="BK12" s="5">
        <v>1.4806597E7</v>
      </c>
      <c r="BL12" s="5">
        <v>2551226.0</v>
      </c>
      <c r="BM12" s="5">
        <v>2482586.0</v>
      </c>
      <c r="BN12" s="5">
        <v>1739011.0</v>
      </c>
      <c r="BO12" s="5">
        <v>878747.0</v>
      </c>
      <c r="BP12" s="5">
        <v>1347623.0</v>
      </c>
      <c r="BQ12" s="5">
        <v>7185417.0</v>
      </c>
      <c r="BR12" s="5">
        <v>4869156.0</v>
      </c>
      <c r="BS12" s="5">
        <v>1.2465633E7</v>
      </c>
      <c r="BT12" s="5">
        <v>4860008.0</v>
      </c>
      <c r="BU12" s="5">
        <v>1285135.0</v>
      </c>
      <c r="BV12" s="5">
        <v>677591.0</v>
      </c>
      <c r="BW12" s="5">
        <v>5.4205221E7</v>
      </c>
      <c r="BX12" s="5">
        <v>1313939.0</v>
      </c>
      <c r="BY12" s="5">
        <v>1.5451233E7</v>
      </c>
      <c r="BZ12" s="5">
        <v>8197324.0</v>
      </c>
      <c r="CA12" s="5">
        <v>2.6228739E7</v>
      </c>
      <c r="CB12" s="5">
        <v>945179.0</v>
      </c>
      <c r="CC12" s="5">
        <v>1.1278263E7</v>
      </c>
      <c r="CD12" s="5">
        <v>8057704.0</v>
      </c>
      <c r="CE12" s="5">
        <v>1949731.0</v>
      </c>
      <c r="CF12" s="5">
        <v>2528543.0</v>
      </c>
      <c r="CG12" s="5">
        <v>4815964.0</v>
      </c>
      <c r="CH12" s="5">
        <v>5.7008384E7</v>
      </c>
      <c r="CI12" s="5">
        <v>6.4877469E7</v>
      </c>
      <c r="CJ12" s="5">
        <v>1609809.0</v>
      </c>
      <c r="CK12" s="5">
        <v>2705782.0</v>
      </c>
      <c r="CL12" s="5">
        <v>2612944.0</v>
      </c>
      <c r="CM12" s="5">
        <v>1.3481294E7</v>
      </c>
      <c r="CN12" s="5">
        <v>3.9691571E7</v>
      </c>
      <c r="CO12" s="5">
        <v>1968481.0</v>
      </c>
      <c r="CP12" s="5">
        <v>7.8504965E7</v>
      </c>
      <c r="CQ12" s="5">
        <v>3742224.0</v>
      </c>
      <c r="CR12" s="5">
        <v>80901.0</v>
      </c>
      <c r="CS12" s="5">
        <v>62571.0</v>
      </c>
      <c r="CT12" s="5">
        <v>4469560.0</v>
      </c>
      <c r="CU12" s="5">
        <v>1855216.0</v>
      </c>
      <c r="CV12" s="5">
        <v>3196937.0</v>
      </c>
      <c r="CW12" s="5">
        <v>2.324911E7</v>
      </c>
      <c r="CX12" s="5">
        <v>2993126.0</v>
      </c>
      <c r="CY12" s="5">
        <v>2.1217419E7</v>
      </c>
      <c r="CZ12" s="5">
        <v>1.0485791E7</v>
      </c>
      <c r="DA12" s="5">
        <v>1.3143657E7</v>
      </c>
      <c r="DB12" s="5">
        <v>247878.0</v>
      </c>
      <c r="DC12" s="5">
        <v>487120.0</v>
      </c>
      <c r="DD12" s="5">
        <v>2968875.0</v>
      </c>
      <c r="DE12" s="5">
        <v>3.610496E7</v>
      </c>
      <c r="DF12" s="5">
        <v>343103.0</v>
      </c>
      <c r="DG12" s="5">
        <v>2252533.0</v>
      </c>
      <c r="DH12" s="5">
        <v>710591.0</v>
      </c>
      <c r="DI12" s="5">
        <v>5214208.0</v>
      </c>
      <c r="DJ12" s="5">
        <v>1.0116126E7</v>
      </c>
      <c r="DK12" s="5">
        <v>2.5334835E7</v>
      </c>
      <c r="DL12" s="5">
        <v>2.8179256E7</v>
      </c>
      <c r="DM12" s="6">
        <v>1.5588481E7</v>
      </c>
      <c r="DN12" s="6">
        <v>1.46E8</v>
      </c>
      <c r="DO12" s="5">
        <v>1604883.0</v>
      </c>
      <c r="DP12" s="5">
        <v>1.2730186E7</v>
      </c>
      <c r="DQ12" s="5">
        <v>1.2911079E7</v>
      </c>
      <c r="DR12" s="5">
        <v>4.2281445E7</v>
      </c>
      <c r="DS12" s="5">
        <v>7597786.0</v>
      </c>
      <c r="DT12" s="5">
        <v>4742899.0</v>
      </c>
      <c r="DU12" s="5">
        <v>6089885.0</v>
      </c>
    </row>
    <row r="13">
      <c r="A13" s="72">
        <v>2001.0</v>
      </c>
      <c r="B13" s="5">
        <v>8894962.0</v>
      </c>
      <c r="C13" s="5">
        <v>1.7441239E7</v>
      </c>
      <c r="D13" s="5">
        <v>6845739.0</v>
      </c>
      <c r="E13" s="5">
        <v>1.8558322E7</v>
      </c>
      <c r="F13" s="5">
        <v>1623433.0</v>
      </c>
      <c r="G13" s="5">
        <v>9863457.0</v>
      </c>
      <c r="H13" s="5">
        <v>4530374.0</v>
      </c>
      <c r="I13" s="5">
        <v>167195.0</v>
      </c>
      <c r="J13" s="5">
        <v>6.885428E7</v>
      </c>
      <c r="K13" s="5">
        <v>144933.0</v>
      </c>
      <c r="L13" s="5">
        <v>5248018.0</v>
      </c>
      <c r="M13" s="5">
        <v>4984455.0</v>
      </c>
      <c r="N13" s="5">
        <v>127410.0</v>
      </c>
      <c r="O13" s="5">
        <v>3245882.0</v>
      </c>
      <c r="P13" s="5">
        <v>285879.0</v>
      </c>
      <c r="Q13" s="5">
        <v>4143889.0</v>
      </c>
      <c r="R13" s="5">
        <v>930092.0</v>
      </c>
      <c r="S13" s="5">
        <v>9.8842421E7</v>
      </c>
      <c r="T13" s="5">
        <v>5334090.0</v>
      </c>
      <c r="U13" s="5">
        <v>3028932.0</v>
      </c>
      <c r="V13" s="5">
        <v>6152709.0</v>
      </c>
      <c r="W13" s="5">
        <v>7334718.0</v>
      </c>
      <c r="X13" s="5">
        <v>1.6230334E7</v>
      </c>
      <c r="Y13" s="5">
        <v>209637.0</v>
      </c>
      <c r="Z13" s="5">
        <v>1759747.0</v>
      </c>
      <c r="AA13" s="5">
        <v>3666050.0</v>
      </c>
      <c r="AB13" s="6">
        <v>8238232.0</v>
      </c>
      <c r="AC13" s="6">
        <v>7.25E8</v>
      </c>
      <c r="AD13" s="5">
        <v>1514801.0</v>
      </c>
      <c r="AE13" s="5">
        <v>2135227.0</v>
      </c>
      <c r="AF13" s="5">
        <v>6100453.0</v>
      </c>
      <c r="AG13" s="5">
        <v>7767442.0</v>
      </c>
      <c r="AH13" s="5">
        <v>2.1620929E7</v>
      </c>
      <c r="AI13" s="5">
        <v>2540575.0</v>
      </c>
      <c r="AJ13" s="5">
        <v>359207.0</v>
      </c>
      <c r="AK13" s="5">
        <v>4488448.0</v>
      </c>
      <c r="AL13" s="5">
        <v>6675414.0</v>
      </c>
      <c r="AM13" s="5">
        <v>3.4955811E7</v>
      </c>
      <c r="AN13" s="5">
        <v>2862718.0</v>
      </c>
      <c r="AO13" s="5">
        <v>262606.0</v>
      </c>
      <c r="AP13" s="5">
        <v>1693220.0</v>
      </c>
      <c r="AQ13" s="5">
        <v>691296.0</v>
      </c>
      <c r="AR13" s="5">
        <v>2.9858269E7</v>
      </c>
      <c r="AS13" s="5">
        <v>2.9639274E7</v>
      </c>
      <c r="AT13" s="5">
        <v>572838.0</v>
      </c>
      <c r="AU13" s="5">
        <v>584570.0</v>
      </c>
      <c r="AV13" s="5">
        <v>2233261.0</v>
      </c>
      <c r="AW13" s="5">
        <v>9348654.0</v>
      </c>
      <c r="AX13" s="5">
        <v>5489075.0</v>
      </c>
      <c r="AY13" s="5">
        <v>5538812.0</v>
      </c>
      <c r="AZ13" s="5">
        <v>4040395.0</v>
      </c>
      <c r="BA13" s="5">
        <v>616781.0</v>
      </c>
      <c r="BB13" s="5">
        <v>388441.0</v>
      </c>
      <c r="BC13" s="5">
        <v>4202806.0</v>
      </c>
      <c r="BD13" s="6">
        <v>3040183.0</v>
      </c>
      <c r="BE13" s="6">
        <v>5.56E8</v>
      </c>
      <c r="BF13" s="6">
        <v>1.19E8</v>
      </c>
      <c r="BG13" s="5">
        <v>3.6853745E7</v>
      </c>
      <c r="BH13" s="5">
        <v>3191544.0</v>
      </c>
      <c r="BI13" s="5">
        <v>1329482.0</v>
      </c>
      <c r="BJ13" s="5">
        <v>8120504.0</v>
      </c>
      <c r="BK13" s="5">
        <v>1.5252813E7</v>
      </c>
      <c r="BL13" s="5">
        <v>2606274.0</v>
      </c>
      <c r="BM13" s="5">
        <v>2542568.0</v>
      </c>
      <c r="BN13" s="5">
        <v>1796697.0</v>
      </c>
      <c r="BO13" s="5">
        <v>888079.0</v>
      </c>
      <c r="BP13" s="5">
        <v>1397266.0</v>
      </c>
      <c r="BQ13" s="5">
        <v>7402084.0</v>
      </c>
      <c r="BR13" s="5">
        <v>4993784.0</v>
      </c>
      <c r="BS13" s="5">
        <v>1.2764249E7</v>
      </c>
      <c r="BT13" s="5">
        <v>5013683.0</v>
      </c>
      <c r="BU13" s="5">
        <v>1331469.0</v>
      </c>
      <c r="BV13" s="5">
        <v>680193.0</v>
      </c>
      <c r="BW13" s="5">
        <v>5.5098576E7</v>
      </c>
      <c r="BX13" s="5">
        <v>1350848.0</v>
      </c>
      <c r="BY13" s="5">
        <v>1.573683E7</v>
      </c>
      <c r="BZ13" s="5">
        <v>8404809.0</v>
      </c>
      <c r="CA13" s="5">
        <v>2.6565734E7</v>
      </c>
      <c r="CB13" s="5">
        <v>961344.0</v>
      </c>
      <c r="CC13" s="5">
        <v>1.1453964E7</v>
      </c>
      <c r="CD13" s="5">
        <v>8048208.0</v>
      </c>
      <c r="CE13" s="5">
        <v>1957555.0</v>
      </c>
      <c r="CF13" s="5">
        <v>2594337.0</v>
      </c>
      <c r="CG13" s="5">
        <v>4958542.0</v>
      </c>
      <c r="CH13" s="5">
        <v>5.8492889E7</v>
      </c>
      <c r="CI13" s="5">
        <v>6.698092E7</v>
      </c>
      <c r="CJ13" s="5">
        <v>1641931.0</v>
      </c>
      <c r="CK13" s="5">
        <v>2771746.0</v>
      </c>
      <c r="CL13" s="5">
        <v>2678655.0</v>
      </c>
      <c r="CM13" s="5">
        <v>1.3722691E7</v>
      </c>
      <c r="CN13" s="5">
        <v>4.0580342E7</v>
      </c>
      <c r="CO13" s="5">
        <v>1984961.0</v>
      </c>
      <c r="CP13" s="5">
        <v>7.8563582E7</v>
      </c>
      <c r="CQ13" s="5">
        <v>3911071.0</v>
      </c>
      <c r="CR13" s="5">
        <v>82896.0</v>
      </c>
      <c r="CS13" s="5">
        <v>64361.0</v>
      </c>
      <c r="CT13" s="5">
        <v>4612357.0</v>
      </c>
      <c r="CU13" s="5">
        <v>1930944.0</v>
      </c>
      <c r="CV13" s="5">
        <v>3275628.0</v>
      </c>
      <c r="CW13" s="5">
        <v>2.3776242E7</v>
      </c>
      <c r="CX13" s="5">
        <v>3117403.0</v>
      </c>
      <c r="CY13" s="5">
        <v>2.1528816E7</v>
      </c>
      <c r="CZ13" s="5">
        <v>1.0310955E7</v>
      </c>
      <c r="DA13" s="5">
        <v>1.3497993E7</v>
      </c>
      <c r="DB13" s="5">
        <v>252649.0</v>
      </c>
      <c r="DC13" s="5">
        <v>497481.0</v>
      </c>
      <c r="DD13" s="5">
        <v>3069090.0</v>
      </c>
      <c r="DE13" s="5">
        <v>3.6456959E7</v>
      </c>
      <c r="DF13" s="5">
        <v>351000.0</v>
      </c>
      <c r="DG13" s="5">
        <v>2326709.0</v>
      </c>
      <c r="DH13" s="5">
        <v>719093.0</v>
      </c>
      <c r="DI13" s="5">
        <v>5317403.0</v>
      </c>
      <c r="DJ13" s="5">
        <v>1.0444359E7</v>
      </c>
      <c r="DK13" s="5">
        <v>2.5159765E7</v>
      </c>
      <c r="DL13" s="5">
        <v>2.8295474E7</v>
      </c>
      <c r="DM13" s="6">
        <v>1.600875E7</v>
      </c>
      <c r="DN13" s="6">
        <v>1.46E8</v>
      </c>
      <c r="DO13" s="5">
        <v>1607029.0</v>
      </c>
      <c r="DP13" s="5">
        <v>1.3084197E7</v>
      </c>
      <c r="DQ13" s="5">
        <v>1.3206877E7</v>
      </c>
      <c r="DR13" s="5">
        <v>4.3460066E7</v>
      </c>
      <c r="DS13" s="5">
        <v>7905491.0</v>
      </c>
      <c r="DT13" s="5">
        <v>4862713.0</v>
      </c>
      <c r="DU13" s="5">
        <v>6164716.0</v>
      </c>
    </row>
    <row r="14">
      <c r="A14" s="72">
        <v>2002.0</v>
      </c>
      <c r="B14" s="5">
        <v>9349540.0</v>
      </c>
      <c r="C14" s="5">
        <v>1.7890908E7</v>
      </c>
      <c r="D14" s="5">
        <v>7072934.0</v>
      </c>
      <c r="E14" s="5">
        <v>1.8789359E7</v>
      </c>
      <c r="F14" s="5">
        <v>1633744.0</v>
      </c>
      <c r="G14" s="5">
        <v>9945577.0</v>
      </c>
      <c r="H14" s="5">
        <v>4630144.0</v>
      </c>
      <c r="I14" s="5">
        <v>171001.0</v>
      </c>
      <c r="J14" s="5">
        <v>7.0832939E7</v>
      </c>
      <c r="K14" s="5">
        <v>144745.0</v>
      </c>
      <c r="L14" s="5">
        <v>5244454.0</v>
      </c>
      <c r="M14" s="5">
        <v>4992903.0</v>
      </c>
      <c r="N14" s="5">
        <v>132270.0</v>
      </c>
      <c r="O14" s="5">
        <v>3369334.0</v>
      </c>
      <c r="P14" s="5">
        <v>302606.0</v>
      </c>
      <c r="Q14" s="5">
        <v>4231996.0</v>
      </c>
      <c r="R14" s="5">
        <v>949394.0</v>
      </c>
      <c r="S14" s="6">
        <v>1.0E8</v>
      </c>
      <c r="T14" s="5">
        <v>5503994.0</v>
      </c>
      <c r="U14" s="5">
        <v>3171376.0</v>
      </c>
      <c r="V14" s="5">
        <v>6361077.0</v>
      </c>
      <c r="W14" s="5">
        <v>7568144.0</v>
      </c>
      <c r="X14" s="5">
        <v>1.6295862E7</v>
      </c>
      <c r="Y14" s="5">
        <v>217783.0</v>
      </c>
      <c r="Z14" s="5">
        <v>1792414.0</v>
      </c>
      <c r="AA14" s="5">
        <v>3805139.0</v>
      </c>
      <c r="AB14" s="6">
        <v>8343354.0</v>
      </c>
      <c r="AC14" s="6">
        <v>7.33E8</v>
      </c>
      <c r="AD14" s="5">
        <v>1548194.0</v>
      </c>
      <c r="AE14" s="5">
        <v>2183345.0</v>
      </c>
      <c r="AF14" s="5">
        <v>6111999.0</v>
      </c>
      <c r="AG14" s="5">
        <v>7892394.0</v>
      </c>
      <c r="AH14" s="5">
        <v>2.2292351E7</v>
      </c>
      <c r="AI14" s="5">
        <v>2529336.0</v>
      </c>
      <c r="AJ14" s="5">
        <v>369613.0</v>
      </c>
      <c r="AK14" s="5">
        <v>4569101.0</v>
      </c>
      <c r="AL14" s="5">
        <v>6801523.0</v>
      </c>
      <c r="AM14" s="5">
        <v>3.6064479E7</v>
      </c>
      <c r="AN14" s="5">
        <v>2884754.0</v>
      </c>
      <c r="AO14" s="5">
        <v>272997.0</v>
      </c>
      <c r="AP14" s="5">
        <v>1790419.0</v>
      </c>
      <c r="AQ14" s="5">
        <v>688914.0</v>
      </c>
      <c r="AR14" s="5">
        <v>3.0773365E7</v>
      </c>
      <c r="AS14" s="5">
        <v>2.9637791E7</v>
      </c>
      <c r="AT14" s="5">
        <v>591364.0</v>
      </c>
      <c r="AU14" s="5">
        <v>602628.0</v>
      </c>
      <c r="AV14" s="5">
        <v>2233547.0</v>
      </c>
      <c r="AW14" s="5">
        <v>9628864.0</v>
      </c>
      <c r="AX14" s="5">
        <v>5488757.0</v>
      </c>
      <c r="AY14" s="5">
        <v>5695876.0</v>
      </c>
      <c r="AZ14" s="5">
        <v>4114911.0</v>
      </c>
      <c r="BA14" s="5">
        <v>632315.0</v>
      </c>
      <c r="BB14" s="5">
        <v>384403.0</v>
      </c>
      <c r="BC14" s="5">
        <v>4307404.0</v>
      </c>
      <c r="BD14" s="6">
        <v>3124301.0</v>
      </c>
      <c r="BE14" s="6">
        <v>5.67E8</v>
      </c>
      <c r="BF14" s="6">
        <v>1.21E8</v>
      </c>
      <c r="BG14" s="5">
        <v>3.8326198E7</v>
      </c>
      <c r="BH14" s="5">
        <v>3238904.0</v>
      </c>
      <c r="BI14" s="5">
        <v>1338719.0</v>
      </c>
      <c r="BJ14" s="5">
        <v>8193262.0</v>
      </c>
      <c r="BK14" s="5">
        <v>1.5722719E7</v>
      </c>
      <c r="BL14" s="5">
        <v>2664875.0</v>
      </c>
      <c r="BM14" s="5">
        <v>2601150.0</v>
      </c>
      <c r="BN14" s="5">
        <v>1876866.0</v>
      </c>
      <c r="BO14" s="5">
        <v>898216.0</v>
      </c>
      <c r="BP14" s="5">
        <v>1431870.0</v>
      </c>
      <c r="BQ14" s="5">
        <v>7638353.0</v>
      </c>
      <c r="BR14" s="5">
        <v>5131536.0</v>
      </c>
      <c r="BS14" s="5">
        <v>1.3080077E7</v>
      </c>
      <c r="BT14" s="5">
        <v>5176065.0</v>
      </c>
      <c r="BU14" s="5">
        <v>1379816.0</v>
      </c>
      <c r="BV14" s="5">
        <v>679323.0</v>
      </c>
      <c r="BW14" s="5">
        <v>5.5903987E7</v>
      </c>
      <c r="BX14" s="5">
        <v>1392001.0</v>
      </c>
      <c r="BY14" s="5">
        <v>1.5970898E7</v>
      </c>
      <c r="BZ14" s="5">
        <v>8628068.0</v>
      </c>
      <c r="CA14" s="5">
        <v>2.6833507E7</v>
      </c>
      <c r="CB14" s="5">
        <v>974876.0</v>
      </c>
      <c r="CC14" s="5">
        <v>1.1610119E7</v>
      </c>
      <c r="CD14" s="5">
        <v>8035934.0</v>
      </c>
      <c r="CE14" s="5">
        <v>1988747.0</v>
      </c>
      <c r="CF14" s="5">
        <v>2656137.0</v>
      </c>
      <c r="CG14" s="5">
        <v>5114152.0</v>
      </c>
      <c r="CH14" s="5">
        <v>6.0049717E7</v>
      </c>
      <c r="CI14" s="5">
        <v>6.9250681E7</v>
      </c>
      <c r="CJ14" s="5">
        <v>1675366.0</v>
      </c>
      <c r="CK14" s="5">
        <v>2839439.0</v>
      </c>
      <c r="CL14" s="5">
        <v>2746855.0</v>
      </c>
      <c r="CM14" s="5">
        <v>1.3959007E7</v>
      </c>
      <c r="CN14" s="5">
        <v>4.1458173E7</v>
      </c>
      <c r="CO14" s="5">
        <v>1999513.0</v>
      </c>
      <c r="CP14" s="5">
        <v>7.867696E7</v>
      </c>
      <c r="CQ14" s="5">
        <v>4057467.0</v>
      </c>
      <c r="CR14" s="5">
        <v>84831.0</v>
      </c>
      <c r="CS14" s="5">
        <v>66459.0</v>
      </c>
      <c r="CT14" s="5">
        <v>4763148.0</v>
      </c>
      <c r="CU14" s="5">
        <v>2029259.0</v>
      </c>
      <c r="CV14" s="5">
        <v>3359910.0</v>
      </c>
      <c r="CW14" s="5">
        <v>2.4218229E7</v>
      </c>
      <c r="CX14" s="5">
        <v>3246617.0</v>
      </c>
      <c r="CY14" s="5">
        <v>2.1902581E7</v>
      </c>
      <c r="CZ14" s="5">
        <v>1.0354869E7</v>
      </c>
      <c r="DA14" s="5">
        <v>1.3868367E7</v>
      </c>
      <c r="DB14" s="5">
        <v>256682.0</v>
      </c>
      <c r="DC14" s="5">
        <v>506497.0</v>
      </c>
      <c r="DD14" s="5">
        <v>3184453.0</v>
      </c>
      <c r="DE14" s="5">
        <v>3.6748952E7</v>
      </c>
      <c r="DF14" s="5">
        <v>364321.0</v>
      </c>
      <c r="DG14" s="5">
        <v>2403755.0</v>
      </c>
      <c r="DH14" s="5">
        <v>726469.0</v>
      </c>
      <c r="DI14" s="5">
        <v>5416051.0</v>
      </c>
      <c r="DJ14" s="5">
        <v>1.0793488E7</v>
      </c>
      <c r="DK14" s="5">
        <v>2.493801E7</v>
      </c>
      <c r="DL14" s="5">
        <v>2.8477561E7</v>
      </c>
      <c r="DM14" s="6">
        <v>1.6438772E7</v>
      </c>
      <c r="DN14" s="6">
        <v>1.47E8</v>
      </c>
      <c r="DO14" s="5">
        <v>1606325.0</v>
      </c>
      <c r="DP14" s="5">
        <v>1.3444479E7</v>
      </c>
      <c r="DQ14" s="5">
        <v>1.3507734E7</v>
      </c>
      <c r="DR14" s="5">
        <v>4.4446887E7</v>
      </c>
      <c r="DS14" s="5">
        <v>8214957.0</v>
      </c>
      <c r="DT14" s="5">
        <v>4988932.0</v>
      </c>
      <c r="DU14" s="5">
        <v>6228233.0</v>
      </c>
    </row>
    <row r="15">
      <c r="A15" s="72">
        <v>2003.0</v>
      </c>
      <c r="B15" s="5">
        <v>9846928.0</v>
      </c>
      <c r="C15" s="5">
        <v>1.8313871E7</v>
      </c>
      <c r="D15" s="5">
        <v>7318768.0</v>
      </c>
      <c r="E15" s="5">
        <v>1.9014559E7</v>
      </c>
      <c r="F15" s="5">
        <v>1641578.0</v>
      </c>
      <c r="G15" s="5">
        <v>1.0031237E7</v>
      </c>
      <c r="H15" s="5">
        <v>4726617.0</v>
      </c>
      <c r="I15" s="5">
        <v>174926.0</v>
      </c>
      <c r="J15" s="5">
        <v>7.2811536E7</v>
      </c>
      <c r="K15" s="5">
        <v>144346.0</v>
      </c>
      <c r="L15" s="5">
        <v>5232053.0</v>
      </c>
      <c r="M15" s="5">
        <v>4999420.0</v>
      </c>
      <c r="N15" s="5">
        <v>137088.0</v>
      </c>
      <c r="O15" s="5">
        <v>3499978.0</v>
      </c>
      <c r="P15" s="5">
        <v>319870.0</v>
      </c>
      <c r="Q15" s="5">
        <v>4320515.0</v>
      </c>
      <c r="R15" s="5">
        <v>968615.0</v>
      </c>
      <c r="S15" s="6">
        <v>1.02E8</v>
      </c>
      <c r="T15" s="5">
        <v>5683639.0</v>
      </c>
      <c r="U15" s="5">
        <v>3326090.0</v>
      </c>
      <c r="V15" s="5">
        <v>6537033.0</v>
      </c>
      <c r="W15" s="5">
        <v>7811359.0</v>
      </c>
      <c r="X15" s="5">
        <v>1.6369347E7</v>
      </c>
      <c r="Y15" s="5">
        <v>225899.0</v>
      </c>
      <c r="Z15" s="5">
        <v>1827115.0</v>
      </c>
      <c r="AA15" s="5">
        <v>3953018.0</v>
      </c>
      <c r="AB15" s="6">
        <v>8447729.0</v>
      </c>
      <c r="AC15" s="6">
        <v>7.42E8</v>
      </c>
      <c r="AD15" s="5">
        <v>1582733.0</v>
      </c>
      <c r="AE15" s="5">
        <v>2230526.0</v>
      </c>
      <c r="AF15" s="5">
        <v>6125590.0</v>
      </c>
      <c r="AG15" s="5">
        <v>8018191.0</v>
      </c>
      <c r="AH15" s="5">
        <v>2.3027232E7</v>
      </c>
      <c r="AI15" s="5">
        <v>2520174.0</v>
      </c>
      <c r="AJ15" s="5">
        <v>380788.0</v>
      </c>
      <c r="AK15" s="5">
        <v>4645465.0</v>
      </c>
      <c r="AL15" s="5">
        <v>6926611.0</v>
      </c>
      <c r="AM15" s="5">
        <v>3.7201299E7</v>
      </c>
      <c r="AN15" s="5">
        <v>2906208.0</v>
      </c>
      <c r="AO15" s="5">
        <v>283934.0</v>
      </c>
      <c r="AP15" s="5">
        <v>1890895.0</v>
      </c>
      <c r="AQ15" s="5">
        <v>686292.0</v>
      </c>
      <c r="AR15" s="5">
        <v>3.1745422E7</v>
      </c>
      <c r="AS15" s="5">
        <v>2.9646389E7</v>
      </c>
      <c r="AT15" s="5">
        <v>610476.0</v>
      </c>
      <c r="AU15" s="5">
        <v>621708.0</v>
      </c>
      <c r="AV15" s="5">
        <v>2220475.0</v>
      </c>
      <c r="AW15" s="5">
        <v>9921566.0</v>
      </c>
      <c r="AX15" s="5">
        <v>5480581.0</v>
      </c>
      <c r="AY15" s="5">
        <v>5855778.0</v>
      </c>
      <c r="AZ15" s="5">
        <v>4196025.0</v>
      </c>
      <c r="BA15" s="5">
        <v>648309.0</v>
      </c>
      <c r="BB15" s="5">
        <v>378982.0</v>
      </c>
      <c r="BC15" s="5">
        <v>4411077.0</v>
      </c>
      <c r="BD15" s="6">
        <v>3209694.0</v>
      </c>
      <c r="BE15" s="6">
        <v>5.78E8</v>
      </c>
      <c r="BF15" s="6">
        <v>1.22E8</v>
      </c>
      <c r="BG15" s="5">
        <v>3.9791235E7</v>
      </c>
      <c r="BH15" s="5">
        <v>3279793.0</v>
      </c>
      <c r="BI15" s="5">
        <v>1346622.0</v>
      </c>
      <c r="BJ15" s="5">
        <v>8286325.0</v>
      </c>
      <c r="BK15" s="5">
        <v>1.6207273E7</v>
      </c>
      <c r="BL15" s="5">
        <v>2731004.0</v>
      </c>
      <c r="BM15" s="5">
        <v>2661434.0</v>
      </c>
      <c r="BN15" s="5">
        <v>1967596.0</v>
      </c>
      <c r="BO15" s="5">
        <v>908907.0</v>
      </c>
      <c r="BP15" s="5">
        <v>1459371.0</v>
      </c>
      <c r="BQ15" s="5">
        <v>7891179.0</v>
      </c>
      <c r="BR15" s="5">
        <v>5281634.0</v>
      </c>
      <c r="BS15" s="5">
        <v>1.3411634E7</v>
      </c>
      <c r="BT15" s="5">
        <v>5348148.0</v>
      </c>
      <c r="BU15" s="5">
        <v>1429395.0</v>
      </c>
      <c r="BV15" s="5">
        <v>677350.0</v>
      </c>
      <c r="BW15" s="5">
        <v>5.6665359E7</v>
      </c>
      <c r="BX15" s="5">
        <v>1435423.0</v>
      </c>
      <c r="BY15" s="5">
        <v>1.6167124E7</v>
      </c>
      <c r="BZ15" s="5">
        <v>8864824.0</v>
      </c>
      <c r="CA15" s="5">
        <v>2.7041371E7</v>
      </c>
      <c r="CB15" s="5">
        <v>987362.0</v>
      </c>
      <c r="CC15" s="5">
        <v>1.1753055E7</v>
      </c>
      <c r="CD15" s="5">
        <v>8015510.0</v>
      </c>
      <c r="CE15" s="5">
        <v>2026109.0</v>
      </c>
      <c r="CF15" s="5">
        <v>2714517.0</v>
      </c>
      <c r="CG15" s="5">
        <v>5279586.0</v>
      </c>
      <c r="CH15" s="5">
        <v>6.1671517E7</v>
      </c>
      <c r="CI15" s="5">
        <v>7.1627618E7</v>
      </c>
      <c r="CJ15" s="5">
        <v>1709211.0</v>
      </c>
      <c r="CK15" s="5">
        <v>2908728.0</v>
      </c>
      <c r="CL15" s="5">
        <v>2815808.0</v>
      </c>
      <c r="CM15" s="5">
        <v>1.4194167E7</v>
      </c>
      <c r="CN15" s="5">
        <v>4.231669E7</v>
      </c>
      <c r="CO15" s="5">
        <v>2010652.0</v>
      </c>
      <c r="CP15" s="5">
        <v>7.8774956E7</v>
      </c>
      <c r="CQ15" s="5">
        <v>4189882.0</v>
      </c>
      <c r="CR15" s="5">
        <v>86760.0</v>
      </c>
      <c r="CS15" s="5">
        <v>68697.0</v>
      </c>
      <c r="CT15" s="5">
        <v>4920935.0</v>
      </c>
      <c r="CU15" s="5">
        <v>2140080.0</v>
      </c>
      <c r="CV15" s="5">
        <v>3448488.0</v>
      </c>
      <c r="CW15" s="5">
        <v>2.4670671E7</v>
      </c>
      <c r="CX15" s="5">
        <v>3383600.0</v>
      </c>
      <c r="CY15" s="5">
        <v>2.2283486E7</v>
      </c>
      <c r="CZ15" s="5">
        <v>1.0453261E7</v>
      </c>
      <c r="DA15" s="5">
        <v>1.4254377E7</v>
      </c>
      <c r="DB15" s="5">
        <v>260024.0</v>
      </c>
      <c r="DC15" s="5">
        <v>514889.0</v>
      </c>
      <c r="DD15" s="5">
        <v>3309176.0</v>
      </c>
      <c r="DE15" s="5">
        <v>3.6963157E7</v>
      </c>
      <c r="DF15" s="5">
        <v>381033.0</v>
      </c>
      <c r="DG15" s="5">
        <v>2483346.0</v>
      </c>
      <c r="DH15" s="5">
        <v>732520.0</v>
      </c>
      <c r="DI15" s="5">
        <v>5504487.0</v>
      </c>
      <c r="DJ15" s="5">
        <v>1.1164762E7</v>
      </c>
      <c r="DK15" s="5">
        <v>2.4722368E7</v>
      </c>
      <c r="DL15" s="5">
        <v>2.8701963E7</v>
      </c>
      <c r="DM15" s="6">
        <v>1.688328E7</v>
      </c>
      <c r="DN15" s="6">
        <v>1.47E8</v>
      </c>
      <c r="DO15" s="5">
        <v>1604274.0</v>
      </c>
      <c r="DP15" s="5">
        <v>1.3800044E7</v>
      </c>
      <c r="DQ15" s="5">
        <v>1.3809263E7</v>
      </c>
      <c r="DR15" s="5">
        <v>4.5342155E7</v>
      </c>
      <c r="DS15" s="5">
        <v>8535899.0</v>
      </c>
      <c r="DT15" s="5">
        <v>5122042.0</v>
      </c>
      <c r="DU15" s="5">
        <v>6288527.0</v>
      </c>
    </row>
    <row r="16">
      <c r="A16" s="72">
        <v>2004.0</v>
      </c>
      <c r="B16" s="5">
        <v>1.0342506E7</v>
      </c>
      <c r="C16" s="5">
        <v>1.8724179E7</v>
      </c>
      <c r="D16" s="5">
        <v>7577895.0</v>
      </c>
      <c r="E16" s="5">
        <v>1.9241499E7</v>
      </c>
      <c r="F16" s="5">
        <v>1645911.0</v>
      </c>
      <c r="G16" s="5">
        <v>1.0108388E7</v>
      </c>
      <c r="H16" s="5">
        <v>4823927.0</v>
      </c>
      <c r="I16" s="5">
        <v>178938.0</v>
      </c>
      <c r="J16" s="5">
        <v>7.4719052E7</v>
      </c>
      <c r="K16" s="5">
        <v>143830.0</v>
      </c>
      <c r="L16" s="5">
        <v>5208231.0</v>
      </c>
      <c r="M16" s="5">
        <v>5005184.0</v>
      </c>
      <c r="N16" s="5">
        <v>142085.0</v>
      </c>
      <c r="O16" s="5">
        <v>3635988.0</v>
      </c>
      <c r="P16" s="5">
        <v>336713.0</v>
      </c>
      <c r="Q16" s="5">
        <v>4410315.0</v>
      </c>
      <c r="R16" s="5">
        <v>988649.0</v>
      </c>
      <c r="S16" s="6">
        <v>1.03E8</v>
      </c>
      <c r="T16" s="5">
        <v>5872833.0</v>
      </c>
      <c r="U16" s="5">
        <v>3486924.0</v>
      </c>
      <c r="V16" s="5">
        <v>6701682.0</v>
      </c>
      <c r="W16" s="5">
        <v>8065067.0</v>
      </c>
      <c r="X16" s="5">
        <v>1.6438076E7</v>
      </c>
      <c r="Y16" s="5">
        <v>233746.0</v>
      </c>
      <c r="Z16" s="5">
        <v>1863763.0</v>
      </c>
      <c r="AA16" s="5">
        <v>4108189.0</v>
      </c>
      <c r="AB16" s="6">
        <v>8548141.0</v>
      </c>
      <c r="AC16" s="6">
        <v>7.51E8</v>
      </c>
      <c r="AD16" s="5">
        <v>1619908.0</v>
      </c>
      <c r="AE16" s="5">
        <v>2275276.0</v>
      </c>
      <c r="AF16" s="5">
        <v>6135935.0</v>
      </c>
      <c r="AG16" s="5">
        <v>8151430.0</v>
      </c>
      <c r="AH16" s="5">
        <v>2.3813885E7</v>
      </c>
      <c r="AI16" s="5">
        <v>2513454.0</v>
      </c>
      <c r="AJ16" s="5">
        <v>392070.0</v>
      </c>
      <c r="AK16" s="5">
        <v>4720635.0</v>
      </c>
      <c r="AL16" s="5">
        <v>7051691.0</v>
      </c>
      <c r="AM16" s="5">
        <v>3.8305635E7</v>
      </c>
      <c r="AN16" s="5">
        <v>2928156.0</v>
      </c>
      <c r="AO16" s="5">
        <v>294891.0</v>
      </c>
      <c r="AP16" s="5">
        <v>1988331.0</v>
      </c>
      <c r="AQ16" s="5">
        <v>682948.0</v>
      </c>
      <c r="AR16" s="5">
        <v>3.2758E7</v>
      </c>
      <c r="AS16" s="5">
        <v>2.9661976E7</v>
      </c>
      <c r="AT16" s="5">
        <v>630074.0</v>
      </c>
      <c r="AU16" s="5">
        <v>641709.0</v>
      </c>
      <c r="AV16" s="5">
        <v>2206352.0</v>
      </c>
      <c r="AW16" s="5">
        <v>1.0225988E7</v>
      </c>
      <c r="AX16" s="5">
        <v>5471263.0</v>
      </c>
      <c r="AY16" s="5">
        <v>6022515.0</v>
      </c>
      <c r="AZ16" s="5">
        <v>4287357.0</v>
      </c>
      <c r="BA16" s="5">
        <v>665182.0</v>
      </c>
      <c r="BB16" s="5">
        <v>373241.0</v>
      </c>
      <c r="BC16" s="5">
        <v>4514899.0</v>
      </c>
      <c r="BD16" s="6">
        <v>3297283.0</v>
      </c>
      <c r="BE16" s="6">
        <v>5.89E8</v>
      </c>
      <c r="BF16" s="6">
        <v>1.24E8</v>
      </c>
      <c r="BG16" s="5">
        <v>4.1212376E7</v>
      </c>
      <c r="BH16" s="5">
        <v>3319488.0</v>
      </c>
      <c r="BI16" s="5">
        <v>1352945.0</v>
      </c>
      <c r="BJ16" s="5">
        <v>8397869.0</v>
      </c>
      <c r="BK16" s="5">
        <v>1.6692535E7</v>
      </c>
      <c r="BL16" s="5">
        <v>2802245.0</v>
      </c>
      <c r="BM16" s="5">
        <v>2727042.0</v>
      </c>
      <c r="BN16" s="5">
        <v>2053834.0</v>
      </c>
      <c r="BO16" s="5">
        <v>919842.0</v>
      </c>
      <c r="BP16" s="5">
        <v>1490012.0</v>
      </c>
      <c r="BQ16" s="5">
        <v>8154712.0</v>
      </c>
      <c r="BR16" s="5">
        <v>5442353.0</v>
      </c>
      <c r="BS16" s="5">
        <v>1.3747617E7</v>
      </c>
      <c r="BT16" s="5">
        <v>5531801.0</v>
      </c>
      <c r="BU16" s="5">
        <v>1479231.0</v>
      </c>
      <c r="BV16" s="5">
        <v>675573.0</v>
      </c>
      <c r="BW16" s="5">
        <v>5.7441464E7</v>
      </c>
      <c r="BX16" s="5">
        <v>1477186.0</v>
      </c>
      <c r="BY16" s="5">
        <v>1.6345321E7</v>
      </c>
      <c r="BZ16" s="5">
        <v>9114243.0</v>
      </c>
      <c r="CA16" s="5">
        <v>2.7211029E7</v>
      </c>
      <c r="CB16" s="5">
        <v>1000779.0</v>
      </c>
      <c r="CC16" s="5">
        <v>1.1890889E7</v>
      </c>
      <c r="CD16" s="5">
        <v>7987858.0</v>
      </c>
      <c r="CE16" s="5">
        <v>2054233.0</v>
      </c>
      <c r="CF16" s="5">
        <v>2770364.0</v>
      </c>
      <c r="CG16" s="5">
        <v>5451889.0</v>
      </c>
      <c r="CH16" s="5">
        <v>6.3352737E7</v>
      </c>
      <c r="CI16" s="5">
        <v>7.4003986E7</v>
      </c>
      <c r="CJ16" s="5">
        <v>1742012.0</v>
      </c>
      <c r="CK16" s="5">
        <v>2979783.0</v>
      </c>
      <c r="CL16" s="5">
        <v>2882800.0</v>
      </c>
      <c r="CM16" s="5">
        <v>1.443047E7</v>
      </c>
      <c r="CN16" s="5">
        <v>4.3159045E7</v>
      </c>
      <c r="CO16" s="5">
        <v>2019060.0</v>
      </c>
      <c r="CP16" s="5">
        <v>7.8729424E7</v>
      </c>
      <c r="CQ16" s="5">
        <v>4312820.0</v>
      </c>
      <c r="CR16" s="5">
        <v>88734.0</v>
      </c>
      <c r="CS16" s="5">
        <v>70861.0</v>
      </c>
      <c r="CT16" s="5">
        <v>5084348.0</v>
      </c>
      <c r="CU16" s="5">
        <v>2251110.0</v>
      </c>
      <c r="CV16" s="5">
        <v>3539721.0</v>
      </c>
      <c r="CW16" s="5">
        <v>2.51349E7</v>
      </c>
      <c r="CX16" s="5">
        <v>3531806.0</v>
      </c>
      <c r="CY16" s="5">
        <v>2.2618094E7</v>
      </c>
      <c r="CZ16" s="5">
        <v>1.0544948E7</v>
      </c>
      <c r="DA16" s="5">
        <v>1.4657583E7</v>
      </c>
      <c r="DB16" s="5">
        <v>262869.0</v>
      </c>
      <c r="DC16" s="5">
        <v>523637.0</v>
      </c>
      <c r="DD16" s="5">
        <v>3433114.0</v>
      </c>
      <c r="DE16" s="5">
        <v>3.7087752E7</v>
      </c>
      <c r="DF16" s="5">
        <v>398403.0</v>
      </c>
      <c r="DG16" s="5">
        <v>2564964.0</v>
      </c>
      <c r="DH16" s="5">
        <v>737164.0</v>
      </c>
      <c r="DI16" s="5">
        <v>5585815.0</v>
      </c>
      <c r="DJ16" s="5">
        <v>1.1562075E7</v>
      </c>
      <c r="DK16" s="5">
        <v>2.4500269E7</v>
      </c>
      <c r="DL16" s="5">
        <v>2.8950235E7</v>
      </c>
      <c r="DM16" s="6">
        <v>1.7352713E7</v>
      </c>
      <c r="DN16" s="6">
        <v>1.48E8</v>
      </c>
      <c r="DO16" s="5">
        <v>1602579.0</v>
      </c>
      <c r="DP16" s="5">
        <v>1.4140281E7</v>
      </c>
      <c r="DQ16" s="5">
        <v>1.4103878E7</v>
      </c>
      <c r="DR16" s="5">
        <v>4.6244737E7</v>
      </c>
      <c r="DS16" s="5">
        <v>8881668.0</v>
      </c>
      <c r="DT16" s="5">
        <v>5262626.0</v>
      </c>
      <c r="DU16" s="5">
        <v>6355442.0</v>
      </c>
    </row>
    <row r="17">
      <c r="A17" s="72">
        <v>2005.0</v>
      </c>
      <c r="B17" s="5">
        <v>1.0808305E7</v>
      </c>
      <c r="C17" s="5">
        <v>1.9124872E7</v>
      </c>
      <c r="D17" s="5">
        <v>7847368.0</v>
      </c>
      <c r="E17" s="5">
        <v>1.947316E7</v>
      </c>
      <c r="F17" s="5">
        <v>1646153.0</v>
      </c>
      <c r="G17" s="5">
        <v>1.0197558E7</v>
      </c>
      <c r="H17" s="5">
        <v>4921554.0</v>
      </c>
      <c r="I17" s="5">
        <v>182875.0</v>
      </c>
      <c r="J17" s="5">
        <v>7.6513597E7</v>
      </c>
      <c r="K17" s="5">
        <v>143253.0</v>
      </c>
      <c r="L17" s="5">
        <v>5169508.0</v>
      </c>
      <c r="M17" s="5">
        <v>5014648.0</v>
      </c>
      <c r="N17" s="5">
        <v>147384.0</v>
      </c>
      <c r="O17" s="5">
        <v>3775864.0</v>
      </c>
      <c r="P17" s="5">
        <v>352498.0</v>
      </c>
      <c r="Q17" s="5">
        <v>4502164.0</v>
      </c>
      <c r="R17" s="5">
        <v>1010158.0</v>
      </c>
      <c r="S17" s="6">
        <v>1.05E8</v>
      </c>
      <c r="T17" s="5">
        <v>6071146.0</v>
      </c>
      <c r="U17" s="5">
        <v>3648799.0</v>
      </c>
      <c r="V17" s="5">
        <v>6872429.0</v>
      </c>
      <c r="W17" s="5">
        <v>8329371.0</v>
      </c>
      <c r="X17" s="5">
        <v>1.649726E7</v>
      </c>
      <c r="Y17" s="5">
        <v>241130.0</v>
      </c>
      <c r="Z17" s="5">
        <v>1902730.0</v>
      </c>
      <c r="AA17" s="5">
        <v>4270129.0</v>
      </c>
      <c r="AB17" s="6">
        <v>8642374.0</v>
      </c>
      <c r="AC17" s="6">
        <v>7.59E8</v>
      </c>
      <c r="AD17" s="5">
        <v>1660758.0</v>
      </c>
      <c r="AE17" s="5">
        <v>2316720.0</v>
      </c>
      <c r="AF17" s="5">
        <v>6140079.0</v>
      </c>
      <c r="AG17" s="5">
        <v>8297520.0</v>
      </c>
      <c r="AH17" s="5">
        <v>2.4643862E7</v>
      </c>
      <c r="AI17" s="5">
        <v>2509254.0</v>
      </c>
      <c r="AJ17" s="5">
        <v>403019.0</v>
      </c>
      <c r="AK17" s="5">
        <v>4795988.0</v>
      </c>
      <c r="AL17" s="5">
        <v>7177604.0</v>
      </c>
      <c r="AM17" s="5">
        <v>3.9340047E7</v>
      </c>
      <c r="AN17" s="5">
        <v>2951382.0</v>
      </c>
      <c r="AO17" s="5">
        <v>305550.0</v>
      </c>
      <c r="AP17" s="5">
        <v>2078048.0</v>
      </c>
      <c r="AQ17" s="5">
        <v>678425.0</v>
      </c>
      <c r="AR17" s="5">
        <v>3.3811571E7</v>
      </c>
      <c r="AS17" s="5">
        <v>2.9673519E7</v>
      </c>
      <c r="AT17" s="5">
        <v>650098.0</v>
      </c>
      <c r="AU17" s="5">
        <v>662586.0</v>
      </c>
      <c r="AV17" s="5">
        <v>2190303.0</v>
      </c>
      <c r="AW17" s="5">
        <v>1.0540709E7</v>
      </c>
      <c r="AX17" s="5">
        <v>5461753.0</v>
      </c>
      <c r="AY17" s="5">
        <v>6198230.0</v>
      </c>
      <c r="AZ17" s="5">
        <v>4391041.0</v>
      </c>
      <c r="BA17" s="5">
        <v>683175.0</v>
      </c>
      <c r="BB17" s="5">
        <v>368056.0</v>
      </c>
      <c r="BC17" s="5">
        <v>4619649.0</v>
      </c>
      <c r="BD17" s="6">
        <v>3387623.0</v>
      </c>
      <c r="BE17" s="6">
        <v>6.0E8</v>
      </c>
      <c r="BF17" s="6">
        <v>1.25E8</v>
      </c>
      <c r="BG17" s="5">
        <v>4.2532189E7</v>
      </c>
      <c r="BH17" s="5">
        <v>3359473.0</v>
      </c>
      <c r="BI17" s="5">
        <v>1358210.0</v>
      </c>
      <c r="BJ17" s="5">
        <v>8510538.0</v>
      </c>
      <c r="BK17" s="5">
        <v>1.7171653E7</v>
      </c>
      <c r="BL17" s="5">
        <v>2867761.0</v>
      </c>
      <c r="BM17" s="5">
        <v>2799364.0</v>
      </c>
      <c r="BN17" s="5">
        <v>2126663.0</v>
      </c>
      <c r="BO17" s="5">
        <v>931105.0</v>
      </c>
      <c r="BP17" s="5">
        <v>1530277.0</v>
      </c>
      <c r="BQ17" s="5">
        <v>8426206.0</v>
      </c>
      <c r="BR17" s="5">
        <v>5613356.0</v>
      </c>
      <c r="BS17" s="5">
        <v>1.4094446E7</v>
      </c>
      <c r="BT17" s="5">
        <v>5727664.0</v>
      </c>
      <c r="BU17" s="5">
        <v>1528675.0</v>
      </c>
      <c r="BV17" s="5">
        <v>675390.0</v>
      </c>
      <c r="BW17" s="5">
        <v>5.8274411E7</v>
      </c>
      <c r="BX17" s="5">
        <v>1514680.0</v>
      </c>
      <c r="BY17" s="5">
        <v>1.6516301E7</v>
      </c>
      <c r="BZ17" s="5">
        <v>9376153.0</v>
      </c>
      <c r="CA17" s="5">
        <v>2.7361003E7</v>
      </c>
      <c r="CB17" s="5">
        <v>1016459.0</v>
      </c>
      <c r="CC17" s="5">
        <v>1.2032623E7</v>
      </c>
      <c r="CD17" s="5">
        <v>7952268.0</v>
      </c>
      <c r="CE17" s="5">
        <v>2074138.0</v>
      </c>
      <c r="CF17" s="5">
        <v>2824361.0</v>
      </c>
      <c r="CG17" s="5">
        <v>5631182.0</v>
      </c>
      <c r="CH17" s="5">
        <v>6.5090425E7</v>
      </c>
      <c r="CI17" s="5">
        <v>7.6314512E7</v>
      </c>
      <c r="CJ17" s="5">
        <v>1773086.0</v>
      </c>
      <c r="CK17" s="5">
        <v>3053015.0</v>
      </c>
      <c r="CL17" s="5">
        <v>2946305.0</v>
      </c>
      <c r="CM17" s="5">
        <v>1.4666861E7</v>
      </c>
      <c r="CN17" s="5">
        <v>4.4005793E7</v>
      </c>
      <c r="CO17" s="5">
        <v>2023611.0</v>
      </c>
      <c r="CP17" s="5">
        <v>7.8435128E7</v>
      </c>
      <c r="CQ17" s="5">
        <v>4430926.0</v>
      </c>
      <c r="CR17" s="5">
        <v>90768.0</v>
      </c>
      <c r="CS17" s="5">
        <v>72851.0</v>
      </c>
      <c r="CT17" s="5">
        <v>5252291.0</v>
      </c>
      <c r="CU17" s="5">
        <v>2354768.0</v>
      </c>
      <c r="CV17" s="5">
        <v>3633409.0</v>
      </c>
      <c r="CW17" s="5">
        <v>2.5584677E7</v>
      </c>
      <c r="CX17" s="5">
        <v>3693445.0</v>
      </c>
      <c r="CY17" s="5">
        <v>2.2916107E7</v>
      </c>
      <c r="CZ17" s="5">
        <v>1.0598028E7</v>
      </c>
      <c r="DA17" s="5">
        <v>1.507832E7</v>
      </c>
      <c r="DB17" s="5">
        <v>265396.0</v>
      </c>
      <c r="DC17" s="5">
        <v>533540.0</v>
      </c>
      <c r="DD17" s="5">
        <v>3549834.0</v>
      </c>
      <c r="DE17" s="5">
        <v>3.7123622E7</v>
      </c>
      <c r="DF17" s="5">
        <v>410245.0</v>
      </c>
      <c r="DG17" s="5">
        <v>2648137.0</v>
      </c>
      <c r="DH17" s="5">
        <v>740298.0</v>
      </c>
      <c r="DI17" s="5">
        <v>5659830.0</v>
      </c>
      <c r="DJ17" s="5">
        <v>1.1987914E7</v>
      </c>
      <c r="DK17" s="5">
        <v>2.4278372E7</v>
      </c>
      <c r="DL17" s="5">
        <v>2.9202872E7</v>
      </c>
      <c r="DM17" s="6">
        <v>1.78545E7</v>
      </c>
      <c r="DN17" s="6">
        <v>1.48E8</v>
      </c>
      <c r="DO17" s="5">
        <v>1602266.0</v>
      </c>
      <c r="DP17" s="5">
        <v>1.4454876E7</v>
      </c>
      <c r="DQ17" s="5">
        <v>1.4386529E7</v>
      </c>
      <c r="DR17" s="5">
        <v>4.7153469E7</v>
      </c>
      <c r="DS17" s="5">
        <v>9257155.0</v>
      </c>
      <c r="DT17" s="5">
        <v>5411887.0</v>
      </c>
      <c r="DU17" s="5">
        <v>6435201.0</v>
      </c>
    </row>
    <row r="18">
      <c r="A18" s="72">
        <v>2006.0</v>
      </c>
      <c r="B18" s="5">
        <v>1.1124393E7</v>
      </c>
      <c r="C18" s="5">
        <v>1.9486701E7</v>
      </c>
      <c r="D18" s="5">
        <v>8099036.0</v>
      </c>
      <c r="E18" s="5">
        <v>1.9692744E7</v>
      </c>
      <c r="F18" s="5">
        <v>1638428.0</v>
      </c>
      <c r="G18" s="5">
        <v>1.0344111E7</v>
      </c>
      <c r="H18" s="5">
        <v>5008107.0</v>
      </c>
      <c r="I18" s="5">
        <v>186589.0</v>
      </c>
      <c r="J18" s="5">
        <v>7.8074731E7</v>
      </c>
      <c r="K18" s="5">
        <v>142451.0</v>
      </c>
      <c r="L18" s="5">
        <v>5116488.0</v>
      </c>
      <c r="M18" s="5">
        <v>5025185.0</v>
      </c>
      <c r="N18" s="5">
        <v>151810.0</v>
      </c>
      <c r="O18" s="5">
        <v>3908116.0</v>
      </c>
      <c r="P18" s="5">
        <v>365674.0</v>
      </c>
      <c r="Q18" s="5">
        <v>4595091.0</v>
      </c>
      <c r="R18" s="5">
        <v>1034753.0</v>
      </c>
      <c r="S18" s="6">
        <v>1.06E8</v>
      </c>
      <c r="T18" s="5">
        <v>6260396.0</v>
      </c>
      <c r="U18" s="5">
        <v>3805575.0</v>
      </c>
      <c r="V18" s="5">
        <v>7058955.0</v>
      </c>
      <c r="W18" s="5">
        <v>8579871.0</v>
      </c>
      <c r="X18" s="5">
        <v>1.6530748E7</v>
      </c>
      <c r="Y18" s="5">
        <v>248746.0</v>
      </c>
      <c r="Z18" s="5">
        <v>1944072.0</v>
      </c>
      <c r="AA18" s="5">
        <v>4422370.0</v>
      </c>
      <c r="AB18" s="6">
        <v>8733954.0</v>
      </c>
      <c r="AC18" s="6">
        <v>7.64E8</v>
      </c>
      <c r="AD18" s="5">
        <v>1709022.0</v>
      </c>
      <c r="AE18" s="5">
        <v>2357005.0</v>
      </c>
      <c r="AF18" s="5">
        <v>6142839.0</v>
      </c>
      <c r="AG18" s="5">
        <v>8465037.0</v>
      </c>
      <c r="AH18" s="5">
        <v>2.5442065E7</v>
      </c>
      <c r="AI18" s="5">
        <v>2510729.0</v>
      </c>
      <c r="AJ18" s="5">
        <v>412734.0</v>
      </c>
      <c r="AK18" s="5">
        <v>4869952.0</v>
      </c>
      <c r="AL18" s="5">
        <v>7315624.0</v>
      </c>
      <c r="AM18" s="5">
        <v>4.0223134E7</v>
      </c>
      <c r="AN18" s="5">
        <v>2983150.0</v>
      </c>
      <c r="AO18" s="5">
        <v>314954.0</v>
      </c>
      <c r="AP18" s="5">
        <v>2134587.0</v>
      </c>
      <c r="AQ18" s="5">
        <v>670722.0</v>
      </c>
      <c r="AR18" s="5">
        <v>3.4897525E7</v>
      </c>
      <c r="AS18" s="5">
        <v>2.9660375E7</v>
      </c>
      <c r="AT18" s="5">
        <v>670353.0</v>
      </c>
      <c r="AU18" s="5">
        <v>682235.0</v>
      </c>
      <c r="AV18" s="5">
        <v>2162269.0</v>
      </c>
      <c r="AW18" s="5">
        <v>1.0848777E7</v>
      </c>
      <c r="AX18" s="5">
        <v>5449431.0</v>
      </c>
      <c r="AY18" s="5">
        <v>6386572.0</v>
      </c>
      <c r="AZ18" s="5">
        <v>4500703.0</v>
      </c>
      <c r="BA18" s="5">
        <v>700249.0</v>
      </c>
      <c r="BB18" s="5">
        <v>369104.0</v>
      </c>
      <c r="BC18" s="5">
        <v>4724704.0</v>
      </c>
      <c r="BD18" s="6">
        <v>3485911.0</v>
      </c>
      <c r="BE18" s="6">
        <v>6.11E8</v>
      </c>
      <c r="BF18" s="6">
        <v>1.27E8</v>
      </c>
      <c r="BG18" s="5">
        <v>4.3393675E7</v>
      </c>
      <c r="BH18" s="5">
        <v>3408183.0</v>
      </c>
      <c r="BI18" s="5">
        <v>1371701.0</v>
      </c>
      <c r="BJ18" s="5">
        <v>8607555.0</v>
      </c>
      <c r="BK18" s="5">
        <v>1.7629535E7</v>
      </c>
      <c r="BL18" s="5">
        <v>2911396.0</v>
      </c>
      <c r="BM18" s="5">
        <v>2881088.0</v>
      </c>
      <c r="BN18" s="5">
        <v>2179264.0</v>
      </c>
      <c r="BO18" s="5">
        <v>947286.0</v>
      </c>
      <c r="BP18" s="5">
        <v>1582552.0</v>
      </c>
      <c r="BQ18" s="5">
        <v>8704107.0</v>
      </c>
      <c r="BR18" s="5">
        <v>5797470.0</v>
      </c>
      <c r="BS18" s="5">
        <v>1.4445127E7</v>
      </c>
      <c r="BT18" s="5">
        <v>5911092.0</v>
      </c>
      <c r="BU18" s="5">
        <v>1572135.0</v>
      </c>
      <c r="BV18" s="5">
        <v>673846.0</v>
      </c>
      <c r="BW18" s="5">
        <v>5.9330798E7</v>
      </c>
      <c r="BX18" s="5">
        <v>1547274.0</v>
      </c>
      <c r="BY18" s="5">
        <v>1.673094E7</v>
      </c>
      <c r="BZ18" s="5">
        <v>9612689.0</v>
      </c>
      <c r="CA18" s="5">
        <v>2.7447024E7</v>
      </c>
      <c r="CB18" s="5">
        <v>1034671.0</v>
      </c>
      <c r="CC18" s="5">
        <v>1.2241393E7</v>
      </c>
      <c r="CD18" s="5">
        <v>7894937.0</v>
      </c>
      <c r="CE18" s="5">
        <v>2089339.0</v>
      </c>
      <c r="CF18" s="5">
        <v>2881522.0</v>
      </c>
      <c r="CG18" s="5">
        <v>5809181.0</v>
      </c>
      <c r="CH18" s="5">
        <v>6.669983E7</v>
      </c>
      <c r="CI18" s="5">
        <v>7.8619873E7</v>
      </c>
      <c r="CJ18" s="5">
        <v>1805188.0</v>
      </c>
      <c r="CK18" s="5">
        <v>3129250.0</v>
      </c>
      <c r="CL18" s="5">
        <v>3008295.0</v>
      </c>
      <c r="CM18" s="5">
        <v>1.4898097E7</v>
      </c>
      <c r="CN18" s="5">
        <v>4.4894211E7</v>
      </c>
      <c r="CO18" s="5">
        <v>2015117.0</v>
      </c>
      <c r="CP18" s="5">
        <v>7.7692672E7</v>
      </c>
      <c r="CQ18" s="5">
        <v>4552474.0</v>
      </c>
      <c r="CR18" s="5">
        <v>92048.0</v>
      </c>
      <c r="CS18" s="5">
        <v>74730.0</v>
      </c>
      <c r="CT18" s="5">
        <v>5411245.0</v>
      </c>
      <c r="CU18" s="5">
        <v>2436820.0</v>
      </c>
      <c r="CV18" s="5">
        <v>3726129.0</v>
      </c>
      <c r="CW18" s="5">
        <v>2.6025318E7</v>
      </c>
      <c r="CX18" s="5">
        <v>3865521.0</v>
      </c>
      <c r="CY18" s="5">
        <v>2.3161329E7</v>
      </c>
      <c r="CZ18" s="5">
        <v>1.0630492E7</v>
      </c>
      <c r="DA18" s="5">
        <v>1.5487885E7</v>
      </c>
      <c r="DB18" s="5">
        <v>267743.0</v>
      </c>
      <c r="DC18" s="5">
        <v>546159.0</v>
      </c>
      <c r="DD18" s="5">
        <v>3666997.0</v>
      </c>
      <c r="DE18" s="5">
        <v>3.7216552E7</v>
      </c>
      <c r="DF18" s="5">
        <v>427123.0</v>
      </c>
      <c r="DG18" s="5">
        <v>2726881.0</v>
      </c>
      <c r="DH18" s="5">
        <v>741570.0</v>
      </c>
      <c r="DI18" s="5">
        <v>5734330.0</v>
      </c>
      <c r="DJ18" s="5">
        <v>1.2425214E7</v>
      </c>
      <c r="DK18" s="5">
        <v>2.4046721E7</v>
      </c>
      <c r="DL18" s="5">
        <v>2.9440938E7</v>
      </c>
      <c r="DM18" s="6">
        <v>1.8377802E7</v>
      </c>
      <c r="DN18" s="6">
        <v>1.49E8</v>
      </c>
      <c r="DO18" s="5">
        <v>1605578.0</v>
      </c>
      <c r="DP18" s="5">
        <v>1.4759352E7</v>
      </c>
      <c r="DQ18" s="5">
        <v>1.4657083E7</v>
      </c>
      <c r="DR18" s="5">
        <v>4.7909242E7</v>
      </c>
      <c r="DS18" s="5">
        <v>9642313.0</v>
      </c>
      <c r="DT18" s="5">
        <v>5570759.0</v>
      </c>
      <c r="DU18" s="5">
        <v>6532555.0</v>
      </c>
    </row>
    <row r="19">
      <c r="A19" s="72">
        <v>2007.0</v>
      </c>
      <c r="B19" s="5">
        <v>1.1401881E7</v>
      </c>
      <c r="C19" s="5">
        <v>1.98237E7</v>
      </c>
      <c r="D19" s="5">
        <v>8365536.0</v>
      </c>
      <c r="E19" s="5">
        <v>1.9924596E7</v>
      </c>
      <c r="F19" s="5">
        <v>1627889.0</v>
      </c>
      <c r="G19" s="5">
        <v>1.0397533E7</v>
      </c>
      <c r="H19" s="5">
        <v>5089667.0</v>
      </c>
      <c r="I19" s="5">
        <v>190307.0</v>
      </c>
      <c r="J19" s="5">
        <v>7.9529849E7</v>
      </c>
      <c r="K19" s="5">
        <v>141622.0</v>
      </c>
      <c r="L19" s="5">
        <v>5062031.0</v>
      </c>
      <c r="M19" s="5">
        <v>5038717.0</v>
      </c>
      <c r="N19" s="5">
        <v>156236.0</v>
      </c>
      <c r="O19" s="5">
        <v>4045717.0</v>
      </c>
      <c r="P19" s="5">
        <v>377598.0</v>
      </c>
      <c r="Q19" s="5">
        <v>4689378.0</v>
      </c>
      <c r="R19" s="5">
        <v>1060134.0</v>
      </c>
      <c r="S19" s="6">
        <v>1.07E8</v>
      </c>
      <c r="T19" s="5">
        <v>6460790.0</v>
      </c>
      <c r="U19" s="5">
        <v>3963603.0</v>
      </c>
      <c r="V19" s="5">
        <v>7247316.0</v>
      </c>
      <c r="W19" s="5">
        <v>8844879.0</v>
      </c>
      <c r="X19" s="5">
        <v>1.6585873E7</v>
      </c>
      <c r="Y19" s="5">
        <v>255445.0</v>
      </c>
      <c r="Z19" s="5">
        <v>1988740.0</v>
      </c>
      <c r="AA19" s="5">
        <v>4582182.0</v>
      </c>
      <c r="AB19" s="6">
        <v>8820939.0</v>
      </c>
      <c r="AC19" s="6">
        <v>7.7E8</v>
      </c>
      <c r="AD19" s="5">
        <v>1761327.0</v>
      </c>
      <c r="AE19" s="5">
        <v>2392621.0</v>
      </c>
      <c r="AF19" s="5">
        <v>6140100.0</v>
      </c>
      <c r="AG19" s="5">
        <v>8647457.0</v>
      </c>
      <c r="AH19" s="5">
        <v>2.6305687E7</v>
      </c>
      <c r="AI19" s="5">
        <v>2517042.0</v>
      </c>
      <c r="AJ19" s="5">
        <v>422480.0</v>
      </c>
      <c r="AK19" s="5">
        <v>4944788.0</v>
      </c>
      <c r="AL19" s="5">
        <v>7451291.0</v>
      </c>
      <c r="AM19" s="5">
        <v>4.1079616E7</v>
      </c>
      <c r="AN19" s="5">
        <v>3013567.0</v>
      </c>
      <c r="AO19" s="5">
        <v>324153.0</v>
      </c>
      <c r="AP19" s="5">
        <v>2183203.0</v>
      </c>
      <c r="AQ19" s="5">
        <v>663030.0</v>
      </c>
      <c r="AR19" s="5">
        <v>3.6039498E7</v>
      </c>
      <c r="AS19" s="5">
        <v>2.9615344E7</v>
      </c>
      <c r="AT19" s="5">
        <v>690845.0</v>
      </c>
      <c r="AU19" s="5">
        <v>703051.0</v>
      </c>
      <c r="AV19" s="5">
        <v>2132796.0</v>
      </c>
      <c r="AW19" s="5">
        <v>1.1172751E7</v>
      </c>
      <c r="AX19" s="5">
        <v>5428731.0</v>
      </c>
      <c r="AY19" s="5">
        <v>6583398.0</v>
      </c>
      <c r="AZ19" s="5">
        <v>4627785.0</v>
      </c>
      <c r="BA19" s="5">
        <v>718658.0</v>
      </c>
      <c r="BB19" s="5">
        <v>371001.0</v>
      </c>
      <c r="BC19" s="5">
        <v>4828661.0</v>
      </c>
      <c r="BD19" s="6">
        <v>3585872.0</v>
      </c>
      <c r="BE19" s="6">
        <v>6.21E8</v>
      </c>
      <c r="BF19" s="6">
        <v>1.29E8</v>
      </c>
      <c r="BG19" s="5">
        <v>4.4136241E7</v>
      </c>
      <c r="BH19" s="5">
        <v>3457084.0</v>
      </c>
      <c r="BI19" s="5">
        <v>1384187.0</v>
      </c>
      <c r="BJ19" s="5">
        <v>8707721.0</v>
      </c>
      <c r="BK19" s="5">
        <v>1.8091477E7</v>
      </c>
      <c r="BL19" s="5">
        <v>2947798.0</v>
      </c>
      <c r="BM19" s="5">
        <v>2967407.0</v>
      </c>
      <c r="BN19" s="5">
        <v>2213912.0</v>
      </c>
      <c r="BO19" s="5">
        <v>963306.0</v>
      </c>
      <c r="BP19" s="5">
        <v>1645229.0</v>
      </c>
      <c r="BQ19" s="5">
        <v>8989744.0</v>
      </c>
      <c r="BR19" s="5">
        <v>5989385.0</v>
      </c>
      <c r="BS19" s="5">
        <v>1.4798922E7</v>
      </c>
      <c r="BT19" s="5">
        <v>6109161.0</v>
      </c>
      <c r="BU19" s="5">
        <v>1615409.0</v>
      </c>
      <c r="BV19" s="5">
        <v>674231.0</v>
      </c>
      <c r="BW19" s="5">
        <v>6.044587E7</v>
      </c>
      <c r="BX19" s="5">
        <v>1574971.0</v>
      </c>
      <c r="BY19" s="5">
        <v>1.6931807E7</v>
      </c>
      <c r="BZ19" s="5">
        <v>9866046.0</v>
      </c>
      <c r="CA19" s="5">
        <v>2.7528605E7</v>
      </c>
      <c r="CB19" s="5">
        <v>1054608.0</v>
      </c>
      <c r="CC19" s="5">
        <v>1.2442048E7</v>
      </c>
      <c r="CD19" s="5">
        <v>7846535.0</v>
      </c>
      <c r="CE19" s="5">
        <v>2097543.0</v>
      </c>
      <c r="CF19" s="5">
        <v>2935504.0</v>
      </c>
      <c r="CG19" s="5">
        <v>5998669.0</v>
      </c>
      <c r="CH19" s="5">
        <v>6.8403641E7</v>
      </c>
      <c r="CI19" s="5">
        <v>8.0793781E7</v>
      </c>
      <c r="CJ19" s="5">
        <v>1834786.0</v>
      </c>
      <c r="CK19" s="5">
        <v>3206606.0</v>
      </c>
      <c r="CL19" s="5">
        <v>3064401.0</v>
      </c>
      <c r="CM19" s="5">
        <v>1.5132588E7</v>
      </c>
      <c r="CN19" s="5">
        <v>4.5791697E7</v>
      </c>
      <c r="CO19" s="5">
        <v>2005247.0</v>
      </c>
      <c r="CP19" s="5">
        <v>7.6916178E7</v>
      </c>
      <c r="CQ19" s="5">
        <v>4664916.0</v>
      </c>
      <c r="CR19" s="5">
        <v>93260.0</v>
      </c>
      <c r="CS19" s="5">
        <v>76521.0</v>
      </c>
      <c r="CT19" s="5">
        <v>5577298.0</v>
      </c>
      <c r="CU19" s="5">
        <v>2509120.0</v>
      </c>
      <c r="CV19" s="5">
        <v>3818443.0</v>
      </c>
      <c r="CW19" s="5">
        <v>2.6415909E7</v>
      </c>
      <c r="CX19" s="5">
        <v>4050132.0</v>
      </c>
      <c r="CY19" s="5">
        <v>2.3424023E7</v>
      </c>
      <c r="CZ19" s="5">
        <v>1.0641719E7</v>
      </c>
      <c r="DA19" s="5">
        <v>1.5925258E7</v>
      </c>
      <c r="DB19" s="5">
        <v>269969.0</v>
      </c>
      <c r="DC19" s="5">
        <v>560405.0</v>
      </c>
      <c r="DD19" s="5">
        <v>3774909.0</v>
      </c>
      <c r="DE19" s="5">
        <v>3.7175513E7</v>
      </c>
      <c r="DF19" s="5">
        <v>444294.0</v>
      </c>
      <c r="DG19" s="5">
        <v>2808359.0</v>
      </c>
      <c r="DH19" s="5">
        <v>741568.0</v>
      </c>
      <c r="DI19" s="5">
        <v>5798042.0</v>
      </c>
      <c r="DJ19" s="5">
        <v>1.289463E7</v>
      </c>
      <c r="DK19" s="5">
        <v>2.3822739E7</v>
      </c>
      <c r="DL19" s="5">
        <v>2.966399E7</v>
      </c>
      <c r="DM19" s="6">
        <v>1.8950371E7</v>
      </c>
      <c r="DN19" s="6">
        <v>1.49E8</v>
      </c>
      <c r="DO19" s="5">
        <v>1610448.0</v>
      </c>
      <c r="DP19" s="5">
        <v>1.5060803E7</v>
      </c>
      <c r="DQ19" s="5">
        <v>1.491801E7</v>
      </c>
      <c r="DR19" s="5">
        <v>4.8679798E7</v>
      </c>
      <c r="DS19" s="5">
        <v>1.005905E7</v>
      </c>
      <c r="DT19" s="5">
        <v>5739776.0</v>
      </c>
      <c r="DU19" s="5">
        <v>6638365.0</v>
      </c>
    </row>
    <row r="20">
      <c r="A20" s="72">
        <v>2008.0</v>
      </c>
      <c r="B20" s="5">
        <v>1.16716E7</v>
      </c>
      <c r="C20" s="5">
        <v>2.0135854E7</v>
      </c>
      <c r="D20" s="5">
        <v>8647727.0</v>
      </c>
      <c r="E20" s="5">
        <v>2.016177E7</v>
      </c>
      <c r="F20" s="5">
        <v>1615573.0</v>
      </c>
      <c r="G20" s="5">
        <v>1.0586247E7</v>
      </c>
      <c r="H20" s="5">
        <v>5210361.0</v>
      </c>
      <c r="I20" s="5">
        <v>194251.0</v>
      </c>
      <c r="J20" s="5">
        <v>8.0900197E7</v>
      </c>
      <c r="K20" s="5">
        <v>140727.0</v>
      </c>
      <c r="L20" s="5">
        <v>5005297.0</v>
      </c>
      <c r="M20" s="5">
        <v>5053480.0</v>
      </c>
      <c r="N20" s="5">
        <v>160586.0</v>
      </c>
      <c r="O20" s="5">
        <v>4187532.0</v>
      </c>
      <c r="P20" s="5">
        <v>388520.0</v>
      </c>
      <c r="Q20" s="5">
        <v>4785376.0</v>
      </c>
      <c r="R20" s="5">
        <v>1086166.0</v>
      </c>
      <c r="S20" s="6">
        <v>1.08E8</v>
      </c>
      <c r="T20" s="5">
        <v>6670859.0</v>
      </c>
      <c r="U20" s="5">
        <v>4121610.0</v>
      </c>
      <c r="V20" s="5">
        <v>7436084.0</v>
      </c>
      <c r="W20" s="5">
        <v>9121646.0</v>
      </c>
      <c r="X20" s="5">
        <v>1.664847E7</v>
      </c>
      <c r="Y20" s="5">
        <v>261457.0</v>
      </c>
      <c r="Z20" s="5">
        <v>2036597.0</v>
      </c>
      <c r="AA20" s="5">
        <v>4751147.0</v>
      </c>
      <c r="AB20" s="6">
        <v>8902230.0</v>
      </c>
      <c r="AC20" s="6">
        <v>7.74E8</v>
      </c>
      <c r="AD20" s="5">
        <v>1816091.0</v>
      </c>
      <c r="AE20" s="5">
        <v>2424435.0</v>
      </c>
      <c r="AF20" s="5">
        <v>6127384.0</v>
      </c>
      <c r="AG20" s="5">
        <v>8847007.0</v>
      </c>
      <c r="AH20" s="5">
        <v>2.7222973E7</v>
      </c>
      <c r="AI20" s="5">
        <v>2527836.0</v>
      </c>
      <c r="AJ20" s="5">
        <v>432032.0</v>
      </c>
      <c r="AK20" s="5">
        <v>5018593.0</v>
      </c>
      <c r="AL20" s="5">
        <v>7585453.0</v>
      </c>
      <c r="AM20" s="5">
        <v>4.1901887E7</v>
      </c>
      <c r="AN20" s="5">
        <v>3043282.0</v>
      </c>
      <c r="AO20" s="5">
        <v>333229.0</v>
      </c>
      <c r="AP20" s="5">
        <v>2225618.0</v>
      </c>
      <c r="AQ20" s="5">
        <v>655659.0</v>
      </c>
      <c r="AR20" s="5">
        <v>3.7256292E7</v>
      </c>
      <c r="AS20" s="5">
        <v>2.9548245E7</v>
      </c>
      <c r="AT20" s="5">
        <v>711600.0</v>
      </c>
      <c r="AU20" s="5">
        <v>725131.0</v>
      </c>
      <c r="AV20" s="5">
        <v>2101587.0</v>
      </c>
      <c r="AW20" s="5">
        <v>1.1507066E7</v>
      </c>
      <c r="AX20" s="5">
        <v>5404148.0</v>
      </c>
      <c r="AY20" s="5">
        <v>6787701.0</v>
      </c>
      <c r="AZ20" s="5">
        <v>4768730.0</v>
      </c>
      <c r="BA20" s="5">
        <v>738256.0</v>
      </c>
      <c r="BB20" s="5">
        <v>372999.0</v>
      </c>
      <c r="BC20" s="5">
        <v>4931821.0</v>
      </c>
      <c r="BD20" s="6">
        <v>3687288.0</v>
      </c>
      <c r="BE20" s="6">
        <v>6.32E8</v>
      </c>
      <c r="BF20" s="6">
        <v>1.31E8</v>
      </c>
      <c r="BG20" s="5">
        <v>4.474997E7</v>
      </c>
      <c r="BH20" s="5">
        <v>3506816.0</v>
      </c>
      <c r="BI20" s="5">
        <v>1396079.0</v>
      </c>
      <c r="BJ20" s="5">
        <v>8809833.0</v>
      </c>
      <c r="BK20" s="5">
        <v>1.8559215E7</v>
      </c>
      <c r="BL20" s="5">
        <v>2978605.0</v>
      </c>
      <c r="BM20" s="5">
        <v>3056579.0</v>
      </c>
      <c r="BN20" s="5">
        <v>2248400.0</v>
      </c>
      <c r="BO20" s="5">
        <v>979803.0</v>
      </c>
      <c r="BP20" s="5">
        <v>1713787.0</v>
      </c>
      <c r="BQ20" s="5">
        <v>9285539.0</v>
      </c>
      <c r="BR20" s="5">
        <v>6190236.0</v>
      </c>
      <c r="BS20" s="5">
        <v>1.5150291E7</v>
      </c>
      <c r="BT20" s="5">
        <v>6318132.0</v>
      </c>
      <c r="BU20" s="5">
        <v>1658990.0</v>
      </c>
      <c r="BV20" s="5">
        <v>674842.0</v>
      </c>
      <c r="BW20" s="5">
        <v>6.159938E7</v>
      </c>
      <c r="BX20" s="5">
        <v>1598216.0</v>
      </c>
      <c r="BY20" s="5">
        <v>1.7121703E7</v>
      </c>
      <c r="BZ20" s="5">
        <v>1.0137031E7</v>
      </c>
      <c r="CA20" s="5">
        <v>2.7614359E7</v>
      </c>
      <c r="CB20" s="5">
        <v>1076461.0</v>
      </c>
      <c r="CC20" s="5">
        <v>1.2639213E7</v>
      </c>
      <c r="CD20" s="5">
        <v>7812434.0</v>
      </c>
      <c r="CE20" s="5">
        <v>2103577.0</v>
      </c>
      <c r="CF20" s="5">
        <v>2987046.0</v>
      </c>
      <c r="CG20" s="5">
        <v>6199999.0</v>
      </c>
      <c r="CH20" s="5">
        <v>7.0194009E7</v>
      </c>
      <c r="CI20" s="5">
        <v>8.2891603E7</v>
      </c>
      <c r="CJ20" s="5">
        <v>1862916.0</v>
      </c>
      <c r="CK20" s="5">
        <v>3286216.0</v>
      </c>
      <c r="CL20" s="5">
        <v>3117649.0</v>
      </c>
      <c r="CM20" s="5">
        <v>1.5367161E7</v>
      </c>
      <c r="CN20" s="5">
        <v>4.6734028E7</v>
      </c>
      <c r="CO20" s="5">
        <v>1993917.0</v>
      </c>
      <c r="CP20" s="5">
        <v>7.6111098E7</v>
      </c>
      <c r="CQ20" s="5">
        <v>4771261.0</v>
      </c>
      <c r="CR20" s="5">
        <v>94354.0</v>
      </c>
      <c r="CS20" s="5">
        <v>78246.0</v>
      </c>
      <c r="CT20" s="5">
        <v>5750004.0</v>
      </c>
      <c r="CU20" s="5">
        <v>2576256.0</v>
      </c>
      <c r="CV20" s="5">
        <v>3913468.0</v>
      </c>
      <c r="CW20" s="5">
        <v>2.6780292E7</v>
      </c>
      <c r="CX20" s="5">
        <v>4247579.0</v>
      </c>
      <c r="CY20" s="5">
        <v>2.3604133E7</v>
      </c>
      <c r="CZ20" s="5">
        <v>1.0666181E7</v>
      </c>
      <c r="DA20" s="5">
        <v>1.6381797E7</v>
      </c>
      <c r="DB20" s="5">
        <v>272139.0</v>
      </c>
      <c r="DC20" s="5">
        <v>575771.0</v>
      </c>
      <c r="DD20" s="5">
        <v>3875792.0</v>
      </c>
      <c r="DE20" s="5">
        <v>3.7043794E7</v>
      </c>
      <c r="DF20" s="5">
        <v>461058.0</v>
      </c>
      <c r="DG20" s="5">
        <v>2892121.0</v>
      </c>
      <c r="DH20" s="5">
        <v>740104.0</v>
      </c>
      <c r="DI20" s="5">
        <v>5854847.0</v>
      </c>
      <c r="DJ20" s="5">
        <v>1.3391951E7</v>
      </c>
      <c r="DK20" s="5">
        <v>2.3611811E7</v>
      </c>
      <c r="DL20" s="5">
        <v>2.9863319E7</v>
      </c>
      <c r="DM20" s="6">
        <v>1.9561182E7</v>
      </c>
      <c r="DN20" s="6">
        <v>1.49E8</v>
      </c>
      <c r="DO20" s="5">
        <v>1616330.0</v>
      </c>
      <c r="DP20" s="5">
        <v>1.5358863E7</v>
      </c>
      <c r="DQ20" s="5">
        <v>1.5165524E7</v>
      </c>
      <c r="DR20" s="5">
        <v>4.94122E7</v>
      </c>
      <c r="DS20" s="5">
        <v>1.0497149E7</v>
      </c>
      <c r="DT20" s="5">
        <v>5918685.0</v>
      </c>
      <c r="DU20" s="5">
        <v>6753217.0</v>
      </c>
    </row>
    <row r="21">
      <c r="A21" s="72">
        <v>2009.0</v>
      </c>
      <c r="B21" s="5">
        <v>1.1976808E7</v>
      </c>
      <c r="C21" s="5">
        <v>2.0421359E7</v>
      </c>
      <c r="D21" s="5">
        <v>8947578.0</v>
      </c>
      <c r="E21" s="5">
        <v>2.0392989E7</v>
      </c>
      <c r="F21" s="5">
        <v>1602917.0</v>
      </c>
      <c r="G21" s="5">
        <v>1.0775415E7</v>
      </c>
      <c r="H21" s="5">
        <v>5314227.0</v>
      </c>
      <c r="I21" s="5">
        <v>198377.0</v>
      </c>
      <c r="J21" s="5">
        <v>8.2216923E7</v>
      </c>
      <c r="K21" s="5">
        <v>139695.0</v>
      </c>
      <c r="L21" s="5">
        <v>4947864.0</v>
      </c>
      <c r="M21" s="5">
        <v>5066008.0</v>
      </c>
      <c r="N21" s="5">
        <v>164748.0</v>
      </c>
      <c r="O21" s="5">
        <v>4332362.0</v>
      </c>
      <c r="P21" s="5">
        <v>399068.0</v>
      </c>
      <c r="Q21" s="5">
        <v>4883638.0</v>
      </c>
      <c r="R21" s="5">
        <v>1112585.0</v>
      </c>
      <c r="S21" s="6">
        <v>1.09E8</v>
      </c>
      <c r="T21" s="5">
        <v>6890037.0</v>
      </c>
      <c r="U21" s="5">
        <v>4279178.0</v>
      </c>
      <c r="V21" s="5">
        <v>7613887.0</v>
      </c>
      <c r="W21" s="5">
        <v>9406644.0</v>
      </c>
      <c r="X21" s="5">
        <v>1.6705231E7</v>
      </c>
      <c r="Y21" s="5">
        <v>267095.0</v>
      </c>
      <c r="Z21" s="5">
        <v>2087594.0</v>
      </c>
      <c r="AA21" s="5">
        <v>4931216.0</v>
      </c>
      <c r="AB21" s="6">
        <v>8977262.0</v>
      </c>
      <c r="AC21" s="6">
        <v>7.77E8</v>
      </c>
      <c r="AD21" s="5">
        <v>1871498.0</v>
      </c>
      <c r="AE21" s="5">
        <v>2453922.0</v>
      </c>
      <c r="AF21" s="5">
        <v>6098810.0</v>
      </c>
      <c r="AG21" s="5">
        <v>9064822.0</v>
      </c>
      <c r="AH21" s="5">
        <v>2.8180628E7</v>
      </c>
      <c r="AI21" s="5">
        <v>2537001.0</v>
      </c>
      <c r="AJ21" s="5">
        <v>441141.0</v>
      </c>
      <c r="AK21" s="5">
        <v>5088193.0</v>
      </c>
      <c r="AL21" s="5">
        <v>7719428.0</v>
      </c>
      <c r="AM21" s="5">
        <v>4.2676821E7</v>
      </c>
      <c r="AN21" s="5">
        <v>3072785.0</v>
      </c>
      <c r="AO21" s="5">
        <v>342393.0</v>
      </c>
      <c r="AP21" s="5">
        <v>2265175.0</v>
      </c>
      <c r="AQ21" s="5">
        <v>648031.0</v>
      </c>
      <c r="AR21" s="5">
        <v>3.8565555E7</v>
      </c>
      <c r="AS21" s="5">
        <v>2.9465398E7</v>
      </c>
      <c r="AT21" s="5">
        <v>732684.0</v>
      </c>
      <c r="AU21" s="5">
        <v>748570.0</v>
      </c>
      <c r="AV21" s="5">
        <v>2066366.0</v>
      </c>
      <c r="AW21" s="5">
        <v>1.1842044E7</v>
      </c>
      <c r="AX21" s="5">
        <v>5377598.0</v>
      </c>
      <c r="AY21" s="5">
        <v>6996579.0</v>
      </c>
      <c r="AZ21" s="5">
        <v>4918710.0</v>
      </c>
      <c r="BA21" s="5">
        <v>758812.0</v>
      </c>
      <c r="BB21" s="5">
        <v>374320.0</v>
      </c>
      <c r="BC21" s="5">
        <v>5034966.0</v>
      </c>
      <c r="BD21" s="6">
        <v>3789774.0</v>
      </c>
      <c r="BE21" s="6">
        <v>6.42E8</v>
      </c>
      <c r="BF21" s="6">
        <v>1.32E8</v>
      </c>
      <c r="BG21" s="5">
        <v>4.5255462E7</v>
      </c>
      <c r="BH21" s="5">
        <v>3579824.0</v>
      </c>
      <c r="BI21" s="5">
        <v>1408346.0</v>
      </c>
      <c r="BJ21" s="5">
        <v>9027432.0</v>
      </c>
      <c r="BK21" s="5">
        <v>1.9040171E7</v>
      </c>
      <c r="BL21" s="5">
        <v>3010557.0</v>
      </c>
      <c r="BM21" s="5">
        <v>3145643.0</v>
      </c>
      <c r="BN21" s="5">
        <v>2305506.0</v>
      </c>
      <c r="BO21" s="5">
        <v>997847.0</v>
      </c>
      <c r="BP21" s="5">
        <v>1782816.0</v>
      </c>
      <c r="BQ21" s="5">
        <v>9595301.0</v>
      </c>
      <c r="BR21" s="5">
        <v>6403581.0</v>
      </c>
      <c r="BS21" s="5">
        <v>1.5490524E7</v>
      </c>
      <c r="BT21" s="5">
        <v>6534190.0</v>
      </c>
      <c r="BU21" s="5">
        <v>1703594.0</v>
      </c>
      <c r="BV21" s="5">
        <v>673898.0</v>
      </c>
      <c r="BW21" s="5">
        <v>6.2756184E7</v>
      </c>
      <c r="BX21" s="5">
        <v>1618380.0</v>
      </c>
      <c r="BY21" s="5">
        <v>1.7300457E7</v>
      </c>
      <c r="BZ21" s="5">
        <v>1.0426863E7</v>
      </c>
      <c r="CA21" s="5">
        <v>2.7710458E7</v>
      </c>
      <c r="CB21" s="5">
        <v>1099987.0</v>
      </c>
      <c r="CC21" s="5">
        <v>1.2842762E7</v>
      </c>
      <c r="CD21" s="5">
        <v>7783819.0</v>
      </c>
      <c r="CE21" s="5">
        <v>2112531.0</v>
      </c>
      <c r="CF21" s="5">
        <v>3037346.0</v>
      </c>
      <c r="CG21" s="5">
        <v>6414271.0</v>
      </c>
      <c r="CH21" s="5">
        <v>7.2062736E7</v>
      </c>
      <c r="CI21" s="5">
        <v>8.5007218E7</v>
      </c>
      <c r="CJ21" s="5">
        <v>1891190.0</v>
      </c>
      <c r="CK21" s="5">
        <v>3369755.0</v>
      </c>
      <c r="CL21" s="5">
        <v>3172459.0</v>
      </c>
      <c r="CM21" s="5">
        <v>1.5595274E7</v>
      </c>
      <c r="CN21" s="5">
        <v>4.7722796E7</v>
      </c>
      <c r="CO21" s="5">
        <v>1981880.0</v>
      </c>
      <c r="CP21" s="5">
        <v>7.5275402E7</v>
      </c>
      <c r="CQ21" s="5">
        <v>4881289.0</v>
      </c>
      <c r="CR21" s="5">
        <v>95190.0</v>
      </c>
      <c r="CS21" s="5">
        <v>79952.0</v>
      </c>
      <c r="CT21" s="5">
        <v>5928246.0</v>
      </c>
      <c r="CU21" s="5">
        <v>2644706.0</v>
      </c>
      <c r="CV21" s="5">
        <v>4016311.0</v>
      </c>
      <c r="CW21" s="5">
        <v>2.716743E7</v>
      </c>
      <c r="CX21" s="5">
        <v>4458779.0</v>
      </c>
      <c r="CY21" s="5">
        <v>2.3593451E7</v>
      </c>
      <c r="CZ21" s="5">
        <v>1.0689807E7</v>
      </c>
      <c r="DA21" s="5">
        <v>1.6845078E7</v>
      </c>
      <c r="DB21" s="5">
        <v>274248.0</v>
      </c>
      <c r="DC21" s="5">
        <v>591464.0</v>
      </c>
      <c r="DD21" s="5">
        <v>3973957.0</v>
      </c>
      <c r="DE21" s="5">
        <v>3.6864707E7</v>
      </c>
      <c r="DF21" s="5">
        <v>476350.0</v>
      </c>
      <c r="DG21" s="5">
        <v>2977895.0</v>
      </c>
      <c r="DH21" s="5">
        <v>737030.0</v>
      </c>
      <c r="DI21" s="5">
        <v>5904021.0</v>
      </c>
      <c r="DJ21" s="5">
        <v>1.3911898E7</v>
      </c>
      <c r="DK21" s="5">
        <v>2.3421241E7</v>
      </c>
      <c r="DL21" s="5">
        <v>3.0033337E7</v>
      </c>
      <c r="DM21" s="6">
        <v>2.0193878E7</v>
      </c>
      <c r="DN21" s="6">
        <v>1.49E8</v>
      </c>
      <c r="DO21" s="5">
        <v>1622186.0</v>
      </c>
      <c r="DP21" s="5">
        <v>1.5644013E7</v>
      </c>
      <c r="DQ21" s="5">
        <v>1.5395703E7</v>
      </c>
      <c r="DR21" s="5">
        <v>5.0024379E7</v>
      </c>
      <c r="DS21" s="5">
        <v>1.0940129E7</v>
      </c>
      <c r="DT21" s="5">
        <v>6107955.0</v>
      </c>
      <c r="DU21" s="5">
        <v>6876911.0</v>
      </c>
    </row>
    <row r="22">
      <c r="A22" s="72">
        <v>2010.0</v>
      </c>
      <c r="B22" s="5">
        <v>1.2346619E7</v>
      </c>
      <c r="C22" s="5">
        <v>2.0677764E7</v>
      </c>
      <c r="D22" s="5">
        <v>9266517.0</v>
      </c>
      <c r="E22" s="5">
        <v>2.0613211E7</v>
      </c>
      <c r="F22" s="5">
        <v>1591306.0</v>
      </c>
      <c r="G22" s="5">
        <v>1.0906712E7</v>
      </c>
      <c r="H22" s="5">
        <v>5352459.0</v>
      </c>
      <c r="I22" s="5">
        <v>202374.0</v>
      </c>
      <c r="J22" s="5">
        <v>8.3509362E7</v>
      </c>
      <c r="K22" s="5">
        <v>138522.0</v>
      </c>
      <c r="L22" s="5">
        <v>4887806.0</v>
      </c>
      <c r="M22" s="5">
        <v>5080337.0</v>
      </c>
      <c r="N22" s="5">
        <v>168675.0</v>
      </c>
      <c r="O22" s="5">
        <v>4479685.0</v>
      </c>
      <c r="P22" s="5">
        <v>409651.0</v>
      </c>
      <c r="Q22" s="5">
        <v>4984388.0</v>
      </c>
      <c r="R22" s="5">
        <v>1139037.0</v>
      </c>
      <c r="S22" s="6">
        <v>1.09E8</v>
      </c>
      <c r="T22" s="5">
        <v>7118499.0</v>
      </c>
      <c r="U22" s="5">
        <v>4435899.0</v>
      </c>
      <c r="V22" s="5">
        <v>7771755.0</v>
      </c>
      <c r="W22" s="5">
        <v>9698244.0</v>
      </c>
      <c r="X22" s="5">
        <v>1.6738533E7</v>
      </c>
      <c r="Y22" s="5">
        <v>272503.0</v>
      </c>
      <c r="Z22" s="5">
        <v>2141539.0</v>
      </c>
      <c r="AA22" s="5">
        <v>5123678.0</v>
      </c>
      <c r="AB22" s="6">
        <v>9045691.0</v>
      </c>
      <c r="AC22" s="6">
        <v>7.76E8</v>
      </c>
      <c r="AD22" s="5">
        <v>1926324.0</v>
      </c>
      <c r="AE22" s="5">
        <v>2481662.0</v>
      </c>
      <c r="AF22" s="5">
        <v>6050762.0</v>
      </c>
      <c r="AG22" s="5">
        <v>9300000.0</v>
      </c>
      <c r="AH22" s="5">
        <v>2.9172899E7</v>
      </c>
      <c r="AI22" s="5">
        <v>2542883.0</v>
      </c>
      <c r="AK22" s="5">
        <v>5152255.0</v>
      </c>
      <c r="AL22" s="5">
        <v>7853189.0</v>
      </c>
      <c r="AM22" s="5">
        <v>4.3400317E7</v>
      </c>
      <c r="AN22" s="5">
        <v>3102191.0</v>
      </c>
      <c r="AO22" s="5">
        <v>351777.0</v>
      </c>
      <c r="AP22" s="5">
        <v>2305167.0</v>
      </c>
      <c r="AQ22" s="5">
        <v>639661.0</v>
      </c>
      <c r="AR22" s="5">
        <v>3.996894E7</v>
      </c>
      <c r="AS22" s="5">
        <v>2.9371633E7</v>
      </c>
      <c r="AT22" s="5">
        <v>754056.0</v>
      </c>
      <c r="AU22" s="5">
        <v>773362.0</v>
      </c>
      <c r="AV22" s="5">
        <v>2027337.0</v>
      </c>
      <c r="AW22" s="5">
        <v>1.2171614E7</v>
      </c>
      <c r="AX22" s="5">
        <v>5344198.0</v>
      </c>
      <c r="AY22" s="5">
        <v>7207892.0</v>
      </c>
      <c r="AZ22" s="5">
        <v>5074380.0</v>
      </c>
      <c r="BA22" s="5">
        <v>780177.0</v>
      </c>
      <c r="BB22" s="5">
        <v>374885.0</v>
      </c>
      <c r="BC22" s="5">
        <v>5138388.0</v>
      </c>
      <c r="BD22" s="6">
        <v>3892774.0</v>
      </c>
      <c r="BE22" s="6">
        <v>6.52E8</v>
      </c>
      <c r="BF22" s="6">
        <v>1.33E8</v>
      </c>
      <c r="BG22" s="5">
        <v>4.5683041E7</v>
      </c>
      <c r="BH22" s="5">
        <v>3633988.0</v>
      </c>
      <c r="BI22" s="5">
        <v>1421536.0</v>
      </c>
      <c r="BJ22" s="5">
        <v>9114532.0</v>
      </c>
      <c r="BK22" s="5">
        <v>1.9541503E7</v>
      </c>
      <c r="BL22" s="5">
        <v>3035111.0</v>
      </c>
      <c r="BM22" s="5">
        <v>3232345.0</v>
      </c>
      <c r="BN22" s="5">
        <v>2398129.0</v>
      </c>
      <c r="BO22" s="5">
        <v>1017966.0</v>
      </c>
      <c r="BP22" s="5">
        <v>1849121.0</v>
      </c>
      <c r="BQ22" s="5">
        <v>9920408.0</v>
      </c>
      <c r="BR22" s="5">
        <v>6631579.0</v>
      </c>
      <c r="BS22" s="5">
        <v>1.5817428E7</v>
      </c>
      <c r="BT22" s="5">
        <v>6755406.0</v>
      </c>
      <c r="BU22" s="5">
        <v>1749735.0</v>
      </c>
      <c r="BV22" s="5">
        <v>671100.0</v>
      </c>
      <c r="BW22" s="5">
        <v>6.3884646E7</v>
      </c>
      <c r="BX22" s="5">
        <v>1636150.0</v>
      </c>
      <c r="BY22" s="5">
        <v>1.7467011E7</v>
      </c>
      <c r="BZ22" s="5">
        <v>1.0736953E7</v>
      </c>
      <c r="CA22" s="5">
        <v>2.7823186E7</v>
      </c>
      <c r="CB22" s="5">
        <v>1124884.0</v>
      </c>
      <c r="CC22" s="5">
        <v>1.3062342E7</v>
      </c>
      <c r="CD22" s="5">
        <v>7748194.0</v>
      </c>
      <c r="CE22" s="5">
        <v>2123119.0</v>
      </c>
      <c r="CF22" s="5">
        <v>3087029.0</v>
      </c>
      <c r="CG22" s="5">
        <v>6642945.0</v>
      </c>
      <c r="CH22" s="5">
        <v>7.4006818E7</v>
      </c>
      <c r="CI22" s="5">
        <v>8.7181814E7</v>
      </c>
      <c r="CJ22" s="5">
        <v>1920253.0</v>
      </c>
      <c r="CK22" s="5">
        <v>3457864.0</v>
      </c>
      <c r="CL22" s="5">
        <v>3230960.0</v>
      </c>
      <c r="CM22" s="5">
        <v>1.581214E7</v>
      </c>
      <c r="CN22" s="5">
        <v>4.8723679E7</v>
      </c>
      <c r="CO22" s="5">
        <v>1968424.0</v>
      </c>
      <c r="CP22" s="5">
        <v>7.4371465E7</v>
      </c>
      <c r="CQ22" s="5">
        <v>5000771.0</v>
      </c>
      <c r="CR22" s="5">
        <v>95662.0</v>
      </c>
      <c r="CS22" s="5">
        <v>81681.0</v>
      </c>
      <c r="CT22" s="5">
        <v>6111553.0</v>
      </c>
      <c r="CU22" s="5">
        <v>2718543.0</v>
      </c>
      <c r="CV22" s="5">
        <v>4129433.0</v>
      </c>
      <c r="CW22" s="5">
        <v>2.7603045E7</v>
      </c>
      <c r="CX22" s="5">
        <v>4683228.0</v>
      </c>
      <c r="CY22" s="5">
        <v>2.3464299E7</v>
      </c>
      <c r="CZ22" s="5">
        <v>1.0715007E7</v>
      </c>
      <c r="DA22" s="5">
        <v>1.7308963E7</v>
      </c>
      <c r="DB22" s="5">
        <v>276204.0</v>
      </c>
      <c r="DC22" s="5">
        <v>606850.0</v>
      </c>
      <c r="DD22" s="5">
        <v>4071360.0</v>
      </c>
      <c r="DE22" s="5">
        <v>3.6657053E7</v>
      </c>
      <c r="DF22" s="5">
        <v>489154.0</v>
      </c>
      <c r="DG22" s="5">
        <v>3065780.0</v>
      </c>
      <c r="DH22" s="5">
        <v>732442.0</v>
      </c>
      <c r="DI22" s="5">
        <v>5939024.0</v>
      </c>
      <c r="DJ22" s="5">
        <v>1.4452717E7</v>
      </c>
      <c r="DK22" s="5">
        <v>2.3222258E7</v>
      </c>
      <c r="DL22" s="5">
        <v>3.0190874E7</v>
      </c>
      <c r="DM22" s="6">
        <v>2.0840193E7</v>
      </c>
      <c r="DN22" s="6">
        <v>1.49E8</v>
      </c>
      <c r="DO22" s="5">
        <v>1627276.0</v>
      </c>
      <c r="DP22" s="5">
        <v>1.6087687E7</v>
      </c>
      <c r="DQ22" s="5">
        <v>1.5606855E7</v>
      </c>
      <c r="DR22" s="5">
        <v>5.0469027E7</v>
      </c>
      <c r="DS22" s="5">
        <v>1.1378459E7</v>
      </c>
      <c r="DT22" s="5">
        <v>6308188.0</v>
      </c>
      <c r="DU22" s="5">
        <v>7009478.0</v>
      </c>
    </row>
    <row r="23">
      <c r="A23" s="72">
        <v>2011.0</v>
      </c>
      <c r="B23" s="5">
        <v>1.285724E7</v>
      </c>
      <c r="C23" s="5">
        <v>2.0882937E7</v>
      </c>
      <c r="D23" s="5">
        <v>9576869.0</v>
      </c>
      <c r="E23" s="5">
        <v>2.0841249E7</v>
      </c>
      <c r="F23" s="5">
        <v>1579872.0</v>
      </c>
      <c r="G23" s="5">
        <v>1.0994952E7</v>
      </c>
      <c r="H23" s="5">
        <v>5379045.0</v>
      </c>
      <c r="I23" s="5">
        <v>204502.0</v>
      </c>
      <c r="J23" s="5">
        <v>8.4902271E7</v>
      </c>
      <c r="K23" s="5">
        <v>137513.0</v>
      </c>
      <c r="L23" s="5">
        <v>4822617.0</v>
      </c>
      <c r="M23" s="5">
        <v>5115583.0</v>
      </c>
      <c r="N23" s="5">
        <v>174243.0</v>
      </c>
      <c r="O23" s="5">
        <v>4619809.0</v>
      </c>
      <c r="P23" s="5">
        <v>419242.0</v>
      </c>
      <c r="Q23" s="5">
        <v>5087349.0</v>
      </c>
      <c r="R23" s="5">
        <v>1165222.0</v>
      </c>
      <c r="S23" s="6">
        <v>1.1E8</v>
      </c>
      <c r="T23" s="5">
        <v>7342580.0</v>
      </c>
      <c r="U23" s="5">
        <v>4569943.0</v>
      </c>
      <c r="V23" s="5">
        <v>7913747.0</v>
      </c>
      <c r="W23" s="5">
        <v>9979804.0</v>
      </c>
      <c r="X23" s="5">
        <v>1.6714657E7</v>
      </c>
      <c r="Y23" s="5">
        <v>276731.0</v>
      </c>
      <c r="Z23" s="5">
        <v>2195644.0</v>
      </c>
      <c r="AA23" s="5">
        <v>5314550.0</v>
      </c>
      <c r="AB23" s="6">
        <v>9111745.0</v>
      </c>
      <c r="AC23" s="6">
        <v>7.75E8</v>
      </c>
      <c r="AD23" s="5">
        <v>1970784.0</v>
      </c>
      <c r="AE23" s="5">
        <v>2503931.0</v>
      </c>
      <c r="AF23" s="5">
        <v>5994445.0</v>
      </c>
      <c r="AG23" s="5">
        <v>9562516.0</v>
      </c>
      <c r="AH23" s="5">
        <v>3.0151289E7</v>
      </c>
      <c r="AI23" s="5">
        <v>2544749.0</v>
      </c>
      <c r="AJ23" s="5">
        <v>449661.0</v>
      </c>
      <c r="AK23" s="5">
        <v>5217976.0</v>
      </c>
      <c r="AL23" s="5">
        <v>7981785.0</v>
      </c>
      <c r="AM23" s="5">
        <v>4.4181729E7</v>
      </c>
      <c r="AN23" s="5">
        <v>3134446.0</v>
      </c>
      <c r="AO23" s="5">
        <v>360627.0</v>
      </c>
      <c r="AP23" s="5">
        <v>2346693.0</v>
      </c>
      <c r="AQ23" s="5">
        <v>630011.0</v>
      </c>
      <c r="AR23" s="5">
        <v>4.1497387E7</v>
      </c>
      <c r="AS23" s="5">
        <v>2.9263106E7</v>
      </c>
      <c r="AT23" s="5">
        <v>774412.0</v>
      </c>
      <c r="AU23" s="5">
        <v>797813.0</v>
      </c>
      <c r="AV23" s="5">
        <v>1983188.0</v>
      </c>
      <c r="AW23" s="5">
        <v>1.249253E7</v>
      </c>
      <c r="AX23" s="5">
        <v>5274353.0</v>
      </c>
      <c r="AY23" s="5">
        <v>7426926.0</v>
      </c>
      <c r="AZ23" s="5">
        <v>5227341.0</v>
      </c>
      <c r="BA23" s="5">
        <v>800839.0</v>
      </c>
      <c r="BB23" s="5">
        <v>379525.0</v>
      </c>
      <c r="BC23" s="5">
        <v>5235818.0</v>
      </c>
      <c r="BD23" s="6">
        <v>3996347.0</v>
      </c>
      <c r="BE23" s="6">
        <v>6.62E8</v>
      </c>
      <c r="BF23" s="6">
        <v>1.35E8</v>
      </c>
      <c r="BG23" s="5">
        <v>4.6046142E7</v>
      </c>
      <c r="BH23" s="5">
        <v>3690550.0</v>
      </c>
      <c r="BI23" s="5">
        <v>1431326.0</v>
      </c>
      <c r="BJ23" s="5">
        <v>9127118.0</v>
      </c>
      <c r="BK23" s="5">
        <v>2.0079548E7</v>
      </c>
      <c r="BL23" s="5">
        <v>3046431.0</v>
      </c>
      <c r="BM23" s="5">
        <v>3308680.0</v>
      </c>
      <c r="BN23" s="5">
        <v>2433782.0</v>
      </c>
      <c r="BO23" s="5">
        <v>1039521.0</v>
      </c>
      <c r="BP23" s="5">
        <v>1908859.0</v>
      </c>
      <c r="BQ23" s="5">
        <v>1.0253836E7</v>
      </c>
      <c r="BR23" s="5">
        <v>6872121.0</v>
      </c>
      <c r="BS23" s="5">
        <v>1.611322E7</v>
      </c>
      <c r="BT23" s="5">
        <v>6945546.0</v>
      </c>
      <c r="BU23" s="5">
        <v>1795778.0</v>
      </c>
      <c r="BV23" s="5">
        <v>669736.0</v>
      </c>
      <c r="BW23" s="5">
        <v>6.4987313E7</v>
      </c>
      <c r="BX23" s="5">
        <v>1646682.0</v>
      </c>
      <c r="BY23" s="5">
        <v>1.7641561E7</v>
      </c>
      <c r="BZ23" s="5">
        <v>1.1054894E7</v>
      </c>
      <c r="CA23" s="5">
        <v>2.8053085E7</v>
      </c>
      <c r="CB23" s="5">
        <v>1154431.0</v>
      </c>
      <c r="CC23" s="5">
        <v>1.3373788E7</v>
      </c>
      <c r="CD23" s="5">
        <v>7717026.0</v>
      </c>
      <c r="CE23" s="5">
        <v>2113590.0</v>
      </c>
      <c r="CF23" s="5">
        <v>3137840.0</v>
      </c>
      <c r="CG23" s="5">
        <v>6877572.0</v>
      </c>
      <c r="CH23" s="5">
        <v>7.5913919E7</v>
      </c>
      <c r="CI23" s="5">
        <v>8.920037E7</v>
      </c>
      <c r="CJ23" s="5">
        <v>1948378.0</v>
      </c>
      <c r="CK23" s="5">
        <v>3545965.0</v>
      </c>
      <c r="CL23" s="5">
        <v>3288651.0</v>
      </c>
      <c r="CM23" s="5">
        <v>1.6021751E7</v>
      </c>
      <c r="CN23" s="5">
        <v>4.9591607E7</v>
      </c>
      <c r="CO23" s="5">
        <v>1957301.0</v>
      </c>
      <c r="CP23" s="5">
        <v>7.3362971E7</v>
      </c>
      <c r="CQ23" s="5">
        <v>5114609.0</v>
      </c>
      <c r="CR23" s="5">
        <v>96674.0</v>
      </c>
      <c r="CS23" s="5">
        <v>83612.0</v>
      </c>
      <c r="CT23" s="5">
        <v>6304795.0</v>
      </c>
      <c r="CU23" s="5">
        <v>2788404.0</v>
      </c>
      <c r="CV23" s="5">
        <v>4235186.0</v>
      </c>
      <c r="CW23" s="5">
        <v>2.802017E7</v>
      </c>
      <c r="CX23" s="5">
        <v>4912268.0</v>
      </c>
      <c r="CY23" s="5">
        <v>2.3166783E7</v>
      </c>
      <c r="CZ23" s="5">
        <v>1.0738333E7</v>
      </c>
      <c r="DA23" s="5">
        <v>1.7762472E7</v>
      </c>
      <c r="DB23" s="5">
        <v>277879.0</v>
      </c>
      <c r="DC23" s="5">
        <v>620275.0</v>
      </c>
      <c r="DD23" s="5">
        <v>4156230.0</v>
      </c>
      <c r="DE23" s="5">
        <v>3.6445583E7</v>
      </c>
      <c r="DF23" s="5">
        <v>515664.0</v>
      </c>
      <c r="DG23" s="5">
        <v>3152658.0</v>
      </c>
      <c r="DH23" s="5">
        <v>728139.0</v>
      </c>
      <c r="DI23" s="5">
        <v>5974942.0</v>
      </c>
      <c r="DJ23" s="5">
        <v>1.5002273E7</v>
      </c>
      <c r="DK23" s="5">
        <v>2.2895831E7</v>
      </c>
      <c r="DL23" s="5">
        <v>3.0191547E7</v>
      </c>
      <c r="DM23" s="6">
        <v>2.1496298E7</v>
      </c>
      <c r="DN23" s="6">
        <v>1.49E8</v>
      </c>
      <c r="DO23" s="5">
        <v>1632370.0</v>
      </c>
      <c r="DP23" s="5">
        <v>1.6468282E7</v>
      </c>
      <c r="DQ23" s="5">
        <v>1.5804424E7</v>
      </c>
      <c r="DR23" s="5">
        <v>5.0786587E7</v>
      </c>
      <c r="DS23" s="5">
        <v>1.1798305E7</v>
      </c>
      <c r="DT23" s="5">
        <v>6524022.0</v>
      </c>
      <c r="DU23" s="5">
        <v>7162300.0</v>
      </c>
    </row>
    <row r="24">
      <c r="A24" s="72">
        <v>2012.0</v>
      </c>
      <c r="B24" s="5">
        <v>1.3449306E7</v>
      </c>
      <c r="C24" s="5">
        <v>2.1084014E7</v>
      </c>
      <c r="D24" s="5">
        <v>9912065.0</v>
      </c>
      <c r="E24" s="5">
        <v>2.1056391E7</v>
      </c>
      <c r="F24" s="5">
        <v>1566615.0</v>
      </c>
      <c r="G24" s="5">
        <v>1.1124487E7</v>
      </c>
      <c r="H24" s="5">
        <v>5375684.0</v>
      </c>
      <c r="I24" s="5">
        <v>206567.0</v>
      </c>
      <c r="J24" s="5">
        <v>8.6235003E7</v>
      </c>
      <c r="K24" s="5">
        <v>136308.0</v>
      </c>
      <c r="L24" s="5">
        <v>4750931.0</v>
      </c>
      <c r="M24" s="5">
        <v>5116224.0</v>
      </c>
      <c r="N24" s="5">
        <v>179590.0</v>
      </c>
      <c r="O24" s="5">
        <v>4763133.0</v>
      </c>
      <c r="P24" s="5">
        <v>429174.0</v>
      </c>
      <c r="Q24" s="5">
        <v>5193088.0</v>
      </c>
      <c r="R24" s="5">
        <v>1191192.0</v>
      </c>
      <c r="S24" s="6">
        <v>1.11E8</v>
      </c>
      <c r="T24" s="5">
        <v>7579840.0</v>
      </c>
      <c r="U24" s="5">
        <v>4707707.0</v>
      </c>
      <c r="V24" s="5">
        <v>8055225.0</v>
      </c>
      <c r="W24" s="5">
        <v>1.0270568E7</v>
      </c>
      <c r="X24" s="5">
        <v>1.6720869E7</v>
      </c>
      <c r="Y24" s="5">
        <v>281180.0</v>
      </c>
      <c r="Z24" s="5">
        <v>2251791.0</v>
      </c>
      <c r="AA24" s="5">
        <v>5519958.0</v>
      </c>
      <c r="AB24" s="6">
        <v>9172793.0</v>
      </c>
      <c r="AC24" s="6">
        <v>7.71E8</v>
      </c>
      <c r="AD24" s="5">
        <v>2014903.0</v>
      </c>
      <c r="AE24" s="5">
        <v>2525721.0</v>
      </c>
      <c r="AF24" s="5">
        <v>5918600.0</v>
      </c>
      <c r="AG24" s="5">
        <v>9842820.0</v>
      </c>
      <c r="AH24" s="5">
        <v>3.1173444E7</v>
      </c>
      <c r="AI24" s="5">
        <v>2548696.0</v>
      </c>
      <c r="AJ24" s="5">
        <v>462831.0</v>
      </c>
      <c r="AK24" s="5">
        <v>5277514.0</v>
      </c>
      <c r="AL24" s="5">
        <v>8111839.0</v>
      </c>
      <c r="AM24" s="5">
        <v>4.4848062E7</v>
      </c>
      <c r="AN24" s="5">
        <v>3166953.0</v>
      </c>
      <c r="AO24" s="5">
        <v>369930.0</v>
      </c>
      <c r="AP24" s="5">
        <v>2389482.0</v>
      </c>
      <c r="AQ24" s="5">
        <v>619653.0</v>
      </c>
      <c r="AR24" s="5">
        <v>4.3095647E7</v>
      </c>
      <c r="AS24" s="5">
        <v>2.914042E7</v>
      </c>
      <c r="AT24" s="5">
        <v>795229.0</v>
      </c>
      <c r="AU24" s="5">
        <v>823759.0</v>
      </c>
      <c r="AV24" s="5">
        <v>1940025.0</v>
      </c>
      <c r="AW24" s="5">
        <v>1.2802837E7</v>
      </c>
      <c r="AX24" s="5">
        <v>5181782.0</v>
      </c>
      <c r="AY24" s="5">
        <v>7644712.0</v>
      </c>
      <c r="AZ24" s="5">
        <v>5387209.0</v>
      </c>
      <c r="BA24" s="5">
        <v>822665.0</v>
      </c>
      <c r="BB24" s="5">
        <v>383416.0</v>
      </c>
      <c r="BC24" s="5">
        <v>5334668.0</v>
      </c>
      <c r="BD24" s="6">
        <v>4100588.0</v>
      </c>
      <c r="BE24" s="6">
        <v>6.72E8</v>
      </c>
      <c r="BF24" s="6">
        <v>1.36E8</v>
      </c>
      <c r="BG24" s="5">
        <v>4.6357323E7</v>
      </c>
      <c r="BH24" s="5">
        <v>3747824.0</v>
      </c>
      <c r="BI24" s="5">
        <v>1442296.0</v>
      </c>
      <c r="BJ24" s="5">
        <v>9111254.0</v>
      </c>
      <c r="BK24" s="5">
        <v>2.0639954E7</v>
      </c>
      <c r="BL24" s="5">
        <v>3061910.0</v>
      </c>
      <c r="BM24" s="5">
        <v>3385864.0</v>
      </c>
      <c r="BN24" s="5">
        <v>2461419.0</v>
      </c>
      <c r="BO24" s="5">
        <v>1062816.0</v>
      </c>
      <c r="BP24" s="5">
        <v>1965406.0</v>
      </c>
      <c r="BQ24" s="5">
        <v>1.0601323E7</v>
      </c>
      <c r="BR24" s="5">
        <v>7130794.0</v>
      </c>
      <c r="BS24" s="5">
        <v>1.6380136E7</v>
      </c>
      <c r="BT24" s="5">
        <v>7146117.0</v>
      </c>
      <c r="BU24" s="5">
        <v>1843634.0</v>
      </c>
      <c r="BV24" s="5">
        <v>667675.0</v>
      </c>
      <c r="BW24" s="5">
        <v>6.6050945E7</v>
      </c>
      <c r="BX24" s="5">
        <v>1655832.0</v>
      </c>
      <c r="BY24" s="5">
        <v>1.7812963E7</v>
      </c>
      <c r="BZ24" s="5">
        <v>1.1394894E7</v>
      </c>
      <c r="CA24" s="5">
        <v>2.8296105E7</v>
      </c>
      <c r="CB24" s="5">
        <v>1185116.0</v>
      </c>
      <c r="CC24" s="5">
        <v>1.3707716E7</v>
      </c>
      <c r="CD24" s="5">
        <v>7670689.0</v>
      </c>
      <c r="CE24" s="5">
        <v>2098879.0</v>
      </c>
      <c r="CF24" s="5">
        <v>3188828.0</v>
      </c>
      <c r="CG24" s="5">
        <v>7129697.0</v>
      </c>
      <c r="CH24" s="5">
        <v>7.7906749E7</v>
      </c>
      <c r="CI24" s="5">
        <v>9.1329973E7</v>
      </c>
      <c r="CJ24" s="5">
        <v>1977641.0</v>
      </c>
      <c r="CK24" s="5">
        <v>3639143.0</v>
      </c>
      <c r="CL24" s="5">
        <v>3351151.0</v>
      </c>
      <c r="CM24" s="5">
        <v>1.6218642E7</v>
      </c>
      <c r="CN24" s="5">
        <v>5.0485565E7</v>
      </c>
      <c r="CO24" s="5">
        <v>1943965.0</v>
      </c>
      <c r="CP24" s="5">
        <v>7.2249012E7</v>
      </c>
      <c r="CQ24" s="5">
        <v>5242569.0</v>
      </c>
      <c r="CR24" s="5">
        <v>97380.0</v>
      </c>
      <c r="CS24" s="5">
        <v>85478.0</v>
      </c>
      <c r="CT24" s="5">
        <v>6500973.0</v>
      </c>
      <c r="CU24" s="5">
        <v>2863777.0</v>
      </c>
      <c r="CV24" s="5">
        <v>4355036.0</v>
      </c>
      <c r="CW24" s="5">
        <v>2.8522314E7</v>
      </c>
      <c r="CX24" s="5">
        <v>5155001.0</v>
      </c>
      <c r="CY24" s="5">
        <v>2.2798796E7</v>
      </c>
      <c r="CZ24" s="5">
        <v>1.0422969E7</v>
      </c>
      <c r="DA24" s="5">
        <v>1.8214641E7</v>
      </c>
      <c r="DB24" s="5">
        <v>279390.0</v>
      </c>
      <c r="DC24" s="5">
        <v>633617.0</v>
      </c>
      <c r="DD24" s="5">
        <v>4238494.0</v>
      </c>
      <c r="DE24" s="5">
        <v>3.6234303E7</v>
      </c>
      <c r="DF24" s="5">
        <v>526388.0</v>
      </c>
      <c r="DG24" s="5">
        <v>3242711.0</v>
      </c>
      <c r="DH24" s="5">
        <v>722680.0</v>
      </c>
      <c r="DI24" s="5">
        <v>5986409.0</v>
      </c>
      <c r="DJ24" s="5">
        <v>1.5576626E7</v>
      </c>
      <c r="DK24" s="5">
        <v>2.2600955E7</v>
      </c>
      <c r="DL24" s="5">
        <v>3.0165877E7</v>
      </c>
      <c r="DM24" s="6">
        <v>2.2166704E7</v>
      </c>
      <c r="DN24" s="6">
        <v>1.49E8</v>
      </c>
      <c r="DO24" s="5">
        <v>1636946.0</v>
      </c>
      <c r="DP24" s="5">
        <v>1.663985E7</v>
      </c>
      <c r="DQ24" s="5">
        <v>1.5982463E7</v>
      </c>
      <c r="DR24" s="5">
        <v>5.0991981E7</v>
      </c>
      <c r="DS24" s="5">
        <v>1.2219079E7</v>
      </c>
      <c r="DT24" s="5">
        <v>6753384.0</v>
      </c>
      <c r="DU24" s="5">
        <v>7323960.0</v>
      </c>
    </row>
    <row r="25">
      <c r="A25" s="72">
        <v>2013.0</v>
      </c>
      <c r="B25" s="5">
        <v>1.4098935E7</v>
      </c>
      <c r="C25" s="5">
        <v>2.1266205E7</v>
      </c>
      <c r="D25" s="5">
        <v>1.0269668E7</v>
      </c>
      <c r="E25" s="5">
        <v>2.1264296E7</v>
      </c>
      <c r="F25" s="5">
        <v>1550829.0</v>
      </c>
      <c r="G25" s="5">
        <v>1.1251733E7</v>
      </c>
      <c r="H25" s="5">
        <v>5348669.0</v>
      </c>
      <c r="I25" s="5">
        <v>208339.0</v>
      </c>
      <c r="J25" s="5">
        <v>8.752368E7</v>
      </c>
      <c r="K25" s="5">
        <v>135003.0</v>
      </c>
      <c r="L25" s="5">
        <v>4676505.0</v>
      </c>
      <c r="M25" s="5">
        <v>5102794.0</v>
      </c>
      <c r="N25" s="5">
        <v>184846.0</v>
      </c>
      <c r="O25" s="5">
        <v>4910250.0</v>
      </c>
      <c r="P25" s="5">
        <v>438953.0</v>
      </c>
      <c r="Q25" s="5">
        <v>5300551.0</v>
      </c>
      <c r="R25" s="5">
        <v>1216715.0</v>
      </c>
      <c r="S25" s="6">
        <v>1.12E8</v>
      </c>
      <c r="T25" s="5">
        <v>7829244.0</v>
      </c>
      <c r="U25" s="5">
        <v>4848628.0</v>
      </c>
      <c r="V25" s="5">
        <v>8189852.0</v>
      </c>
      <c r="W25" s="5">
        <v>1.0571101E7</v>
      </c>
      <c r="X25" s="5">
        <v>1.6722079E7</v>
      </c>
      <c r="Y25" s="5">
        <v>285620.0</v>
      </c>
      <c r="Z25" s="5">
        <v>2310204.0</v>
      </c>
      <c r="AA25" s="5">
        <v>5738318.0</v>
      </c>
      <c r="AB25" s="6">
        <v>9227877.0</v>
      </c>
      <c r="AC25" s="6">
        <v>7.64E8</v>
      </c>
      <c r="AD25" s="5">
        <v>2059795.0</v>
      </c>
      <c r="AE25" s="5">
        <v>2546054.0</v>
      </c>
      <c r="AF25" s="5">
        <v>5828432.0</v>
      </c>
      <c r="AG25" s="5">
        <v>1.0138371E7</v>
      </c>
      <c r="AH25" s="5">
        <v>3.2242806E7</v>
      </c>
      <c r="AI25" s="5">
        <v>2555061.0</v>
      </c>
      <c r="AJ25" s="5">
        <v>468596.0</v>
      </c>
      <c r="AK25" s="5">
        <v>5332592.0</v>
      </c>
      <c r="AL25" s="5">
        <v>8240700.0</v>
      </c>
      <c r="AM25" s="5">
        <v>4.5455652E7</v>
      </c>
      <c r="AN25" s="5">
        <v>3198002.0</v>
      </c>
      <c r="AO25" s="5">
        <v>379583.0</v>
      </c>
      <c r="AP25" s="5">
        <v>2435030.0</v>
      </c>
      <c r="AQ25" s="5">
        <v>608836.0</v>
      </c>
      <c r="AR25" s="5">
        <v>4.4754867E7</v>
      </c>
      <c r="AS25" s="5">
        <v>2.9008856E7</v>
      </c>
      <c r="AT25" s="5">
        <v>816300.0</v>
      </c>
      <c r="AU25" s="5">
        <v>851149.0</v>
      </c>
      <c r="AV25" s="5">
        <v>1898872.0</v>
      </c>
      <c r="AW25" s="5">
        <v>1.3106716E7</v>
      </c>
      <c r="AX25" s="5">
        <v>5076634.0</v>
      </c>
      <c r="AY25" s="5">
        <v>7862917.0</v>
      </c>
      <c r="AZ25" s="5">
        <v>5553647.0</v>
      </c>
      <c r="BA25" s="5">
        <v>845424.0</v>
      </c>
      <c r="BB25" s="5">
        <v>387008.0</v>
      </c>
      <c r="BC25" s="5">
        <v>5433616.0</v>
      </c>
      <c r="BD25" s="6">
        <v>4204249.0</v>
      </c>
      <c r="BE25" s="6">
        <v>6.82E8</v>
      </c>
      <c r="BF25" s="6">
        <v>1.38E8</v>
      </c>
      <c r="BG25" s="5">
        <v>4.6614416E7</v>
      </c>
      <c r="BH25" s="5">
        <v>3807092.0</v>
      </c>
      <c r="BI25" s="5">
        <v>1452930.0</v>
      </c>
      <c r="BJ25" s="5">
        <v>9075477.0</v>
      </c>
      <c r="BK25" s="5">
        <v>2.1224915E7</v>
      </c>
      <c r="BL25" s="5">
        <v>3080844.0</v>
      </c>
      <c r="BM25" s="5">
        <v>3462100.0</v>
      </c>
      <c r="BN25" s="5">
        <v>2483065.0</v>
      </c>
      <c r="BO25" s="5">
        <v>1087156.0</v>
      </c>
      <c r="BP25" s="5">
        <v>2021089.0</v>
      </c>
      <c r="BQ25" s="5">
        <v>1.0960841E7</v>
      </c>
      <c r="BR25" s="5">
        <v>7402850.0</v>
      </c>
      <c r="BS25" s="5">
        <v>1.6717914E7</v>
      </c>
      <c r="BT25" s="5">
        <v>7357573.0</v>
      </c>
      <c r="BU25" s="5">
        <v>1893075.0</v>
      </c>
      <c r="BV25" s="5">
        <v>664491.0</v>
      </c>
      <c r="BW25" s="5">
        <v>6.706781E7</v>
      </c>
      <c r="BX25" s="5">
        <v>1663040.0</v>
      </c>
      <c r="BY25" s="5">
        <v>1.7975035E7</v>
      </c>
      <c r="BZ25" s="5">
        <v>1.1756737E7</v>
      </c>
      <c r="CA25" s="5">
        <v>2.8555267E7</v>
      </c>
      <c r="CB25" s="5">
        <v>1216375.0</v>
      </c>
      <c r="CC25" s="5">
        <v>1.4054118E7</v>
      </c>
      <c r="CD25" s="5">
        <v>7613270.0</v>
      </c>
      <c r="CE25" s="5">
        <v>2088406.0</v>
      </c>
      <c r="CF25" s="5">
        <v>3238944.0</v>
      </c>
      <c r="CG25" s="5">
        <v>7398940.0</v>
      </c>
      <c r="CH25" s="5">
        <v>7.9996731E7</v>
      </c>
      <c r="CI25" s="5">
        <v>9.3501866E7</v>
      </c>
      <c r="CJ25" s="5">
        <v>2007190.0</v>
      </c>
      <c r="CK25" s="5">
        <v>3736083.0</v>
      </c>
      <c r="CL25" s="5">
        <v>3415815.0</v>
      </c>
      <c r="CM25" s="5">
        <v>1.6404714E7</v>
      </c>
      <c r="CN25" s="5">
        <v>5.1369374E7</v>
      </c>
      <c r="CO25" s="5">
        <v>1927829.0</v>
      </c>
      <c r="CP25" s="5">
        <v>7.1100314E7</v>
      </c>
      <c r="CQ25" s="5">
        <v>5383326.0</v>
      </c>
      <c r="CR25" s="5">
        <v>97885.0</v>
      </c>
      <c r="CS25" s="5">
        <v>87359.0</v>
      </c>
      <c r="CT25" s="5">
        <v>6701432.0</v>
      </c>
      <c r="CU25" s="5">
        <v>2943727.0</v>
      </c>
      <c r="CV25" s="5">
        <v>4486389.0</v>
      </c>
      <c r="CW25" s="5">
        <v>2.9076721E7</v>
      </c>
      <c r="CX25" s="5">
        <v>5403380.0</v>
      </c>
      <c r="CY25" s="5">
        <v>2.2343147E7</v>
      </c>
      <c r="CZ25" s="5">
        <v>1.0417153E7</v>
      </c>
      <c r="DA25" s="5">
        <v>1.8676342E7</v>
      </c>
      <c r="DB25" s="5">
        <v>280792.0</v>
      </c>
      <c r="DC25" s="5">
        <v>646640.0</v>
      </c>
      <c r="DD25" s="5">
        <v>4317897.0</v>
      </c>
      <c r="DE25" s="5">
        <v>3.6009378E7</v>
      </c>
      <c r="DF25" s="5">
        <v>536212.0</v>
      </c>
      <c r="DG25" s="5">
        <v>3336090.0</v>
      </c>
      <c r="DH25" s="5">
        <v>716681.0</v>
      </c>
      <c r="DI25" s="5">
        <v>5991559.0</v>
      </c>
      <c r="DJ25" s="5">
        <v>1.6176686E7</v>
      </c>
      <c r="DK25" s="5">
        <v>2.2306015E7</v>
      </c>
      <c r="DL25" s="5">
        <v>3.0114887E7</v>
      </c>
      <c r="DM25" s="6">
        <v>2.285678E7</v>
      </c>
      <c r="DN25" s="6">
        <v>1.49E8</v>
      </c>
      <c r="DO25" s="5">
        <v>1641222.0</v>
      </c>
      <c r="DP25" s="5">
        <v>1.6813247E7</v>
      </c>
      <c r="DQ25" s="5">
        <v>1.6146045E7</v>
      </c>
      <c r="DR25" s="5">
        <v>5.1091922E7</v>
      </c>
      <c r="DS25" s="5">
        <v>1.2639476E7</v>
      </c>
      <c r="DT25" s="5">
        <v>6994457.0</v>
      </c>
      <c r="DU25" s="5">
        <v>7493276.0</v>
      </c>
    </row>
    <row r="26">
      <c r="A26" s="72">
        <v>2014.0</v>
      </c>
      <c r="B26" s="5">
        <v>1.4768785E7</v>
      </c>
      <c r="C26" s="5">
        <v>2.1419112E7</v>
      </c>
      <c r="D26" s="5">
        <v>1.0646512E7</v>
      </c>
      <c r="E26" s="5">
        <v>2.1475642E7</v>
      </c>
      <c r="F26" s="5">
        <v>1533321.0</v>
      </c>
      <c r="G26" s="5">
        <v>1.1356508E7</v>
      </c>
      <c r="H26" s="5">
        <v>5316568.0</v>
      </c>
      <c r="I26" s="5">
        <v>209696.0</v>
      </c>
      <c r="J26" s="5">
        <v>8.8788748E7</v>
      </c>
      <c r="K26" s="5">
        <v>133737.0</v>
      </c>
      <c r="L26" s="5">
        <v>4603227.0</v>
      </c>
      <c r="M26" s="5">
        <v>5084694.0</v>
      </c>
      <c r="N26" s="5">
        <v>190145.0</v>
      </c>
      <c r="O26" s="5">
        <v>5062033.0</v>
      </c>
      <c r="P26" s="5">
        <v>447830.0</v>
      </c>
      <c r="Q26" s="5">
        <v>5407896.0</v>
      </c>
      <c r="R26" s="5">
        <v>1241700.0</v>
      </c>
      <c r="S26" s="6">
        <v>1.12E8</v>
      </c>
      <c r="T26" s="5">
        <v>8089115.0</v>
      </c>
      <c r="U26" s="5">
        <v>4992613.0</v>
      </c>
      <c r="V26" s="5">
        <v>8313253.0</v>
      </c>
      <c r="W26" s="5">
        <v>1.0883516E7</v>
      </c>
      <c r="X26" s="5">
        <v>1.6721073E7</v>
      </c>
      <c r="Y26" s="5">
        <v>289789.0</v>
      </c>
      <c r="Z26" s="5">
        <v>2371408.0</v>
      </c>
      <c r="AA26" s="5">
        <v>5967752.0</v>
      </c>
      <c r="AB26" s="6">
        <v>9276120.0</v>
      </c>
      <c r="AC26" s="6">
        <v>7.57E8</v>
      </c>
      <c r="AD26" s="5">
        <v>2107072.0</v>
      </c>
      <c r="AE26" s="5">
        <v>2563453.0</v>
      </c>
      <c r="AF26" s="5">
        <v>5732178.0</v>
      </c>
      <c r="AG26" s="5">
        <v>1.0444742E7</v>
      </c>
      <c r="AH26" s="5">
        <v>3.3367274E7</v>
      </c>
      <c r="AI26" s="5">
        <v>2560051.0</v>
      </c>
      <c r="AJ26" s="5">
        <v>474311.0</v>
      </c>
      <c r="AK26" s="5">
        <v>5386210.0</v>
      </c>
      <c r="AL26" s="5">
        <v>8364497.0</v>
      </c>
      <c r="AM26" s="5">
        <v>4.6099327E7</v>
      </c>
      <c r="AN26" s="5">
        <v>3225147.0</v>
      </c>
      <c r="AO26" s="5">
        <v>389487.0</v>
      </c>
      <c r="AP26" s="5">
        <v>2485287.0</v>
      </c>
      <c r="AQ26" s="5">
        <v>598516.0</v>
      </c>
      <c r="AR26" s="5">
        <v>4.6459779E7</v>
      </c>
      <c r="AS26" s="5">
        <v>2.8883585E7</v>
      </c>
      <c r="AT26" s="5">
        <v>837445.0</v>
      </c>
      <c r="AU26" s="5">
        <v>879948.0</v>
      </c>
      <c r="AV26" s="5">
        <v>1860033.0</v>
      </c>
      <c r="AW26" s="5">
        <v>1.3413726E7</v>
      </c>
      <c r="AX26" s="5">
        <v>4961853.0</v>
      </c>
      <c r="AY26" s="5">
        <v>8083893.0</v>
      </c>
      <c r="AZ26" s="5">
        <v>5727150.0</v>
      </c>
      <c r="BA26" s="5">
        <v>868960.0</v>
      </c>
      <c r="BB26" s="5">
        <v>390784.0</v>
      </c>
      <c r="BC26" s="5">
        <v>5530528.0</v>
      </c>
      <c r="BD26" s="6">
        <v>4305261.0</v>
      </c>
      <c r="BE26" s="6">
        <v>6.92E8</v>
      </c>
      <c r="BF26" s="6">
        <v>1.39E8</v>
      </c>
      <c r="BG26" s="5">
        <v>4.6822335E7</v>
      </c>
      <c r="BH26" s="5">
        <v>3870808.0</v>
      </c>
      <c r="BI26" s="5">
        <v>1460814.0</v>
      </c>
      <c r="BJ26" s="5">
        <v>9036686.0</v>
      </c>
      <c r="BK26" s="5">
        <v>2.1838266E7</v>
      </c>
      <c r="BL26" s="5">
        <v>3099501.0</v>
      </c>
      <c r="BM26" s="5">
        <v>3535421.0</v>
      </c>
      <c r="BN26" s="5">
        <v>2505422.0</v>
      </c>
      <c r="BO26" s="5">
        <v>1111516.0</v>
      </c>
      <c r="BP26" s="5">
        <v>2078712.0</v>
      </c>
      <c r="BQ26" s="5">
        <v>1.1328808E7</v>
      </c>
      <c r="BR26" s="5">
        <v>7681853.0</v>
      </c>
      <c r="BS26" s="5">
        <v>1.6953684E7</v>
      </c>
      <c r="BT26" s="5">
        <v>7580997.0</v>
      </c>
      <c r="BU26" s="5">
        <v>1943795.0</v>
      </c>
      <c r="BV26" s="5">
        <v>661558.0</v>
      </c>
      <c r="BW26" s="5">
        <v>6.8030194E7</v>
      </c>
      <c r="BX26" s="5">
        <v>1668205.0</v>
      </c>
      <c r="BY26" s="5">
        <v>1.8123668E7</v>
      </c>
      <c r="BZ26" s="5">
        <v>1.214027E7</v>
      </c>
      <c r="CA26" s="5">
        <v>2.8831946E7</v>
      </c>
      <c r="CB26" s="5">
        <v>1247724.0</v>
      </c>
      <c r="CC26" s="5">
        <v>1.4395311E7</v>
      </c>
      <c r="CD26" s="5">
        <v>7559880.0</v>
      </c>
      <c r="CE26" s="5">
        <v>2093871.0</v>
      </c>
      <c r="CF26" s="5">
        <v>3286582.0</v>
      </c>
      <c r="CG26" s="5">
        <v>7686379.0</v>
      </c>
      <c r="CH26" s="5">
        <v>8.2203945E7</v>
      </c>
      <c r="CI26" s="5">
        <v>9.5619366E7</v>
      </c>
      <c r="CJ26" s="5">
        <v>2035612.0</v>
      </c>
      <c r="CK26" s="5">
        <v>3834491.0</v>
      </c>
      <c r="CL26" s="5">
        <v>3478090.0</v>
      </c>
      <c r="CM26" s="5">
        <v>1.6584726E7</v>
      </c>
      <c r="CN26" s="5">
        <v>5.2220331E7</v>
      </c>
      <c r="CO26" s="5">
        <v>1910615.0</v>
      </c>
      <c r="CP26" s="5">
        <v>7.0066128E7</v>
      </c>
      <c r="CQ26" s="5">
        <v>5532529.0</v>
      </c>
      <c r="CR26" s="5">
        <v>98314.0</v>
      </c>
      <c r="CS26" s="5">
        <v>89352.0</v>
      </c>
      <c r="CT26" s="5">
        <v>6909799.0</v>
      </c>
      <c r="CU26" s="5">
        <v>3026580.0</v>
      </c>
      <c r="CV26" s="5">
        <v>4624313.0</v>
      </c>
      <c r="CW26" s="5">
        <v>2.962969E7</v>
      </c>
      <c r="CX26" s="5">
        <v>5647182.0</v>
      </c>
      <c r="CY26" s="5">
        <v>2.1897856E7</v>
      </c>
      <c r="CZ26" s="5">
        <v>1.0431988E7</v>
      </c>
      <c r="DA26" s="5">
        <v>1.9163057E7</v>
      </c>
      <c r="DB26" s="5">
        <v>282149.0</v>
      </c>
      <c r="DC26" s="5">
        <v>659229.0</v>
      </c>
      <c r="DD26" s="5">
        <v>4394586.0</v>
      </c>
      <c r="DE26" s="5">
        <v>3.5751103E7</v>
      </c>
      <c r="DF26" s="5">
        <v>547299.0</v>
      </c>
      <c r="DG26" s="5">
        <v>3433080.0</v>
      </c>
      <c r="DH26" s="5">
        <v>711130.0</v>
      </c>
      <c r="DI26" s="5">
        <v>5991725.0</v>
      </c>
      <c r="DJ26" s="5">
        <v>1.6804925E7</v>
      </c>
      <c r="DK26" s="5">
        <v>2.1996211E7</v>
      </c>
      <c r="DL26" s="5">
        <v>3.0029249E7</v>
      </c>
      <c r="DM26" s="6">
        <v>2.3579814E7</v>
      </c>
      <c r="DN26" s="6">
        <v>1.49E8</v>
      </c>
      <c r="DO26" s="5">
        <v>1645659.0</v>
      </c>
      <c r="DP26" s="5">
        <v>1.6999233E7</v>
      </c>
      <c r="DQ26" s="5">
        <v>1.6303225E7</v>
      </c>
      <c r="DR26" s="5">
        <v>5.1148071E7</v>
      </c>
      <c r="DS26" s="5">
        <v>1.3061351E7</v>
      </c>
      <c r="DT26" s="5">
        <v>7244857.0</v>
      </c>
      <c r="DU26" s="5">
        <v>7670335.0</v>
      </c>
    </row>
    <row r="27">
      <c r="A27" s="72">
        <v>2015.0</v>
      </c>
      <c r="B27" s="5">
        <v>1.5432E7</v>
      </c>
      <c r="C27" s="5">
        <v>2.1543E7</v>
      </c>
      <c r="D27" s="5">
        <v>1.104E7</v>
      </c>
      <c r="E27" s="5">
        <v>2.1695E7</v>
      </c>
      <c r="F27" s="5">
        <v>1517000.0</v>
      </c>
      <c r="G27" s="5">
        <v>1.1448E7</v>
      </c>
      <c r="H27" s="5">
        <v>5293000.0</v>
      </c>
      <c r="I27" s="5">
        <v>209000.0</v>
      </c>
      <c r="J27" s="5">
        <v>9.0037E7</v>
      </c>
      <c r="K27" s="5">
        <v>132000.0</v>
      </c>
      <c r="L27" s="5">
        <v>4528000.0</v>
      </c>
      <c r="M27" s="5">
        <v>5074000.0</v>
      </c>
      <c r="N27" s="5">
        <v>195000.0</v>
      </c>
      <c r="O27" s="5">
        <v>5220000.0</v>
      </c>
      <c r="P27" s="5">
        <v>455000.0</v>
      </c>
      <c r="Q27" s="5">
        <v>5514000.0</v>
      </c>
      <c r="R27" s="5">
        <v>1267000.0</v>
      </c>
      <c r="S27" s="6">
        <v>1.13E8</v>
      </c>
      <c r="T27" s="5">
        <v>8358000.0</v>
      </c>
      <c r="U27" s="5">
        <v>5143000.0</v>
      </c>
      <c r="V27" s="5">
        <v>8425000.0</v>
      </c>
      <c r="W27" s="5">
        <v>1.121E7</v>
      </c>
      <c r="X27" s="5">
        <v>1.671E7</v>
      </c>
      <c r="Y27" s="5">
        <v>293000.0</v>
      </c>
      <c r="Z27" s="5">
        <v>2434000.0</v>
      </c>
      <c r="AA27" s="5">
        <v>6207000.0</v>
      </c>
      <c r="AB27" s="6">
        <v>9318000.0</v>
      </c>
      <c r="AC27" s="6">
        <v>7.49E8</v>
      </c>
      <c r="AD27" s="5">
        <v>2157000.0</v>
      </c>
      <c r="AE27" s="5">
        <v>2577000.0</v>
      </c>
      <c r="AF27" s="5">
        <v>5635000.0</v>
      </c>
      <c r="AG27" s="5">
        <v>1.0756E7</v>
      </c>
      <c r="AH27" s="5">
        <v>3.4551E7</v>
      </c>
      <c r="AI27" s="5">
        <v>2561000.0</v>
      </c>
      <c r="AJ27" s="5">
        <v>481000.0</v>
      </c>
      <c r="AK27" s="5">
        <v>5441000.0</v>
      </c>
      <c r="AL27" s="5">
        <v>8479000.0</v>
      </c>
      <c r="AM27" s="5">
        <v>4.6824E7</v>
      </c>
      <c r="AN27" s="5">
        <v>3248000.0</v>
      </c>
      <c r="AO27" s="5">
        <v>401000.0</v>
      </c>
      <c r="AP27" s="5">
        <v>2541000.0</v>
      </c>
      <c r="AQ27" s="5">
        <v>587000.0</v>
      </c>
      <c r="AR27" s="5">
        <v>4.8198E7</v>
      </c>
      <c r="AS27" s="5">
        <v>2.8761E7</v>
      </c>
      <c r="AT27" s="5">
        <v>859000.0</v>
      </c>
      <c r="AU27" s="5">
        <v>911000.0</v>
      </c>
      <c r="AV27" s="5">
        <v>1839000.0</v>
      </c>
      <c r="AW27" s="5">
        <v>1.373E7</v>
      </c>
      <c r="AX27" s="5">
        <v>4875000.0</v>
      </c>
      <c r="AY27" s="5">
        <v>8309000.0</v>
      </c>
      <c r="AZ27" s="5">
        <v>5909000.0</v>
      </c>
      <c r="BA27" s="5">
        <v>894000.0</v>
      </c>
      <c r="BB27" s="5">
        <v>394000.0</v>
      </c>
      <c r="BC27" s="5">
        <v>5626000.0</v>
      </c>
      <c r="BD27" s="6">
        <v>4400000.0</v>
      </c>
      <c r="BE27" s="6">
        <v>7.02E8</v>
      </c>
      <c r="BF27" s="6">
        <v>1.4E8</v>
      </c>
      <c r="BG27" s="5">
        <v>4.6991E7</v>
      </c>
      <c r="BH27" s="5">
        <v>3926000.0</v>
      </c>
      <c r="BI27" s="5">
        <v>1466000.0</v>
      </c>
      <c r="BJ27" s="5">
        <v>8987000.0</v>
      </c>
      <c r="BK27" s="5">
        <v>2.2482E7</v>
      </c>
      <c r="BL27" s="5">
        <v>3108000.0</v>
      </c>
      <c r="BM27" s="5">
        <v>3605000.0</v>
      </c>
      <c r="BN27" s="5">
        <v>2561000.0</v>
      </c>
      <c r="BO27" s="5">
        <v>1136000.0</v>
      </c>
      <c r="BP27" s="5">
        <v>2140000.0</v>
      </c>
      <c r="BQ27" s="5">
        <v>1.1704E7</v>
      </c>
      <c r="BR27" s="5">
        <v>7965000.0</v>
      </c>
      <c r="BS27" s="5">
        <v>1.7178E7</v>
      </c>
      <c r="BT27" s="5">
        <v>7819000.0</v>
      </c>
      <c r="BU27" s="5">
        <v>1995000.0</v>
      </c>
      <c r="BV27" s="5">
        <v>661000.0</v>
      </c>
      <c r="BW27" s="5">
        <v>6.8932E7</v>
      </c>
      <c r="BX27" s="5">
        <v>1673000.0</v>
      </c>
      <c r="BY27" s="5">
        <v>1.826E7</v>
      </c>
      <c r="BZ27" s="5">
        <v>1.2545E7</v>
      </c>
      <c r="CA27" s="5">
        <v>2.912E7</v>
      </c>
      <c r="CB27" s="5">
        <v>1278000.0</v>
      </c>
      <c r="CC27" s="5">
        <v>1.4722E7</v>
      </c>
      <c r="CD27" s="5">
        <v>7505000.0</v>
      </c>
      <c r="CE27" s="5">
        <v>2086000.0</v>
      </c>
      <c r="CF27" s="5">
        <v>3331000.0</v>
      </c>
      <c r="CG27" s="5">
        <v>7994000.0</v>
      </c>
      <c r="CH27" s="5">
        <v>8.4536E7</v>
      </c>
      <c r="CI27" s="5">
        <v>9.7643E7</v>
      </c>
      <c r="CJ27" s="5">
        <v>2062000.0</v>
      </c>
      <c r="CK27" s="5">
        <v>3935000.0</v>
      </c>
      <c r="CL27" s="5">
        <v>3536000.0</v>
      </c>
      <c r="CM27" s="5">
        <v>1.676E7</v>
      </c>
      <c r="CN27" s="5">
        <v>5.3037E7</v>
      </c>
      <c r="CO27" s="5">
        <v>1893000.0</v>
      </c>
      <c r="CP27" s="5">
        <v>6.9115E7</v>
      </c>
      <c r="CQ27" s="5">
        <v>5690000.0</v>
      </c>
      <c r="CR27" s="5">
        <v>98000.0</v>
      </c>
      <c r="CS27" s="5">
        <v>90000.0</v>
      </c>
      <c r="CT27" s="5">
        <v>7127000.0</v>
      </c>
      <c r="CU27" s="5">
        <v>3113000.0</v>
      </c>
      <c r="CV27" s="5">
        <v>4766000.0</v>
      </c>
      <c r="CW27" s="5">
        <v>3.0099E7</v>
      </c>
      <c r="CX27" s="5">
        <v>5882000.0</v>
      </c>
      <c r="CY27" s="5">
        <v>2.1521E7</v>
      </c>
      <c r="CZ27" s="5">
        <v>1.0405E7</v>
      </c>
      <c r="DA27" s="5">
        <v>1.9683E7</v>
      </c>
      <c r="DB27" s="5">
        <v>283000.0</v>
      </c>
      <c r="DC27" s="5">
        <v>670000.0</v>
      </c>
      <c r="DD27" s="5">
        <v>4469000.0</v>
      </c>
      <c r="DE27" s="5">
        <v>3.5449E7</v>
      </c>
      <c r="DF27" s="5">
        <v>559000.0</v>
      </c>
      <c r="DG27" s="5">
        <v>3533000.0</v>
      </c>
      <c r="DH27" s="5">
        <v>708000.0</v>
      </c>
      <c r="DI27" s="5">
        <v>5994000.0</v>
      </c>
      <c r="DJ27" s="5">
        <v>1.7463E7</v>
      </c>
      <c r="DK27" s="5">
        <v>2.1658E7</v>
      </c>
      <c r="DL27" s="5">
        <v>2.9893E7</v>
      </c>
      <c r="DM27" s="6">
        <v>2.4345E7</v>
      </c>
      <c r="DN27" s="6">
        <v>1.49E8</v>
      </c>
      <c r="DO27" s="5">
        <v>1650000.0</v>
      </c>
      <c r="DP27" s="5">
        <v>1.7136E7</v>
      </c>
      <c r="DQ27" s="5">
        <v>1.6459E7</v>
      </c>
      <c r="DR27" s="5">
        <v>5.1194E7</v>
      </c>
      <c r="DS27" s="5">
        <v>1.3486E7</v>
      </c>
      <c r="DT27" s="5">
        <v>7503000.0</v>
      </c>
      <c r="DU27" s="5">
        <v>7856000.0</v>
      </c>
    </row>
    <row r="28">
      <c r="A28" s="73"/>
      <c r="CE28" s="9"/>
    </row>
    <row r="29">
      <c r="A29" s="74"/>
      <c r="CJ29" s="9" t="s">
        <v>130</v>
      </c>
    </row>
    <row r="30">
      <c r="A30" s="74"/>
      <c r="B30" s="8" t="s">
        <v>247</v>
      </c>
      <c r="AC30" s="75"/>
    </row>
    <row r="31">
      <c r="A31" s="74"/>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76"/>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row>
    <row r="32">
      <c r="A32" s="74"/>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row>
    <row r="33">
      <c r="A33" s="77"/>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row>
    <row r="34">
      <c r="A34" s="77"/>
      <c r="B34" s="13"/>
      <c r="C34" s="5">
        <v>2.1543E7</v>
      </c>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row>
    <row r="35">
      <c r="A35" s="77"/>
      <c r="B35" s="13"/>
      <c r="C35" s="5">
        <v>1.104E7</v>
      </c>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row>
    <row r="36">
      <c r="A36" s="77"/>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row>
    <row r="37">
      <c r="A37" s="77"/>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row>
    <row r="38">
      <c r="A38" s="77"/>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row>
    <row r="39">
      <c r="A39" s="77"/>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row>
    <row r="40">
      <c r="A40" s="77"/>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row>
    <row r="41">
      <c r="A41" s="77"/>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row>
    <row r="42">
      <c r="A42" s="77"/>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row>
    <row r="43">
      <c r="A43" s="77"/>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row>
    <row r="44">
      <c r="A44" s="77"/>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row>
    <row r="45">
      <c r="A45" s="77"/>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row>
    <row r="46">
      <c r="A46" s="77"/>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row>
    <row r="47">
      <c r="A47" s="77"/>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row>
    <row r="48">
      <c r="A48" s="77"/>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row>
    <row r="49">
      <c r="A49" s="77"/>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row>
    <row r="50">
      <c r="A50" s="77"/>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row>
    <row r="51">
      <c r="A51" s="77"/>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row>
    <row r="52">
      <c r="A52" s="77"/>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row>
    <row r="53">
      <c r="A53" s="77"/>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row>
    <row r="54">
      <c r="A54" s="77"/>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row>
    <row r="55">
      <c r="A55" s="77"/>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row>
    <row r="56">
      <c r="A56" s="77"/>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row>
    <row r="57">
      <c r="A57" s="77"/>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row>
    <row r="58">
      <c r="A58" s="77"/>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row>
    <row r="59">
      <c r="A59" s="77"/>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row>
    <row r="60">
      <c r="A60" s="77"/>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row>
    <row r="61">
      <c r="A61" s="77"/>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row>
    <row r="62">
      <c r="A62" s="77"/>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row>
    <row r="63">
      <c r="A63" s="77"/>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row>
    <row r="64">
      <c r="A64" s="77"/>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row>
    <row r="65">
      <c r="A65" s="77"/>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row>
    <row r="66">
      <c r="A66" s="77"/>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row>
    <row r="67">
      <c r="A67" s="77"/>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row>
    <row r="68">
      <c r="A68" s="77"/>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row>
    <row r="69">
      <c r="A69" s="77"/>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row>
    <row r="70">
      <c r="A70" s="77"/>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row>
    <row r="71">
      <c r="A71" s="77"/>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row>
    <row r="72">
      <c r="A72" s="77"/>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row>
    <row r="73">
      <c r="A73" s="77"/>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row>
    <row r="74">
      <c r="A74" s="77"/>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row>
    <row r="75">
      <c r="A75" s="77"/>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row>
    <row r="76">
      <c r="A76" s="77"/>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row>
    <row r="77">
      <c r="A77" s="77"/>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row>
    <row r="78">
      <c r="A78" s="77"/>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row>
    <row r="79">
      <c r="A79" s="77"/>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row>
    <row r="80">
      <c r="A80" s="77"/>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row>
    <row r="81">
      <c r="A81" s="77"/>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row>
    <row r="82">
      <c r="A82" s="77"/>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row>
    <row r="83">
      <c r="A83" s="77"/>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row>
    <row r="84">
      <c r="A84" s="77"/>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row>
    <row r="85">
      <c r="A85" s="77"/>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row>
    <row r="86">
      <c r="A86" s="77"/>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row>
    <row r="87">
      <c r="A87" s="77"/>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row>
    <row r="88">
      <c r="A88" s="77"/>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row>
    <row r="89">
      <c r="A89" s="77"/>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row>
    <row r="90">
      <c r="A90" s="77"/>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row>
    <row r="91">
      <c r="A91" s="77"/>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row>
    <row r="92">
      <c r="A92" s="77"/>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row>
    <row r="93">
      <c r="A93" s="77"/>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row>
    <row r="94">
      <c r="A94" s="77"/>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row>
    <row r="95">
      <c r="A95" s="77"/>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row>
    <row r="96">
      <c r="A96" s="77"/>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row>
    <row r="97">
      <c r="A97" s="77"/>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row>
    <row r="98">
      <c r="A98" s="77"/>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row>
    <row r="99">
      <c r="A99" s="77"/>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row>
    <row r="100">
      <c r="A100" s="77"/>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row>
    <row r="101">
      <c r="A101" s="77"/>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row>
    <row r="102">
      <c r="A102" s="77"/>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row>
    <row r="103">
      <c r="A103" s="77"/>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row>
    <row r="104">
      <c r="A104" s="77"/>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row>
    <row r="105">
      <c r="A105" s="77"/>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row>
    <row r="106">
      <c r="A106" s="77"/>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row>
    <row r="107">
      <c r="A107" s="77"/>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row>
    <row r="108">
      <c r="A108" s="77"/>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row>
    <row r="109">
      <c r="A109" s="77"/>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row>
    <row r="110">
      <c r="A110" s="77"/>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row>
    <row r="111">
      <c r="A111" s="77"/>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row>
    <row r="112">
      <c r="A112" s="77"/>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row>
    <row r="113">
      <c r="A113" s="77"/>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row>
    <row r="114">
      <c r="A114" s="77"/>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row>
    <row r="115">
      <c r="A115" s="77"/>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row>
    <row r="116">
      <c r="A116" s="77"/>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row>
    <row r="117">
      <c r="A117" s="77"/>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row>
    <row r="118">
      <c r="A118" s="77"/>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row>
    <row r="119">
      <c r="A119" s="77"/>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row>
    <row r="120">
      <c r="A120" s="77"/>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row>
    <row r="121">
      <c r="A121" s="77"/>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row>
    <row r="122">
      <c r="A122" s="77"/>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row>
    <row r="123">
      <c r="A123" s="77"/>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row>
    <row r="124">
      <c r="A124" s="77"/>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row>
    <row r="125">
      <c r="A125" s="77"/>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row>
    <row r="126">
      <c r="A126" s="77"/>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row>
    <row r="127">
      <c r="A127" s="77"/>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row>
    <row r="128">
      <c r="A128" s="77"/>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row>
    <row r="129">
      <c r="A129" s="77"/>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row>
    <row r="130">
      <c r="A130" s="77"/>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row>
    <row r="131">
      <c r="A131" s="77"/>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row>
    <row r="132">
      <c r="A132" s="77"/>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row>
    <row r="133">
      <c r="A133" s="77"/>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row>
    <row r="134">
      <c r="A134" s="77"/>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row>
    <row r="135">
      <c r="A135" s="77"/>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row>
    <row r="136">
      <c r="A136" s="77"/>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row>
    <row r="137">
      <c r="A137" s="77"/>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row>
    <row r="138">
      <c r="A138" s="77"/>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row>
    <row r="139">
      <c r="A139" s="77"/>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row>
    <row r="140">
      <c r="A140" s="77"/>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row>
    <row r="141">
      <c r="A141" s="77"/>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row>
    <row r="142">
      <c r="A142" s="77"/>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row>
    <row r="143">
      <c r="A143" s="77"/>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row>
    <row r="144">
      <c r="A144" s="77"/>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row>
    <row r="145">
      <c r="A145" s="77"/>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row>
    <row r="146">
      <c r="A146" s="77"/>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row>
    <row r="147">
      <c r="A147" s="77"/>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row>
    <row r="148">
      <c r="A148" s="77"/>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row>
    <row r="149">
      <c r="A149" s="77"/>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row>
    <row r="150">
      <c r="A150" s="77"/>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row>
    <row r="151">
      <c r="A151" s="77"/>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row>
    <row r="152">
      <c r="A152" s="77"/>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row>
    <row r="153">
      <c r="A153" s="77"/>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row>
    <row r="154">
      <c r="A154" s="77"/>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row>
    <row r="155">
      <c r="A155" s="77"/>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row>
    <row r="156">
      <c r="A156" s="77"/>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row>
    <row r="157">
      <c r="A157" s="77"/>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row>
    <row r="158">
      <c r="A158" s="77"/>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row>
    <row r="159">
      <c r="A159" s="77"/>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row>
    <row r="160">
      <c r="A160" s="77"/>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row>
    <row r="161">
      <c r="A161" s="77"/>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row>
    <row r="162">
      <c r="A162" s="77"/>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row>
    <row r="163">
      <c r="A163" s="77"/>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row>
    <row r="164">
      <c r="A164" s="77"/>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row>
    <row r="165">
      <c r="A165" s="77"/>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row>
    <row r="166">
      <c r="A166" s="77"/>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row>
    <row r="167">
      <c r="A167" s="77"/>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row>
    <row r="168">
      <c r="A168" s="77"/>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row>
    <row r="169">
      <c r="A169" s="77"/>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row>
    <row r="170">
      <c r="A170" s="77"/>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row>
    <row r="171">
      <c r="A171" s="77"/>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row>
    <row r="172">
      <c r="A172" s="77"/>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row>
    <row r="173">
      <c r="A173" s="77"/>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row>
    <row r="174">
      <c r="A174" s="77"/>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row>
    <row r="175">
      <c r="A175" s="77"/>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row>
    <row r="176">
      <c r="A176" s="77"/>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row>
    <row r="177">
      <c r="A177" s="77"/>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row>
    <row r="178">
      <c r="A178" s="77"/>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row>
    <row r="179">
      <c r="A179" s="77"/>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row>
    <row r="180">
      <c r="A180" s="77"/>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row>
    <row r="181">
      <c r="A181" s="77"/>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row>
    <row r="182">
      <c r="A182" s="77"/>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row>
    <row r="183">
      <c r="A183" s="77"/>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row>
    <row r="184">
      <c r="A184" s="77"/>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row>
    <row r="185">
      <c r="A185" s="77"/>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row>
    <row r="186">
      <c r="A186" s="77"/>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row>
    <row r="187">
      <c r="A187" s="77"/>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row>
    <row r="188">
      <c r="A188" s="77"/>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row>
    <row r="189">
      <c r="A189" s="77"/>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row>
    <row r="190">
      <c r="A190" s="77"/>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row>
    <row r="191">
      <c r="A191" s="77"/>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row>
    <row r="192">
      <c r="A192" s="77"/>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row>
    <row r="193">
      <c r="A193" s="77"/>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row>
    <row r="194">
      <c r="A194" s="77"/>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row>
    <row r="195">
      <c r="A195" s="77"/>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row>
    <row r="196">
      <c r="A196" s="77"/>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row>
    <row r="197">
      <c r="A197" s="77"/>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row>
    <row r="198">
      <c r="A198" s="77"/>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row>
    <row r="199">
      <c r="A199" s="77"/>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row>
    <row r="200">
      <c r="A200" s="77"/>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row>
    <row r="201">
      <c r="A201" s="77"/>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row>
    <row r="202">
      <c r="A202" s="77"/>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row>
    <row r="203">
      <c r="A203" s="77"/>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row>
    <row r="204">
      <c r="A204" s="77"/>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row>
    <row r="205">
      <c r="A205" s="77"/>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row>
    <row r="206">
      <c r="A206" s="77"/>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row>
    <row r="207">
      <c r="A207" s="77"/>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row>
    <row r="208">
      <c r="A208" s="77"/>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row>
    <row r="209">
      <c r="A209" s="77"/>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row>
    <row r="210">
      <c r="A210" s="77"/>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row>
    <row r="211">
      <c r="A211" s="77"/>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row>
    <row r="212">
      <c r="A212" s="77"/>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row>
    <row r="213">
      <c r="A213" s="77"/>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row>
    <row r="214">
      <c r="A214" s="77"/>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row>
    <row r="215">
      <c r="A215" s="77"/>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row>
    <row r="216">
      <c r="A216" s="77"/>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row>
    <row r="217">
      <c r="A217" s="77"/>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row>
    <row r="218">
      <c r="A218" s="77"/>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row>
    <row r="219">
      <c r="A219" s="77"/>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row>
    <row r="220">
      <c r="A220" s="77"/>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row>
    <row r="221">
      <c r="A221" s="77"/>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row>
    <row r="222">
      <c r="A222" s="77"/>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row>
    <row r="223">
      <c r="A223" s="77"/>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row>
    <row r="224">
      <c r="A224" s="77"/>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row>
    <row r="225">
      <c r="A225" s="77"/>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row>
    <row r="226">
      <c r="A226" s="77"/>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row>
    <row r="227">
      <c r="A227" s="77"/>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row>
    <row r="228">
      <c r="A228" s="77"/>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row>
    <row r="229">
      <c r="A229" s="77"/>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row>
    <row r="230">
      <c r="A230" s="77"/>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row>
    <row r="231">
      <c r="A231" s="77"/>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row>
    <row r="232">
      <c r="A232" s="77"/>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row>
    <row r="233">
      <c r="A233" s="77"/>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row>
    <row r="234">
      <c r="A234" s="77"/>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row>
    <row r="235">
      <c r="A235" s="77"/>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row>
    <row r="236">
      <c r="A236" s="77"/>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row>
    <row r="237">
      <c r="A237" s="77"/>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row>
    <row r="238">
      <c r="A238" s="77"/>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row>
    <row r="239">
      <c r="A239" s="77"/>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row>
    <row r="240">
      <c r="A240" s="77"/>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row>
    <row r="241">
      <c r="A241" s="77"/>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row>
    <row r="242">
      <c r="A242" s="77"/>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row>
    <row r="243">
      <c r="A243" s="77"/>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row>
    <row r="244">
      <c r="A244" s="77"/>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row>
    <row r="245">
      <c r="A245" s="77"/>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row>
    <row r="246">
      <c r="A246" s="77"/>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row>
    <row r="247">
      <c r="A247" s="77"/>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row>
    <row r="248">
      <c r="A248" s="77"/>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row>
    <row r="249">
      <c r="A249" s="77"/>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row>
    <row r="250">
      <c r="A250" s="77"/>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row>
    <row r="251">
      <c r="A251" s="77"/>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row>
    <row r="252">
      <c r="A252" s="77"/>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row>
    <row r="253">
      <c r="A253" s="77"/>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row>
    <row r="254">
      <c r="A254" s="77"/>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row>
    <row r="255">
      <c r="A255" s="77"/>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row>
    <row r="256">
      <c r="A256" s="77"/>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row>
    <row r="257">
      <c r="A257" s="77"/>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row>
    <row r="258">
      <c r="A258" s="77"/>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row>
    <row r="259">
      <c r="A259" s="77"/>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row>
    <row r="260">
      <c r="A260" s="77"/>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row>
    <row r="261">
      <c r="A261" s="77"/>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row>
    <row r="262">
      <c r="A262" s="77"/>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row>
    <row r="263">
      <c r="A263" s="77"/>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row>
    <row r="264">
      <c r="A264" s="77"/>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row>
    <row r="265">
      <c r="A265" s="77"/>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row>
    <row r="266">
      <c r="A266" s="77"/>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row>
    <row r="267">
      <c r="A267" s="77"/>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row>
    <row r="268">
      <c r="A268" s="77"/>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row>
    <row r="269">
      <c r="A269" s="77"/>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row>
    <row r="270">
      <c r="A270" s="77"/>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row>
    <row r="271">
      <c r="A271" s="77"/>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c r="DE271" s="13"/>
      <c r="DF271" s="13"/>
      <c r="DG271" s="13"/>
      <c r="DH271" s="13"/>
      <c r="DI271" s="13"/>
      <c r="DJ271" s="13"/>
      <c r="DK271" s="13"/>
      <c r="DL271" s="13"/>
      <c r="DM271" s="13"/>
      <c r="DN271" s="13"/>
      <c r="DO271" s="13"/>
      <c r="DP271" s="13"/>
      <c r="DQ271" s="13"/>
      <c r="DR271" s="13"/>
      <c r="DS271" s="13"/>
      <c r="DT271" s="13"/>
      <c r="DU271" s="13"/>
    </row>
    <row r="272">
      <c r="A272" s="77"/>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row>
    <row r="273">
      <c r="A273" s="77"/>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row>
    <row r="274">
      <c r="A274" s="77"/>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row>
    <row r="275">
      <c r="A275" s="77"/>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row>
    <row r="276">
      <c r="A276" s="77"/>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c r="DE276" s="13"/>
      <c r="DF276" s="13"/>
      <c r="DG276" s="13"/>
      <c r="DH276" s="13"/>
      <c r="DI276" s="13"/>
      <c r="DJ276" s="13"/>
      <c r="DK276" s="13"/>
      <c r="DL276" s="13"/>
      <c r="DM276" s="13"/>
      <c r="DN276" s="13"/>
      <c r="DO276" s="13"/>
      <c r="DP276" s="13"/>
      <c r="DQ276" s="13"/>
      <c r="DR276" s="13"/>
      <c r="DS276" s="13"/>
      <c r="DT276" s="13"/>
      <c r="DU276" s="13"/>
    </row>
    <row r="277">
      <c r="A277" s="77"/>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row>
    <row r="278">
      <c r="A278" s="77"/>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row>
    <row r="279">
      <c r="A279" s="77"/>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row>
    <row r="280">
      <c r="A280" s="77"/>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row>
    <row r="281">
      <c r="A281" s="77"/>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row>
    <row r="282">
      <c r="A282" s="77"/>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c r="DJ282" s="13"/>
      <c r="DK282" s="13"/>
      <c r="DL282" s="13"/>
      <c r="DM282" s="13"/>
      <c r="DN282" s="13"/>
      <c r="DO282" s="13"/>
      <c r="DP282" s="13"/>
      <c r="DQ282" s="13"/>
      <c r="DR282" s="13"/>
      <c r="DS282" s="13"/>
      <c r="DT282" s="13"/>
      <c r="DU282" s="13"/>
    </row>
    <row r="283">
      <c r="A283" s="77"/>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row>
    <row r="284">
      <c r="A284" s="77"/>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row>
    <row r="285">
      <c r="A285" s="77"/>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row>
    <row r="286">
      <c r="A286" s="77"/>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row>
    <row r="287">
      <c r="A287" s="77"/>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row>
    <row r="288">
      <c r="A288" s="77"/>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row>
    <row r="289">
      <c r="A289" s="77"/>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row>
    <row r="290">
      <c r="A290" s="77"/>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row>
    <row r="291">
      <c r="A291" s="77"/>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row>
    <row r="292">
      <c r="A292" s="77"/>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row>
    <row r="293">
      <c r="A293" s="77"/>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row>
    <row r="294">
      <c r="A294" s="77"/>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row>
    <row r="295">
      <c r="A295" s="77"/>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row>
    <row r="296">
      <c r="A296" s="77"/>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row>
    <row r="297">
      <c r="A297" s="77"/>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row>
    <row r="298">
      <c r="A298" s="77"/>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row>
    <row r="299">
      <c r="A299" s="77"/>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row>
    <row r="300">
      <c r="A300" s="77"/>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row>
    <row r="301">
      <c r="A301" s="77"/>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row>
    <row r="302">
      <c r="A302" s="77"/>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row>
    <row r="303">
      <c r="A303" s="77"/>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row>
    <row r="304">
      <c r="A304" s="77"/>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row>
    <row r="305">
      <c r="A305" s="77"/>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row>
    <row r="306">
      <c r="A306" s="77"/>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row>
    <row r="307">
      <c r="A307" s="77"/>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row>
    <row r="308">
      <c r="A308" s="77"/>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row>
    <row r="309">
      <c r="A309" s="77"/>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row>
    <row r="310">
      <c r="A310" s="77"/>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row>
    <row r="311">
      <c r="A311" s="77"/>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row>
    <row r="312">
      <c r="A312" s="77"/>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row>
    <row r="313">
      <c r="A313" s="77"/>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row>
    <row r="314">
      <c r="A314" s="77"/>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row>
    <row r="315">
      <c r="A315" s="77"/>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row>
    <row r="316">
      <c r="A316" s="77"/>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row>
    <row r="317">
      <c r="A317" s="77"/>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row>
    <row r="318">
      <c r="A318" s="77"/>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c r="DE318" s="13"/>
      <c r="DF318" s="13"/>
      <c r="DG318" s="13"/>
      <c r="DH318" s="13"/>
      <c r="DI318" s="13"/>
      <c r="DJ318" s="13"/>
      <c r="DK318" s="13"/>
      <c r="DL318" s="13"/>
      <c r="DM318" s="13"/>
      <c r="DN318" s="13"/>
      <c r="DO318" s="13"/>
      <c r="DP318" s="13"/>
      <c r="DQ318" s="13"/>
      <c r="DR318" s="13"/>
      <c r="DS318" s="13"/>
      <c r="DT318" s="13"/>
      <c r="DU318" s="13"/>
    </row>
    <row r="319">
      <c r="A319" s="77"/>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row>
    <row r="320">
      <c r="A320" s="77"/>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row>
    <row r="321">
      <c r="A321" s="77"/>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row>
    <row r="322">
      <c r="A322" s="77"/>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row>
    <row r="323">
      <c r="A323" s="77"/>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row>
    <row r="324">
      <c r="A324" s="77"/>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row>
    <row r="325">
      <c r="A325" s="77"/>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row>
    <row r="326">
      <c r="A326" s="77"/>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row>
    <row r="327">
      <c r="A327" s="77"/>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c r="DP327" s="13"/>
      <c r="DQ327" s="13"/>
      <c r="DR327" s="13"/>
      <c r="DS327" s="13"/>
      <c r="DT327" s="13"/>
      <c r="DU327" s="13"/>
    </row>
    <row r="328">
      <c r="A328" s="77"/>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row>
    <row r="329">
      <c r="A329" s="77"/>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row>
    <row r="330">
      <c r="A330" s="77"/>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row>
    <row r="331">
      <c r="A331" s="77"/>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row>
    <row r="332">
      <c r="A332" s="77"/>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row>
    <row r="333">
      <c r="A333" s="77"/>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row>
    <row r="334">
      <c r="A334" s="77"/>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row>
    <row r="335">
      <c r="A335" s="77"/>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row>
    <row r="336">
      <c r="A336" s="77"/>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row>
    <row r="337">
      <c r="A337" s="77"/>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row>
    <row r="338">
      <c r="A338" s="77"/>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row>
    <row r="339">
      <c r="A339" s="77"/>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row>
    <row r="340">
      <c r="A340" s="77"/>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row>
    <row r="341">
      <c r="A341" s="77"/>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row>
    <row r="342">
      <c r="A342" s="77"/>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row>
    <row r="343">
      <c r="A343" s="77"/>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row>
    <row r="344">
      <c r="A344" s="77"/>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row>
    <row r="345">
      <c r="A345" s="77"/>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row>
    <row r="346">
      <c r="A346" s="77"/>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row>
    <row r="347">
      <c r="A347" s="77"/>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row>
    <row r="348">
      <c r="A348" s="77"/>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row>
    <row r="349">
      <c r="A349" s="77"/>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row>
    <row r="350">
      <c r="A350" s="77"/>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row>
    <row r="351">
      <c r="A351" s="77"/>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row>
    <row r="352">
      <c r="A352" s="77"/>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row>
    <row r="353">
      <c r="A353" s="77"/>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row>
    <row r="354">
      <c r="A354" s="77"/>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X354" s="13"/>
      <c r="CY354" s="13"/>
      <c r="CZ354" s="13"/>
      <c r="DA354" s="13"/>
      <c r="DB354" s="13"/>
      <c r="DC354" s="13"/>
      <c r="DD354" s="13"/>
      <c r="DE354" s="13"/>
      <c r="DF354" s="13"/>
      <c r="DG354" s="13"/>
      <c r="DH354" s="13"/>
      <c r="DI354" s="13"/>
      <c r="DJ354" s="13"/>
      <c r="DK354" s="13"/>
      <c r="DL354" s="13"/>
      <c r="DM354" s="13"/>
      <c r="DN354" s="13"/>
      <c r="DO354" s="13"/>
      <c r="DP354" s="13"/>
      <c r="DQ354" s="13"/>
      <c r="DR354" s="13"/>
      <c r="DS354" s="13"/>
      <c r="DT354" s="13"/>
      <c r="DU354" s="13"/>
    </row>
    <row r="355">
      <c r="A355" s="77"/>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row>
    <row r="356">
      <c r="A356" s="77"/>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X356" s="13"/>
      <c r="CY356" s="13"/>
      <c r="CZ356" s="13"/>
      <c r="DA356" s="13"/>
      <c r="DB356" s="13"/>
      <c r="DC356" s="13"/>
      <c r="DD356" s="13"/>
      <c r="DE356" s="13"/>
      <c r="DF356" s="13"/>
      <c r="DG356" s="13"/>
      <c r="DH356" s="13"/>
      <c r="DI356" s="13"/>
      <c r="DJ356" s="13"/>
      <c r="DK356" s="13"/>
      <c r="DL356" s="13"/>
      <c r="DM356" s="13"/>
      <c r="DN356" s="13"/>
      <c r="DO356" s="13"/>
      <c r="DP356" s="13"/>
      <c r="DQ356" s="13"/>
      <c r="DR356" s="13"/>
      <c r="DS356" s="13"/>
      <c r="DT356" s="13"/>
      <c r="DU356" s="13"/>
    </row>
    <row r="357">
      <c r="A357" s="77"/>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X357" s="13"/>
      <c r="CY357" s="13"/>
      <c r="CZ357" s="13"/>
      <c r="DA357" s="13"/>
      <c r="DB357" s="13"/>
      <c r="DC357" s="13"/>
      <c r="DD357" s="13"/>
      <c r="DE357" s="13"/>
      <c r="DF357" s="13"/>
      <c r="DG357" s="13"/>
      <c r="DH357" s="13"/>
      <c r="DI357" s="13"/>
      <c r="DJ357" s="13"/>
      <c r="DK357" s="13"/>
      <c r="DL357" s="13"/>
      <c r="DM357" s="13"/>
      <c r="DN357" s="13"/>
      <c r="DO357" s="13"/>
      <c r="DP357" s="13"/>
      <c r="DQ357" s="13"/>
      <c r="DR357" s="13"/>
      <c r="DS357" s="13"/>
      <c r="DT357" s="13"/>
      <c r="DU357" s="13"/>
    </row>
    <row r="358">
      <c r="A358" s="77"/>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c r="DE358" s="13"/>
      <c r="DF358" s="13"/>
      <c r="DG358" s="13"/>
      <c r="DH358" s="13"/>
      <c r="DI358" s="13"/>
      <c r="DJ358" s="13"/>
      <c r="DK358" s="13"/>
      <c r="DL358" s="13"/>
      <c r="DM358" s="13"/>
      <c r="DN358" s="13"/>
      <c r="DO358" s="13"/>
      <c r="DP358" s="13"/>
      <c r="DQ358" s="13"/>
      <c r="DR358" s="13"/>
      <c r="DS358" s="13"/>
      <c r="DT358" s="13"/>
      <c r="DU358" s="13"/>
    </row>
    <row r="359">
      <c r="A359" s="77"/>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X359" s="13"/>
      <c r="CY359" s="13"/>
      <c r="CZ359" s="13"/>
      <c r="DA359" s="13"/>
      <c r="DB359" s="13"/>
      <c r="DC359" s="13"/>
      <c r="DD359" s="13"/>
      <c r="DE359" s="13"/>
      <c r="DF359" s="13"/>
      <c r="DG359" s="13"/>
      <c r="DH359" s="13"/>
      <c r="DI359" s="13"/>
      <c r="DJ359" s="13"/>
      <c r="DK359" s="13"/>
      <c r="DL359" s="13"/>
      <c r="DM359" s="13"/>
      <c r="DN359" s="13"/>
      <c r="DO359" s="13"/>
      <c r="DP359" s="13"/>
      <c r="DQ359" s="13"/>
      <c r="DR359" s="13"/>
      <c r="DS359" s="13"/>
      <c r="DT359" s="13"/>
      <c r="DU359" s="13"/>
    </row>
    <row r="360">
      <c r="A360" s="77"/>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X360" s="13"/>
      <c r="CY360" s="13"/>
      <c r="CZ360" s="13"/>
      <c r="DA360" s="13"/>
      <c r="DB360" s="13"/>
      <c r="DC360" s="13"/>
      <c r="DD360" s="13"/>
      <c r="DE360" s="13"/>
      <c r="DF360" s="13"/>
      <c r="DG360" s="13"/>
      <c r="DH360" s="13"/>
      <c r="DI360" s="13"/>
      <c r="DJ360" s="13"/>
      <c r="DK360" s="13"/>
      <c r="DL360" s="13"/>
      <c r="DM360" s="13"/>
      <c r="DN360" s="13"/>
      <c r="DO360" s="13"/>
      <c r="DP360" s="13"/>
      <c r="DQ360" s="13"/>
      <c r="DR360" s="13"/>
      <c r="DS360" s="13"/>
      <c r="DT360" s="13"/>
      <c r="DU360" s="13"/>
    </row>
    <row r="361">
      <c r="A361" s="77"/>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c r="DE361" s="13"/>
      <c r="DF361" s="13"/>
      <c r="DG361" s="13"/>
      <c r="DH361" s="13"/>
      <c r="DI361" s="13"/>
      <c r="DJ361" s="13"/>
      <c r="DK361" s="13"/>
      <c r="DL361" s="13"/>
      <c r="DM361" s="13"/>
      <c r="DN361" s="13"/>
      <c r="DO361" s="13"/>
      <c r="DP361" s="13"/>
      <c r="DQ361" s="13"/>
      <c r="DR361" s="13"/>
      <c r="DS361" s="13"/>
      <c r="DT361" s="13"/>
      <c r="DU361" s="13"/>
    </row>
    <row r="362">
      <c r="A362" s="77"/>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c r="DE362" s="13"/>
      <c r="DF362" s="13"/>
      <c r="DG362" s="13"/>
      <c r="DH362" s="13"/>
      <c r="DI362" s="13"/>
      <c r="DJ362" s="13"/>
      <c r="DK362" s="13"/>
      <c r="DL362" s="13"/>
      <c r="DM362" s="13"/>
      <c r="DN362" s="13"/>
      <c r="DO362" s="13"/>
      <c r="DP362" s="13"/>
      <c r="DQ362" s="13"/>
      <c r="DR362" s="13"/>
      <c r="DS362" s="13"/>
      <c r="DT362" s="13"/>
      <c r="DU362" s="13"/>
    </row>
    <row r="363">
      <c r="A363" s="77"/>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X363" s="13"/>
      <c r="CY363" s="13"/>
      <c r="CZ363" s="13"/>
      <c r="DA363" s="13"/>
      <c r="DB363" s="13"/>
      <c r="DC363" s="13"/>
      <c r="DD363" s="13"/>
      <c r="DE363" s="13"/>
      <c r="DF363" s="13"/>
      <c r="DG363" s="13"/>
      <c r="DH363" s="13"/>
      <c r="DI363" s="13"/>
      <c r="DJ363" s="13"/>
      <c r="DK363" s="13"/>
      <c r="DL363" s="13"/>
      <c r="DM363" s="13"/>
      <c r="DN363" s="13"/>
      <c r="DO363" s="13"/>
      <c r="DP363" s="13"/>
      <c r="DQ363" s="13"/>
      <c r="DR363" s="13"/>
      <c r="DS363" s="13"/>
      <c r="DT363" s="13"/>
      <c r="DU363" s="13"/>
    </row>
    <row r="364">
      <c r="A364" s="77"/>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c r="DE364" s="13"/>
      <c r="DF364" s="13"/>
      <c r="DG364" s="13"/>
      <c r="DH364" s="13"/>
      <c r="DI364" s="13"/>
      <c r="DJ364" s="13"/>
      <c r="DK364" s="13"/>
      <c r="DL364" s="13"/>
      <c r="DM364" s="13"/>
      <c r="DN364" s="13"/>
      <c r="DO364" s="13"/>
      <c r="DP364" s="13"/>
      <c r="DQ364" s="13"/>
      <c r="DR364" s="13"/>
      <c r="DS364" s="13"/>
      <c r="DT364" s="13"/>
      <c r="DU364" s="13"/>
    </row>
    <row r="365">
      <c r="A365" s="77"/>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row>
    <row r="366">
      <c r="A366" s="77"/>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row>
    <row r="367">
      <c r="A367" s="77"/>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row>
    <row r="368">
      <c r="A368" s="77"/>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row>
    <row r="369">
      <c r="A369" s="77"/>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row>
    <row r="370">
      <c r="A370" s="77"/>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row>
    <row r="371">
      <c r="A371" s="77"/>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row>
    <row r="372">
      <c r="A372" s="77"/>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row>
    <row r="373">
      <c r="A373" s="77"/>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row>
    <row r="374">
      <c r="A374" s="77"/>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c r="DE374" s="13"/>
      <c r="DF374" s="13"/>
      <c r="DG374" s="13"/>
      <c r="DH374" s="13"/>
      <c r="DI374" s="13"/>
      <c r="DJ374" s="13"/>
      <c r="DK374" s="13"/>
      <c r="DL374" s="13"/>
      <c r="DM374" s="13"/>
      <c r="DN374" s="13"/>
      <c r="DO374" s="13"/>
      <c r="DP374" s="13"/>
      <c r="DQ374" s="13"/>
      <c r="DR374" s="13"/>
      <c r="DS374" s="13"/>
      <c r="DT374" s="13"/>
      <c r="DU374" s="13"/>
    </row>
    <row r="375">
      <c r="A375" s="77"/>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X375" s="13"/>
      <c r="CY375" s="13"/>
      <c r="CZ375" s="13"/>
      <c r="DA375" s="13"/>
      <c r="DB375" s="13"/>
      <c r="DC375" s="13"/>
      <c r="DD375" s="13"/>
      <c r="DE375" s="13"/>
      <c r="DF375" s="13"/>
      <c r="DG375" s="13"/>
      <c r="DH375" s="13"/>
      <c r="DI375" s="13"/>
      <c r="DJ375" s="13"/>
      <c r="DK375" s="13"/>
      <c r="DL375" s="13"/>
      <c r="DM375" s="13"/>
      <c r="DN375" s="13"/>
      <c r="DO375" s="13"/>
      <c r="DP375" s="13"/>
      <c r="DQ375" s="13"/>
      <c r="DR375" s="13"/>
      <c r="DS375" s="13"/>
      <c r="DT375" s="13"/>
      <c r="DU375" s="13"/>
    </row>
    <row r="376">
      <c r="A376" s="77"/>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c r="DE376" s="13"/>
      <c r="DF376" s="13"/>
      <c r="DG376" s="13"/>
      <c r="DH376" s="13"/>
      <c r="DI376" s="13"/>
      <c r="DJ376" s="13"/>
      <c r="DK376" s="13"/>
      <c r="DL376" s="13"/>
      <c r="DM376" s="13"/>
      <c r="DN376" s="13"/>
      <c r="DO376" s="13"/>
      <c r="DP376" s="13"/>
      <c r="DQ376" s="13"/>
      <c r="DR376" s="13"/>
      <c r="DS376" s="13"/>
      <c r="DT376" s="13"/>
      <c r="DU376" s="13"/>
    </row>
    <row r="377">
      <c r="A377" s="77"/>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c r="DE377" s="13"/>
      <c r="DF377" s="13"/>
      <c r="DG377" s="13"/>
      <c r="DH377" s="13"/>
      <c r="DI377" s="13"/>
      <c r="DJ377" s="13"/>
      <c r="DK377" s="13"/>
      <c r="DL377" s="13"/>
      <c r="DM377" s="13"/>
      <c r="DN377" s="13"/>
      <c r="DO377" s="13"/>
      <c r="DP377" s="13"/>
      <c r="DQ377" s="13"/>
      <c r="DR377" s="13"/>
      <c r="DS377" s="13"/>
      <c r="DT377" s="13"/>
      <c r="DU377" s="13"/>
    </row>
    <row r="378">
      <c r="A378" s="77"/>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c r="DE378" s="13"/>
      <c r="DF378" s="13"/>
      <c r="DG378" s="13"/>
      <c r="DH378" s="13"/>
      <c r="DI378" s="13"/>
      <c r="DJ378" s="13"/>
      <c r="DK378" s="13"/>
      <c r="DL378" s="13"/>
      <c r="DM378" s="13"/>
      <c r="DN378" s="13"/>
      <c r="DO378" s="13"/>
      <c r="DP378" s="13"/>
      <c r="DQ378" s="13"/>
      <c r="DR378" s="13"/>
      <c r="DS378" s="13"/>
      <c r="DT378" s="13"/>
      <c r="DU378" s="13"/>
    </row>
    <row r="379">
      <c r="A379" s="77"/>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X379" s="13"/>
      <c r="CY379" s="13"/>
      <c r="CZ379" s="13"/>
      <c r="DA379" s="13"/>
      <c r="DB379" s="13"/>
      <c r="DC379" s="13"/>
      <c r="DD379" s="13"/>
      <c r="DE379" s="13"/>
      <c r="DF379" s="13"/>
      <c r="DG379" s="13"/>
      <c r="DH379" s="13"/>
      <c r="DI379" s="13"/>
      <c r="DJ379" s="13"/>
      <c r="DK379" s="13"/>
      <c r="DL379" s="13"/>
      <c r="DM379" s="13"/>
      <c r="DN379" s="13"/>
      <c r="DO379" s="13"/>
      <c r="DP379" s="13"/>
      <c r="DQ379" s="13"/>
      <c r="DR379" s="13"/>
      <c r="DS379" s="13"/>
      <c r="DT379" s="13"/>
      <c r="DU379" s="13"/>
    </row>
    <row r="380">
      <c r="A380" s="77"/>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X380" s="13"/>
      <c r="CY380" s="13"/>
      <c r="CZ380" s="13"/>
      <c r="DA380" s="13"/>
      <c r="DB380" s="13"/>
      <c r="DC380" s="13"/>
      <c r="DD380" s="13"/>
      <c r="DE380" s="13"/>
      <c r="DF380" s="13"/>
      <c r="DG380" s="13"/>
      <c r="DH380" s="13"/>
      <c r="DI380" s="13"/>
      <c r="DJ380" s="13"/>
      <c r="DK380" s="13"/>
      <c r="DL380" s="13"/>
      <c r="DM380" s="13"/>
      <c r="DN380" s="13"/>
      <c r="DO380" s="13"/>
      <c r="DP380" s="13"/>
      <c r="DQ380" s="13"/>
      <c r="DR380" s="13"/>
      <c r="DS380" s="13"/>
      <c r="DT380" s="13"/>
      <c r="DU380" s="13"/>
    </row>
    <row r="381">
      <c r="A381" s="77"/>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X381" s="13"/>
      <c r="CY381" s="13"/>
      <c r="CZ381" s="13"/>
      <c r="DA381" s="13"/>
      <c r="DB381" s="13"/>
      <c r="DC381" s="13"/>
      <c r="DD381" s="13"/>
      <c r="DE381" s="13"/>
      <c r="DF381" s="13"/>
      <c r="DG381" s="13"/>
      <c r="DH381" s="13"/>
      <c r="DI381" s="13"/>
      <c r="DJ381" s="13"/>
      <c r="DK381" s="13"/>
      <c r="DL381" s="13"/>
      <c r="DM381" s="13"/>
      <c r="DN381" s="13"/>
      <c r="DO381" s="13"/>
      <c r="DP381" s="13"/>
      <c r="DQ381" s="13"/>
      <c r="DR381" s="13"/>
      <c r="DS381" s="13"/>
      <c r="DT381" s="13"/>
      <c r="DU381" s="13"/>
    </row>
    <row r="382">
      <c r="A382" s="77"/>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row>
    <row r="383">
      <c r="A383" s="77"/>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X383" s="13"/>
      <c r="CY383" s="13"/>
      <c r="CZ383" s="13"/>
      <c r="DA383" s="13"/>
      <c r="DB383" s="13"/>
      <c r="DC383" s="13"/>
      <c r="DD383" s="13"/>
      <c r="DE383" s="13"/>
      <c r="DF383" s="13"/>
      <c r="DG383" s="13"/>
      <c r="DH383" s="13"/>
      <c r="DI383" s="13"/>
      <c r="DJ383" s="13"/>
      <c r="DK383" s="13"/>
      <c r="DL383" s="13"/>
      <c r="DM383" s="13"/>
      <c r="DN383" s="13"/>
      <c r="DO383" s="13"/>
      <c r="DP383" s="13"/>
      <c r="DQ383" s="13"/>
      <c r="DR383" s="13"/>
      <c r="DS383" s="13"/>
      <c r="DT383" s="13"/>
      <c r="DU383" s="13"/>
    </row>
    <row r="384">
      <c r="A384" s="77"/>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c r="DE384" s="13"/>
      <c r="DF384" s="13"/>
      <c r="DG384" s="13"/>
      <c r="DH384" s="13"/>
      <c r="DI384" s="13"/>
      <c r="DJ384" s="13"/>
      <c r="DK384" s="13"/>
      <c r="DL384" s="13"/>
      <c r="DM384" s="13"/>
      <c r="DN384" s="13"/>
      <c r="DO384" s="13"/>
      <c r="DP384" s="13"/>
      <c r="DQ384" s="13"/>
      <c r="DR384" s="13"/>
      <c r="DS384" s="13"/>
      <c r="DT384" s="13"/>
      <c r="DU384" s="13"/>
    </row>
    <row r="385">
      <c r="A385" s="77"/>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c r="DE385" s="13"/>
      <c r="DF385" s="13"/>
      <c r="DG385" s="13"/>
      <c r="DH385" s="13"/>
      <c r="DI385" s="13"/>
      <c r="DJ385" s="13"/>
      <c r="DK385" s="13"/>
      <c r="DL385" s="13"/>
      <c r="DM385" s="13"/>
      <c r="DN385" s="13"/>
      <c r="DO385" s="13"/>
      <c r="DP385" s="13"/>
      <c r="DQ385" s="13"/>
      <c r="DR385" s="13"/>
      <c r="DS385" s="13"/>
      <c r="DT385" s="13"/>
      <c r="DU385" s="13"/>
    </row>
    <row r="386">
      <c r="A386" s="77"/>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row>
    <row r="387">
      <c r="A387" s="77"/>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X387" s="13"/>
      <c r="CY387" s="13"/>
      <c r="CZ387" s="13"/>
      <c r="DA387" s="13"/>
      <c r="DB387" s="13"/>
      <c r="DC387" s="13"/>
      <c r="DD387" s="13"/>
      <c r="DE387" s="13"/>
      <c r="DF387" s="13"/>
      <c r="DG387" s="13"/>
      <c r="DH387" s="13"/>
      <c r="DI387" s="13"/>
      <c r="DJ387" s="13"/>
      <c r="DK387" s="13"/>
      <c r="DL387" s="13"/>
      <c r="DM387" s="13"/>
      <c r="DN387" s="13"/>
      <c r="DO387" s="13"/>
      <c r="DP387" s="13"/>
      <c r="DQ387" s="13"/>
      <c r="DR387" s="13"/>
      <c r="DS387" s="13"/>
      <c r="DT387" s="13"/>
      <c r="DU387" s="13"/>
    </row>
    <row r="388">
      <c r="A388" s="77"/>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c r="DE388" s="13"/>
      <c r="DF388" s="13"/>
      <c r="DG388" s="13"/>
      <c r="DH388" s="13"/>
      <c r="DI388" s="13"/>
      <c r="DJ388" s="13"/>
      <c r="DK388" s="13"/>
      <c r="DL388" s="13"/>
      <c r="DM388" s="13"/>
      <c r="DN388" s="13"/>
      <c r="DO388" s="13"/>
      <c r="DP388" s="13"/>
      <c r="DQ388" s="13"/>
      <c r="DR388" s="13"/>
      <c r="DS388" s="13"/>
      <c r="DT388" s="13"/>
      <c r="DU388" s="13"/>
    </row>
    <row r="389">
      <c r="A389" s="77"/>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c r="DE389" s="13"/>
      <c r="DF389" s="13"/>
      <c r="DG389" s="13"/>
      <c r="DH389" s="13"/>
      <c r="DI389" s="13"/>
      <c r="DJ389" s="13"/>
      <c r="DK389" s="13"/>
      <c r="DL389" s="13"/>
      <c r="DM389" s="13"/>
      <c r="DN389" s="13"/>
      <c r="DO389" s="13"/>
      <c r="DP389" s="13"/>
      <c r="DQ389" s="13"/>
      <c r="DR389" s="13"/>
      <c r="DS389" s="13"/>
      <c r="DT389" s="13"/>
      <c r="DU389" s="13"/>
    </row>
    <row r="390">
      <c r="A390" s="77"/>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c r="DE390" s="13"/>
      <c r="DF390" s="13"/>
      <c r="DG390" s="13"/>
      <c r="DH390" s="13"/>
      <c r="DI390" s="13"/>
      <c r="DJ390" s="13"/>
      <c r="DK390" s="13"/>
      <c r="DL390" s="13"/>
      <c r="DM390" s="13"/>
      <c r="DN390" s="13"/>
      <c r="DO390" s="13"/>
      <c r="DP390" s="13"/>
      <c r="DQ390" s="13"/>
      <c r="DR390" s="13"/>
      <c r="DS390" s="13"/>
      <c r="DT390" s="13"/>
      <c r="DU390" s="13"/>
    </row>
    <row r="391">
      <c r="A391" s="77"/>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c r="DE391" s="13"/>
      <c r="DF391" s="13"/>
      <c r="DG391" s="13"/>
      <c r="DH391" s="13"/>
      <c r="DI391" s="13"/>
      <c r="DJ391" s="13"/>
      <c r="DK391" s="13"/>
      <c r="DL391" s="13"/>
      <c r="DM391" s="13"/>
      <c r="DN391" s="13"/>
      <c r="DO391" s="13"/>
      <c r="DP391" s="13"/>
      <c r="DQ391" s="13"/>
      <c r="DR391" s="13"/>
      <c r="DS391" s="13"/>
      <c r="DT391" s="13"/>
      <c r="DU391" s="13"/>
    </row>
    <row r="392">
      <c r="A392" s="77"/>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c r="DE392" s="13"/>
      <c r="DF392" s="13"/>
      <c r="DG392" s="13"/>
      <c r="DH392" s="13"/>
      <c r="DI392" s="13"/>
      <c r="DJ392" s="13"/>
      <c r="DK392" s="13"/>
      <c r="DL392" s="13"/>
      <c r="DM392" s="13"/>
      <c r="DN392" s="13"/>
      <c r="DO392" s="13"/>
      <c r="DP392" s="13"/>
      <c r="DQ392" s="13"/>
      <c r="DR392" s="13"/>
      <c r="DS392" s="13"/>
      <c r="DT392" s="13"/>
      <c r="DU392" s="13"/>
    </row>
    <row r="393">
      <c r="A393" s="77"/>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c r="DE393" s="13"/>
      <c r="DF393" s="13"/>
      <c r="DG393" s="13"/>
      <c r="DH393" s="13"/>
      <c r="DI393" s="13"/>
      <c r="DJ393" s="13"/>
      <c r="DK393" s="13"/>
      <c r="DL393" s="13"/>
      <c r="DM393" s="13"/>
      <c r="DN393" s="13"/>
      <c r="DO393" s="13"/>
      <c r="DP393" s="13"/>
      <c r="DQ393" s="13"/>
      <c r="DR393" s="13"/>
      <c r="DS393" s="13"/>
      <c r="DT393" s="13"/>
      <c r="DU393" s="13"/>
    </row>
    <row r="394">
      <c r="A394" s="77"/>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c r="DE394" s="13"/>
      <c r="DF394" s="13"/>
      <c r="DG394" s="13"/>
      <c r="DH394" s="13"/>
      <c r="DI394" s="13"/>
      <c r="DJ394" s="13"/>
      <c r="DK394" s="13"/>
      <c r="DL394" s="13"/>
      <c r="DM394" s="13"/>
      <c r="DN394" s="13"/>
      <c r="DO394" s="13"/>
      <c r="DP394" s="13"/>
      <c r="DQ394" s="13"/>
      <c r="DR394" s="13"/>
      <c r="DS394" s="13"/>
      <c r="DT394" s="13"/>
      <c r="DU394" s="13"/>
    </row>
    <row r="395">
      <c r="A395" s="77"/>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c r="DE395" s="13"/>
      <c r="DF395" s="13"/>
      <c r="DG395" s="13"/>
      <c r="DH395" s="13"/>
      <c r="DI395" s="13"/>
      <c r="DJ395" s="13"/>
      <c r="DK395" s="13"/>
      <c r="DL395" s="13"/>
      <c r="DM395" s="13"/>
      <c r="DN395" s="13"/>
      <c r="DO395" s="13"/>
      <c r="DP395" s="13"/>
      <c r="DQ395" s="13"/>
      <c r="DR395" s="13"/>
      <c r="DS395" s="13"/>
      <c r="DT395" s="13"/>
      <c r="DU395" s="13"/>
    </row>
    <row r="396">
      <c r="A396" s="77"/>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X396" s="13"/>
      <c r="CY396" s="13"/>
      <c r="CZ396" s="13"/>
      <c r="DA396" s="13"/>
      <c r="DB396" s="13"/>
      <c r="DC396" s="13"/>
      <c r="DD396" s="13"/>
      <c r="DE396" s="13"/>
      <c r="DF396" s="13"/>
      <c r="DG396" s="13"/>
      <c r="DH396" s="13"/>
      <c r="DI396" s="13"/>
      <c r="DJ396" s="13"/>
      <c r="DK396" s="13"/>
      <c r="DL396" s="13"/>
      <c r="DM396" s="13"/>
      <c r="DN396" s="13"/>
      <c r="DO396" s="13"/>
      <c r="DP396" s="13"/>
      <c r="DQ396" s="13"/>
      <c r="DR396" s="13"/>
      <c r="DS396" s="13"/>
      <c r="DT396" s="13"/>
      <c r="DU396" s="13"/>
    </row>
    <row r="397">
      <c r="A397" s="77"/>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c r="DE397" s="13"/>
      <c r="DF397" s="13"/>
      <c r="DG397" s="13"/>
      <c r="DH397" s="13"/>
      <c r="DI397" s="13"/>
      <c r="DJ397" s="13"/>
      <c r="DK397" s="13"/>
      <c r="DL397" s="13"/>
      <c r="DM397" s="13"/>
      <c r="DN397" s="13"/>
      <c r="DO397" s="13"/>
      <c r="DP397" s="13"/>
      <c r="DQ397" s="13"/>
      <c r="DR397" s="13"/>
      <c r="DS397" s="13"/>
      <c r="DT397" s="13"/>
      <c r="DU397" s="13"/>
    </row>
    <row r="398">
      <c r="A398" s="77"/>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X398" s="13"/>
      <c r="CY398" s="13"/>
      <c r="CZ398" s="13"/>
      <c r="DA398" s="13"/>
      <c r="DB398" s="13"/>
      <c r="DC398" s="13"/>
      <c r="DD398" s="13"/>
      <c r="DE398" s="13"/>
      <c r="DF398" s="13"/>
      <c r="DG398" s="13"/>
      <c r="DH398" s="13"/>
      <c r="DI398" s="13"/>
      <c r="DJ398" s="13"/>
      <c r="DK398" s="13"/>
      <c r="DL398" s="13"/>
      <c r="DM398" s="13"/>
      <c r="DN398" s="13"/>
      <c r="DO398" s="13"/>
      <c r="DP398" s="13"/>
      <c r="DQ398" s="13"/>
      <c r="DR398" s="13"/>
      <c r="DS398" s="13"/>
      <c r="DT398" s="13"/>
      <c r="DU398" s="13"/>
    </row>
    <row r="399">
      <c r="A399" s="77"/>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c r="DE399" s="13"/>
      <c r="DF399" s="13"/>
      <c r="DG399" s="13"/>
      <c r="DH399" s="13"/>
      <c r="DI399" s="13"/>
      <c r="DJ399" s="13"/>
      <c r="DK399" s="13"/>
      <c r="DL399" s="13"/>
      <c r="DM399" s="13"/>
      <c r="DN399" s="13"/>
      <c r="DO399" s="13"/>
      <c r="DP399" s="13"/>
      <c r="DQ399" s="13"/>
      <c r="DR399" s="13"/>
      <c r="DS399" s="13"/>
      <c r="DT399" s="13"/>
      <c r="DU399" s="13"/>
    </row>
    <row r="400">
      <c r="A400" s="77"/>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X400" s="13"/>
      <c r="CY400" s="13"/>
      <c r="CZ400" s="13"/>
      <c r="DA400" s="13"/>
      <c r="DB400" s="13"/>
      <c r="DC400" s="13"/>
      <c r="DD400" s="13"/>
      <c r="DE400" s="13"/>
      <c r="DF400" s="13"/>
      <c r="DG400" s="13"/>
      <c r="DH400" s="13"/>
      <c r="DI400" s="13"/>
      <c r="DJ400" s="13"/>
      <c r="DK400" s="13"/>
      <c r="DL400" s="13"/>
      <c r="DM400" s="13"/>
      <c r="DN400" s="13"/>
      <c r="DO400" s="13"/>
      <c r="DP400" s="13"/>
      <c r="DQ400" s="13"/>
      <c r="DR400" s="13"/>
      <c r="DS400" s="13"/>
      <c r="DT400" s="13"/>
      <c r="DU400" s="13"/>
    </row>
    <row r="401">
      <c r="A401" s="77"/>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X401" s="13"/>
      <c r="CY401" s="13"/>
      <c r="CZ401" s="13"/>
      <c r="DA401" s="13"/>
      <c r="DB401" s="13"/>
      <c r="DC401" s="13"/>
      <c r="DD401" s="13"/>
      <c r="DE401" s="13"/>
      <c r="DF401" s="13"/>
      <c r="DG401" s="13"/>
      <c r="DH401" s="13"/>
      <c r="DI401" s="13"/>
      <c r="DJ401" s="13"/>
      <c r="DK401" s="13"/>
      <c r="DL401" s="13"/>
      <c r="DM401" s="13"/>
      <c r="DN401" s="13"/>
      <c r="DO401" s="13"/>
      <c r="DP401" s="13"/>
      <c r="DQ401" s="13"/>
      <c r="DR401" s="13"/>
      <c r="DS401" s="13"/>
      <c r="DT401" s="13"/>
      <c r="DU401" s="13"/>
    </row>
    <row r="402">
      <c r="A402" s="77"/>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c r="DE402" s="13"/>
      <c r="DF402" s="13"/>
      <c r="DG402" s="13"/>
      <c r="DH402" s="13"/>
      <c r="DI402" s="13"/>
      <c r="DJ402" s="13"/>
      <c r="DK402" s="13"/>
      <c r="DL402" s="13"/>
      <c r="DM402" s="13"/>
      <c r="DN402" s="13"/>
      <c r="DO402" s="13"/>
      <c r="DP402" s="13"/>
      <c r="DQ402" s="13"/>
      <c r="DR402" s="13"/>
      <c r="DS402" s="13"/>
      <c r="DT402" s="13"/>
      <c r="DU402" s="13"/>
    </row>
    <row r="403">
      <c r="A403" s="77"/>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c r="DE403" s="13"/>
      <c r="DF403" s="13"/>
      <c r="DG403" s="13"/>
      <c r="DH403" s="13"/>
      <c r="DI403" s="13"/>
      <c r="DJ403" s="13"/>
      <c r="DK403" s="13"/>
      <c r="DL403" s="13"/>
      <c r="DM403" s="13"/>
      <c r="DN403" s="13"/>
      <c r="DO403" s="13"/>
      <c r="DP403" s="13"/>
      <c r="DQ403" s="13"/>
      <c r="DR403" s="13"/>
      <c r="DS403" s="13"/>
      <c r="DT403" s="13"/>
      <c r="DU403" s="13"/>
    </row>
    <row r="404">
      <c r="A404" s="77"/>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c r="DE404" s="13"/>
      <c r="DF404" s="13"/>
      <c r="DG404" s="13"/>
      <c r="DH404" s="13"/>
      <c r="DI404" s="13"/>
      <c r="DJ404" s="13"/>
      <c r="DK404" s="13"/>
      <c r="DL404" s="13"/>
      <c r="DM404" s="13"/>
      <c r="DN404" s="13"/>
      <c r="DO404" s="13"/>
      <c r="DP404" s="13"/>
      <c r="DQ404" s="13"/>
      <c r="DR404" s="13"/>
      <c r="DS404" s="13"/>
      <c r="DT404" s="13"/>
      <c r="DU404" s="13"/>
    </row>
    <row r="405">
      <c r="A405" s="77"/>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X405" s="13"/>
      <c r="CY405" s="13"/>
      <c r="CZ405" s="13"/>
      <c r="DA405" s="13"/>
      <c r="DB405" s="13"/>
      <c r="DC405" s="13"/>
      <c r="DD405" s="13"/>
      <c r="DE405" s="13"/>
      <c r="DF405" s="13"/>
      <c r="DG405" s="13"/>
      <c r="DH405" s="13"/>
      <c r="DI405" s="13"/>
      <c r="DJ405" s="13"/>
      <c r="DK405" s="13"/>
      <c r="DL405" s="13"/>
      <c r="DM405" s="13"/>
      <c r="DN405" s="13"/>
      <c r="DO405" s="13"/>
      <c r="DP405" s="13"/>
      <c r="DQ405" s="13"/>
      <c r="DR405" s="13"/>
      <c r="DS405" s="13"/>
      <c r="DT405" s="13"/>
      <c r="DU405" s="13"/>
    </row>
    <row r="406">
      <c r="A406" s="77"/>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c r="DE406" s="13"/>
      <c r="DF406" s="13"/>
      <c r="DG406" s="13"/>
      <c r="DH406" s="13"/>
      <c r="DI406" s="13"/>
      <c r="DJ406" s="13"/>
      <c r="DK406" s="13"/>
      <c r="DL406" s="13"/>
      <c r="DM406" s="13"/>
      <c r="DN406" s="13"/>
      <c r="DO406" s="13"/>
      <c r="DP406" s="13"/>
      <c r="DQ406" s="13"/>
      <c r="DR406" s="13"/>
      <c r="DS406" s="13"/>
      <c r="DT406" s="13"/>
      <c r="DU406" s="13"/>
    </row>
    <row r="407">
      <c r="A407" s="77"/>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X407" s="13"/>
      <c r="CY407" s="13"/>
      <c r="CZ407" s="13"/>
      <c r="DA407" s="13"/>
      <c r="DB407" s="13"/>
      <c r="DC407" s="13"/>
      <c r="DD407" s="13"/>
      <c r="DE407" s="13"/>
      <c r="DF407" s="13"/>
      <c r="DG407" s="13"/>
      <c r="DH407" s="13"/>
      <c r="DI407" s="13"/>
      <c r="DJ407" s="13"/>
      <c r="DK407" s="13"/>
      <c r="DL407" s="13"/>
      <c r="DM407" s="13"/>
      <c r="DN407" s="13"/>
      <c r="DO407" s="13"/>
      <c r="DP407" s="13"/>
      <c r="DQ407" s="13"/>
      <c r="DR407" s="13"/>
      <c r="DS407" s="13"/>
      <c r="DT407" s="13"/>
      <c r="DU407" s="13"/>
    </row>
    <row r="408">
      <c r="A408" s="77"/>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c r="DE408" s="13"/>
      <c r="DF408" s="13"/>
      <c r="DG408" s="13"/>
      <c r="DH408" s="13"/>
      <c r="DI408" s="13"/>
      <c r="DJ408" s="13"/>
      <c r="DK408" s="13"/>
      <c r="DL408" s="13"/>
      <c r="DM408" s="13"/>
      <c r="DN408" s="13"/>
      <c r="DO408" s="13"/>
      <c r="DP408" s="13"/>
      <c r="DQ408" s="13"/>
      <c r="DR408" s="13"/>
      <c r="DS408" s="13"/>
      <c r="DT408" s="13"/>
      <c r="DU408" s="13"/>
    </row>
    <row r="409">
      <c r="A409" s="77"/>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c r="DE409" s="13"/>
      <c r="DF409" s="13"/>
      <c r="DG409" s="13"/>
      <c r="DH409" s="13"/>
      <c r="DI409" s="13"/>
      <c r="DJ409" s="13"/>
      <c r="DK409" s="13"/>
      <c r="DL409" s="13"/>
      <c r="DM409" s="13"/>
      <c r="DN409" s="13"/>
      <c r="DO409" s="13"/>
      <c r="DP409" s="13"/>
      <c r="DQ409" s="13"/>
      <c r="DR409" s="13"/>
      <c r="DS409" s="13"/>
      <c r="DT409" s="13"/>
      <c r="DU409" s="13"/>
    </row>
    <row r="410">
      <c r="A410" s="77"/>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c r="DE410" s="13"/>
      <c r="DF410" s="13"/>
      <c r="DG410" s="13"/>
      <c r="DH410" s="13"/>
      <c r="DI410" s="13"/>
      <c r="DJ410" s="13"/>
      <c r="DK410" s="13"/>
      <c r="DL410" s="13"/>
      <c r="DM410" s="13"/>
      <c r="DN410" s="13"/>
      <c r="DO410" s="13"/>
      <c r="DP410" s="13"/>
      <c r="DQ410" s="13"/>
      <c r="DR410" s="13"/>
      <c r="DS410" s="13"/>
      <c r="DT410" s="13"/>
      <c r="DU410" s="13"/>
    </row>
    <row r="411">
      <c r="A411" s="77"/>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c r="DE411" s="13"/>
      <c r="DF411" s="13"/>
      <c r="DG411" s="13"/>
      <c r="DH411" s="13"/>
      <c r="DI411" s="13"/>
      <c r="DJ411" s="13"/>
      <c r="DK411" s="13"/>
      <c r="DL411" s="13"/>
      <c r="DM411" s="13"/>
      <c r="DN411" s="13"/>
      <c r="DO411" s="13"/>
      <c r="DP411" s="13"/>
      <c r="DQ411" s="13"/>
      <c r="DR411" s="13"/>
      <c r="DS411" s="13"/>
      <c r="DT411" s="13"/>
      <c r="DU411" s="13"/>
    </row>
    <row r="412">
      <c r="A412" s="77"/>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c r="DE412" s="13"/>
      <c r="DF412" s="13"/>
      <c r="DG412" s="13"/>
      <c r="DH412" s="13"/>
      <c r="DI412" s="13"/>
      <c r="DJ412" s="13"/>
      <c r="DK412" s="13"/>
      <c r="DL412" s="13"/>
      <c r="DM412" s="13"/>
      <c r="DN412" s="13"/>
      <c r="DO412" s="13"/>
      <c r="DP412" s="13"/>
      <c r="DQ412" s="13"/>
      <c r="DR412" s="13"/>
      <c r="DS412" s="13"/>
      <c r="DT412" s="13"/>
      <c r="DU412" s="13"/>
    </row>
    <row r="413">
      <c r="A413" s="77"/>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c r="DE413" s="13"/>
      <c r="DF413" s="13"/>
      <c r="DG413" s="13"/>
      <c r="DH413" s="13"/>
      <c r="DI413" s="13"/>
      <c r="DJ413" s="13"/>
      <c r="DK413" s="13"/>
      <c r="DL413" s="13"/>
      <c r="DM413" s="13"/>
      <c r="DN413" s="13"/>
      <c r="DO413" s="13"/>
      <c r="DP413" s="13"/>
      <c r="DQ413" s="13"/>
      <c r="DR413" s="13"/>
      <c r="DS413" s="13"/>
      <c r="DT413" s="13"/>
      <c r="DU413" s="13"/>
    </row>
    <row r="414">
      <c r="A414" s="77"/>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c r="DE414" s="13"/>
      <c r="DF414" s="13"/>
      <c r="DG414" s="13"/>
      <c r="DH414" s="13"/>
      <c r="DI414" s="13"/>
      <c r="DJ414" s="13"/>
      <c r="DK414" s="13"/>
      <c r="DL414" s="13"/>
      <c r="DM414" s="13"/>
      <c r="DN414" s="13"/>
      <c r="DO414" s="13"/>
      <c r="DP414" s="13"/>
      <c r="DQ414" s="13"/>
      <c r="DR414" s="13"/>
      <c r="DS414" s="13"/>
      <c r="DT414" s="13"/>
      <c r="DU414" s="13"/>
    </row>
    <row r="415">
      <c r="A415" s="77"/>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c r="DE415" s="13"/>
      <c r="DF415" s="13"/>
      <c r="DG415" s="13"/>
      <c r="DH415" s="13"/>
      <c r="DI415" s="13"/>
      <c r="DJ415" s="13"/>
      <c r="DK415" s="13"/>
      <c r="DL415" s="13"/>
      <c r="DM415" s="13"/>
      <c r="DN415" s="13"/>
      <c r="DO415" s="13"/>
      <c r="DP415" s="13"/>
      <c r="DQ415" s="13"/>
      <c r="DR415" s="13"/>
      <c r="DS415" s="13"/>
      <c r="DT415" s="13"/>
      <c r="DU415" s="13"/>
    </row>
    <row r="416">
      <c r="A416" s="77"/>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c r="DE416" s="13"/>
      <c r="DF416" s="13"/>
      <c r="DG416" s="13"/>
      <c r="DH416" s="13"/>
      <c r="DI416" s="13"/>
      <c r="DJ416" s="13"/>
      <c r="DK416" s="13"/>
      <c r="DL416" s="13"/>
      <c r="DM416" s="13"/>
      <c r="DN416" s="13"/>
      <c r="DO416" s="13"/>
      <c r="DP416" s="13"/>
      <c r="DQ416" s="13"/>
      <c r="DR416" s="13"/>
      <c r="DS416" s="13"/>
      <c r="DT416" s="13"/>
      <c r="DU416" s="13"/>
    </row>
    <row r="417">
      <c r="A417" s="77"/>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c r="DE417" s="13"/>
      <c r="DF417" s="13"/>
      <c r="DG417" s="13"/>
      <c r="DH417" s="13"/>
      <c r="DI417" s="13"/>
      <c r="DJ417" s="13"/>
      <c r="DK417" s="13"/>
      <c r="DL417" s="13"/>
      <c r="DM417" s="13"/>
      <c r="DN417" s="13"/>
      <c r="DO417" s="13"/>
      <c r="DP417" s="13"/>
      <c r="DQ417" s="13"/>
      <c r="DR417" s="13"/>
      <c r="DS417" s="13"/>
      <c r="DT417" s="13"/>
      <c r="DU417" s="13"/>
    </row>
    <row r="418">
      <c r="A418" s="77"/>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X418" s="13"/>
      <c r="CY418" s="13"/>
      <c r="CZ418" s="13"/>
      <c r="DA418" s="13"/>
      <c r="DB418" s="13"/>
      <c r="DC418" s="13"/>
      <c r="DD418" s="13"/>
      <c r="DE418" s="13"/>
      <c r="DF418" s="13"/>
      <c r="DG418" s="13"/>
      <c r="DH418" s="13"/>
      <c r="DI418" s="13"/>
      <c r="DJ418" s="13"/>
      <c r="DK418" s="13"/>
      <c r="DL418" s="13"/>
      <c r="DM418" s="13"/>
      <c r="DN418" s="13"/>
      <c r="DO418" s="13"/>
      <c r="DP418" s="13"/>
      <c r="DQ418" s="13"/>
      <c r="DR418" s="13"/>
      <c r="DS418" s="13"/>
      <c r="DT418" s="13"/>
      <c r="DU418" s="13"/>
    </row>
    <row r="419">
      <c r="A419" s="77"/>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c r="DE419" s="13"/>
      <c r="DF419" s="13"/>
      <c r="DG419" s="13"/>
      <c r="DH419" s="13"/>
      <c r="DI419" s="13"/>
      <c r="DJ419" s="13"/>
      <c r="DK419" s="13"/>
      <c r="DL419" s="13"/>
      <c r="DM419" s="13"/>
      <c r="DN419" s="13"/>
      <c r="DO419" s="13"/>
      <c r="DP419" s="13"/>
      <c r="DQ419" s="13"/>
      <c r="DR419" s="13"/>
      <c r="DS419" s="13"/>
      <c r="DT419" s="13"/>
      <c r="DU419" s="13"/>
    </row>
    <row r="420">
      <c r="A420" s="77"/>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c r="DE420" s="13"/>
      <c r="DF420" s="13"/>
      <c r="DG420" s="13"/>
      <c r="DH420" s="13"/>
      <c r="DI420" s="13"/>
      <c r="DJ420" s="13"/>
      <c r="DK420" s="13"/>
      <c r="DL420" s="13"/>
      <c r="DM420" s="13"/>
      <c r="DN420" s="13"/>
      <c r="DO420" s="13"/>
      <c r="DP420" s="13"/>
      <c r="DQ420" s="13"/>
      <c r="DR420" s="13"/>
      <c r="DS420" s="13"/>
      <c r="DT420" s="13"/>
      <c r="DU420" s="13"/>
    </row>
    <row r="421">
      <c r="A421" s="77"/>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c r="DE421" s="13"/>
      <c r="DF421" s="13"/>
      <c r="DG421" s="13"/>
      <c r="DH421" s="13"/>
      <c r="DI421" s="13"/>
      <c r="DJ421" s="13"/>
      <c r="DK421" s="13"/>
      <c r="DL421" s="13"/>
      <c r="DM421" s="13"/>
      <c r="DN421" s="13"/>
      <c r="DO421" s="13"/>
      <c r="DP421" s="13"/>
      <c r="DQ421" s="13"/>
      <c r="DR421" s="13"/>
      <c r="DS421" s="13"/>
      <c r="DT421" s="13"/>
      <c r="DU421" s="13"/>
    </row>
    <row r="422">
      <c r="A422" s="77"/>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row>
    <row r="423">
      <c r="A423" s="77"/>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c r="DE423" s="13"/>
      <c r="DF423" s="13"/>
      <c r="DG423" s="13"/>
      <c r="DH423" s="13"/>
      <c r="DI423" s="13"/>
      <c r="DJ423" s="13"/>
      <c r="DK423" s="13"/>
      <c r="DL423" s="13"/>
      <c r="DM423" s="13"/>
      <c r="DN423" s="13"/>
      <c r="DO423" s="13"/>
      <c r="DP423" s="13"/>
      <c r="DQ423" s="13"/>
      <c r="DR423" s="13"/>
      <c r="DS423" s="13"/>
      <c r="DT423" s="13"/>
      <c r="DU423" s="13"/>
    </row>
    <row r="424">
      <c r="A424" s="77"/>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c r="DE424" s="13"/>
      <c r="DF424" s="13"/>
      <c r="DG424" s="13"/>
      <c r="DH424" s="13"/>
      <c r="DI424" s="13"/>
      <c r="DJ424" s="13"/>
      <c r="DK424" s="13"/>
      <c r="DL424" s="13"/>
      <c r="DM424" s="13"/>
      <c r="DN424" s="13"/>
      <c r="DO424" s="13"/>
      <c r="DP424" s="13"/>
      <c r="DQ424" s="13"/>
      <c r="DR424" s="13"/>
      <c r="DS424" s="13"/>
      <c r="DT424" s="13"/>
      <c r="DU424" s="13"/>
    </row>
    <row r="425">
      <c r="A425" s="77"/>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c r="DE425" s="13"/>
      <c r="DF425" s="13"/>
      <c r="DG425" s="13"/>
      <c r="DH425" s="13"/>
      <c r="DI425" s="13"/>
      <c r="DJ425" s="13"/>
      <c r="DK425" s="13"/>
      <c r="DL425" s="13"/>
      <c r="DM425" s="13"/>
      <c r="DN425" s="13"/>
      <c r="DO425" s="13"/>
      <c r="DP425" s="13"/>
      <c r="DQ425" s="13"/>
      <c r="DR425" s="13"/>
      <c r="DS425" s="13"/>
      <c r="DT425" s="13"/>
      <c r="DU425" s="13"/>
    </row>
    <row r="426">
      <c r="A426" s="77"/>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c r="DE426" s="13"/>
      <c r="DF426" s="13"/>
      <c r="DG426" s="13"/>
      <c r="DH426" s="13"/>
      <c r="DI426" s="13"/>
      <c r="DJ426" s="13"/>
      <c r="DK426" s="13"/>
      <c r="DL426" s="13"/>
      <c r="DM426" s="13"/>
      <c r="DN426" s="13"/>
      <c r="DO426" s="13"/>
      <c r="DP426" s="13"/>
      <c r="DQ426" s="13"/>
      <c r="DR426" s="13"/>
      <c r="DS426" s="13"/>
      <c r="DT426" s="13"/>
      <c r="DU426" s="13"/>
    </row>
    <row r="427">
      <c r="A427" s="77"/>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X427" s="13"/>
      <c r="CY427" s="13"/>
      <c r="CZ427" s="13"/>
      <c r="DA427" s="13"/>
      <c r="DB427" s="13"/>
      <c r="DC427" s="13"/>
      <c r="DD427" s="13"/>
      <c r="DE427" s="13"/>
      <c r="DF427" s="13"/>
      <c r="DG427" s="13"/>
      <c r="DH427" s="13"/>
      <c r="DI427" s="13"/>
      <c r="DJ427" s="13"/>
      <c r="DK427" s="13"/>
      <c r="DL427" s="13"/>
      <c r="DM427" s="13"/>
      <c r="DN427" s="13"/>
      <c r="DO427" s="13"/>
      <c r="DP427" s="13"/>
      <c r="DQ427" s="13"/>
      <c r="DR427" s="13"/>
      <c r="DS427" s="13"/>
      <c r="DT427" s="13"/>
      <c r="DU427" s="13"/>
    </row>
    <row r="428">
      <c r="A428" s="77"/>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X428" s="13"/>
      <c r="CY428" s="13"/>
      <c r="CZ428" s="13"/>
      <c r="DA428" s="13"/>
      <c r="DB428" s="13"/>
      <c r="DC428" s="13"/>
      <c r="DD428" s="13"/>
      <c r="DE428" s="13"/>
      <c r="DF428" s="13"/>
      <c r="DG428" s="13"/>
      <c r="DH428" s="13"/>
      <c r="DI428" s="13"/>
      <c r="DJ428" s="13"/>
      <c r="DK428" s="13"/>
      <c r="DL428" s="13"/>
      <c r="DM428" s="13"/>
      <c r="DN428" s="13"/>
      <c r="DO428" s="13"/>
      <c r="DP428" s="13"/>
      <c r="DQ428" s="13"/>
      <c r="DR428" s="13"/>
      <c r="DS428" s="13"/>
      <c r="DT428" s="13"/>
      <c r="DU428" s="13"/>
    </row>
    <row r="429">
      <c r="A429" s="77"/>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c r="DE429" s="13"/>
      <c r="DF429" s="13"/>
      <c r="DG429" s="13"/>
      <c r="DH429" s="13"/>
      <c r="DI429" s="13"/>
      <c r="DJ429" s="13"/>
      <c r="DK429" s="13"/>
      <c r="DL429" s="13"/>
      <c r="DM429" s="13"/>
      <c r="DN429" s="13"/>
      <c r="DO429" s="13"/>
      <c r="DP429" s="13"/>
      <c r="DQ429" s="13"/>
      <c r="DR429" s="13"/>
      <c r="DS429" s="13"/>
      <c r="DT429" s="13"/>
      <c r="DU429" s="13"/>
    </row>
    <row r="430">
      <c r="A430" s="77"/>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c r="DE430" s="13"/>
      <c r="DF430" s="13"/>
      <c r="DG430" s="13"/>
      <c r="DH430" s="13"/>
      <c r="DI430" s="13"/>
      <c r="DJ430" s="13"/>
      <c r="DK430" s="13"/>
      <c r="DL430" s="13"/>
      <c r="DM430" s="13"/>
      <c r="DN430" s="13"/>
      <c r="DO430" s="13"/>
      <c r="DP430" s="13"/>
      <c r="DQ430" s="13"/>
      <c r="DR430" s="13"/>
      <c r="DS430" s="13"/>
      <c r="DT430" s="13"/>
      <c r="DU430" s="13"/>
    </row>
    <row r="431">
      <c r="A431" s="77"/>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c r="DE431" s="13"/>
      <c r="DF431" s="13"/>
      <c r="DG431" s="13"/>
      <c r="DH431" s="13"/>
      <c r="DI431" s="13"/>
      <c r="DJ431" s="13"/>
      <c r="DK431" s="13"/>
      <c r="DL431" s="13"/>
      <c r="DM431" s="13"/>
      <c r="DN431" s="13"/>
      <c r="DO431" s="13"/>
      <c r="DP431" s="13"/>
      <c r="DQ431" s="13"/>
      <c r="DR431" s="13"/>
      <c r="DS431" s="13"/>
      <c r="DT431" s="13"/>
      <c r="DU431" s="13"/>
    </row>
    <row r="432">
      <c r="A432" s="77"/>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c r="DE432" s="13"/>
      <c r="DF432" s="13"/>
      <c r="DG432" s="13"/>
      <c r="DH432" s="13"/>
      <c r="DI432" s="13"/>
      <c r="DJ432" s="13"/>
      <c r="DK432" s="13"/>
      <c r="DL432" s="13"/>
      <c r="DM432" s="13"/>
      <c r="DN432" s="13"/>
      <c r="DO432" s="13"/>
      <c r="DP432" s="13"/>
      <c r="DQ432" s="13"/>
      <c r="DR432" s="13"/>
      <c r="DS432" s="13"/>
      <c r="DT432" s="13"/>
      <c r="DU432" s="13"/>
    </row>
    <row r="433">
      <c r="A433" s="77"/>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c r="DE433" s="13"/>
      <c r="DF433" s="13"/>
      <c r="DG433" s="13"/>
      <c r="DH433" s="13"/>
      <c r="DI433" s="13"/>
      <c r="DJ433" s="13"/>
      <c r="DK433" s="13"/>
      <c r="DL433" s="13"/>
      <c r="DM433" s="13"/>
      <c r="DN433" s="13"/>
      <c r="DO433" s="13"/>
      <c r="DP433" s="13"/>
      <c r="DQ433" s="13"/>
      <c r="DR433" s="13"/>
      <c r="DS433" s="13"/>
      <c r="DT433" s="13"/>
      <c r="DU433" s="13"/>
    </row>
    <row r="434">
      <c r="A434" s="77"/>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X434" s="13"/>
      <c r="CY434" s="13"/>
      <c r="CZ434" s="13"/>
      <c r="DA434" s="13"/>
      <c r="DB434" s="13"/>
      <c r="DC434" s="13"/>
      <c r="DD434" s="13"/>
      <c r="DE434" s="13"/>
      <c r="DF434" s="13"/>
      <c r="DG434" s="13"/>
      <c r="DH434" s="13"/>
      <c r="DI434" s="13"/>
      <c r="DJ434" s="13"/>
      <c r="DK434" s="13"/>
      <c r="DL434" s="13"/>
      <c r="DM434" s="13"/>
      <c r="DN434" s="13"/>
      <c r="DO434" s="13"/>
      <c r="DP434" s="13"/>
      <c r="DQ434" s="13"/>
      <c r="DR434" s="13"/>
      <c r="DS434" s="13"/>
      <c r="DT434" s="13"/>
      <c r="DU434" s="13"/>
    </row>
    <row r="435">
      <c r="A435" s="77"/>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c r="DE435" s="13"/>
      <c r="DF435" s="13"/>
      <c r="DG435" s="13"/>
      <c r="DH435" s="13"/>
      <c r="DI435" s="13"/>
      <c r="DJ435" s="13"/>
      <c r="DK435" s="13"/>
      <c r="DL435" s="13"/>
      <c r="DM435" s="13"/>
      <c r="DN435" s="13"/>
      <c r="DO435" s="13"/>
      <c r="DP435" s="13"/>
      <c r="DQ435" s="13"/>
      <c r="DR435" s="13"/>
      <c r="DS435" s="13"/>
      <c r="DT435" s="13"/>
      <c r="DU435" s="13"/>
    </row>
    <row r="436">
      <c r="A436" s="77"/>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c r="DE436" s="13"/>
      <c r="DF436" s="13"/>
      <c r="DG436" s="13"/>
      <c r="DH436" s="13"/>
      <c r="DI436" s="13"/>
      <c r="DJ436" s="13"/>
      <c r="DK436" s="13"/>
      <c r="DL436" s="13"/>
      <c r="DM436" s="13"/>
      <c r="DN436" s="13"/>
      <c r="DO436" s="13"/>
      <c r="DP436" s="13"/>
      <c r="DQ436" s="13"/>
      <c r="DR436" s="13"/>
      <c r="DS436" s="13"/>
      <c r="DT436" s="13"/>
      <c r="DU436" s="13"/>
    </row>
    <row r="437">
      <c r="A437" s="77"/>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c r="DE437" s="13"/>
      <c r="DF437" s="13"/>
      <c r="DG437" s="13"/>
      <c r="DH437" s="13"/>
      <c r="DI437" s="13"/>
      <c r="DJ437" s="13"/>
      <c r="DK437" s="13"/>
      <c r="DL437" s="13"/>
      <c r="DM437" s="13"/>
      <c r="DN437" s="13"/>
      <c r="DO437" s="13"/>
      <c r="DP437" s="13"/>
      <c r="DQ437" s="13"/>
      <c r="DR437" s="13"/>
      <c r="DS437" s="13"/>
      <c r="DT437" s="13"/>
      <c r="DU437" s="13"/>
    </row>
    <row r="438">
      <c r="A438" s="77"/>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X438" s="13"/>
      <c r="CY438" s="13"/>
      <c r="CZ438" s="13"/>
      <c r="DA438" s="13"/>
      <c r="DB438" s="13"/>
      <c r="DC438" s="13"/>
      <c r="DD438" s="13"/>
      <c r="DE438" s="13"/>
      <c r="DF438" s="13"/>
      <c r="DG438" s="13"/>
      <c r="DH438" s="13"/>
      <c r="DI438" s="13"/>
      <c r="DJ438" s="13"/>
      <c r="DK438" s="13"/>
      <c r="DL438" s="13"/>
      <c r="DM438" s="13"/>
      <c r="DN438" s="13"/>
      <c r="DO438" s="13"/>
      <c r="DP438" s="13"/>
      <c r="DQ438" s="13"/>
      <c r="DR438" s="13"/>
      <c r="DS438" s="13"/>
      <c r="DT438" s="13"/>
      <c r="DU438" s="13"/>
    </row>
    <row r="439">
      <c r="A439" s="77"/>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c r="DE439" s="13"/>
      <c r="DF439" s="13"/>
      <c r="DG439" s="13"/>
      <c r="DH439" s="13"/>
      <c r="DI439" s="13"/>
      <c r="DJ439" s="13"/>
      <c r="DK439" s="13"/>
      <c r="DL439" s="13"/>
      <c r="DM439" s="13"/>
      <c r="DN439" s="13"/>
      <c r="DO439" s="13"/>
      <c r="DP439" s="13"/>
      <c r="DQ439" s="13"/>
      <c r="DR439" s="13"/>
      <c r="DS439" s="13"/>
      <c r="DT439" s="13"/>
      <c r="DU439" s="13"/>
    </row>
    <row r="440">
      <c r="A440" s="77"/>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c r="DE440" s="13"/>
      <c r="DF440" s="13"/>
      <c r="DG440" s="13"/>
      <c r="DH440" s="13"/>
      <c r="DI440" s="13"/>
      <c r="DJ440" s="13"/>
      <c r="DK440" s="13"/>
      <c r="DL440" s="13"/>
      <c r="DM440" s="13"/>
      <c r="DN440" s="13"/>
      <c r="DO440" s="13"/>
      <c r="DP440" s="13"/>
      <c r="DQ440" s="13"/>
      <c r="DR440" s="13"/>
      <c r="DS440" s="13"/>
      <c r="DT440" s="13"/>
      <c r="DU440" s="13"/>
    </row>
    <row r="441">
      <c r="A441" s="77"/>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c r="DO441" s="13"/>
      <c r="DP441" s="13"/>
      <c r="DQ441" s="13"/>
      <c r="DR441" s="13"/>
      <c r="DS441" s="13"/>
      <c r="DT441" s="13"/>
      <c r="DU441" s="13"/>
    </row>
    <row r="442">
      <c r="A442" s="77"/>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X442" s="13"/>
      <c r="CY442" s="13"/>
      <c r="CZ442" s="13"/>
      <c r="DA442" s="13"/>
      <c r="DB442" s="13"/>
      <c r="DC442" s="13"/>
      <c r="DD442" s="13"/>
      <c r="DE442" s="13"/>
      <c r="DF442" s="13"/>
      <c r="DG442" s="13"/>
      <c r="DH442" s="13"/>
      <c r="DI442" s="13"/>
      <c r="DJ442" s="13"/>
      <c r="DK442" s="13"/>
      <c r="DL442" s="13"/>
      <c r="DM442" s="13"/>
      <c r="DN442" s="13"/>
      <c r="DO442" s="13"/>
      <c r="DP442" s="13"/>
      <c r="DQ442" s="13"/>
      <c r="DR442" s="13"/>
      <c r="DS442" s="13"/>
      <c r="DT442" s="13"/>
      <c r="DU442" s="13"/>
    </row>
    <row r="443">
      <c r="A443" s="77"/>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c r="DE443" s="13"/>
      <c r="DF443" s="13"/>
      <c r="DG443" s="13"/>
      <c r="DH443" s="13"/>
      <c r="DI443" s="13"/>
      <c r="DJ443" s="13"/>
      <c r="DK443" s="13"/>
      <c r="DL443" s="13"/>
      <c r="DM443" s="13"/>
      <c r="DN443" s="13"/>
      <c r="DO443" s="13"/>
      <c r="DP443" s="13"/>
      <c r="DQ443" s="13"/>
      <c r="DR443" s="13"/>
      <c r="DS443" s="13"/>
      <c r="DT443" s="13"/>
      <c r="DU443" s="13"/>
    </row>
    <row r="444">
      <c r="A444" s="77"/>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c r="DE444" s="13"/>
      <c r="DF444" s="13"/>
      <c r="DG444" s="13"/>
      <c r="DH444" s="13"/>
      <c r="DI444" s="13"/>
      <c r="DJ444" s="13"/>
      <c r="DK444" s="13"/>
      <c r="DL444" s="13"/>
      <c r="DM444" s="13"/>
      <c r="DN444" s="13"/>
      <c r="DO444" s="13"/>
      <c r="DP444" s="13"/>
      <c r="DQ444" s="13"/>
      <c r="DR444" s="13"/>
      <c r="DS444" s="13"/>
      <c r="DT444" s="13"/>
      <c r="DU444" s="13"/>
    </row>
    <row r="445">
      <c r="A445" s="77"/>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c r="DE445" s="13"/>
      <c r="DF445" s="13"/>
      <c r="DG445" s="13"/>
      <c r="DH445" s="13"/>
      <c r="DI445" s="13"/>
      <c r="DJ445" s="13"/>
      <c r="DK445" s="13"/>
      <c r="DL445" s="13"/>
      <c r="DM445" s="13"/>
      <c r="DN445" s="13"/>
      <c r="DO445" s="13"/>
      <c r="DP445" s="13"/>
      <c r="DQ445" s="13"/>
      <c r="DR445" s="13"/>
      <c r="DS445" s="13"/>
      <c r="DT445" s="13"/>
      <c r="DU445" s="13"/>
    </row>
    <row r="446">
      <c r="A446" s="77"/>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c r="DE446" s="13"/>
      <c r="DF446" s="13"/>
      <c r="DG446" s="13"/>
      <c r="DH446" s="13"/>
      <c r="DI446" s="13"/>
      <c r="DJ446" s="13"/>
      <c r="DK446" s="13"/>
      <c r="DL446" s="13"/>
      <c r="DM446" s="13"/>
      <c r="DN446" s="13"/>
      <c r="DO446" s="13"/>
      <c r="DP446" s="13"/>
      <c r="DQ446" s="13"/>
      <c r="DR446" s="13"/>
      <c r="DS446" s="13"/>
      <c r="DT446" s="13"/>
      <c r="DU446" s="13"/>
    </row>
    <row r="447">
      <c r="A447" s="77"/>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c r="DE447" s="13"/>
      <c r="DF447" s="13"/>
      <c r="DG447" s="13"/>
      <c r="DH447" s="13"/>
      <c r="DI447" s="13"/>
      <c r="DJ447" s="13"/>
      <c r="DK447" s="13"/>
      <c r="DL447" s="13"/>
      <c r="DM447" s="13"/>
      <c r="DN447" s="13"/>
      <c r="DO447" s="13"/>
      <c r="DP447" s="13"/>
      <c r="DQ447" s="13"/>
      <c r="DR447" s="13"/>
      <c r="DS447" s="13"/>
      <c r="DT447" s="13"/>
      <c r="DU447" s="13"/>
    </row>
    <row r="448">
      <c r="A448" s="77"/>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row>
    <row r="449">
      <c r="A449" s="77"/>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c r="DE449" s="13"/>
      <c r="DF449" s="13"/>
      <c r="DG449" s="13"/>
      <c r="DH449" s="13"/>
      <c r="DI449" s="13"/>
      <c r="DJ449" s="13"/>
      <c r="DK449" s="13"/>
      <c r="DL449" s="13"/>
      <c r="DM449" s="13"/>
      <c r="DN449" s="13"/>
      <c r="DO449" s="13"/>
      <c r="DP449" s="13"/>
      <c r="DQ449" s="13"/>
      <c r="DR449" s="13"/>
      <c r="DS449" s="13"/>
      <c r="DT449" s="13"/>
      <c r="DU449" s="13"/>
    </row>
    <row r="450">
      <c r="A450" s="77"/>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c r="DE450" s="13"/>
      <c r="DF450" s="13"/>
      <c r="DG450" s="13"/>
      <c r="DH450" s="13"/>
      <c r="DI450" s="13"/>
      <c r="DJ450" s="13"/>
      <c r="DK450" s="13"/>
      <c r="DL450" s="13"/>
      <c r="DM450" s="13"/>
      <c r="DN450" s="13"/>
      <c r="DO450" s="13"/>
      <c r="DP450" s="13"/>
      <c r="DQ450" s="13"/>
      <c r="DR450" s="13"/>
      <c r="DS450" s="13"/>
      <c r="DT450" s="13"/>
      <c r="DU450" s="13"/>
    </row>
    <row r="451">
      <c r="A451" s="77"/>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c r="DE451" s="13"/>
      <c r="DF451" s="13"/>
      <c r="DG451" s="13"/>
      <c r="DH451" s="13"/>
      <c r="DI451" s="13"/>
      <c r="DJ451" s="13"/>
      <c r="DK451" s="13"/>
      <c r="DL451" s="13"/>
      <c r="DM451" s="13"/>
      <c r="DN451" s="13"/>
      <c r="DO451" s="13"/>
      <c r="DP451" s="13"/>
      <c r="DQ451" s="13"/>
      <c r="DR451" s="13"/>
      <c r="DS451" s="13"/>
      <c r="DT451" s="13"/>
      <c r="DU451" s="13"/>
    </row>
    <row r="452">
      <c r="A452" s="77"/>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c r="DE452" s="13"/>
      <c r="DF452" s="13"/>
      <c r="DG452" s="13"/>
      <c r="DH452" s="13"/>
      <c r="DI452" s="13"/>
      <c r="DJ452" s="13"/>
      <c r="DK452" s="13"/>
      <c r="DL452" s="13"/>
      <c r="DM452" s="13"/>
      <c r="DN452" s="13"/>
      <c r="DO452" s="13"/>
      <c r="DP452" s="13"/>
      <c r="DQ452" s="13"/>
      <c r="DR452" s="13"/>
      <c r="DS452" s="13"/>
      <c r="DT452" s="13"/>
      <c r="DU452" s="13"/>
    </row>
    <row r="453">
      <c r="A453" s="77"/>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X453" s="13"/>
      <c r="CY453" s="13"/>
      <c r="CZ453" s="13"/>
      <c r="DA453" s="13"/>
      <c r="DB453" s="13"/>
      <c r="DC453" s="13"/>
      <c r="DD453" s="13"/>
      <c r="DE453" s="13"/>
      <c r="DF453" s="13"/>
      <c r="DG453" s="13"/>
      <c r="DH453" s="13"/>
      <c r="DI453" s="13"/>
      <c r="DJ453" s="13"/>
      <c r="DK453" s="13"/>
      <c r="DL453" s="13"/>
      <c r="DM453" s="13"/>
      <c r="DN453" s="13"/>
      <c r="DO453" s="13"/>
      <c r="DP453" s="13"/>
      <c r="DQ453" s="13"/>
      <c r="DR453" s="13"/>
      <c r="DS453" s="13"/>
      <c r="DT453" s="13"/>
      <c r="DU453" s="13"/>
    </row>
    <row r="454">
      <c r="A454" s="77"/>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X454" s="13"/>
      <c r="CY454" s="13"/>
      <c r="CZ454" s="13"/>
      <c r="DA454" s="13"/>
      <c r="DB454" s="13"/>
      <c r="DC454" s="13"/>
      <c r="DD454" s="13"/>
      <c r="DE454" s="13"/>
      <c r="DF454" s="13"/>
      <c r="DG454" s="13"/>
      <c r="DH454" s="13"/>
      <c r="DI454" s="13"/>
      <c r="DJ454" s="13"/>
      <c r="DK454" s="13"/>
      <c r="DL454" s="13"/>
      <c r="DM454" s="13"/>
      <c r="DN454" s="13"/>
      <c r="DO454" s="13"/>
      <c r="DP454" s="13"/>
      <c r="DQ454" s="13"/>
      <c r="DR454" s="13"/>
      <c r="DS454" s="13"/>
      <c r="DT454" s="13"/>
      <c r="DU454" s="13"/>
    </row>
    <row r="455">
      <c r="A455" s="77"/>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c r="DE455" s="13"/>
      <c r="DF455" s="13"/>
      <c r="DG455" s="13"/>
      <c r="DH455" s="13"/>
      <c r="DI455" s="13"/>
      <c r="DJ455" s="13"/>
      <c r="DK455" s="13"/>
      <c r="DL455" s="13"/>
      <c r="DM455" s="13"/>
      <c r="DN455" s="13"/>
      <c r="DO455" s="13"/>
      <c r="DP455" s="13"/>
      <c r="DQ455" s="13"/>
      <c r="DR455" s="13"/>
      <c r="DS455" s="13"/>
      <c r="DT455" s="13"/>
      <c r="DU455" s="13"/>
    </row>
    <row r="456">
      <c r="A456" s="77"/>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c r="DE456" s="13"/>
      <c r="DF456" s="13"/>
      <c r="DG456" s="13"/>
      <c r="DH456" s="13"/>
      <c r="DI456" s="13"/>
      <c r="DJ456" s="13"/>
      <c r="DK456" s="13"/>
      <c r="DL456" s="13"/>
      <c r="DM456" s="13"/>
      <c r="DN456" s="13"/>
      <c r="DO456" s="13"/>
      <c r="DP456" s="13"/>
      <c r="DQ456" s="13"/>
      <c r="DR456" s="13"/>
      <c r="DS456" s="13"/>
      <c r="DT456" s="13"/>
      <c r="DU456" s="13"/>
    </row>
    <row r="457">
      <c r="A457" s="77"/>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c r="DE457" s="13"/>
      <c r="DF457" s="13"/>
      <c r="DG457" s="13"/>
      <c r="DH457" s="13"/>
      <c r="DI457" s="13"/>
      <c r="DJ457" s="13"/>
      <c r="DK457" s="13"/>
      <c r="DL457" s="13"/>
      <c r="DM457" s="13"/>
      <c r="DN457" s="13"/>
      <c r="DO457" s="13"/>
      <c r="DP457" s="13"/>
      <c r="DQ457" s="13"/>
      <c r="DR457" s="13"/>
      <c r="DS457" s="13"/>
      <c r="DT457" s="13"/>
      <c r="DU457" s="13"/>
    </row>
    <row r="458">
      <c r="A458" s="77"/>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X458" s="13"/>
      <c r="CY458" s="13"/>
      <c r="CZ458" s="13"/>
      <c r="DA458" s="13"/>
      <c r="DB458" s="13"/>
      <c r="DC458" s="13"/>
      <c r="DD458" s="13"/>
      <c r="DE458" s="13"/>
      <c r="DF458" s="13"/>
      <c r="DG458" s="13"/>
      <c r="DH458" s="13"/>
      <c r="DI458" s="13"/>
      <c r="DJ458" s="13"/>
      <c r="DK458" s="13"/>
      <c r="DL458" s="13"/>
      <c r="DM458" s="13"/>
      <c r="DN458" s="13"/>
      <c r="DO458" s="13"/>
      <c r="DP458" s="13"/>
      <c r="DQ458" s="13"/>
      <c r="DR458" s="13"/>
      <c r="DS458" s="13"/>
      <c r="DT458" s="13"/>
      <c r="DU458" s="13"/>
    </row>
    <row r="459">
      <c r="A459" s="77"/>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c r="DE459" s="13"/>
      <c r="DF459" s="13"/>
      <c r="DG459" s="13"/>
      <c r="DH459" s="13"/>
      <c r="DI459" s="13"/>
      <c r="DJ459" s="13"/>
      <c r="DK459" s="13"/>
      <c r="DL459" s="13"/>
      <c r="DM459" s="13"/>
      <c r="DN459" s="13"/>
      <c r="DO459" s="13"/>
      <c r="DP459" s="13"/>
      <c r="DQ459" s="13"/>
      <c r="DR459" s="13"/>
      <c r="DS459" s="13"/>
      <c r="DT459" s="13"/>
      <c r="DU459" s="13"/>
    </row>
    <row r="460">
      <c r="A460" s="77"/>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X460" s="13"/>
      <c r="CY460" s="13"/>
      <c r="CZ460" s="13"/>
      <c r="DA460" s="13"/>
      <c r="DB460" s="13"/>
      <c r="DC460" s="13"/>
      <c r="DD460" s="13"/>
      <c r="DE460" s="13"/>
      <c r="DF460" s="13"/>
      <c r="DG460" s="13"/>
      <c r="DH460" s="13"/>
      <c r="DI460" s="13"/>
      <c r="DJ460" s="13"/>
      <c r="DK460" s="13"/>
      <c r="DL460" s="13"/>
      <c r="DM460" s="13"/>
      <c r="DN460" s="13"/>
      <c r="DO460" s="13"/>
      <c r="DP460" s="13"/>
      <c r="DQ460" s="13"/>
      <c r="DR460" s="13"/>
      <c r="DS460" s="13"/>
      <c r="DT460" s="13"/>
      <c r="DU460" s="13"/>
    </row>
    <row r="461">
      <c r="A461" s="77"/>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X461" s="13"/>
      <c r="CY461" s="13"/>
      <c r="CZ461" s="13"/>
      <c r="DA461" s="13"/>
      <c r="DB461" s="13"/>
      <c r="DC461" s="13"/>
      <c r="DD461" s="13"/>
      <c r="DE461" s="13"/>
      <c r="DF461" s="13"/>
      <c r="DG461" s="13"/>
      <c r="DH461" s="13"/>
      <c r="DI461" s="13"/>
      <c r="DJ461" s="13"/>
      <c r="DK461" s="13"/>
      <c r="DL461" s="13"/>
      <c r="DM461" s="13"/>
      <c r="DN461" s="13"/>
      <c r="DO461" s="13"/>
      <c r="DP461" s="13"/>
      <c r="DQ461" s="13"/>
      <c r="DR461" s="13"/>
      <c r="DS461" s="13"/>
      <c r="DT461" s="13"/>
      <c r="DU461" s="13"/>
    </row>
    <row r="462">
      <c r="A462" s="77"/>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X462" s="13"/>
      <c r="CY462" s="13"/>
      <c r="CZ462" s="13"/>
      <c r="DA462" s="13"/>
      <c r="DB462" s="13"/>
      <c r="DC462" s="13"/>
      <c r="DD462" s="13"/>
      <c r="DE462" s="13"/>
      <c r="DF462" s="13"/>
      <c r="DG462" s="13"/>
      <c r="DH462" s="13"/>
      <c r="DI462" s="13"/>
      <c r="DJ462" s="13"/>
      <c r="DK462" s="13"/>
      <c r="DL462" s="13"/>
      <c r="DM462" s="13"/>
      <c r="DN462" s="13"/>
      <c r="DO462" s="13"/>
      <c r="DP462" s="13"/>
      <c r="DQ462" s="13"/>
      <c r="DR462" s="13"/>
      <c r="DS462" s="13"/>
      <c r="DT462" s="13"/>
      <c r="DU462" s="13"/>
    </row>
    <row r="463">
      <c r="A463" s="77"/>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c r="DE463" s="13"/>
      <c r="DF463" s="13"/>
      <c r="DG463" s="13"/>
      <c r="DH463" s="13"/>
      <c r="DI463" s="13"/>
      <c r="DJ463" s="13"/>
      <c r="DK463" s="13"/>
      <c r="DL463" s="13"/>
      <c r="DM463" s="13"/>
      <c r="DN463" s="13"/>
      <c r="DO463" s="13"/>
      <c r="DP463" s="13"/>
      <c r="DQ463" s="13"/>
      <c r="DR463" s="13"/>
      <c r="DS463" s="13"/>
      <c r="DT463" s="13"/>
      <c r="DU463" s="13"/>
    </row>
    <row r="464">
      <c r="A464" s="77"/>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c r="DE464" s="13"/>
      <c r="DF464" s="13"/>
      <c r="DG464" s="13"/>
      <c r="DH464" s="13"/>
      <c r="DI464" s="13"/>
      <c r="DJ464" s="13"/>
      <c r="DK464" s="13"/>
      <c r="DL464" s="13"/>
      <c r="DM464" s="13"/>
      <c r="DN464" s="13"/>
      <c r="DO464" s="13"/>
      <c r="DP464" s="13"/>
      <c r="DQ464" s="13"/>
      <c r="DR464" s="13"/>
      <c r="DS464" s="13"/>
      <c r="DT464" s="13"/>
      <c r="DU464" s="13"/>
    </row>
    <row r="465">
      <c r="A465" s="77"/>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c r="DE465" s="13"/>
      <c r="DF465" s="13"/>
      <c r="DG465" s="13"/>
      <c r="DH465" s="13"/>
      <c r="DI465" s="13"/>
      <c r="DJ465" s="13"/>
      <c r="DK465" s="13"/>
      <c r="DL465" s="13"/>
      <c r="DM465" s="13"/>
      <c r="DN465" s="13"/>
      <c r="DO465" s="13"/>
      <c r="DP465" s="13"/>
      <c r="DQ465" s="13"/>
      <c r="DR465" s="13"/>
      <c r="DS465" s="13"/>
      <c r="DT465" s="13"/>
      <c r="DU465" s="13"/>
    </row>
    <row r="466">
      <c r="A466" s="77"/>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c r="DE466" s="13"/>
      <c r="DF466" s="13"/>
      <c r="DG466" s="13"/>
      <c r="DH466" s="13"/>
      <c r="DI466" s="13"/>
      <c r="DJ466" s="13"/>
      <c r="DK466" s="13"/>
      <c r="DL466" s="13"/>
      <c r="DM466" s="13"/>
      <c r="DN466" s="13"/>
      <c r="DO466" s="13"/>
      <c r="DP466" s="13"/>
      <c r="DQ466" s="13"/>
      <c r="DR466" s="13"/>
      <c r="DS466" s="13"/>
      <c r="DT466" s="13"/>
      <c r="DU466" s="13"/>
    </row>
    <row r="467">
      <c r="A467" s="77"/>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X467" s="13"/>
      <c r="CY467" s="13"/>
      <c r="CZ467" s="13"/>
      <c r="DA467" s="13"/>
      <c r="DB467" s="13"/>
      <c r="DC467" s="13"/>
      <c r="DD467" s="13"/>
      <c r="DE467" s="13"/>
      <c r="DF467" s="13"/>
      <c r="DG467" s="13"/>
      <c r="DH467" s="13"/>
      <c r="DI467" s="13"/>
      <c r="DJ467" s="13"/>
      <c r="DK467" s="13"/>
      <c r="DL467" s="13"/>
      <c r="DM467" s="13"/>
      <c r="DN467" s="13"/>
      <c r="DO467" s="13"/>
      <c r="DP467" s="13"/>
      <c r="DQ467" s="13"/>
      <c r="DR467" s="13"/>
      <c r="DS467" s="13"/>
      <c r="DT467" s="13"/>
      <c r="DU467" s="13"/>
    </row>
    <row r="468">
      <c r="A468" s="77"/>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X468" s="13"/>
      <c r="CY468" s="13"/>
      <c r="CZ468" s="13"/>
      <c r="DA468" s="13"/>
      <c r="DB468" s="13"/>
      <c r="DC468" s="13"/>
      <c r="DD468" s="13"/>
      <c r="DE468" s="13"/>
      <c r="DF468" s="13"/>
      <c r="DG468" s="13"/>
      <c r="DH468" s="13"/>
      <c r="DI468" s="13"/>
      <c r="DJ468" s="13"/>
      <c r="DK468" s="13"/>
      <c r="DL468" s="13"/>
      <c r="DM468" s="13"/>
      <c r="DN468" s="13"/>
      <c r="DO468" s="13"/>
      <c r="DP468" s="13"/>
      <c r="DQ468" s="13"/>
      <c r="DR468" s="13"/>
      <c r="DS468" s="13"/>
      <c r="DT468" s="13"/>
      <c r="DU468" s="13"/>
    </row>
    <row r="469">
      <c r="A469" s="77"/>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X469" s="13"/>
      <c r="CY469" s="13"/>
      <c r="CZ469" s="13"/>
      <c r="DA469" s="13"/>
      <c r="DB469" s="13"/>
      <c r="DC469" s="13"/>
      <c r="DD469" s="13"/>
      <c r="DE469" s="13"/>
      <c r="DF469" s="13"/>
      <c r="DG469" s="13"/>
      <c r="DH469" s="13"/>
      <c r="DI469" s="13"/>
      <c r="DJ469" s="13"/>
      <c r="DK469" s="13"/>
      <c r="DL469" s="13"/>
      <c r="DM469" s="13"/>
      <c r="DN469" s="13"/>
      <c r="DO469" s="13"/>
      <c r="DP469" s="13"/>
      <c r="DQ469" s="13"/>
      <c r="DR469" s="13"/>
      <c r="DS469" s="13"/>
      <c r="DT469" s="13"/>
      <c r="DU469" s="13"/>
    </row>
    <row r="470">
      <c r="A470" s="77"/>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c r="DD470" s="13"/>
      <c r="DE470" s="13"/>
      <c r="DF470" s="13"/>
      <c r="DG470" s="13"/>
      <c r="DH470" s="13"/>
      <c r="DI470" s="13"/>
      <c r="DJ470" s="13"/>
      <c r="DK470" s="13"/>
      <c r="DL470" s="13"/>
      <c r="DM470" s="13"/>
      <c r="DN470" s="13"/>
      <c r="DO470" s="13"/>
      <c r="DP470" s="13"/>
      <c r="DQ470" s="13"/>
      <c r="DR470" s="13"/>
      <c r="DS470" s="13"/>
      <c r="DT470" s="13"/>
      <c r="DU470" s="13"/>
    </row>
    <row r="471">
      <c r="A471" s="77"/>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c r="DE471" s="13"/>
      <c r="DF471" s="13"/>
      <c r="DG471" s="13"/>
      <c r="DH471" s="13"/>
      <c r="DI471" s="13"/>
      <c r="DJ471" s="13"/>
      <c r="DK471" s="13"/>
      <c r="DL471" s="13"/>
      <c r="DM471" s="13"/>
      <c r="DN471" s="13"/>
      <c r="DO471" s="13"/>
      <c r="DP471" s="13"/>
      <c r="DQ471" s="13"/>
      <c r="DR471" s="13"/>
      <c r="DS471" s="13"/>
      <c r="DT471" s="13"/>
      <c r="DU471" s="13"/>
    </row>
    <row r="472">
      <c r="A472" s="77"/>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c r="DE472" s="13"/>
      <c r="DF472" s="13"/>
      <c r="DG472" s="13"/>
      <c r="DH472" s="13"/>
      <c r="DI472" s="13"/>
      <c r="DJ472" s="13"/>
      <c r="DK472" s="13"/>
      <c r="DL472" s="13"/>
      <c r="DM472" s="13"/>
      <c r="DN472" s="13"/>
      <c r="DO472" s="13"/>
      <c r="DP472" s="13"/>
      <c r="DQ472" s="13"/>
      <c r="DR472" s="13"/>
      <c r="DS472" s="13"/>
      <c r="DT472" s="13"/>
      <c r="DU472" s="13"/>
    </row>
    <row r="473">
      <c r="A473" s="77"/>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c r="DE473" s="13"/>
      <c r="DF473" s="13"/>
      <c r="DG473" s="13"/>
      <c r="DH473" s="13"/>
      <c r="DI473" s="13"/>
      <c r="DJ473" s="13"/>
      <c r="DK473" s="13"/>
      <c r="DL473" s="13"/>
      <c r="DM473" s="13"/>
      <c r="DN473" s="13"/>
      <c r="DO473" s="13"/>
      <c r="DP473" s="13"/>
      <c r="DQ473" s="13"/>
      <c r="DR473" s="13"/>
      <c r="DS473" s="13"/>
      <c r="DT473" s="13"/>
      <c r="DU473" s="13"/>
    </row>
    <row r="474">
      <c r="A474" s="77"/>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c r="DD474" s="13"/>
      <c r="DE474" s="13"/>
      <c r="DF474" s="13"/>
      <c r="DG474" s="13"/>
      <c r="DH474" s="13"/>
      <c r="DI474" s="13"/>
      <c r="DJ474" s="13"/>
      <c r="DK474" s="13"/>
      <c r="DL474" s="13"/>
      <c r="DM474" s="13"/>
      <c r="DN474" s="13"/>
      <c r="DO474" s="13"/>
      <c r="DP474" s="13"/>
      <c r="DQ474" s="13"/>
      <c r="DR474" s="13"/>
      <c r="DS474" s="13"/>
      <c r="DT474" s="13"/>
      <c r="DU474" s="13"/>
    </row>
    <row r="475">
      <c r="A475" s="77"/>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row>
    <row r="476">
      <c r="A476" s="77"/>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c r="DE476" s="13"/>
      <c r="DF476" s="13"/>
      <c r="DG476" s="13"/>
      <c r="DH476" s="13"/>
      <c r="DI476" s="13"/>
      <c r="DJ476" s="13"/>
      <c r="DK476" s="13"/>
      <c r="DL476" s="13"/>
      <c r="DM476" s="13"/>
      <c r="DN476" s="13"/>
      <c r="DO476" s="13"/>
      <c r="DP476" s="13"/>
      <c r="DQ476" s="13"/>
      <c r="DR476" s="13"/>
      <c r="DS476" s="13"/>
      <c r="DT476" s="13"/>
      <c r="DU476" s="13"/>
    </row>
    <row r="477">
      <c r="A477" s="77"/>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c r="DD477" s="13"/>
      <c r="DE477" s="13"/>
      <c r="DF477" s="13"/>
      <c r="DG477" s="13"/>
      <c r="DH477" s="13"/>
      <c r="DI477" s="13"/>
      <c r="DJ477" s="13"/>
      <c r="DK477" s="13"/>
      <c r="DL477" s="13"/>
      <c r="DM477" s="13"/>
      <c r="DN477" s="13"/>
      <c r="DO477" s="13"/>
      <c r="DP477" s="13"/>
      <c r="DQ477" s="13"/>
      <c r="DR477" s="13"/>
      <c r="DS477" s="13"/>
      <c r="DT477" s="13"/>
      <c r="DU477" s="13"/>
    </row>
    <row r="478">
      <c r="A478" s="77"/>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c r="DE478" s="13"/>
      <c r="DF478" s="13"/>
      <c r="DG478" s="13"/>
      <c r="DH478" s="13"/>
      <c r="DI478" s="13"/>
      <c r="DJ478" s="13"/>
      <c r="DK478" s="13"/>
      <c r="DL478" s="13"/>
      <c r="DM478" s="13"/>
      <c r="DN478" s="13"/>
      <c r="DO478" s="13"/>
      <c r="DP478" s="13"/>
      <c r="DQ478" s="13"/>
      <c r="DR478" s="13"/>
      <c r="DS478" s="13"/>
      <c r="DT478" s="13"/>
      <c r="DU478" s="13"/>
    </row>
    <row r="479">
      <c r="A479" s="77"/>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c r="DE479" s="13"/>
      <c r="DF479" s="13"/>
      <c r="DG479" s="13"/>
      <c r="DH479" s="13"/>
      <c r="DI479" s="13"/>
      <c r="DJ479" s="13"/>
      <c r="DK479" s="13"/>
      <c r="DL479" s="13"/>
      <c r="DM479" s="13"/>
      <c r="DN479" s="13"/>
      <c r="DO479" s="13"/>
      <c r="DP479" s="13"/>
      <c r="DQ479" s="13"/>
      <c r="DR479" s="13"/>
      <c r="DS479" s="13"/>
      <c r="DT479" s="13"/>
      <c r="DU479" s="13"/>
    </row>
    <row r="480">
      <c r="A480" s="77"/>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c r="DE480" s="13"/>
      <c r="DF480" s="13"/>
      <c r="DG480" s="13"/>
      <c r="DH480" s="13"/>
      <c r="DI480" s="13"/>
      <c r="DJ480" s="13"/>
      <c r="DK480" s="13"/>
      <c r="DL480" s="13"/>
      <c r="DM480" s="13"/>
      <c r="DN480" s="13"/>
      <c r="DO480" s="13"/>
      <c r="DP480" s="13"/>
      <c r="DQ480" s="13"/>
      <c r="DR480" s="13"/>
      <c r="DS480" s="13"/>
      <c r="DT480" s="13"/>
      <c r="DU480" s="13"/>
    </row>
    <row r="481">
      <c r="A481" s="77"/>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c r="DE481" s="13"/>
      <c r="DF481" s="13"/>
      <c r="DG481" s="13"/>
      <c r="DH481" s="13"/>
      <c r="DI481" s="13"/>
      <c r="DJ481" s="13"/>
      <c r="DK481" s="13"/>
      <c r="DL481" s="13"/>
      <c r="DM481" s="13"/>
      <c r="DN481" s="13"/>
      <c r="DO481" s="13"/>
      <c r="DP481" s="13"/>
      <c r="DQ481" s="13"/>
      <c r="DR481" s="13"/>
      <c r="DS481" s="13"/>
      <c r="DT481" s="13"/>
      <c r="DU481" s="13"/>
    </row>
    <row r="482">
      <c r="A482" s="77"/>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c r="DE482" s="13"/>
      <c r="DF482" s="13"/>
      <c r="DG482" s="13"/>
      <c r="DH482" s="13"/>
      <c r="DI482" s="13"/>
      <c r="DJ482" s="13"/>
      <c r="DK482" s="13"/>
      <c r="DL482" s="13"/>
      <c r="DM482" s="13"/>
      <c r="DN482" s="13"/>
      <c r="DO482" s="13"/>
      <c r="DP482" s="13"/>
      <c r="DQ482" s="13"/>
      <c r="DR482" s="13"/>
      <c r="DS482" s="13"/>
      <c r="DT482" s="13"/>
      <c r="DU482" s="13"/>
    </row>
    <row r="483">
      <c r="A483" s="77"/>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c r="DE483" s="13"/>
      <c r="DF483" s="13"/>
      <c r="DG483" s="13"/>
      <c r="DH483" s="13"/>
      <c r="DI483" s="13"/>
      <c r="DJ483" s="13"/>
      <c r="DK483" s="13"/>
      <c r="DL483" s="13"/>
      <c r="DM483" s="13"/>
      <c r="DN483" s="13"/>
      <c r="DO483" s="13"/>
      <c r="DP483" s="13"/>
      <c r="DQ483" s="13"/>
      <c r="DR483" s="13"/>
      <c r="DS483" s="13"/>
      <c r="DT483" s="13"/>
      <c r="DU483" s="13"/>
    </row>
    <row r="484">
      <c r="A484" s="77"/>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c r="DE484" s="13"/>
      <c r="DF484" s="13"/>
      <c r="DG484" s="13"/>
      <c r="DH484" s="13"/>
      <c r="DI484" s="13"/>
      <c r="DJ484" s="13"/>
      <c r="DK484" s="13"/>
      <c r="DL484" s="13"/>
      <c r="DM484" s="13"/>
      <c r="DN484" s="13"/>
      <c r="DO484" s="13"/>
      <c r="DP484" s="13"/>
      <c r="DQ484" s="13"/>
      <c r="DR484" s="13"/>
      <c r="DS484" s="13"/>
      <c r="DT484" s="13"/>
      <c r="DU484" s="13"/>
    </row>
    <row r="485">
      <c r="A485" s="77"/>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c r="DE485" s="13"/>
      <c r="DF485" s="13"/>
      <c r="DG485" s="13"/>
      <c r="DH485" s="13"/>
      <c r="DI485" s="13"/>
      <c r="DJ485" s="13"/>
      <c r="DK485" s="13"/>
      <c r="DL485" s="13"/>
      <c r="DM485" s="13"/>
      <c r="DN485" s="13"/>
      <c r="DO485" s="13"/>
      <c r="DP485" s="13"/>
      <c r="DQ485" s="13"/>
      <c r="DR485" s="13"/>
      <c r="DS485" s="13"/>
      <c r="DT485" s="13"/>
      <c r="DU485" s="13"/>
    </row>
    <row r="486">
      <c r="A486" s="77"/>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c r="DE486" s="13"/>
      <c r="DF486" s="13"/>
      <c r="DG486" s="13"/>
      <c r="DH486" s="13"/>
      <c r="DI486" s="13"/>
      <c r="DJ486" s="13"/>
      <c r="DK486" s="13"/>
      <c r="DL486" s="13"/>
      <c r="DM486" s="13"/>
      <c r="DN486" s="13"/>
      <c r="DO486" s="13"/>
      <c r="DP486" s="13"/>
      <c r="DQ486" s="13"/>
      <c r="DR486" s="13"/>
      <c r="DS486" s="13"/>
      <c r="DT486" s="13"/>
      <c r="DU486" s="13"/>
    </row>
    <row r="487">
      <c r="A487" s="77"/>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c r="DE487" s="13"/>
      <c r="DF487" s="13"/>
      <c r="DG487" s="13"/>
      <c r="DH487" s="13"/>
      <c r="DI487" s="13"/>
      <c r="DJ487" s="13"/>
      <c r="DK487" s="13"/>
      <c r="DL487" s="13"/>
      <c r="DM487" s="13"/>
      <c r="DN487" s="13"/>
      <c r="DO487" s="13"/>
      <c r="DP487" s="13"/>
      <c r="DQ487" s="13"/>
      <c r="DR487" s="13"/>
      <c r="DS487" s="13"/>
      <c r="DT487" s="13"/>
      <c r="DU487" s="13"/>
    </row>
    <row r="488">
      <c r="A488" s="77"/>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c r="DE488" s="13"/>
      <c r="DF488" s="13"/>
      <c r="DG488" s="13"/>
      <c r="DH488" s="13"/>
      <c r="DI488" s="13"/>
      <c r="DJ488" s="13"/>
      <c r="DK488" s="13"/>
      <c r="DL488" s="13"/>
      <c r="DM488" s="13"/>
      <c r="DN488" s="13"/>
      <c r="DO488" s="13"/>
      <c r="DP488" s="13"/>
      <c r="DQ488" s="13"/>
      <c r="DR488" s="13"/>
      <c r="DS488" s="13"/>
      <c r="DT488" s="13"/>
      <c r="DU488" s="13"/>
    </row>
    <row r="489">
      <c r="A489" s="77"/>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c r="DE489" s="13"/>
      <c r="DF489" s="13"/>
      <c r="DG489" s="13"/>
      <c r="DH489" s="13"/>
      <c r="DI489" s="13"/>
      <c r="DJ489" s="13"/>
      <c r="DK489" s="13"/>
      <c r="DL489" s="13"/>
      <c r="DM489" s="13"/>
      <c r="DN489" s="13"/>
      <c r="DO489" s="13"/>
      <c r="DP489" s="13"/>
      <c r="DQ489" s="13"/>
      <c r="DR489" s="13"/>
      <c r="DS489" s="13"/>
      <c r="DT489" s="13"/>
      <c r="DU489" s="13"/>
    </row>
    <row r="490">
      <c r="A490" s="77"/>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c r="DD490" s="13"/>
      <c r="DE490" s="13"/>
      <c r="DF490" s="13"/>
      <c r="DG490" s="13"/>
      <c r="DH490" s="13"/>
      <c r="DI490" s="13"/>
      <c r="DJ490" s="13"/>
      <c r="DK490" s="13"/>
      <c r="DL490" s="13"/>
      <c r="DM490" s="13"/>
      <c r="DN490" s="13"/>
      <c r="DO490" s="13"/>
      <c r="DP490" s="13"/>
      <c r="DQ490" s="13"/>
      <c r="DR490" s="13"/>
      <c r="DS490" s="13"/>
      <c r="DT490" s="13"/>
      <c r="DU490" s="13"/>
    </row>
    <row r="491">
      <c r="A491" s="77"/>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c r="DE491" s="13"/>
      <c r="DF491" s="13"/>
      <c r="DG491" s="13"/>
      <c r="DH491" s="13"/>
      <c r="DI491" s="13"/>
      <c r="DJ491" s="13"/>
      <c r="DK491" s="13"/>
      <c r="DL491" s="13"/>
      <c r="DM491" s="13"/>
      <c r="DN491" s="13"/>
      <c r="DO491" s="13"/>
      <c r="DP491" s="13"/>
      <c r="DQ491" s="13"/>
      <c r="DR491" s="13"/>
      <c r="DS491" s="13"/>
      <c r="DT491" s="13"/>
      <c r="DU491" s="13"/>
    </row>
    <row r="492">
      <c r="A492" s="77"/>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row>
    <row r="493">
      <c r="A493" s="77"/>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c r="DE493" s="13"/>
      <c r="DF493" s="13"/>
      <c r="DG493" s="13"/>
      <c r="DH493" s="13"/>
      <c r="DI493" s="13"/>
      <c r="DJ493" s="13"/>
      <c r="DK493" s="13"/>
      <c r="DL493" s="13"/>
      <c r="DM493" s="13"/>
      <c r="DN493" s="13"/>
      <c r="DO493" s="13"/>
      <c r="DP493" s="13"/>
      <c r="DQ493" s="13"/>
      <c r="DR493" s="13"/>
      <c r="DS493" s="13"/>
      <c r="DT493" s="13"/>
      <c r="DU493" s="13"/>
    </row>
    <row r="494">
      <c r="A494" s="77"/>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c r="DE494" s="13"/>
      <c r="DF494" s="13"/>
      <c r="DG494" s="13"/>
      <c r="DH494" s="13"/>
      <c r="DI494" s="13"/>
      <c r="DJ494" s="13"/>
      <c r="DK494" s="13"/>
      <c r="DL494" s="13"/>
      <c r="DM494" s="13"/>
      <c r="DN494" s="13"/>
      <c r="DO494" s="13"/>
      <c r="DP494" s="13"/>
      <c r="DQ494" s="13"/>
      <c r="DR494" s="13"/>
      <c r="DS494" s="13"/>
      <c r="DT494" s="13"/>
      <c r="DU494" s="13"/>
    </row>
    <row r="495">
      <c r="A495" s="77"/>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c r="DE495" s="13"/>
      <c r="DF495" s="13"/>
      <c r="DG495" s="13"/>
      <c r="DH495" s="13"/>
      <c r="DI495" s="13"/>
      <c r="DJ495" s="13"/>
      <c r="DK495" s="13"/>
      <c r="DL495" s="13"/>
      <c r="DM495" s="13"/>
      <c r="DN495" s="13"/>
      <c r="DO495" s="13"/>
      <c r="DP495" s="13"/>
      <c r="DQ495" s="13"/>
      <c r="DR495" s="13"/>
      <c r="DS495" s="13"/>
      <c r="DT495" s="13"/>
      <c r="DU495" s="13"/>
    </row>
    <row r="496">
      <c r="A496" s="77"/>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c r="DE496" s="13"/>
      <c r="DF496" s="13"/>
      <c r="DG496" s="13"/>
      <c r="DH496" s="13"/>
      <c r="DI496" s="13"/>
      <c r="DJ496" s="13"/>
      <c r="DK496" s="13"/>
      <c r="DL496" s="13"/>
      <c r="DM496" s="13"/>
      <c r="DN496" s="13"/>
      <c r="DO496" s="13"/>
      <c r="DP496" s="13"/>
      <c r="DQ496" s="13"/>
      <c r="DR496" s="13"/>
      <c r="DS496" s="13"/>
      <c r="DT496" s="13"/>
      <c r="DU496" s="13"/>
    </row>
    <row r="497">
      <c r="A497" s="77"/>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c r="DD497" s="13"/>
      <c r="DE497" s="13"/>
      <c r="DF497" s="13"/>
      <c r="DG497" s="13"/>
      <c r="DH497" s="13"/>
      <c r="DI497" s="13"/>
      <c r="DJ497" s="13"/>
      <c r="DK497" s="13"/>
      <c r="DL497" s="13"/>
      <c r="DM497" s="13"/>
      <c r="DN497" s="13"/>
      <c r="DO497" s="13"/>
      <c r="DP497" s="13"/>
      <c r="DQ497" s="13"/>
      <c r="DR497" s="13"/>
      <c r="DS497" s="13"/>
      <c r="DT497" s="13"/>
      <c r="DU497" s="13"/>
    </row>
    <row r="498">
      <c r="A498" s="77"/>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c r="DE498" s="13"/>
      <c r="DF498" s="13"/>
      <c r="DG498" s="13"/>
      <c r="DH498" s="13"/>
      <c r="DI498" s="13"/>
      <c r="DJ498" s="13"/>
      <c r="DK498" s="13"/>
      <c r="DL498" s="13"/>
      <c r="DM498" s="13"/>
      <c r="DN498" s="13"/>
      <c r="DO498" s="13"/>
      <c r="DP498" s="13"/>
      <c r="DQ498" s="13"/>
      <c r="DR498" s="13"/>
      <c r="DS498" s="13"/>
      <c r="DT498" s="13"/>
      <c r="DU498" s="13"/>
    </row>
    <row r="499">
      <c r="A499" s="77"/>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c r="DE499" s="13"/>
      <c r="DF499" s="13"/>
      <c r="DG499" s="13"/>
      <c r="DH499" s="13"/>
      <c r="DI499" s="13"/>
      <c r="DJ499" s="13"/>
      <c r="DK499" s="13"/>
      <c r="DL499" s="13"/>
      <c r="DM499" s="13"/>
      <c r="DN499" s="13"/>
      <c r="DO499" s="13"/>
      <c r="DP499" s="13"/>
      <c r="DQ499" s="13"/>
      <c r="DR499" s="13"/>
      <c r="DS499" s="13"/>
      <c r="DT499" s="13"/>
      <c r="DU499" s="13"/>
    </row>
    <row r="500">
      <c r="A500" s="77"/>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c r="DE500" s="13"/>
      <c r="DF500" s="13"/>
      <c r="DG500" s="13"/>
      <c r="DH500" s="13"/>
      <c r="DI500" s="13"/>
      <c r="DJ500" s="13"/>
      <c r="DK500" s="13"/>
      <c r="DL500" s="13"/>
      <c r="DM500" s="13"/>
      <c r="DN500" s="13"/>
      <c r="DO500" s="13"/>
      <c r="DP500" s="13"/>
      <c r="DQ500" s="13"/>
      <c r="DR500" s="13"/>
      <c r="DS500" s="13"/>
      <c r="DT500" s="13"/>
      <c r="DU500" s="13"/>
    </row>
    <row r="501">
      <c r="A501" s="77"/>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c r="DE501" s="13"/>
      <c r="DF501" s="13"/>
      <c r="DG501" s="13"/>
      <c r="DH501" s="13"/>
      <c r="DI501" s="13"/>
      <c r="DJ501" s="13"/>
      <c r="DK501" s="13"/>
      <c r="DL501" s="13"/>
      <c r="DM501" s="13"/>
      <c r="DN501" s="13"/>
      <c r="DO501" s="13"/>
      <c r="DP501" s="13"/>
      <c r="DQ501" s="13"/>
      <c r="DR501" s="13"/>
      <c r="DS501" s="13"/>
      <c r="DT501" s="13"/>
      <c r="DU501" s="13"/>
    </row>
    <row r="502">
      <c r="A502" s="77"/>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c r="DD502" s="13"/>
      <c r="DE502" s="13"/>
      <c r="DF502" s="13"/>
      <c r="DG502" s="13"/>
      <c r="DH502" s="13"/>
      <c r="DI502" s="13"/>
      <c r="DJ502" s="13"/>
      <c r="DK502" s="13"/>
      <c r="DL502" s="13"/>
      <c r="DM502" s="13"/>
      <c r="DN502" s="13"/>
      <c r="DO502" s="13"/>
      <c r="DP502" s="13"/>
      <c r="DQ502" s="13"/>
      <c r="DR502" s="13"/>
      <c r="DS502" s="13"/>
      <c r="DT502" s="13"/>
      <c r="DU502" s="13"/>
    </row>
    <row r="503">
      <c r="A503" s="77"/>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row>
    <row r="504">
      <c r="A504" s="77"/>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c r="DE504" s="13"/>
      <c r="DF504" s="13"/>
      <c r="DG504" s="13"/>
      <c r="DH504" s="13"/>
      <c r="DI504" s="13"/>
      <c r="DJ504" s="13"/>
      <c r="DK504" s="13"/>
      <c r="DL504" s="13"/>
      <c r="DM504" s="13"/>
      <c r="DN504" s="13"/>
      <c r="DO504" s="13"/>
      <c r="DP504" s="13"/>
      <c r="DQ504" s="13"/>
      <c r="DR504" s="13"/>
      <c r="DS504" s="13"/>
      <c r="DT504" s="13"/>
      <c r="DU504" s="13"/>
    </row>
    <row r="505">
      <c r="A505" s="77"/>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c r="DE505" s="13"/>
      <c r="DF505" s="13"/>
      <c r="DG505" s="13"/>
      <c r="DH505" s="13"/>
      <c r="DI505" s="13"/>
      <c r="DJ505" s="13"/>
      <c r="DK505" s="13"/>
      <c r="DL505" s="13"/>
      <c r="DM505" s="13"/>
      <c r="DN505" s="13"/>
      <c r="DO505" s="13"/>
      <c r="DP505" s="13"/>
      <c r="DQ505" s="13"/>
      <c r="DR505" s="13"/>
      <c r="DS505" s="13"/>
      <c r="DT505" s="13"/>
      <c r="DU505" s="13"/>
    </row>
    <row r="506">
      <c r="A506" s="77"/>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c r="DE506" s="13"/>
      <c r="DF506" s="13"/>
      <c r="DG506" s="13"/>
      <c r="DH506" s="13"/>
      <c r="DI506" s="13"/>
      <c r="DJ506" s="13"/>
      <c r="DK506" s="13"/>
      <c r="DL506" s="13"/>
      <c r="DM506" s="13"/>
      <c r="DN506" s="13"/>
      <c r="DO506" s="13"/>
      <c r="DP506" s="13"/>
      <c r="DQ506" s="13"/>
      <c r="DR506" s="13"/>
      <c r="DS506" s="13"/>
      <c r="DT506" s="13"/>
      <c r="DU506" s="13"/>
    </row>
    <row r="507">
      <c r="A507" s="77"/>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c r="DD507" s="13"/>
      <c r="DE507" s="13"/>
      <c r="DF507" s="13"/>
      <c r="DG507" s="13"/>
      <c r="DH507" s="13"/>
      <c r="DI507" s="13"/>
      <c r="DJ507" s="13"/>
      <c r="DK507" s="13"/>
      <c r="DL507" s="13"/>
      <c r="DM507" s="13"/>
      <c r="DN507" s="13"/>
      <c r="DO507" s="13"/>
      <c r="DP507" s="13"/>
      <c r="DQ507" s="13"/>
      <c r="DR507" s="13"/>
      <c r="DS507" s="13"/>
      <c r="DT507" s="13"/>
      <c r="DU507" s="13"/>
    </row>
    <row r="508">
      <c r="A508" s="77"/>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c r="DE508" s="13"/>
      <c r="DF508" s="13"/>
      <c r="DG508" s="13"/>
      <c r="DH508" s="13"/>
      <c r="DI508" s="13"/>
      <c r="DJ508" s="13"/>
      <c r="DK508" s="13"/>
      <c r="DL508" s="13"/>
      <c r="DM508" s="13"/>
      <c r="DN508" s="13"/>
      <c r="DO508" s="13"/>
      <c r="DP508" s="13"/>
      <c r="DQ508" s="13"/>
      <c r="DR508" s="13"/>
      <c r="DS508" s="13"/>
      <c r="DT508" s="13"/>
      <c r="DU508" s="13"/>
    </row>
    <row r="509">
      <c r="A509" s="77"/>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c r="DE509" s="13"/>
      <c r="DF509" s="13"/>
      <c r="DG509" s="13"/>
      <c r="DH509" s="13"/>
      <c r="DI509" s="13"/>
      <c r="DJ509" s="13"/>
      <c r="DK509" s="13"/>
      <c r="DL509" s="13"/>
      <c r="DM509" s="13"/>
      <c r="DN509" s="13"/>
      <c r="DO509" s="13"/>
      <c r="DP509" s="13"/>
      <c r="DQ509" s="13"/>
      <c r="DR509" s="13"/>
      <c r="DS509" s="13"/>
      <c r="DT509" s="13"/>
      <c r="DU509" s="13"/>
    </row>
    <row r="510">
      <c r="A510" s="77"/>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c r="DD510" s="13"/>
      <c r="DE510" s="13"/>
      <c r="DF510" s="13"/>
      <c r="DG510" s="13"/>
      <c r="DH510" s="13"/>
      <c r="DI510" s="13"/>
      <c r="DJ510" s="13"/>
      <c r="DK510" s="13"/>
      <c r="DL510" s="13"/>
      <c r="DM510" s="13"/>
      <c r="DN510" s="13"/>
      <c r="DO510" s="13"/>
      <c r="DP510" s="13"/>
      <c r="DQ510" s="13"/>
      <c r="DR510" s="13"/>
      <c r="DS510" s="13"/>
      <c r="DT510" s="13"/>
      <c r="DU510" s="13"/>
    </row>
    <row r="511">
      <c r="A511" s="77"/>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row>
    <row r="512">
      <c r="A512" s="77"/>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c r="DD512" s="13"/>
      <c r="DE512" s="13"/>
      <c r="DF512" s="13"/>
      <c r="DG512" s="13"/>
      <c r="DH512" s="13"/>
      <c r="DI512" s="13"/>
      <c r="DJ512" s="13"/>
      <c r="DK512" s="13"/>
      <c r="DL512" s="13"/>
      <c r="DM512" s="13"/>
      <c r="DN512" s="13"/>
      <c r="DO512" s="13"/>
      <c r="DP512" s="13"/>
      <c r="DQ512" s="13"/>
      <c r="DR512" s="13"/>
      <c r="DS512" s="13"/>
      <c r="DT512" s="13"/>
      <c r="DU512" s="13"/>
    </row>
    <row r="513">
      <c r="A513" s="77"/>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c r="DE513" s="13"/>
      <c r="DF513" s="13"/>
      <c r="DG513" s="13"/>
      <c r="DH513" s="13"/>
      <c r="DI513" s="13"/>
      <c r="DJ513" s="13"/>
      <c r="DK513" s="13"/>
      <c r="DL513" s="13"/>
      <c r="DM513" s="13"/>
      <c r="DN513" s="13"/>
      <c r="DO513" s="13"/>
      <c r="DP513" s="13"/>
      <c r="DQ513" s="13"/>
      <c r="DR513" s="13"/>
      <c r="DS513" s="13"/>
      <c r="DT513" s="13"/>
      <c r="DU513" s="13"/>
    </row>
    <row r="514">
      <c r="A514" s="77"/>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c r="DD514" s="13"/>
      <c r="DE514" s="13"/>
      <c r="DF514" s="13"/>
      <c r="DG514" s="13"/>
      <c r="DH514" s="13"/>
      <c r="DI514" s="13"/>
      <c r="DJ514" s="13"/>
      <c r="DK514" s="13"/>
      <c r="DL514" s="13"/>
      <c r="DM514" s="13"/>
      <c r="DN514" s="13"/>
      <c r="DO514" s="13"/>
      <c r="DP514" s="13"/>
      <c r="DQ514" s="13"/>
      <c r="DR514" s="13"/>
      <c r="DS514" s="13"/>
      <c r="DT514" s="13"/>
      <c r="DU514" s="13"/>
    </row>
    <row r="515">
      <c r="A515" s="77"/>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row>
    <row r="516">
      <c r="A516" s="77"/>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c r="DE516" s="13"/>
      <c r="DF516" s="13"/>
      <c r="DG516" s="13"/>
      <c r="DH516" s="13"/>
      <c r="DI516" s="13"/>
      <c r="DJ516" s="13"/>
      <c r="DK516" s="13"/>
      <c r="DL516" s="13"/>
      <c r="DM516" s="13"/>
      <c r="DN516" s="13"/>
      <c r="DO516" s="13"/>
      <c r="DP516" s="13"/>
      <c r="DQ516" s="13"/>
      <c r="DR516" s="13"/>
      <c r="DS516" s="13"/>
      <c r="DT516" s="13"/>
      <c r="DU516" s="13"/>
    </row>
    <row r="517">
      <c r="A517" s="77"/>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c r="DE517" s="13"/>
      <c r="DF517" s="13"/>
      <c r="DG517" s="13"/>
      <c r="DH517" s="13"/>
      <c r="DI517" s="13"/>
      <c r="DJ517" s="13"/>
      <c r="DK517" s="13"/>
      <c r="DL517" s="13"/>
      <c r="DM517" s="13"/>
      <c r="DN517" s="13"/>
      <c r="DO517" s="13"/>
      <c r="DP517" s="13"/>
      <c r="DQ517" s="13"/>
      <c r="DR517" s="13"/>
      <c r="DS517" s="13"/>
      <c r="DT517" s="13"/>
      <c r="DU517" s="13"/>
    </row>
    <row r="518">
      <c r="A518" s="77"/>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c r="DE518" s="13"/>
      <c r="DF518" s="13"/>
      <c r="DG518" s="13"/>
      <c r="DH518" s="13"/>
      <c r="DI518" s="13"/>
      <c r="DJ518" s="13"/>
      <c r="DK518" s="13"/>
      <c r="DL518" s="13"/>
      <c r="DM518" s="13"/>
      <c r="DN518" s="13"/>
      <c r="DO518" s="13"/>
      <c r="DP518" s="13"/>
      <c r="DQ518" s="13"/>
      <c r="DR518" s="13"/>
      <c r="DS518" s="13"/>
      <c r="DT518" s="13"/>
      <c r="DU518" s="13"/>
    </row>
    <row r="519">
      <c r="A519" s="77"/>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row>
    <row r="520">
      <c r="A520" s="77"/>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c r="DE520" s="13"/>
      <c r="DF520" s="13"/>
      <c r="DG520" s="13"/>
      <c r="DH520" s="13"/>
      <c r="DI520" s="13"/>
      <c r="DJ520" s="13"/>
      <c r="DK520" s="13"/>
      <c r="DL520" s="13"/>
      <c r="DM520" s="13"/>
      <c r="DN520" s="13"/>
      <c r="DO520" s="13"/>
      <c r="DP520" s="13"/>
      <c r="DQ520" s="13"/>
      <c r="DR520" s="13"/>
      <c r="DS520" s="13"/>
      <c r="DT520" s="13"/>
      <c r="DU520" s="13"/>
    </row>
    <row r="521">
      <c r="A521" s="77"/>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row>
    <row r="522">
      <c r="A522" s="77"/>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c r="DE522" s="13"/>
      <c r="DF522" s="13"/>
      <c r="DG522" s="13"/>
      <c r="DH522" s="13"/>
      <c r="DI522" s="13"/>
      <c r="DJ522" s="13"/>
      <c r="DK522" s="13"/>
      <c r="DL522" s="13"/>
      <c r="DM522" s="13"/>
      <c r="DN522" s="13"/>
      <c r="DO522" s="13"/>
      <c r="DP522" s="13"/>
      <c r="DQ522" s="13"/>
      <c r="DR522" s="13"/>
      <c r="DS522" s="13"/>
      <c r="DT522" s="13"/>
      <c r="DU522" s="13"/>
    </row>
    <row r="523">
      <c r="A523" s="77"/>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c r="DE523" s="13"/>
      <c r="DF523" s="13"/>
      <c r="DG523" s="13"/>
      <c r="DH523" s="13"/>
      <c r="DI523" s="13"/>
      <c r="DJ523" s="13"/>
      <c r="DK523" s="13"/>
      <c r="DL523" s="13"/>
      <c r="DM523" s="13"/>
      <c r="DN523" s="13"/>
      <c r="DO523" s="13"/>
      <c r="DP523" s="13"/>
      <c r="DQ523" s="13"/>
      <c r="DR523" s="13"/>
      <c r="DS523" s="13"/>
      <c r="DT523" s="13"/>
      <c r="DU523" s="13"/>
    </row>
    <row r="524">
      <c r="A524" s="77"/>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c r="DE524" s="13"/>
      <c r="DF524" s="13"/>
      <c r="DG524" s="13"/>
      <c r="DH524" s="13"/>
      <c r="DI524" s="13"/>
      <c r="DJ524" s="13"/>
      <c r="DK524" s="13"/>
      <c r="DL524" s="13"/>
      <c r="DM524" s="13"/>
      <c r="DN524" s="13"/>
      <c r="DO524" s="13"/>
      <c r="DP524" s="13"/>
      <c r="DQ524" s="13"/>
      <c r="DR524" s="13"/>
      <c r="DS524" s="13"/>
      <c r="DT524" s="13"/>
      <c r="DU524" s="13"/>
    </row>
    <row r="525">
      <c r="A525" s="77"/>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c r="DE525" s="13"/>
      <c r="DF525" s="13"/>
      <c r="DG525" s="13"/>
      <c r="DH525" s="13"/>
      <c r="DI525" s="13"/>
      <c r="DJ525" s="13"/>
      <c r="DK525" s="13"/>
      <c r="DL525" s="13"/>
      <c r="DM525" s="13"/>
      <c r="DN525" s="13"/>
      <c r="DO525" s="13"/>
      <c r="DP525" s="13"/>
      <c r="DQ525" s="13"/>
      <c r="DR525" s="13"/>
      <c r="DS525" s="13"/>
      <c r="DT525" s="13"/>
      <c r="DU525" s="13"/>
    </row>
    <row r="526">
      <c r="A526" s="77"/>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c r="DE526" s="13"/>
      <c r="DF526" s="13"/>
      <c r="DG526" s="13"/>
      <c r="DH526" s="13"/>
      <c r="DI526" s="13"/>
      <c r="DJ526" s="13"/>
      <c r="DK526" s="13"/>
      <c r="DL526" s="13"/>
      <c r="DM526" s="13"/>
      <c r="DN526" s="13"/>
      <c r="DO526" s="13"/>
      <c r="DP526" s="13"/>
      <c r="DQ526" s="13"/>
      <c r="DR526" s="13"/>
      <c r="DS526" s="13"/>
      <c r="DT526" s="13"/>
      <c r="DU526" s="13"/>
    </row>
    <row r="527">
      <c r="A527" s="77"/>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row>
    <row r="528">
      <c r="A528" s="77"/>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c r="DE528" s="13"/>
      <c r="DF528" s="13"/>
      <c r="DG528" s="13"/>
      <c r="DH528" s="13"/>
      <c r="DI528" s="13"/>
      <c r="DJ528" s="13"/>
      <c r="DK528" s="13"/>
      <c r="DL528" s="13"/>
      <c r="DM528" s="13"/>
      <c r="DN528" s="13"/>
      <c r="DO528" s="13"/>
      <c r="DP528" s="13"/>
      <c r="DQ528" s="13"/>
      <c r="DR528" s="13"/>
      <c r="DS528" s="13"/>
      <c r="DT528" s="13"/>
      <c r="DU528" s="13"/>
    </row>
    <row r="529">
      <c r="A529" s="77"/>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row>
    <row r="530">
      <c r="A530" s="77"/>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c r="DE530" s="13"/>
      <c r="DF530" s="13"/>
      <c r="DG530" s="13"/>
      <c r="DH530" s="13"/>
      <c r="DI530" s="13"/>
      <c r="DJ530" s="13"/>
      <c r="DK530" s="13"/>
      <c r="DL530" s="13"/>
      <c r="DM530" s="13"/>
      <c r="DN530" s="13"/>
      <c r="DO530" s="13"/>
      <c r="DP530" s="13"/>
      <c r="DQ530" s="13"/>
      <c r="DR530" s="13"/>
      <c r="DS530" s="13"/>
      <c r="DT530" s="13"/>
      <c r="DU530" s="13"/>
    </row>
    <row r="531">
      <c r="A531" s="77"/>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c r="DE531" s="13"/>
      <c r="DF531" s="13"/>
      <c r="DG531" s="13"/>
      <c r="DH531" s="13"/>
      <c r="DI531" s="13"/>
      <c r="DJ531" s="13"/>
      <c r="DK531" s="13"/>
      <c r="DL531" s="13"/>
      <c r="DM531" s="13"/>
      <c r="DN531" s="13"/>
      <c r="DO531" s="13"/>
      <c r="DP531" s="13"/>
      <c r="DQ531" s="13"/>
      <c r="DR531" s="13"/>
      <c r="DS531" s="13"/>
      <c r="DT531" s="13"/>
      <c r="DU531" s="13"/>
    </row>
    <row r="532">
      <c r="A532" s="77"/>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c r="DE532" s="13"/>
      <c r="DF532" s="13"/>
      <c r="DG532" s="13"/>
      <c r="DH532" s="13"/>
      <c r="DI532" s="13"/>
      <c r="DJ532" s="13"/>
      <c r="DK532" s="13"/>
      <c r="DL532" s="13"/>
      <c r="DM532" s="13"/>
      <c r="DN532" s="13"/>
      <c r="DO532" s="13"/>
      <c r="DP532" s="13"/>
      <c r="DQ532" s="13"/>
      <c r="DR532" s="13"/>
      <c r="DS532" s="13"/>
      <c r="DT532" s="13"/>
      <c r="DU532" s="13"/>
    </row>
    <row r="533">
      <c r="A533" s="77"/>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c r="DE533" s="13"/>
      <c r="DF533" s="13"/>
      <c r="DG533" s="13"/>
      <c r="DH533" s="13"/>
      <c r="DI533" s="13"/>
      <c r="DJ533" s="13"/>
      <c r="DK533" s="13"/>
      <c r="DL533" s="13"/>
      <c r="DM533" s="13"/>
      <c r="DN533" s="13"/>
      <c r="DO533" s="13"/>
      <c r="DP533" s="13"/>
      <c r="DQ533" s="13"/>
      <c r="DR533" s="13"/>
      <c r="DS533" s="13"/>
      <c r="DT533" s="13"/>
      <c r="DU533" s="13"/>
    </row>
    <row r="534">
      <c r="A534" s="77"/>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c r="DE534" s="13"/>
      <c r="DF534" s="13"/>
      <c r="DG534" s="13"/>
      <c r="DH534" s="13"/>
      <c r="DI534" s="13"/>
      <c r="DJ534" s="13"/>
      <c r="DK534" s="13"/>
      <c r="DL534" s="13"/>
      <c r="DM534" s="13"/>
      <c r="DN534" s="13"/>
      <c r="DO534" s="13"/>
      <c r="DP534" s="13"/>
      <c r="DQ534" s="13"/>
      <c r="DR534" s="13"/>
      <c r="DS534" s="13"/>
      <c r="DT534" s="13"/>
      <c r="DU534" s="13"/>
    </row>
    <row r="535">
      <c r="A535" s="77"/>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row>
    <row r="536">
      <c r="A536" s="77"/>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c r="DE536" s="13"/>
      <c r="DF536" s="13"/>
      <c r="DG536" s="13"/>
      <c r="DH536" s="13"/>
      <c r="DI536" s="13"/>
      <c r="DJ536" s="13"/>
      <c r="DK536" s="13"/>
      <c r="DL536" s="13"/>
      <c r="DM536" s="13"/>
      <c r="DN536" s="13"/>
      <c r="DO536" s="13"/>
      <c r="DP536" s="13"/>
      <c r="DQ536" s="13"/>
      <c r="DR536" s="13"/>
      <c r="DS536" s="13"/>
      <c r="DT536" s="13"/>
      <c r="DU536" s="13"/>
    </row>
    <row r="537">
      <c r="A537" s="77"/>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c r="DE537" s="13"/>
      <c r="DF537" s="13"/>
      <c r="DG537" s="13"/>
      <c r="DH537" s="13"/>
      <c r="DI537" s="13"/>
      <c r="DJ537" s="13"/>
      <c r="DK537" s="13"/>
      <c r="DL537" s="13"/>
      <c r="DM537" s="13"/>
      <c r="DN537" s="13"/>
      <c r="DO537" s="13"/>
      <c r="DP537" s="13"/>
      <c r="DQ537" s="13"/>
      <c r="DR537" s="13"/>
      <c r="DS537" s="13"/>
      <c r="DT537" s="13"/>
      <c r="DU537" s="13"/>
    </row>
    <row r="538">
      <c r="A538" s="77"/>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c r="DE538" s="13"/>
      <c r="DF538" s="13"/>
      <c r="DG538" s="13"/>
      <c r="DH538" s="13"/>
      <c r="DI538" s="13"/>
      <c r="DJ538" s="13"/>
      <c r="DK538" s="13"/>
      <c r="DL538" s="13"/>
      <c r="DM538" s="13"/>
      <c r="DN538" s="13"/>
      <c r="DO538" s="13"/>
      <c r="DP538" s="13"/>
      <c r="DQ538" s="13"/>
      <c r="DR538" s="13"/>
      <c r="DS538" s="13"/>
      <c r="DT538" s="13"/>
      <c r="DU538" s="13"/>
    </row>
    <row r="539">
      <c r="A539" s="77"/>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c r="DE539" s="13"/>
      <c r="DF539" s="13"/>
      <c r="DG539" s="13"/>
      <c r="DH539" s="13"/>
      <c r="DI539" s="13"/>
      <c r="DJ539" s="13"/>
      <c r="DK539" s="13"/>
      <c r="DL539" s="13"/>
      <c r="DM539" s="13"/>
      <c r="DN539" s="13"/>
      <c r="DO539" s="13"/>
      <c r="DP539" s="13"/>
      <c r="DQ539" s="13"/>
      <c r="DR539" s="13"/>
      <c r="DS539" s="13"/>
      <c r="DT539" s="13"/>
      <c r="DU539" s="13"/>
    </row>
    <row r="540">
      <c r="A540" s="77"/>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row>
    <row r="541">
      <c r="A541" s="77"/>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c r="DE541" s="13"/>
      <c r="DF541" s="13"/>
      <c r="DG541" s="13"/>
      <c r="DH541" s="13"/>
      <c r="DI541" s="13"/>
      <c r="DJ541" s="13"/>
      <c r="DK541" s="13"/>
      <c r="DL541" s="13"/>
      <c r="DM541" s="13"/>
      <c r="DN541" s="13"/>
      <c r="DO541" s="13"/>
      <c r="DP541" s="13"/>
      <c r="DQ541" s="13"/>
      <c r="DR541" s="13"/>
      <c r="DS541" s="13"/>
      <c r="DT541" s="13"/>
      <c r="DU541" s="13"/>
    </row>
    <row r="542">
      <c r="A542" s="77"/>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c r="DE542" s="13"/>
      <c r="DF542" s="13"/>
      <c r="DG542" s="13"/>
      <c r="DH542" s="13"/>
      <c r="DI542" s="13"/>
      <c r="DJ542" s="13"/>
      <c r="DK542" s="13"/>
      <c r="DL542" s="13"/>
      <c r="DM542" s="13"/>
      <c r="DN542" s="13"/>
      <c r="DO542" s="13"/>
      <c r="DP542" s="13"/>
      <c r="DQ542" s="13"/>
      <c r="DR542" s="13"/>
      <c r="DS542" s="13"/>
      <c r="DT542" s="13"/>
      <c r="DU542" s="13"/>
    </row>
    <row r="543">
      <c r="A543" s="77"/>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row>
    <row r="544">
      <c r="A544" s="77"/>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c r="DO544" s="13"/>
      <c r="DP544" s="13"/>
      <c r="DQ544" s="13"/>
      <c r="DR544" s="13"/>
      <c r="DS544" s="13"/>
      <c r="DT544" s="13"/>
      <c r="DU544" s="13"/>
    </row>
    <row r="545">
      <c r="A545" s="77"/>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c r="DE545" s="13"/>
      <c r="DF545" s="13"/>
      <c r="DG545" s="13"/>
      <c r="DH545" s="13"/>
      <c r="DI545" s="13"/>
      <c r="DJ545" s="13"/>
      <c r="DK545" s="13"/>
      <c r="DL545" s="13"/>
      <c r="DM545" s="13"/>
      <c r="DN545" s="13"/>
      <c r="DO545" s="13"/>
      <c r="DP545" s="13"/>
      <c r="DQ545" s="13"/>
      <c r="DR545" s="13"/>
      <c r="DS545" s="13"/>
      <c r="DT545" s="13"/>
      <c r="DU545" s="13"/>
    </row>
    <row r="546">
      <c r="A546" s="77"/>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c r="DE546" s="13"/>
      <c r="DF546" s="13"/>
      <c r="DG546" s="13"/>
      <c r="DH546" s="13"/>
      <c r="DI546" s="13"/>
      <c r="DJ546" s="13"/>
      <c r="DK546" s="13"/>
      <c r="DL546" s="13"/>
      <c r="DM546" s="13"/>
      <c r="DN546" s="13"/>
      <c r="DO546" s="13"/>
      <c r="DP546" s="13"/>
      <c r="DQ546" s="13"/>
      <c r="DR546" s="13"/>
      <c r="DS546" s="13"/>
      <c r="DT546" s="13"/>
      <c r="DU546" s="13"/>
    </row>
    <row r="547">
      <c r="A547" s="77"/>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c r="DE547" s="13"/>
      <c r="DF547" s="13"/>
      <c r="DG547" s="13"/>
      <c r="DH547" s="13"/>
      <c r="DI547" s="13"/>
      <c r="DJ547" s="13"/>
      <c r="DK547" s="13"/>
      <c r="DL547" s="13"/>
      <c r="DM547" s="13"/>
      <c r="DN547" s="13"/>
      <c r="DO547" s="13"/>
      <c r="DP547" s="13"/>
      <c r="DQ547" s="13"/>
      <c r="DR547" s="13"/>
      <c r="DS547" s="13"/>
      <c r="DT547" s="13"/>
      <c r="DU547" s="13"/>
    </row>
    <row r="548">
      <c r="A548" s="77"/>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row>
    <row r="549">
      <c r="A549" s="77"/>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row>
    <row r="550">
      <c r="A550" s="77"/>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c r="DD550" s="13"/>
      <c r="DE550" s="13"/>
      <c r="DF550" s="13"/>
      <c r="DG550" s="13"/>
      <c r="DH550" s="13"/>
      <c r="DI550" s="13"/>
      <c r="DJ550" s="13"/>
      <c r="DK550" s="13"/>
      <c r="DL550" s="13"/>
      <c r="DM550" s="13"/>
      <c r="DN550" s="13"/>
      <c r="DO550" s="13"/>
      <c r="DP550" s="13"/>
      <c r="DQ550" s="13"/>
      <c r="DR550" s="13"/>
      <c r="DS550" s="13"/>
      <c r="DT550" s="13"/>
      <c r="DU550" s="13"/>
    </row>
    <row r="551">
      <c r="A551" s="77"/>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row>
    <row r="552">
      <c r="A552" s="77"/>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c r="DE552" s="13"/>
      <c r="DF552" s="13"/>
      <c r="DG552" s="13"/>
      <c r="DH552" s="13"/>
      <c r="DI552" s="13"/>
      <c r="DJ552" s="13"/>
      <c r="DK552" s="13"/>
      <c r="DL552" s="13"/>
      <c r="DM552" s="13"/>
      <c r="DN552" s="13"/>
      <c r="DO552" s="13"/>
      <c r="DP552" s="13"/>
      <c r="DQ552" s="13"/>
      <c r="DR552" s="13"/>
      <c r="DS552" s="13"/>
      <c r="DT552" s="13"/>
      <c r="DU552" s="13"/>
    </row>
    <row r="553">
      <c r="A553" s="77"/>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c r="DE553" s="13"/>
      <c r="DF553" s="13"/>
      <c r="DG553" s="13"/>
      <c r="DH553" s="13"/>
      <c r="DI553" s="13"/>
      <c r="DJ553" s="13"/>
      <c r="DK553" s="13"/>
      <c r="DL553" s="13"/>
      <c r="DM553" s="13"/>
      <c r="DN553" s="13"/>
      <c r="DO553" s="13"/>
      <c r="DP553" s="13"/>
      <c r="DQ553" s="13"/>
      <c r="DR553" s="13"/>
      <c r="DS553" s="13"/>
      <c r="DT553" s="13"/>
      <c r="DU553" s="13"/>
    </row>
    <row r="554">
      <c r="A554" s="77"/>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c r="DE554" s="13"/>
      <c r="DF554" s="13"/>
      <c r="DG554" s="13"/>
      <c r="DH554" s="13"/>
      <c r="DI554" s="13"/>
      <c r="DJ554" s="13"/>
      <c r="DK554" s="13"/>
      <c r="DL554" s="13"/>
      <c r="DM554" s="13"/>
      <c r="DN554" s="13"/>
      <c r="DO554" s="13"/>
      <c r="DP554" s="13"/>
      <c r="DQ554" s="13"/>
      <c r="DR554" s="13"/>
      <c r="DS554" s="13"/>
      <c r="DT554" s="13"/>
      <c r="DU554" s="13"/>
    </row>
    <row r="555">
      <c r="A555" s="77"/>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c r="DD555" s="13"/>
      <c r="DE555" s="13"/>
      <c r="DF555" s="13"/>
      <c r="DG555" s="13"/>
      <c r="DH555" s="13"/>
      <c r="DI555" s="13"/>
      <c r="DJ555" s="13"/>
      <c r="DK555" s="13"/>
      <c r="DL555" s="13"/>
      <c r="DM555" s="13"/>
      <c r="DN555" s="13"/>
      <c r="DO555" s="13"/>
      <c r="DP555" s="13"/>
      <c r="DQ555" s="13"/>
      <c r="DR555" s="13"/>
      <c r="DS555" s="13"/>
      <c r="DT555" s="13"/>
      <c r="DU555" s="13"/>
    </row>
    <row r="556">
      <c r="A556" s="77"/>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c r="DE556" s="13"/>
      <c r="DF556" s="13"/>
      <c r="DG556" s="13"/>
      <c r="DH556" s="13"/>
      <c r="DI556" s="13"/>
      <c r="DJ556" s="13"/>
      <c r="DK556" s="13"/>
      <c r="DL556" s="13"/>
      <c r="DM556" s="13"/>
      <c r="DN556" s="13"/>
      <c r="DO556" s="13"/>
      <c r="DP556" s="13"/>
      <c r="DQ556" s="13"/>
      <c r="DR556" s="13"/>
      <c r="DS556" s="13"/>
      <c r="DT556" s="13"/>
      <c r="DU556" s="13"/>
    </row>
    <row r="557">
      <c r="A557" s="77"/>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c r="DD557" s="13"/>
      <c r="DE557" s="13"/>
      <c r="DF557" s="13"/>
      <c r="DG557" s="13"/>
      <c r="DH557" s="13"/>
      <c r="DI557" s="13"/>
      <c r="DJ557" s="13"/>
      <c r="DK557" s="13"/>
      <c r="DL557" s="13"/>
      <c r="DM557" s="13"/>
      <c r="DN557" s="13"/>
      <c r="DO557" s="13"/>
      <c r="DP557" s="13"/>
      <c r="DQ557" s="13"/>
      <c r="DR557" s="13"/>
      <c r="DS557" s="13"/>
      <c r="DT557" s="13"/>
      <c r="DU557" s="13"/>
    </row>
    <row r="558">
      <c r="A558" s="77"/>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c r="DD558" s="13"/>
      <c r="DE558" s="13"/>
      <c r="DF558" s="13"/>
      <c r="DG558" s="13"/>
      <c r="DH558" s="13"/>
      <c r="DI558" s="13"/>
      <c r="DJ558" s="13"/>
      <c r="DK558" s="13"/>
      <c r="DL558" s="13"/>
      <c r="DM558" s="13"/>
      <c r="DN558" s="13"/>
      <c r="DO558" s="13"/>
      <c r="DP558" s="13"/>
      <c r="DQ558" s="13"/>
      <c r="DR558" s="13"/>
      <c r="DS558" s="13"/>
      <c r="DT558" s="13"/>
      <c r="DU558" s="13"/>
    </row>
    <row r="559">
      <c r="A559" s="77"/>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row>
    <row r="560">
      <c r="A560" s="77"/>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c r="DD560" s="13"/>
      <c r="DE560" s="13"/>
      <c r="DF560" s="13"/>
      <c r="DG560" s="13"/>
      <c r="DH560" s="13"/>
      <c r="DI560" s="13"/>
      <c r="DJ560" s="13"/>
      <c r="DK560" s="13"/>
      <c r="DL560" s="13"/>
      <c r="DM560" s="13"/>
      <c r="DN560" s="13"/>
      <c r="DO560" s="13"/>
      <c r="DP560" s="13"/>
      <c r="DQ560" s="13"/>
      <c r="DR560" s="13"/>
      <c r="DS560" s="13"/>
      <c r="DT560" s="13"/>
      <c r="DU560" s="13"/>
    </row>
    <row r="561">
      <c r="A561" s="77"/>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c r="DD561" s="13"/>
      <c r="DE561" s="13"/>
      <c r="DF561" s="13"/>
      <c r="DG561" s="13"/>
      <c r="DH561" s="13"/>
      <c r="DI561" s="13"/>
      <c r="DJ561" s="13"/>
      <c r="DK561" s="13"/>
      <c r="DL561" s="13"/>
      <c r="DM561" s="13"/>
      <c r="DN561" s="13"/>
      <c r="DO561" s="13"/>
      <c r="DP561" s="13"/>
      <c r="DQ561" s="13"/>
      <c r="DR561" s="13"/>
      <c r="DS561" s="13"/>
      <c r="DT561" s="13"/>
      <c r="DU561" s="13"/>
    </row>
    <row r="562">
      <c r="A562" s="77"/>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c r="DD562" s="13"/>
      <c r="DE562" s="13"/>
      <c r="DF562" s="13"/>
      <c r="DG562" s="13"/>
      <c r="DH562" s="13"/>
      <c r="DI562" s="13"/>
      <c r="DJ562" s="13"/>
      <c r="DK562" s="13"/>
      <c r="DL562" s="13"/>
      <c r="DM562" s="13"/>
      <c r="DN562" s="13"/>
      <c r="DO562" s="13"/>
      <c r="DP562" s="13"/>
      <c r="DQ562" s="13"/>
      <c r="DR562" s="13"/>
      <c r="DS562" s="13"/>
      <c r="DT562" s="13"/>
      <c r="DU562" s="13"/>
    </row>
    <row r="563">
      <c r="A563" s="77"/>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c r="DE563" s="13"/>
      <c r="DF563" s="13"/>
      <c r="DG563" s="13"/>
      <c r="DH563" s="13"/>
      <c r="DI563" s="13"/>
      <c r="DJ563" s="13"/>
      <c r="DK563" s="13"/>
      <c r="DL563" s="13"/>
      <c r="DM563" s="13"/>
      <c r="DN563" s="13"/>
      <c r="DO563" s="13"/>
      <c r="DP563" s="13"/>
      <c r="DQ563" s="13"/>
      <c r="DR563" s="13"/>
      <c r="DS563" s="13"/>
      <c r="DT563" s="13"/>
      <c r="DU563" s="13"/>
    </row>
    <row r="564">
      <c r="A564" s="77"/>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c r="DE564" s="13"/>
      <c r="DF564" s="13"/>
      <c r="DG564" s="13"/>
      <c r="DH564" s="13"/>
      <c r="DI564" s="13"/>
      <c r="DJ564" s="13"/>
      <c r="DK564" s="13"/>
      <c r="DL564" s="13"/>
      <c r="DM564" s="13"/>
      <c r="DN564" s="13"/>
      <c r="DO564" s="13"/>
      <c r="DP564" s="13"/>
      <c r="DQ564" s="13"/>
      <c r="DR564" s="13"/>
      <c r="DS564" s="13"/>
      <c r="DT564" s="13"/>
      <c r="DU564" s="13"/>
    </row>
    <row r="565">
      <c r="A565" s="77"/>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c r="DE565" s="13"/>
      <c r="DF565" s="13"/>
      <c r="DG565" s="13"/>
      <c r="DH565" s="13"/>
      <c r="DI565" s="13"/>
      <c r="DJ565" s="13"/>
      <c r="DK565" s="13"/>
      <c r="DL565" s="13"/>
      <c r="DM565" s="13"/>
      <c r="DN565" s="13"/>
      <c r="DO565" s="13"/>
      <c r="DP565" s="13"/>
      <c r="DQ565" s="13"/>
      <c r="DR565" s="13"/>
      <c r="DS565" s="13"/>
      <c r="DT565" s="13"/>
      <c r="DU565" s="13"/>
    </row>
    <row r="566">
      <c r="A566" s="77"/>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c r="DE566" s="13"/>
      <c r="DF566" s="13"/>
      <c r="DG566" s="13"/>
      <c r="DH566" s="13"/>
      <c r="DI566" s="13"/>
      <c r="DJ566" s="13"/>
      <c r="DK566" s="13"/>
      <c r="DL566" s="13"/>
      <c r="DM566" s="13"/>
      <c r="DN566" s="13"/>
      <c r="DO566" s="13"/>
      <c r="DP566" s="13"/>
      <c r="DQ566" s="13"/>
      <c r="DR566" s="13"/>
      <c r="DS566" s="13"/>
      <c r="DT566" s="13"/>
      <c r="DU566" s="13"/>
    </row>
    <row r="567">
      <c r="A567" s="77"/>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row>
    <row r="568">
      <c r="A568" s="77"/>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row>
    <row r="569">
      <c r="A569" s="77"/>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c r="DE569" s="13"/>
      <c r="DF569" s="13"/>
      <c r="DG569" s="13"/>
      <c r="DH569" s="13"/>
      <c r="DI569" s="13"/>
      <c r="DJ569" s="13"/>
      <c r="DK569" s="13"/>
      <c r="DL569" s="13"/>
      <c r="DM569" s="13"/>
      <c r="DN569" s="13"/>
      <c r="DO569" s="13"/>
      <c r="DP569" s="13"/>
      <c r="DQ569" s="13"/>
      <c r="DR569" s="13"/>
      <c r="DS569" s="13"/>
      <c r="DT569" s="13"/>
      <c r="DU569" s="13"/>
    </row>
    <row r="570">
      <c r="A570" s="77"/>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c r="DD570" s="13"/>
      <c r="DE570" s="13"/>
      <c r="DF570" s="13"/>
      <c r="DG570" s="13"/>
      <c r="DH570" s="13"/>
      <c r="DI570" s="13"/>
      <c r="DJ570" s="13"/>
      <c r="DK570" s="13"/>
      <c r="DL570" s="13"/>
      <c r="DM570" s="13"/>
      <c r="DN570" s="13"/>
      <c r="DO570" s="13"/>
      <c r="DP570" s="13"/>
      <c r="DQ570" s="13"/>
      <c r="DR570" s="13"/>
      <c r="DS570" s="13"/>
      <c r="DT570" s="13"/>
      <c r="DU570" s="13"/>
    </row>
    <row r="571">
      <c r="A571" s="77"/>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c r="DE571" s="13"/>
      <c r="DF571" s="13"/>
      <c r="DG571" s="13"/>
      <c r="DH571" s="13"/>
      <c r="DI571" s="13"/>
      <c r="DJ571" s="13"/>
      <c r="DK571" s="13"/>
      <c r="DL571" s="13"/>
      <c r="DM571" s="13"/>
      <c r="DN571" s="13"/>
      <c r="DO571" s="13"/>
      <c r="DP571" s="13"/>
      <c r="DQ571" s="13"/>
      <c r="DR571" s="13"/>
      <c r="DS571" s="13"/>
      <c r="DT571" s="13"/>
      <c r="DU571" s="13"/>
    </row>
    <row r="572">
      <c r="A572" s="77"/>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c r="DE572" s="13"/>
      <c r="DF572" s="13"/>
      <c r="DG572" s="13"/>
      <c r="DH572" s="13"/>
      <c r="DI572" s="13"/>
      <c r="DJ572" s="13"/>
      <c r="DK572" s="13"/>
      <c r="DL572" s="13"/>
      <c r="DM572" s="13"/>
      <c r="DN572" s="13"/>
      <c r="DO572" s="13"/>
      <c r="DP572" s="13"/>
      <c r="DQ572" s="13"/>
      <c r="DR572" s="13"/>
      <c r="DS572" s="13"/>
      <c r="DT572" s="13"/>
      <c r="DU572" s="13"/>
    </row>
    <row r="573">
      <c r="A573" s="77"/>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row>
    <row r="574">
      <c r="A574" s="77"/>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row>
    <row r="575">
      <c r="A575" s="77"/>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row>
    <row r="576">
      <c r="A576" s="77"/>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c r="DD576" s="13"/>
      <c r="DE576" s="13"/>
      <c r="DF576" s="13"/>
      <c r="DG576" s="13"/>
      <c r="DH576" s="13"/>
      <c r="DI576" s="13"/>
      <c r="DJ576" s="13"/>
      <c r="DK576" s="13"/>
      <c r="DL576" s="13"/>
      <c r="DM576" s="13"/>
      <c r="DN576" s="13"/>
      <c r="DO576" s="13"/>
      <c r="DP576" s="13"/>
      <c r="DQ576" s="13"/>
      <c r="DR576" s="13"/>
      <c r="DS576" s="13"/>
      <c r="DT576" s="13"/>
      <c r="DU576" s="13"/>
    </row>
    <row r="577">
      <c r="A577" s="77"/>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row>
    <row r="578">
      <c r="A578" s="77"/>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c r="DD578" s="13"/>
      <c r="DE578" s="13"/>
      <c r="DF578" s="13"/>
      <c r="DG578" s="13"/>
      <c r="DH578" s="13"/>
      <c r="DI578" s="13"/>
      <c r="DJ578" s="13"/>
      <c r="DK578" s="13"/>
      <c r="DL578" s="13"/>
      <c r="DM578" s="13"/>
      <c r="DN578" s="13"/>
      <c r="DO578" s="13"/>
      <c r="DP578" s="13"/>
      <c r="DQ578" s="13"/>
      <c r="DR578" s="13"/>
      <c r="DS578" s="13"/>
      <c r="DT578" s="13"/>
      <c r="DU578" s="13"/>
    </row>
    <row r="579">
      <c r="A579" s="77"/>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c r="DE579" s="13"/>
      <c r="DF579" s="13"/>
      <c r="DG579" s="13"/>
      <c r="DH579" s="13"/>
      <c r="DI579" s="13"/>
      <c r="DJ579" s="13"/>
      <c r="DK579" s="13"/>
      <c r="DL579" s="13"/>
      <c r="DM579" s="13"/>
      <c r="DN579" s="13"/>
      <c r="DO579" s="13"/>
      <c r="DP579" s="13"/>
      <c r="DQ579" s="13"/>
      <c r="DR579" s="13"/>
      <c r="DS579" s="13"/>
      <c r="DT579" s="13"/>
      <c r="DU579" s="13"/>
    </row>
    <row r="580">
      <c r="A580" s="77"/>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row>
    <row r="581">
      <c r="A581" s="77"/>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row>
    <row r="582">
      <c r="A582" s="77"/>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c r="DD582" s="13"/>
      <c r="DE582" s="13"/>
      <c r="DF582" s="13"/>
      <c r="DG582" s="13"/>
      <c r="DH582" s="13"/>
      <c r="DI582" s="13"/>
      <c r="DJ582" s="13"/>
      <c r="DK582" s="13"/>
      <c r="DL582" s="13"/>
      <c r="DM582" s="13"/>
      <c r="DN582" s="13"/>
      <c r="DO582" s="13"/>
      <c r="DP582" s="13"/>
      <c r="DQ582" s="13"/>
      <c r="DR582" s="13"/>
      <c r="DS582" s="13"/>
      <c r="DT582" s="13"/>
      <c r="DU582" s="13"/>
    </row>
    <row r="583">
      <c r="A583" s="77"/>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row>
    <row r="584">
      <c r="A584" s="77"/>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c r="DE584" s="13"/>
      <c r="DF584" s="13"/>
      <c r="DG584" s="13"/>
      <c r="DH584" s="13"/>
      <c r="DI584" s="13"/>
      <c r="DJ584" s="13"/>
      <c r="DK584" s="13"/>
      <c r="DL584" s="13"/>
      <c r="DM584" s="13"/>
      <c r="DN584" s="13"/>
      <c r="DO584" s="13"/>
      <c r="DP584" s="13"/>
      <c r="DQ584" s="13"/>
      <c r="DR584" s="13"/>
      <c r="DS584" s="13"/>
      <c r="DT584" s="13"/>
      <c r="DU584" s="13"/>
    </row>
    <row r="585">
      <c r="A585" s="77"/>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c r="DE585" s="13"/>
      <c r="DF585" s="13"/>
      <c r="DG585" s="13"/>
      <c r="DH585" s="13"/>
      <c r="DI585" s="13"/>
      <c r="DJ585" s="13"/>
      <c r="DK585" s="13"/>
      <c r="DL585" s="13"/>
      <c r="DM585" s="13"/>
      <c r="DN585" s="13"/>
      <c r="DO585" s="13"/>
      <c r="DP585" s="13"/>
      <c r="DQ585" s="13"/>
      <c r="DR585" s="13"/>
      <c r="DS585" s="13"/>
      <c r="DT585" s="13"/>
      <c r="DU585" s="13"/>
    </row>
    <row r="586">
      <c r="A586" s="77"/>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c r="DE586" s="13"/>
      <c r="DF586" s="13"/>
      <c r="DG586" s="13"/>
      <c r="DH586" s="13"/>
      <c r="DI586" s="13"/>
      <c r="DJ586" s="13"/>
      <c r="DK586" s="13"/>
      <c r="DL586" s="13"/>
      <c r="DM586" s="13"/>
      <c r="DN586" s="13"/>
      <c r="DO586" s="13"/>
      <c r="DP586" s="13"/>
      <c r="DQ586" s="13"/>
      <c r="DR586" s="13"/>
      <c r="DS586" s="13"/>
      <c r="DT586" s="13"/>
      <c r="DU586" s="13"/>
    </row>
    <row r="587">
      <c r="A587" s="77"/>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c r="DE587" s="13"/>
      <c r="DF587" s="13"/>
      <c r="DG587" s="13"/>
      <c r="DH587" s="13"/>
      <c r="DI587" s="13"/>
      <c r="DJ587" s="13"/>
      <c r="DK587" s="13"/>
      <c r="DL587" s="13"/>
      <c r="DM587" s="13"/>
      <c r="DN587" s="13"/>
      <c r="DO587" s="13"/>
      <c r="DP587" s="13"/>
      <c r="DQ587" s="13"/>
      <c r="DR587" s="13"/>
      <c r="DS587" s="13"/>
      <c r="DT587" s="13"/>
      <c r="DU587" s="13"/>
    </row>
    <row r="588">
      <c r="A588" s="77"/>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c r="DE588" s="13"/>
      <c r="DF588" s="13"/>
      <c r="DG588" s="13"/>
      <c r="DH588" s="13"/>
      <c r="DI588" s="13"/>
      <c r="DJ588" s="13"/>
      <c r="DK588" s="13"/>
      <c r="DL588" s="13"/>
      <c r="DM588" s="13"/>
      <c r="DN588" s="13"/>
      <c r="DO588" s="13"/>
      <c r="DP588" s="13"/>
      <c r="DQ588" s="13"/>
      <c r="DR588" s="13"/>
      <c r="DS588" s="13"/>
      <c r="DT588" s="13"/>
      <c r="DU588" s="13"/>
    </row>
    <row r="589">
      <c r="A589" s="77"/>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c r="DE589" s="13"/>
      <c r="DF589" s="13"/>
      <c r="DG589" s="13"/>
      <c r="DH589" s="13"/>
      <c r="DI589" s="13"/>
      <c r="DJ589" s="13"/>
      <c r="DK589" s="13"/>
      <c r="DL589" s="13"/>
      <c r="DM589" s="13"/>
      <c r="DN589" s="13"/>
      <c r="DO589" s="13"/>
      <c r="DP589" s="13"/>
      <c r="DQ589" s="13"/>
      <c r="DR589" s="13"/>
      <c r="DS589" s="13"/>
      <c r="DT589" s="13"/>
      <c r="DU589" s="13"/>
    </row>
    <row r="590">
      <c r="A590" s="77"/>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c r="DE590" s="13"/>
      <c r="DF590" s="13"/>
      <c r="DG590" s="13"/>
      <c r="DH590" s="13"/>
      <c r="DI590" s="13"/>
      <c r="DJ590" s="13"/>
      <c r="DK590" s="13"/>
      <c r="DL590" s="13"/>
      <c r="DM590" s="13"/>
      <c r="DN590" s="13"/>
      <c r="DO590" s="13"/>
      <c r="DP590" s="13"/>
      <c r="DQ590" s="13"/>
      <c r="DR590" s="13"/>
      <c r="DS590" s="13"/>
      <c r="DT590" s="13"/>
      <c r="DU590" s="13"/>
    </row>
    <row r="591">
      <c r="A591" s="77"/>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row>
    <row r="592">
      <c r="A592" s="77"/>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c r="DE592" s="13"/>
      <c r="DF592" s="13"/>
      <c r="DG592" s="13"/>
      <c r="DH592" s="13"/>
      <c r="DI592" s="13"/>
      <c r="DJ592" s="13"/>
      <c r="DK592" s="13"/>
      <c r="DL592" s="13"/>
      <c r="DM592" s="13"/>
      <c r="DN592" s="13"/>
      <c r="DO592" s="13"/>
      <c r="DP592" s="13"/>
      <c r="DQ592" s="13"/>
      <c r="DR592" s="13"/>
      <c r="DS592" s="13"/>
      <c r="DT592" s="13"/>
      <c r="DU592" s="13"/>
    </row>
    <row r="593">
      <c r="A593" s="77"/>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c r="DE593" s="13"/>
      <c r="DF593" s="13"/>
      <c r="DG593" s="13"/>
      <c r="DH593" s="13"/>
      <c r="DI593" s="13"/>
      <c r="DJ593" s="13"/>
      <c r="DK593" s="13"/>
      <c r="DL593" s="13"/>
      <c r="DM593" s="13"/>
      <c r="DN593" s="13"/>
      <c r="DO593" s="13"/>
      <c r="DP593" s="13"/>
      <c r="DQ593" s="13"/>
      <c r="DR593" s="13"/>
      <c r="DS593" s="13"/>
      <c r="DT593" s="13"/>
      <c r="DU593" s="13"/>
    </row>
    <row r="594">
      <c r="A594" s="77"/>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row>
    <row r="595">
      <c r="A595" s="77"/>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c r="DE595" s="13"/>
      <c r="DF595" s="13"/>
      <c r="DG595" s="13"/>
      <c r="DH595" s="13"/>
      <c r="DI595" s="13"/>
      <c r="DJ595" s="13"/>
      <c r="DK595" s="13"/>
      <c r="DL595" s="13"/>
      <c r="DM595" s="13"/>
      <c r="DN595" s="13"/>
      <c r="DO595" s="13"/>
      <c r="DP595" s="13"/>
      <c r="DQ595" s="13"/>
      <c r="DR595" s="13"/>
      <c r="DS595" s="13"/>
      <c r="DT595" s="13"/>
      <c r="DU595" s="13"/>
    </row>
    <row r="596">
      <c r="A596" s="77"/>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row>
    <row r="597">
      <c r="A597" s="77"/>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c r="DE597" s="13"/>
      <c r="DF597" s="13"/>
      <c r="DG597" s="13"/>
      <c r="DH597" s="13"/>
      <c r="DI597" s="13"/>
      <c r="DJ597" s="13"/>
      <c r="DK597" s="13"/>
      <c r="DL597" s="13"/>
      <c r="DM597" s="13"/>
      <c r="DN597" s="13"/>
      <c r="DO597" s="13"/>
      <c r="DP597" s="13"/>
      <c r="DQ597" s="13"/>
      <c r="DR597" s="13"/>
      <c r="DS597" s="13"/>
      <c r="DT597" s="13"/>
      <c r="DU597" s="13"/>
    </row>
    <row r="598">
      <c r="A598" s="77"/>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c r="DE598" s="13"/>
      <c r="DF598" s="13"/>
      <c r="DG598" s="13"/>
      <c r="DH598" s="13"/>
      <c r="DI598" s="13"/>
      <c r="DJ598" s="13"/>
      <c r="DK598" s="13"/>
      <c r="DL598" s="13"/>
      <c r="DM598" s="13"/>
      <c r="DN598" s="13"/>
      <c r="DO598" s="13"/>
      <c r="DP598" s="13"/>
      <c r="DQ598" s="13"/>
      <c r="DR598" s="13"/>
      <c r="DS598" s="13"/>
      <c r="DT598" s="13"/>
      <c r="DU598" s="13"/>
    </row>
    <row r="599">
      <c r="A599" s="77"/>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row>
    <row r="600">
      <c r="A600" s="77"/>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c r="DE600" s="13"/>
      <c r="DF600" s="13"/>
      <c r="DG600" s="13"/>
      <c r="DH600" s="13"/>
      <c r="DI600" s="13"/>
      <c r="DJ600" s="13"/>
      <c r="DK600" s="13"/>
      <c r="DL600" s="13"/>
      <c r="DM600" s="13"/>
      <c r="DN600" s="13"/>
      <c r="DO600" s="13"/>
      <c r="DP600" s="13"/>
      <c r="DQ600" s="13"/>
      <c r="DR600" s="13"/>
      <c r="DS600" s="13"/>
      <c r="DT600" s="13"/>
      <c r="DU600" s="13"/>
    </row>
    <row r="601">
      <c r="A601" s="77"/>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c r="DE601" s="13"/>
      <c r="DF601" s="13"/>
      <c r="DG601" s="13"/>
      <c r="DH601" s="13"/>
      <c r="DI601" s="13"/>
      <c r="DJ601" s="13"/>
      <c r="DK601" s="13"/>
      <c r="DL601" s="13"/>
      <c r="DM601" s="13"/>
      <c r="DN601" s="13"/>
      <c r="DO601" s="13"/>
      <c r="DP601" s="13"/>
      <c r="DQ601" s="13"/>
      <c r="DR601" s="13"/>
      <c r="DS601" s="13"/>
      <c r="DT601" s="13"/>
      <c r="DU601" s="13"/>
    </row>
    <row r="602">
      <c r="A602" s="77"/>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c r="DE602" s="13"/>
      <c r="DF602" s="13"/>
      <c r="DG602" s="13"/>
      <c r="DH602" s="13"/>
      <c r="DI602" s="13"/>
      <c r="DJ602" s="13"/>
      <c r="DK602" s="13"/>
      <c r="DL602" s="13"/>
      <c r="DM602" s="13"/>
      <c r="DN602" s="13"/>
      <c r="DO602" s="13"/>
      <c r="DP602" s="13"/>
      <c r="DQ602" s="13"/>
      <c r="DR602" s="13"/>
      <c r="DS602" s="13"/>
      <c r="DT602" s="13"/>
      <c r="DU602" s="13"/>
    </row>
    <row r="603">
      <c r="A603" s="77"/>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c r="DE603" s="13"/>
      <c r="DF603" s="13"/>
      <c r="DG603" s="13"/>
      <c r="DH603" s="13"/>
      <c r="DI603" s="13"/>
      <c r="DJ603" s="13"/>
      <c r="DK603" s="13"/>
      <c r="DL603" s="13"/>
      <c r="DM603" s="13"/>
      <c r="DN603" s="13"/>
      <c r="DO603" s="13"/>
      <c r="DP603" s="13"/>
      <c r="DQ603" s="13"/>
      <c r="DR603" s="13"/>
      <c r="DS603" s="13"/>
      <c r="DT603" s="13"/>
      <c r="DU603" s="13"/>
    </row>
    <row r="604">
      <c r="A604" s="77"/>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c r="DE604" s="13"/>
      <c r="DF604" s="13"/>
      <c r="DG604" s="13"/>
      <c r="DH604" s="13"/>
      <c r="DI604" s="13"/>
      <c r="DJ604" s="13"/>
      <c r="DK604" s="13"/>
      <c r="DL604" s="13"/>
      <c r="DM604" s="13"/>
      <c r="DN604" s="13"/>
      <c r="DO604" s="13"/>
      <c r="DP604" s="13"/>
      <c r="DQ604" s="13"/>
      <c r="DR604" s="13"/>
      <c r="DS604" s="13"/>
      <c r="DT604" s="13"/>
      <c r="DU604" s="13"/>
    </row>
    <row r="605">
      <c r="A605" s="77"/>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c r="DE605" s="13"/>
      <c r="DF605" s="13"/>
      <c r="DG605" s="13"/>
      <c r="DH605" s="13"/>
      <c r="DI605" s="13"/>
      <c r="DJ605" s="13"/>
      <c r="DK605" s="13"/>
      <c r="DL605" s="13"/>
      <c r="DM605" s="13"/>
      <c r="DN605" s="13"/>
      <c r="DO605" s="13"/>
      <c r="DP605" s="13"/>
      <c r="DQ605" s="13"/>
      <c r="DR605" s="13"/>
      <c r="DS605" s="13"/>
      <c r="DT605" s="13"/>
      <c r="DU605" s="13"/>
    </row>
    <row r="606">
      <c r="A606" s="77"/>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c r="DE606" s="13"/>
      <c r="DF606" s="13"/>
      <c r="DG606" s="13"/>
      <c r="DH606" s="13"/>
      <c r="DI606" s="13"/>
      <c r="DJ606" s="13"/>
      <c r="DK606" s="13"/>
      <c r="DL606" s="13"/>
      <c r="DM606" s="13"/>
      <c r="DN606" s="13"/>
      <c r="DO606" s="13"/>
      <c r="DP606" s="13"/>
      <c r="DQ606" s="13"/>
      <c r="DR606" s="13"/>
      <c r="DS606" s="13"/>
      <c r="DT606" s="13"/>
      <c r="DU606" s="13"/>
    </row>
    <row r="607">
      <c r="A607" s="77"/>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row>
    <row r="608">
      <c r="A608" s="77"/>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X608" s="13"/>
      <c r="CY608" s="13"/>
      <c r="CZ608" s="13"/>
      <c r="DA608" s="13"/>
      <c r="DB608" s="13"/>
      <c r="DC608" s="13"/>
      <c r="DD608" s="13"/>
      <c r="DE608" s="13"/>
      <c r="DF608" s="13"/>
      <c r="DG608" s="13"/>
      <c r="DH608" s="13"/>
      <c r="DI608" s="13"/>
      <c r="DJ608" s="13"/>
      <c r="DK608" s="13"/>
      <c r="DL608" s="13"/>
      <c r="DM608" s="13"/>
      <c r="DN608" s="13"/>
      <c r="DO608" s="13"/>
      <c r="DP608" s="13"/>
      <c r="DQ608" s="13"/>
      <c r="DR608" s="13"/>
      <c r="DS608" s="13"/>
      <c r="DT608" s="13"/>
      <c r="DU608" s="13"/>
    </row>
    <row r="609">
      <c r="A609" s="77"/>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c r="DE609" s="13"/>
      <c r="DF609" s="13"/>
      <c r="DG609" s="13"/>
      <c r="DH609" s="13"/>
      <c r="DI609" s="13"/>
      <c r="DJ609" s="13"/>
      <c r="DK609" s="13"/>
      <c r="DL609" s="13"/>
      <c r="DM609" s="13"/>
      <c r="DN609" s="13"/>
      <c r="DO609" s="13"/>
      <c r="DP609" s="13"/>
      <c r="DQ609" s="13"/>
      <c r="DR609" s="13"/>
      <c r="DS609" s="13"/>
      <c r="DT609" s="13"/>
      <c r="DU609" s="13"/>
    </row>
    <row r="610">
      <c r="A610" s="77"/>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c r="DE610" s="13"/>
      <c r="DF610" s="13"/>
      <c r="DG610" s="13"/>
      <c r="DH610" s="13"/>
      <c r="DI610" s="13"/>
      <c r="DJ610" s="13"/>
      <c r="DK610" s="13"/>
      <c r="DL610" s="13"/>
      <c r="DM610" s="13"/>
      <c r="DN610" s="13"/>
      <c r="DO610" s="13"/>
      <c r="DP610" s="13"/>
      <c r="DQ610" s="13"/>
      <c r="DR610" s="13"/>
      <c r="DS610" s="13"/>
      <c r="DT610" s="13"/>
      <c r="DU610" s="13"/>
    </row>
    <row r="611">
      <c r="A611" s="77"/>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c r="DE611" s="13"/>
      <c r="DF611" s="13"/>
      <c r="DG611" s="13"/>
      <c r="DH611" s="13"/>
      <c r="DI611" s="13"/>
      <c r="DJ611" s="13"/>
      <c r="DK611" s="13"/>
      <c r="DL611" s="13"/>
      <c r="DM611" s="13"/>
      <c r="DN611" s="13"/>
      <c r="DO611" s="13"/>
      <c r="DP611" s="13"/>
      <c r="DQ611" s="13"/>
      <c r="DR611" s="13"/>
      <c r="DS611" s="13"/>
      <c r="DT611" s="13"/>
      <c r="DU611" s="13"/>
    </row>
    <row r="612">
      <c r="A612" s="77"/>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row>
    <row r="613">
      <c r="A613" s="77"/>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c r="DD613" s="13"/>
      <c r="DE613" s="13"/>
      <c r="DF613" s="13"/>
      <c r="DG613" s="13"/>
      <c r="DH613" s="13"/>
      <c r="DI613" s="13"/>
      <c r="DJ613" s="13"/>
      <c r="DK613" s="13"/>
      <c r="DL613" s="13"/>
      <c r="DM613" s="13"/>
      <c r="DN613" s="13"/>
      <c r="DO613" s="13"/>
      <c r="DP613" s="13"/>
      <c r="DQ613" s="13"/>
      <c r="DR613" s="13"/>
      <c r="DS613" s="13"/>
      <c r="DT613" s="13"/>
      <c r="DU613" s="13"/>
    </row>
    <row r="614">
      <c r="A614" s="77"/>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c r="DD614" s="13"/>
      <c r="DE614" s="13"/>
      <c r="DF614" s="13"/>
      <c r="DG614" s="13"/>
      <c r="DH614" s="13"/>
      <c r="DI614" s="13"/>
      <c r="DJ614" s="13"/>
      <c r="DK614" s="13"/>
      <c r="DL614" s="13"/>
      <c r="DM614" s="13"/>
      <c r="DN614" s="13"/>
      <c r="DO614" s="13"/>
      <c r="DP614" s="13"/>
      <c r="DQ614" s="13"/>
      <c r="DR614" s="13"/>
      <c r="DS614" s="13"/>
      <c r="DT614" s="13"/>
      <c r="DU614" s="13"/>
    </row>
    <row r="615">
      <c r="A615" s="77"/>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row>
    <row r="616">
      <c r="A616" s="77"/>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row>
    <row r="617">
      <c r="A617" s="77"/>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X617" s="13"/>
      <c r="CY617" s="13"/>
      <c r="CZ617" s="13"/>
      <c r="DA617" s="13"/>
      <c r="DB617" s="13"/>
      <c r="DC617" s="13"/>
      <c r="DD617" s="13"/>
      <c r="DE617" s="13"/>
      <c r="DF617" s="13"/>
      <c r="DG617" s="13"/>
      <c r="DH617" s="13"/>
      <c r="DI617" s="13"/>
      <c r="DJ617" s="13"/>
      <c r="DK617" s="13"/>
      <c r="DL617" s="13"/>
      <c r="DM617" s="13"/>
      <c r="DN617" s="13"/>
      <c r="DO617" s="13"/>
      <c r="DP617" s="13"/>
      <c r="DQ617" s="13"/>
      <c r="DR617" s="13"/>
      <c r="DS617" s="13"/>
      <c r="DT617" s="13"/>
      <c r="DU617" s="13"/>
    </row>
    <row r="618">
      <c r="A618" s="77"/>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row>
    <row r="619">
      <c r="A619" s="77"/>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X619" s="13"/>
      <c r="CY619" s="13"/>
      <c r="CZ619" s="13"/>
      <c r="DA619" s="13"/>
      <c r="DB619" s="13"/>
      <c r="DC619" s="13"/>
      <c r="DD619" s="13"/>
      <c r="DE619" s="13"/>
      <c r="DF619" s="13"/>
      <c r="DG619" s="13"/>
      <c r="DH619" s="13"/>
      <c r="DI619" s="13"/>
      <c r="DJ619" s="13"/>
      <c r="DK619" s="13"/>
      <c r="DL619" s="13"/>
      <c r="DM619" s="13"/>
      <c r="DN619" s="13"/>
      <c r="DO619" s="13"/>
      <c r="DP619" s="13"/>
      <c r="DQ619" s="13"/>
      <c r="DR619" s="13"/>
      <c r="DS619" s="13"/>
      <c r="DT619" s="13"/>
      <c r="DU619" s="13"/>
    </row>
    <row r="620">
      <c r="A620" s="77"/>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row>
    <row r="621">
      <c r="A621" s="77"/>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c r="DE621" s="13"/>
      <c r="DF621" s="13"/>
      <c r="DG621" s="13"/>
      <c r="DH621" s="13"/>
      <c r="DI621" s="13"/>
      <c r="DJ621" s="13"/>
      <c r="DK621" s="13"/>
      <c r="DL621" s="13"/>
      <c r="DM621" s="13"/>
      <c r="DN621" s="13"/>
      <c r="DO621" s="13"/>
      <c r="DP621" s="13"/>
      <c r="DQ621" s="13"/>
      <c r="DR621" s="13"/>
      <c r="DS621" s="13"/>
      <c r="DT621" s="13"/>
      <c r="DU621" s="13"/>
    </row>
    <row r="622">
      <c r="A622" s="77"/>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c r="DE622" s="13"/>
      <c r="DF622" s="13"/>
      <c r="DG622" s="13"/>
      <c r="DH622" s="13"/>
      <c r="DI622" s="13"/>
      <c r="DJ622" s="13"/>
      <c r="DK622" s="13"/>
      <c r="DL622" s="13"/>
      <c r="DM622" s="13"/>
      <c r="DN622" s="13"/>
      <c r="DO622" s="13"/>
      <c r="DP622" s="13"/>
      <c r="DQ622" s="13"/>
      <c r="DR622" s="13"/>
      <c r="DS622" s="13"/>
      <c r="DT622" s="13"/>
      <c r="DU622" s="13"/>
    </row>
    <row r="623">
      <c r="A623" s="77"/>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row>
    <row r="624">
      <c r="A624" s="77"/>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c r="DE624" s="13"/>
      <c r="DF624" s="13"/>
      <c r="DG624" s="13"/>
      <c r="DH624" s="13"/>
      <c r="DI624" s="13"/>
      <c r="DJ624" s="13"/>
      <c r="DK624" s="13"/>
      <c r="DL624" s="13"/>
      <c r="DM624" s="13"/>
      <c r="DN624" s="13"/>
      <c r="DO624" s="13"/>
      <c r="DP624" s="13"/>
      <c r="DQ624" s="13"/>
      <c r="DR624" s="13"/>
      <c r="DS624" s="13"/>
      <c r="DT624" s="13"/>
      <c r="DU624" s="13"/>
    </row>
    <row r="625">
      <c r="A625" s="77"/>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c r="DE625" s="13"/>
      <c r="DF625" s="13"/>
      <c r="DG625" s="13"/>
      <c r="DH625" s="13"/>
      <c r="DI625" s="13"/>
      <c r="DJ625" s="13"/>
      <c r="DK625" s="13"/>
      <c r="DL625" s="13"/>
      <c r="DM625" s="13"/>
      <c r="DN625" s="13"/>
      <c r="DO625" s="13"/>
      <c r="DP625" s="13"/>
      <c r="DQ625" s="13"/>
      <c r="DR625" s="13"/>
      <c r="DS625" s="13"/>
      <c r="DT625" s="13"/>
      <c r="DU625" s="13"/>
    </row>
    <row r="626">
      <c r="A626" s="77"/>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c r="DD626" s="13"/>
      <c r="DE626" s="13"/>
      <c r="DF626" s="13"/>
      <c r="DG626" s="13"/>
      <c r="DH626" s="13"/>
      <c r="DI626" s="13"/>
      <c r="DJ626" s="13"/>
      <c r="DK626" s="13"/>
      <c r="DL626" s="13"/>
      <c r="DM626" s="13"/>
      <c r="DN626" s="13"/>
      <c r="DO626" s="13"/>
      <c r="DP626" s="13"/>
      <c r="DQ626" s="13"/>
      <c r="DR626" s="13"/>
      <c r="DS626" s="13"/>
      <c r="DT626" s="13"/>
      <c r="DU626" s="13"/>
    </row>
    <row r="627">
      <c r="A627" s="77"/>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c r="DE627" s="13"/>
      <c r="DF627" s="13"/>
      <c r="DG627" s="13"/>
      <c r="DH627" s="13"/>
      <c r="DI627" s="13"/>
      <c r="DJ627" s="13"/>
      <c r="DK627" s="13"/>
      <c r="DL627" s="13"/>
      <c r="DM627" s="13"/>
      <c r="DN627" s="13"/>
      <c r="DO627" s="13"/>
      <c r="DP627" s="13"/>
      <c r="DQ627" s="13"/>
      <c r="DR627" s="13"/>
      <c r="DS627" s="13"/>
      <c r="DT627" s="13"/>
      <c r="DU627" s="13"/>
    </row>
    <row r="628">
      <c r="A628" s="77"/>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c r="DE628" s="13"/>
      <c r="DF628" s="13"/>
      <c r="DG628" s="13"/>
      <c r="DH628" s="13"/>
      <c r="DI628" s="13"/>
      <c r="DJ628" s="13"/>
      <c r="DK628" s="13"/>
      <c r="DL628" s="13"/>
      <c r="DM628" s="13"/>
      <c r="DN628" s="13"/>
      <c r="DO628" s="13"/>
      <c r="DP628" s="13"/>
      <c r="DQ628" s="13"/>
      <c r="DR628" s="13"/>
      <c r="DS628" s="13"/>
      <c r="DT628" s="13"/>
      <c r="DU628" s="13"/>
    </row>
    <row r="629">
      <c r="A629" s="77"/>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c r="DE629" s="13"/>
      <c r="DF629" s="13"/>
      <c r="DG629" s="13"/>
      <c r="DH629" s="13"/>
      <c r="DI629" s="13"/>
      <c r="DJ629" s="13"/>
      <c r="DK629" s="13"/>
      <c r="DL629" s="13"/>
      <c r="DM629" s="13"/>
      <c r="DN629" s="13"/>
      <c r="DO629" s="13"/>
      <c r="DP629" s="13"/>
      <c r="DQ629" s="13"/>
      <c r="DR629" s="13"/>
      <c r="DS629" s="13"/>
      <c r="DT629" s="13"/>
      <c r="DU629" s="13"/>
    </row>
    <row r="630">
      <c r="A630" s="77"/>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c r="DE630" s="13"/>
      <c r="DF630" s="13"/>
      <c r="DG630" s="13"/>
      <c r="DH630" s="13"/>
      <c r="DI630" s="13"/>
      <c r="DJ630" s="13"/>
      <c r="DK630" s="13"/>
      <c r="DL630" s="13"/>
      <c r="DM630" s="13"/>
      <c r="DN630" s="13"/>
      <c r="DO630" s="13"/>
      <c r="DP630" s="13"/>
      <c r="DQ630" s="13"/>
      <c r="DR630" s="13"/>
      <c r="DS630" s="13"/>
      <c r="DT630" s="13"/>
      <c r="DU630" s="13"/>
    </row>
    <row r="631">
      <c r="A631" s="77"/>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row>
    <row r="632">
      <c r="A632" s="77"/>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c r="DE632" s="13"/>
      <c r="DF632" s="13"/>
      <c r="DG632" s="13"/>
      <c r="DH632" s="13"/>
      <c r="DI632" s="13"/>
      <c r="DJ632" s="13"/>
      <c r="DK632" s="13"/>
      <c r="DL632" s="13"/>
      <c r="DM632" s="13"/>
      <c r="DN632" s="13"/>
      <c r="DO632" s="13"/>
      <c r="DP632" s="13"/>
      <c r="DQ632" s="13"/>
      <c r="DR632" s="13"/>
      <c r="DS632" s="13"/>
      <c r="DT632" s="13"/>
      <c r="DU632" s="13"/>
    </row>
    <row r="633">
      <c r="A633" s="77"/>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c r="DD633" s="13"/>
      <c r="DE633" s="13"/>
      <c r="DF633" s="13"/>
      <c r="DG633" s="13"/>
      <c r="DH633" s="13"/>
      <c r="DI633" s="13"/>
      <c r="DJ633" s="13"/>
      <c r="DK633" s="13"/>
      <c r="DL633" s="13"/>
      <c r="DM633" s="13"/>
      <c r="DN633" s="13"/>
      <c r="DO633" s="13"/>
      <c r="DP633" s="13"/>
      <c r="DQ633" s="13"/>
      <c r="DR633" s="13"/>
      <c r="DS633" s="13"/>
      <c r="DT633" s="13"/>
      <c r="DU633" s="13"/>
    </row>
    <row r="634">
      <c r="A634" s="77"/>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c r="DE634" s="13"/>
      <c r="DF634" s="13"/>
      <c r="DG634" s="13"/>
      <c r="DH634" s="13"/>
      <c r="DI634" s="13"/>
      <c r="DJ634" s="13"/>
      <c r="DK634" s="13"/>
      <c r="DL634" s="13"/>
      <c r="DM634" s="13"/>
      <c r="DN634" s="13"/>
      <c r="DO634" s="13"/>
      <c r="DP634" s="13"/>
      <c r="DQ634" s="13"/>
      <c r="DR634" s="13"/>
      <c r="DS634" s="13"/>
      <c r="DT634" s="13"/>
      <c r="DU634" s="13"/>
    </row>
    <row r="635">
      <c r="A635" s="77"/>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c r="DE635" s="13"/>
      <c r="DF635" s="13"/>
      <c r="DG635" s="13"/>
      <c r="DH635" s="13"/>
      <c r="DI635" s="13"/>
      <c r="DJ635" s="13"/>
      <c r="DK635" s="13"/>
      <c r="DL635" s="13"/>
      <c r="DM635" s="13"/>
      <c r="DN635" s="13"/>
      <c r="DO635" s="13"/>
      <c r="DP635" s="13"/>
      <c r="DQ635" s="13"/>
      <c r="DR635" s="13"/>
      <c r="DS635" s="13"/>
      <c r="DT635" s="13"/>
      <c r="DU635" s="13"/>
    </row>
    <row r="636">
      <c r="A636" s="77"/>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c r="DE636" s="13"/>
      <c r="DF636" s="13"/>
      <c r="DG636" s="13"/>
      <c r="DH636" s="13"/>
      <c r="DI636" s="13"/>
      <c r="DJ636" s="13"/>
      <c r="DK636" s="13"/>
      <c r="DL636" s="13"/>
      <c r="DM636" s="13"/>
      <c r="DN636" s="13"/>
      <c r="DO636" s="13"/>
      <c r="DP636" s="13"/>
      <c r="DQ636" s="13"/>
      <c r="DR636" s="13"/>
      <c r="DS636" s="13"/>
      <c r="DT636" s="13"/>
      <c r="DU636" s="13"/>
    </row>
    <row r="637">
      <c r="A637" s="77"/>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c r="DE637" s="13"/>
      <c r="DF637" s="13"/>
      <c r="DG637" s="13"/>
      <c r="DH637" s="13"/>
      <c r="DI637" s="13"/>
      <c r="DJ637" s="13"/>
      <c r="DK637" s="13"/>
      <c r="DL637" s="13"/>
      <c r="DM637" s="13"/>
      <c r="DN637" s="13"/>
      <c r="DO637" s="13"/>
      <c r="DP637" s="13"/>
      <c r="DQ637" s="13"/>
      <c r="DR637" s="13"/>
      <c r="DS637" s="13"/>
      <c r="DT637" s="13"/>
      <c r="DU637" s="13"/>
    </row>
    <row r="638">
      <c r="A638" s="77"/>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c r="DE638" s="13"/>
      <c r="DF638" s="13"/>
      <c r="DG638" s="13"/>
      <c r="DH638" s="13"/>
      <c r="DI638" s="13"/>
      <c r="DJ638" s="13"/>
      <c r="DK638" s="13"/>
      <c r="DL638" s="13"/>
      <c r="DM638" s="13"/>
      <c r="DN638" s="13"/>
      <c r="DO638" s="13"/>
      <c r="DP638" s="13"/>
      <c r="DQ638" s="13"/>
      <c r="DR638" s="13"/>
      <c r="DS638" s="13"/>
      <c r="DT638" s="13"/>
      <c r="DU638" s="13"/>
    </row>
    <row r="639">
      <c r="A639" s="77"/>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row>
    <row r="640">
      <c r="A640" s="77"/>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c r="DD640" s="13"/>
      <c r="DE640" s="13"/>
      <c r="DF640" s="13"/>
      <c r="DG640" s="13"/>
      <c r="DH640" s="13"/>
      <c r="DI640" s="13"/>
      <c r="DJ640" s="13"/>
      <c r="DK640" s="13"/>
      <c r="DL640" s="13"/>
      <c r="DM640" s="13"/>
      <c r="DN640" s="13"/>
      <c r="DO640" s="13"/>
      <c r="DP640" s="13"/>
      <c r="DQ640" s="13"/>
      <c r="DR640" s="13"/>
      <c r="DS640" s="13"/>
      <c r="DT640" s="13"/>
      <c r="DU640" s="13"/>
    </row>
    <row r="641">
      <c r="A641" s="77"/>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c r="DE641" s="13"/>
      <c r="DF641" s="13"/>
      <c r="DG641" s="13"/>
      <c r="DH641" s="13"/>
      <c r="DI641" s="13"/>
      <c r="DJ641" s="13"/>
      <c r="DK641" s="13"/>
      <c r="DL641" s="13"/>
      <c r="DM641" s="13"/>
      <c r="DN641" s="13"/>
      <c r="DO641" s="13"/>
      <c r="DP641" s="13"/>
      <c r="DQ641" s="13"/>
      <c r="DR641" s="13"/>
      <c r="DS641" s="13"/>
      <c r="DT641" s="13"/>
      <c r="DU641" s="13"/>
    </row>
    <row r="642">
      <c r="A642" s="77"/>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c r="DE642" s="13"/>
      <c r="DF642" s="13"/>
      <c r="DG642" s="13"/>
      <c r="DH642" s="13"/>
      <c r="DI642" s="13"/>
      <c r="DJ642" s="13"/>
      <c r="DK642" s="13"/>
      <c r="DL642" s="13"/>
      <c r="DM642" s="13"/>
      <c r="DN642" s="13"/>
      <c r="DO642" s="13"/>
      <c r="DP642" s="13"/>
      <c r="DQ642" s="13"/>
      <c r="DR642" s="13"/>
      <c r="DS642" s="13"/>
      <c r="DT642" s="13"/>
      <c r="DU642" s="13"/>
    </row>
    <row r="643">
      <c r="A643" s="77"/>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c r="DE643" s="13"/>
      <c r="DF643" s="13"/>
      <c r="DG643" s="13"/>
      <c r="DH643" s="13"/>
      <c r="DI643" s="13"/>
      <c r="DJ643" s="13"/>
      <c r="DK643" s="13"/>
      <c r="DL643" s="13"/>
      <c r="DM643" s="13"/>
      <c r="DN643" s="13"/>
      <c r="DO643" s="13"/>
      <c r="DP643" s="13"/>
      <c r="DQ643" s="13"/>
      <c r="DR643" s="13"/>
      <c r="DS643" s="13"/>
      <c r="DT643" s="13"/>
      <c r="DU643" s="13"/>
    </row>
    <row r="644">
      <c r="A644" s="77"/>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c r="DE644" s="13"/>
      <c r="DF644" s="13"/>
      <c r="DG644" s="13"/>
      <c r="DH644" s="13"/>
      <c r="DI644" s="13"/>
      <c r="DJ644" s="13"/>
      <c r="DK644" s="13"/>
      <c r="DL644" s="13"/>
      <c r="DM644" s="13"/>
      <c r="DN644" s="13"/>
      <c r="DO644" s="13"/>
      <c r="DP644" s="13"/>
      <c r="DQ644" s="13"/>
      <c r="DR644" s="13"/>
      <c r="DS644" s="13"/>
      <c r="DT644" s="13"/>
      <c r="DU644" s="13"/>
    </row>
    <row r="645">
      <c r="A645" s="77"/>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row>
    <row r="646">
      <c r="A646" s="77"/>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c r="DE646" s="13"/>
      <c r="DF646" s="13"/>
      <c r="DG646" s="13"/>
      <c r="DH646" s="13"/>
      <c r="DI646" s="13"/>
      <c r="DJ646" s="13"/>
      <c r="DK646" s="13"/>
      <c r="DL646" s="13"/>
      <c r="DM646" s="13"/>
      <c r="DN646" s="13"/>
      <c r="DO646" s="13"/>
      <c r="DP646" s="13"/>
      <c r="DQ646" s="13"/>
      <c r="DR646" s="13"/>
      <c r="DS646" s="13"/>
      <c r="DT646" s="13"/>
      <c r="DU646" s="13"/>
    </row>
    <row r="647">
      <c r="A647" s="77"/>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row>
    <row r="648">
      <c r="A648" s="77"/>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c r="DE648" s="13"/>
      <c r="DF648" s="13"/>
      <c r="DG648" s="13"/>
      <c r="DH648" s="13"/>
      <c r="DI648" s="13"/>
      <c r="DJ648" s="13"/>
      <c r="DK648" s="13"/>
      <c r="DL648" s="13"/>
      <c r="DM648" s="13"/>
      <c r="DN648" s="13"/>
      <c r="DO648" s="13"/>
      <c r="DP648" s="13"/>
      <c r="DQ648" s="13"/>
      <c r="DR648" s="13"/>
      <c r="DS648" s="13"/>
      <c r="DT648" s="13"/>
      <c r="DU648" s="13"/>
    </row>
    <row r="649">
      <c r="A649" s="77"/>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c r="DE649" s="13"/>
      <c r="DF649" s="13"/>
      <c r="DG649" s="13"/>
      <c r="DH649" s="13"/>
      <c r="DI649" s="13"/>
      <c r="DJ649" s="13"/>
      <c r="DK649" s="13"/>
      <c r="DL649" s="13"/>
      <c r="DM649" s="13"/>
      <c r="DN649" s="13"/>
      <c r="DO649" s="13"/>
      <c r="DP649" s="13"/>
      <c r="DQ649" s="13"/>
      <c r="DR649" s="13"/>
      <c r="DS649" s="13"/>
      <c r="DT649" s="13"/>
      <c r="DU649" s="13"/>
    </row>
    <row r="650">
      <c r="A650" s="77"/>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c r="DE650" s="13"/>
      <c r="DF650" s="13"/>
      <c r="DG650" s="13"/>
      <c r="DH650" s="13"/>
      <c r="DI650" s="13"/>
      <c r="DJ650" s="13"/>
      <c r="DK650" s="13"/>
      <c r="DL650" s="13"/>
      <c r="DM650" s="13"/>
      <c r="DN650" s="13"/>
      <c r="DO650" s="13"/>
      <c r="DP650" s="13"/>
      <c r="DQ650" s="13"/>
      <c r="DR650" s="13"/>
      <c r="DS650" s="13"/>
      <c r="DT650" s="13"/>
      <c r="DU650" s="13"/>
    </row>
    <row r="651">
      <c r="A651" s="77"/>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c r="DE651" s="13"/>
      <c r="DF651" s="13"/>
      <c r="DG651" s="13"/>
      <c r="DH651" s="13"/>
      <c r="DI651" s="13"/>
      <c r="DJ651" s="13"/>
      <c r="DK651" s="13"/>
      <c r="DL651" s="13"/>
      <c r="DM651" s="13"/>
      <c r="DN651" s="13"/>
      <c r="DO651" s="13"/>
      <c r="DP651" s="13"/>
      <c r="DQ651" s="13"/>
      <c r="DR651" s="13"/>
      <c r="DS651" s="13"/>
      <c r="DT651" s="13"/>
      <c r="DU651" s="13"/>
    </row>
    <row r="652">
      <c r="A652" s="77"/>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c r="DE652" s="13"/>
      <c r="DF652" s="13"/>
      <c r="DG652" s="13"/>
      <c r="DH652" s="13"/>
      <c r="DI652" s="13"/>
      <c r="DJ652" s="13"/>
      <c r="DK652" s="13"/>
      <c r="DL652" s="13"/>
      <c r="DM652" s="13"/>
      <c r="DN652" s="13"/>
      <c r="DO652" s="13"/>
      <c r="DP652" s="13"/>
      <c r="DQ652" s="13"/>
      <c r="DR652" s="13"/>
      <c r="DS652" s="13"/>
      <c r="DT652" s="13"/>
      <c r="DU652" s="13"/>
    </row>
    <row r="653">
      <c r="A653" s="77"/>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c r="DE653" s="13"/>
      <c r="DF653" s="13"/>
      <c r="DG653" s="13"/>
      <c r="DH653" s="13"/>
      <c r="DI653" s="13"/>
      <c r="DJ653" s="13"/>
      <c r="DK653" s="13"/>
      <c r="DL653" s="13"/>
      <c r="DM653" s="13"/>
      <c r="DN653" s="13"/>
      <c r="DO653" s="13"/>
      <c r="DP653" s="13"/>
      <c r="DQ653" s="13"/>
      <c r="DR653" s="13"/>
      <c r="DS653" s="13"/>
      <c r="DT653" s="13"/>
      <c r="DU653" s="13"/>
    </row>
    <row r="654">
      <c r="A654" s="77"/>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c r="DE654" s="13"/>
      <c r="DF654" s="13"/>
      <c r="DG654" s="13"/>
      <c r="DH654" s="13"/>
      <c r="DI654" s="13"/>
      <c r="DJ654" s="13"/>
      <c r="DK654" s="13"/>
      <c r="DL654" s="13"/>
      <c r="DM654" s="13"/>
      <c r="DN654" s="13"/>
      <c r="DO654" s="13"/>
      <c r="DP654" s="13"/>
      <c r="DQ654" s="13"/>
      <c r="DR654" s="13"/>
      <c r="DS654" s="13"/>
      <c r="DT654" s="13"/>
      <c r="DU654" s="13"/>
    </row>
    <row r="655">
      <c r="A655" s="77"/>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row>
    <row r="656">
      <c r="A656" s="77"/>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c r="DE656" s="13"/>
      <c r="DF656" s="13"/>
      <c r="DG656" s="13"/>
      <c r="DH656" s="13"/>
      <c r="DI656" s="13"/>
      <c r="DJ656" s="13"/>
      <c r="DK656" s="13"/>
      <c r="DL656" s="13"/>
      <c r="DM656" s="13"/>
      <c r="DN656" s="13"/>
      <c r="DO656" s="13"/>
      <c r="DP656" s="13"/>
      <c r="DQ656" s="13"/>
      <c r="DR656" s="13"/>
      <c r="DS656" s="13"/>
      <c r="DT656" s="13"/>
      <c r="DU656" s="13"/>
    </row>
    <row r="657">
      <c r="A657" s="77"/>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c r="DE657" s="13"/>
      <c r="DF657" s="13"/>
      <c r="DG657" s="13"/>
      <c r="DH657" s="13"/>
      <c r="DI657" s="13"/>
      <c r="DJ657" s="13"/>
      <c r="DK657" s="13"/>
      <c r="DL657" s="13"/>
      <c r="DM657" s="13"/>
      <c r="DN657" s="13"/>
      <c r="DO657" s="13"/>
      <c r="DP657" s="13"/>
      <c r="DQ657" s="13"/>
      <c r="DR657" s="13"/>
      <c r="DS657" s="13"/>
      <c r="DT657" s="13"/>
      <c r="DU657" s="13"/>
    </row>
    <row r="658">
      <c r="A658" s="77"/>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c r="DE658" s="13"/>
      <c r="DF658" s="13"/>
      <c r="DG658" s="13"/>
      <c r="DH658" s="13"/>
      <c r="DI658" s="13"/>
      <c r="DJ658" s="13"/>
      <c r="DK658" s="13"/>
      <c r="DL658" s="13"/>
      <c r="DM658" s="13"/>
      <c r="DN658" s="13"/>
      <c r="DO658" s="13"/>
      <c r="DP658" s="13"/>
      <c r="DQ658" s="13"/>
      <c r="DR658" s="13"/>
      <c r="DS658" s="13"/>
      <c r="DT658" s="13"/>
      <c r="DU658" s="13"/>
    </row>
    <row r="659">
      <c r="A659" s="77"/>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c r="DE659" s="13"/>
      <c r="DF659" s="13"/>
      <c r="DG659" s="13"/>
      <c r="DH659" s="13"/>
      <c r="DI659" s="13"/>
      <c r="DJ659" s="13"/>
      <c r="DK659" s="13"/>
      <c r="DL659" s="13"/>
      <c r="DM659" s="13"/>
      <c r="DN659" s="13"/>
      <c r="DO659" s="13"/>
      <c r="DP659" s="13"/>
      <c r="DQ659" s="13"/>
      <c r="DR659" s="13"/>
      <c r="DS659" s="13"/>
      <c r="DT659" s="13"/>
      <c r="DU659" s="13"/>
    </row>
    <row r="660">
      <c r="A660" s="77"/>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c r="DE660" s="13"/>
      <c r="DF660" s="13"/>
      <c r="DG660" s="13"/>
      <c r="DH660" s="13"/>
      <c r="DI660" s="13"/>
      <c r="DJ660" s="13"/>
      <c r="DK660" s="13"/>
      <c r="DL660" s="13"/>
      <c r="DM660" s="13"/>
      <c r="DN660" s="13"/>
      <c r="DO660" s="13"/>
      <c r="DP660" s="13"/>
      <c r="DQ660" s="13"/>
      <c r="DR660" s="13"/>
      <c r="DS660" s="13"/>
      <c r="DT660" s="13"/>
      <c r="DU660" s="13"/>
    </row>
    <row r="661">
      <c r="A661" s="77"/>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c r="DE661" s="13"/>
      <c r="DF661" s="13"/>
      <c r="DG661" s="13"/>
      <c r="DH661" s="13"/>
      <c r="DI661" s="13"/>
      <c r="DJ661" s="13"/>
      <c r="DK661" s="13"/>
      <c r="DL661" s="13"/>
      <c r="DM661" s="13"/>
      <c r="DN661" s="13"/>
      <c r="DO661" s="13"/>
      <c r="DP661" s="13"/>
      <c r="DQ661" s="13"/>
      <c r="DR661" s="13"/>
      <c r="DS661" s="13"/>
      <c r="DT661" s="13"/>
      <c r="DU661" s="13"/>
    </row>
    <row r="662">
      <c r="A662" s="77"/>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c r="DD662" s="13"/>
      <c r="DE662" s="13"/>
      <c r="DF662" s="13"/>
      <c r="DG662" s="13"/>
      <c r="DH662" s="13"/>
      <c r="DI662" s="13"/>
      <c r="DJ662" s="13"/>
      <c r="DK662" s="13"/>
      <c r="DL662" s="13"/>
      <c r="DM662" s="13"/>
      <c r="DN662" s="13"/>
      <c r="DO662" s="13"/>
      <c r="DP662" s="13"/>
      <c r="DQ662" s="13"/>
      <c r="DR662" s="13"/>
      <c r="DS662" s="13"/>
      <c r="DT662" s="13"/>
      <c r="DU662" s="13"/>
    </row>
    <row r="663">
      <c r="A663" s="77"/>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row>
    <row r="664">
      <c r="A664" s="77"/>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c r="DD664" s="13"/>
      <c r="DE664" s="13"/>
      <c r="DF664" s="13"/>
      <c r="DG664" s="13"/>
      <c r="DH664" s="13"/>
      <c r="DI664" s="13"/>
      <c r="DJ664" s="13"/>
      <c r="DK664" s="13"/>
      <c r="DL664" s="13"/>
      <c r="DM664" s="13"/>
      <c r="DN664" s="13"/>
      <c r="DO664" s="13"/>
      <c r="DP664" s="13"/>
      <c r="DQ664" s="13"/>
      <c r="DR664" s="13"/>
      <c r="DS664" s="13"/>
      <c r="DT664" s="13"/>
      <c r="DU664" s="13"/>
    </row>
    <row r="665">
      <c r="A665" s="77"/>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c r="DE665" s="13"/>
      <c r="DF665" s="13"/>
      <c r="DG665" s="13"/>
      <c r="DH665" s="13"/>
      <c r="DI665" s="13"/>
      <c r="DJ665" s="13"/>
      <c r="DK665" s="13"/>
      <c r="DL665" s="13"/>
      <c r="DM665" s="13"/>
      <c r="DN665" s="13"/>
      <c r="DO665" s="13"/>
      <c r="DP665" s="13"/>
      <c r="DQ665" s="13"/>
      <c r="DR665" s="13"/>
      <c r="DS665" s="13"/>
      <c r="DT665" s="13"/>
      <c r="DU665" s="13"/>
    </row>
    <row r="666">
      <c r="A666" s="77"/>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c r="DE666" s="13"/>
      <c r="DF666" s="13"/>
      <c r="DG666" s="13"/>
      <c r="DH666" s="13"/>
      <c r="DI666" s="13"/>
      <c r="DJ666" s="13"/>
      <c r="DK666" s="13"/>
      <c r="DL666" s="13"/>
      <c r="DM666" s="13"/>
      <c r="DN666" s="13"/>
      <c r="DO666" s="13"/>
      <c r="DP666" s="13"/>
      <c r="DQ666" s="13"/>
      <c r="DR666" s="13"/>
      <c r="DS666" s="13"/>
      <c r="DT666" s="13"/>
      <c r="DU666" s="13"/>
    </row>
    <row r="667">
      <c r="A667" s="77"/>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c r="DE667" s="13"/>
      <c r="DF667" s="13"/>
      <c r="DG667" s="13"/>
      <c r="DH667" s="13"/>
      <c r="DI667" s="13"/>
      <c r="DJ667" s="13"/>
      <c r="DK667" s="13"/>
      <c r="DL667" s="13"/>
      <c r="DM667" s="13"/>
      <c r="DN667" s="13"/>
      <c r="DO667" s="13"/>
      <c r="DP667" s="13"/>
      <c r="DQ667" s="13"/>
      <c r="DR667" s="13"/>
      <c r="DS667" s="13"/>
      <c r="DT667" s="13"/>
      <c r="DU667" s="13"/>
    </row>
    <row r="668">
      <c r="A668" s="77"/>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c r="DE668" s="13"/>
      <c r="DF668" s="13"/>
      <c r="DG668" s="13"/>
      <c r="DH668" s="13"/>
      <c r="DI668" s="13"/>
      <c r="DJ668" s="13"/>
      <c r="DK668" s="13"/>
      <c r="DL668" s="13"/>
      <c r="DM668" s="13"/>
      <c r="DN668" s="13"/>
      <c r="DO668" s="13"/>
      <c r="DP668" s="13"/>
      <c r="DQ668" s="13"/>
      <c r="DR668" s="13"/>
      <c r="DS668" s="13"/>
      <c r="DT668" s="13"/>
      <c r="DU668" s="13"/>
    </row>
    <row r="669">
      <c r="A669" s="77"/>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c r="DE669" s="13"/>
      <c r="DF669" s="13"/>
      <c r="DG669" s="13"/>
      <c r="DH669" s="13"/>
      <c r="DI669" s="13"/>
      <c r="DJ669" s="13"/>
      <c r="DK669" s="13"/>
      <c r="DL669" s="13"/>
      <c r="DM669" s="13"/>
      <c r="DN669" s="13"/>
      <c r="DO669" s="13"/>
      <c r="DP669" s="13"/>
      <c r="DQ669" s="13"/>
      <c r="DR669" s="13"/>
      <c r="DS669" s="13"/>
      <c r="DT669" s="13"/>
      <c r="DU669" s="13"/>
    </row>
    <row r="670">
      <c r="A670" s="77"/>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c r="DE670" s="13"/>
      <c r="DF670" s="13"/>
      <c r="DG670" s="13"/>
      <c r="DH670" s="13"/>
      <c r="DI670" s="13"/>
      <c r="DJ670" s="13"/>
      <c r="DK670" s="13"/>
      <c r="DL670" s="13"/>
      <c r="DM670" s="13"/>
      <c r="DN670" s="13"/>
      <c r="DO670" s="13"/>
      <c r="DP670" s="13"/>
      <c r="DQ670" s="13"/>
      <c r="DR670" s="13"/>
      <c r="DS670" s="13"/>
      <c r="DT670" s="13"/>
      <c r="DU670" s="13"/>
    </row>
    <row r="671">
      <c r="A671" s="77"/>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row>
    <row r="672">
      <c r="A672" s="77"/>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c r="DD672" s="13"/>
      <c r="DE672" s="13"/>
      <c r="DF672" s="13"/>
      <c r="DG672" s="13"/>
      <c r="DH672" s="13"/>
      <c r="DI672" s="13"/>
      <c r="DJ672" s="13"/>
      <c r="DK672" s="13"/>
      <c r="DL672" s="13"/>
      <c r="DM672" s="13"/>
      <c r="DN672" s="13"/>
      <c r="DO672" s="13"/>
      <c r="DP672" s="13"/>
      <c r="DQ672" s="13"/>
      <c r="DR672" s="13"/>
      <c r="DS672" s="13"/>
      <c r="DT672" s="13"/>
      <c r="DU672" s="13"/>
    </row>
    <row r="673">
      <c r="A673" s="77"/>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c r="DE673" s="13"/>
      <c r="DF673" s="13"/>
      <c r="DG673" s="13"/>
      <c r="DH673" s="13"/>
      <c r="DI673" s="13"/>
      <c r="DJ673" s="13"/>
      <c r="DK673" s="13"/>
      <c r="DL673" s="13"/>
      <c r="DM673" s="13"/>
      <c r="DN673" s="13"/>
      <c r="DO673" s="13"/>
      <c r="DP673" s="13"/>
      <c r="DQ673" s="13"/>
      <c r="DR673" s="13"/>
      <c r="DS673" s="13"/>
      <c r="DT673" s="13"/>
      <c r="DU673" s="13"/>
    </row>
    <row r="674">
      <c r="A674" s="77"/>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c r="DE674" s="13"/>
      <c r="DF674" s="13"/>
      <c r="DG674" s="13"/>
      <c r="DH674" s="13"/>
      <c r="DI674" s="13"/>
      <c r="DJ674" s="13"/>
      <c r="DK674" s="13"/>
      <c r="DL674" s="13"/>
      <c r="DM674" s="13"/>
      <c r="DN674" s="13"/>
      <c r="DO674" s="13"/>
      <c r="DP674" s="13"/>
      <c r="DQ674" s="13"/>
      <c r="DR674" s="13"/>
      <c r="DS674" s="13"/>
      <c r="DT674" s="13"/>
      <c r="DU674" s="13"/>
    </row>
    <row r="675">
      <c r="A675" s="77"/>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X675" s="13"/>
      <c r="CY675" s="13"/>
      <c r="CZ675" s="13"/>
      <c r="DA675" s="13"/>
      <c r="DB675" s="13"/>
      <c r="DC675" s="13"/>
      <c r="DD675" s="13"/>
      <c r="DE675" s="13"/>
      <c r="DF675" s="13"/>
      <c r="DG675" s="13"/>
      <c r="DH675" s="13"/>
      <c r="DI675" s="13"/>
      <c r="DJ675" s="13"/>
      <c r="DK675" s="13"/>
      <c r="DL675" s="13"/>
      <c r="DM675" s="13"/>
      <c r="DN675" s="13"/>
      <c r="DO675" s="13"/>
      <c r="DP675" s="13"/>
      <c r="DQ675" s="13"/>
      <c r="DR675" s="13"/>
      <c r="DS675" s="13"/>
      <c r="DT675" s="13"/>
      <c r="DU675" s="13"/>
    </row>
    <row r="676">
      <c r="A676" s="77"/>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c r="DE676" s="13"/>
      <c r="DF676" s="13"/>
      <c r="DG676" s="13"/>
      <c r="DH676" s="13"/>
      <c r="DI676" s="13"/>
      <c r="DJ676" s="13"/>
      <c r="DK676" s="13"/>
      <c r="DL676" s="13"/>
      <c r="DM676" s="13"/>
      <c r="DN676" s="13"/>
      <c r="DO676" s="13"/>
      <c r="DP676" s="13"/>
      <c r="DQ676" s="13"/>
      <c r="DR676" s="13"/>
      <c r="DS676" s="13"/>
      <c r="DT676" s="13"/>
      <c r="DU676" s="13"/>
    </row>
    <row r="677">
      <c r="A677" s="77"/>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c r="DE677" s="13"/>
      <c r="DF677" s="13"/>
      <c r="DG677" s="13"/>
      <c r="DH677" s="13"/>
      <c r="DI677" s="13"/>
      <c r="DJ677" s="13"/>
      <c r="DK677" s="13"/>
      <c r="DL677" s="13"/>
      <c r="DM677" s="13"/>
      <c r="DN677" s="13"/>
      <c r="DO677" s="13"/>
      <c r="DP677" s="13"/>
      <c r="DQ677" s="13"/>
      <c r="DR677" s="13"/>
      <c r="DS677" s="13"/>
      <c r="DT677" s="13"/>
      <c r="DU677" s="13"/>
    </row>
    <row r="678">
      <c r="A678" s="77"/>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c r="DE678" s="13"/>
      <c r="DF678" s="13"/>
      <c r="DG678" s="13"/>
      <c r="DH678" s="13"/>
      <c r="DI678" s="13"/>
      <c r="DJ678" s="13"/>
      <c r="DK678" s="13"/>
      <c r="DL678" s="13"/>
      <c r="DM678" s="13"/>
      <c r="DN678" s="13"/>
      <c r="DO678" s="13"/>
      <c r="DP678" s="13"/>
      <c r="DQ678" s="13"/>
      <c r="DR678" s="13"/>
      <c r="DS678" s="13"/>
      <c r="DT678" s="13"/>
      <c r="DU678" s="13"/>
    </row>
    <row r="679">
      <c r="A679" s="77"/>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row>
    <row r="680">
      <c r="A680" s="77"/>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c r="DD680" s="13"/>
      <c r="DE680" s="13"/>
      <c r="DF680" s="13"/>
      <c r="DG680" s="13"/>
      <c r="DH680" s="13"/>
      <c r="DI680" s="13"/>
      <c r="DJ680" s="13"/>
      <c r="DK680" s="13"/>
      <c r="DL680" s="13"/>
      <c r="DM680" s="13"/>
      <c r="DN680" s="13"/>
      <c r="DO680" s="13"/>
      <c r="DP680" s="13"/>
      <c r="DQ680" s="13"/>
      <c r="DR680" s="13"/>
      <c r="DS680" s="13"/>
      <c r="DT680" s="13"/>
      <c r="DU680" s="13"/>
    </row>
    <row r="681">
      <c r="A681" s="77"/>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c r="DE681" s="13"/>
      <c r="DF681" s="13"/>
      <c r="DG681" s="13"/>
      <c r="DH681" s="13"/>
      <c r="DI681" s="13"/>
      <c r="DJ681" s="13"/>
      <c r="DK681" s="13"/>
      <c r="DL681" s="13"/>
      <c r="DM681" s="13"/>
      <c r="DN681" s="13"/>
      <c r="DO681" s="13"/>
      <c r="DP681" s="13"/>
      <c r="DQ681" s="13"/>
      <c r="DR681" s="13"/>
      <c r="DS681" s="13"/>
      <c r="DT681" s="13"/>
      <c r="DU681" s="13"/>
    </row>
    <row r="682">
      <c r="A682" s="77"/>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c r="DE682" s="13"/>
      <c r="DF682" s="13"/>
      <c r="DG682" s="13"/>
      <c r="DH682" s="13"/>
      <c r="DI682" s="13"/>
      <c r="DJ682" s="13"/>
      <c r="DK682" s="13"/>
      <c r="DL682" s="13"/>
      <c r="DM682" s="13"/>
      <c r="DN682" s="13"/>
      <c r="DO682" s="13"/>
      <c r="DP682" s="13"/>
      <c r="DQ682" s="13"/>
      <c r="DR682" s="13"/>
      <c r="DS682" s="13"/>
      <c r="DT682" s="13"/>
      <c r="DU682" s="13"/>
    </row>
    <row r="683">
      <c r="A683" s="77"/>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3"/>
      <c r="DE683" s="13"/>
      <c r="DF683" s="13"/>
      <c r="DG683" s="13"/>
      <c r="DH683" s="13"/>
      <c r="DI683" s="13"/>
      <c r="DJ683" s="13"/>
      <c r="DK683" s="13"/>
      <c r="DL683" s="13"/>
      <c r="DM683" s="13"/>
      <c r="DN683" s="13"/>
      <c r="DO683" s="13"/>
      <c r="DP683" s="13"/>
      <c r="DQ683" s="13"/>
      <c r="DR683" s="13"/>
      <c r="DS683" s="13"/>
      <c r="DT683" s="13"/>
      <c r="DU683" s="13"/>
    </row>
    <row r="684">
      <c r="A684" s="77"/>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c r="DD684" s="13"/>
      <c r="DE684" s="13"/>
      <c r="DF684" s="13"/>
      <c r="DG684" s="13"/>
      <c r="DH684" s="13"/>
      <c r="DI684" s="13"/>
      <c r="DJ684" s="13"/>
      <c r="DK684" s="13"/>
      <c r="DL684" s="13"/>
      <c r="DM684" s="13"/>
      <c r="DN684" s="13"/>
      <c r="DO684" s="13"/>
      <c r="DP684" s="13"/>
      <c r="DQ684" s="13"/>
      <c r="DR684" s="13"/>
      <c r="DS684" s="13"/>
      <c r="DT684" s="13"/>
      <c r="DU684" s="13"/>
    </row>
    <row r="685">
      <c r="A685" s="77"/>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c r="DD685" s="13"/>
      <c r="DE685" s="13"/>
      <c r="DF685" s="13"/>
      <c r="DG685" s="13"/>
      <c r="DH685" s="13"/>
      <c r="DI685" s="13"/>
      <c r="DJ685" s="13"/>
      <c r="DK685" s="13"/>
      <c r="DL685" s="13"/>
      <c r="DM685" s="13"/>
      <c r="DN685" s="13"/>
      <c r="DO685" s="13"/>
      <c r="DP685" s="13"/>
      <c r="DQ685" s="13"/>
      <c r="DR685" s="13"/>
      <c r="DS685" s="13"/>
      <c r="DT685" s="13"/>
      <c r="DU685" s="13"/>
    </row>
    <row r="686">
      <c r="A686" s="77"/>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c r="DE686" s="13"/>
      <c r="DF686" s="13"/>
      <c r="DG686" s="13"/>
      <c r="DH686" s="13"/>
      <c r="DI686" s="13"/>
      <c r="DJ686" s="13"/>
      <c r="DK686" s="13"/>
      <c r="DL686" s="13"/>
      <c r="DM686" s="13"/>
      <c r="DN686" s="13"/>
      <c r="DO686" s="13"/>
      <c r="DP686" s="13"/>
      <c r="DQ686" s="13"/>
      <c r="DR686" s="13"/>
      <c r="DS686" s="13"/>
      <c r="DT686" s="13"/>
      <c r="DU686" s="13"/>
    </row>
    <row r="687">
      <c r="A687" s="77"/>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row>
    <row r="688">
      <c r="A688" s="77"/>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c r="DE688" s="13"/>
      <c r="DF688" s="13"/>
      <c r="DG688" s="13"/>
      <c r="DH688" s="13"/>
      <c r="DI688" s="13"/>
      <c r="DJ688" s="13"/>
      <c r="DK688" s="13"/>
      <c r="DL688" s="13"/>
      <c r="DM688" s="13"/>
      <c r="DN688" s="13"/>
      <c r="DO688" s="13"/>
      <c r="DP688" s="13"/>
      <c r="DQ688" s="13"/>
      <c r="DR688" s="13"/>
      <c r="DS688" s="13"/>
      <c r="DT688" s="13"/>
      <c r="DU688" s="13"/>
    </row>
    <row r="689">
      <c r="A689" s="77"/>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c r="DE689" s="13"/>
      <c r="DF689" s="13"/>
      <c r="DG689" s="13"/>
      <c r="DH689" s="13"/>
      <c r="DI689" s="13"/>
      <c r="DJ689" s="13"/>
      <c r="DK689" s="13"/>
      <c r="DL689" s="13"/>
      <c r="DM689" s="13"/>
      <c r="DN689" s="13"/>
      <c r="DO689" s="13"/>
      <c r="DP689" s="13"/>
      <c r="DQ689" s="13"/>
      <c r="DR689" s="13"/>
      <c r="DS689" s="13"/>
      <c r="DT689" s="13"/>
      <c r="DU689" s="13"/>
    </row>
    <row r="690">
      <c r="A690" s="77"/>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row>
    <row r="691">
      <c r="A691" s="77"/>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row>
    <row r="692">
      <c r="A692" s="77"/>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c r="DE692" s="13"/>
      <c r="DF692" s="13"/>
      <c r="DG692" s="13"/>
      <c r="DH692" s="13"/>
      <c r="DI692" s="13"/>
      <c r="DJ692" s="13"/>
      <c r="DK692" s="13"/>
      <c r="DL692" s="13"/>
      <c r="DM692" s="13"/>
      <c r="DN692" s="13"/>
      <c r="DO692" s="13"/>
      <c r="DP692" s="13"/>
      <c r="DQ692" s="13"/>
      <c r="DR692" s="13"/>
      <c r="DS692" s="13"/>
      <c r="DT692" s="13"/>
      <c r="DU692" s="13"/>
    </row>
    <row r="693">
      <c r="A693" s="77"/>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c r="DE693" s="13"/>
      <c r="DF693" s="13"/>
      <c r="DG693" s="13"/>
      <c r="DH693" s="13"/>
      <c r="DI693" s="13"/>
      <c r="DJ693" s="13"/>
      <c r="DK693" s="13"/>
      <c r="DL693" s="13"/>
      <c r="DM693" s="13"/>
      <c r="DN693" s="13"/>
      <c r="DO693" s="13"/>
      <c r="DP693" s="13"/>
      <c r="DQ693" s="13"/>
      <c r="DR693" s="13"/>
      <c r="DS693" s="13"/>
      <c r="DT693" s="13"/>
      <c r="DU693" s="13"/>
    </row>
    <row r="694">
      <c r="A694" s="77"/>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c r="DE694" s="13"/>
      <c r="DF694" s="13"/>
      <c r="DG694" s="13"/>
      <c r="DH694" s="13"/>
      <c r="DI694" s="13"/>
      <c r="DJ694" s="13"/>
      <c r="DK694" s="13"/>
      <c r="DL694" s="13"/>
      <c r="DM694" s="13"/>
      <c r="DN694" s="13"/>
      <c r="DO694" s="13"/>
      <c r="DP694" s="13"/>
      <c r="DQ694" s="13"/>
      <c r="DR694" s="13"/>
      <c r="DS694" s="13"/>
      <c r="DT694" s="13"/>
      <c r="DU694" s="13"/>
    </row>
    <row r="695">
      <c r="A695" s="77"/>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row>
    <row r="696">
      <c r="A696" s="77"/>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c r="DE696" s="13"/>
      <c r="DF696" s="13"/>
      <c r="DG696" s="13"/>
      <c r="DH696" s="13"/>
      <c r="DI696" s="13"/>
      <c r="DJ696" s="13"/>
      <c r="DK696" s="13"/>
      <c r="DL696" s="13"/>
      <c r="DM696" s="13"/>
      <c r="DN696" s="13"/>
      <c r="DO696" s="13"/>
      <c r="DP696" s="13"/>
      <c r="DQ696" s="13"/>
      <c r="DR696" s="13"/>
      <c r="DS696" s="13"/>
      <c r="DT696" s="13"/>
      <c r="DU696" s="13"/>
    </row>
    <row r="697">
      <c r="A697" s="77"/>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c r="DE697" s="13"/>
      <c r="DF697" s="13"/>
      <c r="DG697" s="13"/>
      <c r="DH697" s="13"/>
      <c r="DI697" s="13"/>
      <c r="DJ697" s="13"/>
      <c r="DK697" s="13"/>
      <c r="DL697" s="13"/>
      <c r="DM697" s="13"/>
      <c r="DN697" s="13"/>
      <c r="DO697" s="13"/>
      <c r="DP697" s="13"/>
      <c r="DQ697" s="13"/>
      <c r="DR697" s="13"/>
      <c r="DS697" s="13"/>
      <c r="DT697" s="13"/>
      <c r="DU697" s="13"/>
    </row>
    <row r="698">
      <c r="A698" s="77"/>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c r="DE698" s="13"/>
      <c r="DF698" s="13"/>
      <c r="DG698" s="13"/>
      <c r="DH698" s="13"/>
      <c r="DI698" s="13"/>
      <c r="DJ698" s="13"/>
      <c r="DK698" s="13"/>
      <c r="DL698" s="13"/>
      <c r="DM698" s="13"/>
      <c r="DN698" s="13"/>
      <c r="DO698" s="13"/>
      <c r="DP698" s="13"/>
      <c r="DQ698" s="13"/>
      <c r="DR698" s="13"/>
      <c r="DS698" s="13"/>
      <c r="DT698" s="13"/>
      <c r="DU698" s="13"/>
    </row>
    <row r="699">
      <c r="A699" s="77"/>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c r="DD699" s="13"/>
      <c r="DE699" s="13"/>
      <c r="DF699" s="13"/>
      <c r="DG699" s="13"/>
      <c r="DH699" s="13"/>
      <c r="DI699" s="13"/>
      <c r="DJ699" s="13"/>
      <c r="DK699" s="13"/>
      <c r="DL699" s="13"/>
      <c r="DM699" s="13"/>
      <c r="DN699" s="13"/>
      <c r="DO699" s="13"/>
      <c r="DP699" s="13"/>
      <c r="DQ699" s="13"/>
      <c r="DR699" s="13"/>
      <c r="DS699" s="13"/>
      <c r="DT699" s="13"/>
      <c r="DU699" s="13"/>
    </row>
    <row r="700">
      <c r="A700" s="77"/>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c r="DE700" s="13"/>
      <c r="DF700" s="13"/>
      <c r="DG700" s="13"/>
      <c r="DH700" s="13"/>
      <c r="DI700" s="13"/>
      <c r="DJ700" s="13"/>
      <c r="DK700" s="13"/>
      <c r="DL700" s="13"/>
      <c r="DM700" s="13"/>
      <c r="DN700" s="13"/>
      <c r="DO700" s="13"/>
      <c r="DP700" s="13"/>
      <c r="DQ700" s="13"/>
      <c r="DR700" s="13"/>
      <c r="DS700" s="13"/>
      <c r="DT700" s="13"/>
      <c r="DU700" s="13"/>
    </row>
    <row r="701">
      <c r="A701" s="77"/>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c r="DE701" s="13"/>
      <c r="DF701" s="13"/>
      <c r="DG701" s="13"/>
      <c r="DH701" s="13"/>
      <c r="DI701" s="13"/>
      <c r="DJ701" s="13"/>
      <c r="DK701" s="13"/>
      <c r="DL701" s="13"/>
      <c r="DM701" s="13"/>
      <c r="DN701" s="13"/>
      <c r="DO701" s="13"/>
      <c r="DP701" s="13"/>
      <c r="DQ701" s="13"/>
      <c r="DR701" s="13"/>
      <c r="DS701" s="13"/>
      <c r="DT701" s="13"/>
      <c r="DU701" s="13"/>
    </row>
    <row r="702">
      <c r="A702" s="77"/>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c r="DE702" s="13"/>
      <c r="DF702" s="13"/>
      <c r="DG702" s="13"/>
      <c r="DH702" s="13"/>
      <c r="DI702" s="13"/>
      <c r="DJ702" s="13"/>
      <c r="DK702" s="13"/>
      <c r="DL702" s="13"/>
      <c r="DM702" s="13"/>
      <c r="DN702" s="13"/>
      <c r="DO702" s="13"/>
      <c r="DP702" s="13"/>
      <c r="DQ702" s="13"/>
      <c r="DR702" s="13"/>
      <c r="DS702" s="13"/>
      <c r="DT702" s="13"/>
      <c r="DU702" s="13"/>
    </row>
    <row r="703">
      <c r="A703" s="77"/>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row>
    <row r="704">
      <c r="A704" s="77"/>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c r="DE704" s="13"/>
      <c r="DF704" s="13"/>
      <c r="DG704" s="13"/>
      <c r="DH704" s="13"/>
      <c r="DI704" s="13"/>
      <c r="DJ704" s="13"/>
      <c r="DK704" s="13"/>
      <c r="DL704" s="13"/>
      <c r="DM704" s="13"/>
      <c r="DN704" s="13"/>
      <c r="DO704" s="13"/>
      <c r="DP704" s="13"/>
      <c r="DQ704" s="13"/>
      <c r="DR704" s="13"/>
      <c r="DS704" s="13"/>
      <c r="DT704" s="13"/>
      <c r="DU704" s="13"/>
    </row>
    <row r="705">
      <c r="A705" s="77"/>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X705" s="13"/>
      <c r="CY705" s="13"/>
      <c r="CZ705" s="13"/>
      <c r="DA705" s="13"/>
      <c r="DB705" s="13"/>
      <c r="DC705" s="13"/>
      <c r="DD705" s="13"/>
      <c r="DE705" s="13"/>
      <c r="DF705" s="13"/>
      <c r="DG705" s="13"/>
      <c r="DH705" s="13"/>
      <c r="DI705" s="13"/>
      <c r="DJ705" s="13"/>
      <c r="DK705" s="13"/>
      <c r="DL705" s="13"/>
      <c r="DM705" s="13"/>
      <c r="DN705" s="13"/>
      <c r="DO705" s="13"/>
      <c r="DP705" s="13"/>
      <c r="DQ705" s="13"/>
      <c r="DR705" s="13"/>
      <c r="DS705" s="13"/>
      <c r="DT705" s="13"/>
      <c r="DU705" s="13"/>
    </row>
    <row r="706">
      <c r="A706" s="77"/>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c r="DE706" s="13"/>
      <c r="DF706" s="13"/>
      <c r="DG706" s="13"/>
      <c r="DH706" s="13"/>
      <c r="DI706" s="13"/>
      <c r="DJ706" s="13"/>
      <c r="DK706" s="13"/>
      <c r="DL706" s="13"/>
      <c r="DM706" s="13"/>
      <c r="DN706" s="13"/>
      <c r="DO706" s="13"/>
      <c r="DP706" s="13"/>
      <c r="DQ706" s="13"/>
      <c r="DR706" s="13"/>
      <c r="DS706" s="13"/>
      <c r="DT706" s="13"/>
      <c r="DU706" s="13"/>
    </row>
    <row r="707">
      <c r="A707" s="77"/>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c r="DE707" s="13"/>
      <c r="DF707" s="13"/>
      <c r="DG707" s="13"/>
      <c r="DH707" s="13"/>
      <c r="DI707" s="13"/>
      <c r="DJ707" s="13"/>
      <c r="DK707" s="13"/>
      <c r="DL707" s="13"/>
      <c r="DM707" s="13"/>
      <c r="DN707" s="13"/>
      <c r="DO707" s="13"/>
      <c r="DP707" s="13"/>
      <c r="DQ707" s="13"/>
      <c r="DR707" s="13"/>
      <c r="DS707" s="13"/>
      <c r="DT707" s="13"/>
      <c r="DU707" s="13"/>
    </row>
    <row r="708">
      <c r="A708" s="77"/>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c r="DD708" s="13"/>
      <c r="DE708" s="13"/>
      <c r="DF708" s="13"/>
      <c r="DG708" s="13"/>
      <c r="DH708" s="13"/>
      <c r="DI708" s="13"/>
      <c r="DJ708" s="13"/>
      <c r="DK708" s="13"/>
      <c r="DL708" s="13"/>
      <c r="DM708" s="13"/>
      <c r="DN708" s="13"/>
      <c r="DO708" s="13"/>
      <c r="DP708" s="13"/>
      <c r="DQ708" s="13"/>
      <c r="DR708" s="13"/>
      <c r="DS708" s="13"/>
      <c r="DT708" s="13"/>
      <c r="DU708" s="13"/>
    </row>
    <row r="709">
      <c r="A709" s="77"/>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c r="DD709" s="13"/>
      <c r="DE709" s="13"/>
      <c r="DF709" s="13"/>
      <c r="DG709" s="13"/>
      <c r="DH709" s="13"/>
      <c r="DI709" s="13"/>
      <c r="DJ709" s="13"/>
      <c r="DK709" s="13"/>
      <c r="DL709" s="13"/>
      <c r="DM709" s="13"/>
      <c r="DN709" s="13"/>
      <c r="DO709" s="13"/>
      <c r="DP709" s="13"/>
      <c r="DQ709" s="13"/>
      <c r="DR709" s="13"/>
      <c r="DS709" s="13"/>
      <c r="DT709" s="13"/>
      <c r="DU709" s="13"/>
    </row>
    <row r="710">
      <c r="A710" s="77"/>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c r="DE710" s="13"/>
      <c r="DF710" s="13"/>
      <c r="DG710" s="13"/>
      <c r="DH710" s="13"/>
      <c r="DI710" s="13"/>
      <c r="DJ710" s="13"/>
      <c r="DK710" s="13"/>
      <c r="DL710" s="13"/>
      <c r="DM710" s="13"/>
      <c r="DN710" s="13"/>
      <c r="DO710" s="13"/>
      <c r="DP710" s="13"/>
      <c r="DQ710" s="13"/>
      <c r="DR710" s="13"/>
      <c r="DS710" s="13"/>
      <c r="DT710" s="13"/>
      <c r="DU710" s="13"/>
    </row>
    <row r="711">
      <c r="A711" s="77"/>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row>
    <row r="712">
      <c r="A712" s="77"/>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c r="DD712" s="13"/>
      <c r="DE712" s="13"/>
      <c r="DF712" s="13"/>
      <c r="DG712" s="13"/>
      <c r="DH712" s="13"/>
      <c r="DI712" s="13"/>
      <c r="DJ712" s="13"/>
      <c r="DK712" s="13"/>
      <c r="DL712" s="13"/>
      <c r="DM712" s="13"/>
      <c r="DN712" s="13"/>
      <c r="DO712" s="13"/>
      <c r="DP712" s="13"/>
      <c r="DQ712" s="13"/>
      <c r="DR712" s="13"/>
      <c r="DS712" s="13"/>
      <c r="DT712" s="13"/>
      <c r="DU712" s="13"/>
    </row>
    <row r="713">
      <c r="A713" s="77"/>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c r="DE713" s="13"/>
      <c r="DF713" s="13"/>
      <c r="DG713" s="13"/>
      <c r="DH713" s="13"/>
      <c r="DI713" s="13"/>
      <c r="DJ713" s="13"/>
      <c r="DK713" s="13"/>
      <c r="DL713" s="13"/>
      <c r="DM713" s="13"/>
      <c r="DN713" s="13"/>
      <c r="DO713" s="13"/>
      <c r="DP713" s="13"/>
      <c r="DQ713" s="13"/>
      <c r="DR713" s="13"/>
      <c r="DS713" s="13"/>
      <c r="DT713" s="13"/>
      <c r="DU713" s="13"/>
    </row>
    <row r="714">
      <c r="A714" s="77"/>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c r="DE714" s="13"/>
      <c r="DF714" s="13"/>
      <c r="DG714" s="13"/>
      <c r="DH714" s="13"/>
      <c r="DI714" s="13"/>
      <c r="DJ714" s="13"/>
      <c r="DK714" s="13"/>
      <c r="DL714" s="13"/>
      <c r="DM714" s="13"/>
      <c r="DN714" s="13"/>
      <c r="DO714" s="13"/>
      <c r="DP714" s="13"/>
      <c r="DQ714" s="13"/>
      <c r="DR714" s="13"/>
      <c r="DS714" s="13"/>
      <c r="DT714" s="13"/>
      <c r="DU714" s="13"/>
    </row>
    <row r="715">
      <c r="A715" s="77"/>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c r="DD715" s="13"/>
      <c r="DE715" s="13"/>
      <c r="DF715" s="13"/>
      <c r="DG715" s="13"/>
      <c r="DH715" s="13"/>
      <c r="DI715" s="13"/>
      <c r="DJ715" s="13"/>
      <c r="DK715" s="13"/>
      <c r="DL715" s="13"/>
      <c r="DM715" s="13"/>
      <c r="DN715" s="13"/>
      <c r="DO715" s="13"/>
      <c r="DP715" s="13"/>
      <c r="DQ715" s="13"/>
      <c r="DR715" s="13"/>
      <c r="DS715" s="13"/>
      <c r="DT715" s="13"/>
      <c r="DU715" s="13"/>
    </row>
    <row r="716">
      <c r="A716" s="77"/>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c r="DE716" s="13"/>
      <c r="DF716" s="13"/>
      <c r="DG716" s="13"/>
      <c r="DH716" s="13"/>
      <c r="DI716" s="13"/>
      <c r="DJ716" s="13"/>
      <c r="DK716" s="13"/>
      <c r="DL716" s="13"/>
      <c r="DM716" s="13"/>
      <c r="DN716" s="13"/>
      <c r="DO716" s="13"/>
      <c r="DP716" s="13"/>
      <c r="DQ716" s="13"/>
      <c r="DR716" s="13"/>
      <c r="DS716" s="13"/>
      <c r="DT716" s="13"/>
      <c r="DU716" s="13"/>
    </row>
    <row r="717">
      <c r="A717" s="77"/>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c r="DE717" s="13"/>
      <c r="DF717" s="13"/>
      <c r="DG717" s="13"/>
      <c r="DH717" s="13"/>
      <c r="DI717" s="13"/>
      <c r="DJ717" s="13"/>
      <c r="DK717" s="13"/>
      <c r="DL717" s="13"/>
      <c r="DM717" s="13"/>
      <c r="DN717" s="13"/>
      <c r="DO717" s="13"/>
      <c r="DP717" s="13"/>
      <c r="DQ717" s="13"/>
      <c r="DR717" s="13"/>
      <c r="DS717" s="13"/>
      <c r="DT717" s="13"/>
      <c r="DU717" s="13"/>
    </row>
    <row r="718">
      <c r="A718" s="77"/>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c r="DE718" s="13"/>
      <c r="DF718" s="13"/>
      <c r="DG718" s="13"/>
      <c r="DH718" s="13"/>
      <c r="DI718" s="13"/>
      <c r="DJ718" s="13"/>
      <c r="DK718" s="13"/>
      <c r="DL718" s="13"/>
      <c r="DM718" s="13"/>
      <c r="DN718" s="13"/>
      <c r="DO718" s="13"/>
      <c r="DP718" s="13"/>
      <c r="DQ718" s="13"/>
      <c r="DR718" s="13"/>
      <c r="DS718" s="13"/>
      <c r="DT718" s="13"/>
      <c r="DU718" s="13"/>
    </row>
    <row r="719">
      <c r="A719" s="77"/>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row>
    <row r="720">
      <c r="A720" s="77"/>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c r="DE720" s="13"/>
      <c r="DF720" s="13"/>
      <c r="DG720" s="13"/>
      <c r="DH720" s="13"/>
      <c r="DI720" s="13"/>
      <c r="DJ720" s="13"/>
      <c r="DK720" s="13"/>
      <c r="DL720" s="13"/>
      <c r="DM720" s="13"/>
      <c r="DN720" s="13"/>
      <c r="DO720" s="13"/>
      <c r="DP720" s="13"/>
      <c r="DQ720" s="13"/>
      <c r="DR720" s="13"/>
      <c r="DS720" s="13"/>
      <c r="DT720" s="13"/>
      <c r="DU720" s="13"/>
    </row>
    <row r="721">
      <c r="A721" s="77"/>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c r="DE721" s="13"/>
      <c r="DF721" s="13"/>
      <c r="DG721" s="13"/>
      <c r="DH721" s="13"/>
      <c r="DI721" s="13"/>
      <c r="DJ721" s="13"/>
      <c r="DK721" s="13"/>
      <c r="DL721" s="13"/>
      <c r="DM721" s="13"/>
      <c r="DN721" s="13"/>
      <c r="DO721" s="13"/>
      <c r="DP721" s="13"/>
      <c r="DQ721" s="13"/>
      <c r="DR721" s="13"/>
      <c r="DS721" s="13"/>
      <c r="DT721" s="13"/>
      <c r="DU721" s="13"/>
    </row>
    <row r="722">
      <c r="A722" s="77"/>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c r="DE722" s="13"/>
      <c r="DF722" s="13"/>
      <c r="DG722" s="13"/>
      <c r="DH722" s="13"/>
      <c r="DI722" s="13"/>
      <c r="DJ722" s="13"/>
      <c r="DK722" s="13"/>
      <c r="DL722" s="13"/>
      <c r="DM722" s="13"/>
      <c r="DN722" s="13"/>
      <c r="DO722" s="13"/>
      <c r="DP722" s="13"/>
      <c r="DQ722" s="13"/>
      <c r="DR722" s="13"/>
      <c r="DS722" s="13"/>
      <c r="DT722" s="13"/>
      <c r="DU722" s="13"/>
    </row>
    <row r="723">
      <c r="A723" s="77"/>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c r="DE723" s="13"/>
      <c r="DF723" s="13"/>
      <c r="DG723" s="13"/>
      <c r="DH723" s="13"/>
      <c r="DI723" s="13"/>
      <c r="DJ723" s="13"/>
      <c r="DK723" s="13"/>
      <c r="DL723" s="13"/>
      <c r="DM723" s="13"/>
      <c r="DN723" s="13"/>
      <c r="DO723" s="13"/>
      <c r="DP723" s="13"/>
      <c r="DQ723" s="13"/>
      <c r="DR723" s="13"/>
      <c r="DS723" s="13"/>
      <c r="DT723" s="13"/>
      <c r="DU723" s="13"/>
    </row>
    <row r="724">
      <c r="A724" s="77"/>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c r="DE724" s="13"/>
      <c r="DF724" s="13"/>
      <c r="DG724" s="13"/>
      <c r="DH724" s="13"/>
      <c r="DI724" s="13"/>
      <c r="DJ724" s="13"/>
      <c r="DK724" s="13"/>
      <c r="DL724" s="13"/>
      <c r="DM724" s="13"/>
      <c r="DN724" s="13"/>
      <c r="DO724" s="13"/>
      <c r="DP724" s="13"/>
      <c r="DQ724" s="13"/>
      <c r="DR724" s="13"/>
      <c r="DS724" s="13"/>
      <c r="DT724" s="13"/>
      <c r="DU724" s="13"/>
    </row>
    <row r="725">
      <c r="A725" s="77"/>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c r="DD725" s="13"/>
      <c r="DE725" s="13"/>
      <c r="DF725" s="13"/>
      <c r="DG725" s="13"/>
      <c r="DH725" s="13"/>
      <c r="DI725" s="13"/>
      <c r="DJ725" s="13"/>
      <c r="DK725" s="13"/>
      <c r="DL725" s="13"/>
      <c r="DM725" s="13"/>
      <c r="DN725" s="13"/>
      <c r="DO725" s="13"/>
      <c r="DP725" s="13"/>
      <c r="DQ725" s="13"/>
      <c r="DR725" s="13"/>
      <c r="DS725" s="13"/>
      <c r="DT725" s="13"/>
      <c r="DU725" s="13"/>
    </row>
    <row r="726">
      <c r="A726" s="77"/>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c r="DD726" s="13"/>
      <c r="DE726" s="13"/>
      <c r="DF726" s="13"/>
      <c r="DG726" s="13"/>
      <c r="DH726" s="13"/>
      <c r="DI726" s="13"/>
      <c r="DJ726" s="13"/>
      <c r="DK726" s="13"/>
      <c r="DL726" s="13"/>
      <c r="DM726" s="13"/>
      <c r="DN726" s="13"/>
      <c r="DO726" s="13"/>
      <c r="DP726" s="13"/>
      <c r="DQ726" s="13"/>
      <c r="DR726" s="13"/>
      <c r="DS726" s="13"/>
      <c r="DT726" s="13"/>
      <c r="DU726" s="13"/>
    </row>
    <row r="727">
      <c r="A727" s="77"/>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row>
    <row r="728">
      <c r="A728" s="77"/>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c r="DE728" s="13"/>
      <c r="DF728" s="13"/>
      <c r="DG728" s="13"/>
      <c r="DH728" s="13"/>
      <c r="DI728" s="13"/>
      <c r="DJ728" s="13"/>
      <c r="DK728" s="13"/>
      <c r="DL728" s="13"/>
      <c r="DM728" s="13"/>
      <c r="DN728" s="13"/>
      <c r="DO728" s="13"/>
      <c r="DP728" s="13"/>
      <c r="DQ728" s="13"/>
      <c r="DR728" s="13"/>
      <c r="DS728" s="13"/>
      <c r="DT728" s="13"/>
      <c r="DU728" s="13"/>
    </row>
    <row r="729">
      <c r="A729" s="77"/>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c r="DE729" s="13"/>
      <c r="DF729" s="13"/>
      <c r="DG729" s="13"/>
      <c r="DH729" s="13"/>
      <c r="DI729" s="13"/>
      <c r="DJ729" s="13"/>
      <c r="DK729" s="13"/>
      <c r="DL729" s="13"/>
      <c r="DM729" s="13"/>
      <c r="DN729" s="13"/>
      <c r="DO729" s="13"/>
      <c r="DP729" s="13"/>
      <c r="DQ729" s="13"/>
      <c r="DR729" s="13"/>
      <c r="DS729" s="13"/>
      <c r="DT729" s="13"/>
      <c r="DU729" s="13"/>
    </row>
    <row r="730">
      <c r="A730" s="77"/>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c r="DE730" s="13"/>
      <c r="DF730" s="13"/>
      <c r="DG730" s="13"/>
      <c r="DH730" s="13"/>
      <c r="DI730" s="13"/>
      <c r="DJ730" s="13"/>
      <c r="DK730" s="13"/>
      <c r="DL730" s="13"/>
      <c r="DM730" s="13"/>
      <c r="DN730" s="13"/>
      <c r="DO730" s="13"/>
      <c r="DP730" s="13"/>
      <c r="DQ730" s="13"/>
      <c r="DR730" s="13"/>
      <c r="DS730" s="13"/>
      <c r="DT730" s="13"/>
      <c r="DU730" s="13"/>
    </row>
    <row r="731">
      <c r="A731" s="77"/>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c r="DE731" s="13"/>
      <c r="DF731" s="13"/>
      <c r="DG731" s="13"/>
      <c r="DH731" s="13"/>
      <c r="DI731" s="13"/>
      <c r="DJ731" s="13"/>
      <c r="DK731" s="13"/>
      <c r="DL731" s="13"/>
      <c r="DM731" s="13"/>
      <c r="DN731" s="13"/>
      <c r="DO731" s="13"/>
      <c r="DP731" s="13"/>
      <c r="DQ731" s="13"/>
      <c r="DR731" s="13"/>
      <c r="DS731" s="13"/>
      <c r="DT731" s="13"/>
      <c r="DU731" s="13"/>
    </row>
    <row r="732">
      <c r="A732" s="77"/>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c r="DE732" s="13"/>
      <c r="DF732" s="13"/>
      <c r="DG732" s="13"/>
      <c r="DH732" s="13"/>
      <c r="DI732" s="13"/>
      <c r="DJ732" s="13"/>
      <c r="DK732" s="13"/>
      <c r="DL732" s="13"/>
      <c r="DM732" s="13"/>
      <c r="DN732" s="13"/>
      <c r="DO732" s="13"/>
      <c r="DP732" s="13"/>
      <c r="DQ732" s="13"/>
      <c r="DR732" s="13"/>
      <c r="DS732" s="13"/>
      <c r="DT732" s="13"/>
      <c r="DU732" s="13"/>
    </row>
    <row r="733">
      <c r="A733" s="77"/>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c r="DE733" s="13"/>
      <c r="DF733" s="13"/>
      <c r="DG733" s="13"/>
      <c r="DH733" s="13"/>
      <c r="DI733" s="13"/>
      <c r="DJ733" s="13"/>
      <c r="DK733" s="13"/>
      <c r="DL733" s="13"/>
      <c r="DM733" s="13"/>
      <c r="DN733" s="13"/>
      <c r="DO733" s="13"/>
      <c r="DP733" s="13"/>
      <c r="DQ733" s="13"/>
      <c r="DR733" s="13"/>
      <c r="DS733" s="13"/>
      <c r="DT733" s="13"/>
      <c r="DU733" s="13"/>
    </row>
    <row r="734">
      <c r="A734" s="77"/>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c r="DE734" s="13"/>
      <c r="DF734" s="13"/>
      <c r="DG734" s="13"/>
      <c r="DH734" s="13"/>
      <c r="DI734" s="13"/>
      <c r="DJ734" s="13"/>
      <c r="DK734" s="13"/>
      <c r="DL734" s="13"/>
      <c r="DM734" s="13"/>
      <c r="DN734" s="13"/>
      <c r="DO734" s="13"/>
      <c r="DP734" s="13"/>
      <c r="DQ734" s="13"/>
      <c r="DR734" s="13"/>
      <c r="DS734" s="13"/>
      <c r="DT734" s="13"/>
      <c r="DU734" s="13"/>
    </row>
    <row r="735">
      <c r="A735" s="77"/>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row>
    <row r="736">
      <c r="A736" s="77"/>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c r="DE736" s="13"/>
      <c r="DF736" s="13"/>
      <c r="DG736" s="13"/>
      <c r="DH736" s="13"/>
      <c r="DI736" s="13"/>
      <c r="DJ736" s="13"/>
      <c r="DK736" s="13"/>
      <c r="DL736" s="13"/>
      <c r="DM736" s="13"/>
      <c r="DN736" s="13"/>
      <c r="DO736" s="13"/>
      <c r="DP736" s="13"/>
      <c r="DQ736" s="13"/>
      <c r="DR736" s="13"/>
      <c r="DS736" s="13"/>
      <c r="DT736" s="13"/>
      <c r="DU736" s="13"/>
    </row>
    <row r="737">
      <c r="A737" s="77"/>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c r="DE737" s="13"/>
      <c r="DF737" s="13"/>
      <c r="DG737" s="13"/>
      <c r="DH737" s="13"/>
      <c r="DI737" s="13"/>
      <c r="DJ737" s="13"/>
      <c r="DK737" s="13"/>
      <c r="DL737" s="13"/>
      <c r="DM737" s="13"/>
      <c r="DN737" s="13"/>
      <c r="DO737" s="13"/>
      <c r="DP737" s="13"/>
      <c r="DQ737" s="13"/>
      <c r="DR737" s="13"/>
      <c r="DS737" s="13"/>
      <c r="DT737" s="13"/>
      <c r="DU737" s="13"/>
    </row>
    <row r="738">
      <c r="A738" s="77"/>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c r="DE738" s="13"/>
      <c r="DF738" s="13"/>
      <c r="DG738" s="13"/>
      <c r="DH738" s="13"/>
      <c r="DI738" s="13"/>
      <c r="DJ738" s="13"/>
      <c r="DK738" s="13"/>
      <c r="DL738" s="13"/>
      <c r="DM738" s="13"/>
      <c r="DN738" s="13"/>
      <c r="DO738" s="13"/>
      <c r="DP738" s="13"/>
      <c r="DQ738" s="13"/>
      <c r="DR738" s="13"/>
      <c r="DS738" s="13"/>
      <c r="DT738" s="13"/>
      <c r="DU738" s="13"/>
    </row>
    <row r="739">
      <c r="A739" s="77"/>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c r="DE739" s="13"/>
      <c r="DF739" s="13"/>
      <c r="DG739" s="13"/>
      <c r="DH739" s="13"/>
      <c r="DI739" s="13"/>
      <c r="DJ739" s="13"/>
      <c r="DK739" s="13"/>
      <c r="DL739" s="13"/>
      <c r="DM739" s="13"/>
      <c r="DN739" s="13"/>
      <c r="DO739" s="13"/>
      <c r="DP739" s="13"/>
      <c r="DQ739" s="13"/>
      <c r="DR739" s="13"/>
      <c r="DS739" s="13"/>
      <c r="DT739" s="13"/>
      <c r="DU739" s="13"/>
    </row>
    <row r="740">
      <c r="A740" s="77"/>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c r="DE740" s="13"/>
      <c r="DF740" s="13"/>
      <c r="DG740" s="13"/>
      <c r="DH740" s="13"/>
      <c r="DI740" s="13"/>
      <c r="DJ740" s="13"/>
      <c r="DK740" s="13"/>
      <c r="DL740" s="13"/>
      <c r="DM740" s="13"/>
      <c r="DN740" s="13"/>
      <c r="DO740" s="13"/>
      <c r="DP740" s="13"/>
      <c r="DQ740" s="13"/>
      <c r="DR740" s="13"/>
      <c r="DS740" s="13"/>
      <c r="DT740" s="13"/>
      <c r="DU740" s="13"/>
    </row>
    <row r="741">
      <c r="A741" s="77"/>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c r="DE741" s="13"/>
      <c r="DF741" s="13"/>
      <c r="DG741" s="13"/>
      <c r="DH741" s="13"/>
      <c r="DI741" s="13"/>
      <c r="DJ741" s="13"/>
      <c r="DK741" s="13"/>
      <c r="DL741" s="13"/>
      <c r="DM741" s="13"/>
      <c r="DN741" s="13"/>
      <c r="DO741" s="13"/>
      <c r="DP741" s="13"/>
      <c r="DQ741" s="13"/>
      <c r="DR741" s="13"/>
      <c r="DS741" s="13"/>
      <c r="DT741" s="13"/>
      <c r="DU741" s="13"/>
    </row>
    <row r="742">
      <c r="A742" s="77"/>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c r="DE742" s="13"/>
      <c r="DF742" s="13"/>
      <c r="DG742" s="13"/>
      <c r="DH742" s="13"/>
      <c r="DI742" s="13"/>
      <c r="DJ742" s="13"/>
      <c r="DK742" s="13"/>
      <c r="DL742" s="13"/>
      <c r="DM742" s="13"/>
      <c r="DN742" s="13"/>
      <c r="DO742" s="13"/>
      <c r="DP742" s="13"/>
      <c r="DQ742" s="13"/>
      <c r="DR742" s="13"/>
      <c r="DS742" s="13"/>
      <c r="DT742" s="13"/>
      <c r="DU742" s="13"/>
    </row>
    <row r="743">
      <c r="A743" s="77"/>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row>
    <row r="744">
      <c r="A744" s="77"/>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c r="DD744" s="13"/>
      <c r="DE744" s="13"/>
      <c r="DF744" s="13"/>
      <c r="DG744" s="13"/>
      <c r="DH744" s="13"/>
      <c r="DI744" s="13"/>
      <c r="DJ744" s="13"/>
      <c r="DK744" s="13"/>
      <c r="DL744" s="13"/>
      <c r="DM744" s="13"/>
      <c r="DN744" s="13"/>
      <c r="DO744" s="13"/>
      <c r="DP744" s="13"/>
      <c r="DQ744" s="13"/>
      <c r="DR744" s="13"/>
      <c r="DS744" s="13"/>
      <c r="DT744" s="13"/>
      <c r="DU744" s="13"/>
    </row>
    <row r="745">
      <c r="A745" s="77"/>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c r="DD745" s="13"/>
      <c r="DE745" s="13"/>
      <c r="DF745" s="13"/>
      <c r="DG745" s="13"/>
      <c r="DH745" s="13"/>
      <c r="DI745" s="13"/>
      <c r="DJ745" s="13"/>
      <c r="DK745" s="13"/>
      <c r="DL745" s="13"/>
      <c r="DM745" s="13"/>
      <c r="DN745" s="13"/>
      <c r="DO745" s="13"/>
      <c r="DP745" s="13"/>
      <c r="DQ745" s="13"/>
      <c r="DR745" s="13"/>
      <c r="DS745" s="13"/>
      <c r="DT745" s="13"/>
      <c r="DU745" s="13"/>
    </row>
    <row r="746">
      <c r="A746" s="77"/>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c r="DE746" s="13"/>
      <c r="DF746" s="13"/>
      <c r="DG746" s="13"/>
      <c r="DH746" s="13"/>
      <c r="DI746" s="13"/>
      <c r="DJ746" s="13"/>
      <c r="DK746" s="13"/>
      <c r="DL746" s="13"/>
      <c r="DM746" s="13"/>
      <c r="DN746" s="13"/>
      <c r="DO746" s="13"/>
      <c r="DP746" s="13"/>
      <c r="DQ746" s="13"/>
      <c r="DR746" s="13"/>
      <c r="DS746" s="13"/>
      <c r="DT746" s="13"/>
      <c r="DU746" s="13"/>
    </row>
    <row r="747">
      <c r="A747" s="77"/>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c r="DE747" s="13"/>
      <c r="DF747" s="13"/>
      <c r="DG747" s="13"/>
      <c r="DH747" s="13"/>
      <c r="DI747" s="13"/>
      <c r="DJ747" s="13"/>
      <c r="DK747" s="13"/>
      <c r="DL747" s="13"/>
      <c r="DM747" s="13"/>
      <c r="DN747" s="13"/>
      <c r="DO747" s="13"/>
      <c r="DP747" s="13"/>
      <c r="DQ747" s="13"/>
      <c r="DR747" s="13"/>
      <c r="DS747" s="13"/>
      <c r="DT747" s="13"/>
      <c r="DU747" s="13"/>
    </row>
    <row r="748">
      <c r="A748" s="77"/>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c r="DE748" s="13"/>
      <c r="DF748" s="13"/>
      <c r="DG748" s="13"/>
      <c r="DH748" s="13"/>
      <c r="DI748" s="13"/>
      <c r="DJ748" s="13"/>
      <c r="DK748" s="13"/>
      <c r="DL748" s="13"/>
      <c r="DM748" s="13"/>
      <c r="DN748" s="13"/>
      <c r="DO748" s="13"/>
      <c r="DP748" s="13"/>
      <c r="DQ748" s="13"/>
      <c r="DR748" s="13"/>
      <c r="DS748" s="13"/>
      <c r="DT748" s="13"/>
      <c r="DU748" s="13"/>
    </row>
    <row r="749">
      <c r="A749" s="77"/>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c r="DE749" s="13"/>
      <c r="DF749" s="13"/>
      <c r="DG749" s="13"/>
      <c r="DH749" s="13"/>
      <c r="DI749" s="13"/>
      <c r="DJ749" s="13"/>
      <c r="DK749" s="13"/>
      <c r="DL749" s="13"/>
      <c r="DM749" s="13"/>
      <c r="DN749" s="13"/>
      <c r="DO749" s="13"/>
      <c r="DP749" s="13"/>
      <c r="DQ749" s="13"/>
      <c r="DR749" s="13"/>
      <c r="DS749" s="13"/>
      <c r="DT749" s="13"/>
      <c r="DU749" s="13"/>
    </row>
    <row r="750">
      <c r="A750" s="77"/>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c r="DE750" s="13"/>
      <c r="DF750" s="13"/>
      <c r="DG750" s="13"/>
      <c r="DH750" s="13"/>
      <c r="DI750" s="13"/>
      <c r="DJ750" s="13"/>
      <c r="DK750" s="13"/>
      <c r="DL750" s="13"/>
      <c r="DM750" s="13"/>
      <c r="DN750" s="13"/>
      <c r="DO750" s="13"/>
      <c r="DP750" s="13"/>
      <c r="DQ750" s="13"/>
      <c r="DR750" s="13"/>
      <c r="DS750" s="13"/>
      <c r="DT750" s="13"/>
      <c r="DU750" s="13"/>
    </row>
    <row r="751">
      <c r="A751" s="77"/>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row>
    <row r="752">
      <c r="A752" s="77"/>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X752" s="13"/>
      <c r="CY752" s="13"/>
      <c r="CZ752" s="13"/>
      <c r="DA752" s="13"/>
      <c r="DB752" s="13"/>
      <c r="DC752" s="13"/>
      <c r="DD752" s="13"/>
      <c r="DE752" s="13"/>
      <c r="DF752" s="13"/>
      <c r="DG752" s="13"/>
      <c r="DH752" s="13"/>
      <c r="DI752" s="13"/>
      <c r="DJ752" s="13"/>
      <c r="DK752" s="13"/>
      <c r="DL752" s="13"/>
      <c r="DM752" s="13"/>
      <c r="DN752" s="13"/>
      <c r="DO752" s="13"/>
      <c r="DP752" s="13"/>
      <c r="DQ752" s="13"/>
      <c r="DR752" s="13"/>
      <c r="DS752" s="13"/>
      <c r="DT752" s="13"/>
      <c r="DU752" s="13"/>
    </row>
    <row r="753">
      <c r="A753" s="77"/>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c r="DE753" s="13"/>
      <c r="DF753" s="13"/>
      <c r="DG753" s="13"/>
      <c r="DH753" s="13"/>
      <c r="DI753" s="13"/>
      <c r="DJ753" s="13"/>
      <c r="DK753" s="13"/>
      <c r="DL753" s="13"/>
      <c r="DM753" s="13"/>
      <c r="DN753" s="13"/>
      <c r="DO753" s="13"/>
      <c r="DP753" s="13"/>
      <c r="DQ753" s="13"/>
      <c r="DR753" s="13"/>
      <c r="DS753" s="13"/>
      <c r="DT753" s="13"/>
      <c r="DU753" s="13"/>
    </row>
    <row r="754">
      <c r="A754" s="77"/>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c r="DE754" s="13"/>
      <c r="DF754" s="13"/>
      <c r="DG754" s="13"/>
      <c r="DH754" s="13"/>
      <c r="DI754" s="13"/>
      <c r="DJ754" s="13"/>
      <c r="DK754" s="13"/>
      <c r="DL754" s="13"/>
      <c r="DM754" s="13"/>
      <c r="DN754" s="13"/>
      <c r="DO754" s="13"/>
      <c r="DP754" s="13"/>
      <c r="DQ754" s="13"/>
      <c r="DR754" s="13"/>
      <c r="DS754" s="13"/>
      <c r="DT754" s="13"/>
      <c r="DU754" s="13"/>
    </row>
    <row r="755">
      <c r="A755" s="77"/>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X755" s="13"/>
      <c r="CY755" s="13"/>
      <c r="CZ755" s="13"/>
      <c r="DA755" s="13"/>
      <c r="DB755" s="13"/>
      <c r="DC755" s="13"/>
      <c r="DD755" s="13"/>
      <c r="DE755" s="13"/>
      <c r="DF755" s="13"/>
      <c r="DG755" s="13"/>
      <c r="DH755" s="13"/>
      <c r="DI755" s="13"/>
      <c r="DJ755" s="13"/>
      <c r="DK755" s="13"/>
      <c r="DL755" s="13"/>
      <c r="DM755" s="13"/>
      <c r="DN755" s="13"/>
      <c r="DO755" s="13"/>
      <c r="DP755" s="13"/>
      <c r="DQ755" s="13"/>
      <c r="DR755" s="13"/>
      <c r="DS755" s="13"/>
      <c r="DT755" s="13"/>
      <c r="DU755" s="13"/>
    </row>
    <row r="756">
      <c r="A756" s="77"/>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c r="DE756" s="13"/>
      <c r="DF756" s="13"/>
      <c r="DG756" s="13"/>
      <c r="DH756" s="13"/>
      <c r="DI756" s="13"/>
      <c r="DJ756" s="13"/>
      <c r="DK756" s="13"/>
      <c r="DL756" s="13"/>
      <c r="DM756" s="13"/>
      <c r="DN756" s="13"/>
      <c r="DO756" s="13"/>
      <c r="DP756" s="13"/>
      <c r="DQ756" s="13"/>
      <c r="DR756" s="13"/>
      <c r="DS756" s="13"/>
      <c r="DT756" s="13"/>
      <c r="DU756" s="13"/>
    </row>
    <row r="757">
      <c r="A757" s="77"/>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c r="DD757" s="13"/>
      <c r="DE757" s="13"/>
      <c r="DF757" s="13"/>
      <c r="DG757" s="13"/>
      <c r="DH757" s="13"/>
      <c r="DI757" s="13"/>
      <c r="DJ757" s="13"/>
      <c r="DK757" s="13"/>
      <c r="DL757" s="13"/>
      <c r="DM757" s="13"/>
      <c r="DN757" s="13"/>
      <c r="DO757" s="13"/>
      <c r="DP757" s="13"/>
      <c r="DQ757" s="13"/>
      <c r="DR757" s="13"/>
      <c r="DS757" s="13"/>
      <c r="DT757" s="13"/>
      <c r="DU757" s="13"/>
    </row>
    <row r="758">
      <c r="A758" s="77"/>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c r="DD758" s="13"/>
      <c r="DE758" s="13"/>
      <c r="DF758" s="13"/>
      <c r="DG758" s="13"/>
      <c r="DH758" s="13"/>
      <c r="DI758" s="13"/>
      <c r="DJ758" s="13"/>
      <c r="DK758" s="13"/>
      <c r="DL758" s="13"/>
      <c r="DM758" s="13"/>
      <c r="DN758" s="13"/>
      <c r="DO758" s="13"/>
      <c r="DP758" s="13"/>
      <c r="DQ758" s="13"/>
      <c r="DR758" s="13"/>
      <c r="DS758" s="13"/>
      <c r="DT758" s="13"/>
      <c r="DU758" s="13"/>
    </row>
    <row r="759">
      <c r="A759" s="77"/>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row>
    <row r="760">
      <c r="A760" s="77"/>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c r="DD760" s="13"/>
      <c r="DE760" s="13"/>
      <c r="DF760" s="13"/>
      <c r="DG760" s="13"/>
      <c r="DH760" s="13"/>
      <c r="DI760" s="13"/>
      <c r="DJ760" s="13"/>
      <c r="DK760" s="13"/>
      <c r="DL760" s="13"/>
      <c r="DM760" s="13"/>
      <c r="DN760" s="13"/>
      <c r="DO760" s="13"/>
      <c r="DP760" s="13"/>
      <c r="DQ760" s="13"/>
      <c r="DR760" s="13"/>
      <c r="DS760" s="13"/>
      <c r="DT760" s="13"/>
      <c r="DU760" s="13"/>
    </row>
    <row r="761">
      <c r="A761" s="77"/>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c r="DE761" s="13"/>
      <c r="DF761" s="13"/>
      <c r="DG761" s="13"/>
      <c r="DH761" s="13"/>
      <c r="DI761" s="13"/>
      <c r="DJ761" s="13"/>
      <c r="DK761" s="13"/>
      <c r="DL761" s="13"/>
      <c r="DM761" s="13"/>
      <c r="DN761" s="13"/>
      <c r="DO761" s="13"/>
      <c r="DP761" s="13"/>
      <c r="DQ761" s="13"/>
      <c r="DR761" s="13"/>
      <c r="DS761" s="13"/>
      <c r="DT761" s="13"/>
      <c r="DU761" s="13"/>
    </row>
    <row r="762">
      <c r="A762" s="77"/>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c r="DE762" s="13"/>
      <c r="DF762" s="13"/>
      <c r="DG762" s="13"/>
      <c r="DH762" s="13"/>
      <c r="DI762" s="13"/>
      <c r="DJ762" s="13"/>
      <c r="DK762" s="13"/>
      <c r="DL762" s="13"/>
      <c r="DM762" s="13"/>
      <c r="DN762" s="13"/>
      <c r="DO762" s="13"/>
      <c r="DP762" s="13"/>
      <c r="DQ762" s="13"/>
      <c r="DR762" s="13"/>
      <c r="DS762" s="13"/>
      <c r="DT762" s="13"/>
      <c r="DU762" s="13"/>
    </row>
    <row r="763">
      <c r="A763" s="77"/>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c r="DD763" s="13"/>
      <c r="DE763" s="13"/>
      <c r="DF763" s="13"/>
      <c r="DG763" s="13"/>
      <c r="DH763" s="13"/>
      <c r="DI763" s="13"/>
      <c r="DJ763" s="13"/>
      <c r="DK763" s="13"/>
      <c r="DL763" s="13"/>
      <c r="DM763" s="13"/>
      <c r="DN763" s="13"/>
      <c r="DO763" s="13"/>
      <c r="DP763" s="13"/>
      <c r="DQ763" s="13"/>
      <c r="DR763" s="13"/>
      <c r="DS763" s="13"/>
      <c r="DT763" s="13"/>
      <c r="DU763" s="13"/>
    </row>
    <row r="764">
      <c r="A764" s="77"/>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c r="DE764" s="13"/>
      <c r="DF764" s="13"/>
      <c r="DG764" s="13"/>
      <c r="DH764" s="13"/>
      <c r="DI764" s="13"/>
      <c r="DJ764" s="13"/>
      <c r="DK764" s="13"/>
      <c r="DL764" s="13"/>
      <c r="DM764" s="13"/>
      <c r="DN764" s="13"/>
      <c r="DO764" s="13"/>
      <c r="DP764" s="13"/>
      <c r="DQ764" s="13"/>
      <c r="DR764" s="13"/>
      <c r="DS764" s="13"/>
      <c r="DT764" s="13"/>
      <c r="DU764" s="13"/>
    </row>
    <row r="765">
      <c r="A765" s="77"/>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c r="DE765" s="13"/>
      <c r="DF765" s="13"/>
      <c r="DG765" s="13"/>
      <c r="DH765" s="13"/>
      <c r="DI765" s="13"/>
      <c r="DJ765" s="13"/>
      <c r="DK765" s="13"/>
      <c r="DL765" s="13"/>
      <c r="DM765" s="13"/>
      <c r="DN765" s="13"/>
      <c r="DO765" s="13"/>
      <c r="DP765" s="13"/>
      <c r="DQ765" s="13"/>
      <c r="DR765" s="13"/>
      <c r="DS765" s="13"/>
      <c r="DT765" s="13"/>
      <c r="DU765" s="13"/>
    </row>
    <row r="766">
      <c r="A766" s="77"/>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c r="DE766" s="13"/>
      <c r="DF766" s="13"/>
      <c r="DG766" s="13"/>
      <c r="DH766" s="13"/>
      <c r="DI766" s="13"/>
      <c r="DJ766" s="13"/>
      <c r="DK766" s="13"/>
      <c r="DL766" s="13"/>
      <c r="DM766" s="13"/>
      <c r="DN766" s="13"/>
      <c r="DO766" s="13"/>
      <c r="DP766" s="13"/>
      <c r="DQ766" s="13"/>
      <c r="DR766" s="13"/>
      <c r="DS766" s="13"/>
      <c r="DT766" s="13"/>
      <c r="DU766" s="13"/>
    </row>
    <row r="767">
      <c r="A767" s="77"/>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row>
    <row r="768">
      <c r="A768" s="77"/>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c r="DE768" s="13"/>
      <c r="DF768" s="13"/>
      <c r="DG768" s="13"/>
      <c r="DH768" s="13"/>
      <c r="DI768" s="13"/>
      <c r="DJ768" s="13"/>
      <c r="DK768" s="13"/>
      <c r="DL768" s="13"/>
      <c r="DM768" s="13"/>
      <c r="DN768" s="13"/>
      <c r="DO768" s="13"/>
      <c r="DP768" s="13"/>
      <c r="DQ768" s="13"/>
      <c r="DR768" s="13"/>
      <c r="DS768" s="13"/>
      <c r="DT768" s="13"/>
      <c r="DU768" s="13"/>
    </row>
    <row r="769">
      <c r="A769" s="77"/>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c r="DE769" s="13"/>
      <c r="DF769" s="13"/>
      <c r="DG769" s="13"/>
      <c r="DH769" s="13"/>
      <c r="DI769" s="13"/>
      <c r="DJ769" s="13"/>
      <c r="DK769" s="13"/>
      <c r="DL769" s="13"/>
      <c r="DM769" s="13"/>
      <c r="DN769" s="13"/>
      <c r="DO769" s="13"/>
      <c r="DP769" s="13"/>
      <c r="DQ769" s="13"/>
      <c r="DR769" s="13"/>
      <c r="DS769" s="13"/>
      <c r="DT769" s="13"/>
      <c r="DU769" s="13"/>
    </row>
    <row r="770">
      <c r="A770" s="77"/>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c r="DE770" s="13"/>
      <c r="DF770" s="13"/>
      <c r="DG770" s="13"/>
      <c r="DH770" s="13"/>
      <c r="DI770" s="13"/>
      <c r="DJ770" s="13"/>
      <c r="DK770" s="13"/>
      <c r="DL770" s="13"/>
      <c r="DM770" s="13"/>
      <c r="DN770" s="13"/>
      <c r="DO770" s="13"/>
      <c r="DP770" s="13"/>
      <c r="DQ770" s="13"/>
      <c r="DR770" s="13"/>
      <c r="DS770" s="13"/>
      <c r="DT770" s="13"/>
      <c r="DU770" s="13"/>
    </row>
    <row r="771">
      <c r="A771" s="77"/>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c r="DE771" s="13"/>
      <c r="DF771" s="13"/>
      <c r="DG771" s="13"/>
      <c r="DH771" s="13"/>
      <c r="DI771" s="13"/>
      <c r="DJ771" s="13"/>
      <c r="DK771" s="13"/>
      <c r="DL771" s="13"/>
      <c r="DM771" s="13"/>
      <c r="DN771" s="13"/>
      <c r="DO771" s="13"/>
      <c r="DP771" s="13"/>
      <c r="DQ771" s="13"/>
      <c r="DR771" s="13"/>
      <c r="DS771" s="13"/>
      <c r="DT771" s="13"/>
      <c r="DU771" s="13"/>
    </row>
    <row r="772">
      <c r="A772" s="77"/>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c r="DE772" s="13"/>
      <c r="DF772" s="13"/>
      <c r="DG772" s="13"/>
      <c r="DH772" s="13"/>
      <c r="DI772" s="13"/>
      <c r="DJ772" s="13"/>
      <c r="DK772" s="13"/>
      <c r="DL772" s="13"/>
      <c r="DM772" s="13"/>
      <c r="DN772" s="13"/>
      <c r="DO772" s="13"/>
      <c r="DP772" s="13"/>
      <c r="DQ772" s="13"/>
      <c r="DR772" s="13"/>
      <c r="DS772" s="13"/>
      <c r="DT772" s="13"/>
      <c r="DU772" s="13"/>
    </row>
    <row r="773">
      <c r="A773" s="77"/>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c r="DE773" s="13"/>
      <c r="DF773" s="13"/>
      <c r="DG773" s="13"/>
      <c r="DH773" s="13"/>
      <c r="DI773" s="13"/>
      <c r="DJ773" s="13"/>
      <c r="DK773" s="13"/>
      <c r="DL773" s="13"/>
      <c r="DM773" s="13"/>
      <c r="DN773" s="13"/>
      <c r="DO773" s="13"/>
      <c r="DP773" s="13"/>
      <c r="DQ773" s="13"/>
      <c r="DR773" s="13"/>
      <c r="DS773" s="13"/>
      <c r="DT773" s="13"/>
      <c r="DU773" s="13"/>
    </row>
    <row r="774">
      <c r="A774" s="77"/>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c r="DE774" s="13"/>
      <c r="DF774" s="13"/>
      <c r="DG774" s="13"/>
      <c r="DH774" s="13"/>
      <c r="DI774" s="13"/>
      <c r="DJ774" s="13"/>
      <c r="DK774" s="13"/>
      <c r="DL774" s="13"/>
      <c r="DM774" s="13"/>
      <c r="DN774" s="13"/>
      <c r="DO774" s="13"/>
      <c r="DP774" s="13"/>
      <c r="DQ774" s="13"/>
      <c r="DR774" s="13"/>
      <c r="DS774" s="13"/>
      <c r="DT774" s="13"/>
      <c r="DU774" s="13"/>
    </row>
    <row r="775">
      <c r="A775" s="77"/>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row>
    <row r="776">
      <c r="A776" s="77"/>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c r="DE776" s="13"/>
      <c r="DF776" s="13"/>
      <c r="DG776" s="13"/>
      <c r="DH776" s="13"/>
      <c r="DI776" s="13"/>
      <c r="DJ776" s="13"/>
      <c r="DK776" s="13"/>
      <c r="DL776" s="13"/>
      <c r="DM776" s="13"/>
      <c r="DN776" s="13"/>
      <c r="DO776" s="13"/>
      <c r="DP776" s="13"/>
      <c r="DQ776" s="13"/>
      <c r="DR776" s="13"/>
      <c r="DS776" s="13"/>
      <c r="DT776" s="13"/>
      <c r="DU776" s="13"/>
    </row>
    <row r="777">
      <c r="A777" s="77"/>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c r="DE777" s="13"/>
      <c r="DF777" s="13"/>
      <c r="DG777" s="13"/>
      <c r="DH777" s="13"/>
      <c r="DI777" s="13"/>
      <c r="DJ777" s="13"/>
      <c r="DK777" s="13"/>
      <c r="DL777" s="13"/>
      <c r="DM777" s="13"/>
      <c r="DN777" s="13"/>
      <c r="DO777" s="13"/>
      <c r="DP777" s="13"/>
      <c r="DQ777" s="13"/>
      <c r="DR777" s="13"/>
      <c r="DS777" s="13"/>
      <c r="DT777" s="13"/>
      <c r="DU777" s="13"/>
    </row>
    <row r="778">
      <c r="A778" s="77"/>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c r="DE778" s="13"/>
      <c r="DF778" s="13"/>
      <c r="DG778" s="13"/>
      <c r="DH778" s="13"/>
      <c r="DI778" s="13"/>
      <c r="DJ778" s="13"/>
      <c r="DK778" s="13"/>
      <c r="DL778" s="13"/>
      <c r="DM778" s="13"/>
      <c r="DN778" s="13"/>
      <c r="DO778" s="13"/>
      <c r="DP778" s="13"/>
      <c r="DQ778" s="13"/>
      <c r="DR778" s="13"/>
      <c r="DS778" s="13"/>
      <c r="DT778" s="13"/>
      <c r="DU778" s="13"/>
    </row>
    <row r="779">
      <c r="A779" s="77"/>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c r="DE779" s="13"/>
      <c r="DF779" s="13"/>
      <c r="DG779" s="13"/>
      <c r="DH779" s="13"/>
      <c r="DI779" s="13"/>
      <c r="DJ779" s="13"/>
      <c r="DK779" s="13"/>
      <c r="DL779" s="13"/>
      <c r="DM779" s="13"/>
      <c r="DN779" s="13"/>
      <c r="DO779" s="13"/>
      <c r="DP779" s="13"/>
      <c r="DQ779" s="13"/>
      <c r="DR779" s="13"/>
      <c r="DS779" s="13"/>
      <c r="DT779" s="13"/>
      <c r="DU779" s="13"/>
    </row>
    <row r="780">
      <c r="A780" s="77"/>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c r="DE780" s="13"/>
      <c r="DF780" s="13"/>
      <c r="DG780" s="13"/>
      <c r="DH780" s="13"/>
      <c r="DI780" s="13"/>
      <c r="DJ780" s="13"/>
      <c r="DK780" s="13"/>
      <c r="DL780" s="13"/>
      <c r="DM780" s="13"/>
      <c r="DN780" s="13"/>
      <c r="DO780" s="13"/>
      <c r="DP780" s="13"/>
      <c r="DQ780" s="13"/>
      <c r="DR780" s="13"/>
      <c r="DS780" s="13"/>
      <c r="DT780" s="13"/>
      <c r="DU780" s="13"/>
    </row>
    <row r="781">
      <c r="A781" s="77"/>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c r="DE781" s="13"/>
      <c r="DF781" s="13"/>
      <c r="DG781" s="13"/>
      <c r="DH781" s="13"/>
      <c r="DI781" s="13"/>
      <c r="DJ781" s="13"/>
      <c r="DK781" s="13"/>
      <c r="DL781" s="13"/>
      <c r="DM781" s="13"/>
      <c r="DN781" s="13"/>
      <c r="DO781" s="13"/>
      <c r="DP781" s="13"/>
      <c r="DQ781" s="13"/>
      <c r="DR781" s="13"/>
      <c r="DS781" s="13"/>
      <c r="DT781" s="13"/>
      <c r="DU781" s="13"/>
    </row>
    <row r="782">
      <c r="A782" s="77"/>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c r="DE782" s="13"/>
      <c r="DF782" s="13"/>
      <c r="DG782" s="13"/>
      <c r="DH782" s="13"/>
      <c r="DI782" s="13"/>
      <c r="DJ782" s="13"/>
      <c r="DK782" s="13"/>
      <c r="DL782" s="13"/>
      <c r="DM782" s="13"/>
      <c r="DN782" s="13"/>
      <c r="DO782" s="13"/>
      <c r="DP782" s="13"/>
      <c r="DQ782" s="13"/>
      <c r="DR782" s="13"/>
      <c r="DS782" s="13"/>
      <c r="DT782" s="13"/>
      <c r="DU782" s="13"/>
    </row>
    <row r="783">
      <c r="A783" s="77"/>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row>
    <row r="784">
      <c r="A784" s="77"/>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c r="DE784" s="13"/>
      <c r="DF784" s="13"/>
      <c r="DG784" s="13"/>
      <c r="DH784" s="13"/>
      <c r="DI784" s="13"/>
      <c r="DJ784" s="13"/>
      <c r="DK784" s="13"/>
      <c r="DL784" s="13"/>
      <c r="DM784" s="13"/>
      <c r="DN784" s="13"/>
      <c r="DO784" s="13"/>
      <c r="DP784" s="13"/>
      <c r="DQ784" s="13"/>
      <c r="DR784" s="13"/>
      <c r="DS784" s="13"/>
      <c r="DT784" s="13"/>
      <c r="DU784" s="13"/>
    </row>
    <row r="785">
      <c r="A785" s="77"/>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X785" s="13"/>
      <c r="CY785" s="13"/>
      <c r="CZ785" s="13"/>
      <c r="DA785" s="13"/>
      <c r="DB785" s="13"/>
      <c r="DC785" s="13"/>
      <c r="DD785" s="13"/>
      <c r="DE785" s="13"/>
      <c r="DF785" s="13"/>
      <c r="DG785" s="13"/>
      <c r="DH785" s="13"/>
      <c r="DI785" s="13"/>
      <c r="DJ785" s="13"/>
      <c r="DK785" s="13"/>
      <c r="DL785" s="13"/>
      <c r="DM785" s="13"/>
      <c r="DN785" s="13"/>
      <c r="DO785" s="13"/>
      <c r="DP785" s="13"/>
      <c r="DQ785" s="13"/>
      <c r="DR785" s="13"/>
      <c r="DS785" s="13"/>
      <c r="DT785" s="13"/>
      <c r="DU785" s="13"/>
    </row>
    <row r="786">
      <c r="A786" s="77"/>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c r="DE786" s="13"/>
      <c r="DF786" s="13"/>
      <c r="DG786" s="13"/>
      <c r="DH786" s="13"/>
      <c r="DI786" s="13"/>
      <c r="DJ786" s="13"/>
      <c r="DK786" s="13"/>
      <c r="DL786" s="13"/>
      <c r="DM786" s="13"/>
      <c r="DN786" s="13"/>
      <c r="DO786" s="13"/>
      <c r="DP786" s="13"/>
      <c r="DQ786" s="13"/>
      <c r="DR786" s="13"/>
      <c r="DS786" s="13"/>
      <c r="DT786" s="13"/>
      <c r="DU786" s="13"/>
    </row>
    <row r="787">
      <c r="A787" s="77"/>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3"/>
      <c r="DE787" s="13"/>
      <c r="DF787" s="13"/>
      <c r="DG787" s="13"/>
      <c r="DH787" s="13"/>
      <c r="DI787" s="13"/>
      <c r="DJ787" s="13"/>
      <c r="DK787" s="13"/>
      <c r="DL787" s="13"/>
      <c r="DM787" s="13"/>
      <c r="DN787" s="13"/>
      <c r="DO787" s="13"/>
      <c r="DP787" s="13"/>
      <c r="DQ787" s="13"/>
      <c r="DR787" s="13"/>
      <c r="DS787" s="13"/>
      <c r="DT787" s="13"/>
      <c r="DU787" s="13"/>
    </row>
    <row r="788">
      <c r="A788" s="77"/>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c r="DE788" s="13"/>
      <c r="DF788" s="13"/>
      <c r="DG788" s="13"/>
      <c r="DH788" s="13"/>
      <c r="DI788" s="13"/>
      <c r="DJ788" s="13"/>
      <c r="DK788" s="13"/>
      <c r="DL788" s="13"/>
      <c r="DM788" s="13"/>
      <c r="DN788" s="13"/>
      <c r="DO788" s="13"/>
      <c r="DP788" s="13"/>
      <c r="DQ788" s="13"/>
      <c r="DR788" s="13"/>
      <c r="DS788" s="13"/>
      <c r="DT788" s="13"/>
      <c r="DU788" s="13"/>
    </row>
    <row r="789">
      <c r="A789" s="77"/>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c r="DE789" s="13"/>
      <c r="DF789" s="13"/>
      <c r="DG789" s="13"/>
      <c r="DH789" s="13"/>
      <c r="DI789" s="13"/>
      <c r="DJ789" s="13"/>
      <c r="DK789" s="13"/>
      <c r="DL789" s="13"/>
      <c r="DM789" s="13"/>
      <c r="DN789" s="13"/>
      <c r="DO789" s="13"/>
      <c r="DP789" s="13"/>
      <c r="DQ789" s="13"/>
      <c r="DR789" s="13"/>
      <c r="DS789" s="13"/>
      <c r="DT789" s="13"/>
      <c r="DU789" s="13"/>
    </row>
    <row r="790">
      <c r="A790" s="77"/>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c r="DE790" s="13"/>
      <c r="DF790" s="13"/>
      <c r="DG790" s="13"/>
      <c r="DH790" s="13"/>
      <c r="DI790" s="13"/>
      <c r="DJ790" s="13"/>
      <c r="DK790" s="13"/>
      <c r="DL790" s="13"/>
      <c r="DM790" s="13"/>
      <c r="DN790" s="13"/>
      <c r="DO790" s="13"/>
      <c r="DP790" s="13"/>
      <c r="DQ790" s="13"/>
      <c r="DR790" s="13"/>
      <c r="DS790" s="13"/>
      <c r="DT790" s="13"/>
      <c r="DU790" s="13"/>
    </row>
    <row r="791">
      <c r="A791" s="77"/>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row>
    <row r="792">
      <c r="A792" s="77"/>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X792" s="13"/>
      <c r="CY792" s="13"/>
      <c r="CZ792" s="13"/>
      <c r="DA792" s="13"/>
      <c r="DB792" s="13"/>
      <c r="DC792" s="13"/>
      <c r="DD792" s="13"/>
      <c r="DE792" s="13"/>
      <c r="DF792" s="13"/>
      <c r="DG792" s="13"/>
      <c r="DH792" s="13"/>
      <c r="DI792" s="13"/>
      <c r="DJ792" s="13"/>
      <c r="DK792" s="13"/>
      <c r="DL792" s="13"/>
      <c r="DM792" s="13"/>
      <c r="DN792" s="13"/>
      <c r="DO792" s="13"/>
      <c r="DP792" s="13"/>
      <c r="DQ792" s="13"/>
      <c r="DR792" s="13"/>
      <c r="DS792" s="13"/>
      <c r="DT792" s="13"/>
      <c r="DU792" s="13"/>
    </row>
    <row r="793">
      <c r="A793" s="77"/>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c r="DE793" s="13"/>
      <c r="DF793" s="13"/>
      <c r="DG793" s="13"/>
      <c r="DH793" s="13"/>
      <c r="DI793" s="13"/>
      <c r="DJ793" s="13"/>
      <c r="DK793" s="13"/>
      <c r="DL793" s="13"/>
      <c r="DM793" s="13"/>
      <c r="DN793" s="13"/>
      <c r="DO793" s="13"/>
      <c r="DP793" s="13"/>
      <c r="DQ793" s="13"/>
      <c r="DR793" s="13"/>
      <c r="DS793" s="13"/>
      <c r="DT793" s="13"/>
      <c r="DU793" s="13"/>
    </row>
    <row r="794">
      <c r="A794" s="77"/>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c r="DE794" s="13"/>
      <c r="DF794" s="13"/>
      <c r="DG794" s="13"/>
      <c r="DH794" s="13"/>
      <c r="DI794" s="13"/>
      <c r="DJ794" s="13"/>
      <c r="DK794" s="13"/>
      <c r="DL794" s="13"/>
      <c r="DM794" s="13"/>
      <c r="DN794" s="13"/>
      <c r="DO794" s="13"/>
      <c r="DP794" s="13"/>
      <c r="DQ794" s="13"/>
      <c r="DR794" s="13"/>
      <c r="DS794" s="13"/>
      <c r="DT794" s="13"/>
      <c r="DU794" s="13"/>
    </row>
    <row r="795">
      <c r="A795" s="77"/>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c r="DE795" s="13"/>
      <c r="DF795" s="13"/>
      <c r="DG795" s="13"/>
      <c r="DH795" s="13"/>
      <c r="DI795" s="13"/>
      <c r="DJ795" s="13"/>
      <c r="DK795" s="13"/>
      <c r="DL795" s="13"/>
      <c r="DM795" s="13"/>
      <c r="DN795" s="13"/>
      <c r="DO795" s="13"/>
      <c r="DP795" s="13"/>
      <c r="DQ795" s="13"/>
      <c r="DR795" s="13"/>
      <c r="DS795" s="13"/>
      <c r="DT795" s="13"/>
      <c r="DU795" s="13"/>
    </row>
    <row r="796">
      <c r="A796" s="77"/>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c r="DA796" s="13"/>
      <c r="DB796" s="13"/>
      <c r="DC796" s="13"/>
      <c r="DD796" s="13"/>
      <c r="DE796" s="13"/>
      <c r="DF796" s="13"/>
      <c r="DG796" s="13"/>
      <c r="DH796" s="13"/>
      <c r="DI796" s="13"/>
      <c r="DJ796" s="13"/>
      <c r="DK796" s="13"/>
      <c r="DL796" s="13"/>
      <c r="DM796" s="13"/>
      <c r="DN796" s="13"/>
      <c r="DO796" s="13"/>
      <c r="DP796" s="13"/>
      <c r="DQ796" s="13"/>
      <c r="DR796" s="13"/>
      <c r="DS796" s="13"/>
      <c r="DT796" s="13"/>
      <c r="DU796" s="13"/>
    </row>
    <row r="797">
      <c r="A797" s="77"/>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X797" s="13"/>
      <c r="CY797" s="13"/>
      <c r="CZ797" s="13"/>
      <c r="DA797" s="13"/>
      <c r="DB797" s="13"/>
      <c r="DC797" s="13"/>
      <c r="DD797" s="13"/>
      <c r="DE797" s="13"/>
      <c r="DF797" s="13"/>
      <c r="DG797" s="13"/>
      <c r="DH797" s="13"/>
      <c r="DI797" s="13"/>
      <c r="DJ797" s="13"/>
      <c r="DK797" s="13"/>
      <c r="DL797" s="13"/>
      <c r="DM797" s="13"/>
      <c r="DN797" s="13"/>
      <c r="DO797" s="13"/>
      <c r="DP797" s="13"/>
      <c r="DQ797" s="13"/>
      <c r="DR797" s="13"/>
      <c r="DS797" s="13"/>
      <c r="DT797" s="13"/>
      <c r="DU797" s="13"/>
    </row>
    <row r="798">
      <c r="A798" s="77"/>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c r="DE798" s="13"/>
      <c r="DF798" s="13"/>
      <c r="DG798" s="13"/>
      <c r="DH798" s="13"/>
      <c r="DI798" s="13"/>
      <c r="DJ798" s="13"/>
      <c r="DK798" s="13"/>
      <c r="DL798" s="13"/>
      <c r="DM798" s="13"/>
      <c r="DN798" s="13"/>
      <c r="DO798" s="13"/>
      <c r="DP798" s="13"/>
      <c r="DQ798" s="13"/>
      <c r="DR798" s="13"/>
      <c r="DS798" s="13"/>
      <c r="DT798" s="13"/>
      <c r="DU798" s="13"/>
    </row>
    <row r="799">
      <c r="A799" s="77"/>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row>
    <row r="800">
      <c r="A800" s="77"/>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c r="DE800" s="13"/>
      <c r="DF800" s="13"/>
      <c r="DG800" s="13"/>
      <c r="DH800" s="13"/>
      <c r="DI800" s="13"/>
      <c r="DJ800" s="13"/>
      <c r="DK800" s="13"/>
      <c r="DL800" s="13"/>
      <c r="DM800" s="13"/>
      <c r="DN800" s="13"/>
      <c r="DO800" s="13"/>
      <c r="DP800" s="13"/>
      <c r="DQ800" s="13"/>
      <c r="DR800" s="13"/>
      <c r="DS800" s="13"/>
      <c r="DT800" s="13"/>
      <c r="DU800" s="13"/>
    </row>
    <row r="801">
      <c r="A801" s="77"/>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c r="DE801" s="13"/>
      <c r="DF801" s="13"/>
      <c r="DG801" s="13"/>
      <c r="DH801" s="13"/>
      <c r="DI801" s="13"/>
      <c r="DJ801" s="13"/>
      <c r="DK801" s="13"/>
      <c r="DL801" s="13"/>
      <c r="DM801" s="13"/>
      <c r="DN801" s="13"/>
      <c r="DO801" s="13"/>
      <c r="DP801" s="13"/>
      <c r="DQ801" s="13"/>
      <c r="DR801" s="13"/>
      <c r="DS801" s="13"/>
      <c r="DT801" s="13"/>
      <c r="DU801" s="13"/>
    </row>
    <row r="802">
      <c r="A802" s="77"/>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c r="DE802" s="13"/>
      <c r="DF802" s="13"/>
      <c r="DG802" s="13"/>
      <c r="DH802" s="13"/>
      <c r="DI802" s="13"/>
      <c r="DJ802" s="13"/>
      <c r="DK802" s="13"/>
      <c r="DL802" s="13"/>
      <c r="DM802" s="13"/>
      <c r="DN802" s="13"/>
      <c r="DO802" s="13"/>
      <c r="DP802" s="13"/>
      <c r="DQ802" s="13"/>
      <c r="DR802" s="13"/>
      <c r="DS802" s="13"/>
      <c r="DT802" s="13"/>
      <c r="DU802" s="13"/>
    </row>
    <row r="803">
      <c r="A803" s="77"/>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c r="DE803" s="13"/>
      <c r="DF803" s="13"/>
      <c r="DG803" s="13"/>
      <c r="DH803" s="13"/>
      <c r="DI803" s="13"/>
      <c r="DJ803" s="13"/>
      <c r="DK803" s="13"/>
      <c r="DL803" s="13"/>
      <c r="DM803" s="13"/>
      <c r="DN803" s="13"/>
      <c r="DO803" s="13"/>
      <c r="DP803" s="13"/>
      <c r="DQ803" s="13"/>
      <c r="DR803" s="13"/>
      <c r="DS803" s="13"/>
      <c r="DT803" s="13"/>
      <c r="DU803" s="13"/>
    </row>
    <row r="804">
      <c r="A804" s="77"/>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c r="DE804" s="13"/>
      <c r="DF804" s="13"/>
      <c r="DG804" s="13"/>
      <c r="DH804" s="13"/>
      <c r="DI804" s="13"/>
      <c r="DJ804" s="13"/>
      <c r="DK804" s="13"/>
      <c r="DL804" s="13"/>
      <c r="DM804" s="13"/>
      <c r="DN804" s="13"/>
      <c r="DO804" s="13"/>
      <c r="DP804" s="13"/>
      <c r="DQ804" s="13"/>
      <c r="DR804" s="13"/>
      <c r="DS804" s="13"/>
      <c r="DT804" s="13"/>
      <c r="DU804" s="13"/>
    </row>
    <row r="805">
      <c r="A805" s="77"/>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c r="DD805" s="13"/>
      <c r="DE805" s="13"/>
      <c r="DF805" s="13"/>
      <c r="DG805" s="13"/>
      <c r="DH805" s="13"/>
      <c r="DI805" s="13"/>
      <c r="DJ805" s="13"/>
      <c r="DK805" s="13"/>
      <c r="DL805" s="13"/>
      <c r="DM805" s="13"/>
      <c r="DN805" s="13"/>
      <c r="DO805" s="13"/>
      <c r="DP805" s="13"/>
      <c r="DQ805" s="13"/>
      <c r="DR805" s="13"/>
      <c r="DS805" s="13"/>
      <c r="DT805" s="13"/>
      <c r="DU805" s="13"/>
    </row>
    <row r="806">
      <c r="A806" s="77"/>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c r="DE806" s="13"/>
      <c r="DF806" s="13"/>
      <c r="DG806" s="13"/>
      <c r="DH806" s="13"/>
      <c r="DI806" s="13"/>
      <c r="DJ806" s="13"/>
      <c r="DK806" s="13"/>
      <c r="DL806" s="13"/>
      <c r="DM806" s="13"/>
      <c r="DN806" s="13"/>
      <c r="DO806" s="13"/>
      <c r="DP806" s="13"/>
      <c r="DQ806" s="13"/>
      <c r="DR806" s="13"/>
      <c r="DS806" s="13"/>
      <c r="DT806" s="13"/>
      <c r="DU806" s="13"/>
    </row>
    <row r="807">
      <c r="A807" s="77"/>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row>
    <row r="808">
      <c r="A808" s="77"/>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c r="DE808" s="13"/>
      <c r="DF808" s="13"/>
      <c r="DG808" s="13"/>
      <c r="DH808" s="13"/>
      <c r="DI808" s="13"/>
      <c r="DJ808" s="13"/>
      <c r="DK808" s="13"/>
      <c r="DL808" s="13"/>
      <c r="DM808" s="13"/>
      <c r="DN808" s="13"/>
      <c r="DO808" s="13"/>
      <c r="DP808" s="13"/>
      <c r="DQ808" s="13"/>
      <c r="DR808" s="13"/>
      <c r="DS808" s="13"/>
      <c r="DT808" s="13"/>
      <c r="DU808" s="13"/>
    </row>
    <row r="809">
      <c r="A809" s="77"/>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c r="DE809" s="13"/>
      <c r="DF809" s="13"/>
      <c r="DG809" s="13"/>
      <c r="DH809" s="13"/>
      <c r="DI809" s="13"/>
      <c r="DJ809" s="13"/>
      <c r="DK809" s="13"/>
      <c r="DL809" s="13"/>
      <c r="DM809" s="13"/>
      <c r="DN809" s="13"/>
      <c r="DO809" s="13"/>
      <c r="DP809" s="13"/>
      <c r="DQ809" s="13"/>
      <c r="DR809" s="13"/>
      <c r="DS809" s="13"/>
      <c r="DT809" s="13"/>
      <c r="DU809" s="13"/>
    </row>
    <row r="810">
      <c r="A810" s="77"/>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c r="DE810" s="13"/>
      <c r="DF810" s="13"/>
      <c r="DG810" s="13"/>
      <c r="DH810" s="13"/>
      <c r="DI810" s="13"/>
      <c r="DJ810" s="13"/>
      <c r="DK810" s="13"/>
      <c r="DL810" s="13"/>
      <c r="DM810" s="13"/>
      <c r="DN810" s="13"/>
      <c r="DO810" s="13"/>
      <c r="DP810" s="13"/>
      <c r="DQ810" s="13"/>
      <c r="DR810" s="13"/>
      <c r="DS810" s="13"/>
      <c r="DT810" s="13"/>
      <c r="DU810" s="13"/>
    </row>
    <row r="811">
      <c r="A811" s="77"/>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c r="DE811" s="13"/>
      <c r="DF811" s="13"/>
      <c r="DG811" s="13"/>
      <c r="DH811" s="13"/>
      <c r="DI811" s="13"/>
      <c r="DJ811" s="13"/>
      <c r="DK811" s="13"/>
      <c r="DL811" s="13"/>
      <c r="DM811" s="13"/>
      <c r="DN811" s="13"/>
      <c r="DO811" s="13"/>
      <c r="DP811" s="13"/>
      <c r="DQ811" s="13"/>
      <c r="DR811" s="13"/>
      <c r="DS811" s="13"/>
      <c r="DT811" s="13"/>
      <c r="DU811" s="13"/>
    </row>
    <row r="812">
      <c r="A812" s="77"/>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c r="DE812" s="13"/>
      <c r="DF812" s="13"/>
      <c r="DG812" s="13"/>
      <c r="DH812" s="13"/>
      <c r="DI812" s="13"/>
      <c r="DJ812" s="13"/>
      <c r="DK812" s="13"/>
      <c r="DL812" s="13"/>
      <c r="DM812" s="13"/>
      <c r="DN812" s="13"/>
      <c r="DO812" s="13"/>
      <c r="DP812" s="13"/>
      <c r="DQ812" s="13"/>
      <c r="DR812" s="13"/>
      <c r="DS812" s="13"/>
      <c r="DT812" s="13"/>
      <c r="DU812" s="13"/>
    </row>
    <row r="813">
      <c r="A813" s="77"/>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c r="DE813" s="13"/>
      <c r="DF813" s="13"/>
      <c r="DG813" s="13"/>
      <c r="DH813" s="13"/>
      <c r="DI813" s="13"/>
      <c r="DJ813" s="13"/>
      <c r="DK813" s="13"/>
      <c r="DL813" s="13"/>
      <c r="DM813" s="13"/>
      <c r="DN813" s="13"/>
      <c r="DO813" s="13"/>
      <c r="DP813" s="13"/>
      <c r="DQ813" s="13"/>
      <c r="DR813" s="13"/>
      <c r="DS813" s="13"/>
      <c r="DT813" s="13"/>
      <c r="DU813" s="13"/>
    </row>
    <row r="814">
      <c r="A814" s="77"/>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c r="DE814" s="13"/>
      <c r="DF814" s="13"/>
      <c r="DG814" s="13"/>
      <c r="DH814" s="13"/>
      <c r="DI814" s="13"/>
      <c r="DJ814" s="13"/>
      <c r="DK814" s="13"/>
      <c r="DL814" s="13"/>
      <c r="DM814" s="13"/>
      <c r="DN814" s="13"/>
      <c r="DO814" s="13"/>
      <c r="DP814" s="13"/>
      <c r="DQ814" s="13"/>
      <c r="DR814" s="13"/>
      <c r="DS814" s="13"/>
      <c r="DT814" s="13"/>
      <c r="DU814" s="13"/>
    </row>
    <row r="815">
      <c r="A815" s="77"/>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row>
    <row r="816">
      <c r="A816" s="77"/>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c r="DE816" s="13"/>
      <c r="DF816" s="13"/>
      <c r="DG816" s="13"/>
      <c r="DH816" s="13"/>
      <c r="DI816" s="13"/>
      <c r="DJ816" s="13"/>
      <c r="DK816" s="13"/>
      <c r="DL816" s="13"/>
      <c r="DM816" s="13"/>
      <c r="DN816" s="13"/>
      <c r="DO816" s="13"/>
      <c r="DP816" s="13"/>
      <c r="DQ816" s="13"/>
      <c r="DR816" s="13"/>
      <c r="DS816" s="13"/>
      <c r="DT816" s="13"/>
      <c r="DU816" s="13"/>
    </row>
    <row r="817">
      <c r="A817" s="77"/>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c r="DE817" s="13"/>
      <c r="DF817" s="13"/>
      <c r="DG817" s="13"/>
      <c r="DH817" s="13"/>
      <c r="DI817" s="13"/>
      <c r="DJ817" s="13"/>
      <c r="DK817" s="13"/>
      <c r="DL817" s="13"/>
      <c r="DM817" s="13"/>
      <c r="DN817" s="13"/>
      <c r="DO817" s="13"/>
      <c r="DP817" s="13"/>
      <c r="DQ817" s="13"/>
      <c r="DR817" s="13"/>
      <c r="DS817" s="13"/>
      <c r="DT817" s="13"/>
      <c r="DU817" s="13"/>
    </row>
    <row r="818">
      <c r="A818" s="77"/>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c r="DE818" s="13"/>
      <c r="DF818" s="13"/>
      <c r="DG818" s="13"/>
      <c r="DH818" s="13"/>
      <c r="DI818" s="13"/>
      <c r="DJ818" s="13"/>
      <c r="DK818" s="13"/>
      <c r="DL818" s="13"/>
      <c r="DM818" s="13"/>
      <c r="DN818" s="13"/>
      <c r="DO818" s="13"/>
      <c r="DP818" s="13"/>
      <c r="DQ818" s="13"/>
      <c r="DR818" s="13"/>
      <c r="DS818" s="13"/>
      <c r="DT818" s="13"/>
      <c r="DU818" s="13"/>
    </row>
    <row r="819">
      <c r="A819" s="77"/>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c r="DD819" s="13"/>
      <c r="DE819" s="13"/>
      <c r="DF819" s="13"/>
      <c r="DG819" s="13"/>
      <c r="DH819" s="13"/>
      <c r="DI819" s="13"/>
      <c r="DJ819" s="13"/>
      <c r="DK819" s="13"/>
      <c r="DL819" s="13"/>
      <c r="DM819" s="13"/>
      <c r="DN819" s="13"/>
      <c r="DO819" s="13"/>
      <c r="DP819" s="13"/>
      <c r="DQ819" s="13"/>
      <c r="DR819" s="13"/>
      <c r="DS819" s="13"/>
      <c r="DT819" s="13"/>
      <c r="DU819" s="13"/>
    </row>
    <row r="820">
      <c r="A820" s="77"/>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c r="DE820" s="13"/>
      <c r="DF820" s="13"/>
      <c r="DG820" s="13"/>
      <c r="DH820" s="13"/>
      <c r="DI820" s="13"/>
      <c r="DJ820" s="13"/>
      <c r="DK820" s="13"/>
      <c r="DL820" s="13"/>
      <c r="DM820" s="13"/>
      <c r="DN820" s="13"/>
      <c r="DO820" s="13"/>
      <c r="DP820" s="13"/>
      <c r="DQ820" s="13"/>
      <c r="DR820" s="13"/>
      <c r="DS820" s="13"/>
      <c r="DT820" s="13"/>
      <c r="DU820" s="13"/>
    </row>
    <row r="821">
      <c r="A821" s="77"/>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X821" s="13"/>
      <c r="CY821" s="13"/>
      <c r="CZ821" s="13"/>
      <c r="DA821" s="13"/>
      <c r="DB821" s="13"/>
      <c r="DC821" s="13"/>
      <c r="DD821" s="13"/>
      <c r="DE821" s="13"/>
      <c r="DF821" s="13"/>
      <c r="DG821" s="13"/>
      <c r="DH821" s="13"/>
      <c r="DI821" s="13"/>
      <c r="DJ821" s="13"/>
      <c r="DK821" s="13"/>
      <c r="DL821" s="13"/>
      <c r="DM821" s="13"/>
      <c r="DN821" s="13"/>
      <c r="DO821" s="13"/>
      <c r="DP821" s="13"/>
      <c r="DQ821" s="13"/>
      <c r="DR821" s="13"/>
      <c r="DS821" s="13"/>
      <c r="DT821" s="13"/>
      <c r="DU821" s="13"/>
    </row>
    <row r="822">
      <c r="A822" s="77"/>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c r="DE822" s="13"/>
      <c r="DF822" s="13"/>
      <c r="DG822" s="13"/>
      <c r="DH822" s="13"/>
      <c r="DI822" s="13"/>
      <c r="DJ822" s="13"/>
      <c r="DK822" s="13"/>
      <c r="DL822" s="13"/>
      <c r="DM822" s="13"/>
      <c r="DN822" s="13"/>
      <c r="DO822" s="13"/>
      <c r="DP822" s="13"/>
      <c r="DQ822" s="13"/>
      <c r="DR822" s="13"/>
      <c r="DS822" s="13"/>
      <c r="DT822" s="13"/>
      <c r="DU822" s="13"/>
    </row>
    <row r="823">
      <c r="A823" s="77"/>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row>
    <row r="824">
      <c r="A824" s="77"/>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c r="DE824" s="13"/>
      <c r="DF824" s="13"/>
      <c r="DG824" s="13"/>
      <c r="DH824" s="13"/>
      <c r="DI824" s="13"/>
      <c r="DJ824" s="13"/>
      <c r="DK824" s="13"/>
      <c r="DL824" s="13"/>
      <c r="DM824" s="13"/>
      <c r="DN824" s="13"/>
      <c r="DO824" s="13"/>
      <c r="DP824" s="13"/>
      <c r="DQ824" s="13"/>
      <c r="DR824" s="13"/>
      <c r="DS824" s="13"/>
      <c r="DT824" s="13"/>
      <c r="DU824" s="13"/>
    </row>
    <row r="825">
      <c r="A825" s="77"/>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c r="DE825" s="13"/>
      <c r="DF825" s="13"/>
      <c r="DG825" s="13"/>
      <c r="DH825" s="13"/>
      <c r="DI825" s="13"/>
      <c r="DJ825" s="13"/>
      <c r="DK825" s="13"/>
      <c r="DL825" s="13"/>
      <c r="DM825" s="13"/>
      <c r="DN825" s="13"/>
      <c r="DO825" s="13"/>
      <c r="DP825" s="13"/>
      <c r="DQ825" s="13"/>
      <c r="DR825" s="13"/>
      <c r="DS825" s="13"/>
      <c r="DT825" s="13"/>
      <c r="DU825" s="13"/>
    </row>
    <row r="826">
      <c r="A826" s="77"/>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c r="DE826" s="13"/>
      <c r="DF826" s="13"/>
      <c r="DG826" s="13"/>
      <c r="DH826" s="13"/>
      <c r="DI826" s="13"/>
      <c r="DJ826" s="13"/>
      <c r="DK826" s="13"/>
      <c r="DL826" s="13"/>
      <c r="DM826" s="13"/>
      <c r="DN826" s="13"/>
      <c r="DO826" s="13"/>
      <c r="DP826" s="13"/>
      <c r="DQ826" s="13"/>
      <c r="DR826" s="13"/>
      <c r="DS826" s="13"/>
      <c r="DT826" s="13"/>
      <c r="DU826" s="13"/>
    </row>
    <row r="827">
      <c r="A827" s="77"/>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c r="DE827" s="13"/>
      <c r="DF827" s="13"/>
      <c r="DG827" s="13"/>
      <c r="DH827" s="13"/>
      <c r="DI827" s="13"/>
      <c r="DJ827" s="13"/>
      <c r="DK827" s="13"/>
      <c r="DL827" s="13"/>
      <c r="DM827" s="13"/>
      <c r="DN827" s="13"/>
      <c r="DO827" s="13"/>
      <c r="DP827" s="13"/>
      <c r="DQ827" s="13"/>
      <c r="DR827" s="13"/>
      <c r="DS827" s="13"/>
      <c r="DT827" s="13"/>
      <c r="DU827" s="13"/>
    </row>
    <row r="828">
      <c r="A828" s="77"/>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c r="DE828" s="13"/>
      <c r="DF828" s="13"/>
      <c r="DG828" s="13"/>
      <c r="DH828" s="13"/>
      <c r="DI828" s="13"/>
      <c r="DJ828" s="13"/>
      <c r="DK828" s="13"/>
      <c r="DL828" s="13"/>
      <c r="DM828" s="13"/>
      <c r="DN828" s="13"/>
      <c r="DO828" s="13"/>
      <c r="DP828" s="13"/>
      <c r="DQ828" s="13"/>
      <c r="DR828" s="13"/>
      <c r="DS828" s="13"/>
      <c r="DT828" s="13"/>
      <c r="DU828" s="13"/>
    </row>
    <row r="829">
      <c r="A829" s="77"/>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c r="DE829" s="13"/>
      <c r="DF829" s="13"/>
      <c r="DG829" s="13"/>
      <c r="DH829" s="13"/>
      <c r="DI829" s="13"/>
      <c r="DJ829" s="13"/>
      <c r="DK829" s="13"/>
      <c r="DL829" s="13"/>
      <c r="DM829" s="13"/>
      <c r="DN829" s="13"/>
      <c r="DO829" s="13"/>
      <c r="DP829" s="13"/>
      <c r="DQ829" s="13"/>
      <c r="DR829" s="13"/>
      <c r="DS829" s="13"/>
      <c r="DT829" s="13"/>
      <c r="DU829" s="13"/>
    </row>
    <row r="830">
      <c r="A830" s="77"/>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c r="DD830" s="13"/>
      <c r="DE830" s="13"/>
      <c r="DF830" s="13"/>
      <c r="DG830" s="13"/>
      <c r="DH830" s="13"/>
      <c r="DI830" s="13"/>
      <c r="DJ830" s="13"/>
      <c r="DK830" s="13"/>
      <c r="DL830" s="13"/>
      <c r="DM830" s="13"/>
      <c r="DN830" s="13"/>
      <c r="DO830" s="13"/>
      <c r="DP830" s="13"/>
      <c r="DQ830" s="13"/>
      <c r="DR830" s="13"/>
      <c r="DS830" s="13"/>
      <c r="DT830" s="13"/>
      <c r="DU830" s="13"/>
    </row>
    <row r="831">
      <c r="A831" s="77"/>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row>
    <row r="832">
      <c r="A832" s="77"/>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c r="DE832" s="13"/>
      <c r="DF832" s="13"/>
      <c r="DG832" s="13"/>
      <c r="DH832" s="13"/>
      <c r="DI832" s="13"/>
      <c r="DJ832" s="13"/>
      <c r="DK832" s="13"/>
      <c r="DL832" s="13"/>
      <c r="DM832" s="13"/>
      <c r="DN832" s="13"/>
      <c r="DO832" s="13"/>
      <c r="DP832" s="13"/>
      <c r="DQ832" s="13"/>
      <c r="DR832" s="13"/>
      <c r="DS832" s="13"/>
      <c r="DT832" s="13"/>
      <c r="DU832" s="13"/>
    </row>
    <row r="833">
      <c r="A833" s="77"/>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c r="DE833" s="13"/>
      <c r="DF833" s="13"/>
      <c r="DG833" s="13"/>
      <c r="DH833" s="13"/>
      <c r="DI833" s="13"/>
      <c r="DJ833" s="13"/>
      <c r="DK833" s="13"/>
      <c r="DL833" s="13"/>
      <c r="DM833" s="13"/>
      <c r="DN833" s="13"/>
      <c r="DO833" s="13"/>
      <c r="DP833" s="13"/>
      <c r="DQ833" s="13"/>
      <c r="DR833" s="13"/>
      <c r="DS833" s="13"/>
      <c r="DT833" s="13"/>
      <c r="DU833" s="13"/>
    </row>
    <row r="834">
      <c r="A834" s="77"/>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c r="DE834" s="13"/>
      <c r="DF834" s="13"/>
      <c r="DG834" s="13"/>
      <c r="DH834" s="13"/>
      <c r="DI834" s="13"/>
      <c r="DJ834" s="13"/>
      <c r="DK834" s="13"/>
      <c r="DL834" s="13"/>
      <c r="DM834" s="13"/>
      <c r="DN834" s="13"/>
      <c r="DO834" s="13"/>
      <c r="DP834" s="13"/>
      <c r="DQ834" s="13"/>
      <c r="DR834" s="13"/>
      <c r="DS834" s="13"/>
      <c r="DT834" s="13"/>
      <c r="DU834" s="13"/>
    </row>
    <row r="835">
      <c r="A835" s="77"/>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c r="DE835" s="13"/>
      <c r="DF835" s="13"/>
      <c r="DG835" s="13"/>
      <c r="DH835" s="13"/>
      <c r="DI835" s="13"/>
      <c r="DJ835" s="13"/>
      <c r="DK835" s="13"/>
      <c r="DL835" s="13"/>
      <c r="DM835" s="13"/>
      <c r="DN835" s="13"/>
      <c r="DO835" s="13"/>
      <c r="DP835" s="13"/>
      <c r="DQ835" s="13"/>
      <c r="DR835" s="13"/>
      <c r="DS835" s="13"/>
      <c r="DT835" s="13"/>
      <c r="DU835" s="13"/>
    </row>
    <row r="836">
      <c r="A836" s="77"/>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c r="DE836" s="13"/>
      <c r="DF836" s="13"/>
      <c r="DG836" s="13"/>
      <c r="DH836" s="13"/>
      <c r="DI836" s="13"/>
      <c r="DJ836" s="13"/>
      <c r="DK836" s="13"/>
      <c r="DL836" s="13"/>
      <c r="DM836" s="13"/>
      <c r="DN836" s="13"/>
      <c r="DO836" s="13"/>
      <c r="DP836" s="13"/>
      <c r="DQ836" s="13"/>
      <c r="DR836" s="13"/>
      <c r="DS836" s="13"/>
      <c r="DT836" s="13"/>
      <c r="DU836" s="13"/>
    </row>
    <row r="837">
      <c r="A837" s="77"/>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c r="DE837" s="13"/>
      <c r="DF837" s="13"/>
      <c r="DG837" s="13"/>
      <c r="DH837" s="13"/>
      <c r="DI837" s="13"/>
      <c r="DJ837" s="13"/>
      <c r="DK837" s="13"/>
      <c r="DL837" s="13"/>
      <c r="DM837" s="13"/>
      <c r="DN837" s="13"/>
      <c r="DO837" s="13"/>
      <c r="DP837" s="13"/>
      <c r="DQ837" s="13"/>
      <c r="DR837" s="13"/>
      <c r="DS837" s="13"/>
      <c r="DT837" s="13"/>
      <c r="DU837" s="13"/>
    </row>
    <row r="838">
      <c r="A838" s="77"/>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c r="DE838" s="13"/>
      <c r="DF838" s="13"/>
      <c r="DG838" s="13"/>
      <c r="DH838" s="13"/>
      <c r="DI838" s="13"/>
      <c r="DJ838" s="13"/>
      <c r="DK838" s="13"/>
      <c r="DL838" s="13"/>
      <c r="DM838" s="13"/>
      <c r="DN838" s="13"/>
      <c r="DO838" s="13"/>
      <c r="DP838" s="13"/>
      <c r="DQ838" s="13"/>
      <c r="DR838" s="13"/>
      <c r="DS838" s="13"/>
      <c r="DT838" s="13"/>
      <c r="DU838" s="13"/>
    </row>
    <row r="839">
      <c r="A839" s="77"/>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row>
    <row r="840">
      <c r="A840" s="77"/>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c r="DE840" s="13"/>
      <c r="DF840" s="13"/>
      <c r="DG840" s="13"/>
      <c r="DH840" s="13"/>
      <c r="DI840" s="13"/>
      <c r="DJ840" s="13"/>
      <c r="DK840" s="13"/>
      <c r="DL840" s="13"/>
      <c r="DM840" s="13"/>
      <c r="DN840" s="13"/>
      <c r="DO840" s="13"/>
      <c r="DP840" s="13"/>
      <c r="DQ840" s="13"/>
      <c r="DR840" s="13"/>
      <c r="DS840" s="13"/>
      <c r="DT840" s="13"/>
      <c r="DU840" s="13"/>
    </row>
    <row r="841">
      <c r="A841" s="77"/>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c r="DE841" s="13"/>
      <c r="DF841" s="13"/>
      <c r="DG841" s="13"/>
      <c r="DH841" s="13"/>
      <c r="DI841" s="13"/>
      <c r="DJ841" s="13"/>
      <c r="DK841" s="13"/>
      <c r="DL841" s="13"/>
      <c r="DM841" s="13"/>
      <c r="DN841" s="13"/>
      <c r="DO841" s="13"/>
      <c r="DP841" s="13"/>
      <c r="DQ841" s="13"/>
      <c r="DR841" s="13"/>
      <c r="DS841" s="13"/>
      <c r="DT841" s="13"/>
      <c r="DU841" s="13"/>
    </row>
    <row r="842">
      <c r="A842" s="77"/>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X842" s="13"/>
      <c r="CY842" s="13"/>
      <c r="CZ842" s="13"/>
      <c r="DA842" s="13"/>
      <c r="DB842" s="13"/>
      <c r="DC842" s="13"/>
      <c r="DD842" s="13"/>
      <c r="DE842" s="13"/>
      <c r="DF842" s="13"/>
      <c r="DG842" s="13"/>
      <c r="DH842" s="13"/>
      <c r="DI842" s="13"/>
      <c r="DJ842" s="13"/>
      <c r="DK842" s="13"/>
      <c r="DL842" s="13"/>
      <c r="DM842" s="13"/>
      <c r="DN842" s="13"/>
      <c r="DO842" s="13"/>
      <c r="DP842" s="13"/>
      <c r="DQ842" s="13"/>
      <c r="DR842" s="13"/>
      <c r="DS842" s="13"/>
      <c r="DT842" s="13"/>
      <c r="DU842" s="13"/>
    </row>
    <row r="843">
      <c r="A843" s="77"/>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X843" s="13"/>
      <c r="CY843" s="13"/>
      <c r="CZ843" s="13"/>
      <c r="DA843" s="13"/>
      <c r="DB843" s="13"/>
      <c r="DC843" s="13"/>
      <c r="DD843" s="13"/>
      <c r="DE843" s="13"/>
      <c r="DF843" s="13"/>
      <c r="DG843" s="13"/>
      <c r="DH843" s="13"/>
      <c r="DI843" s="13"/>
      <c r="DJ843" s="13"/>
      <c r="DK843" s="13"/>
      <c r="DL843" s="13"/>
      <c r="DM843" s="13"/>
      <c r="DN843" s="13"/>
      <c r="DO843" s="13"/>
      <c r="DP843" s="13"/>
      <c r="DQ843" s="13"/>
      <c r="DR843" s="13"/>
      <c r="DS843" s="13"/>
      <c r="DT843" s="13"/>
      <c r="DU843" s="13"/>
    </row>
    <row r="844">
      <c r="A844" s="77"/>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c r="DE844" s="13"/>
      <c r="DF844" s="13"/>
      <c r="DG844" s="13"/>
      <c r="DH844" s="13"/>
      <c r="DI844" s="13"/>
      <c r="DJ844" s="13"/>
      <c r="DK844" s="13"/>
      <c r="DL844" s="13"/>
      <c r="DM844" s="13"/>
      <c r="DN844" s="13"/>
      <c r="DO844" s="13"/>
      <c r="DP844" s="13"/>
      <c r="DQ844" s="13"/>
      <c r="DR844" s="13"/>
      <c r="DS844" s="13"/>
      <c r="DT844" s="13"/>
      <c r="DU844" s="13"/>
    </row>
    <row r="845">
      <c r="A845" s="77"/>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c r="DD845" s="13"/>
      <c r="DE845" s="13"/>
      <c r="DF845" s="13"/>
      <c r="DG845" s="13"/>
      <c r="DH845" s="13"/>
      <c r="DI845" s="13"/>
      <c r="DJ845" s="13"/>
      <c r="DK845" s="13"/>
      <c r="DL845" s="13"/>
      <c r="DM845" s="13"/>
      <c r="DN845" s="13"/>
      <c r="DO845" s="13"/>
      <c r="DP845" s="13"/>
      <c r="DQ845" s="13"/>
      <c r="DR845" s="13"/>
      <c r="DS845" s="13"/>
      <c r="DT845" s="13"/>
      <c r="DU845" s="13"/>
    </row>
    <row r="846">
      <c r="A846" s="77"/>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c r="DE846" s="13"/>
      <c r="DF846" s="13"/>
      <c r="DG846" s="13"/>
      <c r="DH846" s="13"/>
      <c r="DI846" s="13"/>
      <c r="DJ846" s="13"/>
      <c r="DK846" s="13"/>
      <c r="DL846" s="13"/>
      <c r="DM846" s="13"/>
      <c r="DN846" s="13"/>
      <c r="DO846" s="13"/>
      <c r="DP846" s="13"/>
      <c r="DQ846" s="13"/>
      <c r="DR846" s="13"/>
      <c r="DS846" s="13"/>
      <c r="DT846" s="13"/>
      <c r="DU846" s="13"/>
    </row>
    <row r="847">
      <c r="A847" s="77"/>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row>
    <row r="848">
      <c r="A848" s="77"/>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c r="DD848" s="13"/>
      <c r="DE848" s="13"/>
      <c r="DF848" s="13"/>
      <c r="DG848" s="13"/>
      <c r="DH848" s="13"/>
      <c r="DI848" s="13"/>
      <c r="DJ848" s="13"/>
      <c r="DK848" s="13"/>
      <c r="DL848" s="13"/>
      <c r="DM848" s="13"/>
      <c r="DN848" s="13"/>
      <c r="DO848" s="13"/>
      <c r="DP848" s="13"/>
      <c r="DQ848" s="13"/>
      <c r="DR848" s="13"/>
      <c r="DS848" s="13"/>
      <c r="DT848" s="13"/>
      <c r="DU848" s="13"/>
    </row>
    <row r="849">
      <c r="A849" s="77"/>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c r="DE849" s="13"/>
      <c r="DF849" s="13"/>
      <c r="DG849" s="13"/>
      <c r="DH849" s="13"/>
      <c r="DI849" s="13"/>
      <c r="DJ849" s="13"/>
      <c r="DK849" s="13"/>
      <c r="DL849" s="13"/>
      <c r="DM849" s="13"/>
      <c r="DN849" s="13"/>
      <c r="DO849" s="13"/>
      <c r="DP849" s="13"/>
      <c r="DQ849" s="13"/>
      <c r="DR849" s="13"/>
      <c r="DS849" s="13"/>
      <c r="DT849" s="13"/>
      <c r="DU849" s="13"/>
    </row>
    <row r="850">
      <c r="A850" s="77"/>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c r="DE850" s="13"/>
      <c r="DF850" s="13"/>
      <c r="DG850" s="13"/>
      <c r="DH850" s="13"/>
      <c r="DI850" s="13"/>
      <c r="DJ850" s="13"/>
      <c r="DK850" s="13"/>
      <c r="DL850" s="13"/>
      <c r="DM850" s="13"/>
      <c r="DN850" s="13"/>
      <c r="DO850" s="13"/>
      <c r="DP850" s="13"/>
      <c r="DQ850" s="13"/>
      <c r="DR850" s="13"/>
      <c r="DS850" s="13"/>
      <c r="DT850" s="13"/>
      <c r="DU850" s="13"/>
    </row>
    <row r="851">
      <c r="A851" s="77"/>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row>
    <row r="852">
      <c r="A852" s="77"/>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c r="DE852" s="13"/>
      <c r="DF852" s="13"/>
      <c r="DG852" s="13"/>
      <c r="DH852" s="13"/>
      <c r="DI852" s="13"/>
      <c r="DJ852" s="13"/>
      <c r="DK852" s="13"/>
      <c r="DL852" s="13"/>
      <c r="DM852" s="13"/>
      <c r="DN852" s="13"/>
      <c r="DO852" s="13"/>
      <c r="DP852" s="13"/>
      <c r="DQ852" s="13"/>
      <c r="DR852" s="13"/>
      <c r="DS852" s="13"/>
      <c r="DT852" s="13"/>
      <c r="DU852" s="13"/>
    </row>
    <row r="853">
      <c r="A853" s="77"/>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c r="DE853" s="13"/>
      <c r="DF853" s="13"/>
      <c r="DG853" s="13"/>
      <c r="DH853" s="13"/>
      <c r="DI853" s="13"/>
      <c r="DJ853" s="13"/>
      <c r="DK853" s="13"/>
      <c r="DL853" s="13"/>
      <c r="DM853" s="13"/>
      <c r="DN853" s="13"/>
      <c r="DO853" s="13"/>
      <c r="DP853" s="13"/>
      <c r="DQ853" s="13"/>
      <c r="DR853" s="13"/>
      <c r="DS853" s="13"/>
      <c r="DT853" s="13"/>
      <c r="DU853" s="13"/>
    </row>
    <row r="854">
      <c r="A854" s="77"/>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c r="DE854" s="13"/>
      <c r="DF854" s="13"/>
      <c r="DG854" s="13"/>
      <c r="DH854" s="13"/>
      <c r="DI854" s="13"/>
      <c r="DJ854" s="13"/>
      <c r="DK854" s="13"/>
      <c r="DL854" s="13"/>
      <c r="DM854" s="13"/>
      <c r="DN854" s="13"/>
      <c r="DO854" s="13"/>
      <c r="DP854" s="13"/>
      <c r="DQ854" s="13"/>
      <c r="DR854" s="13"/>
      <c r="DS854" s="13"/>
      <c r="DT854" s="13"/>
      <c r="DU854" s="13"/>
    </row>
    <row r="855">
      <c r="A855" s="77"/>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row>
    <row r="856">
      <c r="A856" s="77"/>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c r="DD856" s="13"/>
      <c r="DE856" s="13"/>
      <c r="DF856" s="13"/>
      <c r="DG856" s="13"/>
      <c r="DH856" s="13"/>
      <c r="DI856" s="13"/>
      <c r="DJ856" s="13"/>
      <c r="DK856" s="13"/>
      <c r="DL856" s="13"/>
      <c r="DM856" s="13"/>
      <c r="DN856" s="13"/>
      <c r="DO856" s="13"/>
      <c r="DP856" s="13"/>
      <c r="DQ856" s="13"/>
      <c r="DR856" s="13"/>
      <c r="DS856" s="13"/>
      <c r="DT856" s="13"/>
      <c r="DU856" s="13"/>
    </row>
    <row r="857">
      <c r="A857" s="77"/>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c r="DE857" s="13"/>
      <c r="DF857" s="13"/>
      <c r="DG857" s="13"/>
      <c r="DH857" s="13"/>
      <c r="DI857" s="13"/>
      <c r="DJ857" s="13"/>
      <c r="DK857" s="13"/>
      <c r="DL857" s="13"/>
      <c r="DM857" s="13"/>
      <c r="DN857" s="13"/>
      <c r="DO857" s="13"/>
      <c r="DP857" s="13"/>
      <c r="DQ857" s="13"/>
      <c r="DR857" s="13"/>
      <c r="DS857" s="13"/>
      <c r="DT857" s="13"/>
      <c r="DU857" s="13"/>
    </row>
    <row r="858">
      <c r="A858" s="77"/>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c r="DD858" s="13"/>
      <c r="DE858" s="13"/>
      <c r="DF858" s="13"/>
      <c r="DG858" s="13"/>
      <c r="DH858" s="13"/>
      <c r="DI858" s="13"/>
      <c r="DJ858" s="13"/>
      <c r="DK858" s="13"/>
      <c r="DL858" s="13"/>
      <c r="DM858" s="13"/>
      <c r="DN858" s="13"/>
      <c r="DO858" s="13"/>
      <c r="DP858" s="13"/>
      <c r="DQ858" s="13"/>
      <c r="DR858" s="13"/>
      <c r="DS858" s="13"/>
      <c r="DT858" s="13"/>
      <c r="DU858" s="13"/>
    </row>
    <row r="859">
      <c r="A859" s="77"/>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c r="DD859" s="13"/>
      <c r="DE859" s="13"/>
      <c r="DF859" s="13"/>
      <c r="DG859" s="13"/>
      <c r="DH859" s="13"/>
      <c r="DI859" s="13"/>
      <c r="DJ859" s="13"/>
      <c r="DK859" s="13"/>
      <c r="DL859" s="13"/>
      <c r="DM859" s="13"/>
      <c r="DN859" s="13"/>
      <c r="DO859" s="13"/>
      <c r="DP859" s="13"/>
      <c r="DQ859" s="13"/>
      <c r="DR859" s="13"/>
      <c r="DS859" s="13"/>
      <c r="DT859" s="13"/>
      <c r="DU859" s="13"/>
    </row>
    <row r="860">
      <c r="A860" s="77"/>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c r="DD860" s="13"/>
      <c r="DE860" s="13"/>
      <c r="DF860" s="13"/>
      <c r="DG860" s="13"/>
      <c r="DH860" s="13"/>
      <c r="DI860" s="13"/>
      <c r="DJ860" s="13"/>
      <c r="DK860" s="13"/>
      <c r="DL860" s="13"/>
      <c r="DM860" s="13"/>
      <c r="DN860" s="13"/>
      <c r="DO860" s="13"/>
      <c r="DP860" s="13"/>
      <c r="DQ860" s="13"/>
      <c r="DR860" s="13"/>
      <c r="DS860" s="13"/>
      <c r="DT860" s="13"/>
      <c r="DU860" s="13"/>
    </row>
    <row r="861">
      <c r="A861" s="77"/>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c r="DE861" s="13"/>
      <c r="DF861" s="13"/>
      <c r="DG861" s="13"/>
      <c r="DH861" s="13"/>
      <c r="DI861" s="13"/>
      <c r="DJ861" s="13"/>
      <c r="DK861" s="13"/>
      <c r="DL861" s="13"/>
      <c r="DM861" s="13"/>
      <c r="DN861" s="13"/>
      <c r="DO861" s="13"/>
      <c r="DP861" s="13"/>
      <c r="DQ861" s="13"/>
      <c r="DR861" s="13"/>
      <c r="DS861" s="13"/>
      <c r="DT861" s="13"/>
      <c r="DU861" s="13"/>
    </row>
    <row r="862">
      <c r="A862" s="77"/>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c r="DE862" s="13"/>
      <c r="DF862" s="13"/>
      <c r="DG862" s="13"/>
      <c r="DH862" s="13"/>
      <c r="DI862" s="13"/>
      <c r="DJ862" s="13"/>
      <c r="DK862" s="13"/>
      <c r="DL862" s="13"/>
      <c r="DM862" s="13"/>
      <c r="DN862" s="13"/>
      <c r="DO862" s="13"/>
      <c r="DP862" s="13"/>
      <c r="DQ862" s="13"/>
      <c r="DR862" s="13"/>
      <c r="DS862" s="13"/>
      <c r="DT862" s="13"/>
      <c r="DU862" s="13"/>
    </row>
    <row r="863">
      <c r="A863" s="77"/>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row>
    <row r="864">
      <c r="A864" s="77"/>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c r="DE864" s="13"/>
      <c r="DF864" s="13"/>
      <c r="DG864" s="13"/>
      <c r="DH864" s="13"/>
      <c r="DI864" s="13"/>
      <c r="DJ864" s="13"/>
      <c r="DK864" s="13"/>
      <c r="DL864" s="13"/>
      <c r="DM864" s="13"/>
      <c r="DN864" s="13"/>
      <c r="DO864" s="13"/>
      <c r="DP864" s="13"/>
      <c r="DQ864" s="13"/>
      <c r="DR864" s="13"/>
      <c r="DS864" s="13"/>
      <c r="DT864" s="13"/>
      <c r="DU864" s="13"/>
    </row>
    <row r="865">
      <c r="A865" s="77"/>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c r="DE865" s="13"/>
      <c r="DF865" s="13"/>
      <c r="DG865" s="13"/>
      <c r="DH865" s="13"/>
      <c r="DI865" s="13"/>
      <c r="DJ865" s="13"/>
      <c r="DK865" s="13"/>
      <c r="DL865" s="13"/>
      <c r="DM865" s="13"/>
      <c r="DN865" s="13"/>
      <c r="DO865" s="13"/>
      <c r="DP865" s="13"/>
      <c r="DQ865" s="13"/>
      <c r="DR865" s="13"/>
      <c r="DS865" s="13"/>
      <c r="DT865" s="13"/>
      <c r="DU865" s="13"/>
    </row>
    <row r="866">
      <c r="A866" s="77"/>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c r="DE866" s="13"/>
      <c r="DF866" s="13"/>
      <c r="DG866" s="13"/>
      <c r="DH866" s="13"/>
      <c r="DI866" s="13"/>
      <c r="DJ866" s="13"/>
      <c r="DK866" s="13"/>
      <c r="DL866" s="13"/>
      <c r="DM866" s="13"/>
      <c r="DN866" s="13"/>
      <c r="DO866" s="13"/>
      <c r="DP866" s="13"/>
      <c r="DQ866" s="13"/>
      <c r="DR866" s="13"/>
      <c r="DS866" s="13"/>
      <c r="DT866" s="13"/>
      <c r="DU866" s="13"/>
    </row>
    <row r="867">
      <c r="A867" s="77"/>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c r="DE867" s="13"/>
      <c r="DF867" s="13"/>
      <c r="DG867" s="13"/>
      <c r="DH867" s="13"/>
      <c r="DI867" s="13"/>
      <c r="DJ867" s="13"/>
      <c r="DK867" s="13"/>
      <c r="DL867" s="13"/>
      <c r="DM867" s="13"/>
      <c r="DN867" s="13"/>
      <c r="DO867" s="13"/>
      <c r="DP867" s="13"/>
      <c r="DQ867" s="13"/>
      <c r="DR867" s="13"/>
      <c r="DS867" s="13"/>
      <c r="DT867" s="13"/>
      <c r="DU867" s="13"/>
    </row>
    <row r="868">
      <c r="A868" s="77"/>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c r="DE868" s="13"/>
      <c r="DF868" s="13"/>
      <c r="DG868" s="13"/>
      <c r="DH868" s="13"/>
      <c r="DI868" s="13"/>
      <c r="DJ868" s="13"/>
      <c r="DK868" s="13"/>
      <c r="DL868" s="13"/>
      <c r="DM868" s="13"/>
      <c r="DN868" s="13"/>
      <c r="DO868" s="13"/>
      <c r="DP868" s="13"/>
      <c r="DQ868" s="13"/>
      <c r="DR868" s="13"/>
      <c r="DS868" s="13"/>
      <c r="DT868" s="13"/>
      <c r="DU868" s="13"/>
    </row>
    <row r="869">
      <c r="A869" s="77"/>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c r="DE869" s="13"/>
      <c r="DF869" s="13"/>
      <c r="DG869" s="13"/>
      <c r="DH869" s="13"/>
      <c r="DI869" s="13"/>
      <c r="DJ869" s="13"/>
      <c r="DK869" s="13"/>
      <c r="DL869" s="13"/>
      <c r="DM869" s="13"/>
      <c r="DN869" s="13"/>
      <c r="DO869" s="13"/>
      <c r="DP869" s="13"/>
      <c r="DQ869" s="13"/>
      <c r="DR869" s="13"/>
      <c r="DS869" s="13"/>
      <c r="DT869" s="13"/>
      <c r="DU869" s="13"/>
    </row>
    <row r="870">
      <c r="A870" s="77"/>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c r="DE870" s="13"/>
      <c r="DF870" s="13"/>
      <c r="DG870" s="13"/>
      <c r="DH870" s="13"/>
      <c r="DI870" s="13"/>
      <c r="DJ870" s="13"/>
      <c r="DK870" s="13"/>
      <c r="DL870" s="13"/>
      <c r="DM870" s="13"/>
      <c r="DN870" s="13"/>
      <c r="DO870" s="13"/>
      <c r="DP870" s="13"/>
      <c r="DQ870" s="13"/>
      <c r="DR870" s="13"/>
      <c r="DS870" s="13"/>
      <c r="DT870" s="13"/>
      <c r="DU870" s="13"/>
    </row>
    <row r="871">
      <c r="A871" s="77"/>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row>
    <row r="872">
      <c r="A872" s="77"/>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c r="DD872" s="13"/>
      <c r="DE872" s="13"/>
      <c r="DF872" s="13"/>
      <c r="DG872" s="13"/>
      <c r="DH872" s="13"/>
      <c r="DI872" s="13"/>
      <c r="DJ872" s="13"/>
      <c r="DK872" s="13"/>
      <c r="DL872" s="13"/>
      <c r="DM872" s="13"/>
      <c r="DN872" s="13"/>
      <c r="DO872" s="13"/>
      <c r="DP872" s="13"/>
      <c r="DQ872" s="13"/>
      <c r="DR872" s="13"/>
      <c r="DS872" s="13"/>
      <c r="DT872" s="13"/>
      <c r="DU872" s="13"/>
    </row>
    <row r="873">
      <c r="A873" s="77"/>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c r="DD873" s="13"/>
      <c r="DE873" s="13"/>
      <c r="DF873" s="13"/>
      <c r="DG873" s="13"/>
      <c r="DH873" s="13"/>
      <c r="DI873" s="13"/>
      <c r="DJ873" s="13"/>
      <c r="DK873" s="13"/>
      <c r="DL873" s="13"/>
      <c r="DM873" s="13"/>
      <c r="DN873" s="13"/>
      <c r="DO873" s="13"/>
      <c r="DP873" s="13"/>
      <c r="DQ873" s="13"/>
      <c r="DR873" s="13"/>
      <c r="DS873" s="13"/>
      <c r="DT873" s="13"/>
      <c r="DU873" s="13"/>
    </row>
    <row r="874">
      <c r="A874" s="77"/>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c r="DE874" s="13"/>
      <c r="DF874" s="13"/>
      <c r="DG874" s="13"/>
      <c r="DH874" s="13"/>
      <c r="DI874" s="13"/>
      <c r="DJ874" s="13"/>
      <c r="DK874" s="13"/>
      <c r="DL874" s="13"/>
      <c r="DM874" s="13"/>
      <c r="DN874" s="13"/>
      <c r="DO874" s="13"/>
      <c r="DP874" s="13"/>
      <c r="DQ874" s="13"/>
      <c r="DR874" s="13"/>
      <c r="DS874" s="13"/>
      <c r="DT874" s="13"/>
      <c r="DU874" s="13"/>
    </row>
    <row r="875">
      <c r="A875" s="77"/>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c r="DD875" s="13"/>
      <c r="DE875" s="13"/>
      <c r="DF875" s="13"/>
      <c r="DG875" s="13"/>
      <c r="DH875" s="13"/>
      <c r="DI875" s="13"/>
      <c r="DJ875" s="13"/>
      <c r="DK875" s="13"/>
      <c r="DL875" s="13"/>
      <c r="DM875" s="13"/>
      <c r="DN875" s="13"/>
      <c r="DO875" s="13"/>
      <c r="DP875" s="13"/>
      <c r="DQ875" s="13"/>
      <c r="DR875" s="13"/>
      <c r="DS875" s="13"/>
      <c r="DT875" s="13"/>
      <c r="DU875" s="13"/>
    </row>
    <row r="876">
      <c r="A876" s="77"/>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c r="DE876" s="13"/>
      <c r="DF876" s="13"/>
      <c r="DG876" s="13"/>
      <c r="DH876" s="13"/>
      <c r="DI876" s="13"/>
      <c r="DJ876" s="13"/>
      <c r="DK876" s="13"/>
      <c r="DL876" s="13"/>
      <c r="DM876" s="13"/>
      <c r="DN876" s="13"/>
      <c r="DO876" s="13"/>
      <c r="DP876" s="13"/>
      <c r="DQ876" s="13"/>
      <c r="DR876" s="13"/>
      <c r="DS876" s="13"/>
      <c r="DT876" s="13"/>
      <c r="DU876" s="13"/>
    </row>
    <row r="877">
      <c r="A877" s="77"/>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c r="DE877" s="13"/>
      <c r="DF877" s="13"/>
      <c r="DG877" s="13"/>
      <c r="DH877" s="13"/>
      <c r="DI877" s="13"/>
      <c r="DJ877" s="13"/>
      <c r="DK877" s="13"/>
      <c r="DL877" s="13"/>
      <c r="DM877" s="13"/>
      <c r="DN877" s="13"/>
      <c r="DO877" s="13"/>
      <c r="DP877" s="13"/>
      <c r="DQ877" s="13"/>
      <c r="DR877" s="13"/>
      <c r="DS877" s="13"/>
      <c r="DT877" s="13"/>
      <c r="DU877" s="13"/>
    </row>
    <row r="878">
      <c r="A878" s="77"/>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c r="DE878" s="13"/>
      <c r="DF878" s="13"/>
      <c r="DG878" s="13"/>
      <c r="DH878" s="13"/>
      <c r="DI878" s="13"/>
      <c r="DJ878" s="13"/>
      <c r="DK878" s="13"/>
      <c r="DL878" s="13"/>
      <c r="DM878" s="13"/>
      <c r="DN878" s="13"/>
      <c r="DO878" s="13"/>
      <c r="DP878" s="13"/>
      <c r="DQ878" s="13"/>
      <c r="DR878" s="13"/>
      <c r="DS878" s="13"/>
      <c r="DT878" s="13"/>
      <c r="DU878" s="13"/>
    </row>
    <row r="879">
      <c r="A879" s="77"/>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row>
    <row r="880">
      <c r="A880" s="77"/>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c r="DE880" s="13"/>
      <c r="DF880" s="13"/>
      <c r="DG880" s="13"/>
      <c r="DH880" s="13"/>
      <c r="DI880" s="13"/>
      <c r="DJ880" s="13"/>
      <c r="DK880" s="13"/>
      <c r="DL880" s="13"/>
      <c r="DM880" s="13"/>
      <c r="DN880" s="13"/>
      <c r="DO880" s="13"/>
      <c r="DP880" s="13"/>
      <c r="DQ880" s="13"/>
      <c r="DR880" s="13"/>
      <c r="DS880" s="13"/>
      <c r="DT880" s="13"/>
      <c r="DU880" s="13"/>
    </row>
    <row r="881">
      <c r="A881" s="77"/>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c r="DE881" s="13"/>
      <c r="DF881" s="13"/>
      <c r="DG881" s="13"/>
      <c r="DH881" s="13"/>
      <c r="DI881" s="13"/>
      <c r="DJ881" s="13"/>
      <c r="DK881" s="13"/>
      <c r="DL881" s="13"/>
      <c r="DM881" s="13"/>
      <c r="DN881" s="13"/>
      <c r="DO881" s="13"/>
      <c r="DP881" s="13"/>
      <c r="DQ881" s="13"/>
      <c r="DR881" s="13"/>
      <c r="DS881" s="13"/>
      <c r="DT881" s="13"/>
      <c r="DU881" s="13"/>
    </row>
    <row r="882">
      <c r="A882" s="77"/>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c r="DE882" s="13"/>
      <c r="DF882" s="13"/>
      <c r="DG882" s="13"/>
      <c r="DH882" s="13"/>
      <c r="DI882" s="13"/>
      <c r="DJ882" s="13"/>
      <c r="DK882" s="13"/>
      <c r="DL882" s="13"/>
      <c r="DM882" s="13"/>
      <c r="DN882" s="13"/>
      <c r="DO882" s="13"/>
      <c r="DP882" s="13"/>
      <c r="DQ882" s="13"/>
      <c r="DR882" s="13"/>
      <c r="DS882" s="13"/>
      <c r="DT882" s="13"/>
      <c r="DU882" s="13"/>
    </row>
    <row r="883">
      <c r="A883" s="77"/>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c r="DD883" s="13"/>
      <c r="DE883" s="13"/>
      <c r="DF883" s="13"/>
      <c r="DG883" s="13"/>
      <c r="DH883" s="13"/>
      <c r="DI883" s="13"/>
      <c r="DJ883" s="13"/>
      <c r="DK883" s="13"/>
      <c r="DL883" s="13"/>
      <c r="DM883" s="13"/>
      <c r="DN883" s="13"/>
      <c r="DO883" s="13"/>
      <c r="DP883" s="13"/>
      <c r="DQ883" s="13"/>
      <c r="DR883" s="13"/>
      <c r="DS883" s="13"/>
      <c r="DT883" s="13"/>
      <c r="DU883" s="13"/>
    </row>
    <row r="884">
      <c r="A884" s="77"/>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c r="DE884" s="13"/>
      <c r="DF884" s="13"/>
      <c r="DG884" s="13"/>
      <c r="DH884" s="13"/>
      <c r="DI884" s="13"/>
      <c r="DJ884" s="13"/>
      <c r="DK884" s="13"/>
      <c r="DL884" s="13"/>
      <c r="DM884" s="13"/>
      <c r="DN884" s="13"/>
      <c r="DO884" s="13"/>
      <c r="DP884" s="13"/>
      <c r="DQ884" s="13"/>
      <c r="DR884" s="13"/>
      <c r="DS884" s="13"/>
      <c r="DT884" s="13"/>
      <c r="DU884" s="13"/>
    </row>
    <row r="885">
      <c r="A885" s="77"/>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c r="DE885" s="13"/>
      <c r="DF885" s="13"/>
      <c r="DG885" s="13"/>
      <c r="DH885" s="13"/>
      <c r="DI885" s="13"/>
      <c r="DJ885" s="13"/>
      <c r="DK885" s="13"/>
      <c r="DL885" s="13"/>
      <c r="DM885" s="13"/>
      <c r="DN885" s="13"/>
      <c r="DO885" s="13"/>
      <c r="DP885" s="13"/>
      <c r="DQ885" s="13"/>
      <c r="DR885" s="13"/>
      <c r="DS885" s="13"/>
      <c r="DT885" s="13"/>
      <c r="DU885" s="13"/>
    </row>
    <row r="886">
      <c r="A886" s="77"/>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c r="DE886" s="13"/>
      <c r="DF886" s="13"/>
      <c r="DG886" s="13"/>
      <c r="DH886" s="13"/>
      <c r="DI886" s="13"/>
      <c r="DJ886" s="13"/>
      <c r="DK886" s="13"/>
      <c r="DL886" s="13"/>
      <c r="DM886" s="13"/>
      <c r="DN886" s="13"/>
      <c r="DO886" s="13"/>
      <c r="DP886" s="13"/>
      <c r="DQ886" s="13"/>
      <c r="DR886" s="13"/>
      <c r="DS886" s="13"/>
      <c r="DT886" s="13"/>
      <c r="DU886" s="13"/>
    </row>
    <row r="887">
      <c r="A887" s="77"/>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row>
    <row r="888">
      <c r="A888" s="77"/>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c r="DE888" s="13"/>
      <c r="DF888" s="13"/>
      <c r="DG888" s="13"/>
      <c r="DH888" s="13"/>
      <c r="DI888" s="13"/>
      <c r="DJ888" s="13"/>
      <c r="DK888" s="13"/>
      <c r="DL888" s="13"/>
      <c r="DM888" s="13"/>
      <c r="DN888" s="13"/>
      <c r="DO888" s="13"/>
      <c r="DP888" s="13"/>
      <c r="DQ888" s="13"/>
      <c r="DR888" s="13"/>
      <c r="DS888" s="13"/>
      <c r="DT888" s="13"/>
      <c r="DU888" s="13"/>
    </row>
    <row r="889">
      <c r="A889" s="77"/>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c r="DE889" s="13"/>
      <c r="DF889" s="13"/>
      <c r="DG889" s="13"/>
      <c r="DH889" s="13"/>
      <c r="DI889" s="13"/>
      <c r="DJ889" s="13"/>
      <c r="DK889" s="13"/>
      <c r="DL889" s="13"/>
      <c r="DM889" s="13"/>
      <c r="DN889" s="13"/>
      <c r="DO889" s="13"/>
      <c r="DP889" s="13"/>
      <c r="DQ889" s="13"/>
      <c r="DR889" s="13"/>
      <c r="DS889" s="13"/>
      <c r="DT889" s="13"/>
      <c r="DU889" s="13"/>
    </row>
    <row r="890">
      <c r="A890" s="77"/>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c r="DE890" s="13"/>
      <c r="DF890" s="13"/>
      <c r="DG890" s="13"/>
      <c r="DH890" s="13"/>
      <c r="DI890" s="13"/>
      <c r="DJ890" s="13"/>
      <c r="DK890" s="13"/>
      <c r="DL890" s="13"/>
      <c r="DM890" s="13"/>
      <c r="DN890" s="13"/>
      <c r="DO890" s="13"/>
      <c r="DP890" s="13"/>
      <c r="DQ890" s="13"/>
      <c r="DR890" s="13"/>
      <c r="DS890" s="13"/>
      <c r="DT890" s="13"/>
      <c r="DU890" s="13"/>
    </row>
    <row r="891">
      <c r="A891" s="77"/>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c r="DE891" s="13"/>
      <c r="DF891" s="13"/>
      <c r="DG891" s="13"/>
      <c r="DH891" s="13"/>
      <c r="DI891" s="13"/>
      <c r="DJ891" s="13"/>
      <c r="DK891" s="13"/>
      <c r="DL891" s="13"/>
      <c r="DM891" s="13"/>
      <c r="DN891" s="13"/>
      <c r="DO891" s="13"/>
      <c r="DP891" s="13"/>
      <c r="DQ891" s="13"/>
      <c r="DR891" s="13"/>
      <c r="DS891" s="13"/>
      <c r="DT891" s="13"/>
      <c r="DU891" s="13"/>
    </row>
    <row r="892">
      <c r="A892" s="77"/>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3"/>
      <c r="DE892" s="13"/>
      <c r="DF892" s="13"/>
      <c r="DG892" s="13"/>
      <c r="DH892" s="13"/>
      <c r="DI892" s="13"/>
      <c r="DJ892" s="13"/>
      <c r="DK892" s="13"/>
      <c r="DL892" s="13"/>
      <c r="DM892" s="13"/>
      <c r="DN892" s="13"/>
      <c r="DO892" s="13"/>
      <c r="DP892" s="13"/>
      <c r="DQ892" s="13"/>
      <c r="DR892" s="13"/>
      <c r="DS892" s="13"/>
      <c r="DT892" s="13"/>
      <c r="DU892" s="13"/>
    </row>
    <row r="893">
      <c r="A893" s="77"/>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c r="DE893" s="13"/>
      <c r="DF893" s="13"/>
      <c r="DG893" s="13"/>
      <c r="DH893" s="13"/>
      <c r="DI893" s="13"/>
      <c r="DJ893" s="13"/>
      <c r="DK893" s="13"/>
      <c r="DL893" s="13"/>
      <c r="DM893" s="13"/>
      <c r="DN893" s="13"/>
      <c r="DO893" s="13"/>
      <c r="DP893" s="13"/>
      <c r="DQ893" s="13"/>
      <c r="DR893" s="13"/>
      <c r="DS893" s="13"/>
      <c r="DT893" s="13"/>
      <c r="DU893" s="13"/>
    </row>
    <row r="894">
      <c r="A894" s="77"/>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c r="DD894" s="13"/>
      <c r="DE894" s="13"/>
      <c r="DF894" s="13"/>
      <c r="DG894" s="13"/>
      <c r="DH894" s="13"/>
      <c r="DI894" s="13"/>
      <c r="DJ894" s="13"/>
      <c r="DK894" s="13"/>
      <c r="DL894" s="13"/>
      <c r="DM894" s="13"/>
      <c r="DN894" s="13"/>
      <c r="DO894" s="13"/>
      <c r="DP894" s="13"/>
      <c r="DQ894" s="13"/>
      <c r="DR894" s="13"/>
      <c r="DS894" s="13"/>
      <c r="DT894" s="13"/>
      <c r="DU894" s="13"/>
    </row>
    <row r="895">
      <c r="A895" s="77"/>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row>
    <row r="896">
      <c r="A896" s="77"/>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c r="DE896" s="13"/>
      <c r="DF896" s="13"/>
      <c r="DG896" s="13"/>
      <c r="DH896" s="13"/>
      <c r="DI896" s="13"/>
      <c r="DJ896" s="13"/>
      <c r="DK896" s="13"/>
      <c r="DL896" s="13"/>
      <c r="DM896" s="13"/>
      <c r="DN896" s="13"/>
      <c r="DO896" s="13"/>
      <c r="DP896" s="13"/>
      <c r="DQ896" s="13"/>
      <c r="DR896" s="13"/>
      <c r="DS896" s="13"/>
      <c r="DT896" s="13"/>
      <c r="DU896" s="13"/>
    </row>
    <row r="897">
      <c r="A897" s="77"/>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c r="DE897" s="13"/>
      <c r="DF897" s="13"/>
      <c r="DG897" s="13"/>
      <c r="DH897" s="13"/>
      <c r="DI897" s="13"/>
      <c r="DJ897" s="13"/>
      <c r="DK897" s="13"/>
      <c r="DL897" s="13"/>
      <c r="DM897" s="13"/>
      <c r="DN897" s="13"/>
      <c r="DO897" s="13"/>
      <c r="DP897" s="13"/>
      <c r="DQ897" s="13"/>
      <c r="DR897" s="13"/>
      <c r="DS897" s="13"/>
      <c r="DT897" s="13"/>
      <c r="DU897" s="13"/>
    </row>
    <row r="898">
      <c r="A898" s="77"/>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c r="DE898" s="13"/>
      <c r="DF898" s="13"/>
      <c r="DG898" s="13"/>
      <c r="DH898" s="13"/>
      <c r="DI898" s="13"/>
      <c r="DJ898" s="13"/>
      <c r="DK898" s="13"/>
      <c r="DL898" s="13"/>
      <c r="DM898" s="13"/>
      <c r="DN898" s="13"/>
      <c r="DO898" s="13"/>
      <c r="DP898" s="13"/>
      <c r="DQ898" s="13"/>
      <c r="DR898" s="13"/>
      <c r="DS898" s="13"/>
      <c r="DT898" s="13"/>
      <c r="DU898" s="13"/>
    </row>
    <row r="899">
      <c r="A899" s="77"/>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c r="DE899" s="13"/>
      <c r="DF899" s="13"/>
      <c r="DG899" s="13"/>
      <c r="DH899" s="13"/>
      <c r="DI899" s="13"/>
      <c r="DJ899" s="13"/>
      <c r="DK899" s="13"/>
      <c r="DL899" s="13"/>
      <c r="DM899" s="13"/>
      <c r="DN899" s="13"/>
      <c r="DO899" s="13"/>
      <c r="DP899" s="13"/>
      <c r="DQ899" s="13"/>
      <c r="DR899" s="13"/>
      <c r="DS899" s="13"/>
      <c r="DT899" s="13"/>
      <c r="DU899" s="13"/>
    </row>
    <row r="900">
      <c r="A900" s="77"/>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c r="DE900" s="13"/>
      <c r="DF900" s="13"/>
      <c r="DG900" s="13"/>
      <c r="DH900" s="13"/>
      <c r="DI900" s="13"/>
      <c r="DJ900" s="13"/>
      <c r="DK900" s="13"/>
      <c r="DL900" s="13"/>
      <c r="DM900" s="13"/>
      <c r="DN900" s="13"/>
      <c r="DO900" s="13"/>
      <c r="DP900" s="13"/>
      <c r="DQ900" s="13"/>
      <c r="DR900" s="13"/>
      <c r="DS900" s="13"/>
      <c r="DT900" s="13"/>
      <c r="DU900" s="13"/>
    </row>
    <row r="901">
      <c r="A901" s="77"/>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c r="DE901" s="13"/>
      <c r="DF901" s="13"/>
      <c r="DG901" s="13"/>
      <c r="DH901" s="13"/>
      <c r="DI901" s="13"/>
      <c r="DJ901" s="13"/>
      <c r="DK901" s="13"/>
      <c r="DL901" s="13"/>
      <c r="DM901" s="13"/>
      <c r="DN901" s="13"/>
      <c r="DO901" s="13"/>
      <c r="DP901" s="13"/>
      <c r="DQ901" s="13"/>
      <c r="DR901" s="13"/>
      <c r="DS901" s="13"/>
      <c r="DT901" s="13"/>
      <c r="DU901" s="13"/>
    </row>
    <row r="902">
      <c r="A902" s="77"/>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c r="DE902" s="13"/>
      <c r="DF902" s="13"/>
      <c r="DG902" s="13"/>
      <c r="DH902" s="13"/>
      <c r="DI902" s="13"/>
      <c r="DJ902" s="13"/>
      <c r="DK902" s="13"/>
      <c r="DL902" s="13"/>
      <c r="DM902" s="13"/>
      <c r="DN902" s="13"/>
      <c r="DO902" s="13"/>
      <c r="DP902" s="13"/>
      <c r="DQ902" s="13"/>
      <c r="DR902" s="13"/>
      <c r="DS902" s="13"/>
      <c r="DT902" s="13"/>
      <c r="DU902" s="13"/>
    </row>
    <row r="903">
      <c r="A903" s="77"/>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row>
    <row r="904">
      <c r="A904" s="77"/>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c r="DE904" s="13"/>
      <c r="DF904" s="13"/>
      <c r="DG904" s="13"/>
      <c r="DH904" s="13"/>
      <c r="DI904" s="13"/>
      <c r="DJ904" s="13"/>
      <c r="DK904" s="13"/>
      <c r="DL904" s="13"/>
      <c r="DM904" s="13"/>
      <c r="DN904" s="13"/>
      <c r="DO904" s="13"/>
      <c r="DP904" s="13"/>
      <c r="DQ904" s="13"/>
      <c r="DR904" s="13"/>
      <c r="DS904" s="13"/>
      <c r="DT904" s="13"/>
      <c r="DU904" s="13"/>
    </row>
    <row r="905">
      <c r="A905" s="77"/>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c r="DD905" s="13"/>
      <c r="DE905" s="13"/>
      <c r="DF905" s="13"/>
      <c r="DG905" s="13"/>
      <c r="DH905" s="13"/>
      <c r="DI905" s="13"/>
      <c r="DJ905" s="13"/>
      <c r="DK905" s="13"/>
      <c r="DL905" s="13"/>
      <c r="DM905" s="13"/>
      <c r="DN905" s="13"/>
      <c r="DO905" s="13"/>
      <c r="DP905" s="13"/>
      <c r="DQ905" s="13"/>
      <c r="DR905" s="13"/>
      <c r="DS905" s="13"/>
      <c r="DT905" s="13"/>
      <c r="DU905" s="13"/>
    </row>
    <row r="906">
      <c r="A906" s="77"/>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X906" s="13"/>
      <c r="CY906" s="13"/>
      <c r="CZ906" s="13"/>
      <c r="DA906" s="13"/>
      <c r="DB906" s="13"/>
      <c r="DC906" s="13"/>
      <c r="DD906" s="13"/>
      <c r="DE906" s="13"/>
      <c r="DF906" s="13"/>
      <c r="DG906" s="13"/>
      <c r="DH906" s="13"/>
      <c r="DI906" s="13"/>
      <c r="DJ906" s="13"/>
      <c r="DK906" s="13"/>
      <c r="DL906" s="13"/>
      <c r="DM906" s="13"/>
      <c r="DN906" s="13"/>
      <c r="DO906" s="13"/>
      <c r="DP906" s="13"/>
      <c r="DQ906" s="13"/>
      <c r="DR906" s="13"/>
      <c r="DS906" s="13"/>
      <c r="DT906" s="13"/>
      <c r="DU906" s="13"/>
    </row>
    <row r="907">
      <c r="A907" s="77"/>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c r="DD907" s="13"/>
      <c r="DE907" s="13"/>
      <c r="DF907" s="13"/>
      <c r="DG907" s="13"/>
      <c r="DH907" s="13"/>
      <c r="DI907" s="13"/>
      <c r="DJ907" s="13"/>
      <c r="DK907" s="13"/>
      <c r="DL907" s="13"/>
      <c r="DM907" s="13"/>
      <c r="DN907" s="13"/>
      <c r="DO907" s="13"/>
      <c r="DP907" s="13"/>
      <c r="DQ907" s="13"/>
      <c r="DR907" s="13"/>
      <c r="DS907" s="13"/>
      <c r="DT907" s="13"/>
      <c r="DU907" s="13"/>
    </row>
    <row r="908">
      <c r="A908" s="77"/>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c r="DE908" s="13"/>
      <c r="DF908" s="13"/>
      <c r="DG908" s="13"/>
      <c r="DH908" s="13"/>
      <c r="DI908" s="13"/>
      <c r="DJ908" s="13"/>
      <c r="DK908" s="13"/>
      <c r="DL908" s="13"/>
      <c r="DM908" s="13"/>
      <c r="DN908" s="13"/>
      <c r="DO908" s="13"/>
      <c r="DP908" s="13"/>
      <c r="DQ908" s="13"/>
      <c r="DR908" s="13"/>
      <c r="DS908" s="13"/>
      <c r="DT908" s="13"/>
      <c r="DU908" s="13"/>
    </row>
    <row r="909">
      <c r="A909" s="77"/>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c r="DE909" s="13"/>
      <c r="DF909" s="13"/>
      <c r="DG909" s="13"/>
      <c r="DH909" s="13"/>
      <c r="DI909" s="13"/>
      <c r="DJ909" s="13"/>
      <c r="DK909" s="13"/>
      <c r="DL909" s="13"/>
      <c r="DM909" s="13"/>
      <c r="DN909" s="13"/>
      <c r="DO909" s="13"/>
      <c r="DP909" s="13"/>
      <c r="DQ909" s="13"/>
      <c r="DR909" s="13"/>
      <c r="DS909" s="13"/>
      <c r="DT909" s="13"/>
      <c r="DU909" s="13"/>
    </row>
    <row r="910">
      <c r="A910" s="77"/>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c r="DE910" s="13"/>
      <c r="DF910" s="13"/>
      <c r="DG910" s="13"/>
      <c r="DH910" s="13"/>
      <c r="DI910" s="13"/>
      <c r="DJ910" s="13"/>
      <c r="DK910" s="13"/>
      <c r="DL910" s="13"/>
      <c r="DM910" s="13"/>
      <c r="DN910" s="13"/>
      <c r="DO910" s="13"/>
      <c r="DP910" s="13"/>
      <c r="DQ910" s="13"/>
      <c r="DR910" s="13"/>
      <c r="DS910" s="13"/>
      <c r="DT910" s="13"/>
      <c r="DU910" s="13"/>
    </row>
    <row r="911">
      <c r="A911" s="77"/>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row>
    <row r="912">
      <c r="A912" s="77"/>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c r="DE912" s="13"/>
      <c r="DF912" s="13"/>
      <c r="DG912" s="13"/>
      <c r="DH912" s="13"/>
      <c r="DI912" s="13"/>
      <c r="DJ912" s="13"/>
      <c r="DK912" s="13"/>
      <c r="DL912" s="13"/>
      <c r="DM912" s="13"/>
      <c r="DN912" s="13"/>
      <c r="DO912" s="13"/>
      <c r="DP912" s="13"/>
      <c r="DQ912" s="13"/>
      <c r="DR912" s="13"/>
      <c r="DS912" s="13"/>
      <c r="DT912" s="13"/>
      <c r="DU912" s="13"/>
    </row>
    <row r="913">
      <c r="A913" s="77"/>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c r="DD913" s="13"/>
      <c r="DE913" s="13"/>
      <c r="DF913" s="13"/>
      <c r="DG913" s="13"/>
      <c r="DH913" s="13"/>
      <c r="DI913" s="13"/>
      <c r="DJ913" s="13"/>
      <c r="DK913" s="13"/>
      <c r="DL913" s="13"/>
      <c r="DM913" s="13"/>
      <c r="DN913" s="13"/>
      <c r="DO913" s="13"/>
      <c r="DP913" s="13"/>
      <c r="DQ913" s="13"/>
      <c r="DR913" s="13"/>
      <c r="DS913" s="13"/>
      <c r="DT913" s="13"/>
      <c r="DU913" s="13"/>
    </row>
    <row r="914">
      <c r="A914" s="77"/>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c r="DE914" s="13"/>
      <c r="DF914" s="13"/>
      <c r="DG914" s="13"/>
      <c r="DH914" s="13"/>
      <c r="DI914" s="13"/>
      <c r="DJ914" s="13"/>
      <c r="DK914" s="13"/>
      <c r="DL914" s="13"/>
      <c r="DM914" s="13"/>
      <c r="DN914" s="13"/>
      <c r="DO914" s="13"/>
      <c r="DP914" s="13"/>
      <c r="DQ914" s="13"/>
      <c r="DR914" s="13"/>
      <c r="DS914" s="13"/>
      <c r="DT914" s="13"/>
      <c r="DU914" s="13"/>
    </row>
    <row r="915">
      <c r="A915" s="77"/>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c r="DE915" s="13"/>
      <c r="DF915" s="13"/>
      <c r="DG915" s="13"/>
      <c r="DH915" s="13"/>
      <c r="DI915" s="13"/>
      <c r="DJ915" s="13"/>
      <c r="DK915" s="13"/>
      <c r="DL915" s="13"/>
      <c r="DM915" s="13"/>
      <c r="DN915" s="13"/>
      <c r="DO915" s="13"/>
      <c r="DP915" s="13"/>
      <c r="DQ915" s="13"/>
      <c r="DR915" s="13"/>
      <c r="DS915" s="13"/>
      <c r="DT915" s="13"/>
      <c r="DU915" s="13"/>
    </row>
    <row r="916">
      <c r="A916" s="77"/>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c r="DE916" s="13"/>
      <c r="DF916" s="13"/>
      <c r="DG916" s="13"/>
      <c r="DH916" s="13"/>
      <c r="DI916" s="13"/>
      <c r="DJ916" s="13"/>
      <c r="DK916" s="13"/>
      <c r="DL916" s="13"/>
      <c r="DM916" s="13"/>
      <c r="DN916" s="13"/>
      <c r="DO916" s="13"/>
      <c r="DP916" s="13"/>
      <c r="DQ916" s="13"/>
      <c r="DR916" s="13"/>
      <c r="DS916" s="13"/>
      <c r="DT916" s="13"/>
      <c r="DU916" s="13"/>
    </row>
    <row r="917">
      <c r="A917" s="77"/>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c r="DE917" s="13"/>
      <c r="DF917" s="13"/>
      <c r="DG917" s="13"/>
      <c r="DH917" s="13"/>
      <c r="DI917" s="13"/>
      <c r="DJ917" s="13"/>
      <c r="DK917" s="13"/>
      <c r="DL917" s="13"/>
      <c r="DM917" s="13"/>
      <c r="DN917" s="13"/>
      <c r="DO917" s="13"/>
      <c r="DP917" s="13"/>
      <c r="DQ917" s="13"/>
      <c r="DR917" s="13"/>
      <c r="DS917" s="13"/>
      <c r="DT917" s="13"/>
      <c r="DU917" s="13"/>
    </row>
    <row r="918">
      <c r="A918" s="77"/>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c r="DE918" s="13"/>
      <c r="DF918" s="13"/>
      <c r="DG918" s="13"/>
      <c r="DH918" s="13"/>
      <c r="DI918" s="13"/>
      <c r="DJ918" s="13"/>
      <c r="DK918" s="13"/>
      <c r="DL918" s="13"/>
      <c r="DM918" s="13"/>
      <c r="DN918" s="13"/>
      <c r="DO918" s="13"/>
      <c r="DP918" s="13"/>
      <c r="DQ918" s="13"/>
      <c r="DR918" s="13"/>
      <c r="DS918" s="13"/>
      <c r="DT918" s="13"/>
      <c r="DU918" s="13"/>
    </row>
    <row r="919">
      <c r="A919" s="77"/>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row>
    <row r="920">
      <c r="A920" s="77"/>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c r="DE920" s="13"/>
      <c r="DF920" s="13"/>
      <c r="DG920" s="13"/>
      <c r="DH920" s="13"/>
      <c r="DI920" s="13"/>
      <c r="DJ920" s="13"/>
      <c r="DK920" s="13"/>
      <c r="DL920" s="13"/>
      <c r="DM920" s="13"/>
      <c r="DN920" s="13"/>
      <c r="DO920" s="13"/>
      <c r="DP920" s="13"/>
      <c r="DQ920" s="13"/>
      <c r="DR920" s="13"/>
      <c r="DS920" s="13"/>
      <c r="DT920" s="13"/>
      <c r="DU920" s="13"/>
    </row>
    <row r="921">
      <c r="A921" s="77"/>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c r="DE921" s="13"/>
      <c r="DF921" s="13"/>
      <c r="DG921" s="13"/>
      <c r="DH921" s="13"/>
      <c r="DI921" s="13"/>
      <c r="DJ921" s="13"/>
      <c r="DK921" s="13"/>
      <c r="DL921" s="13"/>
      <c r="DM921" s="13"/>
      <c r="DN921" s="13"/>
      <c r="DO921" s="13"/>
      <c r="DP921" s="13"/>
      <c r="DQ921" s="13"/>
      <c r="DR921" s="13"/>
      <c r="DS921" s="13"/>
      <c r="DT921" s="13"/>
      <c r="DU921" s="13"/>
    </row>
    <row r="922">
      <c r="A922" s="77"/>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c r="DE922" s="13"/>
      <c r="DF922" s="13"/>
      <c r="DG922" s="13"/>
      <c r="DH922" s="13"/>
      <c r="DI922" s="13"/>
      <c r="DJ922" s="13"/>
      <c r="DK922" s="13"/>
      <c r="DL922" s="13"/>
      <c r="DM922" s="13"/>
      <c r="DN922" s="13"/>
      <c r="DO922" s="13"/>
      <c r="DP922" s="13"/>
      <c r="DQ922" s="13"/>
      <c r="DR922" s="13"/>
      <c r="DS922" s="13"/>
      <c r="DT922" s="13"/>
      <c r="DU922" s="13"/>
    </row>
    <row r="923">
      <c r="A923" s="77"/>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c r="DE923" s="13"/>
      <c r="DF923" s="13"/>
      <c r="DG923" s="13"/>
      <c r="DH923" s="13"/>
      <c r="DI923" s="13"/>
      <c r="DJ923" s="13"/>
      <c r="DK923" s="13"/>
      <c r="DL923" s="13"/>
      <c r="DM923" s="13"/>
      <c r="DN923" s="13"/>
      <c r="DO923" s="13"/>
      <c r="DP923" s="13"/>
      <c r="DQ923" s="13"/>
      <c r="DR923" s="13"/>
      <c r="DS923" s="13"/>
      <c r="DT923" s="13"/>
      <c r="DU923" s="13"/>
    </row>
    <row r="924">
      <c r="A924" s="77"/>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c r="DE924" s="13"/>
      <c r="DF924" s="13"/>
      <c r="DG924" s="13"/>
      <c r="DH924" s="13"/>
      <c r="DI924" s="13"/>
      <c r="DJ924" s="13"/>
      <c r="DK924" s="13"/>
      <c r="DL924" s="13"/>
      <c r="DM924" s="13"/>
      <c r="DN924" s="13"/>
      <c r="DO924" s="13"/>
      <c r="DP924" s="13"/>
      <c r="DQ924" s="13"/>
      <c r="DR924" s="13"/>
      <c r="DS924" s="13"/>
      <c r="DT924" s="13"/>
      <c r="DU924" s="13"/>
    </row>
    <row r="925">
      <c r="A925" s="77"/>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c r="DE925" s="13"/>
      <c r="DF925" s="13"/>
      <c r="DG925" s="13"/>
      <c r="DH925" s="13"/>
      <c r="DI925" s="13"/>
      <c r="DJ925" s="13"/>
      <c r="DK925" s="13"/>
      <c r="DL925" s="13"/>
      <c r="DM925" s="13"/>
      <c r="DN925" s="13"/>
      <c r="DO925" s="13"/>
      <c r="DP925" s="13"/>
      <c r="DQ925" s="13"/>
      <c r="DR925" s="13"/>
      <c r="DS925" s="13"/>
      <c r="DT925" s="13"/>
      <c r="DU925" s="13"/>
    </row>
    <row r="926">
      <c r="A926" s="77"/>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X926" s="13"/>
      <c r="CY926" s="13"/>
      <c r="CZ926" s="13"/>
      <c r="DA926" s="13"/>
      <c r="DB926" s="13"/>
      <c r="DC926" s="13"/>
      <c r="DD926" s="13"/>
      <c r="DE926" s="13"/>
      <c r="DF926" s="13"/>
      <c r="DG926" s="13"/>
      <c r="DH926" s="13"/>
      <c r="DI926" s="13"/>
      <c r="DJ926" s="13"/>
      <c r="DK926" s="13"/>
      <c r="DL926" s="13"/>
      <c r="DM926" s="13"/>
      <c r="DN926" s="13"/>
      <c r="DO926" s="13"/>
      <c r="DP926" s="13"/>
      <c r="DQ926" s="13"/>
      <c r="DR926" s="13"/>
      <c r="DS926" s="13"/>
      <c r="DT926" s="13"/>
      <c r="DU926" s="13"/>
    </row>
    <row r="927">
      <c r="A927" s="77"/>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row>
    <row r="928">
      <c r="A928" s="77"/>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X928" s="13"/>
      <c r="CY928" s="13"/>
      <c r="CZ928" s="13"/>
      <c r="DA928" s="13"/>
      <c r="DB928" s="13"/>
      <c r="DC928" s="13"/>
      <c r="DD928" s="13"/>
      <c r="DE928" s="13"/>
      <c r="DF928" s="13"/>
      <c r="DG928" s="13"/>
      <c r="DH928" s="13"/>
      <c r="DI928" s="13"/>
      <c r="DJ928" s="13"/>
      <c r="DK928" s="13"/>
      <c r="DL928" s="13"/>
      <c r="DM928" s="13"/>
      <c r="DN928" s="13"/>
      <c r="DO928" s="13"/>
      <c r="DP928" s="13"/>
      <c r="DQ928" s="13"/>
      <c r="DR928" s="13"/>
      <c r="DS928" s="13"/>
      <c r="DT928" s="13"/>
      <c r="DU928" s="13"/>
    </row>
    <row r="929">
      <c r="A929" s="77"/>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c r="DE929" s="13"/>
      <c r="DF929" s="13"/>
      <c r="DG929" s="13"/>
      <c r="DH929" s="13"/>
      <c r="DI929" s="13"/>
      <c r="DJ929" s="13"/>
      <c r="DK929" s="13"/>
      <c r="DL929" s="13"/>
      <c r="DM929" s="13"/>
      <c r="DN929" s="13"/>
      <c r="DO929" s="13"/>
      <c r="DP929" s="13"/>
      <c r="DQ929" s="13"/>
      <c r="DR929" s="13"/>
      <c r="DS929" s="13"/>
      <c r="DT929" s="13"/>
      <c r="DU929" s="13"/>
    </row>
    <row r="930">
      <c r="A930" s="77"/>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c r="DE930" s="13"/>
      <c r="DF930" s="13"/>
      <c r="DG930" s="13"/>
      <c r="DH930" s="13"/>
      <c r="DI930" s="13"/>
      <c r="DJ930" s="13"/>
      <c r="DK930" s="13"/>
      <c r="DL930" s="13"/>
      <c r="DM930" s="13"/>
      <c r="DN930" s="13"/>
      <c r="DO930" s="13"/>
      <c r="DP930" s="13"/>
      <c r="DQ930" s="13"/>
      <c r="DR930" s="13"/>
      <c r="DS930" s="13"/>
      <c r="DT930" s="13"/>
      <c r="DU930" s="13"/>
    </row>
    <row r="931">
      <c r="A931" s="77"/>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c r="DE931" s="13"/>
      <c r="DF931" s="13"/>
      <c r="DG931" s="13"/>
      <c r="DH931" s="13"/>
      <c r="DI931" s="13"/>
      <c r="DJ931" s="13"/>
      <c r="DK931" s="13"/>
      <c r="DL931" s="13"/>
      <c r="DM931" s="13"/>
      <c r="DN931" s="13"/>
      <c r="DO931" s="13"/>
      <c r="DP931" s="13"/>
      <c r="DQ931" s="13"/>
      <c r="DR931" s="13"/>
      <c r="DS931" s="13"/>
      <c r="DT931" s="13"/>
      <c r="DU931" s="13"/>
    </row>
    <row r="932">
      <c r="A932" s="77"/>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c r="DE932" s="13"/>
      <c r="DF932" s="13"/>
      <c r="DG932" s="13"/>
      <c r="DH932" s="13"/>
      <c r="DI932" s="13"/>
      <c r="DJ932" s="13"/>
      <c r="DK932" s="13"/>
      <c r="DL932" s="13"/>
      <c r="DM932" s="13"/>
      <c r="DN932" s="13"/>
      <c r="DO932" s="13"/>
      <c r="DP932" s="13"/>
      <c r="DQ932" s="13"/>
      <c r="DR932" s="13"/>
      <c r="DS932" s="13"/>
      <c r="DT932" s="13"/>
      <c r="DU932" s="13"/>
    </row>
    <row r="933">
      <c r="A933" s="77"/>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c r="DE933" s="13"/>
      <c r="DF933" s="13"/>
      <c r="DG933" s="13"/>
      <c r="DH933" s="13"/>
      <c r="DI933" s="13"/>
      <c r="DJ933" s="13"/>
      <c r="DK933" s="13"/>
      <c r="DL933" s="13"/>
      <c r="DM933" s="13"/>
      <c r="DN933" s="13"/>
      <c r="DO933" s="13"/>
      <c r="DP933" s="13"/>
      <c r="DQ933" s="13"/>
      <c r="DR933" s="13"/>
      <c r="DS933" s="13"/>
      <c r="DT933" s="13"/>
      <c r="DU933" s="13"/>
    </row>
    <row r="934">
      <c r="A934" s="77"/>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c r="DE934" s="13"/>
      <c r="DF934" s="13"/>
      <c r="DG934" s="13"/>
      <c r="DH934" s="13"/>
      <c r="DI934" s="13"/>
      <c r="DJ934" s="13"/>
      <c r="DK934" s="13"/>
      <c r="DL934" s="13"/>
      <c r="DM934" s="13"/>
      <c r="DN934" s="13"/>
      <c r="DO934" s="13"/>
      <c r="DP934" s="13"/>
      <c r="DQ934" s="13"/>
      <c r="DR934" s="13"/>
      <c r="DS934" s="13"/>
      <c r="DT934" s="13"/>
      <c r="DU934" s="13"/>
    </row>
    <row r="935">
      <c r="A935" s="77"/>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row>
    <row r="936">
      <c r="A936" s="77"/>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c r="DE936" s="13"/>
      <c r="DF936" s="13"/>
      <c r="DG936" s="13"/>
      <c r="DH936" s="13"/>
      <c r="DI936" s="13"/>
      <c r="DJ936" s="13"/>
      <c r="DK936" s="13"/>
      <c r="DL936" s="13"/>
      <c r="DM936" s="13"/>
      <c r="DN936" s="13"/>
      <c r="DO936" s="13"/>
      <c r="DP936" s="13"/>
      <c r="DQ936" s="13"/>
      <c r="DR936" s="13"/>
      <c r="DS936" s="13"/>
      <c r="DT936" s="13"/>
      <c r="DU936" s="13"/>
    </row>
    <row r="937">
      <c r="A937" s="77"/>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c r="DE937" s="13"/>
      <c r="DF937" s="13"/>
      <c r="DG937" s="13"/>
      <c r="DH937" s="13"/>
      <c r="DI937" s="13"/>
      <c r="DJ937" s="13"/>
      <c r="DK937" s="13"/>
      <c r="DL937" s="13"/>
      <c r="DM937" s="13"/>
      <c r="DN937" s="13"/>
      <c r="DO937" s="13"/>
      <c r="DP937" s="13"/>
      <c r="DQ937" s="13"/>
      <c r="DR937" s="13"/>
      <c r="DS937" s="13"/>
      <c r="DT937" s="13"/>
      <c r="DU937" s="13"/>
    </row>
    <row r="938">
      <c r="A938" s="77"/>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c r="DE938" s="13"/>
      <c r="DF938" s="13"/>
      <c r="DG938" s="13"/>
      <c r="DH938" s="13"/>
      <c r="DI938" s="13"/>
      <c r="DJ938" s="13"/>
      <c r="DK938" s="13"/>
      <c r="DL938" s="13"/>
      <c r="DM938" s="13"/>
      <c r="DN938" s="13"/>
      <c r="DO938" s="13"/>
      <c r="DP938" s="13"/>
      <c r="DQ938" s="13"/>
      <c r="DR938" s="13"/>
      <c r="DS938" s="13"/>
      <c r="DT938" s="13"/>
      <c r="DU938" s="13"/>
    </row>
    <row r="939">
      <c r="A939" s="77"/>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c r="DE939" s="13"/>
      <c r="DF939" s="13"/>
      <c r="DG939" s="13"/>
      <c r="DH939" s="13"/>
      <c r="DI939" s="13"/>
      <c r="DJ939" s="13"/>
      <c r="DK939" s="13"/>
      <c r="DL939" s="13"/>
      <c r="DM939" s="13"/>
      <c r="DN939" s="13"/>
      <c r="DO939" s="13"/>
      <c r="DP939" s="13"/>
      <c r="DQ939" s="13"/>
      <c r="DR939" s="13"/>
      <c r="DS939" s="13"/>
      <c r="DT939" s="13"/>
      <c r="DU939" s="13"/>
    </row>
    <row r="940">
      <c r="A940" s="77"/>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c r="DE940" s="13"/>
      <c r="DF940" s="13"/>
      <c r="DG940" s="13"/>
      <c r="DH940" s="13"/>
      <c r="DI940" s="13"/>
      <c r="DJ940" s="13"/>
      <c r="DK940" s="13"/>
      <c r="DL940" s="13"/>
      <c r="DM940" s="13"/>
      <c r="DN940" s="13"/>
      <c r="DO940" s="13"/>
      <c r="DP940" s="13"/>
      <c r="DQ940" s="13"/>
      <c r="DR940" s="13"/>
      <c r="DS940" s="13"/>
      <c r="DT940" s="13"/>
      <c r="DU940" s="13"/>
    </row>
    <row r="941">
      <c r="A941" s="77"/>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c r="DE941" s="13"/>
      <c r="DF941" s="13"/>
      <c r="DG941" s="13"/>
      <c r="DH941" s="13"/>
      <c r="DI941" s="13"/>
      <c r="DJ941" s="13"/>
      <c r="DK941" s="13"/>
      <c r="DL941" s="13"/>
      <c r="DM941" s="13"/>
      <c r="DN941" s="13"/>
      <c r="DO941" s="13"/>
      <c r="DP941" s="13"/>
      <c r="DQ941" s="13"/>
      <c r="DR941" s="13"/>
      <c r="DS941" s="13"/>
      <c r="DT941" s="13"/>
      <c r="DU941" s="13"/>
    </row>
    <row r="942">
      <c r="A942" s="77"/>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c r="DE942" s="13"/>
      <c r="DF942" s="13"/>
      <c r="DG942" s="13"/>
      <c r="DH942" s="13"/>
      <c r="DI942" s="13"/>
      <c r="DJ942" s="13"/>
      <c r="DK942" s="13"/>
      <c r="DL942" s="13"/>
      <c r="DM942" s="13"/>
      <c r="DN942" s="13"/>
      <c r="DO942" s="13"/>
      <c r="DP942" s="13"/>
      <c r="DQ942" s="13"/>
      <c r="DR942" s="13"/>
      <c r="DS942" s="13"/>
      <c r="DT942" s="13"/>
      <c r="DU942" s="13"/>
    </row>
    <row r="943">
      <c r="A943" s="77"/>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row>
    <row r="944">
      <c r="A944" s="77"/>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3"/>
      <c r="DE944" s="13"/>
      <c r="DF944" s="13"/>
      <c r="DG944" s="13"/>
      <c r="DH944" s="13"/>
      <c r="DI944" s="13"/>
      <c r="DJ944" s="13"/>
      <c r="DK944" s="13"/>
      <c r="DL944" s="13"/>
      <c r="DM944" s="13"/>
      <c r="DN944" s="13"/>
      <c r="DO944" s="13"/>
      <c r="DP944" s="13"/>
      <c r="DQ944" s="13"/>
      <c r="DR944" s="13"/>
      <c r="DS944" s="13"/>
      <c r="DT944" s="13"/>
      <c r="DU944" s="13"/>
    </row>
    <row r="945">
      <c r="A945" s="77"/>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c r="DE945" s="13"/>
      <c r="DF945" s="13"/>
      <c r="DG945" s="13"/>
      <c r="DH945" s="13"/>
      <c r="DI945" s="13"/>
      <c r="DJ945" s="13"/>
      <c r="DK945" s="13"/>
      <c r="DL945" s="13"/>
      <c r="DM945" s="13"/>
      <c r="DN945" s="13"/>
      <c r="DO945" s="13"/>
      <c r="DP945" s="13"/>
      <c r="DQ945" s="13"/>
      <c r="DR945" s="13"/>
      <c r="DS945" s="13"/>
      <c r="DT945" s="13"/>
      <c r="DU945" s="13"/>
    </row>
    <row r="946">
      <c r="A946" s="77"/>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c r="DE946" s="13"/>
      <c r="DF946" s="13"/>
      <c r="DG946" s="13"/>
      <c r="DH946" s="13"/>
      <c r="DI946" s="13"/>
      <c r="DJ946" s="13"/>
      <c r="DK946" s="13"/>
      <c r="DL946" s="13"/>
      <c r="DM946" s="13"/>
      <c r="DN946" s="13"/>
      <c r="DO946" s="13"/>
      <c r="DP946" s="13"/>
      <c r="DQ946" s="13"/>
      <c r="DR946" s="13"/>
      <c r="DS946" s="13"/>
      <c r="DT946" s="13"/>
      <c r="DU946" s="13"/>
    </row>
    <row r="947">
      <c r="A947" s="77"/>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c r="DE947" s="13"/>
      <c r="DF947" s="13"/>
      <c r="DG947" s="13"/>
      <c r="DH947" s="13"/>
      <c r="DI947" s="13"/>
      <c r="DJ947" s="13"/>
      <c r="DK947" s="13"/>
      <c r="DL947" s="13"/>
      <c r="DM947" s="13"/>
      <c r="DN947" s="13"/>
      <c r="DO947" s="13"/>
      <c r="DP947" s="13"/>
      <c r="DQ947" s="13"/>
      <c r="DR947" s="13"/>
      <c r="DS947" s="13"/>
      <c r="DT947" s="13"/>
      <c r="DU947" s="13"/>
    </row>
    <row r="948">
      <c r="A948" s="77"/>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c r="DE948" s="13"/>
      <c r="DF948" s="13"/>
      <c r="DG948" s="13"/>
      <c r="DH948" s="13"/>
      <c r="DI948" s="13"/>
      <c r="DJ948" s="13"/>
      <c r="DK948" s="13"/>
      <c r="DL948" s="13"/>
      <c r="DM948" s="13"/>
      <c r="DN948" s="13"/>
      <c r="DO948" s="13"/>
      <c r="DP948" s="13"/>
      <c r="DQ948" s="13"/>
      <c r="DR948" s="13"/>
      <c r="DS948" s="13"/>
      <c r="DT948" s="13"/>
      <c r="DU948" s="13"/>
    </row>
    <row r="949">
      <c r="A949" s="77"/>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c r="DE949" s="13"/>
      <c r="DF949" s="13"/>
      <c r="DG949" s="13"/>
      <c r="DH949" s="13"/>
      <c r="DI949" s="13"/>
      <c r="DJ949" s="13"/>
      <c r="DK949" s="13"/>
      <c r="DL949" s="13"/>
      <c r="DM949" s="13"/>
      <c r="DN949" s="13"/>
      <c r="DO949" s="13"/>
      <c r="DP949" s="13"/>
      <c r="DQ949" s="13"/>
      <c r="DR949" s="13"/>
      <c r="DS949" s="13"/>
      <c r="DT949" s="13"/>
      <c r="DU949" s="13"/>
    </row>
    <row r="950">
      <c r="A950" s="77"/>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c r="DE950" s="13"/>
      <c r="DF950" s="13"/>
      <c r="DG950" s="13"/>
      <c r="DH950" s="13"/>
      <c r="DI950" s="13"/>
      <c r="DJ950" s="13"/>
      <c r="DK950" s="13"/>
      <c r="DL950" s="13"/>
      <c r="DM950" s="13"/>
      <c r="DN950" s="13"/>
      <c r="DO950" s="13"/>
      <c r="DP950" s="13"/>
      <c r="DQ950" s="13"/>
      <c r="DR950" s="13"/>
      <c r="DS950" s="13"/>
      <c r="DT950" s="13"/>
      <c r="DU950" s="13"/>
    </row>
    <row r="951">
      <c r="A951" s="77"/>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row>
    <row r="952">
      <c r="A952" s="77"/>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c r="DE952" s="13"/>
      <c r="DF952" s="13"/>
      <c r="DG952" s="13"/>
      <c r="DH952" s="13"/>
      <c r="DI952" s="13"/>
      <c r="DJ952" s="13"/>
      <c r="DK952" s="13"/>
      <c r="DL952" s="13"/>
      <c r="DM952" s="13"/>
      <c r="DN952" s="13"/>
      <c r="DO952" s="13"/>
      <c r="DP952" s="13"/>
      <c r="DQ952" s="13"/>
      <c r="DR952" s="13"/>
      <c r="DS952" s="13"/>
      <c r="DT952" s="13"/>
      <c r="DU952" s="13"/>
    </row>
    <row r="953">
      <c r="A953" s="77"/>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c r="DE953" s="13"/>
      <c r="DF953" s="13"/>
      <c r="DG953" s="13"/>
      <c r="DH953" s="13"/>
      <c r="DI953" s="13"/>
      <c r="DJ953" s="13"/>
      <c r="DK953" s="13"/>
      <c r="DL953" s="13"/>
      <c r="DM953" s="13"/>
      <c r="DN953" s="13"/>
      <c r="DO953" s="13"/>
      <c r="DP953" s="13"/>
      <c r="DQ953" s="13"/>
      <c r="DR953" s="13"/>
      <c r="DS953" s="13"/>
      <c r="DT953" s="13"/>
      <c r="DU953" s="13"/>
    </row>
    <row r="954">
      <c r="A954" s="77"/>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c r="DE954" s="13"/>
      <c r="DF954" s="13"/>
      <c r="DG954" s="13"/>
      <c r="DH954" s="13"/>
      <c r="DI954" s="13"/>
      <c r="DJ954" s="13"/>
      <c r="DK954" s="13"/>
      <c r="DL954" s="13"/>
      <c r="DM954" s="13"/>
      <c r="DN954" s="13"/>
      <c r="DO954" s="13"/>
      <c r="DP954" s="13"/>
      <c r="DQ954" s="13"/>
      <c r="DR954" s="13"/>
      <c r="DS954" s="13"/>
      <c r="DT954" s="13"/>
      <c r="DU954" s="13"/>
    </row>
    <row r="955">
      <c r="A955" s="77"/>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c r="DE955" s="13"/>
      <c r="DF955" s="13"/>
      <c r="DG955" s="13"/>
      <c r="DH955" s="13"/>
      <c r="DI955" s="13"/>
      <c r="DJ955" s="13"/>
      <c r="DK955" s="13"/>
      <c r="DL955" s="13"/>
      <c r="DM955" s="13"/>
      <c r="DN955" s="13"/>
      <c r="DO955" s="13"/>
      <c r="DP955" s="13"/>
      <c r="DQ955" s="13"/>
      <c r="DR955" s="13"/>
      <c r="DS955" s="13"/>
      <c r="DT955" s="13"/>
      <c r="DU955" s="13"/>
    </row>
    <row r="956">
      <c r="A956" s="77"/>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c r="DE956" s="13"/>
      <c r="DF956" s="13"/>
      <c r="DG956" s="13"/>
      <c r="DH956" s="13"/>
      <c r="DI956" s="13"/>
      <c r="DJ956" s="13"/>
      <c r="DK956" s="13"/>
      <c r="DL956" s="13"/>
      <c r="DM956" s="13"/>
      <c r="DN956" s="13"/>
      <c r="DO956" s="13"/>
      <c r="DP956" s="13"/>
      <c r="DQ956" s="13"/>
      <c r="DR956" s="13"/>
      <c r="DS956" s="13"/>
      <c r="DT956" s="13"/>
      <c r="DU956" s="13"/>
    </row>
    <row r="957">
      <c r="A957" s="77"/>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c r="DE957" s="13"/>
      <c r="DF957" s="13"/>
      <c r="DG957" s="13"/>
      <c r="DH957" s="13"/>
      <c r="DI957" s="13"/>
      <c r="DJ957" s="13"/>
      <c r="DK957" s="13"/>
      <c r="DL957" s="13"/>
      <c r="DM957" s="13"/>
      <c r="DN957" s="13"/>
      <c r="DO957" s="13"/>
      <c r="DP957" s="13"/>
      <c r="DQ957" s="13"/>
      <c r="DR957" s="13"/>
      <c r="DS957" s="13"/>
      <c r="DT957" s="13"/>
      <c r="DU957" s="13"/>
    </row>
    <row r="958">
      <c r="A958" s="77"/>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c r="DE958" s="13"/>
      <c r="DF958" s="13"/>
      <c r="DG958" s="13"/>
      <c r="DH958" s="13"/>
      <c r="DI958" s="13"/>
      <c r="DJ958" s="13"/>
      <c r="DK958" s="13"/>
      <c r="DL958" s="13"/>
      <c r="DM958" s="13"/>
      <c r="DN958" s="13"/>
      <c r="DO958" s="13"/>
      <c r="DP958" s="13"/>
      <c r="DQ958" s="13"/>
      <c r="DR958" s="13"/>
      <c r="DS958" s="13"/>
      <c r="DT958" s="13"/>
      <c r="DU958" s="13"/>
    </row>
    <row r="959">
      <c r="A959" s="77"/>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row>
    <row r="960">
      <c r="A960" s="77"/>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c r="DE960" s="13"/>
      <c r="DF960" s="13"/>
      <c r="DG960" s="13"/>
      <c r="DH960" s="13"/>
      <c r="DI960" s="13"/>
      <c r="DJ960" s="13"/>
      <c r="DK960" s="13"/>
      <c r="DL960" s="13"/>
      <c r="DM960" s="13"/>
      <c r="DN960" s="13"/>
      <c r="DO960" s="13"/>
      <c r="DP960" s="13"/>
      <c r="DQ960" s="13"/>
      <c r="DR960" s="13"/>
      <c r="DS960" s="13"/>
      <c r="DT960" s="13"/>
      <c r="DU960" s="13"/>
    </row>
    <row r="961">
      <c r="A961" s="77"/>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c r="DE961" s="13"/>
      <c r="DF961" s="13"/>
      <c r="DG961" s="13"/>
      <c r="DH961" s="13"/>
      <c r="DI961" s="13"/>
      <c r="DJ961" s="13"/>
      <c r="DK961" s="13"/>
      <c r="DL961" s="13"/>
      <c r="DM961" s="13"/>
      <c r="DN961" s="13"/>
      <c r="DO961" s="13"/>
      <c r="DP961" s="13"/>
      <c r="DQ961" s="13"/>
      <c r="DR961" s="13"/>
      <c r="DS961" s="13"/>
      <c r="DT961" s="13"/>
      <c r="DU961" s="13"/>
    </row>
    <row r="962">
      <c r="A962" s="77"/>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c r="DE962" s="13"/>
      <c r="DF962" s="13"/>
      <c r="DG962" s="13"/>
      <c r="DH962" s="13"/>
      <c r="DI962" s="13"/>
      <c r="DJ962" s="13"/>
      <c r="DK962" s="13"/>
      <c r="DL962" s="13"/>
      <c r="DM962" s="13"/>
      <c r="DN962" s="13"/>
      <c r="DO962" s="13"/>
      <c r="DP962" s="13"/>
      <c r="DQ962" s="13"/>
      <c r="DR962" s="13"/>
      <c r="DS962" s="13"/>
      <c r="DT962" s="13"/>
      <c r="DU962" s="13"/>
    </row>
    <row r="963">
      <c r="A963" s="77"/>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c r="DE963" s="13"/>
      <c r="DF963" s="13"/>
      <c r="DG963" s="13"/>
      <c r="DH963" s="13"/>
      <c r="DI963" s="13"/>
      <c r="DJ963" s="13"/>
      <c r="DK963" s="13"/>
      <c r="DL963" s="13"/>
      <c r="DM963" s="13"/>
      <c r="DN963" s="13"/>
      <c r="DO963" s="13"/>
      <c r="DP963" s="13"/>
      <c r="DQ963" s="13"/>
      <c r="DR963" s="13"/>
      <c r="DS963" s="13"/>
      <c r="DT963" s="13"/>
      <c r="DU963" s="13"/>
    </row>
    <row r="964">
      <c r="A964" s="77"/>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c r="DE964" s="13"/>
      <c r="DF964" s="13"/>
      <c r="DG964" s="13"/>
      <c r="DH964" s="13"/>
      <c r="DI964" s="13"/>
      <c r="DJ964" s="13"/>
      <c r="DK964" s="13"/>
      <c r="DL964" s="13"/>
      <c r="DM964" s="13"/>
      <c r="DN964" s="13"/>
      <c r="DO964" s="13"/>
      <c r="DP964" s="13"/>
      <c r="DQ964" s="13"/>
      <c r="DR964" s="13"/>
      <c r="DS964" s="13"/>
      <c r="DT964" s="13"/>
      <c r="DU964" s="13"/>
    </row>
    <row r="965">
      <c r="A965" s="77"/>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c r="DD965" s="13"/>
      <c r="DE965" s="13"/>
      <c r="DF965" s="13"/>
      <c r="DG965" s="13"/>
      <c r="DH965" s="13"/>
      <c r="DI965" s="13"/>
      <c r="DJ965" s="13"/>
      <c r="DK965" s="13"/>
      <c r="DL965" s="13"/>
      <c r="DM965" s="13"/>
      <c r="DN965" s="13"/>
      <c r="DO965" s="13"/>
      <c r="DP965" s="13"/>
      <c r="DQ965" s="13"/>
      <c r="DR965" s="13"/>
      <c r="DS965" s="13"/>
      <c r="DT965" s="13"/>
      <c r="DU965" s="13"/>
    </row>
    <row r="966">
      <c r="A966" s="77"/>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c r="DE966" s="13"/>
      <c r="DF966" s="13"/>
      <c r="DG966" s="13"/>
      <c r="DH966" s="13"/>
      <c r="DI966" s="13"/>
      <c r="DJ966" s="13"/>
      <c r="DK966" s="13"/>
      <c r="DL966" s="13"/>
      <c r="DM966" s="13"/>
      <c r="DN966" s="13"/>
      <c r="DO966" s="13"/>
      <c r="DP966" s="13"/>
      <c r="DQ966" s="13"/>
      <c r="DR966" s="13"/>
      <c r="DS966" s="13"/>
      <c r="DT966" s="13"/>
      <c r="DU966" s="13"/>
    </row>
    <row r="967">
      <c r="A967" s="77"/>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row>
    <row r="968">
      <c r="A968" s="77"/>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c r="DE968" s="13"/>
      <c r="DF968" s="13"/>
      <c r="DG968" s="13"/>
      <c r="DH968" s="13"/>
      <c r="DI968" s="13"/>
      <c r="DJ968" s="13"/>
      <c r="DK968" s="13"/>
      <c r="DL968" s="13"/>
      <c r="DM968" s="13"/>
      <c r="DN968" s="13"/>
      <c r="DO968" s="13"/>
      <c r="DP968" s="13"/>
      <c r="DQ968" s="13"/>
      <c r="DR968" s="13"/>
      <c r="DS968" s="13"/>
      <c r="DT968" s="13"/>
      <c r="DU968" s="13"/>
    </row>
    <row r="969">
      <c r="A969" s="77"/>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c r="DE969" s="13"/>
      <c r="DF969" s="13"/>
      <c r="DG969" s="13"/>
      <c r="DH969" s="13"/>
      <c r="DI969" s="13"/>
      <c r="DJ969" s="13"/>
      <c r="DK969" s="13"/>
      <c r="DL969" s="13"/>
      <c r="DM969" s="13"/>
      <c r="DN969" s="13"/>
      <c r="DO969" s="13"/>
      <c r="DP969" s="13"/>
      <c r="DQ969" s="13"/>
      <c r="DR969" s="13"/>
      <c r="DS969" s="13"/>
      <c r="DT969" s="13"/>
      <c r="DU969" s="13"/>
    </row>
    <row r="970">
      <c r="A970" s="77"/>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c r="DE970" s="13"/>
      <c r="DF970" s="13"/>
      <c r="DG970" s="13"/>
      <c r="DH970" s="13"/>
      <c r="DI970" s="13"/>
      <c r="DJ970" s="13"/>
      <c r="DK970" s="13"/>
      <c r="DL970" s="13"/>
      <c r="DM970" s="13"/>
      <c r="DN970" s="13"/>
      <c r="DO970" s="13"/>
      <c r="DP970" s="13"/>
      <c r="DQ970" s="13"/>
      <c r="DR970" s="13"/>
      <c r="DS970" s="13"/>
      <c r="DT970" s="13"/>
      <c r="DU970" s="13"/>
    </row>
    <row r="971">
      <c r="A971" s="77"/>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c r="DE971" s="13"/>
      <c r="DF971" s="13"/>
      <c r="DG971" s="13"/>
      <c r="DH971" s="13"/>
      <c r="DI971" s="13"/>
      <c r="DJ971" s="13"/>
      <c r="DK971" s="13"/>
      <c r="DL971" s="13"/>
      <c r="DM971" s="13"/>
      <c r="DN971" s="13"/>
      <c r="DO971" s="13"/>
      <c r="DP971" s="13"/>
      <c r="DQ971" s="13"/>
      <c r="DR971" s="13"/>
      <c r="DS971" s="13"/>
      <c r="DT971" s="13"/>
      <c r="DU971" s="13"/>
    </row>
    <row r="972">
      <c r="A972" s="77"/>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c r="DE972" s="13"/>
      <c r="DF972" s="13"/>
      <c r="DG972" s="13"/>
      <c r="DH972" s="13"/>
      <c r="DI972" s="13"/>
      <c r="DJ972" s="13"/>
      <c r="DK972" s="13"/>
      <c r="DL972" s="13"/>
      <c r="DM972" s="13"/>
      <c r="DN972" s="13"/>
      <c r="DO972" s="13"/>
      <c r="DP972" s="13"/>
      <c r="DQ972" s="13"/>
      <c r="DR972" s="13"/>
      <c r="DS972" s="13"/>
      <c r="DT972" s="13"/>
      <c r="DU972" s="13"/>
    </row>
    <row r="973">
      <c r="A973" s="77"/>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c r="DE973" s="13"/>
      <c r="DF973" s="13"/>
      <c r="DG973" s="13"/>
      <c r="DH973" s="13"/>
      <c r="DI973" s="13"/>
      <c r="DJ973" s="13"/>
      <c r="DK973" s="13"/>
      <c r="DL973" s="13"/>
      <c r="DM973" s="13"/>
      <c r="DN973" s="13"/>
      <c r="DO973" s="13"/>
      <c r="DP973" s="13"/>
      <c r="DQ973" s="13"/>
      <c r="DR973" s="13"/>
      <c r="DS973" s="13"/>
      <c r="DT973" s="13"/>
      <c r="DU973" s="13"/>
    </row>
    <row r="974">
      <c r="A974" s="77"/>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c r="DE974" s="13"/>
      <c r="DF974" s="13"/>
      <c r="DG974" s="13"/>
      <c r="DH974" s="13"/>
      <c r="DI974" s="13"/>
      <c r="DJ974" s="13"/>
      <c r="DK974" s="13"/>
      <c r="DL974" s="13"/>
      <c r="DM974" s="13"/>
      <c r="DN974" s="13"/>
      <c r="DO974" s="13"/>
      <c r="DP974" s="13"/>
      <c r="DQ974" s="13"/>
      <c r="DR974" s="13"/>
      <c r="DS974" s="13"/>
      <c r="DT974" s="13"/>
      <c r="DU974" s="13"/>
    </row>
    <row r="975">
      <c r="A975" s="77"/>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row>
    <row r="976">
      <c r="A976" s="77"/>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c r="DE976" s="13"/>
      <c r="DF976" s="13"/>
      <c r="DG976" s="13"/>
      <c r="DH976" s="13"/>
      <c r="DI976" s="13"/>
      <c r="DJ976" s="13"/>
      <c r="DK976" s="13"/>
      <c r="DL976" s="13"/>
      <c r="DM976" s="13"/>
      <c r="DN976" s="13"/>
      <c r="DO976" s="13"/>
      <c r="DP976" s="13"/>
      <c r="DQ976" s="13"/>
      <c r="DR976" s="13"/>
      <c r="DS976" s="13"/>
      <c r="DT976" s="13"/>
      <c r="DU976" s="13"/>
    </row>
    <row r="977">
      <c r="A977" s="77"/>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c r="DE977" s="13"/>
      <c r="DF977" s="13"/>
      <c r="DG977" s="13"/>
      <c r="DH977" s="13"/>
      <c r="DI977" s="13"/>
      <c r="DJ977" s="13"/>
      <c r="DK977" s="13"/>
      <c r="DL977" s="13"/>
      <c r="DM977" s="13"/>
      <c r="DN977" s="13"/>
      <c r="DO977" s="13"/>
      <c r="DP977" s="13"/>
      <c r="DQ977" s="13"/>
      <c r="DR977" s="13"/>
      <c r="DS977" s="13"/>
      <c r="DT977" s="13"/>
      <c r="DU977" s="13"/>
    </row>
    <row r="978">
      <c r="A978" s="77"/>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c r="DE978" s="13"/>
      <c r="DF978" s="13"/>
      <c r="DG978" s="13"/>
      <c r="DH978" s="13"/>
      <c r="DI978" s="13"/>
      <c r="DJ978" s="13"/>
      <c r="DK978" s="13"/>
      <c r="DL978" s="13"/>
      <c r="DM978" s="13"/>
      <c r="DN978" s="13"/>
      <c r="DO978" s="13"/>
      <c r="DP978" s="13"/>
      <c r="DQ978" s="13"/>
      <c r="DR978" s="13"/>
      <c r="DS978" s="13"/>
      <c r="DT978" s="13"/>
      <c r="DU978" s="13"/>
    </row>
    <row r="979">
      <c r="A979" s="77"/>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3"/>
      <c r="DE979" s="13"/>
      <c r="DF979" s="13"/>
      <c r="DG979" s="13"/>
      <c r="DH979" s="13"/>
      <c r="DI979" s="13"/>
      <c r="DJ979" s="13"/>
      <c r="DK979" s="13"/>
      <c r="DL979" s="13"/>
      <c r="DM979" s="13"/>
      <c r="DN979" s="13"/>
      <c r="DO979" s="13"/>
      <c r="DP979" s="13"/>
      <c r="DQ979" s="13"/>
      <c r="DR979" s="13"/>
      <c r="DS979" s="13"/>
      <c r="DT979" s="13"/>
      <c r="DU979" s="13"/>
    </row>
    <row r="980">
      <c r="A980" s="77"/>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3"/>
      <c r="DE980" s="13"/>
      <c r="DF980" s="13"/>
      <c r="DG980" s="13"/>
      <c r="DH980" s="13"/>
      <c r="DI980" s="13"/>
      <c r="DJ980" s="13"/>
      <c r="DK980" s="13"/>
      <c r="DL980" s="13"/>
      <c r="DM980" s="13"/>
      <c r="DN980" s="13"/>
      <c r="DO980" s="13"/>
      <c r="DP980" s="13"/>
      <c r="DQ980" s="13"/>
      <c r="DR980" s="13"/>
      <c r="DS980" s="13"/>
      <c r="DT980" s="13"/>
      <c r="DU980" s="13"/>
    </row>
    <row r="981">
      <c r="A981" s="77"/>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c r="DE981" s="13"/>
      <c r="DF981" s="13"/>
      <c r="DG981" s="13"/>
      <c r="DH981" s="13"/>
      <c r="DI981" s="13"/>
      <c r="DJ981" s="13"/>
      <c r="DK981" s="13"/>
      <c r="DL981" s="13"/>
      <c r="DM981" s="13"/>
      <c r="DN981" s="13"/>
      <c r="DO981" s="13"/>
      <c r="DP981" s="13"/>
      <c r="DQ981" s="13"/>
      <c r="DR981" s="13"/>
      <c r="DS981" s="13"/>
      <c r="DT981" s="13"/>
      <c r="DU981" s="13"/>
    </row>
    <row r="982">
      <c r="A982" s="77"/>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c r="DE982" s="13"/>
      <c r="DF982" s="13"/>
      <c r="DG982" s="13"/>
      <c r="DH982" s="13"/>
      <c r="DI982" s="13"/>
      <c r="DJ982" s="13"/>
      <c r="DK982" s="13"/>
      <c r="DL982" s="13"/>
      <c r="DM982" s="13"/>
      <c r="DN982" s="13"/>
      <c r="DO982" s="13"/>
      <c r="DP982" s="13"/>
      <c r="DQ982" s="13"/>
      <c r="DR982" s="13"/>
      <c r="DS982" s="13"/>
      <c r="DT982" s="13"/>
      <c r="DU982" s="13"/>
    </row>
    <row r="983">
      <c r="A983" s="77"/>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row>
    <row r="984">
      <c r="A984" s="77"/>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c r="DE984" s="13"/>
      <c r="DF984" s="13"/>
      <c r="DG984" s="13"/>
      <c r="DH984" s="13"/>
      <c r="DI984" s="13"/>
      <c r="DJ984" s="13"/>
      <c r="DK984" s="13"/>
      <c r="DL984" s="13"/>
      <c r="DM984" s="13"/>
      <c r="DN984" s="13"/>
      <c r="DO984" s="13"/>
      <c r="DP984" s="13"/>
      <c r="DQ984" s="13"/>
      <c r="DR984" s="13"/>
      <c r="DS984" s="13"/>
      <c r="DT984" s="13"/>
      <c r="DU984" s="13"/>
    </row>
    <row r="985">
      <c r="A985" s="77"/>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c r="DE985" s="13"/>
      <c r="DF985" s="13"/>
      <c r="DG985" s="13"/>
      <c r="DH985" s="13"/>
      <c r="DI985" s="13"/>
      <c r="DJ985" s="13"/>
      <c r="DK985" s="13"/>
      <c r="DL985" s="13"/>
      <c r="DM985" s="13"/>
      <c r="DN985" s="13"/>
      <c r="DO985" s="13"/>
      <c r="DP985" s="13"/>
      <c r="DQ985" s="13"/>
      <c r="DR985" s="13"/>
      <c r="DS985" s="13"/>
      <c r="DT985" s="13"/>
      <c r="DU985" s="13"/>
    </row>
    <row r="986">
      <c r="A986" s="77"/>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c r="DE986" s="13"/>
      <c r="DF986" s="13"/>
      <c r="DG986" s="13"/>
      <c r="DH986" s="13"/>
      <c r="DI986" s="13"/>
      <c r="DJ986" s="13"/>
      <c r="DK986" s="13"/>
      <c r="DL986" s="13"/>
      <c r="DM986" s="13"/>
      <c r="DN986" s="13"/>
      <c r="DO986" s="13"/>
      <c r="DP986" s="13"/>
      <c r="DQ986" s="13"/>
      <c r="DR986" s="13"/>
      <c r="DS986" s="13"/>
      <c r="DT986" s="13"/>
      <c r="DU986" s="13"/>
    </row>
    <row r="987">
      <c r="A987" s="77"/>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c r="DE987" s="13"/>
      <c r="DF987" s="13"/>
      <c r="DG987" s="13"/>
      <c r="DH987" s="13"/>
      <c r="DI987" s="13"/>
      <c r="DJ987" s="13"/>
      <c r="DK987" s="13"/>
      <c r="DL987" s="13"/>
      <c r="DM987" s="13"/>
      <c r="DN987" s="13"/>
      <c r="DO987" s="13"/>
      <c r="DP987" s="13"/>
      <c r="DQ987" s="13"/>
      <c r="DR987" s="13"/>
      <c r="DS987" s="13"/>
      <c r="DT987" s="13"/>
      <c r="DU987" s="13"/>
    </row>
    <row r="988">
      <c r="A988" s="77"/>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c r="DE988" s="13"/>
      <c r="DF988" s="13"/>
      <c r="DG988" s="13"/>
      <c r="DH988" s="13"/>
      <c r="DI988" s="13"/>
      <c r="DJ988" s="13"/>
      <c r="DK988" s="13"/>
      <c r="DL988" s="13"/>
      <c r="DM988" s="13"/>
      <c r="DN988" s="13"/>
      <c r="DO988" s="13"/>
      <c r="DP988" s="13"/>
      <c r="DQ988" s="13"/>
      <c r="DR988" s="13"/>
      <c r="DS988" s="13"/>
      <c r="DT988" s="13"/>
      <c r="DU988" s="13"/>
    </row>
    <row r="989">
      <c r="A989" s="77"/>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c r="DE989" s="13"/>
      <c r="DF989" s="13"/>
      <c r="DG989" s="13"/>
      <c r="DH989" s="13"/>
      <c r="DI989" s="13"/>
      <c r="DJ989" s="13"/>
      <c r="DK989" s="13"/>
      <c r="DL989" s="13"/>
      <c r="DM989" s="13"/>
      <c r="DN989" s="13"/>
      <c r="DO989" s="13"/>
      <c r="DP989" s="13"/>
      <c r="DQ989" s="13"/>
      <c r="DR989" s="13"/>
      <c r="DS989" s="13"/>
      <c r="DT989" s="13"/>
      <c r="DU989" s="13"/>
    </row>
    <row r="990">
      <c r="A990" s="77"/>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c r="DE990" s="13"/>
      <c r="DF990" s="13"/>
      <c r="DG990" s="13"/>
      <c r="DH990" s="13"/>
      <c r="DI990" s="13"/>
      <c r="DJ990" s="13"/>
      <c r="DK990" s="13"/>
      <c r="DL990" s="13"/>
      <c r="DM990" s="13"/>
      <c r="DN990" s="13"/>
      <c r="DO990" s="13"/>
      <c r="DP990" s="13"/>
      <c r="DQ990" s="13"/>
      <c r="DR990" s="13"/>
      <c r="DS990" s="13"/>
      <c r="DT990" s="13"/>
      <c r="DU990" s="13"/>
    </row>
    <row r="991">
      <c r="A991" s="77"/>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row>
    <row r="992">
      <c r="A992" s="77"/>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c r="DE992" s="13"/>
      <c r="DF992" s="13"/>
      <c r="DG992" s="13"/>
      <c r="DH992" s="13"/>
      <c r="DI992" s="13"/>
      <c r="DJ992" s="13"/>
      <c r="DK992" s="13"/>
      <c r="DL992" s="13"/>
      <c r="DM992" s="13"/>
      <c r="DN992" s="13"/>
      <c r="DO992" s="13"/>
      <c r="DP992" s="13"/>
      <c r="DQ992" s="13"/>
      <c r="DR992" s="13"/>
      <c r="DS992" s="13"/>
      <c r="DT992" s="13"/>
      <c r="DU992" s="13"/>
    </row>
    <row r="993">
      <c r="A993" s="77"/>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c r="DE993" s="13"/>
      <c r="DF993" s="13"/>
      <c r="DG993" s="13"/>
      <c r="DH993" s="13"/>
      <c r="DI993" s="13"/>
      <c r="DJ993" s="13"/>
      <c r="DK993" s="13"/>
      <c r="DL993" s="13"/>
      <c r="DM993" s="13"/>
      <c r="DN993" s="13"/>
      <c r="DO993" s="13"/>
      <c r="DP993" s="13"/>
      <c r="DQ993" s="13"/>
      <c r="DR993" s="13"/>
      <c r="DS993" s="13"/>
      <c r="DT993" s="13"/>
      <c r="DU993" s="13"/>
    </row>
    <row r="994">
      <c r="A994" s="77"/>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c r="DE994" s="13"/>
      <c r="DF994" s="13"/>
      <c r="DG994" s="13"/>
      <c r="DH994" s="13"/>
      <c r="DI994" s="13"/>
      <c r="DJ994" s="13"/>
      <c r="DK994" s="13"/>
      <c r="DL994" s="13"/>
      <c r="DM994" s="13"/>
      <c r="DN994" s="13"/>
      <c r="DO994" s="13"/>
      <c r="DP994" s="13"/>
      <c r="DQ994" s="13"/>
      <c r="DR994" s="13"/>
      <c r="DS994" s="13"/>
      <c r="DT994" s="13"/>
      <c r="DU994" s="13"/>
    </row>
    <row r="995">
      <c r="A995" s="77"/>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c r="DE995" s="13"/>
      <c r="DF995" s="13"/>
      <c r="DG995" s="13"/>
      <c r="DH995" s="13"/>
      <c r="DI995" s="13"/>
      <c r="DJ995" s="13"/>
      <c r="DK995" s="13"/>
      <c r="DL995" s="13"/>
      <c r="DM995" s="13"/>
      <c r="DN995" s="13"/>
      <c r="DO995" s="13"/>
      <c r="DP995" s="13"/>
      <c r="DQ995" s="13"/>
      <c r="DR995" s="13"/>
      <c r="DS995" s="13"/>
      <c r="DT995" s="13"/>
      <c r="DU995" s="13"/>
    </row>
    <row r="996">
      <c r="A996" s="77"/>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3"/>
      <c r="DE996" s="13"/>
      <c r="DF996" s="13"/>
      <c r="DG996" s="13"/>
      <c r="DH996" s="13"/>
      <c r="DI996" s="13"/>
      <c r="DJ996" s="13"/>
      <c r="DK996" s="13"/>
      <c r="DL996" s="13"/>
      <c r="DM996" s="13"/>
      <c r="DN996" s="13"/>
      <c r="DO996" s="13"/>
      <c r="DP996" s="13"/>
      <c r="DQ996" s="13"/>
      <c r="DR996" s="13"/>
      <c r="DS996" s="13"/>
      <c r="DT996" s="13"/>
      <c r="DU996" s="13"/>
    </row>
    <row r="997">
      <c r="A997" s="77"/>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c r="DE997" s="13"/>
      <c r="DF997" s="13"/>
      <c r="DG997" s="13"/>
      <c r="DH997" s="13"/>
      <c r="DI997" s="13"/>
      <c r="DJ997" s="13"/>
      <c r="DK997" s="13"/>
      <c r="DL997" s="13"/>
      <c r="DM997" s="13"/>
      <c r="DN997" s="13"/>
      <c r="DO997" s="13"/>
      <c r="DP997" s="13"/>
      <c r="DQ997" s="13"/>
      <c r="DR997" s="13"/>
      <c r="DS997" s="13"/>
      <c r="DT997" s="13"/>
      <c r="DU997" s="13"/>
    </row>
    <row r="998">
      <c r="A998" s="77"/>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c r="DE998" s="13"/>
      <c r="DF998" s="13"/>
      <c r="DG998" s="13"/>
      <c r="DH998" s="13"/>
      <c r="DI998" s="13"/>
      <c r="DJ998" s="13"/>
      <c r="DK998" s="13"/>
      <c r="DL998" s="13"/>
      <c r="DM998" s="13"/>
      <c r="DN998" s="13"/>
      <c r="DO998" s="13"/>
      <c r="DP998" s="13"/>
      <c r="DQ998" s="13"/>
      <c r="DR998" s="13"/>
      <c r="DS998" s="13"/>
      <c r="DT998" s="13"/>
      <c r="DU998" s="13"/>
    </row>
    <row r="999">
      <c r="A999" s="77"/>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row>
    <row r="1000">
      <c r="A1000" s="77"/>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c r="DE1000" s="13"/>
      <c r="DF1000" s="13"/>
      <c r="DG1000" s="13"/>
      <c r="DH1000" s="13"/>
      <c r="DI1000" s="13"/>
      <c r="DJ1000" s="13"/>
      <c r="DK1000" s="13"/>
      <c r="DL1000" s="13"/>
      <c r="DM1000" s="13"/>
      <c r="DN1000" s="13"/>
      <c r="DO1000" s="13"/>
      <c r="DP1000" s="13"/>
      <c r="DQ1000" s="13"/>
      <c r="DR1000" s="13"/>
      <c r="DS1000" s="13"/>
      <c r="DT1000" s="13"/>
      <c r="DU1000" s="13"/>
    </row>
  </sheetData>
  <hyperlinks>
    <hyperlink r:id="rId1" ref="B3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9" t="s">
        <v>209</v>
      </c>
      <c r="B1" s="78" t="s">
        <v>248</v>
      </c>
      <c r="C1" s="78" t="s">
        <v>249</v>
      </c>
      <c r="D1" s="78" t="s">
        <v>250</v>
      </c>
    </row>
    <row r="2">
      <c r="A2" s="9" t="s">
        <v>0</v>
      </c>
      <c r="B2" s="79">
        <v>0.3015873016</v>
      </c>
      <c r="C2" s="79">
        <v>0.1478947368</v>
      </c>
      <c r="D2" s="80">
        <v>0.962</v>
      </c>
    </row>
    <row r="3">
      <c r="A3" s="9" t="s">
        <v>3</v>
      </c>
      <c r="B3" s="79">
        <v>0.6416666667</v>
      </c>
      <c r="C3" s="79">
        <v>0.775987013</v>
      </c>
      <c r="D3" s="80">
        <v>0.66</v>
      </c>
    </row>
    <row r="4">
      <c r="A4" s="9" t="s">
        <v>4</v>
      </c>
      <c r="B4" s="81"/>
      <c r="C4" s="80">
        <v>0.44</v>
      </c>
      <c r="D4" s="79">
        <v>0.86</v>
      </c>
    </row>
    <row r="5">
      <c r="A5" s="9" t="s">
        <v>5</v>
      </c>
      <c r="B5" s="79">
        <v>0.834718</v>
      </c>
      <c r="C5" s="80">
        <v>0.7662337662</v>
      </c>
      <c r="D5" s="80">
        <v>0.9378531073</v>
      </c>
    </row>
    <row r="6">
      <c r="A6" s="9" t="s">
        <v>251</v>
      </c>
      <c r="B6" s="80">
        <v>0.437085</v>
      </c>
      <c r="C6" s="80">
        <v>0.594849</v>
      </c>
      <c r="D6" s="79">
        <v>0.59</v>
      </c>
    </row>
    <row r="7">
      <c r="A7" s="9" t="s">
        <v>8</v>
      </c>
      <c r="B7" s="79">
        <v>0.3604651163</v>
      </c>
      <c r="C7" s="79">
        <v>0.4151612903</v>
      </c>
      <c r="D7" s="79">
        <v>0.87</v>
      </c>
    </row>
    <row r="8">
      <c r="A8" s="9" t="s">
        <v>11</v>
      </c>
      <c r="B8" s="80">
        <v>0.8</v>
      </c>
      <c r="C8" s="80">
        <v>0.744882</v>
      </c>
      <c r="D8" s="79">
        <v>0.91</v>
      </c>
    </row>
    <row r="9">
      <c r="A9" s="9" t="s">
        <v>12</v>
      </c>
      <c r="B9" s="80">
        <v>0.48</v>
      </c>
      <c r="C9" s="82">
        <v>1.2003205128</v>
      </c>
      <c r="D9" s="79">
        <v>0.48</v>
      </c>
    </row>
    <row r="10">
      <c r="A10" s="9" t="s">
        <v>13</v>
      </c>
      <c r="B10" s="79">
        <v>0.6398428571</v>
      </c>
      <c r="C10" s="79">
        <v>0.6441313715</v>
      </c>
      <c r="D10" s="79">
        <v>0.93</v>
      </c>
    </row>
    <row r="11">
      <c r="A11" s="9" t="s">
        <v>14</v>
      </c>
      <c r="B11" s="80">
        <v>0.403</v>
      </c>
      <c r="C11" s="80">
        <v>0.389578</v>
      </c>
      <c r="D11" s="79">
        <v>0.87</v>
      </c>
    </row>
    <row r="12">
      <c r="A12" s="9" t="s">
        <v>16</v>
      </c>
      <c r="B12" s="83">
        <v>0.749</v>
      </c>
      <c r="C12" s="83">
        <v>0.6082</v>
      </c>
      <c r="D12" s="83">
        <v>0.977</v>
      </c>
    </row>
    <row r="13">
      <c r="A13" s="9" t="s">
        <v>17</v>
      </c>
      <c r="B13" s="79">
        <v>0.8</v>
      </c>
      <c r="C13" s="79">
        <v>0.6</v>
      </c>
      <c r="D13" s="84">
        <v>0.74</v>
      </c>
    </row>
    <row r="14">
      <c r="A14" s="9" t="s">
        <v>18</v>
      </c>
      <c r="B14" s="80">
        <v>0.41</v>
      </c>
      <c r="C14" s="85">
        <v>1.2415253109</v>
      </c>
      <c r="D14" s="79">
        <v>0.79</v>
      </c>
    </row>
    <row r="15">
      <c r="A15" s="9" t="s">
        <v>19</v>
      </c>
      <c r="B15" s="79">
        <v>0.5977571429</v>
      </c>
      <c r="C15" s="79">
        <v>0.8815811486</v>
      </c>
      <c r="D15" s="79">
        <v>0.91</v>
      </c>
    </row>
    <row r="16">
      <c r="A16" s="9" t="s">
        <v>20</v>
      </c>
      <c r="B16" s="79">
        <v>0.8401594203</v>
      </c>
      <c r="C16" s="79">
        <v>0.9126459782</v>
      </c>
      <c r="D16" s="84">
        <v>0.76</v>
      </c>
    </row>
    <row r="17">
      <c r="A17" s="9" t="s">
        <v>21</v>
      </c>
      <c r="B17" s="79">
        <v>0.5438866667</v>
      </c>
      <c r="C17" s="79">
        <v>0.4444492112</v>
      </c>
      <c r="D17" s="79">
        <v>0.81</v>
      </c>
    </row>
    <row r="18">
      <c r="A18" s="9" t="s">
        <v>22</v>
      </c>
      <c r="B18" s="80">
        <v>0.787814</v>
      </c>
      <c r="C18" s="80">
        <v>0.634667115</v>
      </c>
      <c r="D18" s="80">
        <v>0.7</v>
      </c>
    </row>
    <row r="19">
      <c r="A19" s="9" t="s">
        <v>25</v>
      </c>
      <c r="B19" s="79">
        <v>0.4315789474</v>
      </c>
      <c r="C19" s="84">
        <v>0.594597561</v>
      </c>
      <c r="D19" s="79">
        <v>0.91</v>
      </c>
    </row>
    <row r="20">
      <c r="A20" s="9" t="s">
        <v>27</v>
      </c>
      <c r="B20" s="80">
        <v>0.618148</v>
      </c>
      <c r="C20" s="79">
        <v>0.5898901538</v>
      </c>
      <c r="D20" s="84">
        <v>0.84</v>
      </c>
    </row>
    <row r="21">
      <c r="A21" s="9" t="s">
        <v>252</v>
      </c>
      <c r="B21" s="79">
        <v>0.2514714286</v>
      </c>
      <c r="C21" s="84">
        <v>0.7792421746</v>
      </c>
      <c r="D21" s="79">
        <v>0.69</v>
      </c>
    </row>
    <row r="22">
      <c r="A22" s="9" t="s">
        <v>253</v>
      </c>
      <c r="B22" s="82">
        <v>0.1663833333</v>
      </c>
      <c r="C22" s="82">
        <v>2.0135659192</v>
      </c>
      <c r="D22" s="82">
        <v>0.7</v>
      </c>
    </row>
    <row r="23">
      <c r="A23" s="9" t="s">
        <v>32</v>
      </c>
      <c r="B23" s="79">
        <v>0.2601410256</v>
      </c>
      <c r="C23" s="86">
        <v>0.9987087871</v>
      </c>
      <c r="D23" s="79">
        <v>0.78</v>
      </c>
    </row>
    <row r="24">
      <c r="A24" s="9" t="s">
        <v>33</v>
      </c>
      <c r="B24" s="84">
        <v>0.9208333333</v>
      </c>
      <c r="C24" s="79">
        <v>0.7294</v>
      </c>
      <c r="D24" s="80">
        <v>0.951612</v>
      </c>
    </row>
    <row r="25">
      <c r="A25" s="9" t="s">
        <v>37</v>
      </c>
      <c r="B25" s="79">
        <v>0.5384883721</v>
      </c>
      <c r="C25" s="79">
        <v>0.3703303822</v>
      </c>
      <c r="D25" s="79">
        <v>0.79</v>
      </c>
    </row>
    <row r="26">
      <c r="A26" s="9" t="s">
        <v>41</v>
      </c>
      <c r="B26" s="80">
        <v>0.87</v>
      </c>
      <c r="C26" s="80">
        <v>0.33</v>
      </c>
      <c r="D26" s="80">
        <v>0.655172</v>
      </c>
    </row>
    <row r="27">
      <c r="A27" s="9" t="s">
        <v>42</v>
      </c>
      <c r="B27" s="79">
        <v>0.8306564516</v>
      </c>
      <c r="C27" s="79">
        <v>0.7029826779</v>
      </c>
      <c r="D27" s="79">
        <v>0.86</v>
      </c>
    </row>
    <row r="28">
      <c r="A28" s="9" t="s">
        <v>43</v>
      </c>
      <c r="B28" s="80">
        <v>0.81</v>
      </c>
      <c r="C28" s="80">
        <v>0.8272</v>
      </c>
      <c r="D28" s="80">
        <v>0.776119</v>
      </c>
    </row>
    <row r="29">
      <c r="A29" s="9" t="s">
        <v>44</v>
      </c>
      <c r="B29" s="84">
        <v>0.5727954545</v>
      </c>
      <c r="C29" s="84">
        <v>0.8633496012</v>
      </c>
      <c r="D29" s="79">
        <v>0.65</v>
      </c>
    </row>
    <row r="30">
      <c r="A30" s="9" t="s">
        <v>45</v>
      </c>
      <c r="B30" s="79">
        <v>0.2943333333</v>
      </c>
      <c r="C30" s="79">
        <v>0.865609664</v>
      </c>
      <c r="D30" s="79">
        <v>0.84</v>
      </c>
    </row>
    <row r="31">
      <c r="A31" s="9" t="s">
        <v>46</v>
      </c>
      <c r="B31" s="79">
        <v>0.528</v>
      </c>
      <c r="C31" s="79">
        <v>0.7403846154</v>
      </c>
      <c r="D31" s="84">
        <v>0.87</v>
      </c>
    </row>
    <row r="32">
      <c r="A32" s="9" t="s">
        <v>47</v>
      </c>
      <c r="B32" s="84">
        <v>0.3945913043</v>
      </c>
      <c r="C32" s="79">
        <v>0.9223852968</v>
      </c>
      <c r="D32" s="84">
        <v>0.92</v>
      </c>
    </row>
    <row r="33">
      <c r="A33" s="9" t="s">
        <v>208</v>
      </c>
      <c r="B33" s="79">
        <v>0.5772594752</v>
      </c>
      <c r="C33" s="79">
        <v>0.7503838384</v>
      </c>
      <c r="D33" s="80">
        <v>0.7807452078</v>
      </c>
    </row>
    <row r="34">
      <c r="A34" s="9" t="s">
        <v>50</v>
      </c>
      <c r="B34" s="80">
        <v>0.187</v>
      </c>
      <c r="C34" s="80">
        <v>0.272</v>
      </c>
      <c r="D34" s="79">
        <v>0.89</v>
      </c>
    </row>
    <row r="35">
      <c r="A35" s="9" t="s">
        <v>52</v>
      </c>
      <c r="B35" s="79">
        <v>0.5420430108</v>
      </c>
      <c r="C35" s="79">
        <v>0.8520134894</v>
      </c>
      <c r="D35" s="79">
        <v>0.81</v>
      </c>
    </row>
    <row r="36">
      <c r="A36" s="9" t="s">
        <v>55</v>
      </c>
      <c r="B36" s="80">
        <v>0.9523809524</v>
      </c>
      <c r="C36" s="79">
        <v>0.4153535</v>
      </c>
      <c r="D36" s="84">
        <v>0.74</v>
      </c>
    </row>
    <row r="37">
      <c r="A37" s="9" t="s">
        <v>56</v>
      </c>
      <c r="B37" s="84">
        <v>0.166809375</v>
      </c>
      <c r="C37" s="79">
        <v>0.4690233987</v>
      </c>
      <c r="D37" s="79">
        <v>0.71</v>
      </c>
    </row>
    <row r="38">
      <c r="A38" s="9" t="s">
        <v>254</v>
      </c>
      <c r="B38" s="79">
        <v>0.3808219178</v>
      </c>
      <c r="C38" s="79">
        <v>0.2008992806</v>
      </c>
      <c r="D38" s="79">
        <v>0.85</v>
      </c>
    </row>
    <row r="39">
      <c r="A39" s="9" t="s">
        <v>60</v>
      </c>
      <c r="B39" s="80">
        <v>0.3453038674</v>
      </c>
      <c r="C39" s="80">
        <v>0.724</v>
      </c>
      <c r="D39" s="79">
        <v>0.78</v>
      </c>
    </row>
    <row r="40">
      <c r="A40" s="9" t="s">
        <v>61</v>
      </c>
      <c r="B40" s="79">
        <v>0.7300716667</v>
      </c>
      <c r="C40" s="79">
        <v>0.8620455069</v>
      </c>
      <c r="D40" s="79">
        <v>0.8</v>
      </c>
    </row>
    <row r="41">
      <c r="A41" s="9" t="s">
        <v>255</v>
      </c>
      <c r="B41" s="79">
        <v>0.72</v>
      </c>
      <c r="C41" s="79">
        <v>0.4633333333</v>
      </c>
      <c r="D41" s="79">
        <v>0.85</v>
      </c>
    </row>
    <row r="42">
      <c r="A42" s="9" t="s">
        <v>65</v>
      </c>
      <c r="B42" s="79">
        <v>0.5572</v>
      </c>
      <c r="C42" s="79">
        <v>0.6659607562</v>
      </c>
      <c r="D42" s="79">
        <v>0.72</v>
      </c>
    </row>
    <row r="43">
      <c r="A43" s="9" t="s">
        <v>66</v>
      </c>
      <c r="B43" s="79">
        <v>0.5204137931</v>
      </c>
      <c r="C43" s="79">
        <v>0.4578584681</v>
      </c>
      <c r="D43" s="79">
        <v>0.74</v>
      </c>
    </row>
    <row r="44">
      <c r="A44" s="9" t="s">
        <v>68</v>
      </c>
      <c r="B44" s="79">
        <v>0.6728311828</v>
      </c>
      <c r="C44" s="79">
        <v>0.8574375972</v>
      </c>
      <c r="D44" s="79">
        <v>0.77</v>
      </c>
    </row>
    <row r="45">
      <c r="A45" s="9" t="s">
        <v>69</v>
      </c>
      <c r="B45" s="79">
        <v>0.881</v>
      </c>
      <c r="C45" s="79">
        <v>0.2457888763</v>
      </c>
      <c r="D45" s="79">
        <v>0.89</v>
      </c>
    </row>
    <row r="46">
      <c r="A46" s="9" t="s">
        <v>70</v>
      </c>
      <c r="B46" s="87">
        <v>0.162</v>
      </c>
      <c r="C46" s="81"/>
      <c r="D46" s="79">
        <v>0.72</v>
      </c>
    </row>
    <row r="47">
      <c r="A47" s="9" t="s">
        <v>71</v>
      </c>
      <c r="B47" s="80">
        <v>0.454</v>
      </c>
      <c r="C47" s="80">
        <v>0.3560415356</v>
      </c>
      <c r="D47" s="79">
        <v>0.76</v>
      </c>
    </row>
    <row r="48">
      <c r="A48" s="9" t="s">
        <v>72</v>
      </c>
      <c r="B48" s="79">
        <v>0.4612345679</v>
      </c>
      <c r="C48" s="79">
        <v>0.6298179872</v>
      </c>
      <c r="D48" s="79">
        <v>0.82</v>
      </c>
    </row>
    <row r="49">
      <c r="A49" s="9" t="s">
        <v>73</v>
      </c>
      <c r="B49" s="79">
        <v>0.5133736842</v>
      </c>
      <c r="C49" s="84">
        <v>0.9985749582</v>
      </c>
      <c r="D49" s="79">
        <v>0.83</v>
      </c>
    </row>
    <row r="50">
      <c r="A50" s="9" t="s">
        <v>74</v>
      </c>
      <c r="B50" s="80">
        <v>0.234455</v>
      </c>
      <c r="C50" s="80">
        <v>0.695226</v>
      </c>
      <c r="D50" s="79">
        <v>0.85</v>
      </c>
    </row>
    <row r="51">
      <c r="A51" s="9" t="s">
        <v>75</v>
      </c>
      <c r="B51" s="79">
        <v>0.144</v>
      </c>
      <c r="C51" s="82">
        <v>1.808531746</v>
      </c>
      <c r="D51" s="79">
        <v>0.75</v>
      </c>
    </row>
    <row r="52">
      <c r="A52" s="9" t="s">
        <v>76</v>
      </c>
      <c r="B52" s="80">
        <v>0.52724</v>
      </c>
      <c r="C52" s="88">
        <v>1.2258402246</v>
      </c>
      <c r="D52" s="79">
        <v>0.67</v>
      </c>
    </row>
    <row r="53">
      <c r="A53" s="9" t="s">
        <v>77</v>
      </c>
      <c r="B53" s="79">
        <v>0.455</v>
      </c>
      <c r="C53" s="79">
        <v>0.851032967</v>
      </c>
      <c r="D53" s="79">
        <v>0.82</v>
      </c>
    </row>
    <row r="54">
      <c r="A54" s="9" t="s">
        <v>78</v>
      </c>
      <c r="B54" s="79">
        <v>0.720084</v>
      </c>
      <c r="C54" s="79">
        <v>0.7317035235</v>
      </c>
      <c r="D54" s="79">
        <v>0.77</v>
      </c>
    </row>
    <row r="55">
      <c r="A55" s="9" t="s">
        <v>79</v>
      </c>
      <c r="B55" s="79">
        <v>0.6983513514</v>
      </c>
      <c r="C55" s="79">
        <v>0.4027632648</v>
      </c>
      <c r="D55" s="79">
        <v>0.84</v>
      </c>
    </row>
    <row r="56">
      <c r="A56" s="9" t="s">
        <v>80</v>
      </c>
      <c r="B56" s="80">
        <v>0.66</v>
      </c>
      <c r="C56" s="80">
        <v>0.8939</v>
      </c>
      <c r="D56" s="79">
        <v>0.89</v>
      </c>
    </row>
    <row r="57">
      <c r="A57" s="9" t="s">
        <v>81</v>
      </c>
      <c r="B57" s="80">
        <v>0.85</v>
      </c>
      <c r="C57" s="80">
        <v>0.8</v>
      </c>
      <c r="D57" s="80">
        <v>0.984</v>
      </c>
    </row>
    <row r="58">
      <c r="A58" s="9" t="s">
        <v>82</v>
      </c>
      <c r="B58" s="79">
        <v>0.8</v>
      </c>
      <c r="C58" s="79">
        <v>0.3782216495</v>
      </c>
      <c r="D58" s="84">
        <v>0.69</v>
      </c>
    </row>
    <row r="59">
      <c r="A59" s="9" t="s">
        <v>83</v>
      </c>
      <c r="B59" s="80">
        <v>0.365</v>
      </c>
      <c r="C59" s="80">
        <v>0.7190825104</v>
      </c>
      <c r="D59" s="79">
        <v>0.73</v>
      </c>
    </row>
    <row r="60">
      <c r="A60" s="9" t="s">
        <v>84</v>
      </c>
      <c r="B60" s="79">
        <v>0.4474416667</v>
      </c>
      <c r="C60" s="79">
        <v>0.5567817034</v>
      </c>
      <c r="D60" s="79">
        <v>0.81</v>
      </c>
    </row>
    <row r="61">
      <c r="A61" s="9" t="s">
        <v>85</v>
      </c>
      <c r="B61" s="79">
        <v>0.1402173913</v>
      </c>
      <c r="C61" s="79">
        <v>0.3969767442</v>
      </c>
      <c r="D61" s="81"/>
    </row>
    <row r="62">
      <c r="A62" s="9" t="s">
        <v>88</v>
      </c>
      <c r="B62" s="79">
        <v>0.77425</v>
      </c>
      <c r="C62" s="79">
        <v>0.3950597352</v>
      </c>
      <c r="D62" s="79">
        <v>0.85</v>
      </c>
    </row>
    <row r="63">
      <c r="A63" s="9" t="s">
        <v>90</v>
      </c>
      <c r="B63" s="84">
        <v>0.72</v>
      </c>
      <c r="C63" s="79">
        <v>0.336547619</v>
      </c>
      <c r="D63" s="79">
        <v>0.88</v>
      </c>
    </row>
    <row r="64">
      <c r="A64" s="9" t="s">
        <v>256</v>
      </c>
      <c r="B64" s="79">
        <v>0.243</v>
      </c>
      <c r="C64" s="79">
        <v>0.7542967804</v>
      </c>
      <c r="D64" s="79">
        <v>0.79</v>
      </c>
    </row>
    <row r="65">
      <c r="A65" s="9" t="s">
        <v>93</v>
      </c>
      <c r="B65" s="84">
        <v>0.8094526316</v>
      </c>
      <c r="C65" s="79">
        <v>0.9288603085</v>
      </c>
      <c r="D65" s="79">
        <v>0.94</v>
      </c>
    </row>
    <row r="66">
      <c r="A66" s="9" t="s">
        <v>94</v>
      </c>
      <c r="B66" s="80">
        <v>0.4287833828</v>
      </c>
      <c r="C66" s="80">
        <v>0.6920415225</v>
      </c>
      <c r="D66" s="79">
        <v>0.78</v>
      </c>
    </row>
    <row r="67">
      <c r="A67" s="9" t="s">
        <v>95</v>
      </c>
      <c r="B67" s="80">
        <v>0.41</v>
      </c>
      <c r="C67" s="81"/>
      <c r="D67" s="79">
        <v>0.76</v>
      </c>
    </row>
    <row r="68">
      <c r="A68" s="9" t="s">
        <v>96</v>
      </c>
      <c r="B68" s="79">
        <v>0.369525</v>
      </c>
      <c r="C68" s="82">
        <v>1.1286110547</v>
      </c>
      <c r="D68" s="79">
        <v>0.77</v>
      </c>
    </row>
    <row r="69">
      <c r="A69" s="9" t="s">
        <v>257</v>
      </c>
      <c r="B69" s="81"/>
      <c r="C69" s="80">
        <v>0.650306</v>
      </c>
      <c r="D69" s="80">
        <v>0.95</v>
      </c>
    </row>
    <row r="70">
      <c r="A70" s="9" t="s">
        <v>97</v>
      </c>
      <c r="B70" s="79">
        <v>0.18538</v>
      </c>
      <c r="C70" s="82">
        <v>1.1513647643</v>
      </c>
      <c r="D70" s="79">
        <v>0.71</v>
      </c>
    </row>
    <row r="71">
      <c r="A71" s="9" t="s">
        <v>99</v>
      </c>
      <c r="B71" s="79">
        <v>0.6297633846</v>
      </c>
      <c r="C71" s="84">
        <v>0.7520700082</v>
      </c>
      <c r="D71" s="84">
        <v>0.42</v>
      </c>
    </row>
    <row r="72">
      <c r="A72" s="9" t="s">
        <v>100</v>
      </c>
      <c r="B72" s="79">
        <v>0.1098294118</v>
      </c>
      <c r="C72" s="79">
        <v>0.6057522361</v>
      </c>
      <c r="D72" s="79">
        <v>0.75</v>
      </c>
    </row>
    <row r="73">
      <c r="A73" s="9" t="s">
        <v>102</v>
      </c>
      <c r="B73" s="79">
        <v>0.53125</v>
      </c>
      <c r="C73" s="79">
        <v>0.3758823529</v>
      </c>
      <c r="D73" s="84">
        <v>0.91</v>
      </c>
    </row>
    <row r="74">
      <c r="A74" s="9" t="s">
        <v>104</v>
      </c>
      <c r="B74" s="79">
        <v>0.8848648649</v>
      </c>
      <c r="C74" s="84">
        <v>0.5009163103</v>
      </c>
      <c r="D74" s="79">
        <v>0.74</v>
      </c>
    </row>
    <row r="75">
      <c r="A75" s="9" t="s">
        <v>105</v>
      </c>
      <c r="B75" s="88">
        <v>0.387</v>
      </c>
      <c r="C75" s="88">
        <v>1.6204263566</v>
      </c>
      <c r="D75" s="79">
        <v>0.89</v>
      </c>
    </row>
    <row r="76">
      <c r="A76" s="9" t="s">
        <v>107</v>
      </c>
      <c r="B76" s="79">
        <v>0.8136363636</v>
      </c>
      <c r="C76" s="79">
        <v>0.7588044693</v>
      </c>
      <c r="D76" s="79">
        <v>0.83</v>
      </c>
    </row>
    <row r="77">
      <c r="A77" s="9" t="s">
        <v>258</v>
      </c>
      <c r="B77" s="80">
        <v>0.4375</v>
      </c>
      <c r="C77" s="80">
        <v>0.8522167488</v>
      </c>
      <c r="D77" s="79">
        <v>0.82</v>
      </c>
    </row>
    <row r="78">
      <c r="A78" s="9" t="s">
        <v>109</v>
      </c>
      <c r="B78" s="82">
        <v>0.05366</v>
      </c>
      <c r="C78" s="82">
        <v>6.9904957138</v>
      </c>
      <c r="D78" s="82">
        <v>0.86</v>
      </c>
    </row>
    <row r="79">
      <c r="A79" s="9" t="s">
        <v>112</v>
      </c>
      <c r="B79" s="79">
        <v>0.6904015385</v>
      </c>
      <c r="C79" s="79">
        <v>0.8348631008</v>
      </c>
      <c r="D79" s="79">
        <v>0.85</v>
      </c>
    </row>
    <row r="80">
      <c r="A80" s="9" t="s">
        <v>113</v>
      </c>
      <c r="B80" s="80">
        <v>0.6</v>
      </c>
      <c r="C80" s="79">
        <v>0.4923929664</v>
      </c>
      <c r="D80" s="79">
        <v>0.85</v>
      </c>
    </row>
    <row r="81">
      <c r="A81" s="9" t="s">
        <v>114</v>
      </c>
      <c r="B81" s="80">
        <v>0.757884</v>
      </c>
      <c r="C81" s="80">
        <v>0.9</v>
      </c>
      <c r="D81" s="79">
        <v>0.9</v>
      </c>
    </row>
    <row r="82">
      <c r="A82" s="9" t="s">
        <v>259</v>
      </c>
      <c r="B82" s="88">
        <v>0.3754</v>
      </c>
      <c r="C82" s="81"/>
      <c r="D82" s="79">
        <v>0.71</v>
      </c>
    </row>
    <row r="83">
      <c r="A83" s="9" t="s">
        <v>116</v>
      </c>
      <c r="B83" s="80">
        <v>0.86</v>
      </c>
      <c r="C83" s="80">
        <v>0.4302325581</v>
      </c>
      <c r="D83" s="80">
        <v>0.8108108108</v>
      </c>
    </row>
    <row r="84">
      <c r="A84" s="9" t="s">
        <v>120</v>
      </c>
      <c r="B84" s="79">
        <v>0.9053541667</v>
      </c>
      <c r="C84" s="79">
        <v>0.4292150862</v>
      </c>
      <c r="D84" s="79">
        <v>0.88</v>
      </c>
    </row>
    <row r="85">
      <c r="A85" s="9" t="s">
        <v>122</v>
      </c>
      <c r="B85" s="80">
        <v>0.817</v>
      </c>
      <c r="C85" s="80">
        <v>0.8064026928</v>
      </c>
      <c r="D85" s="79">
        <v>0.85</v>
      </c>
    </row>
    <row r="86">
      <c r="A86" s="9" t="s">
        <v>123</v>
      </c>
      <c r="B86" s="82">
        <v>0.5203792857</v>
      </c>
      <c r="C86" s="82">
        <v>1.0816011947</v>
      </c>
      <c r="D86" s="82">
        <v>0.9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2"/>
      <c r="B1" s="89" t="s">
        <v>0</v>
      </c>
      <c r="C1" s="90" t="s">
        <v>3</v>
      </c>
      <c r="D1" s="89" t="s">
        <v>5</v>
      </c>
      <c r="E1" s="89" t="s">
        <v>251</v>
      </c>
      <c r="F1" s="89" t="s">
        <v>8</v>
      </c>
      <c r="G1" s="89" t="s">
        <v>11</v>
      </c>
      <c r="H1" s="89" t="s">
        <v>13</v>
      </c>
      <c r="I1" s="89" t="s">
        <v>14</v>
      </c>
      <c r="J1" s="89" t="s">
        <v>19</v>
      </c>
      <c r="K1" s="89" t="s">
        <v>20</v>
      </c>
      <c r="L1" s="89" t="s">
        <v>21</v>
      </c>
      <c r="M1" s="89" t="s">
        <v>22</v>
      </c>
      <c r="N1" s="89" t="s">
        <v>25</v>
      </c>
      <c r="O1" s="89" t="s">
        <v>27</v>
      </c>
      <c r="P1" s="89" t="s">
        <v>32</v>
      </c>
      <c r="Q1" s="89" t="s">
        <v>253</v>
      </c>
      <c r="R1" s="89" t="s">
        <v>33</v>
      </c>
      <c r="S1" s="89" t="s">
        <v>37</v>
      </c>
      <c r="T1" s="89" t="s">
        <v>42</v>
      </c>
      <c r="U1" s="89" t="s">
        <v>43</v>
      </c>
      <c r="V1" s="91" t="s">
        <v>45</v>
      </c>
      <c r="W1" s="89" t="s">
        <v>46</v>
      </c>
      <c r="X1" s="89" t="s">
        <v>47</v>
      </c>
      <c r="Y1" s="90" t="s">
        <v>52</v>
      </c>
      <c r="Z1" s="89" t="s">
        <v>55</v>
      </c>
      <c r="AA1" s="89" t="s">
        <v>254</v>
      </c>
      <c r="AB1" s="89" t="s">
        <v>60</v>
      </c>
      <c r="AC1" s="89" t="s">
        <v>61</v>
      </c>
      <c r="AD1" s="89" t="s">
        <v>65</v>
      </c>
      <c r="AE1" s="89" t="s">
        <v>66</v>
      </c>
      <c r="AF1" s="89" t="s">
        <v>68</v>
      </c>
      <c r="AG1" s="89" t="s">
        <v>69</v>
      </c>
      <c r="AH1" s="89" t="s">
        <v>71</v>
      </c>
      <c r="AI1" s="89" t="s">
        <v>74</v>
      </c>
      <c r="AJ1" s="89" t="s">
        <v>75</v>
      </c>
      <c r="AK1" s="90" t="s">
        <v>77</v>
      </c>
      <c r="AL1" s="89" t="s">
        <v>78</v>
      </c>
      <c r="AM1" s="89" t="s">
        <v>79</v>
      </c>
      <c r="AN1" s="89" t="s">
        <v>80</v>
      </c>
      <c r="AO1" s="91" t="s">
        <v>81</v>
      </c>
      <c r="AP1" s="89" t="s">
        <v>82</v>
      </c>
      <c r="AQ1" s="89" t="s">
        <v>83</v>
      </c>
      <c r="AR1" s="89" t="s">
        <v>84</v>
      </c>
      <c r="AS1" s="89" t="s">
        <v>88</v>
      </c>
      <c r="AT1" s="89" t="s">
        <v>256</v>
      </c>
      <c r="AU1" s="89" t="s">
        <v>93</v>
      </c>
      <c r="AV1" s="89" t="s">
        <v>97</v>
      </c>
      <c r="AW1" s="89" t="s">
        <v>100</v>
      </c>
      <c r="AX1" s="89" t="s">
        <v>102</v>
      </c>
      <c r="AY1" s="89" t="s">
        <v>104</v>
      </c>
      <c r="AZ1" s="89" t="s">
        <v>107</v>
      </c>
      <c r="BA1" s="89" t="s">
        <v>112</v>
      </c>
      <c r="BB1" s="89" t="s">
        <v>113</v>
      </c>
      <c r="BC1" s="89" t="s">
        <v>114</v>
      </c>
      <c r="BD1" s="89" t="s">
        <v>116</v>
      </c>
      <c r="BE1" s="89" t="s">
        <v>120</v>
      </c>
      <c r="BF1" s="89" t="s">
        <v>122</v>
      </c>
    </row>
    <row r="2">
      <c r="A2" s="2" t="s">
        <v>260</v>
      </c>
      <c r="B2" s="92">
        <v>633.5692</v>
      </c>
      <c r="C2" s="92">
        <v>12509.53</v>
      </c>
      <c r="D2" s="92">
        <v>61925.5</v>
      </c>
      <c r="E2" s="92">
        <v>22217.49</v>
      </c>
      <c r="F2" s="92">
        <v>1086.807</v>
      </c>
      <c r="G2" s="93">
        <v>47352.94</v>
      </c>
      <c r="H2" s="92">
        <v>903.4649</v>
      </c>
      <c r="I2" s="92">
        <v>2560.501</v>
      </c>
      <c r="J2" s="92">
        <v>286.0023</v>
      </c>
      <c r="K2" s="92">
        <v>1094.577</v>
      </c>
      <c r="L2" s="92">
        <v>1407.403</v>
      </c>
      <c r="M2" s="92">
        <v>50235.39</v>
      </c>
      <c r="N2" s="92">
        <v>1024.668</v>
      </c>
      <c r="O2" s="94">
        <v>7590.016</v>
      </c>
      <c r="P2" s="92">
        <v>3147.072</v>
      </c>
      <c r="Q2" s="92">
        <v>1545.942</v>
      </c>
      <c r="R2" s="92">
        <v>60707.25</v>
      </c>
      <c r="S2" s="92">
        <v>3198.695</v>
      </c>
      <c r="T2" s="92">
        <v>573.566</v>
      </c>
      <c r="U2" s="92">
        <v>42732.57</v>
      </c>
      <c r="V2" s="95">
        <v>487.7</v>
      </c>
      <c r="W2" s="92">
        <v>3669.981</v>
      </c>
      <c r="X2" s="92">
        <v>1441.636</v>
      </c>
      <c r="Y2" s="92">
        <v>4053.902</v>
      </c>
      <c r="Z2" s="94">
        <v>1581.511</v>
      </c>
      <c r="AA2" s="92">
        <v>5442.875</v>
      </c>
      <c r="AB2" s="92">
        <v>12601.7</v>
      </c>
      <c r="AC2" s="92">
        <v>1358.262</v>
      </c>
      <c r="AD2" s="92">
        <v>1034.185</v>
      </c>
      <c r="AE2" s="92">
        <v>457.8586</v>
      </c>
      <c r="AF2" s="92">
        <v>255.0446</v>
      </c>
      <c r="AG2" s="92">
        <v>11307.06</v>
      </c>
      <c r="AH2" s="92">
        <v>1274.977</v>
      </c>
      <c r="AI2" s="92">
        <v>4129.374</v>
      </c>
      <c r="AJ2" s="92">
        <v>3190.31</v>
      </c>
      <c r="AK2" s="92">
        <v>1203.845</v>
      </c>
      <c r="AL2" s="92">
        <v>5408.243</v>
      </c>
      <c r="AM2" s="92">
        <v>701.6801</v>
      </c>
      <c r="AN2" s="92">
        <v>52172.17</v>
      </c>
      <c r="AO2" s="96">
        <v>53277.0</v>
      </c>
      <c r="AP2" s="92">
        <v>1963.055</v>
      </c>
      <c r="AQ2" s="92">
        <v>427.3732</v>
      </c>
      <c r="AR2" s="92">
        <v>3203.297</v>
      </c>
      <c r="AS2" s="92">
        <v>4712.823</v>
      </c>
      <c r="AT2" s="92">
        <v>2238.9</v>
      </c>
      <c r="AU2" s="92">
        <v>695.6893</v>
      </c>
      <c r="AV2" s="92">
        <v>765.9592</v>
      </c>
      <c r="AW2" s="92">
        <v>1115.094</v>
      </c>
      <c r="AX2" s="92">
        <v>3819.158</v>
      </c>
      <c r="AY2" s="92">
        <v>9680.116</v>
      </c>
      <c r="AZ2" s="92">
        <v>5977.381</v>
      </c>
      <c r="BA2" s="92">
        <v>714.5673</v>
      </c>
      <c r="BB2" s="92">
        <v>3082.461</v>
      </c>
      <c r="BC2" s="92">
        <v>46331.98</v>
      </c>
      <c r="BD2" s="94">
        <v>54629.5</v>
      </c>
      <c r="BE2" s="92">
        <v>2052.294</v>
      </c>
      <c r="BF2" s="92">
        <v>1721.623</v>
      </c>
    </row>
    <row r="3">
      <c r="A3" s="2" t="s">
        <v>261</v>
      </c>
      <c r="B3" s="92">
        <v>1932.892</v>
      </c>
      <c r="C3" s="95">
        <v>22400.0</v>
      </c>
      <c r="D3" s="92">
        <v>43929.86</v>
      </c>
      <c r="E3" s="92">
        <v>23491.13</v>
      </c>
      <c r="F3" s="92">
        <v>3122.744</v>
      </c>
      <c r="G3" s="92">
        <v>42578.23</v>
      </c>
      <c r="H3" s="92">
        <v>2030.168</v>
      </c>
      <c r="I3" s="92">
        <v>7815.664</v>
      </c>
      <c r="J3" s="92">
        <v>769.8822</v>
      </c>
      <c r="K3" s="92">
        <v>3262.64</v>
      </c>
      <c r="L3" s="92">
        <v>2972.223</v>
      </c>
      <c r="M3" s="92">
        <v>44057.24</v>
      </c>
      <c r="N3" s="92">
        <v>2182.044</v>
      </c>
      <c r="O3" s="92">
        <v>13206.38</v>
      </c>
      <c r="P3" s="92">
        <v>6276.751</v>
      </c>
      <c r="Q3" s="92">
        <v>3258.233</v>
      </c>
      <c r="R3" s="92">
        <v>44916.41</v>
      </c>
      <c r="S3" s="92">
        <v>10529.92</v>
      </c>
      <c r="T3" s="92">
        <v>1499.759</v>
      </c>
      <c r="U3" s="92">
        <v>38847.45</v>
      </c>
      <c r="V3" s="95">
        <v>1700.0</v>
      </c>
      <c r="W3" s="92">
        <v>7581.98</v>
      </c>
      <c r="X3" s="92">
        <v>4081.671</v>
      </c>
      <c r="Y3" s="95">
        <v>7200.0</v>
      </c>
      <c r="Z3" s="92">
        <v>5700.723</v>
      </c>
      <c r="AA3" s="92">
        <v>17302.56</v>
      </c>
      <c r="AB3" s="92">
        <v>24227.88</v>
      </c>
      <c r="AC3" s="92">
        <v>2954.077</v>
      </c>
      <c r="AD3" s="92">
        <v>2638.314</v>
      </c>
      <c r="AE3" s="92">
        <v>840.7037</v>
      </c>
      <c r="AF3" s="92">
        <v>821.6072</v>
      </c>
      <c r="AG3" s="92">
        <v>25638.59</v>
      </c>
      <c r="AH3" s="92">
        <v>3911.757</v>
      </c>
      <c r="AI3" s="92">
        <v>11945.66</v>
      </c>
      <c r="AJ3" s="92">
        <v>7490.688</v>
      </c>
      <c r="AK3" s="95">
        <v>4752.0</v>
      </c>
      <c r="AL3" s="92">
        <v>9955.523</v>
      </c>
      <c r="AM3" s="92">
        <v>2374.214</v>
      </c>
      <c r="AN3" s="92">
        <v>47662.52</v>
      </c>
      <c r="AO3" s="95">
        <v>36400.0</v>
      </c>
      <c r="AP3" s="92">
        <v>4918.271</v>
      </c>
      <c r="AQ3" s="92">
        <v>937.7439</v>
      </c>
      <c r="AR3" s="92">
        <v>5911.233</v>
      </c>
      <c r="AS3" s="92">
        <v>8911.355</v>
      </c>
      <c r="AT3" s="92">
        <v>4982.64</v>
      </c>
      <c r="AU3" s="92">
        <v>1660.554</v>
      </c>
      <c r="AV3" s="92">
        <v>1966.119</v>
      </c>
      <c r="AW3" s="92">
        <v>2018.876</v>
      </c>
      <c r="AX3" s="92">
        <v>11181.25</v>
      </c>
      <c r="AY3" s="92">
        <v>16637.58</v>
      </c>
      <c r="AZ3" s="92">
        <v>15735.07</v>
      </c>
      <c r="BA3" s="92">
        <v>1770.857</v>
      </c>
      <c r="BB3" s="92">
        <v>8665.486</v>
      </c>
      <c r="BC3" s="92">
        <v>39762.13</v>
      </c>
      <c r="BD3" s="92">
        <v>54629.5</v>
      </c>
      <c r="BE3" s="92">
        <v>5628.952</v>
      </c>
      <c r="BF3" s="92">
        <v>3904.025</v>
      </c>
    </row>
    <row r="4">
      <c r="A4" s="2"/>
      <c r="B4" s="97"/>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row>
    <row r="5">
      <c r="A5" s="2"/>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c r="BF5" s="97"/>
    </row>
    <row r="6">
      <c r="A6" s="2"/>
      <c r="B6" s="97"/>
      <c r="C6" s="97"/>
      <c r="D6" s="97"/>
      <c r="E6" s="97"/>
      <c r="F6" s="97"/>
      <c r="G6" s="97"/>
      <c r="H6" s="97"/>
      <c r="I6" s="97"/>
      <c r="J6" s="97"/>
      <c r="K6" s="97"/>
      <c r="L6" s="97"/>
      <c r="M6" s="97"/>
      <c r="N6" s="97"/>
      <c r="O6" s="97"/>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row>
    <row r="7">
      <c r="A7" s="2"/>
      <c r="B7" s="98"/>
      <c r="C7" s="97"/>
      <c r="D7" s="97"/>
      <c r="E7" s="97"/>
      <c r="F7" s="97"/>
      <c r="G7" s="97"/>
      <c r="H7" s="97"/>
      <c r="I7" s="97"/>
      <c r="J7" s="97"/>
      <c r="K7" s="97"/>
      <c r="L7" s="97"/>
      <c r="M7" s="97"/>
      <c r="N7" s="97"/>
      <c r="O7" s="97"/>
      <c r="P7" s="97"/>
      <c r="Q7" s="97"/>
      <c r="R7" s="97"/>
      <c r="S7" s="97"/>
      <c r="T7" s="97"/>
      <c r="U7" s="97"/>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row>
    <row r="8">
      <c r="A8" s="99"/>
      <c r="B8" s="99"/>
      <c r="C8" s="100"/>
      <c r="D8" s="100"/>
      <c r="E8" s="100"/>
      <c r="F8" s="100"/>
      <c r="G8" s="100"/>
      <c r="H8" s="100"/>
      <c r="I8" s="100"/>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100"/>
      <c r="BE8" s="100"/>
      <c r="BF8" s="100"/>
    </row>
    <row r="9">
      <c r="A9" s="101"/>
      <c r="B9" s="100"/>
      <c r="C9" s="100"/>
      <c r="D9" s="100"/>
      <c r="E9" s="100"/>
      <c r="F9" s="100"/>
      <c r="G9" s="100"/>
      <c r="H9" s="100"/>
      <c r="I9" s="100"/>
      <c r="J9" s="100"/>
      <c r="K9" s="100"/>
      <c r="L9" s="100"/>
      <c r="M9" s="100"/>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100"/>
      <c r="BE9" s="100"/>
      <c r="BF9" s="100"/>
    </row>
    <row r="10">
      <c r="A10" s="102" t="s">
        <v>262</v>
      </c>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100"/>
      <c r="BE10" s="100"/>
      <c r="BF10" s="100"/>
    </row>
    <row r="11">
      <c r="A11" s="103" t="s">
        <v>263</v>
      </c>
      <c r="C11" s="103"/>
      <c r="D11" s="100"/>
      <c r="E11" s="100"/>
      <c r="F11" s="100"/>
      <c r="G11" s="100"/>
      <c r="H11" s="100"/>
      <c r="I11" s="100"/>
      <c r="J11" s="100"/>
      <c r="K11" s="100"/>
      <c r="L11" s="100"/>
      <c r="M11" s="100"/>
      <c r="N11" s="100"/>
      <c r="O11" s="100"/>
      <c r="P11" s="100"/>
      <c r="Q11" s="100"/>
      <c r="R11" s="100"/>
      <c r="S11" s="100"/>
      <c r="T11" s="100"/>
      <c r="U11" s="100"/>
      <c r="V11" s="102" t="s">
        <v>264</v>
      </c>
      <c r="W11" s="100"/>
      <c r="X11" s="100"/>
      <c r="Y11" s="100"/>
      <c r="Z11" s="100"/>
      <c r="AA11" s="100"/>
      <c r="AB11" s="100"/>
      <c r="AC11" s="100"/>
      <c r="AD11" s="100"/>
      <c r="AE11" s="100"/>
      <c r="AF11" s="100"/>
      <c r="AG11" s="100"/>
      <c r="AH11" s="100"/>
      <c r="AI11" s="100"/>
      <c r="AJ11" s="100"/>
      <c r="AK11" s="100"/>
      <c r="AL11" s="100"/>
      <c r="AM11" s="100"/>
      <c r="AN11" s="100"/>
      <c r="AO11" s="102" t="s">
        <v>264</v>
      </c>
      <c r="AP11" s="100"/>
      <c r="AQ11" s="100"/>
      <c r="AR11" s="100"/>
      <c r="AS11" s="100"/>
      <c r="AT11" s="100"/>
      <c r="AU11" s="100"/>
      <c r="AV11" s="100"/>
      <c r="AW11" s="100"/>
      <c r="AX11" s="100"/>
      <c r="AY11" s="100"/>
      <c r="AZ11" s="100"/>
      <c r="BA11" s="100"/>
      <c r="BB11" s="100"/>
      <c r="BC11" s="100"/>
      <c r="BD11" s="100"/>
      <c r="BE11" s="100"/>
      <c r="BF11" s="100"/>
    </row>
    <row r="12">
      <c r="A12" s="104" t="s">
        <v>265</v>
      </c>
      <c r="D12" s="100"/>
      <c r="E12" s="100"/>
      <c r="F12" s="100"/>
      <c r="G12" s="100"/>
      <c r="H12" s="100"/>
      <c r="I12" s="100"/>
      <c r="J12" s="100"/>
      <c r="K12" s="100"/>
      <c r="L12" s="100"/>
      <c r="M12" s="100"/>
      <c r="N12" s="100"/>
      <c r="O12" s="100"/>
      <c r="P12" s="100"/>
      <c r="Q12" s="100"/>
      <c r="R12" s="100"/>
      <c r="S12" s="100"/>
      <c r="T12" s="100"/>
      <c r="U12" s="100"/>
      <c r="V12" s="104" t="s">
        <v>266</v>
      </c>
      <c r="W12" s="100"/>
      <c r="X12" s="100"/>
      <c r="Y12" s="100"/>
      <c r="Z12" s="100"/>
      <c r="AA12" s="100"/>
      <c r="AB12" s="100"/>
      <c r="AC12" s="100"/>
      <c r="AD12" s="100"/>
      <c r="AE12" s="100"/>
      <c r="AF12" s="100"/>
      <c r="AG12" s="100"/>
      <c r="AH12" s="100"/>
      <c r="AI12" s="100"/>
      <c r="AJ12" s="100"/>
      <c r="AL12" s="100"/>
      <c r="AM12" s="100"/>
      <c r="AN12" s="100"/>
      <c r="AO12" s="104" t="s">
        <v>267</v>
      </c>
      <c r="AP12" s="100"/>
      <c r="AQ12" s="100"/>
      <c r="AR12" s="100"/>
      <c r="AS12" s="100"/>
      <c r="AT12" s="100"/>
      <c r="AU12" s="100"/>
      <c r="AV12" s="100"/>
      <c r="AW12" s="100"/>
      <c r="AX12" s="100"/>
      <c r="AY12" s="100"/>
      <c r="AZ12" s="100"/>
      <c r="BA12" s="100"/>
      <c r="BB12" s="100"/>
      <c r="BC12" s="100"/>
      <c r="BD12" s="100"/>
      <c r="BE12" s="100"/>
      <c r="BF12" s="100"/>
    </row>
    <row r="13">
      <c r="A13" s="100"/>
      <c r="B13" s="103"/>
      <c r="C13" s="103"/>
      <c r="D13" s="100"/>
      <c r="E13" s="100"/>
      <c r="F13" s="100"/>
      <c r="G13" s="100"/>
      <c r="H13" s="100"/>
      <c r="I13" s="100"/>
      <c r="J13" s="100"/>
      <c r="K13" s="100"/>
      <c r="L13" s="100"/>
      <c r="M13" s="100"/>
      <c r="N13" s="100"/>
      <c r="O13" s="100"/>
      <c r="P13" s="100"/>
      <c r="Q13" s="100"/>
      <c r="R13" s="100"/>
      <c r="S13" s="100"/>
      <c r="T13" s="100"/>
      <c r="U13" s="100"/>
      <c r="V13" s="103">
        <v>2013.0</v>
      </c>
      <c r="W13" s="100"/>
      <c r="X13" s="100"/>
      <c r="Y13" s="100"/>
      <c r="Z13" s="100"/>
      <c r="AA13" s="100"/>
      <c r="AB13" s="100"/>
      <c r="AC13" s="100"/>
      <c r="AD13" s="100"/>
      <c r="AE13" s="100"/>
      <c r="AF13" s="100"/>
      <c r="AG13" s="100"/>
      <c r="AH13" s="100"/>
      <c r="AI13" s="100"/>
      <c r="AJ13" s="100"/>
      <c r="AL13" s="100"/>
      <c r="AM13" s="100"/>
      <c r="AN13" s="100"/>
      <c r="AO13" s="103">
        <v>2015.0</v>
      </c>
      <c r="AP13" s="100"/>
      <c r="AQ13" s="100"/>
      <c r="AR13" s="100"/>
      <c r="AS13" s="100"/>
      <c r="AT13" s="100"/>
      <c r="AU13" s="100"/>
      <c r="AV13" s="100"/>
      <c r="AW13" s="100"/>
      <c r="AX13" s="100"/>
      <c r="AY13" s="100"/>
      <c r="AZ13" s="100"/>
      <c r="BA13" s="100"/>
      <c r="BB13" s="100"/>
      <c r="BC13" s="100"/>
      <c r="BD13" s="100"/>
      <c r="BE13" s="100"/>
      <c r="BF13" s="100"/>
    </row>
    <row r="14">
      <c r="A14" s="103" t="s">
        <v>268</v>
      </c>
      <c r="B14" s="100"/>
      <c r="C14" s="102" t="s">
        <v>269</v>
      </c>
      <c r="D14" s="100"/>
      <c r="E14" s="100"/>
      <c r="F14" s="100"/>
      <c r="G14" s="100"/>
      <c r="H14" s="100"/>
      <c r="I14" s="100"/>
      <c r="J14" s="100"/>
      <c r="K14" s="100"/>
      <c r="L14" s="100"/>
      <c r="M14" s="100"/>
      <c r="N14" s="100"/>
      <c r="O14" s="100"/>
      <c r="P14" s="100"/>
      <c r="Q14" s="100"/>
      <c r="R14" s="100"/>
      <c r="S14" s="100"/>
      <c r="T14" s="100"/>
      <c r="U14" s="100"/>
      <c r="V14" s="102" t="s">
        <v>269</v>
      </c>
      <c r="W14" s="100"/>
      <c r="X14" s="100"/>
      <c r="Y14" s="102" t="s">
        <v>269</v>
      </c>
      <c r="Z14" s="100"/>
      <c r="AA14" s="100"/>
      <c r="AB14" s="100"/>
      <c r="AC14" s="100"/>
      <c r="AD14" s="100"/>
      <c r="AE14" s="100"/>
      <c r="AF14" s="100"/>
      <c r="AG14" s="100"/>
      <c r="AH14" s="100"/>
      <c r="AI14" s="100"/>
      <c r="AJ14" s="100"/>
      <c r="AK14" s="102" t="s">
        <v>269</v>
      </c>
      <c r="AL14" s="100"/>
      <c r="AM14" s="100"/>
      <c r="AN14" s="100"/>
      <c r="AO14" s="102" t="s">
        <v>269</v>
      </c>
      <c r="AP14" s="100"/>
      <c r="AQ14" s="100"/>
      <c r="AR14" s="100"/>
      <c r="AS14" s="100"/>
      <c r="AT14" s="100"/>
      <c r="AU14" s="100"/>
      <c r="AV14" s="100"/>
      <c r="AW14" s="100"/>
      <c r="AX14" s="100"/>
      <c r="AY14" s="100"/>
      <c r="AZ14" s="100"/>
      <c r="BA14" s="100"/>
      <c r="BB14" s="100"/>
      <c r="BC14" s="100"/>
      <c r="BD14" s="100"/>
      <c r="BE14" s="100"/>
      <c r="BF14" s="100"/>
    </row>
    <row r="15">
      <c r="A15" s="104" t="s">
        <v>270</v>
      </c>
      <c r="B15" s="100"/>
      <c r="C15" s="104" t="s">
        <v>271</v>
      </c>
      <c r="D15" s="100"/>
      <c r="E15" s="100"/>
      <c r="F15" s="100"/>
      <c r="G15" s="100"/>
      <c r="H15" s="100"/>
      <c r="I15" s="100"/>
      <c r="J15" s="100"/>
      <c r="K15" s="100"/>
      <c r="L15" s="100"/>
      <c r="M15" s="100"/>
      <c r="N15" s="100"/>
      <c r="O15" s="100"/>
      <c r="P15" s="100"/>
      <c r="Q15" s="100"/>
      <c r="R15" s="100"/>
      <c r="S15" s="100"/>
      <c r="T15" s="100"/>
      <c r="U15" s="100"/>
      <c r="V15" s="104" t="s">
        <v>272</v>
      </c>
      <c r="W15" s="100"/>
      <c r="X15" s="100"/>
      <c r="Y15" s="104" t="s">
        <v>272</v>
      </c>
      <c r="Z15" s="100"/>
      <c r="AA15" s="100"/>
      <c r="AB15" s="100"/>
      <c r="AC15" s="100"/>
      <c r="AD15" s="100"/>
      <c r="AE15" s="100"/>
      <c r="AF15" s="100"/>
      <c r="AG15" s="100"/>
      <c r="AH15" s="100"/>
      <c r="AI15" s="100"/>
      <c r="AJ15" s="100"/>
      <c r="AK15" s="104" t="s">
        <v>273</v>
      </c>
      <c r="AL15" s="100"/>
      <c r="AM15" s="100"/>
      <c r="AN15" s="100"/>
      <c r="AO15" s="104" t="s">
        <v>272</v>
      </c>
      <c r="AP15" s="100"/>
      <c r="AQ15" s="100"/>
      <c r="AR15" s="100"/>
      <c r="AS15" s="100"/>
      <c r="AT15" s="100"/>
      <c r="AU15" s="100"/>
      <c r="AV15" s="100"/>
      <c r="AW15" s="100"/>
      <c r="AX15" s="100"/>
      <c r="AY15" s="100"/>
      <c r="AZ15" s="100"/>
      <c r="BA15" s="100"/>
      <c r="BB15" s="100"/>
      <c r="BC15" s="100"/>
      <c r="BD15" s="100"/>
      <c r="BE15" s="100"/>
      <c r="BF15" s="100"/>
    </row>
    <row r="16">
      <c r="A16" s="100"/>
      <c r="B16" s="100"/>
      <c r="C16" s="103">
        <v>2015.0</v>
      </c>
      <c r="D16" s="100"/>
      <c r="E16" s="100"/>
      <c r="F16" s="100"/>
      <c r="G16" s="100"/>
      <c r="H16" s="100"/>
      <c r="I16" s="100"/>
      <c r="J16" s="100"/>
      <c r="K16" s="100"/>
      <c r="L16" s="100"/>
      <c r="M16" s="100"/>
      <c r="N16" s="100"/>
      <c r="O16" s="100"/>
      <c r="P16" s="100"/>
      <c r="Q16" s="100"/>
      <c r="R16" s="100"/>
      <c r="S16" s="100"/>
      <c r="T16" s="100"/>
      <c r="U16" s="100"/>
      <c r="V16" s="105">
        <v>2015.0</v>
      </c>
      <c r="W16" s="100"/>
      <c r="X16" s="100"/>
      <c r="Y16" s="105">
        <v>2015.0</v>
      </c>
      <c r="Z16" s="100"/>
      <c r="AA16" s="100"/>
      <c r="AB16" s="100"/>
      <c r="AC16" s="100"/>
      <c r="AD16" s="100"/>
      <c r="AE16" s="100"/>
      <c r="AF16" s="100"/>
      <c r="AG16" s="100"/>
      <c r="AH16" s="100"/>
      <c r="AI16" s="100"/>
      <c r="AJ16" s="100"/>
      <c r="AK16" s="103">
        <v>2014.0</v>
      </c>
      <c r="AL16" s="100"/>
      <c r="AM16" s="100"/>
      <c r="AN16" s="100"/>
      <c r="AO16" s="103">
        <v>2015.0</v>
      </c>
      <c r="AP16" s="100"/>
      <c r="AQ16" s="100"/>
      <c r="AR16" s="100"/>
      <c r="AS16" s="100"/>
      <c r="AT16" s="100"/>
      <c r="AU16" s="100"/>
      <c r="AV16" s="100"/>
      <c r="AW16" s="100"/>
      <c r="AX16" s="100"/>
      <c r="AY16" s="100"/>
      <c r="AZ16" s="100"/>
      <c r="BA16" s="100"/>
      <c r="BB16" s="100"/>
      <c r="BC16" s="100"/>
      <c r="BD16" s="100"/>
      <c r="BE16" s="100"/>
      <c r="BF16" s="100"/>
    </row>
    <row r="17">
      <c r="A17" s="100"/>
      <c r="B17" s="100"/>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100"/>
      <c r="BE17" s="100"/>
      <c r="BF17" s="100"/>
    </row>
    <row r="18">
      <c r="A18" s="100"/>
      <c r="B18" s="100"/>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100"/>
      <c r="BE18" s="100"/>
      <c r="BF18" s="100"/>
    </row>
    <row r="19">
      <c r="A19" s="100"/>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100"/>
      <c r="BE19" s="100"/>
      <c r="BF19" s="100"/>
    </row>
    <row r="20">
      <c r="A20" s="100"/>
      <c r="B20" s="100"/>
      <c r="C20" s="100"/>
      <c r="D20" s="100"/>
      <c r="E20" s="100"/>
      <c r="F20" s="100"/>
      <c r="G20" s="100"/>
      <c r="H20" s="100"/>
      <c r="I20" s="100"/>
      <c r="J20" s="10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100"/>
      <c r="BE20" s="100"/>
      <c r="BF20" s="100"/>
    </row>
    <row r="21">
      <c r="A21" s="100"/>
      <c r="B21" s="100"/>
      <c r="C21" s="100"/>
      <c r="D21" s="100"/>
      <c r="E21" s="100"/>
      <c r="F21" s="100"/>
      <c r="G21" s="100"/>
      <c r="H21" s="100"/>
      <c r="I21" s="100"/>
      <c r="J21" s="100"/>
      <c r="K21" s="100"/>
      <c r="L21" s="100"/>
      <c r="M21" s="100"/>
      <c r="N21" s="100"/>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100"/>
      <c r="BE21" s="100"/>
      <c r="BF21" s="100"/>
    </row>
    <row r="22">
      <c r="A22" s="100"/>
      <c r="B22" s="100"/>
      <c r="C22" s="100"/>
      <c r="D22" s="100"/>
      <c r="E22" s="100"/>
      <c r="F22" s="100"/>
      <c r="G22" s="100"/>
      <c r="H22" s="100"/>
      <c r="I22" s="100"/>
      <c r="J22" s="100"/>
      <c r="K22" s="100"/>
      <c r="L22" s="100"/>
      <c r="M22" s="100"/>
      <c r="N22" s="100"/>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100"/>
      <c r="BE22" s="100"/>
      <c r="BF22" s="100"/>
    </row>
    <row r="23">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c r="BB23" s="100"/>
      <c r="BC23" s="100"/>
      <c r="BD23" s="100"/>
      <c r="BE23" s="100"/>
      <c r="BF23" s="100"/>
    </row>
    <row r="24">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100"/>
      <c r="BE24" s="100"/>
      <c r="BF24" s="100"/>
    </row>
    <row r="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100"/>
      <c r="BE25" s="100"/>
      <c r="BF25" s="100"/>
    </row>
    <row r="26">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100"/>
      <c r="BE26" s="100"/>
      <c r="BF26" s="100"/>
    </row>
    <row r="27">
      <c r="A27" s="10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100"/>
      <c r="BE27" s="100"/>
      <c r="BF27" s="100"/>
    </row>
    <row r="28">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0"/>
      <c r="BE28" s="100"/>
      <c r="BF28" s="100"/>
    </row>
    <row r="29">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100"/>
      <c r="BE29" s="100"/>
      <c r="BF29" s="100"/>
    </row>
    <row r="30">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row>
    <row r="31">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100"/>
      <c r="BE31" s="100"/>
      <c r="BF31" s="100"/>
    </row>
    <row r="32">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100"/>
      <c r="BE32" s="100"/>
      <c r="BF32" s="100"/>
    </row>
    <row r="33">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100"/>
      <c r="BE33" s="100"/>
      <c r="BF33" s="100"/>
    </row>
    <row r="34">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c r="BB34" s="100"/>
      <c r="BC34" s="100"/>
      <c r="BD34" s="100"/>
      <c r="BE34" s="100"/>
      <c r="BF34" s="100"/>
    </row>
    <row r="35">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row>
    <row r="36">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100"/>
      <c r="BE36" s="100"/>
      <c r="BF36" s="100"/>
    </row>
    <row r="37">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100"/>
      <c r="BE37" s="100"/>
      <c r="BF37" s="100"/>
    </row>
    <row r="38">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100"/>
      <c r="BE38" s="100"/>
      <c r="BF38" s="100"/>
    </row>
    <row r="39">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100"/>
      <c r="BE39" s="100"/>
      <c r="BF39" s="100"/>
    </row>
    <row r="40">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100"/>
      <c r="BE40" s="100"/>
      <c r="BF40" s="100"/>
    </row>
    <row r="41">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100"/>
      <c r="BE41" s="100"/>
      <c r="BF41" s="100"/>
    </row>
    <row r="42">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row>
    <row r="43">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row>
    <row r="44">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100"/>
      <c r="BE44" s="100"/>
      <c r="BF44" s="100"/>
    </row>
    <row r="4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0"/>
      <c r="BA45" s="100"/>
      <c r="BB45" s="100"/>
      <c r="BC45" s="100"/>
      <c r="BD45" s="100"/>
      <c r="BE45" s="100"/>
      <c r="BF45" s="100"/>
    </row>
    <row r="46">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100"/>
      <c r="AW46" s="100"/>
      <c r="AX46" s="100"/>
      <c r="AY46" s="100"/>
      <c r="AZ46" s="100"/>
      <c r="BA46" s="100"/>
      <c r="BB46" s="100"/>
      <c r="BC46" s="100"/>
      <c r="BD46" s="100"/>
      <c r="BE46" s="100"/>
      <c r="BF46" s="100"/>
    </row>
    <row r="47">
      <c r="A47" s="100"/>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0"/>
      <c r="BA47" s="100"/>
      <c r="BB47" s="100"/>
      <c r="BC47" s="100"/>
      <c r="BD47" s="100"/>
      <c r="BE47" s="100"/>
      <c r="BF47" s="100"/>
    </row>
    <row r="48">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100"/>
      <c r="AW48" s="100"/>
      <c r="AX48" s="100"/>
      <c r="AY48" s="100"/>
      <c r="AZ48" s="100"/>
      <c r="BA48" s="100"/>
      <c r="BB48" s="100"/>
      <c r="BC48" s="100"/>
      <c r="BD48" s="100"/>
      <c r="BE48" s="100"/>
      <c r="BF48" s="100"/>
    </row>
    <row r="49">
      <c r="A49" s="100"/>
      <c r="B49" s="100"/>
      <c r="C49" s="100"/>
      <c r="D49" s="100"/>
      <c r="E49" s="100"/>
      <c r="F49" s="100"/>
      <c r="G49" s="100"/>
      <c r="H49" s="100"/>
      <c r="I49" s="100"/>
      <c r="J49" s="100"/>
      <c r="K49" s="100"/>
      <c r="L49" s="100"/>
      <c r="M49" s="100"/>
      <c r="N49" s="100"/>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c r="BB49" s="100"/>
      <c r="BC49" s="100"/>
      <c r="BD49" s="100"/>
      <c r="BE49" s="100"/>
      <c r="BF49" s="100"/>
    </row>
    <row r="50">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row>
    <row r="51">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100"/>
      <c r="BE51" s="100"/>
      <c r="BF51" s="100"/>
    </row>
    <row r="52">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c r="BB52" s="100"/>
      <c r="BC52" s="100"/>
      <c r="BD52" s="100"/>
      <c r="BE52" s="100"/>
      <c r="BF52" s="100"/>
    </row>
    <row r="53">
      <c r="A53" s="100"/>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100"/>
      <c r="AW53" s="100"/>
      <c r="AX53" s="100"/>
      <c r="AY53" s="100"/>
      <c r="AZ53" s="100"/>
      <c r="BA53" s="100"/>
      <c r="BB53" s="100"/>
      <c r="BC53" s="100"/>
      <c r="BD53" s="100"/>
      <c r="BE53" s="100"/>
      <c r="BF53" s="100"/>
    </row>
    <row r="54">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row>
    <row r="5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0"/>
      <c r="BF55" s="100"/>
    </row>
    <row r="56">
      <c r="A56" s="100"/>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100"/>
      <c r="AW56" s="100"/>
      <c r="AX56" s="100"/>
      <c r="AY56" s="100"/>
      <c r="AZ56" s="100"/>
      <c r="BA56" s="100"/>
      <c r="BB56" s="100"/>
      <c r="BC56" s="100"/>
      <c r="BD56" s="100"/>
      <c r="BE56" s="100"/>
      <c r="BF56" s="100"/>
    </row>
    <row r="57">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100"/>
      <c r="AW57" s="100"/>
      <c r="AX57" s="100"/>
      <c r="AY57" s="100"/>
      <c r="AZ57" s="100"/>
      <c r="BA57" s="100"/>
      <c r="BB57" s="100"/>
      <c r="BC57" s="100"/>
      <c r="BD57" s="100"/>
      <c r="BE57" s="100"/>
      <c r="BF57" s="100"/>
    </row>
    <row r="58">
      <c r="A58" s="100"/>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100"/>
      <c r="AW58" s="100"/>
      <c r="AX58" s="100"/>
      <c r="AY58" s="100"/>
      <c r="AZ58" s="100"/>
      <c r="BA58" s="100"/>
      <c r="BB58" s="100"/>
      <c r="BC58" s="100"/>
      <c r="BD58" s="100"/>
      <c r="BE58" s="100"/>
      <c r="BF58" s="100"/>
    </row>
    <row r="59">
      <c r="A59" s="100"/>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100"/>
      <c r="AW59" s="100"/>
      <c r="AX59" s="100"/>
      <c r="AY59" s="100"/>
      <c r="AZ59" s="100"/>
      <c r="BA59" s="100"/>
      <c r="BB59" s="100"/>
      <c r="BC59" s="100"/>
      <c r="BD59" s="100"/>
      <c r="BE59" s="100"/>
      <c r="BF59" s="100"/>
    </row>
    <row r="60">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100"/>
      <c r="AW60" s="100"/>
      <c r="AX60" s="100"/>
      <c r="AY60" s="100"/>
      <c r="AZ60" s="100"/>
      <c r="BA60" s="100"/>
      <c r="BB60" s="100"/>
      <c r="BC60" s="100"/>
      <c r="BD60" s="100"/>
      <c r="BE60" s="100"/>
      <c r="BF60" s="100"/>
    </row>
    <row r="61">
      <c r="A61" s="100"/>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0"/>
      <c r="BA61" s="100"/>
      <c r="BB61" s="100"/>
      <c r="BC61" s="100"/>
      <c r="BD61" s="100"/>
      <c r="BE61" s="100"/>
      <c r="BF61" s="100"/>
    </row>
    <row r="62">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100"/>
      <c r="AW62" s="100"/>
      <c r="AX62" s="100"/>
      <c r="AY62" s="100"/>
      <c r="AZ62" s="100"/>
      <c r="BA62" s="100"/>
      <c r="BB62" s="100"/>
      <c r="BC62" s="100"/>
      <c r="BD62" s="100"/>
      <c r="BE62" s="100"/>
      <c r="BF62" s="100"/>
    </row>
    <row r="63">
      <c r="A63" s="100"/>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c r="BB63" s="100"/>
      <c r="BC63" s="100"/>
      <c r="BD63" s="100"/>
      <c r="BE63" s="100"/>
      <c r="BF63" s="100"/>
    </row>
    <row r="64">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c r="BB64" s="100"/>
      <c r="BC64" s="100"/>
      <c r="BD64" s="100"/>
      <c r="BE64" s="100"/>
      <c r="BF64" s="100"/>
    </row>
    <row r="65">
      <c r="A65" s="100"/>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0"/>
      <c r="BA65" s="100"/>
      <c r="BB65" s="100"/>
      <c r="BC65" s="100"/>
      <c r="BD65" s="100"/>
      <c r="BE65" s="100"/>
      <c r="BF65" s="100"/>
    </row>
    <row r="66">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100"/>
      <c r="AW66" s="100"/>
      <c r="AX66" s="100"/>
      <c r="AY66" s="100"/>
      <c r="AZ66" s="100"/>
      <c r="BA66" s="100"/>
      <c r="BB66" s="100"/>
      <c r="BC66" s="100"/>
      <c r="BD66" s="100"/>
      <c r="BE66" s="100"/>
      <c r="BF66" s="100"/>
    </row>
    <row r="67">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0"/>
      <c r="BA67" s="100"/>
      <c r="BB67" s="100"/>
      <c r="BC67" s="100"/>
      <c r="BD67" s="100"/>
      <c r="BE67" s="100"/>
      <c r="BF67" s="100"/>
    </row>
    <row r="68">
      <c r="A68" s="100"/>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100"/>
      <c r="AW68" s="100"/>
      <c r="AX68" s="100"/>
      <c r="AY68" s="100"/>
      <c r="AZ68" s="100"/>
      <c r="BA68" s="100"/>
      <c r="BB68" s="100"/>
      <c r="BC68" s="100"/>
      <c r="BD68" s="100"/>
      <c r="BE68" s="100"/>
      <c r="BF68" s="100"/>
    </row>
    <row r="69">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100"/>
      <c r="AW69" s="100"/>
      <c r="AX69" s="100"/>
      <c r="AY69" s="100"/>
      <c r="AZ69" s="100"/>
      <c r="BA69" s="100"/>
      <c r="BB69" s="100"/>
      <c r="BC69" s="100"/>
      <c r="BD69" s="100"/>
      <c r="BE69" s="100"/>
      <c r="BF69" s="100"/>
    </row>
    <row r="70">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row>
    <row r="71">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100"/>
      <c r="AW71" s="100"/>
      <c r="AX71" s="100"/>
      <c r="AY71" s="100"/>
      <c r="AZ71" s="100"/>
      <c r="BA71" s="100"/>
      <c r="BB71" s="100"/>
      <c r="BC71" s="100"/>
      <c r="BD71" s="100"/>
      <c r="BE71" s="100"/>
      <c r="BF71" s="100"/>
    </row>
    <row r="72">
      <c r="A72" s="100"/>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0"/>
      <c r="AY72" s="100"/>
      <c r="AZ72" s="100"/>
      <c r="BA72" s="100"/>
      <c r="BB72" s="100"/>
      <c r="BC72" s="100"/>
      <c r="BD72" s="100"/>
      <c r="BE72" s="100"/>
      <c r="BF72" s="100"/>
    </row>
    <row r="73">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100"/>
      <c r="AW73" s="100"/>
      <c r="AX73" s="100"/>
      <c r="AY73" s="100"/>
      <c r="AZ73" s="100"/>
      <c r="BA73" s="100"/>
      <c r="BB73" s="100"/>
      <c r="BC73" s="100"/>
      <c r="BD73" s="100"/>
      <c r="BE73" s="100"/>
      <c r="BF73" s="100"/>
    </row>
    <row r="74">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100"/>
      <c r="AW74" s="100"/>
      <c r="AX74" s="100"/>
      <c r="AY74" s="100"/>
      <c r="AZ74" s="100"/>
      <c r="BA74" s="100"/>
      <c r="BB74" s="100"/>
      <c r="BC74" s="100"/>
      <c r="BD74" s="100"/>
      <c r="BE74" s="100"/>
      <c r="BF74" s="100"/>
    </row>
    <row r="75">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100"/>
      <c r="AW75" s="100"/>
      <c r="AX75" s="100"/>
      <c r="AY75" s="100"/>
      <c r="AZ75" s="100"/>
      <c r="BA75" s="100"/>
      <c r="BB75" s="100"/>
      <c r="BC75" s="100"/>
      <c r="BD75" s="100"/>
      <c r="BE75" s="100"/>
      <c r="BF75" s="100"/>
    </row>
    <row r="76">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100"/>
      <c r="AW76" s="100"/>
      <c r="AX76" s="100"/>
      <c r="AY76" s="100"/>
      <c r="AZ76" s="100"/>
      <c r="BA76" s="100"/>
      <c r="BB76" s="100"/>
      <c r="BC76" s="100"/>
      <c r="BD76" s="100"/>
      <c r="BE76" s="100"/>
      <c r="BF76" s="100"/>
    </row>
    <row r="77">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100"/>
      <c r="AW77" s="100"/>
      <c r="AX77" s="100"/>
      <c r="AY77" s="100"/>
      <c r="AZ77" s="100"/>
      <c r="BA77" s="100"/>
      <c r="BB77" s="100"/>
      <c r="BC77" s="100"/>
      <c r="BD77" s="100"/>
      <c r="BE77" s="100"/>
      <c r="BF77" s="100"/>
    </row>
    <row r="78">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100"/>
      <c r="AW78" s="100"/>
      <c r="AX78" s="100"/>
      <c r="AY78" s="100"/>
      <c r="AZ78" s="100"/>
      <c r="BA78" s="100"/>
      <c r="BB78" s="100"/>
      <c r="BC78" s="100"/>
      <c r="BD78" s="100"/>
      <c r="BE78" s="100"/>
      <c r="BF78" s="100"/>
    </row>
    <row r="79">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100"/>
      <c r="AW79" s="100"/>
      <c r="AX79" s="100"/>
      <c r="AY79" s="100"/>
      <c r="AZ79" s="100"/>
      <c r="BA79" s="100"/>
      <c r="BB79" s="100"/>
      <c r="BC79" s="100"/>
      <c r="BD79" s="100"/>
      <c r="BE79" s="100"/>
      <c r="BF79" s="100"/>
    </row>
    <row r="80">
      <c r="A80" s="100"/>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100"/>
      <c r="AW80" s="100"/>
      <c r="AX80" s="100"/>
      <c r="AY80" s="100"/>
      <c r="AZ80" s="100"/>
      <c r="BA80" s="100"/>
      <c r="BB80" s="100"/>
      <c r="BC80" s="100"/>
      <c r="BD80" s="100"/>
      <c r="BE80" s="100"/>
      <c r="BF80" s="100"/>
    </row>
    <row r="81">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100"/>
      <c r="AW81" s="100"/>
      <c r="AX81" s="100"/>
      <c r="AY81" s="100"/>
      <c r="AZ81" s="100"/>
      <c r="BA81" s="100"/>
      <c r="BB81" s="100"/>
      <c r="BC81" s="100"/>
      <c r="BD81" s="100"/>
      <c r="BE81" s="100"/>
      <c r="BF81" s="100"/>
    </row>
    <row r="82">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0"/>
      <c r="AY82" s="100"/>
      <c r="AZ82" s="100"/>
      <c r="BA82" s="100"/>
      <c r="BB82" s="100"/>
      <c r="BC82" s="100"/>
      <c r="BD82" s="100"/>
      <c r="BE82" s="100"/>
      <c r="BF82" s="100"/>
    </row>
    <row r="83">
      <c r="A83" s="100"/>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0"/>
      <c r="BA83" s="100"/>
      <c r="BB83" s="100"/>
      <c r="BC83" s="100"/>
      <c r="BD83" s="100"/>
      <c r="BE83" s="100"/>
      <c r="BF83" s="100"/>
    </row>
    <row r="84">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100"/>
      <c r="AW84" s="100"/>
      <c r="AX84" s="100"/>
      <c r="AY84" s="100"/>
      <c r="AZ84" s="100"/>
      <c r="BA84" s="100"/>
      <c r="BB84" s="100"/>
      <c r="BC84" s="100"/>
      <c r="BD84" s="100"/>
      <c r="BE84" s="100"/>
      <c r="BF84" s="100"/>
    </row>
    <row r="85">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c r="BB85" s="100"/>
      <c r="BC85" s="100"/>
      <c r="BD85" s="100"/>
      <c r="BE85" s="100"/>
      <c r="BF85" s="100"/>
    </row>
    <row r="86">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100"/>
      <c r="AW86" s="100"/>
      <c r="AX86" s="100"/>
      <c r="AY86" s="100"/>
      <c r="AZ86" s="100"/>
      <c r="BA86" s="100"/>
      <c r="BB86" s="100"/>
      <c r="BC86" s="100"/>
      <c r="BD86" s="100"/>
      <c r="BE86" s="100"/>
      <c r="BF86" s="100"/>
    </row>
    <row r="87">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0"/>
      <c r="BA87" s="100"/>
      <c r="BB87" s="100"/>
      <c r="BC87" s="100"/>
      <c r="BD87" s="100"/>
      <c r="BE87" s="100"/>
      <c r="BF87" s="100"/>
    </row>
    <row r="88">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100"/>
      <c r="AW88" s="100"/>
      <c r="AX88" s="100"/>
      <c r="AY88" s="100"/>
      <c r="AZ88" s="100"/>
      <c r="BA88" s="100"/>
      <c r="BB88" s="100"/>
      <c r="BC88" s="100"/>
      <c r="BD88" s="100"/>
      <c r="BE88" s="100"/>
      <c r="BF88" s="100"/>
    </row>
    <row r="89">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100"/>
      <c r="BC89" s="100"/>
      <c r="BD89" s="100"/>
      <c r="BE89" s="100"/>
      <c r="BF89" s="100"/>
    </row>
    <row r="90">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100"/>
      <c r="BC90" s="100"/>
      <c r="BD90" s="100"/>
      <c r="BE90" s="100"/>
      <c r="BF90" s="100"/>
    </row>
    <row r="91">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100"/>
      <c r="AW91" s="100"/>
      <c r="AX91" s="100"/>
      <c r="AY91" s="100"/>
      <c r="AZ91" s="100"/>
      <c r="BA91" s="100"/>
      <c r="BB91" s="100"/>
      <c r="BC91" s="100"/>
      <c r="BD91" s="100"/>
      <c r="BE91" s="100"/>
      <c r="BF91" s="100"/>
    </row>
    <row r="92">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100"/>
      <c r="AW92" s="100"/>
      <c r="AX92" s="100"/>
      <c r="AY92" s="100"/>
      <c r="AZ92" s="100"/>
      <c r="BA92" s="100"/>
      <c r="BB92" s="100"/>
      <c r="BC92" s="100"/>
      <c r="BD92" s="100"/>
      <c r="BE92" s="100"/>
      <c r="BF92" s="100"/>
    </row>
    <row r="93">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c r="BB93" s="100"/>
      <c r="BC93" s="100"/>
      <c r="BD93" s="100"/>
      <c r="BE93" s="100"/>
      <c r="BF93" s="100"/>
    </row>
    <row r="94">
      <c r="A94" s="100"/>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c r="BB94" s="100"/>
      <c r="BC94" s="100"/>
      <c r="BD94" s="100"/>
      <c r="BE94" s="100"/>
      <c r="BF94" s="100"/>
    </row>
    <row r="95">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c r="BB95" s="100"/>
      <c r="BC95" s="100"/>
      <c r="BD95" s="100"/>
      <c r="BE95" s="100"/>
      <c r="BF95" s="100"/>
    </row>
    <row r="96">
      <c r="A96" s="100"/>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c r="BB96" s="100"/>
      <c r="BC96" s="100"/>
      <c r="BD96" s="100"/>
      <c r="BE96" s="100"/>
      <c r="BF96" s="100"/>
    </row>
    <row r="97">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100"/>
      <c r="AW97" s="100"/>
      <c r="AX97" s="100"/>
      <c r="AY97" s="100"/>
      <c r="AZ97" s="100"/>
      <c r="BA97" s="100"/>
      <c r="BB97" s="100"/>
      <c r="BC97" s="100"/>
      <c r="BD97" s="100"/>
      <c r="BE97" s="100"/>
      <c r="BF97" s="100"/>
    </row>
    <row r="98">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0"/>
      <c r="BE98" s="100"/>
      <c r="BF98" s="100"/>
    </row>
    <row r="99">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100"/>
      <c r="AW99" s="100"/>
      <c r="AX99" s="100"/>
      <c r="AY99" s="100"/>
      <c r="AZ99" s="100"/>
      <c r="BA99" s="100"/>
      <c r="BB99" s="100"/>
      <c r="BC99" s="100"/>
      <c r="BD99" s="100"/>
      <c r="BE99" s="100"/>
      <c r="BF99" s="100"/>
    </row>
    <row r="100">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0"/>
      <c r="AY100" s="100"/>
      <c r="AZ100" s="100"/>
      <c r="BA100" s="100"/>
      <c r="BB100" s="100"/>
      <c r="BC100" s="100"/>
      <c r="BD100" s="100"/>
      <c r="BE100" s="100"/>
      <c r="BF100" s="100"/>
    </row>
    <row r="101">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100"/>
      <c r="AW101" s="100"/>
      <c r="AX101" s="100"/>
      <c r="AY101" s="100"/>
      <c r="AZ101" s="100"/>
      <c r="BA101" s="100"/>
      <c r="BB101" s="100"/>
      <c r="BC101" s="100"/>
      <c r="BD101" s="100"/>
      <c r="BE101" s="100"/>
      <c r="BF101" s="100"/>
    </row>
    <row r="102">
      <c r="A102" s="100"/>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100"/>
      <c r="AW102" s="100"/>
      <c r="AX102" s="100"/>
      <c r="AY102" s="100"/>
      <c r="AZ102" s="100"/>
      <c r="BA102" s="100"/>
      <c r="BB102" s="100"/>
      <c r="BC102" s="100"/>
      <c r="BD102" s="100"/>
      <c r="BE102" s="100"/>
      <c r="BF102" s="100"/>
    </row>
    <row r="103">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100"/>
      <c r="AW103" s="100"/>
      <c r="AX103" s="100"/>
      <c r="AY103" s="100"/>
      <c r="AZ103" s="100"/>
      <c r="BA103" s="100"/>
      <c r="BB103" s="100"/>
      <c r="BC103" s="100"/>
      <c r="BD103" s="100"/>
      <c r="BE103" s="100"/>
      <c r="BF103" s="100"/>
    </row>
    <row r="104">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0"/>
      <c r="AY104" s="100"/>
      <c r="AZ104" s="100"/>
      <c r="BA104" s="100"/>
      <c r="BB104" s="100"/>
      <c r="BC104" s="100"/>
      <c r="BD104" s="100"/>
      <c r="BE104" s="100"/>
      <c r="BF104" s="100"/>
    </row>
    <row r="105">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c r="BB105" s="100"/>
      <c r="BC105" s="100"/>
      <c r="BD105" s="100"/>
      <c r="BE105" s="100"/>
      <c r="BF105" s="100"/>
    </row>
    <row r="106">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100"/>
      <c r="AW106" s="100"/>
      <c r="AX106" s="100"/>
      <c r="AY106" s="100"/>
      <c r="AZ106" s="100"/>
      <c r="BA106" s="100"/>
      <c r="BB106" s="100"/>
      <c r="BC106" s="100"/>
      <c r="BD106" s="100"/>
      <c r="BE106" s="100"/>
      <c r="BF106" s="100"/>
    </row>
    <row r="107">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100"/>
      <c r="AW107" s="100"/>
      <c r="AX107" s="100"/>
      <c r="AY107" s="100"/>
      <c r="AZ107" s="100"/>
      <c r="BA107" s="100"/>
      <c r="BB107" s="100"/>
      <c r="BC107" s="100"/>
      <c r="BD107" s="100"/>
      <c r="BE107" s="100"/>
      <c r="BF107" s="100"/>
    </row>
    <row r="108">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100"/>
      <c r="AW108" s="100"/>
      <c r="AX108" s="100"/>
      <c r="AY108" s="100"/>
      <c r="AZ108" s="100"/>
      <c r="BA108" s="100"/>
      <c r="BB108" s="100"/>
      <c r="BC108" s="100"/>
      <c r="BD108" s="100"/>
      <c r="BE108" s="100"/>
      <c r="BF108" s="100"/>
    </row>
    <row r="109">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100"/>
      <c r="AW109" s="100"/>
      <c r="AX109" s="100"/>
      <c r="AY109" s="100"/>
      <c r="AZ109" s="100"/>
      <c r="BA109" s="100"/>
      <c r="BB109" s="100"/>
      <c r="BC109" s="100"/>
      <c r="BD109" s="100"/>
      <c r="BE109" s="100"/>
      <c r="BF109" s="100"/>
    </row>
    <row r="110">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100"/>
      <c r="AW110" s="100"/>
      <c r="AX110" s="100"/>
      <c r="AY110" s="100"/>
      <c r="AZ110" s="100"/>
      <c r="BA110" s="100"/>
      <c r="BB110" s="100"/>
      <c r="BC110" s="100"/>
      <c r="BD110" s="100"/>
      <c r="BE110" s="100"/>
      <c r="BF110" s="100"/>
    </row>
    <row r="111">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100"/>
      <c r="AW111" s="100"/>
      <c r="AX111" s="100"/>
      <c r="AY111" s="100"/>
      <c r="AZ111" s="100"/>
      <c r="BA111" s="100"/>
      <c r="BB111" s="100"/>
      <c r="BC111" s="100"/>
      <c r="BD111" s="100"/>
      <c r="BE111" s="100"/>
      <c r="BF111" s="100"/>
    </row>
    <row r="112">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100"/>
      <c r="AW112" s="100"/>
      <c r="AX112" s="100"/>
      <c r="AY112" s="100"/>
      <c r="AZ112" s="100"/>
      <c r="BA112" s="100"/>
      <c r="BB112" s="100"/>
      <c r="BC112" s="100"/>
      <c r="BD112" s="100"/>
      <c r="BE112" s="100"/>
      <c r="BF112" s="100"/>
    </row>
    <row r="113">
      <c r="A113" s="100"/>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100"/>
      <c r="AW113" s="100"/>
      <c r="AX113" s="100"/>
      <c r="AY113" s="100"/>
      <c r="AZ113" s="100"/>
      <c r="BA113" s="100"/>
      <c r="BB113" s="100"/>
      <c r="BC113" s="100"/>
      <c r="BD113" s="100"/>
      <c r="BE113" s="100"/>
      <c r="BF113" s="100"/>
    </row>
    <row r="114">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100"/>
      <c r="AW114" s="100"/>
      <c r="AX114" s="100"/>
      <c r="AY114" s="100"/>
      <c r="AZ114" s="100"/>
      <c r="BA114" s="100"/>
      <c r="BB114" s="100"/>
      <c r="BC114" s="100"/>
      <c r="BD114" s="100"/>
      <c r="BE114" s="100"/>
      <c r="BF114" s="100"/>
    </row>
    <row r="115">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100"/>
      <c r="AW115" s="100"/>
      <c r="AX115" s="100"/>
      <c r="AY115" s="100"/>
      <c r="AZ115" s="100"/>
      <c r="BA115" s="100"/>
      <c r="BB115" s="100"/>
      <c r="BC115" s="100"/>
      <c r="BD115" s="100"/>
      <c r="BE115" s="100"/>
      <c r="BF115" s="100"/>
    </row>
    <row r="116">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100"/>
      <c r="AW116" s="100"/>
      <c r="AX116" s="100"/>
      <c r="AY116" s="100"/>
      <c r="AZ116" s="100"/>
      <c r="BA116" s="100"/>
      <c r="BB116" s="100"/>
      <c r="BC116" s="100"/>
      <c r="BD116" s="100"/>
      <c r="BE116" s="100"/>
      <c r="BF116" s="100"/>
    </row>
    <row r="117">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100"/>
      <c r="AW117" s="100"/>
      <c r="AX117" s="100"/>
      <c r="AY117" s="100"/>
      <c r="AZ117" s="100"/>
      <c r="BA117" s="100"/>
      <c r="BB117" s="100"/>
      <c r="BC117" s="100"/>
      <c r="BD117" s="100"/>
      <c r="BE117" s="100"/>
      <c r="BF117" s="100"/>
    </row>
    <row r="118">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0"/>
      <c r="AY118" s="100"/>
      <c r="AZ118" s="100"/>
      <c r="BA118" s="100"/>
      <c r="BB118" s="100"/>
      <c r="BC118" s="100"/>
      <c r="BD118" s="100"/>
      <c r="BE118" s="100"/>
      <c r="BF118" s="100"/>
    </row>
    <row r="119">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100"/>
      <c r="AW119" s="100"/>
      <c r="AX119" s="100"/>
      <c r="AY119" s="100"/>
      <c r="AZ119" s="100"/>
      <c r="BA119" s="100"/>
      <c r="BB119" s="100"/>
      <c r="BC119" s="100"/>
      <c r="BD119" s="100"/>
      <c r="BE119" s="100"/>
      <c r="BF119" s="100"/>
    </row>
    <row r="120">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100"/>
      <c r="AW120" s="100"/>
      <c r="AX120" s="100"/>
      <c r="AY120" s="100"/>
      <c r="AZ120" s="100"/>
      <c r="BA120" s="100"/>
      <c r="BB120" s="100"/>
      <c r="BC120" s="100"/>
      <c r="BD120" s="100"/>
      <c r="BE120" s="100"/>
      <c r="BF120" s="100"/>
    </row>
    <row r="121">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100"/>
      <c r="AW121" s="100"/>
      <c r="AX121" s="100"/>
      <c r="AY121" s="100"/>
      <c r="AZ121" s="100"/>
      <c r="BA121" s="100"/>
      <c r="BB121" s="100"/>
      <c r="BC121" s="100"/>
      <c r="BD121" s="100"/>
      <c r="BE121" s="100"/>
      <c r="BF121" s="100"/>
    </row>
    <row r="122">
      <c r="A122" s="100"/>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100"/>
      <c r="AW122" s="100"/>
      <c r="AX122" s="100"/>
      <c r="AY122" s="100"/>
      <c r="AZ122" s="100"/>
      <c r="BA122" s="100"/>
      <c r="BB122" s="100"/>
      <c r="BC122" s="100"/>
      <c r="BD122" s="100"/>
      <c r="BE122" s="100"/>
      <c r="BF122" s="100"/>
    </row>
    <row r="123">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100"/>
      <c r="AW123" s="100"/>
      <c r="AX123" s="100"/>
      <c r="AY123" s="100"/>
      <c r="AZ123" s="100"/>
      <c r="BA123" s="100"/>
      <c r="BB123" s="100"/>
      <c r="BC123" s="100"/>
      <c r="BD123" s="100"/>
      <c r="BE123" s="100"/>
      <c r="BF123" s="100"/>
    </row>
    <row r="124">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100"/>
      <c r="AW124" s="100"/>
      <c r="AX124" s="100"/>
      <c r="AY124" s="100"/>
      <c r="AZ124" s="100"/>
      <c r="BA124" s="100"/>
      <c r="BB124" s="100"/>
      <c r="BC124" s="100"/>
      <c r="BD124" s="100"/>
      <c r="BE124" s="100"/>
      <c r="BF124" s="100"/>
    </row>
    <row r="125">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100"/>
      <c r="AW125" s="100"/>
      <c r="AX125" s="100"/>
      <c r="AY125" s="100"/>
      <c r="AZ125" s="100"/>
      <c r="BA125" s="100"/>
      <c r="BB125" s="100"/>
      <c r="BC125" s="100"/>
      <c r="BD125" s="100"/>
      <c r="BE125" s="100"/>
      <c r="BF125" s="100"/>
    </row>
    <row r="126">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100"/>
      <c r="AW126" s="100"/>
      <c r="AX126" s="100"/>
      <c r="AY126" s="100"/>
      <c r="AZ126" s="100"/>
      <c r="BA126" s="100"/>
      <c r="BB126" s="100"/>
      <c r="BC126" s="100"/>
      <c r="BD126" s="100"/>
      <c r="BE126" s="100"/>
      <c r="BF126" s="100"/>
    </row>
    <row r="127">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100"/>
      <c r="AW127" s="100"/>
      <c r="AX127" s="100"/>
      <c r="AY127" s="100"/>
      <c r="AZ127" s="100"/>
      <c r="BA127" s="100"/>
      <c r="BB127" s="100"/>
      <c r="BC127" s="100"/>
      <c r="BD127" s="100"/>
      <c r="BE127" s="100"/>
      <c r="BF127" s="100"/>
    </row>
    <row r="128">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c r="BB128" s="100"/>
      <c r="BC128" s="100"/>
      <c r="BD128" s="100"/>
      <c r="BE128" s="100"/>
      <c r="BF128" s="100"/>
    </row>
    <row r="129">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100"/>
      <c r="AW129" s="100"/>
      <c r="AX129" s="100"/>
      <c r="AY129" s="100"/>
      <c r="AZ129" s="100"/>
      <c r="BA129" s="100"/>
      <c r="BB129" s="100"/>
      <c r="BC129" s="100"/>
      <c r="BD129" s="100"/>
      <c r="BE129" s="100"/>
      <c r="BF129" s="100"/>
    </row>
    <row r="130">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100"/>
      <c r="AW130" s="100"/>
      <c r="AX130" s="100"/>
      <c r="AY130" s="100"/>
      <c r="AZ130" s="100"/>
      <c r="BA130" s="100"/>
      <c r="BB130" s="100"/>
      <c r="BC130" s="100"/>
      <c r="BD130" s="100"/>
      <c r="BE130" s="100"/>
      <c r="BF130" s="100"/>
    </row>
    <row r="131">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100"/>
      <c r="AW131" s="100"/>
      <c r="AX131" s="100"/>
      <c r="AY131" s="100"/>
      <c r="AZ131" s="100"/>
      <c r="BA131" s="100"/>
      <c r="BB131" s="100"/>
      <c r="BC131" s="100"/>
      <c r="BD131" s="100"/>
      <c r="BE131" s="100"/>
      <c r="BF131" s="100"/>
    </row>
    <row r="132">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100"/>
      <c r="AW132" s="100"/>
      <c r="AX132" s="100"/>
      <c r="AY132" s="100"/>
      <c r="AZ132" s="100"/>
      <c r="BA132" s="100"/>
      <c r="BB132" s="100"/>
      <c r="BC132" s="100"/>
      <c r="BD132" s="100"/>
      <c r="BE132" s="100"/>
      <c r="BF132" s="100"/>
    </row>
    <row r="133">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100"/>
      <c r="AW133" s="100"/>
      <c r="AX133" s="100"/>
      <c r="AY133" s="100"/>
      <c r="AZ133" s="100"/>
      <c r="BA133" s="100"/>
      <c r="BB133" s="100"/>
      <c r="BC133" s="100"/>
      <c r="BD133" s="100"/>
      <c r="BE133" s="100"/>
      <c r="BF133" s="100"/>
    </row>
    <row r="134">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100"/>
      <c r="AW134" s="100"/>
      <c r="AX134" s="100"/>
      <c r="AY134" s="100"/>
      <c r="AZ134" s="100"/>
      <c r="BA134" s="100"/>
      <c r="BB134" s="100"/>
      <c r="BC134" s="100"/>
      <c r="BD134" s="100"/>
      <c r="BE134" s="100"/>
      <c r="BF134" s="100"/>
    </row>
    <row r="135">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100"/>
      <c r="AW135" s="100"/>
      <c r="AX135" s="100"/>
      <c r="AY135" s="100"/>
      <c r="AZ135" s="100"/>
      <c r="BA135" s="100"/>
      <c r="BB135" s="100"/>
      <c r="BC135" s="100"/>
      <c r="BD135" s="100"/>
      <c r="BE135" s="100"/>
      <c r="BF135" s="100"/>
    </row>
    <row r="136">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100"/>
      <c r="AW136" s="100"/>
      <c r="AX136" s="100"/>
      <c r="AY136" s="100"/>
      <c r="AZ136" s="100"/>
      <c r="BA136" s="100"/>
      <c r="BB136" s="100"/>
      <c r="BC136" s="100"/>
      <c r="BD136" s="100"/>
      <c r="BE136" s="100"/>
      <c r="BF136" s="100"/>
    </row>
    <row r="137">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100"/>
      <c r="AW137" s="100"/>
      <c r="AX137" s="100"/>
      <c r="AY137" s="100"/>
      <c r="AZ137" s="100"/>
      <c r="BA137" s="100"/>
      <c r="BB137" s="100"/>
      <c r="BC137" s="100"/>
      <c r="BD137" s="100"/>
      <c r="BE137" s="100"/>
      <c r="BF137" s="100"/>
    </row>
    <row r="138">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100"/>
      <c r="AW138" s="100"/>
      <c r="AX138" s="100"/>
      <c r="AY138" s="100"/>
      <c r="AZ138" s="100"/>
      <c r="BA138" s="100"/>
      <c r="BB138" s="100"/>
      <c r="BC138" s="100"/>
      <c r="BD138" s="100"/>
      <c r="BE138" s="100"/>
      <c r="BF138" s="100"/>
    </row>
    <row r="139">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100"/>
      <c r="AW139" s="100"/>
      <c r="AX139" s="100"/>
      <c r="AY139" s="100"/>
      <c r="AZ139" s="100"/>
      <c r="BA139" s="100"/>
      <c r="BB139" s="100"/>
      <c r="BC139" s="100"/>
      <c r="BD139" s="100"/>
      <c r="BE139" s="100"/>
      <c r="BF139" s="100"/>
    </row>
    <row r="140">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100"/>
      <c r="AW140" s="100"/>
      <c r="AX140" s="100"/>
      <c r="AY140" s="100"/>
      <c r="AZ140" s="100"/>
      <c r="BA140" s="100"/>
      <c r="BB140" s="100"/>
      <c r="BC140" s="100"/>
      <c r="BD140" s="100"/>
      <c r="BE140" s="100"/>
      <c r="BF140" s="100"/>
    </row>
    <row r="141">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100"/>
      <c r="AW141" s="100"/>
      <c r="AX141" s="100"/>
      <c r="AY141" s="100"/>
      <c r="AZ141" s="100"/>
      <c r="BA141" s="100"/>
      <c r="BB141" s="100"/>
      <c r="BC141" s="100"/>
      <c r="BD141" s="100"/>
      <c r="BE141" s="100"/>
      <c r="BF141" s="100"/>
    </row>
    <row r="142">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c r="BB142" s="100"/>
      <c r="BC142" s="100"/>
      <c r="BD142" s="100"/>
      <c r="BE142" s="100"/>
      <c r="BF142" s="100"/>
    </row>
    <row r="143">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100"/>
      <c r="AW143" s="100"/>
      <c r="AX143" s="100"/>
      <c r="AY143" s="100"/>
      <c r="AZ143" s="100"/>
      <c r="BA143" s="100"/>
      <c r="BB143" s="100"/>
      <c r="BC143" s="100"/>
      <c r="BD143" s="100"/>
      <c r="BE143" s="100"/>
      <c r="BF143" s="100"/>
    </row>
    <row r="144">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100"/>
      <c r="AW144" s="100"/>
      <c r="AX144" s="100"/>
      <c r="AY144" s="100"/>
      <c r="AZ144" s="100"/>
      <c r="BA144" s="100"/>
      <c r="BB144" s="100"/>
      <c r="BC144" s="100"/>
      <c r="BD144" s="100"/>
      <c r="BE144" s="100"/>
      <c r="BF144" s="100"/>
    </row>
    <row r="145">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100"/>
      <c r="AW145" s="100"/>
      <c r="AX145" s="100"/>
      <c r="AY145" s="100"/>
      <c r="AZ145" s="100"/>
      <c r="BA145" s="100"/>
      <c r="BB145" s="100"/>
      <c r="BC145" s="100"/>
      <c r="BD145" s="100"/>
      <c r="BE145" s="100"/>
      <c r="BF145" s="100"/>
    </row>
    <row r="146">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100"/>
      <c r="AW146" s="100"/>
      <c r="AX146" s="100"/>
      <c r="AY146" s="100"/>
      <c r="AZ146" s="100"/>
      <c r="BA146" s="100"/>
      <c r="BB146" s="100"/>
      <c r="BC146" s="100"/>
      <c r="BD146" s="100"/>
      <c r="BE146" s="100"/>
      <c r="BF146" s="100"/>
    </row>
    <row r="147">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c r="BB147" s="100"/>
      <c r="BC147" s="100"/>
      <c r="BD147" s="100"/>
      <c r="BE147" s="100"/>
      <c r="BF147" s="100"/>
    </row>
    <row r="148">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100"/>
      <c r="AW148" s="100"/>
      <c r="AX148" s="100"/>
      <c r="AY148" s="100"/>
      <c r="AZ148" s="100"/>
      <c r="BA148" s="100"/>
      <c r="BB148" s="100"/>
      <c r="BC148" s="100"/>
      <c r="BD148" s="100"/>
      <c r="BE148" s="100"/>
      <c r="BF148" s="100"/>
    </row>
    <row r="149">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100"/>
      <c r="AW149" s="100"/>
      <c r="AX149" s="100"/>
      <c r="AY149" s="100"/>
      <c r="AZ149" s="100"/>
      <c r="BA149" s="100"/>
      <c r="BB149" s="100"/>
      <c r="BC149" s="100"/>
      <c r="BD149" s="100"/>
      <c r="BE149" s="100"/>
      <c r="BF149" s="100"/>
    </row>
    <row r="150">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c r="BB150" s="100"/>
      <c r="BC150" s="100"/>
      <c r="BD150" s="100"/>
      <c r="BE150" s="100"/>
      <c r="BF150" s="100"/>
    </row>
    <row r="151">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100"/>
      <c r="AW151" s="100"/>
      <c r="AX151" s="100"/>
      <c r="AY151" s="100"/>
      <c r="AZ151" s="100"/>
      <c r="BA151" s="100"/>
      <c r="BB151" s="100"/>
      <c r="BC151" s="100"/>
      <c r="BD151" s="100"/>
      <c r="BE151" s="100"/>
      <c r="BF151" s="100"/>
    </row>
    <row r="152">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100"/>
      <c r="AW152" s="100"/>
      <c r="AX152" s="100"/>
      <c r="AY152" s="100"/>
      <c r="AZ152" s="100"/>
      <c r="BA152" s="100"/>
      <c r="BB152" s="100"/>
      <c r="BC152" s="100"/>
      <c r="BD152" s="100"/>
      <c r="BE152" s="100"/>
      <c r="BF152" s="100"/>
    </row>
    <row r="153">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100"/>
      <c r="AW153" s="100"/>
      <c r="AX153" s="100"/>
      <c r="AY153" s="100"/>
      <c r="AZ153" s="100"/>
      <c r="BA153" s="100"/>
      <c r="BB153" s="100"/>
      <c r="BC153" s="100"/>
      <c r="BD153" s="100"/>
      <c r="BE153" s="100"/>
      <c r="BF153" s="100"/>
    </row>
    <row r="154">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100"/>
      <c r="AW154" s="100"/>
      <c r="AX154" s="100"/>
      <c r="AY154" s="100"/>
      <c r="AZ154" s="100"/>
      <c r="BA154" s="100"/>
      <c r="BB154" s="100"/>
      <c r="BC154" s="100"/>
      <c r="BD154" s="100"/>
      <c r="BE154" s="100"/>
      <c r="BF154" s="100"/>
    </row>
    <row r="15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100"/>
      <c r="AW155" s="100"/>
      <c r="AX155" s="100"/>
      <c r="AY155" s="100"/>
      <c r="AZ155" s="100"/>
      <c r="BA155" s="100"/>
      <c r="BB155" s="100"/>
      <c r="BC155" s="100"/>
      <c r="BD155" s="100"/>
      <c r="BE155" s="100"/>
      <c r="BF155" s="100"/>
    </row>
    <row r="156">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100"/>
      <c r="AW156" s="100"/>
      <c r="AX156" s="100"/>
      <c r="AY156" s="100"/>
      <c r="AZ156" s="100"/>
      <c r="BA156" s="100"/>
      <c r="BB156" s="100"/>
      <c r="BC156" s="100"/>
      <c r="BD156" s="100"/>
      <c r="BE156" s="100"/>
      <c r="BF156" s="100"/>
    </row>
    <row r="157">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0"/>
      <c r="BE157" s="100"/>
      <c r="BF157" s="100"/>
    </row>
    <row r="158">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100"/>
      <c r="AW158" s="100"/>
      <c r="AX158" s="100"/>
      <c r="AY158" s="100"/>
      <c r="AZ158" s="100"/>
      <c r="BA158" s="100"/>
      <c r="BB158" s="100"/>
      <c r="BC158" s="100"/>
      <c r="BD158" s="100"/>
      <c r="BE158" s="100"/>
      <c r="BF158" s="100"/>
    </row>
    <row r="159">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100"/>
      <c r="AW159" s="100"/>
      <c r="AX159" s="100"/>
      <c r="AY159" s="100"/>
      <c r="AZ159" s="100"/>
      <c r="BA159" s="100"/>
      <c r="BB159" s="100"/>
      <c r="BC159" s="100"/>
      <c r="BD159" s="100"/>
      <c r="BE159" s="100"/>
      <c r="BF159" s="100"/>
    </row>
    <row r="160">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100"/>
      <c r="AW160" s="100"/>
      <c r="AX160" s="100"/>
      <c r="AY160" s="100"/>
      <c r="AZ160" s="100"/>
      <c r="BA160" s="100"/>
      <c r="BB160" s="100"/>
      <c r="BC160" s="100"/>
      <c r="BD160" s="100"/>
      <c r="BE160" s="100"/>
      <c r="BF160" s="100"/>
    </row>
    <row r="161">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100"/>
      <c r="AW161" s="100"/>
      <c r="AX161" s="100"/>
      <c r="AY161" s="100"/>
      <c r="AZ161" s="100"/>
      <c r="BA161" s="100"/>
      <c r="BB161" s="100"/>
      <c r="BC161" s="100"/>
      <c r="BD161" s="100"/>
      <c r="BE161" s="100"/>
      <c r="BF161" s="100"/>
    </row>
    <row r="162">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100"/>
      <c r="AW162" s="100"/>
      <c r="AX162" s="100"/>
      <c r="AY162" s="100"/>
      <c r="AZ162" s="100"/>
      <c r="BA162" s="100"/>
      <c r="BB162" s="100"/>
      <c r="BC162" s="100"/>
      <c r="BD162" s="100"/>
      <c r="BE162" s="100"/>
      <c r="BF162" s="100"/>
    </row>
    <row r="163">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100"/>
      <c r="AW163" s="100"/>
      <c r="AX163" s="100"/>
      <c r="AY163" s="100"/>
      <c r="AZ163" s="100"/>
      <c r="BA163" s="100"/>
      <c r="BB163" s="100"/>
      <c r="BC163" s="100"/>
      <c r="BD163" s="100"/>
      <c r="BE163" s="100"/>
      <c r="BF163" s="100"/>
    </row>
    <row r="164">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100"/>
      <c r="AW164" s="100"/>
      <c r="AX164" s="100"/>
      <c r="AY164" s="100"/>
      <c r="AZ164" s="100"/>
      <c r="BA164" s="100"/>
      <c r="BB164" s="100"/>
      <c r="BC164" s="100"/>
      <c r="BD164" s="100"/>
      <c r="BE164" s="100"/>
      <c r="BF164" s="100"/>
    </row>
    <row r="16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100"/>
      <c r="AW165" s="100"/>
      <c r="AX165" s="100"/>
      <c r="AY165" s="100"/>
      <c r="AZ165" s="100"/>
      <c r="BA165" s="100"/>
      <c r="BB165" s="100"/>
      <c r="BC165" s="100"/>
      <c r="BD165" s="100"/>
      <c r="BE165" s="100"/>
      <c r="BF165" s="100"/>
    </row>
    <row r="166">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100"/>
      <c r="AW166" s="100"/>
      <c r="AX166" s="100"/>
      <c r="AY166" s="100"/>
      <c r="AZ166" s="100"/>
      <c r="BA166" s="100"/>
      <c r="BB166" s="100"/>
      <c r="BC166" s="100"/>
      <c r="BD166" s="100"/>
      <c r="BE166" s="100"/>
      <c r="BF166" s="100"/>
    </row>
    <row r="167">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100"/>
      <c r="AW167" s="100"/>
      <c r="AX167" s="100"/>
      <c r="AY167" s="100"/>
      <c r="AZ167" s="100"/>
      <c r="BA167" s="100"/>
      <c r="BB167" s="100"/>
      <c r="BC167" s="100"/>
      <c r="BD167" s="100"/>
      <c r="BE167" s="100"/>
      <c r="BF167" s="100"/>
    </row>
    <row r="168">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100"/>
      <c r="AW168" s="100"/>
      <c r="AX168" s="100"/>
      <c r="AY168" s="100"/>
      <c r="AZ168" s="100"/>
      <c r="BA168" s="100"/>
      <c r="BB168" s="100"/>
      <c r="BC168" s="100"/>
      <c r="BD168" s="100"/>
      <c r="BE168" s="100"/>
      <c r="BF168" s="100"/>
    </row>
    <row r="169">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100"/>
      <c r="AW169" s="100"/>
      <c r="AX169" s="100"/>
      <c r="AY169" s="100"/>
      <c r="AZ169" s="100"/>
      <c r="BA169" s="100"/>
      <c r="BB169" s="100"/>
      <c r="BC169" s="100"/>
      <c r="BD169" s="100"/>
      <c r="BE169" s="100"/>
      <c r="BF169" s="100"/>
    </row>
    <row r="170">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100"/>
      <c r="AW170" s="100"/>
      <c r="AX170" s="100"/>
      <c r="AY170" s="100"/>
      <c r="AZ170" s="100"/>
      <c r="BA170" s="100"/>
      <c r="BB170" s="100"/>
      <c r="BC170" s="100"/>
      <c r="BD170" s="100"/>
      <c r="BE170" s="100"/>
      <c r="BF170" s="100"/>
    </row>
    <row r="171">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row>
    <row r="172">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100"/>
      <c r="AW172" s="100"/>
      <c r="AX172" s="100"/>
      <c r="AY172" s="100"/>
      <c r="AZ172" s="100"/>
      <c r="BA172" s="100"/>
      <c r="BB172" s="100"/>
      <c r="BC172" s="100"/>
      <c r="BD172" s="100"/>
      <c r="BE172" s="100"/>
      <c r="BF172" s="100"/>
    </row>
    <row r="173">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100"/>
      <c r="AW173" s="100"/>
      <c r="AX173" s="100"/>
      <c r="AY173" s="100"/>
      <c r="AZ173" s="100"/>
      <c r="BA173" s="100"/>
      <c r="BB173" s="100"/>
      <c r="BC173" s="100"/>
      <c r="BD173" s="100"/>
      <c r="BE173" s="100"/>
      <c r="BF173" s="100"/>
    </row>
    <row r="174">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100"/>
      <c r="AW174" s="100"/>
      <c r="AX174" s="100"/>
      <c r="AY174" s="100"/>
      <c r="AZ174" s="100"/>
      <c r="BA174" s="100"/>
      <c r="BB174" s="100"/>
      <c r="BC174" s="100"/>
      <c r="BD174" s="100"/>
      <c r="BE174" s="100"/>
      <c r="BF174" s="100"/>
    </row>
    <row r="17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100"/>
      <c r="AW175" s="100"/>
      <c r="AX175" s="100"/>
      <c r="AY175" s="100"/>
      <c r="AZ175" s="100"/>
      <c r="BA175" s="100"/>
      <c r="BB175" s="100"/>
      <c r="BC175" s="100"/>
      <c r="BD175" s="100"/>
      <c r="BE175" s="100"/>
      <c r="BF175" s="100"/>
    </row>
    <row r="176">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row>
    <row r="177">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c r="BB177" s="100"/>
      <c r="BC177" s="100"/>
      <c r="BD177" s="100"/>
      <c r="BE177" s="100"/>
      <c r="BF177" s="100"/>
    </row>
    <row r="178">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100"/>
      <c r="AW178" s="100"/>
      <c r="AX178" s="100"/>
      <c r="AY178" s="100"/>
      <c r="AZ178" s="100"/>
      <c r="BA178" s="100"/>
      <c r="BB178" s="100"/>
      <c r="BC178" s="100"/>
      <c r="BD178" s="100"/>
      <c r="BE178" s="100"/>
      <c r="BF178" s="100"/>
    </row>
    <row r="179">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100"/>
      <c r="AW179" s="100"/>
      <c r="AX179" s="100"/>
      <c r="AY179" s="100"/>
      <c r="AZ179" s="100"/>
      <c r="BA179" s="100"/>
      <c r="BB179" s="100"/>
      <c r="BC179" s="100"/>
      <c r="BD179" s="100"/>
      <c r="BE179" s="100"/>
      <c r="BF179" s="100"/>
    </row>
    <row r="180">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100"/>
      <c r="AW180" s="100"/>
      <c r="AX180" s="100"/>
      <c r="AY180" s="100"/>
      <c r="AZ180" s="100"/>
      <c r="BA180" s="100"/>
      <c r="BB180" s="100"/>
      <c r="BC180" s="100"/>
      <c r="BD180" s="100"/>
      <c r="BE180" s="100"/>
      <c r="BF180" s="100"/>
    </row>
    <row r="181">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100"/>
      <c r="AW181" s="100"/>
      <c r="AX181" s="100"/>
      <c r="AY181" s="100"/>
      <c r="AZ181" s="100"/>
      <c r="BA181" s="100"/>
      <c r="BB181" s="100"/>
      <c r="BC181" s="100"/>
      <c r="BD181" s="100"/>
      <c r="BE181" s="100"/>
      <c r="BF181" s="100"/>
    </row>
    <row r="182">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100"/>
      <c r="AW182" s="100"/>
      <c r="AX182" s="100"/>
      <c r="AY182" s="100"/>
      <c r="AZ182" s="100"/>
      <c r="BA182" s="100"/>
      <c r="BB182" s="100"/>
      <c r="BC182" s="100"/>
      <c r="BD182" s="100"/>
      <c r="BE182" s="100"/>
      <c r="BF182" s="100"/>
    </row>
    <row r="183">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100"/>
      <c r="AW183" s="100"/>
      <c r="AX183" s="100"/>
      <c r="AY183" s="100"/>
      <c r="AZ183" s="100"/>
      <c r="BA183" s="100"/>
      <c r="BB183" s="100"/>
      <c r="BC183" s="100"/>
      <c r="BD183" s="100"/>
      <c r="BE183" s="100"/>
      <c r="BF183" s="100"/>
    </row>
    <row r="184">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100"/>
      <c r="AW184" s="100"/>
      <c r="AX184" s="100"/>
      <c r="AY184" s="100"/>
      <c r="AZ184" s="100"/>
      <c r="BA184" s="100"/>
      <c r="BB184" s="100"/>
      <c r="BC184" s="100"/>
      <c r="BD184" s="100"/>
      <c r="BE184" s="100"/>
      <c r="BF184" s="100"/>
    </row>
    <row r="18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0"/>
      <c r="BE185" s="100"/>
      <c r="BF185" s="100"/>
    </row>
    <row r="186">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100"/>
      <c r="AW186" s="100"/>
      <c r="AX186" s="100"/>
      <c r="AY186" s="100"/>
      <c r="AZ186" s="100"/>
      <c r="BA186" s="100"/>
      <c r="BB186" s="100"/>
      <c r="BC186" s="100"/>
      <c r="BD186" s="100"/>
      <c r="BE186" s="100"/>
      <c r="BF186" s="100"/>
    </row>
    <row r="187">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100"/>
      <c r="AW187" s="100"/>
      <c r="AX187" s="100"/>
      <c r="AY187" s="100"/>
      <c r="AZ187" s="100"/>
      <c r="BA187" s="100"/>
      <c r="BB187" s="100"/>
      <c r="BC187" s="100"/>
      <c r="BD187" s="100"/>
      <c r="BE187" s="100"/>
      <c r="BF187" s="100"/>
    </row>
    <row r="188">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100"/>
      <c r="AW188" s="100"/>
      <c r="AX188" s="100"/>
      <c r="AY188" s="100"/>
      <c r="AZ188" s="100"/>
      <c r="BA188" s="100"/>
      <c r="BB188" s="100"/>
      <c r="BC188" s="100"/>
      <c r="BD188" s="100"/>
      <c r="BE188" s="100"/>
      <c r="BF188" s="100"/>
    </row>
    <row r="189">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100"/>
      <c r="AW189" s="100"/>
      <c r="AX189" s="100"/>
      <c r="AY189" s="100"/>
      <c r="AZ189" s="100"/>
      <c r="BA189" s="100"/>
      <c r="BB189" s="100"/>
      <c r="BC189" s="100"/>
      <c r="BD189" s="100"/>
      <c r="BE189" s="100"/>
      <c r="BF189" s="100"/>
    </row>
    <row r="190">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100"/>
      <c r="AW190" s="100"/>
      <c r="AX190" s="100"/>
      <c r="AY190" s="100"/>
      <c r="AZ190" s="100"/>
      <c r="BA190" s="100"/>
      <c r="BB190" s="100"/>
      <c r="BC190" s="100"/>
      <c r="BD190" s="100"/>
      <c r="BE190" s="100"/>
      <c r="BF190" s="100"/>
    </row>
    <row r="191">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c r="BB191" s="100"/>
      <c r="BC191" s="100"/>
      <c r="BD191" s="100"/>
      <c r="BE191" s="100"/>
      <c r="BF191" s="100"/>
    </row>
    <row r="192">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100"/>
      <c r="AW192" s="100"/>
      <c r="AX192" s="100"/>
      <c r="AY192" s="100"/>
      <c r="AZ192" s="100"/>
      <c r="BA192" s="100"/>
      <c r="BB192" s="100"/>
      <c r="BC192" s="100"/>
      <c r="BD192" s="100"/>
      <c r="BE192" s="100"/>
      <c r="BF192" s="100"/>
    </row>
    <row r="193">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100"/>
      <c r="AW193" s="100"/>
      <c r="AX193" s="100"/>
      <c r="AY193" s="100"/>
      <c r="AZ193" s="100"/>
      <c r="BA193" s="100"/>
      <c r="BB193" s="100"/>
      <c r="BC193" s="100"/>
      <c r="BD193" s="100"/>
      <c r="BE193" s="100"/>
      <c r="BF193" s="100"/>
    </row>
    <row r="194">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row>
    <row r="19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100"/>
      <c r="AW195" s="100"/>
      <c r="AX195" s="100"/>
      <c r="AY195" s="100"/>
      <c r="AZ195" s="100"/>
      <c r="BA195" s="100"/>
      <c r="BB195" s="100"/>
      <c r="BC195" s="100"/>
      <c r="BD195" s="100"/>
      <c r="BE195" s="100"/>
      <c r="BF195" s="100"/>
    </row>
    <row r="196">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100"/>
      <c r="AW196" s="100"/>
      <c r="AX196" s="100"/>
      <c r="AY196" s="100"/>
      <c r="AZ196" s="100"/>
      <c r="BA196" s="100"/>
      <c r="BB196" s="100"/>
      <c r="BC196" s="100"/>
      <c r="BD196" s="100"/>
      <c r="BE196" s="100"/>
      <c r="BF196" s="100"/>
    </row>
    <row r="197">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100"/>
      <c r="AW197" s="100"/>
      <c r="AX197" s="100"/>
      <c r="AY197" s="100"/>
      <c r="AZ197" s="100"/>
      <c r="BA197" s="100"/>
      <c r="BB197" s="100"/>
      <c r="BC197" s="100"/>
      <c r="BD197" s="100"/>
      <c r="BE197" s="100"/>
      <c r="BF197" s="100"/>
    </row>
    <row r="198">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100"/>
      <c r="AW198" s="100"/>
      <c r="AX198" s="100"/>
      <c r="AY198" s="100"/>
      <c r="AZ198" s="100"/>
      <c r="BA198" s="100"/>
      <c r="BB198" s="100"/>
      <c r="BC198" s="100"/>
      <c r="BD198" s="100"/>
      <c r="BE198" s="100"/>
      <c r="BF198" s="100"/>
    </row>
    <row r="199">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100"/>
      <c r="AW199" s="100"/>
      <c r="AX199" s="100"/>
      <c r="AY199" s="100"/>
      <c r="AZ199" s="100"/>
      <c r="BA199" s="100"/>
      <c r="BB199" s="100"/>
      <c r="BC199" s="100"/>
      <c r="BD199" s="100"/>
      <c r="BE199" s="100"/>
      <c r="BF199" s="100"/>
    </row>
    <row r="200">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100"/>
      <c r="AW200" s="100"/>
      <c r="AX200" s="100"/>
      <c r="AY200" s="100"/>
      <c r="AZ200" s="100"/>
      <c r="BA200" s="100"/>
      <c r="BB200" s="100"/>
      <c r="BC200" s="100"/>
      <c r="BD200" s="100"/>
      <c r="BE200" s="100"/>
      <c r="BF200" s="100"/>
    </row>
    <row r="201">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100"/>
      <c r="AW201" s="100"/>
      <c r="AX201" s="100"/>
      <c r="AY201" s="100"/>
      <c r="AZ201" s="100"/>
      <c r="BA201" s="100"/>
      <c r="BB201" s="100"/>
      <c r="BC201" s="100"/>
      <c r="BD201" s="100"/>
      <c r="BE201" s="100"/>
      <c r="BF201" s="100"/>
    </row>
    <row r="202">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100"/>
      <c r="AW202" s="100"/>
      <c r="AX202" s="100"/>
      <c r="AY202" s="100"/>
      <c r="AZ202" s="100"/>
      <c r="BA202" s="100"/>
      <c r="BB202" s="100"/>
      <c r="BC202" s="100"/>
      <c r="BD202" s="100"/>
      <c r="BE202" s="100"/>
      <c r="BF202" s="100"/>
    </row>
    <row r="203">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100"/>
      <c r="AW203" s="100"/>
      <c r="AX203" s="100"/>
      <c r="AY203" s="100"/>
      <c r="AZ203" s="100"/>
      <c r="BA203" s="100"/>
      <c r="BB203" s="100"/>
      <c r="BC203" s="100"/>
      <c r="BD203" s="100"/>
      <c r="BE203" s="100"/>
      <c r="BF203" s="100"/>
    </row>
    <row r="204">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100"/>
      <c r="AW204" s="100"/>
      <c r="AX204" s="100"/>
      <c r="AY204" s="100"/>
      <c r="AZ204" s="100"/>
      <c r="BA204" s="100"/>
      <c r="BB204" s="100"/>
      <c r="BC204" s="100"/>
      <c r="BD204" s="100"/>
      <c r="BE204" s="100"/>
      <c r="BF204" s="100"/>
    </row>
    <row r="20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100"/>
      <c r="AW205" s="100"/>
      <c r="AX205" s="100"/>
      <c r="AY205" s="100"/>
      <c r="AZ205" s="100"/>
      <c r="BA205" s="100"/>
      <c r="BB205" s="100"/>
      <c r="BC205" s="100"/>
      <c r="BD205" s="100"/>
      <c r="BE205" s="100"/>
      <c r="BF205" s="100"/>
    </row>
    <row r="206">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c r="AV206" s="100"/>
      <c r="AW206" s="100"/>
      <c r="AX206" s="100"/>
      <c r="AY206" s="100"/>
      <c r="AZ206" s="100"/>
      <c r="BA206" s="100"/>
      <c r="BB206" s="100"/>
      <c r="BC206" s="100"/>
      <c r="BD206" s="100"/>
      <c r="BE206" s="100"/>
      <c r="BF206" s="100"/>
    </row>
    <row r="207">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100"/>
      <c r="AW207" s="100"/>
      <c r="AX207" s="100"/>
      <c r="AY207" s="100"/>
      <c r="AZ207" s="100"/>
      <c r="BA207" s="100"/>
      <c r="BB207" s="100"/>
      <c r="BC207" s="100"/>
      <c r="BD207" s="100"/>
      <c r="BE207" s="100"/>
      <c r="BF207" s="100"/>
    </row>
    <row r="208">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100"/>
      <c r="AW208" s="100"/>
      <c r="AX208" s="100"/>
      <c r="AY208" s="100"/>
      <c r="AZ208" s="100"/>
      <c r="BA208" s="100"/>
      <c r="BB208" s="100"/>
      <c r="BC208" s="100"/>
      <c r="BD208" s="100"/>
      <c r="BE208" s="100"/>
      <c r="BF208" s="100"/>
    </row>
    <row r="209">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100"/>
      <c r="AW209" s="100"/>
      <c r="AX209" s="100"/>
      <c r="AY209" s="100"/>
      <c r="AZ209" s="100"/>
      <c r="BA209" s="100"/>
      <c r="BB209" s="100"/>
      <c r="BC209" s="100"/>
      <c r="BD209" s="100"/>
      <c r="BE209" s="100"/>
      <c r="BF209" s="100"/>
    </row>
    <row r="210">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100"/>
      <c r="AW210" s="100"/>
      <c r="AX210" s="100"/>
      <c r="AY210" s="100"/>
      <c r="AZ210" s="100"/>
      <c r="BA210" s="100"/>
      <c r="BB210" s="100"/>
      <c r="BC210" s="100"/>
      <c r="BD210" s="100"/>
      <c r="BE210" s="100"/>
      <c r="BF210" s="100"/>
    </row>
    <row r="211">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100"/>
      <c r="AW211" s="100"/>
      <c r="AX211" s="100"/>
      <c r="AY211" s="100"/>
      <c r="AZ211" s="100"/>
      <c r="BA211" s="100"/>
      <c r="BB211" s="100"/>
      <c r="BC211" s="100"/>
      <c r="BD211" s="100"/>
      <c r="BE211" s="100"/>
      <c r="BF211" s="100"/>
    </row>
    <row r="212">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100"/>
      <c r="AW212" s="100"/>
      <c r="AX212" s="100"/>
      <c r="AY212" s="100"/>
      <c r="AZ212" s="100"/>
      <c r="BA212" s="100"/>
      <c r="BB212" s="100"/>
      <c r="BC212" s="100"/>
      <c r="BD212" s="100"/>
      <c r="BE212" s="100"/>
      <c r="BF212" s="100"/>
    </row>
    <row r="213">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100"/>
      <c r="AW213" s="100"/>
      <c r="AX213" s="100"/>
      <c r="AY213" s="100"/>
      <c r="AZ213" s="100"/>
      <c r="BA213" s="100"/>
      <c r="BB213" s="100"/>
      <c r="BC213" s="100"/>
      <c r="BD213" s="100"/>
      <c r="BE213" s="100"/>
      <c r="BF213" s="100"/>
    </row>
    <row r="214">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100"/>
      <c r="AW214" s="100"/>
      <c r="AX214" s="100"/>
      <c r="AY214" s="100"/>
      <c r="AZ214" s="100"/>
      <c r="BA214" s="100"/>
      <c r="BB214" s="100"/>
      <c r="BC214" s="100"/>
      <c r="BD214" s="100"/>
      <c r="BE214" s="100"/>
      <c r="BF214" s="100"/>
    </row>
    <row r="21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100"/>
      <c r="AW215" s="100"/>
      <c r="AX215" s="100"/>
      <c r="AY215" s="100"/>
      <c r="AZ215" s="100"/>
      <c r="BA215" s="100"/>
      <c r="BB215" s="100"/>
      <c r="BC215" s="100"/>
      <c r="BD215" s="100"/>
      <c r="BE215" s="100"/>
      <c r="BF215" s="100"/>
    </row>
    <row r="216">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100"/>
      <c r="AW216" s="100"/>
      <c r="AX216" s="100"/>
      <c r="AY216" s="100"/>
      <c r="AZ216" s="100"/>
      <c r="BA216" s="100"/>
      <c r="BB216" s="100"/>
      <c r="BC216" s="100"/>
      <c r="BD216" s="100"/>
      <c r="BE216" s="100"/>
      <c r="BF216" s="100"/>
    </row>
    <row r="217">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100"/>
      <c r="AW217" s="100"/>
      <c r="AX217" s="100"/>
      <c r="AY217" s="100"/>
      <c r="AZ217" s="100"/>
      <c r="BA217" s="100"/>
      <c r="BB217" s="100"/>
      <c r="BC217" s="100"/>
      <c r="BD217" s="100"/>
      <c r="BE217" s="100"/>
      <c r="BF217" s="100"/>
    </row>
    <row r="218">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100"/>
      <c r="AW218" s="100"/>
      <c r="AX218" s="100"/>
      <c r="AY218" s="100"/>
      <c r="AZ218" s="100"/>
      <c r="BA218" s="100"/>
      <c r="BB218" s="100"/>
      <c r="BC218" s="100"/>
      <c r="BD218" s="100"/>
      <c r="BE218" s="100"/>
      <c r="BF218" s="100"/>
    </row>
    <row r="219">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100"/>
      <c r="AW219" s="100"/>
      <c r="AX219" s="100"/>
      <c r="AY219" s="100"/>
      <c r="AZ219" s="100"/>
      <c r="BA219" s="100"/>
      <c r="BB219" s="100"/>
      <c r="BC219" s="100"/>
      <c r="BD219" s="100"/>
      <c r="BE219" s="100"/>
      <c r="BF219" s="100"/>
    </row>
    <row r="220">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100"/>
      <c r="AW220" s="100"/>
      <c r="AX220" s="100"/>
      <c r="AY220" s="100"/>
      <c r="AZ220" s="100"/>
      <c r="BA220" s="100"/>
      <c r="BB220" s="100"/>
      <c r="BC220" s="100"/>
      <c r="BD220" s="100"/>
      <c r="BE220" s="100"/>
      <c r="BF220" s="100"/>
    </row>
    <row r="221">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100"/>
      <c r="AW221" s="100"/>
      <c r="AX221" s="100"/>
      <c r="AY221" s="100"/>
      <c r="AZ221" s="100"/>
      <c r="BA221" s="100"/>
      <c r="BB221" s="100"/>
      <c r="BC221" s="100"/>
      <c r="BD221" s="100"/>
      <c r="BE221" s="100"/>
      <c r="BF221" s="100"/>
    </row>
    <row r="222">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c r="BB222" s="100"/>
      <c r="BC222" s="100"/>
      <c r="BD222" s="100"/>
      <c r="BE222" s="100"/>
      <c r="BF222" s="100"/>
    </row>
    <row r="223">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100"/>
      <c r="AW223" s="100"/>
      <c r="AX223" s="100"/>
      <c r="AY223" s="100"/>
      <c r="AZ223" s="100"/>
      <c r="BA223" s="100"/>
      <c r="BB223" s="100"/>
      <c r="BC223" s="100"/>
      <c r="BD223" s="100"/>
      <c r="BE223" s="100"/>
      <c r="BF223" s="100"/>
    </row>
    <row r="224">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100"/>
      <c r="AW224" s="100"/>
      <c r="AX224" s="100"/>
      <c r="AY224" s="100"/>
      <c r="AZ224" s="100"/>
      <c r="BA224" s="100"/>
      <c r="BB224" s="100"/>
      <c r="BC224" s="100"/>
      <c r="BD224" s="100"/>
      <c r="BE224" s="100"/>
      <c r="BF224" s="100"/>
    </row>
    <row r="2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100"/>
      <c r="AW225" s="100"/>
      <c r="AX225" s="100"/>
      <c r="AY225" s="100"/>
      <c r="AZ225" s="100"/>
      <c r="BA225" s="100"/>
      <c r="BB225" s="100"/>
      <c r="BC225" s="100"/>
      <c r="BD225" s="100"/>
      <c r="BE225" s="100"/>
      <c r="BF225" s="100"/>
    </row>
    <row r="226">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100"/>
      <c r="AW226" s="100"/>
      <c r="AX226" s="100"/>
      <c r="AY226" s="100"/>
      <c r="AZ226" s="100"/>
      <c r="BA226" s="100"/>
      <c r="BB226" s="100"/>
      <c r="BC226" s="100"/>
      <c r="BD226" s="100"/>
      <c r="BE226" s="100"/>
      <c r="BF226" s="100"/>
    </row>
    <row r="227">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100"/>
      <c r="AW227" s="100"/>
      <c r="AX227" s="100"/>
      <c r="AY227" s="100"/>
      <c r="AZ227" s="100"/>
      <c r="BA227" s="100"/>
      <c r="BB227" s="100"/>
      <c r="BC227" s="100"/>
      <c r="BD227" s="100"/>
      <c r="BE227" s="100"/>
      <c r="BF227" s="100"/>
    </row>
    <row r="228">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100"/>
      <c r="AW228" s="100"/>
      <c r="AX228" s="100"/>
      <c r="AY228" s="100"/>
      <c r="AZ228" s="100"/>
      <c r="BA228" s="100"/>
      <c r="BB228" s="100"/>
      <c r="BC228" s="100"/>
      <c r="BD228" s="100"/>
      <c r="BE228" s="100"/>
      <c r="BF228" s="100"/>
    </row>
    <row r="229">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100"/>
      <c r="AW229" s="100"/>
      <c r="AX229" s="100"/>
      <c r="AY229" s="100"/>
      <c r="AZ229" s="100"/>
      <c r="BA229" s="100"/>
      <c r="BB229" s="100"/>
      <c r="BC229" s="100"/>
      <c r="BD229" s="100"/>
      <c r="BE229" s="100"/>
      <c r="BF229" s="100"/>
    </row>
    <row r="230">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100"/>
      <c r="AW230" s="100"/>
      <c r="AX230" s="100"/>
      <c r="AY230" s="100"/>
      <c r="AZ230" s="100"/>
      <c r="BA230" s="100"/>
      <c r="BB230" s="100"/>
      <c r="BC230" s="100"/>
      <c r="BD230" s="100"/>
      <c r="BE230" s="100"/>
      <c r="BF230" s="100"/>
    </row>
    <row r="231">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100"/>
      <c r="AW231" s="100"/>
      <c r="AX231" s="100"/>
      <c r="AY231" s="100"/>
      <c r="AZ231" s="100"/>
      <c r="BA231" s="100"/>
      <c r="BB231" s="100"/>
      <c r="BC231" s="100"/>
      <c r="BD231" s="100"/>
      <c r="BE231" s="100"/>
      <c r="BF231" s="100"/>
    </row>
    <row r="232">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100"/>
      <c r="AW232" s="100"/>
      <c r="AX232" s="100"/>
      <c r="AY232" s="100"/>
      <c r="AZ232" s="100"/>
      <c r="BA232" s="100"/>
      <c r="BB232" s="100"/>
      <c r="BC232" s="100"/>
      <c r="BD232" s="100"/>
      <c r="BE232" s="100"/>
      <c r="BF232" s="100"/>
    </row>
    <row r="233">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100"/>
      <c r="AW233" s="100"/>
      <c r="AX233" s="100"/>
      <c r="AY233" s="100"/>
      <c r="AZ233" s="100"/>
      <c r="BA233" s="100"/>
      <c r="BB233" s="100"/>
      <c r="BC233" s="100"/>
      <c r="BD233" s="100"/>
      <c r="BE233" s="100"/>
      <c r="BF233" s="100"/>
    </row>
    <row r="234">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100"/>
      <c r="AW234" s="100"/>
      <c r="AX234" s="100"/>
      <c r="AY234" s="100"/>
      <c r="AZ234" s="100"/>
      <c r="BA234" s="100"/>
      <c r="BB234" s="100"/>
      <c r="BC234" s="100"/>
      <c r="BD234" s="100"/>
      <c r="BE234" s="100"/>
      <c r="BF234" s="100"/>
    </row>
    <row r="23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100"/>
      <c r="AW235" s="100"/>
      <c r="AX235" s="100"/>
      <c r="AY235" s="100"/>
      <c r="AZ235" s="100"/>
      <c r="BA235" s="100"/>
      <c r="BB235" s="100"/>
      <c r="BC235" s="100"/>
      <c r="BD235" s="100"/>
      <c r="BE235" s="100"/>
      <c r="BF235" s="100"/>
    </row>
    <row r="236">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100"/>
      <c r="AW236" s="100"/>
      <c r="AX236" s="100"/>
      <c r="AY236" s="100"/>
      <c r="AZ236" s="100"/>
      <c r="BA236" s="100"/>
      <c r="BB236" s="100"/>
      <c r="BC236" s="100"/>
      <c r="BD236" s="100"/>
      <c r="BE236" s="100"/>
      <c r="BF236" s="100"/>
    </row>
    <row r="237">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100"/>
      <c r="AW237" s="100"/>
      <c r="AX237" s="100"/>
      <c r="AY237" s="100"/>
      <c r="AZ237" s="100"/>
      <c r="BA237" s="100"/>
      <c r="BB237" s="100"/>
      <c r="BC237" s="100"/>
      <c r="BD237" s="100"/>
      <c r="BE237" s="100"/>
      <c r="BF237" s="100"/>
    </row>
    <row r="238">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100"/>
      <c r="AW238" s="100"/>
      <c r="AX238" s="100"/>
      <c r="AY238" s="100"/>
      <c r="AZ238" s="100"/>
      <c r="BA238" s="100"/>
      <c r="BB238" s="100"/>
      <c r="BC238" s="100"/>
      <c r="BD238" s="100"/>
      <c r="BE238" s="100"/>
      <c r="BF238" s="100"/>
    </row>
    <row r="239">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100"/>
      <c r="AW239" s="100"/>
      <c r="AX239" s="100"/>
      <c r="AY239" s="100"/>
      <c r="AZ239" s="100"/>
      <c r="BA239" s="100"/>
      <c r="BB239" s="100"/>
      <c r="BC239" s="100"/>
      <c r="BD239" s="100"/>
      <c r="BE239" s="100"/>
      <c r="BF239" s="100"/>
    </row>
    <row r="240">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100"/>
      <c r="AW240" s="100"/>
      <c r="AX240" s="100"/>
      <c r="AY240" s="100"/>
      <c r="AZ240" s="100"/>
      <c r="BA240" s="100"/>
      <c r="BB240" s="100"/>
      <c r="BC240" s="100"/>
      <c r="BD240" s="100"/>
      <c r="BE240" s="100"/>
      <c r="BF240" s="100"/>
    </row>
    <row r="241">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100"/>
      <c r="AW241" s="100"/>
      <c r="AX241" s="100"/>
      <c r="AY241" s="100"/>
      <c r="AZ241" s="100"/>
      <c r="BA241" s="100"/>
      <c r="BB241" s="100"/>
      <c r="BC241" s="100"/>
      <c r="BD241" s="100"/>
      <c r="BE241" s="100"/>
      <c r="BF241" s="100"/>
    </row>
    <row r="242">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100"/>
      <c r="AW242" s="100"/>
      <c r="AX242" s="100"/>
      <c r="AY242" s="100"/>
      <c r="AZ242" s="100"/>
      <c r="BA242" s="100"/>
      <c r="BB242" s="100"/>
      <c r="BC242" s="100"/>
      <c r="BD242" s="100"/>
      <c r="BE242" s="100"/>
      <c r="BF242" s="100"/>
    </row>
    <row r="243">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100"/>
      <c r="AW243" s="100"/>
      <c r="AX243" s="100"/>
      <c r="AY243" s="100"/>
      <c r="AZ243" s="100"/>
      <c r="BA243" s="100"/>
      <c r="BB243" s="100"/>
      <c r="BC243" s="100"/>
      <c r="BD243" s="100"/>
      <c r="BE243" s="100"/>
      <c r="BF243" s="100"/>
    </row>
    <row r="244">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100"/>
      <c r="AW244" s="100"/>
      <c r="AX244" s="100"/>
      <c r="AY244" s="100"/>
      <c r="AZ244" s="100"/>
      <c r="BA244" s="100"/>
      <c r="BB244" s="100"/>
      <c r="BC244" s="100"/>
      <c r="BD244" s="100"/>
      <c r="BE244" s="100"/>
      <c r="BF244" s="100"/>
    </row>
    <row r="24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c r="BB245" s="100"/>
      <c r="BC245" s="100"/>
      <c r="BD245" s="100"/>
      <c r="BE245" s="100"/>
      <c r="BF245" s="100"/>
    </row>
    <row r="246">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c r="AM246" s="100"/>
      <c r="AN246" s="100"/>
      <c r="AO246" s="100"/>
      <c r="AP246" s="100"/>
      <c r="AQ246" s="100"/>
      <c r="AR246" s="100"/>
      <c r="AS246" s="100"/>
      <c r="AT246" s="100"/>
      <c r="AU246" s="100"/>
      <c r="AV246" s="100"/>
      <c r="AW246" s="100"/>
      <c r="AX246" s="100"/>
      <c r="AY246" s="100"/>
      <c r="AZ246" s="100"/>
      <c r="BA246" s="100"/>
      <c r="BB246" s="100"/>
      <c r="BC246" s="100"/>
      <c r="BD246" s="100"/>
      <c r="BE246" s="100"/>
      <c r="BF246" s="100"/>
    </row>
    <row r="247">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c r="AM247" s="100"/>
      <c r="AN247" s="100"/>
      <c r="AO247" s="100"/>
      <c r="AP247" s="100"/>
      <c r="AQ247" s="100"/>
      <c r="AR247" s="100"/>
      <c r="AS247" s="100"/>
      <c r="AT247" s="100"/>
      <c r="AU247" s="100"/>
      <c r="AV247" s="100"/>
      <c r="AW247" s="100"/>
      <c r="AX247" s="100"/>
      <c r="AY247" s="100"/>
      <c r="AZ247" s="100"/>
      <c r="BA247" s="100"/>
      <c r="BB247" s="100"/>
      <c r="BC247" s="100"/>
      <c r="BD247" s="100"/>
      <c r="BE247" s="100"/>
      <c r="BF247" s="100"/>
    </row>
    <row r="248">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100"/>
      <c r="AW248" s="100"/>
      <c r="AX248" s="100"/>
      <c r="AY248" s="100"/>
      <c r="AZ248" s="100"/>
      <c r="BA248" s="100"/>
      <c r="BB248" s="100"/>
      <c r="BC248" s="100"/>
      <c r="BD248" s="100"/>
      <c r="BE248" s="100"/>
      <c r="BF248" s="100"/>
    </row>
    <row r="249">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c r="AM249" s="100"/>
      <c r="AN249" s="100"/>
      <c r="AO249" s="100"/>
      <c r="AP249" s="100"/>
      <c r="AQ249" s="100"/>
      <c r="AR249" s="100"/>
      <c r="AS249" s="100"/>
      <c r="AT249" s="100"/>
      <c r="AU249" s="100"/>
      <c r="AV249" s="100"/>
      <c r="AW249" s="100"/>
      <c r="AX249" s="100"/>
      <c r="AY249" s="100"/>
      <c r="AZ249" s="100"/>
      <c r="BA249" s="100"/>
      <c r="BB249" s="100"/>
      <c r="BC249" s="100"/>
      <c r="BD249" s="100"/>
      <c r="BE249" s="100"/>
      <c r="BF249" s="100"/>
    </row>
    <row r="250">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c r="AM250" s="100"/>
      <c r="AN250" s="100"/>
      <c r="AO250" s="100"/>
      <c r="AP250" s="100"/>
      <c r="AQ250" s="100"/>
      <c r="AR250" s="100"/>
      <c r="AS250" s="100"/>
      <c r="AT250" s="100"/>
      <c r="AU250" s="100"/>
      <c r="AV250" s="100"/>
      <c r="AW250" s="100"/>
      <c r="AX250" s="100"/>
      <c r="AY250" s="100"/>
      <c r="AZ250" s="100"/>
      <c r="BA250" s="100"/>
      <c r="BB250" s="100"/>
      <c r="BC250" s="100"/>
      <c r="BD250" s="100"/>
      <c r="BE250" s="100"/>
      <c r="BF250" s="100"/>
    </row>
    <row r="251">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100"/>
      <c r="AW251" s="100"/>
      <c r="AX251" s="100"/>
      <c r="AY251" s="100"/>
      <c r="AZ251" s="100"/>
      <c r="BA251" s="100"/>
      <c r="BB251" s="100"/>
      <c r="BC251" s="100"/>
      <c r="BD251" s="100"/>
      <c r="BE251" s="100"/>
      <c r="BF251" s="100"/>
    </row>
    <row r="252">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c r="AM252" s="100"/>
      <c r="AN252" s="100"/>
      <c r="AO252" s="100"/>
      <c r="AP252" s="100"/>
      <c r="AQ252" s="100"/>
      <c r="AR252" s="100"/>
      <c r="AS252" s="100"/>
      <c r="AT252" s="100"/>
      <c r="AU252" s="100"/>
      <c r="AV252" s="100"/>
      <c r="AW252" s="100"/>
      <c r="AX252" s="100"/>
      <c r="AY252" s="100"/>
      <c r="AZ252" s="100"/>
      <c r="BA252" s="100"/>
      <c r="BB252" s="100"/>
      <c r="BC252" s="100"/>
      <c r="BD252" s="100"/>
      <c r="BE252" s="100"/>
      <c r="BF252" s="100"/>
    </row>
    <row r="253">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c r="AM253" s="100"/>
      <c r="AN253" s="100"/>
      <c r="AO253" s="100"/>
      <c r="AP253" s="100"/>
      <c r="AQ253" s="100"/>
      <c r="AR253" s="100"/>
      <c r="AS253" s="100"/>
      <c r="AT253" s="100"/>
      <c r="AU253" s="100"/>
      <c r="AV253" s="100"/>
      <c r="AW253" s="100"/>
      <c r="AX253" s="100"/>
      <c r="AY253" s="100"/>
      <c r="AZ253" s="100"/>
      <c r="BA253" s="100"/>
      <c r="BB253" s="100"/>
      <c r="BC253" s="100"/>
      <c r="BD253" s="100"/>
      <c r="BE253" s="100"/>
      <c r="BF253" s="100"/>
    </row>
    <row r="254">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100"/>
      <c r="AW254" s="100"/>
      <c r="AX254" s="100"/>
      <c r="AY254" s="100"/>
      <c r="AZ254" s="100"/>
      <c r="BA254" s="100"/>
      <c r="BB254" s="100"/>
      <c r="BC254" s="100"/>
      <c r="BD254" s="100"/>
      <c r="BE254" s="100"/>
      <c r="BF254" s="100"/>
    </row>
    <row r="25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c r="AQ255" s="100"/>
      <c r="AR255" s="100"/>
      <c r="AS255" s="100"/>
      <c r="AT255" s="100"/>
      <c r="AU255" s="100"/>
      <c r="AV255" s="100"/>
      <c r="AW255" s="100"/>
      <c r="AX255" s="100"/>
      <c r="AY255" s="100"/>
      <c r="AZ255" s="100"/>
      <c r="BA255" s="100"/>
      <c r="BB255" s="100"/>
      <c r="BC255" s="100"/>
      <c r="BD255" s="100"/>
      <c r="BE255" s="100"/>
      <c r="BF255" s="100"/>
    </row>
    <row r="256">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c r="AM256" s="100"/>
      <c r="AN256" s="100"/>
      <c r="AO256" s="100"/>
      <c r="AP256" s="100"/>
      <c r="AQ256" s="100"/>
      <c r="AR256" s="100"/>
      <c r="AS256" s="100"/>
      <c r="AT256" s="100"/>
      <c r="AU256" s="100"/>
      <c r="AV256" s="100"/>
      <c r="AW256" s="100"/>
      <c r="AX256" s="100"/>
      <c r="AY256" s="100"/>
      <c r="AZ256" s="100"/>
      <c r="BA256" s="100"/>
      <c r="BB256" s="100"/>
      <c r="BC256" s="100"/>
      <c r="BD256" s="100"/>
      <c r="BE256" s="100"/>
      <c r="BF256" s="100"/>
    </row>
    <row r="257">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c r="AM257" s="100"/>
      <c r="AN257" s="100"/>
      <c r="AO257" s="100"/>
      <c r="AP257" s="100"/>
      <c r="AQ257" s="100"/>
      <c r="AR257" s="100"/>
      <c r="AS257" s="100"/>
      <c r="AT257" s="100"/>
      <c r="AU257" s="100"/>
      <c r="AV257" s="100"/>
      <c r="AW257" s="100"/>
      <c r="AX257" s="100"/>
      <c r="AY257" s="100"/>
      <c r="AZ257" s="100"/>
      <c r="BA257" s="100"/>
      <c r="BB257" s="100"/>
      <c r="BC257" s="100"/>
      <c r="BD257" s="100"/>
      <c r="BE257" s="100"/>
      <c r="BF257" s="100"/>
    </row>
    <row r="258">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c r="AM258" s="100"/>
      <c r="AN258" s="100"/>
      <c r="AO258" s="100"/>
      <c r="AP258" s="100"/>
      <c r="AQ258" s="100"/>
      <c r="AR258" s="100"/>
      <c r="AS258" s="100"/>
      <c r="AT258" s="100"/>
      <c r="AU258" s="100"/>
      <c r="AV258" s="100"/>
      <c r="AW258" s="100"/>
      <c r="AX258" s="100"/>
      <c r="AY258" s="100"/>
      <c r="AZ258" s="100"/>
      <c r="BA258" s="100"/>
      <c r="BB258" s="100"/>
      <c r="BC258" s="100"/>
      <c r="BD258" s="100"/>
      <c r="BE258" s="100"/>
      <c r="BF258" s="100"/>
    </row>
    <row r="259">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c r="AM259" s="100"/>
      <c r="AN259" s="100"/>
      <c r="AO259" s="100"/>
      <c r="AP259" s="100"/>
      <c r="AQ259" s="100"/>
      <c r="AR259" s="100"/>
      <c r="AS259" s="100"/>
      <c r="AT259" s="100"/>
      <c r="AU259" s="100"/>
      <c r="AV259" s="100"/>
      <c r="AW259" s="100"/>
      <c r="AX259" s="100"/>
      <c r="AY259" s="100"/>
      <c r="AZ259" s="100"/>
      <c r="BA259" s="100"/>
      <c r="BB259" s="100"/>
      <c r="BC259" s="100"/>
      <c r="BD259" s="100"/>
      <c r="BE259" s="100"/>
      <c r="BF259" s="100"/>
    </row>
    <row r="260">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c r="AM260" s="100"/>
      <c r="AN260" s="100"/>
      <c r="AO260" s="100"/>
      <c r="AP260" s="100"/>
      <c r="AQ260" s="100"/>
      <c r="AR260" s="100"/>
      <c r="AS260" s="100"/>
      <c r="AT260" s="100"/>
      <c r="AU260" s="100"/>
      <c r="AV260" s="100"/>
      <c r="AW260" s="100"/>
      <c r="AX260" s="100"/>
      <c r="AY260" s="100"/>
      <c r="AZ260" s="100"/>
      <c r="BA260" s="100"/>
      <c r="BB260" s="100"/>
      <c r="BC260" s="100"/>
      <c r="BD260" s="100"/>
      <c r="BE260" s="100"/>
      <c r="BF260" s="100"/>
    </row>
    <row r="261">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c r="AM261" s="100"/>
      <c r="AN261" s="100"/>
      <c r="AO261" s="100"/>
      <c r="AP261" s="100"/>
      <c r="AQ261" s="100"/>
      <c r="AR261" s="100"/>
      <c r="AS261" s="100"/>
      <c r="AT261" s="100"/>
      <c r="AU261" s="100"/>
      <c r="AV261" s="100"/>
      <c r="AW261" s="100"/>
      <c r="AX261" s="100"/>
      <c r="AY261" s="100"/>
      <c r="AZ261" s="100"/>
      <c r="BA261" s="100"/>
      <c r="BB261" s="100"/>
      <c r="BC261" s="100"/>
      <c r="BD261" s="100"/>
      <c r="BE261" s="100"/>
      <c r="BF261" s="100"/>
    </row>
    <row r="262">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c r="AM262" s="100"/>
      <c r="AN262" s="100"/>
      <c r="AO262" s="100"/>
      <c r="AP262" s="100"/>
      <c r="AQ262" s="100"/>
      <c r="AR262" s="100"/>
      <c r="AS262" s="100"/>
      <c r="AT262" s="100"/>
      <c r="AU262" s="100"/>
      <c r="AV262" s="100"/>
      <c r="AW262" s="100"/>
      <c r="AX262" s="100"/>
      <c r="AY262" s="100"/>
      <c r="AZ262" s="100"/>
      <c r="BA262" s="100"/>
      <c r="BB262" s="100"/>
      <c r="BC262" s="100"/>
      <c r="BD262" s="100"/>
      <c r="BE262" s="100"/>
      <c r="BF262" s="100"/>
    </row>
    <row r="263">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100"/>
      <c r="AW263" s="100"/>
      <c r="AX263" s="100"/>
      <c r="AY263" s="100"/>
      <c r="AZ263" s="100"/>
      <c r="BA263" s="100"/>
      <c r="BB263" s="100"/>
      <c r="BC263" s="100"/>
      <c r="BD263" s="100"/>
      <c r="BE263" s="100"/>
      <c r="BF263" s="100"/>
    </row>
    <row r="264">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c r="AM264" s="100"/>
      <c r="AN264" s="100"/>
      <c r="AO264" s="100"/>
      <c r="AP264" s="100"/>
      <c r="AQ264" s="100"/>
      <c r="AR264" s="100"/>
      <c r="AS264" s="100"/>
      <c r="AT264" s="100"/>
      <c r="AU264" s="100"/>
      <c r="AV264" s="100"/>
      <c r="AW264" s="100"/>
      <c r="AX264" s="100"/>
      <c r="AY264" s="100"/>
      <c r="AZ264" s="100"/>
      <c r="BA264" s="100"/>
      <c r="BB264" s="100"/>
      <c r="BC264" s="100"/>
      <c r="BD264" s="100"/>
      <c r="BE264" s="100"/>
      <c r="BF264" s="100"/>
    </row>
    <row r="26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c r="AM265" s="100"/>
      <c r="AN265" s="100"/>
      <c r="AO265" s="100"/>
      <c r="AP265" s="100"/>
      <c r="AQ265" s="100"/>
      <c r="AR265" s="100"/>
      <c r="AS265" s="100"/>
      <c r="AT265" s="100"/>
      <c r="AU265" s="100"/>
      <c r="AV265" s="100"/>
      <c r="AW265" s="100"/>
      <c r="AX265" s="100"/>
      <c r="AY265" s="100"/>
      <c r="AZ265" s="100"/>
      <c r="BA265" s="100"/>
      <c r="BB265" s="100"/>
      <c r="BC265" s="100"/>
      <c r="BD265" s="100"/>
      <c r="BE265" s="100"/>
      <c r="BF265" s="100"/>
    </row>
    <row r="266">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c r="AM266" s="100"/>
      <c r="AN266" s="100"/>
      <c r="AO266" s="100"/>
      <c r="AP266" s="100"/>
      <c r="AQ266" s="100"/>
      <c r="AR266" s="100"/>
      <c r="AS266" s="100"/>
      <c r="AT266" s="100"/>
      <c r="AU266" s="100"/>
      <c r="AV266" s="100"/>
      <c r="AW266" s="100"/>
      <c r="AX266" s="100"/>
      <c r="AY266" s="100"/>
      <c r="AZ266" s="100"/>
      <c r="BA266" s="100"/>
      <c r="BB266" s="100"/>
      <c r="BC266" s="100"/>
      <c r="BD266" s="100"/>
      <c r="BE266" s="100"/>
      <c r="BF266" s="100"/>
    </row>
    <row r="267">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c r="AM267" s="100"/>
      <c r="AN267" s="100"/>
      <c r="AO267" s="100"/>
      <c r="AP267" s="100"/>
      <c r="AQ267" s="100"/>
      <c r="AR267" s="100"/>
      <c r="AS267" s="100"/>
      <c r="AT267" s="100"/>
      <c r="AU267" s="100"/>
      <c r="AV267" s="100"/>
      <c r="AW267" s="100"/>
      <c r="AX267" s="100"/>
      <c r="AY267" s="100"/>
      <c r="AZ267" s="100"/>
      <c r="BA267" s="100"/>
      <c r="BB267" s="100"/>
      <c r="BC267" s="100"/>
      <c r="BD267" s="100"/>
      <c r="BE267" s="100"/>
      <c r="BF267" s="100"/>
    </row>
    <row r="268">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c r="AM268" s="100"/>
      <c r="AN268" s="100"/>
      <c r="AO268" s="100"/>
      <c r="AP268" s="100"/>
      <c r="AQ268" s="100"/>
      <c r="AR268" s="100"/>
      <c r="AS268" s="100"/>
      <c r="AT268" s="100"/>
      <c r="AU268" s="100"/>
      <c r="AV268" s="100"/>
      <c r="AW268" s="100"/>
      <c r="AX268" s="100"/>
      <c r="AY268" s="100"/>
      <c r="AZ268" s="100"/>
      <c r="BA268" s="100"/>
      <c r="BB268" s="100"/>
      <c r="BC268" s="100"/>
      <c r="BD268" s="100"/>
      <c r="BE268" s="100"/>
      <c r="BF268" s="100"/>
    </row>
    <row r="269">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c r="AM269" s="100"/>
      <c r="AN269" s="100"/>
      <c r="AO269" s="100"/>
      <c r="AP269" s="100"/>
      <c r="AQ269" s="100"/>
      <c r="AR269" s="100"/>
      <c r="AS269" s="100"/>
      <c r="AT269" s="100"/>
      <c r="AU269" s="100"/>
      <c r="AV269" s="100"/>
      <c r="AW269" s="100"/>
      <c r="AX269" s="100"/>
      <c r="AY269" s="100"/>
      <c r="AZ269" s="100"/>
      <c r="BA269" s="100"/>
      <c r="BB269" s="100"/>
      <c r="BC269" s="100"/>
      <c r="BD269" s="100"/>
      <c r="BE269" s="100"/>
      <c r="BF269" s="100"/>
    </row>
    <row r="270">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c r="AM270" s="100"/>
      <c r="AN270" s="100"/>
      <c r="AO270" s="100"/>
      <c r="AP270" s="100"/>
      <c r="AQ270" s="100"/>
      <c r="AR270" s="100"/>
      <c r="AS270" s="100"/>
      <c r="AT270" s="100"/>
      <c r="AU270" s="100"/>
      <c r="AV270" s="100"/>
      <c r="AW270" s="100"/>
      <c r="AX270" s="100"/>
      <c r="AY270" s="100"/>
      <c r="AZ270" s="100"/>
      <c r="BA270" s="100"/>
      <c r="BB270" s="100"/>
      <c r="BC270" s="100"/>
      <c r="BD270" s="100"/>
      <c r="BE270" s="100"/>
      <c r="BF270" s="100"/>
    </row>
    <row r="271">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c r="AM271" s="100"/>
      <c r="AN271" s="100"/>
      <c r="AO271" s="100"/>
      <c r="AP271" s="100"/>
      <c r="AQ271" s="100"/>
      <c r="AR271" s="100"/>
      <c r="AS271" s="100"/>
      <c r="AT271" s="100"/>
      <c r="AU271" s="100"/>
      <c r="AV271" s="100"/>
      <c r="AW271" s="100"/>
      <c r="AX271" s="100"/>
      <c r="AY271" s="100"/>
      <c r="AZ271" s="100"/>
      <c r="BA271" s="100"/>
      <c r="BB271" s="100"/>
      <c r="BC271" s="100"/>
      <c r="BD271" s="100"/>
      <c r="BE271" s="100"/>
      <c r="BF271" s="100"/>
    </row>
    <row r="272">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100"/>
      <c r="AW272" s="100"/>
      <c r="AX272" s="100"/>
      <c r="AY272" s="100"/>
      <c r="AZ272" s="100"/>
      <c r="BA272" s="100"/>
      <c r="BB272" s="100"/>
      <c r="BC272" s="100"/>
      <c r="BD272" s="100"/>
      <c r="BE272" s="100"/>
      <c r="BF272" s="100"/>
    </row>
    <row r="273">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c r="AM273" s="100"/>
      <c r="AN273" s="100"/>
      <c r="AO273" s="100"/>
      <c r="AP273" s="100"/>
      <c r="AQ273" s="100"/>
      <c r="AR273" s="100"/>
      <c r="AS273" s="100"/>
      <c r="AT273" s="100"/>
      <c r="AU273" s="100"/>
      <c r="AV273" s="100"/>
      <c r="AW273" s="100"/>
      <c r="AX273" s="100"/>
      <c r="AY273" s="100"/>
      <c r="AZ273" s="100"/>
      <c r="BA273" s="100"/>
      <c r="BB273" s="100"/>
      <c r="BC273" s="100"/>
      <c r="BD273" s="100"/>
      <c r="BE273" s="100"/>
      <c r="BF273" s="100"/>
    </row>
    <row r="274">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c r="AM274" s="100"/>
      <c r="AN274" s="100"/>
      <c r="AO274" s="100"/>
      <c r="AP274" s="100"/>
      <c r="AQ274" s="100"/>
      <c r="AR274" s="100"/>
      <c r="AS274" s="100"/>
      <c r="AT274" s="100"/>
      <c r="AU274" s="100"/>
      <c r="AV274" s="100"/>
      <c r="AW274" s="100"/>
      <c r="AX274" s="100"/>
      <c r="AY274" s="100"/>
      <c r="AZ274" s="100"/>
      <c r="BA274" s="100"/>
      <c r="BB274" s="100"/>
      <c r="BC274" s="100"/>
      <c r="BD274" s="100"/>
      <c r="BE274" s="100"/>
      <c r="BF274" s="100"/>
    </row>
    <row r="27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c r="AM275" s="100"/>
      <c r="AN275" s="100"/>
      <c r="AO275" s="100"/>
      <c r="AP275" s="100"/>
      <c r="AQ275" s="100"/>
      <c r="AR275" s="100"/>
      <c r="AS275" s="100"/>
      <c r="AT275" s="100"/>
      <c r="AU275" s="100"/>
      <c r="AV275" s="100"/>
      <c r="AW275" s="100"/>
      <c r="AX275" s="100"/>
      <c r="AY275" s="100"/>
      <c r="AZ275" s="100"/>
      <c r="BA275" s="100"/>
      <c r="BB275" s="100"/>
      <c r="BC275" s="100"/>
      <c r="BD275" s="100"/>
      <c r="BE275" s="100"/>
      <c r="BF275" s="100"/>
    </row>
    <row r="276">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c r="AM276" s="100"/>
      <c r="AN276" s="100"/>
      <c r="AO276" s="100"/>
      <c r="AP276" s="100"/>
      <c r="AQ276" s="100"/>
      <c r="AR276" s="100"/>
      <c r="AS276" s="100"/>
      <c r="AT276" s="100"/>
      <c r="AU276" s="100"/>
      <c r="AV276" s="100"/>
      <c r="AW276" s="100"/>
      <c r="AX276" s="100"/>
      <c r="AY276" s="100"/>
      <c r="AZ276" s="100"/>
      <c r="BA276" s="100"/>
      <c r="BB276" s="100"/>
      <c r="BC276" s="100"/>
      <c r="BD276" s="100"/>
      <c r="BE276" s="100"/>
      <c r="BF276" s="100"/>
    </row>
    <row r="277">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c r="AM277" s="100"/>
      <c r="AN277" s="100"/>
      <c r="AO277" s="100"/>
      <c r="AP277" s="100"/>
      <c r="AQ277" s="100"/>
      <c r="AR277" s="100"/>
      <c r="AS277" s="100"/>
      <c r="AT277" s="100"/>
      <c r="AU277" s="100"/>
      <c r="AV277" s="100"/>
      <c r="AW277" s="100"/>
      <c r="AX277" s="100"/>
      <c r="AY277" s="100"/>
      <c r="AZ277" s="100"/>
      <c r="BA277" s="100"/>
      <c r="BB277" s="100"/>
      <c r="BC277" s="100"/>
      <c r="BD277" s="100"/>
      <c r="BE277" s="100"/>
      <c r="BF277" s="100"/>
    </row>
    <row r="278">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c r="AT278" s="100"/>
      <c r="AU278" s="100"/>
      <c r="AV278" s="100"/>
      <c r="AW278" s="100"/>
      <c r="AX278" s="100"/>
      <c r="AY278" s="100"/>
      <c r="AZ278" s="100"/>
      <c r="BA278" s="100"/>
      <c r="BB278" s="100"/>
      <c r="BC278" s="100"/>
      <c r="BD278" s="100"/>
      <c r="BE278" s="100"/>
      <c r="BF278" s="100"/>
    </row>
    <row r="279">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100"/>
      <c r="AW279" s="100"/>
      <c r="AX279" s="100"/>
      <c r="AY279" s="100"/>
      <c r="AZ279" s="100"/>
      <c r="BA279" s="100"/>
      <c r="BB279" s="100"/>
      <c r="BC279" s="100"/>
      <c r="BD279" s="100"/>
      <c r="BE279" s="100"/>
      <c r="BF279" s="100"/>
    </row>
    <row r="280">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c r="AM280" s="100"/>
      <c r="AN280" s="100"/>
      <c r="AO280" s="100"/>
      <c r="AP280" s="100"/>
      <c r="AQ280" s="100"/>
      <c r="AR280" s="100"/>
      <c r="AS280" s="100"/>
      <c r="AT280" s="100"/>
      <c r="AU280" s="100"/>
      <c r="AV280" s="100"/>
      <c r="AW280" s="100"/>
      <c r="AX280" s="100"/>
      <c r="AY280" s="100"/>
      <c r="AZ280" s="100"/>
      <c r="BA280" s="100"/>
      <c r="BB280" s="100"/>
      <c r="BC280" s="100"/>
      <c r="BD280" s="100"/>
      <c r="BE280" s="100"/>
      <c r="BF280" s="100"/>
    </row>
    <row r="281">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100"/>
      <c r="AW281" s="100"/>
      <c r="AX281" s="100"/>
      <c r="AY281" s="100"/>
      <c r="AZ281" s="100"/>
      <c r="BA281" s="100"/>
      <c r="BB281" s="100"/>
      <c r="BC281" s="100"/>
      <c r="BD281" s="100"/>
      <c r="BE281" s="100"/>
      <c r="BF281" s="100"/>
    </row>
    <row r="282">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c r="AM282" s="100"/>
      <c r="AN282" s="100"/>
      <c r="AO282" s="100"/>
      <c r="AP282" s="100"/>
      <c r="AQ282" s="100"/>
      <c r="AR282" s="100"/>
      <c r="AS282" s="100"/>
      <c r="AT282" s="100"/>
      <c r="AU282" s="100"/>
      <c r="AV282" s="100"/>
      <c r="AW282" s="100"/>
      <c r="AX282" s="100"/>
      <c r="AY282" s="100"/>
      <c r="AZ282" s="100"/>
      <c r="BA282" s="100"/>
      <c r="BB282" s="100"/>
      <c r="BC282" s="100"/>
      <c r="BD282" s="100"/>
      <c r="BE282" s="100"/>
      <c r="BF282" s="100"/>
    </row>
    <row r="283">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c r="AR283" s="100"/>
      <c r="AS283" s="100"/>
      <c r="AT283" s="100"/>
      <c r="AU283" s="100"/>
      <c r="AV283" s="100"/>
      <c r="AW283" s="100"/>
      <c r="AX283" s="100"/>
      <c r="AY283" s="100"/>
      <c r="AZ283" s="100"/>
      <c r="BA283" s="100"/>
      <c r="BB283" s="100"/>
      <c r="BC283" s="100"/>
      <c r="BD283" s="100"/>
      <c r="BE283" s="100"/>
      <c r="BF283" s="100"/>
    </row>
    <row r="284">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100"/>
      <c r="AW284" s="100"/>
      <c r="AX284" s="100"/>
      <c r="AY284" s="100"/>
      <c r="AZ284" s="100"/>
      <c r="BA284" s="100"/>
      <c r="BB284" s="100"/>
      <c r="BC284" s="100"/>
      <c r="BD284" s="100"/>
      <c r="BE284" s="100"/>
      <c r="BF284" s="100"/>
    </row>
    <row r="28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100"/>
      <c r="AW285" s="100"/>
      <c r="AX285" s="100"/>
      <c r="AY285" s="100"/>
      <c r="AZ285" s="100"/>
      <c r="BA285" s="100"/>
      <c r="BB285" s="100"/>
      <c r="BC285" s="100"/>
      <c r="BD285" s="100"/>
      <c r="BE285" s="100"/>
      <c r="BF285" s="100"/>
    </row>
    <row r="286">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100"/>
      <c r="AW286" s="100"/>
      <c r="AX286" s="100"/>
      <c r="AY286" s="100"/>
      <c r="AZ286" s="100"/>
      <c r="BA286" s="100"/>
      <c r="BB286" s="100"/>
      <c r="BC286" s="100"/>
      <c r="BD286" s="100"/>
      <c r="BE286" s="100"/>
      <c r="BF286" s="100"/>
    </row>
    <row r="287">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c r="AM287" s="100"/>
      <c r="AN287" s="100"/>
      <c r="AO287" s="100"/>
      <c r="AP287" s="100"/>
      <c r="AQ287" s="100"/>
      <c r="AR287" s="100"/>
      <c r="AS287" s="100"/>
      <c r="AT287" s="100"/>
      <c r="AU287" s="100"/>
      <c r="AV287" s="100"/>
      <c r="AW287" s="100"/>
      <c r="AX287" s="100"/>
      <c r="AY287" s="100"/>
      <c r="AZ287" s="100"/>
      <c r="BA287" s="100"/>
      <c r="BB287" s="100"/>
      <c r="BC287" s="100"/>
      <c r="BD287" s="100"/>
      <c r="BE287" s="100"/>
      <c r="BF287" s="100"/>
    </row>
    <row r="288">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c r="BB288" s="100"/>
      <c r="BC288" s="100"/>
      <c r="BD288" s="100"/>
      <c r="BE288" s="100"/>
      <c r="BF288" s="100"/>
    </row>
    <row r="289">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100"/>
      <c r="AW289" s="100"/>
      <c r="AX289" s="100"/>
      <c r="AY289" s="100"/>
      <c r="AZ289" s="100"/>
      <c r="BA289" s="100"/>
      <c r="BB289" s="100"/>
      <c r="BC289" s="100"/>
      <c r="BD289" s="100"/>
      <c r="BE289" s="100"/>
      <c r="BF289" s="100"/>
    </row>
    <row r="290">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100"/>
      <c r="AW290" s="100"/>
      <c r="AX290" s="100"/>
      <c r="AY290" s="100"/>
      <c r="AZ290" s="100"/>
      <c r="BA290" s="100"/>
      <c r="BB290" s="100"/>
      <c r="BC290" s="100"/>
      <c r="BD290" s="100"/>
      <c r="BE290" s="100"/>
      <c r="BF290" s="100"/>
    </row>
    <row r="291">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100"/>
      <c r="AW291" s="100"/>
      <c r="AX291" s="100"/>
      <c r="AY291" s="100"/>
      <c r="AZ291" s="100"/>
      <c r="BA291" s="100"/>
      <c r="BB291" s="100"/>
      <c r="BC291" s="100"/>
      <c r="BD291" s="100"/>
      <c r="BE291" s="100"/>
      <c r="BF291" s="100"/>
    </row>
    <row r="292">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100"/>
      <c r="AW292" s="100"/>
      <c r="AX292" s="100"/>
      <c r="AY292" s="100"/>
      <c r="AZ292" s="100"/>
      <c r="BA292" s="100"/>
      <c r="BB292" s="100"/>
      <c r="BC292" s="100"/>
      <c r="BD292" s="100"/>
      <c r="BE292" s="100"/>
      <c r="BF292" s="100"/>
    </row>
    <row r="293">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100"/>
      <c r="AW293" s="100"/>
      <c r="AX293" s="100"/>
      <c r="AY293" s="100"/>
      <c r="AZ293" s="100"/>
      <c r="BA293" s="100"/>
      <c r="BB293" s="100"/>
      <c r="BC293" s="100"/>
      <c r="BD293" s="100"/>
      <c r="BE293" s="100"/>
      <c r="BF293" s="100"/>
    </row>
    <row r="294">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100"/>
      <c r="AW294" s="100"/>
      <c r="AX294" s="100"/>
      <c r="AY294" s="100"/>
      <c r="AZ294" s="100"/>
      <c r="BA294" s="100"/>
      <c r="BB294" s="100"/>
      <c r="BC294" s="100"/>
      <c r="BD294" s="100"/>
      <c r="BE294" s="100"/>
      <c r="BF294" s="100"/>
    </row>
    <row r="29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100"/>
      <c r="AW295" s="100"/>
      <c r="AX295" s="100"/>
      <c r="AY295" s="100"/>
      <c r="AZ295" s="100"/>
      <c r="BA295" s="100"/>
      <c r="BB295" s="100"/>
      <c r="BC295" s="100"/>
      <c r="BD295" s="100"/>
      <c r="BE295" s="100"/>
      <c r="BF295" s="100"/>
    </row>
    <row r="296">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100"/>
      <c r="AW296" s="100"/>
      <c r="AX296" s="100"/>
      <c r="AY296" s="100"/>
      <c r="AZ296" s="100"/>
      <c r="BA296" s="100"/>
      <c r="BB296" s="100"/>
      <c r="BC296" s="100"/>
      <c r="BD296" s="100"/>
      <c r="BE296" s="100"/>
      <c r="BF296" s="100"/>
    </row>
    <row r="297">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100"/>
      <c r="AW297" s="100"/>
      <c r="AX297" s="100"/>
      <c r="AY297" s="100"/>
      <c r="AZ297" s="100"/>
      <c r="BA297" s="100"/>
      <c r="BB297" s="100"/>
      <c r="BC297" s="100"/>
      <c r="BD297" s="100"/>
      <c r="BE297" s="100"/>
      <c r="BF297" s="100"/>
    </row>
    <row r="298">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100"/>
      <c r="AW298" s="100"/>
      <c r="AX298" s="100"/>
      <c r="AY298" s="100"/>
      <c r="AZ298" s="100"/>
      <c r="BA298" s="100"/>
      <c r="BB298" s="100"/>
      <c r="BC298" s="100"/>
      <c r="BD298" s="100"/>
      <c r="BE298" s="100"/>
      <c r="BF298" s="100"/>
    </row>
    <row r="299">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c r="AM299" s="100"/>
      <c r="AN299" s="100"/>
      <c r="AO299" s="100"/>
      <c r="AP299" s="100"/>
      <c r="AQ299" s="100"/>
      <c r="AR299" s="100"/>
      <c r="AS299" s="100"/>
      <c r="AT299" s="100"/>
      <c r="AU299" s="100"/>
      <c r="AV299" s="100"/>
      <c r="AW299" s="100"/>
      <c r="AX299" s="100"/>
      <c r="AY299" s="100"/>
      <c r="AZ299" s="100"/>
      <c r="BA299" s="100"/>
      <c r="BB299" s="100"/>
      <c r="BC299" s="100"/>
      <c r="BD299" s="100"/>
      <c r="BE299" s="100"/>
      <c r="BF299" s="100"/>
    </row>
    <row r="300">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c r="AM300" s="100"/>
      <c r="AN300" s="100"/>
      <c r="AO300" s="100"/>
      <c r="AP300" s="100"/>
      <c r="AQ300" s="100"/>
      <c r="AR300" s="100"/>
      <c r="AS300" s="100"/>
      <c r="AT300" s="100"/>
      <c r="AU300" s="100"/>
      <c r="AV300" s="100"/>
      <c r="AW300" s="100"/>
      <c r="AX300" s="100"/>
      <c r="AY300" s="100"/>
      <c r="AZ300" s="100"/>
      <c r="BA300" s="100"/>
      <c r="BB300" s="100"/>
      <c r="BC300" s="100"/>
      <c r="BD300" s="100"/>
      <c r="BE300" s="100"/>
      <c r="BF300" s="100"/>
    </row>
    <row r="301">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c r="AM301" s="100"/>
      <c r="AN301" s="100"/>
      <c r="AO301" s="100"/>
      <c r="AP301" s="100"/>
      <c r="AQ301" s="100"/>
      <c r="AR301" s="100"/>
      <c r="AS301" s="100"/>
      <c r="AT301" s="100"/>
      <c r="AU301" s="100"/>
      <c r="AV301" s="100"/>
      <c r="AW301" s="100"/>
      <c r="AX301" s="100"/>
      <c r="AY301" s="100"/>
      <c r="AZ301" s="100"/>
      <c r="BA301" s="100"/>
      <c r="BB301" s="100"/>
      <c r="BC301" s="100"/>
      <c r="BD301" s="100"/>
      <c r="BE301" s="100"/>
      <c r="BF301" s="100"/>
    </row>
    <row r="302">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c r="AM302" s="100"/>
      <c r="AN302" s="100"/>
      <c r="AO302" s="100"/>
      <c r="AP302" s="100"/>
      <c r="AQ302" s="100"/>
      <c r="AR302" s="100"/>
      <c r="AS302" s="100"/>
      <c r="AT302" s="100"/>
      <c r="AU302" s="100"/>
      <c r="AV302" s="100"/>
      <c r="AW302" s="100"/>
      <c r="AX302" s="100"/>
      <c r="AY302" s="100"/>
      <c r="AZ302" s="100"/>
      <c r="BA302" s="100"/>
      <c r="BB302" s="100"/>
      <c r="BC302" s="100"/>
      <c r="BD302" s="100"/>
      <c r="BE302" s="100"/>
      <c r="BF302" s="100"/>
    </row>
    <row r="303">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100"/>
      <c r="AW303" s="100"/>
      <c r="AX303" s="100"/>
      <c r="AY303" s="100"/>
      <c r="AZ303" s="100"/>
      <c r="BA303" s="100"/>
      <c r="BB303" s="100"/>
      <c r="BC303" s="100"/>
      <c r="BD303" s="100"/>
      <c r="BE303" s="100"/>
      <c r="BF303" s="100"/>
    </row>
    <row r="304">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c r="AT304" s="100"/>
      <c r="AU304" s="100"/>
      <c r="AV304" s="100"/>
      <c r="AW304" s="100"/>
      <c r="AX304" s="100"/>
      <c r="AY304" s="100"/>
      <c r="AZ304" s="100"/>
      <c r="BA304" s="100"/>
      <c r="BB304" s="100"/>
      <c r="BC304" s="100"/>
      <c r="BD304" s="100"/>
      <c r="BE304" s="100"/>
      <c r="BF304" s="100"/>
    </row>
    <row r="30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100"/>
      <c r="AW305" s="100"/>
      <c r="AX305" s="100"/>
      <c r="AY305" s="100"/>
      <c r="AZ305" s="100"/>
      <c r="BA305" s="100"/>
      <c r="BB305" s="100"/>
      <c r="BC305" s="100"/>
      <c r="BD305" s="100"/>
      <c r="BE305" s="100"/>
      <c r="BF305" s="100"/>
    </row>
    <row r="306">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c r="AT306" s="100"/>
      <c r="AU306" s="100"/>
      <c r="AV306" s="100"/>
      <c r="AW306" s="100"/>
      <c r="AX306" s="100"/>
      <c r="AY306" s="100"/>
      <c r="AZ306" s="100"/>
      <c r="BA306" s="100"/>
      <c r="BB306" s="100"/>
      <c r="BC306" s="100"/>
      <c r="BD306" s="100"/>
      <c r="BE306" s="100"/>
      <c r="BF306" s="100"/>
    </row>
    <row r="307">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100"/>
      <c r="AW307" s="100"/>
      <c r="AX307" s="100"/>
      <c r="AY307" s="100"/>
      <c r="AZ307" s="100"/>
      <c r="BA307" s="100"/>
      <c r="BB307" s="100"/>
      <c r="BC307" s="100"/>
      <c r="BD307" s="100"/>
      <c r="BE307" s="100"/>
      <c r="BF307" s="100"/>
    </row>
    <row r="308">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100"/>
      <c r="AW308" s="100"/>
      <c r="AX308" s="100"/>
      <c r="AY308" s="100"/>
      <c r="AZ308" s="100"/>
      <c r="BA308" s="100"/>
      <c r="BB308" s="100"/>
      <c r="BC308" s="100"/>
      <c r="BD308" s="100"/>
      <c r="BE308" s="100"/>
      <c r="BF308" s="100"/>
    </row>
    <row r="309">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100"/>
      <c r="AW309" s="100"/>
      <c r="AX309" s="100"/>
      <c r="AY309" s="100"/>
      <c r="AZ309" s="100"/>
      <c r="BA309" s="100"/>
      <c r="BB309" s="100"/>
      <c r="BC309" s="100"/>
      <c r="BD309" s="100"/>
      <c r="BE309" s="100"/>
      <c r="BF309" s="100"/>
    </row>
    <row r="310">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100"/>
      <c r="AW310" s="100"/>
      <c r="AX310" s="100"/>
      <c r="AY310" s="100"/>
      <c r="AZ310" s="100"/>
      <c r="BA310" s="100"/>
      <c r="BB310" s="100"/>
      <c r="BC310" s="100"/>
      <c r="BD310" s="100"/>
      <c r="BE310" s="100"/>
      <c r="BF310" s="100"/>
    </row>
    <row r="311">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100"/>
      <c r="AW311" s="100"/>
      <c r="AX311" s="100"/>
      <c r="AY311" s="100"/>
      <c r="AZ311" s="100"/>
      <c r="BA311" s="100"/>
      <c r="BB311" s="100"/>
      <c r="BC311" s="100"/>
      <c r="BD311" s="100"/>
      <c r="BE311" s="100"/>
      <c r="BF311" s="100"/>
    </row>
    <row r="312">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100"/>
      <c r="AW312" s="100"/>
      <c r="AX312" s="100"/>
      <c r="AY312" s="100"/>
      <c r="AZ312" s="100"/>
      <c r="BA312" s="100"/>
      <c r="BB312" s="100"/>
      <c r="BC312" s="100"/>
      <c r="BD312" s="100"/>
      <c r="BE312" s="100"/>
      <c r="BF312" s="100"/>
    </row>
    <row r="313">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100"/>
      <c r="AW313" s="100"/>
      <c r="AX313" s="100"/>
      <c r="AY313" s="100"/>
      <c r="AZ313" s="100"/>
      <c r="BA313" s="100"/>
      <c r="BB313" s="100"/>
      <c r="BC313" s="100"/>
      <c r="BD313" s="100"/>
      <c r="BE313" s="100"/>
      <c r="BF313" s="100"/>
    </row>
    <row r="314">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100"/>
      <c r="AW314" s="100"/>
      <c r="AX314" s="100"/>
      <c r="AY314" s="100"/>
      <c r="AZ314" s="100"/>
      <c r="BA314" s="100"/>
      <c r="BB314" s="100"/>
      <c r="BC314" s="100"/>
      <c r="BD314" s="100"/>
      <c r="BE314" s="100"/>
      <c r="BF314" s="100"/>
    </row>
    <row r="31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100"/>
      <c r="AW315" s="100"/>
      <c r="AX315" s="100"/>
      <c r="AY315" s="100"/>
      <c r="AZ315" s="100"/>
      <c r="BA315" s="100"/>
      <c r="BB315" s="100"/>
      <c r="BC315" s="100"/>
      <c r="BD315" s="100"/>
      <c r="BE315" s="100"/>
      <c r="BF315" s="100"/>
    </row>
    <row r="316">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c r="AM316" s="100"/>
      <c r="AN316" s="100"/>
      <c r="AO316" s="100"/>
      <c r="AP316" s="100"/>
      <c r="AQ316" s="100"/>
      <c r="AR316" s="100"/>
      <c r="AS316" s="100"/>
      <c r="AT316" s="100"/>
      <c r="AU316" s="100"/>
      <c r="AV316" s="100"/>
      <c r="AW316" s="100"/>
      <c r="AX316" s="100"/>
      <c r="AY316" s="100"/>
      <c r="AZ316" s="100"/>
      <c r="BA316" s="100"/>
      <c r="BB316" s="100"/>
      <c r="BC316" s="100"/>
      <c r="BD316" s="100"/>
      <c r="BE316" s="100"/>
      <c r="BF316" s="100"/>
    </row>
    <row r="317">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c r="AM317" s="100"/>
      <c r="AN317" s="100"/>
      <c r="AO317" s="100"/>
      <c r="AP317" s="100"/>
      <c r="AQ317" s="100"/>
      <c r="AR317" s="100"/>
      <c r="AS317" s="100"/>
      <c r="AT317" s="100"/>
      <c r="AU317" s="100"/>
      <c r="AV317" s="100"/>
      <c r="AW317" s="100"/>
      <c r="AX317" s="100"/>
      <c r="AY317" s="100"/>
      <c r="AZ317" s="100"/>
      <c r="BA317" s="100"/>
      <c r="BB317" s="100"/>
      <c r="BC317" s="100"/>
      <c r="BD317" s="100"/>
      <c r="BE317" s="100"/>
      <c r="BF317" s="100"/>
    </row>
    <row r="318">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c r="AM318" s="100"/>
      <c r="AN318" s="100"/>
      <c r="AO318" s="100"/>
      <c r="AP318" s="100"/>
      <c r="AQ318" s="100"/>
      <c r="AR318" s="100"/>
      <c r="AS318" s="100"/>
      <c r="AT318" s="100"/>
      <c r="AU318" s="100"/>
      <c r="AV318" s="100"/>
      <c r="AW318" s="100"/>
      <c r="AX318" s="100"/>
      <c r="AY318" s="100"/>
      <c r="AZ318" s="100"/>
      <c r="BA318" s="100"/>
      <c r="BB318" s="100"/>
      <c r="BC318" s="100"/>
      <c r="BD318" s="100"/>
      <c r="BE318" s="100"/>
      <c r="BF318" s="100"/>
    </row>
    <row r="319">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c r="AM319" s="100"/>
      <c r="AN319" s="100"/>
      <c r="AO319" s="100"/>
      <c r="AP319" s="100"/>
      <c r="AQ319" s="100"/>
      <c r="AR319" s="100"/>
      <c r="AS319" s="100"/>
      <c r="AT319" s="100"/>
      <c r="AU319" s="100"/>
      <c r="AV319" s="100"/>
      <c r="AW319" s="100"/>
      <c r="AX319" s="100"/>
      <c r="AY319" s="100"/>
      <c r="AZ319" s="100"/>
      <c r="BA319" s="100"/>
      <c r="BB319" s="100"/>
      <c r="BC319" s="100"/>
      <c r="BD319" s="100"/>
      <c r="BE319" s="100"/>
      <c r="BF319" s="100"/>
    </row>
    <row r="320">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c r="AM320" s="100"/>
      <c r="AN320" s="100"/>
      <c r="AO320" s="100"/>
      <c r="AP320" s="100"/>
      <c r="AQ320" s="100"/>
      <c r="AR320" s="100"/>
      <c r="AS320" s="100"/>
      <c r="AT320" s="100"/>
      <c r="AU320" s="100"/>
      <c r="AV320" s="100"/>
      <c r="AW320" s="100"/>
      <c r="AX320" s="100"/>
      <c r="AY320" s="100"/>
      <c r="AZ320" s="100"/>
      <c r="BA320" s="100"/>
      <c r="BB320" s="100"/>
      <c r="BC320" s="100"/>
      <c r="BD320" s="100"/>
      <c r="BE320" s="100"/>
      <c r="BF320" s="100"/>
    </row>
    <row r="321">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c r="AM321" s="100"/>
      <c r="AN321" s="100"/>
      <c r="AO321" s="100"/>
      <c r="AP321" s="100"/>
      <c r="AQ321" s="100"/>
      <c r="AR321" s="100"/>
      <c r="AS321" s="100"/>
      <c r="AT321" s="100"/>
      <c r="AU321" s="100"/>
      <c r="AV321" s="100"/>
      <c r="AW321" s="100"/>
      <c r="AX321" s="100"/>
      <c r="AY321" s="100"/>
      <c r="AZ321" s="100"/>
      <c r="BA321" s="100"/>
      <c r="BB321" s="100"/>
      <c r="BC321" s="100"/>
      <c r="BD321" s="100"/>
      <c r="BE321" s="100"/>
      <c r="BF321" s="100"/>
    </row>
    <row r="322">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c r="AM322" s="100"/>
      <c r="AN322" s="100"/>
      <c r="AO322" s="100"/>
      <c r="AP322" s="100"/>
      <c r="AQ322" s="100"/>
      <c r="AR322" s="100"/>
      <c r="AS322" s="100"/>
      <c r="AT322" s="100"/>
      <c r="AU322" s="100"/>
      <c r="AV322" s="100"/>
      <c r="AW322" s="100"/>
      <c r="AX322" s="100"/>
      <c r="AY322" s="100"/>
      <c r="AZ322" s="100"/>
      <c r="BA322" s="100"/>
      <c r="BB322" s="100"/>
      <c r="BC322" s="100"/>
      <c r="BD322" s="100"/>
      <c r="BE322" s="100"/>
      <c r="BF322" s="100"/>
    </row>
    <row r="323">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c r="AM323" s="100"/>
      <c r="AN323" s="100"/>
      <c r="AO323" s="100"/>
      <c r="AP323" s="100"/>
      <c r="AQ323" s="100"/>
      <c r="AR323" s="100"/>
      <c r="AS323" s="100"/>
      <c r="AT323" s="100"/>
      <c r="AU323" s="100"/>
      <c r="AV323" s="100"/>
      <c r="AW323" s="100"/>
      <c r="AX323" s="100"/>
      <c r="AY323" s="100"/>
      <c r="AZ323" s="100"/>
      <c r="BA323" s="100"/>
      <c r="BB323" s="100"/>
      <c r="BC323" s="100"/>
      <c r="BD323" s="100"/>
      <c r="BE323" s="100"/>
      <c r="BF323" s="100"/>
    </row>
    <row r="324">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100"/>
      <c r="AW324" s="100"/>
      <c r="AX324" s="100"/>
      <c r="AY324" s="100"/>
      <c r="AZ324" s="100"/>
      <c r="BA324" s="100"/>
      <c r="BB324" s="100"/>
      <c r="BC324" s="100"/>
      <c r="BD324" s="100"/>
      <c r="BE324" s="100"/>
      <c r="BF324" s="100"/>
    </row>
    <row r="3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c r="AM325" s="100"/>
      <c r="AN325" s="100"/>
      <c r="AO325" s="100"/>
      <c r="AP325" s="100"/>
      <c r="AQ325" s="100"/>
      <c r="AR325" s="100"/>
      <c r="AS325" s="100"/>
      <c r="AT325" s="100"/>
      <c r="AU325" s="100"/>
      <c r="AV325" s="100"/>
      <c r="AW325" s="100"/>
      <c r="AX325" s="100"/>
      <c r="AY325" s="100"/>
      <c r="AZ325" s="100"/>
      <c r="BA325" s="100"/>
      <c r="BB325" s="100"/>
      <c r="BC325" s="100"/>
      <c r="BD325" s="100"/>
      <c r="BE325" s="100"/>
      <c r="BF325" s="100"/>
    </row>
    <row r="326">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100"/>
      <c r="AW326" s="100"/>
      <c r="AX326" s="100"/>
      <c r="AY326" s="100"/>
      <c r="AZ326" s="100"/>
      <c r="BA326" s="100"/>
      <c r="BB326" s="100"/>
      <c r="BC326" s="100"/>
      <c r="BD326" s="100"/>
      <c r="BE326" s="100"/>
      <c r="BF326" s="100"/>
    </row>
    <row r="327">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100"/>
      <c r="AW327" s="100"/>
      <c r="AX327" s="100"/>
      <c r="AY327" s="100"/>
      <c r="AZ327" s="100"/>
      <c r="BA327" s="100"/>
      <c r="BB327" s="100"/>
      <c r="BC327" s="100"/>
      <c r="BD327" s="100"/>
      <c r="BE327" s="100"/>
      <c r="BF327" s="100"/>
    </row>
    <row r="328">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100"/>
      <c r="AW328" s="100"/>
      <c r="AX328" s="100"/>
      <c r="AY328" s="100"/>
      <c r="AZ328" s="100"/>
      <c r="BA328" s="100"/>
      <c r="BB328" s="100"/>
      <c r="BC328" s="100"/>
      <c r="BD328" s="100"/>
      <c r="BE328" s="100"/>
      <c r="BF328" s="100"/>
    </row>
    <row r="329">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c r="BC329" s="100"/>
      <c r="BD329" s="100"/>
      <c r="BE329" s="100"/>
      <c r="BF329" s="100"/>
    </row>
    <row r="330">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100"/>
      <c r="AW330" s="100"/>
      <c r="AX330" s="100"/>
      <c r="AY330" s="100"/>
      <c r="AZ330" s="100"/>
      <c r="BA330" s="100"/>
      <c r="BB330" s="100"/>
      <c r="BC330" s="100"/>
      <c r="BD330" s="100"/>
      <c r="BE330" s="100"/>
      <c r="BF330" s="100"/>
    </row>
    <row r="331">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100"/>
      <c r="AW331" s="100"/>
      <c r="AX331" s="100"/>
      <c r="AY331" s="100"/>
      <c r="AZ331" s="100"/>
      <c r="BA331" s="100"/>
      <c r="BB331" s="100"/>
      <c r="BC331" s="100"/>
      <c r="BD331" s="100"/>
      <c r="BE331" s="100"/>
      <c r="BF331" s="100"/>
    </row>
    <row r="332">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100"/>
      <c r="AW332" s="100"/>
      <c r="AX332" s="100"/>
      <c r="AY332" s="100"/>
      <c r="AZ332" s="100"/>
      <c r="BA332" s="100"/>
      <c r="BB332" s="100"/>
      <c r="BC332" s="100"/>
      <c r="BD332" s="100"/>
      <c r="BE332" s="100"/>
      <c r="BF332" s="100"/>
    </row>
    <row r="333">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c r="AM333" s="100"/>
      <c r="AN333" s="100"/>
      <c r="AO333" s="100"/>
      <c r="AP333" s="100"/>
      <c r="AQ333" s="100"/>
      <c r="AR333" s="100"/>
      <c r="AS333" s="100"/>
      <c r="AT333" s="100"/>
      <c r="AU333" s="100"/>
      <c r="AV333" s="100"/>
      <c r="AW333" s="100"/>
      <c r="AX333" s="100"/>
      <c r="AY333" s="100"/>
      <c r="AZ333" s="100"/>
      <c r="BA333" s="100"/>
      <c r="BB333" s="100"/>
      <c r="BC333" s="100"/>
      <c r="BD333" s="100"/>
      <c r="BE333" s="100"/>
      <c r="BF333" s="100"/>
    </row>
    <row r="334">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100"/>
      <c r="AW334" s="100"/>
      <c r="AX334" s="100"/>
      <c r="AY334" s="100"/>
      <c r="AZ334" s="100"/>
      <c r="BA334" s="100"/>
      <c r="BB334" s="100"/>
      <c r="BC334" s="100"/>
      <c r="BD334" s="100"/>
      <c r="BE334" s="100"/>
      <c r="BF334" s="100"/>
    </row>
    <row r="33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100"/>
      <c r="AW335" s="100"/>
      <c r="AX335" s="100"/>
      <c r="AY335" s="100"/>
      <c r="AZ335" s="100"/>
      <c r="BA335" s="100"/>
      <c r="BB335" s="100"/>
      <c r="BC335" s="100"/>
      <c r="BD335" s="100"/>
      <c r="BE335" s="100"/>
      <c r="BF335" s="100"/>
    </row>
    <row r="336">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100"/>
      <c r="AW336" s="100"/>
      <c r="AX336" s="100"/>
      <c r="AY336" s="100"/>
      <c r="AZ336" s="100"/>
      <c r="BA336" s="100"/>
      <c r="BB336" s="100"/>
      <c r="BC336" s="100"/>
      <c r="BD336" s="100"/>
      <c r="BE336" s="100"/>
      <c r="BF336" s="100"/>
    </row>
    <row r="337">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100"/>
      <c r="AW337" s="100"/>
      <c r="AX337" s="100"/>
      <c r="AY337" s="100"/>
      <c r="AZ337" s="100"/>
      <c r="BA337" s="100"/>
      <c r="BB337" s="100"/>
      <c r="BC337" s="100"/>
      <c r="BD337" s="100"/>
      <c r="BE337" s="100"/>
      <c r="BF337" s="100"/>
    </row>
    <row r="338">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100"/>
      <c r="AW338" s="100"/>
      <c r="AX338" s="100"/>
      <c r="AY338" s="100"/>
      <c r="AZ338" s="100"/>
      <c r="BA338" s="100"/>
      <c r="BB338" s="100"/>
      <c r="BC338" s="100"/>
      <c r="BD338" s="100"/>
      <c r="BE338" s="100"/>
      <c r="BF338" s="100"/>
    </row>
    <row r="339">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c r="AM339" s="100"/>
      <c r="AN339" s="100"/>
      <c r="AO339" s="100"/>
      <c r="AP339" s="100"/>
      <c r="AQ339" s="100"/>
      <c r="AR339" s="100"/>
      <c r="AS339" s="100"/>
      <c r="AT339" s="100"/>
      <c r="AU339" s="100"/>
      <c r="AV339" s="100"/>
      <c r="AW339" s="100"/>
      <c r="AX339" s="100"/>
      <c r="AY339" s="100"/>
      <c r="AZ339" s="100"/>
      <c r="BA339" s="100"/>
      <c r="BB339" s="100"/>
      <c r="BC339" s="100"/>
      <c r="BD339" s="100"/>
      <c r="BE339" s="100"/>
      <c r="BF339" s="100"/>
    </row>
    <row r="340">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c r="AM340" s="100"/>
      <c r="AN340" s="100"/>
      <c r="AO340" s="100"/>
      <c r="AP340" s="100"/>
      <c r="AQ340" s="100"/>
      <c r="AR340" s="100"/>
      <c r="AS340" s="100"/>
      <c r="AT340" s="100"/>
      <c r="AU340" s="100"/>
      <c r="AV340" s="100"/>
      <c r="AW340" s="100"/>
      <c r="AX340" s="100"/>
      <c r="AY340" s="100"/>
      <c r="AZ340" s="100"/>
      <c r="BA340" s="100"/>
      <c r="BB340" s="100"/>
      <c r="BC340" s="100"/>
      <c r="BD340" s="100"/>
      <c r="BE340" s="100"/>
      <c r="BF340" s="100"/>
    </row>
    <row r="341">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100"/>
      <c r="AW341" s="100"/>
      <c r="AX341" s="100"/>
      <c r="AY341" s="100"/>
      <c r="AZ341" s="100"/>
      <c r="BA341" s="100"/>
      <c r="BB341" s="100"/>
      <c r="BC341" s="100"/>
      <c r="BD341" s="100"/>
      <c r="BE341" s="100"/>
      <c r="BF341" s="100"/>
    </row>
    <row r="342">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c r="AM342" s="100"/>
      <c r="AN342" s="100"/>
      <c r="AO342" s="100"/>
      <c r="AP342" s="100"/>
      <c r="AQ342" s="100"/>
      <c r="AR342" s="100"/>
      <c r="AS342" s="100"/>
      <c r="AT342" s="100"/>
      <c r="AU342" s="100"/>
      <c r="AV342" s="100"/>
      <c r="AW342" s="100"/>
      <c r="AX342" s="100"/>
      <c r="AY342" s="100"/>
      <c r="AZ342" s="100"/>
      <c r="BA342" s="100"/>
      <c r="BB342" s="100"/>
      <c r="BC342" s="100"/>
      <c r="BD342" s="100"/>
      <c r="BE342" s="100"/>
      <c r="BF342" s="100"/>
    </row>
    <row r="343">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c r="AM343" s="100"/>
      <c r="AN343" s="100"/>
      <c r="AO343" s="100"/>
      <c r="AP343" s="100"/>
      <c r="AQ343" s="100"/>
      <c r="AR343" s="100"/>
      <c r="AS343" s="100"/>
      <c r="AT343" s="100"/>
      <c r="AU343" s="100"/>
      <c r="AV343" s="100"/>
      <c r="AW343" s="100"/>
      <c r="AX343" s="100"/>
      <c r="AY343" s="100"/>
      <c r="AZ343" s="100"/>
      <c r="BA343" s="100"/>
      <c r="BB343" s="100"/>
      <c r="BC343" s="100"/>
      <c r="BD343" s="100"/>
      <c r="BE343" s="100"/>
      <c r="BF343" s="100"/>
    </row>
    <row r="344">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c r="AM344" s="100"/>
      <c r="AN344" s="100"/>
      <c r="AO344" s="100"/>
      <c r="AP344" s="100"/>
      <c r="AQ344" s="100"/>
      <c r="AR344" s="100"/>
      <c r="AS344" s="100"/>
      <c r="AT344" s="100"/>
      <c r="AU344" s="100"/>
      <c r="AV344" s="100"/>
      <c r="AW344" s="100"/>
      <c r="AX344" s="100"/>
      <c r="AY344" s="100"/>
      <c r="AZ344" s="100"/>
      <c r="BA344" s="100"/>
      <c r="BB344" s="100"/>
      <c r="BC344" s="100"/>
      <c r="BD344" s="100"/>
      <c r="BE344" s="100"/>
      <c r="BF344" s="100"/>
    </row>
    <row r="34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c r="AM345" s="100"/>
      <c r="AN345" s="100"/>
      <c r="AO345" s="100"/>
      <c r="AP345" s="100"/>
      <c r="AQ345" s="100"/>
      <c r="AR345" s="100"/>
      <c r="AS345" s="100"/>
      <c r="AT345" s="100"/>
      <c r="AU345" s="100"/>
      <c r="AV345" s="100"/>
      <c r="AW345" s="100"/>
      <c r="AX345" s="100"/>
      <c r="AY345" s="100"/>
      <c r="AZ345" s="100"/>
      <c r="BA345" s="100"/>
      <c r="BB345" s="100"/>
      <c r="BC345" s="100"/>
      <c r="BD345" s="100"/>
      <c r="BE345" s="100"/>
      <c r="BF345" s="100"/>
    </row>
    <row r="346">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c r="AM346" s="100"/>
      <c r="AN346" s="100"/>
      <c r="AO346" s="100"/>
      <c r="AP346" s="100"/>
      <c r="AQ346" s="100"/>
      <c r="AR346" s="100"/>
      <c r="AS346" s="100"/>
      <c r="AT346" s="100"/>
      <c r="AU346" s="100"/>
      <c r="AV346" s="100"/>
      <c r="AW346" s="100"/>
      <c r="AX346" s="100"/>
      <c r="AY346" s="100"/>
      <c r="AZ346" s="100"/>
      <c r="BA346" s="100"/>
      <c r="BB346" s="100"/>
      <c r="BC346" s="100"/>
      <c r="BD346" s="100"/>
      <c r="BE346" s="100"/>
      <c r="BF346" s="100"/>
    </row>
    <row r="347">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c r="AM347" s="100"/>
      <c r="AN347" s="100"/>
      <c r="AO347" s="100"/>
      <c r="AP347" s="100"/>
      <c r="AQ347" s="100"/>
      <c r="AR347" s="100"/>
      <c r="AS347" s="100"/>
      <c r="AT347" s="100"/>
      <c r="AU347" s="100"/>
      <c r="AV347" s="100"/>
      <c r="AW347" s="100"/>
      <c r="AX347" s="100"/>
      <c r="AY347" s="100"/>
      <c r="AZ347" s="100"/>
      <c r="BA347" s="100"/>
      <c r="BB347" s="100"/>
      <c r="BC347" s="100"/>
      <c r="BD347" s="100"/>
      <c r="BE347" s="100"/>
      <c r="BF347" s="100"/>
    </row>
    <row r="348">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100"/>
      <c r="AW348" s="100"/>
      <c r="AX348" s="100"/>
      <c r="AY348" s="100"/>
      <c r="AZ348" s="100"/>
      <c r="BA348" s="100"/>
      <c r="BB348" s="100"/>
      <c r="BC348" s="100"/>
      <c r="BD348" s="100"/>
      <c r="BE348" s="100"/>
      <c r="BF348" s="100"/>
    </row>
    <row r="349">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100"/>
      <c r="AW349" s="100"/>
      <c r="AX349" s="100"/>
      <c r="AY349" s="100"/>
      <c r="AZ349" s="100"/>
      <c r="BA349" s="100"/>
      <c r="BB349" s="100"/>
      <c r="BC349" s="100"/>
      <c r="BD349" s="100"/>
      <c r="BE349" s="100"/>
      <c r="BF349" s="100"/>
    </row>
    <row r="350">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100"/>
      <c r="AW350" s="100"/>
      <c r="AX350" s="100"/>
      <c r="AY350" s="100"/>
      <c r="AZ350" s="100"/>
      <c r="BA350" s="100"/>
      <c r="BB350" s="100"/>
      <c r="BC350" s="100"/>
      <c r="BD350" s="100"/>
      <c r="BE350" s="100"/>
      <c r="BF350" s="100"/>
    </row>
    <row r="351">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c r="AM351" s="100"/>
      <c r="AN351" s="100"/>
      <c r="AO351" s="100"/>
      <c r="AP351" s="100"/>
      <c r="AQ351" s="100"/>
      <c r="AR351" s="100"/>
      <c r="AS351" s="100"/>
      <c r="AT351" s="100"/>
      <c r="AU351" s="100"/>
      <c r="AV351" s="100"/>
      <c r="AW351" s="100"/>
      <c r="AX351" s="100"/>
      <c r="AY351" s="100"/>
      <c r="AZ351" s="100"/>
      <c r="BA351" s="100"/>
      <c r="BB351" s="100"/>
      <c r="BC351" s="100"/>
      <c r="BD351" s="100"/>
      <c r="BE351" s="100"/>
      <c r="BF351" s="100"/>
    </row>
    <row r="352">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c r="AM352" s="100"/>
      <c r="AN352" s="100"/>
      <c r="AO352" s="100"/>
      <c r="AP352" s="100"/>
      <c r="AQ352" s="100"/>
      <c r="AR352" s="100"/>
      <c r="AS352" s="100"/>
      <c r="AT352" s="100"/>
      <c r="AU352" s="100"/>
      <c r="AV352" s="100"/>
      <c r="AW352" s="100"/>
      <c r="AX352" s="100"/>
      <c r="AY352" s="100"/>
      <c r="AZ352" s="100"/>
      <c r="BA352" s="100"/>
      <c r="BB352" s="100"/>
      <c r="BC352" s="100"/>
      <c r="BD352" s="100"/>
      <c r="BE352" s="100"/>
      <c r="BF352" s="100"/>
    </row>
    <row r="353">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c r="AM353" s="100"/>
      <c r="AN353" s="100"/>
      <c r="AO353" s="100"/>
      <c r="AP353" s="100"/>
      <c r="AQ353" s="100"/>
      <c r="AR353" s="100"/>
      <c r="AS353" s="100"/>
      <c r="AT353" s="100"/>
      <c r="AU353" s="100"/>
      <c r="AV353" s="100"/>
      <c r="AW353" s="100"/>
      <c r="AX353" s="100"/>
      <c r="AY353" s="100"/>
      <c r="AZ353" s="100"/>
      <c r="BA353" s="100"/>
      <c r="BB353" s="100"/>
      <c r="BC353" s="100"/>
      <c r="BD353" s="100"/>
      <c r="BE353" s="100"/>
      <c r="BF353" s="100"/>
    </row>
    <row r="354">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c r="AM354" s="100"/>
      <c r="AN354" s="100"/>
      <c r="AO354" s="100"/>
      <c r="AP354" s="100"/>
      <c r="AQ354" s="100"/>
      <c r="AR354" s="100"/>
      <c r="AS354" s="100"/>
      <c r="AT354" s="100"/>
      <c r="AU354" s="100"/>
      <c r="AV354" s="100"/>
      <c r="AW354" s="100"/>
      <c r="AX354" s="100"/>
      <c r="AY354" s="100"/>
      <c r="AZ354" s="100"/>
      <c r="BA354" s="100"/>
      <c r="BB354" s="100"/>
      <c r="BC354" s="100"/>
      <c r="BD354" s="100"/>
      <c r="BE354" s="100"/>
      <c r="BF354" s="100"/>
    </row>
    <row r="35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c r="AM355" s="100"/>
      <c r="AN355" s="100"/>
      <c r="AO355" s="100"/>
      <c r="AP355" s="100"/>
      <c r="AQ355" s="100"/>
      <c r="AR355" s="100"/>
      <c r="AS355" s="100"/>
      <c r="AT355" s="100"/>
      <c r="AU355" s="100"/>
      <c r="AV355" s="100"/>
      <c r="AW355" s="100"/>
      <c r="AX355" s="100"/>
      <c r="AY355" s="100"/>
      <c r="AZ355" s="100"/>
      <c r="BA355" s="100"/>
      <c r="BB355" s="100"/>
      <c r="BC355" s="100"/>
      <c r="BD355" s="100"/>
      <c r="BE355" s="100"/>
      <c r="BF355" s="100"/>
    </row>
    <row r="356">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c r="AM356" s="100"/>
      <c r="AN356" s="100"/>
      <c r="AO356" s="100"/>
      <c r="AP356" s="100"/>
      <c r="AQ356" s="100"/>
      <c r="AR356" s="100"/>
      <c r="AS356" s="100"/>
      <c r="AT356" s="100"/>
      <c r="AU356" s="100"/>
      <c r="AV356" s="100"/>
      <c r="AW356" s="100"/>
      <c r="AX356" s="100"/>
      <c r="AY356" s="100"/>
      <c r="AZ356" s="100"/>
      <c r="BA356" s="100"/>
      <c r="BB356" s="100"/>
      <c r="BC356" s="100"/>
      <c r="BD356" s="100"/>
      <c r="BE356" s="100"/>
      <c r="BF356" s="100"/>
    </row>
    <row r="357">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c r="AM357" s="100"/>
      <c r="AN357" s="100"/>
      <c r="AO357" s="100"/>
      <c r="AP357" s="100"/>
      <c r="AQ357" s="100"/>
      <c r="AR357" s="100"/>
      <c r="AS357" s="100"/>
      <c r="AT357" s="100"/>
      <c r="AU357" s="100"/>
      <c r="AV357" s="100"/>
      <c r="AW357" s="100"/>
      <c r="AX357" s="100"/>
      <c r="AY357" s="100"/>
      <c r="AZ357" s="100"/>
      <c r="BA357" s="100"/>
      <c r="BB357" s="100"/>
      <c r="BC357" s="100"/>
      <c r="BD357" s="100"/>
      <c r="BE357" s="100"/>
      <c r="BF357" s="100"/>
    </row>
    <row r="358">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c r="AM358" s="100"/>
      <c r="AN358" s="100"/>
      <c r="AO358" s="100"/>
      <c r="AP358" s="100"/>
      <c r="AQ358" s="100"/>
      <c r="AR358" s="100"/>
      <c r="AS358" s="100"/>
      <c r="AT358" s="100"/>
      <c r="AU358" s="100"/>
      <c r="AV358" s="100"/>
      <c r="AW358" s="100"/>
      <c r="AX358" s="100"/>
      <c r="AY358" s="100"/>
      <c r="AZ358" s="100"/>
      <c r="BA358" s="100"/>
      <c r="BB358" s="100"/>
      <c r="BC358" s="100"/>
      <c r="BD358" s="100"/>
      <c r="BE358" s="100"/>
      <c r="BF358" s="100"/>
    </row>
    <row r="359">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c r="AM359" s="100"/>
      <c r="AN359" s="100"/>
      <c r="AO359" s="100"/>
      <c r="AP359" s="100"/>
      <c r="AQ359" s="100"/>
      <c r="AR359" s="100"/>
      <c r="AS359" s="100"/>
      <c r="AT359" s="100"/>
      <c r="AU359" s="100"/>
      <c r="AV359" s="100"/>
      <c r="AW359" s="100"/>
      <c r="AX359" s="100"/>
      <c r="AY359" s="100"/>
      <c r="AZ359" s="100"/>
      <c r="BA359" s="100"/>
      <c r="BB359" s="100"/>
      <c r="BC359" s="100"/>
      <c r="BD359" s="100"/>
      <c r="BE359" s="100"/>
      <c r="BF359" s="100"/>
    </row>
    <row r="360">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c r="AM360" s="100"/>
      <c r="AN360" s="100"/>
      <c r="AO360" s="100"/>
      <c r="AP360" s="100"/>
      <c r="AQ360" s="100"/>
      <c r="AR360" s="100"/>
      <c r="AS360" s="100"/>
      <c r="AT360" s="100"/>
      <c r="AU360" s="100"/>
      <c r="AV360" s="100"/>
      <c r="AW360" s="100"/>
      <c r="AX360" s="100"/>
      <c r="AY360" s="100"/>
      <c r="AZ360" s="100"/>
      <c r="BA360" s="100"/>
      <c r="BB360" s="100"/>
      <c r="BC360" s="100"/>
      <c r="BD360" s="100"/>
      <c r="BE360" s="100"/>
      <c r="BF360" s="100"/>
    </row>
    <row r="361">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100"/>
      <c r="AW361" s="100"/>
      <c r="AX361" s="100"/>
      <c r="AY361" s="100"/>
      <c r="AZ361" s="100"/>
      <c r="BA361" s="100"/>
      <c r="BB361" s="100"/>
      <c r="BC361" s="100"/>
      <c r="BD361" s="100"/>
      <c r="BE361" s="100"/>
      <c r="BF361" s="100"/>
    </row>
    <row r="362">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c r="AM362" s="100"/>
      <c r="AN362" s="100"/>
      <c r="AO362" s="100"/>
      <c r="AP362" s="100"/>
      <c r="AQ362" s="100"/>
      <c r="AR362" s="100"/>
      <c r="AS362" s="100"/>
      <c r="AT362" s="100"/>
      <c r="AU362" s="100"/>
      <c r="AV362" s="100"/>
      <c r="AW362" s="100"/>
      <c r="AX362" s="100"/>
      <c r="AY362" s="100"/>
      <c r="AZ362" s="100"/>
      <c r="BA362" s="100"/>
      <c r="BB362" s="100"/>
      <c r="BC362" s="100"/>
      <c r="BD362" s="100"/>
      <c r="BE362" s="100"/>
      <c r="BF362" s="100"/>
    </row>
    <row r="363">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100"/>
      <c r="AW363" s="100"/>
      <c r="AX363" s="100"/>
      <c r="AY363" s="100"/>
      <c r="AZ363" s="100"/>
      <c r="BA363" s="100"/>
      <c r="BB363" s="100"/>
      <c r="BC363" s="100"/>
      <c r="BD363" s="100"/>
      <c r="BE363" s="100"/>
      <c r="BF363" s="100"/>
    </row>
    <row r="364">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100"/>
      <c r="AW364" s="100"/>
      <c r="AX364" s="100"/>
      <c r="AY364" s="100"/>
      <c r="AZ364" s="100"/>
      <c r="BA364" s="100"/>
      <c r="BB364" s="100"/>
      <c r="BC364" s="100"/>
      <c r="BD364" s="100"/>
      <c r="BE364" s="100"/>
      <c r="BF364" s="100"/>
    </row>
    <row r="36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100"/>
      <c r="AW365" s="100"/>
      <c r="AX365" s="100"/>
      <c r="AY365" s="100"/>
      <c r="AZ365" s="100"/>
      <c r="BA365" s="100"/>
      <c r="BB365" s="100"/>
      <c r="BC365" s="100"/>
      <c r="BD365" s="100"/>
      <c r="BE365" s="100"/>
      <c r="BF365" s="100"/>
    </row>
    <row r="366">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100"/>
      <c r="AW366" s="100"/>
      <c r="AX366" s="100"/>
      <c r="AY366" s="100"/>
      <c r="AZ366" s="100"/>
      <c r="BA366" s="100"/>
      <c r="BB366" s="100"/>
      <c r="BC366" s="100"/>
      <c r="BD366" s="100"/>
      <c r="BE366" s="100"/>
      <c r="BF366" s="100"/>
    </row>
    <row r="367">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100"/>
      <c r="AW367" s="100"/>
      <c r="AX367" s="100"/>
      <c r="AY367" s="100"/>
      <c r="AZ367" s="100"/>
      <c r="BA367" s="100"/>
      <c r="BB367" s="100"/>
      <c r="BC367" s="100"/>
      <c r="BD367" s="100"/>
      <c r="BE367" s="100"/>
      <c r="BF367" s="100"/>
    </row>
    <row r="368">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100"/>
      <c r="AW368" s="100"/>
      <c r="AX368" s="100"/>
      <c r="AY368" s="100"/>
      <c r="AZ368" s="100"/>
      <c r="BA368" s="100"/>
      <c r="BB368" s="100"/>
      <c r="BC368" s="100"/>
      <c r="BD368" s="100"/>
      <c r="BE368" s="100"/>
      <c r="BF368" s="100"/>
    </row>
    <row r="369">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100"/>
      <c r="AW369" s="100"/>
      <c r="AX369" s="100"/>
      <c r="AY369" s="100"/>
      <c r="AZ369" s="100"/>
      <c r="BA369" s="100"/>
      <c r="BB369" s="100"/>
      <c r="BC369" s="100"/>
      <c r="BD369" s="100"/>
      <c r="BE369" s="100"/>
      <c r="BF369" s="100"/>
    </row>
    <row r="370">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100"/>
      <c r="AW370" s="100"/>
      <c r="AX370" s="100"/>
      <c r="AY370" s="100"/>
      <c r="AZ370" s="100"/>
      <c r="BA370" s="100"/>
      <c r="BB370" s="100"/>
      <c r="BC370" s="100"/>
      <c r="BD370" s="100"/>
      <c r="BE370" s="100"/>
      <c r="BF370" s="100"/>
    </row>
    <row r="371">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100"/>
      <c r="AW371" s="100"/>
      <c r="AX371" s="100"/>
      <c r="AY371" s="100"/>
      <c r="AZ371" s="100"/>
      <c r="BA371" s="100"/>
      <c r="BB371" s="100"/>
      <c r="BC371" s="100"/>
      <c r="BD371" s="100"/>
      <c r="BE371" s="100"/>
      <c r="BF371" s="100"/>
    </row>
    <row r="372">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100"/>
      <c r="AW372" s="100"/>
      <c r="AX372" s="100"/>
      <c r="AY372" s="100"/>
      <c r="AZ372" s="100"/>
      <c r="BA372" s="100"/>
      <c r="BB372" s="100"/>
      <c r="BC372" s="100"/>
      <c r="BD372" s="100"/>
      <c r="BE372" s="100"/>
      <c r="BF372" s="100"/>
    </row>
    <row r="373">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100"/>
      <c r="AW373" s="100"/>
      <c r="AX373" s="100"/>
      <c r="AY373" s="100"/>
      <c r="AZ373" s="100"/>
      <c r="BA373" s="100"/>
      <c r="BB373" s="100"/>
      <c r="BC373" s="100"/>
      <c r="BD373" s="100"/>
      <c r="BE373" s="100"/>
      <c r="BF373" s="100"/>
    </row>
    <row r="374">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100"/>
      <c r="AW374" s="100"/>
      <c r="AX374" s="100"/>
      <c r="AY374" s="100"/>
      <c r="AZ374" s="100"/>
      <c r="BA374" s="100"/>
      <c r="BB374" s="100"/>
      <c r="BC374" s="100"/>
      <c r="BD374" s="100"/>
      <c r="BE374" s="100"/>
      <c r="BF374" s="100"/>
    </row>
    <row r="37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100"/>
      <c r="AW375" s="100"/>
      <c r="AX375" s="100"/>
      <c r="AY375" s="100"/>
      <c r="AZ375" s="100"/>
      <c r="BA375" s="100"/>
      <c r="BB375" s="100"/>
      <c r="BC375" s="100"/>
      <c r="BD375" s="100"/>
      <c r="BE375" s="100"/>
      <c r="BF375" s="100"/>
    </row>
    <row r="376">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100"/>
      <c r="AW376" s="100"/>
      <c r="AX376" s="100"/>
      <c r="AY376" s="100"/>
      <c r="AZ376" s="100"/>
      <c r="BA376" s="100"/>
      <c r="BB376" s="100"/>
      <c r="BC376" s="100"/>
      <c r="BD376" s="100"/>
      <c r="BE376" s="100"/>
      <c r="BF376" s="100"/>
    </row>
    <row r="377">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c r="AM377" s="100"/>
      <c r="AN377" s="100"/>
      <c r="AO377" s="100"/>
      <c r="AP377" s="100"/>
      <c r="AQ377" s="100"/>
      <c r="AR377" s="100"/>
      <c r="AS377" s="100"/>
      <c r="AT377" s="100"/>
      <c r="AU377" s="100"/>
      <c r="AV377" s="100"/>
      <c r="AW377" s="100"/>
      <c r="AX377" s="100"/>
      <c r="AY377" s="100"/>
      <c r="AZ377" s="100"/>
      <c r="BA377" s="100"/>
      <c r="BB377" s="100"/>
      <c r="BC377" s="100"/>
      <c r="BD377" s="100"/>
      <c r="BE377" s="100"/>
      <c r="BF377" s="100"/>
    </row>
    <row r="378">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c r="AM378" s="100"/>
      <c r="AN378" s="100"/>
      <c r="AO378" s="100"/>
      <c r="AP378" s="100"/>
      <c r="AQ378" s="100"/>
      <c r="AR378" s="100"/>
      <c r="AS378" s="100"/>
      <c r="AT378" s="100"/>
      <c r="AU378" s="100"/>
      <c r="AV378" s="100"/>
      <c r="AW378" s="100"/>
      <c r="AX378" s="100"/>
      <c r="AY378" s="100"/>
      <c r="AZ378" s="100"/>
      <c r="BA378" s="100"/>
      <c r="BB378" s="100"/>
      <c r="BC378" s="100"/>
      <c r="BD378" s="100"/>
      <c r="BE378" s="100"/>
      <c r="BF378" s="100"/>
    </row>
    <row r="379">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100"/>
      <c r="AW379" s="100"/>
      <c r="AX379" s="100"/>
      <c r="AY379" s="100"/>
      <c r="AZ379" s="100"/>
      <c r="BA379" s="100"/>
      <c r="BB379" s="100"/>
      <c r="BC379" s="100"/>
      <c r="BD379" s="100"/>
      <c r="BE379" s="100"/>
      <c r="BF379" s="100"/>
    </row>
    <row r="380">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c r="AM380" s="100"/>
      <c r="AN380" s="100"/>
      <c r="AO380" s="100"/>
      <c r="AP380" s="100"/>
      <c r="AQ380" s="100"/>
      <c r="AR380" s="100"/>
      <c r="AS380" s="100"/>
      <c r="AT380" s="100"/>
      <c r="AU380" s="100"/>
      <c r="AV380" s="100"/>
      <c r="AW380" s="100"/>
      <c r="AX380" s="100"/>
      <c r="AY380" s="100"/>
      <c r="AZ380" s="100"/>
      <c r="BA380" s="100"/>
      <c r="BB380" s="100"/>
      <c r="BC380" s="100"/>
      <c r="BD380" s="100"/>
      <c r="BE380" s="100"/>
      <c r="BF380" s="100"/>
    </row>
    <row r="381">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100"/>
      <c r="AW381" s="100"/>
      <c r="AX381" s="100"/>
      <c r="AY381" s="100"/>
      <c r="AZ381" s="100"/>
      <c r="BA381" s="100"/>
      <c r="BB381" s="100"/>
      <c r="BC381" s="100"/>
      <c r="BD381" s="100"/>
      <c r="BE381" s="100"/>
      <c r="BF381" s="100"/>
    </row>
    <row r="382">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100"/>
      <c r="AW382" s="100"/>
      <c r="AX382" s="100"/>
      <c r="AY382" s="100"/>
      <c r="AZ382" s="100"/>
      <c r="BA382" s="100"/>
      <c r="BB382" s="100"/>
      <c r="BC382" s="100"/>
      <c r="BD382" s="100"/>
      <c r="BE382" s="100"/>
      <c r="BF382" s="100"/>
    </row>
    <row r="383">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100"/>
      <c r="AW383" s="100"/>
      <c r="AX383" s="100"/>
      <c r="AY383" s="100"/>
      <c r="AZ383" s="100"/>
      <c r="BA383" s="100"/>
      <c r="BB383" s="100"/>
      <c r="BC383" s="100"/>
      <c r="BD383" s="100"/>
      <c r="BE383" s="100"/>
      <c r="BF383" s="100"/>
    </row>
    <row r="384">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100"/>
      <c r="AW384" s="100"/>
      <c r="AX384" s="100"/>
      <c r="AY384" s="100"/>
      <c r="AZ384" s="100"/>
      <c r="BA384" s="100"/>
      <c r="BB384" s="100"/>
      <c r="BC384" s="100"/>
      <c r="BD384" s="100"/>
      <c r="BE384" s="100"/>
      <c r="BF384" s="100"/>
    </row>
    <row r="38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c r="AM385" s="100"/>
      <c r="AN385" s="100"/>
      <c r="AO385" s="100"/>
      <c r="AP385" s="100"/>
      <c r="AQ385" s="100"/>
      <c r="AR385" s="100"/>
      <c r="AS385" s="100"/>
      <c r="AT385" s="100"/>
      <c r="AU385" s="100"/>
      <c r="AV385" s="100"/>
      <c r="AW385" s="100"/>
      <c r="AX385" s="100"/>
      <c r="AY385" s="100"/>
      <c r="AZ385" s="100"/>
      <c r="BA385" s="100"/>
      <c r="BB385" s="100"/>
      <c r="BC385" s="100"/>
      <c r="BD385" s="100"/>
      <c r="BE385" s="100"/>
      <c r="BF385" s="100"/>
    </row>
    <row r="386">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c r="AM386" s="100"/>
      <c r="AN386" s="100"/>
      <c r="AO386" s="100"/>
      <c r="AP386" s="100"/>
      <c r="AQ386" s="100"/>
      <c r="AR386" s="100"/>
      <c r="AS386" s="100"/>
      <c r="AT386" s="100"/>
      <c r="AU386" s="100"/>
      <c r="AV386" s="100"/>
      <c r="AW386" s="100"/>
      <c r="AX386" s="100"/>
      <c r="AY386" s="100"/>
      <c r="AZ386" s="100"/>
      <c r="BA386" s="100"/>
      <c r="BB386" s="100"/>
      <c r="BC386" s="100"/>
      <c r="BD386" s="100"/>
      <c r="BE386" s="100"/>
      <c r="BF386" s="100"/>
    </row>
    <row r="387">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c r="AM387" s="100"/>
      <c r="AN387" s="100"/>
      <c r="AO387" s="100"/>
      <c r="AP387" s="100"/>
      <c r="AQ387" s="100"/>
      <c r="AR387" s="100"/>
      <c r="AS387" s="100"/>
      <c r="AT387" s="100"/>
      <c r="AU387" s="100"/>
      <c r="AV387" s="100"/>
      <c r="AW387" s="100"/>
      <c r="AX387" s="100"/>
      <c r="AY387" s="100"/>
      <c r="AZ387" s="100"/>
      <c r="BA387" s="100"/>
      <c r="BB387" s="100"/>
      <c r="BC387" s="100"/>
      <c r="BD387" s="100"/>
      <c r="BE387" s="100"/>
      <c r="BF387" s="100"/>
    </row>
    <row r="388">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c r="AM388" s="100"/>
      <c r="AN388" s="100"/>
      <c r="AO388" s="100"/>
      <c r="AP388" s="100"/>
      <c r="AQ388" s="100"/>
      <c r="AR388" s="100"/>
      <c r="AS388" s="100"/>
      <c r="AT388" s="100"/>
      <c r="AU388" s="100"/>
      <c r="AV388" s="100"/>
      <c r="AW388" s="100"/>
      <c r="AX388" s="100"/>
      <c r="AY388" s="100"/>
      <c r="AZ388" s="100"/>
      <c r="BA388" s="100"/>
      <c r="BB388" s="100"/>
      <c r="BC388" s="100"/>
      <c r="BD388" s="100"/>
      <c r="BE388" s="100"/>
      <c r="BF388" s="100"/>
    </row>
    <row r="389">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100"/>
      <c r="AW389" s="100"/>
      <c r="AX389" s="100"/>
      <c r="AY389" s="100"/>
      <c r="AZ389" s="100"/>
      <c r="BA389" s="100"/>
      <c r="BB389" s="100"/>
      <c r="BC389" s="100"/>
      <c r="BD389" s="100"/>
      <c r="BE389" s="100"/>
      <c r="BF389" s="100"/>
    </row>
    <row r="390">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c r="AM390" s="100"/>
      <c r="AN390" s="100"/>
      <c r="AO390" s="100"/>
      <c r="AP390" s="100"/>
      <c r="AQ390" s="100"/>
      <c r="AR390" s="100"/>
      <c r="AS390" s="100"/>
      <c r="AT390" s="100"/>
      <c r="AU390" s="100"/>
      <c r="AV390" s="100"/>
      <c r="AW390" s="100"/>
      <c r="AX390" s="100"/>
      <c r="AY390" s="100"/>
      <c r="AZ390" s="100"/>
      <c r="BA390" s="100"/>
      <c r="BB390" s="100"/>
      <c r="BC390" s="100"/>
      <c r="BD390" s="100"/>
      <c r="BE390" s="100"/>
      <c r="BF390" s="100"/>
    </row>
    <row r="391">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c r="AM391" s="100"/>
      <c r="AN391" s="100"/>
      <c r="AO391" s="100"/>
      <c r="AP391" s="100"/>
      <c r="AQ391" s="100"/>
      <c r="AR391" s="100"/>
      <c r="AS391" s="100"/>
      <c r="AT391" s="100"/>
      <c r="AU391" s="100"/>
      <c r="AV391" s="100"/>
      <c r="AW391" s="100"/>
      <c r="AX391" s="100"/>
      <c r="AY391" s="100"/>
      <c r="AZ391" s="100"/>
      <c r="BA391" s="100"/>
      <c r="BB391" s="100"/>
      <c r="BC391" s="100"/>
      <c r="BD391" s="100"/>
      <c r="BE391" s="100"/>
      <c r="BF391" s="100"/>
    </row>
    <row r="392">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c r="AM392" s="100"/>
      <c r="AN392" s="100"/>
      <c r="AO392" s="100"/>
      <c r="AP392" s="100"/>
      <c r="AQ392" s="100"/>
      <c r="AR392" s="100"/>
      <c r="AS392" s="100"/>
      <c r="AT392" s="100"/>
      <c r="AU392" s="100"/>
      <c r="AV392" s="100"/>
      <c r="AW392" s="100"/>
      <c r="AX392" s="100"/>
      <c r="AY392" s="100"/>
      <c r="AZ392" s="100"/>
      <c r="BA392" s="100"/>
      <c r="BB392" s="100"/>
      <c r="BC392" s="100"/>
      <c r="BD392" s="100"/>
      <c r="BE392" s="100"/>
      <c r="BF392" s="100"/>
    </row>
    <row r="393">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100"/>
      <c r="AW393" s="100"/>
      <c r="AX393" s="100"/>
      <c r="AY393" s="100"/>
      <c r="AZ393" s="100"/>
      <c r="BA393" s="100"/>
      <c r="BB393" s="100"/>
      <c r="BC393" s="100"/>
      <c r="BD393" s="100"/>
      <c r="BE393" s="100"/>
      <c r="BF393" s="100"/>
    </row>
    <row r="394">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100"/>
      <c r="AW394" s="100"/>
      <c r="AX394" s="100"/>
      <c r="AY394" s="100"/>
      <c r="AZ394" s="100"/>
      <c r="BA394" s="100"/>
      <c r="BB394" s="100"/>
      <c r="BC394" s="100"/>
      <c r="BD394" s="100"/>
      <c r="BE394" s="100"/>
      <c r="BF394" s="100"/>
    </row>
    <row r="39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c r="AM395" s="100"/>
      <c r="AN395" s="100"/>
      <c r="AO395" s="100"/>
      <c r="AP395" s="100"/>
      <c r="AQ395" s="100"/>
      <c r="AR395" s="100"/>
      <c r="AS395" s="100"/>
      <c r="AT395" s="100"/>
      <c r="AU395" s="100"/>
      <c r="AV395" s="100"/>
      <c r="AW395" s="100"/>
      <c r="AX395" s="100"/>
      <c r="AY395" s="100"/>
      <c r="AZ395" s="100"/>
      <c r="BA395" s="100"/>
      <c r="BB395" s="100"/>
      <c r="BC395" s="100"/>
      <c r="BD395" s="100"/>
      <c r="BE395" s="100"/>
      <c r="BF395" s="100"/>
    </row>
    <row r="396">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100"/>
      <c r="AW396" s="100"/>
      <c r="AX396" s="100"/>
      <c r="AY396" s="100"/>
      <c r="AZ396" s="100"/>
      <c r="BA396" s="100"/>
      <c r="BB396" s="100"/>
      <c r="BC396" s="100"/>
      <c r="BD396" s="100"/>
      <c r="BE396" s="100"/>
      <c r="BF396" s="100"/>
    </row>
    <row r="397">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100"/>
      <c r="AW397" s="100"/>
      <c r="AX397" s="100"/>
      <c r="AY397" s="100"/>
      <c r="AZ397" s="100"/>
      <c r="BA397" s="100"/>
      <c r="BB397" s="100"/>
      <c r="BC397" s="100"/>
      <c r="BD397" s="100"/>
      <c r="BE397" s="100"/>
      <c r="BF397" s="100"/>
    </row>
    <row r="398">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100"/>
      <c r="AW398" s="100"/>
      <c r="AX398" s="100"/>
      <c r="AY398" s="100"/>
      <c r="AZ398" s="100"/>
      <c r="BA398" s="100"/>
      <c r="BB398" s="100"/>
      <c r="BC398" s="100"/>
      <c r="BD398" s="100"/>
      <c r="BE398" s="100"/>
      <c r="BF398" s="100"/>
    </row>
    <row r="399">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c r="AM399" s="100"/>
      <c r="AN399" s="100"/>
      <c r="AO399" s="100"/>
      <c r="AP399" s="100"/>
      <c r="AQ399" s="100"/>
      <c r="AR399" s="100"/>
      <c r="AS399" s="100"/>
      <c r="AT399" s="100"/>
      <c r="AU399" s="100"/>
      <c r="AV399" s="100"/>
      <c r="AW399" s="100"/>
      <c r="AX399" s="100"/>
      <c r="AY399" s="100"/>
      <c r="AZ399" s="100"/>
      <c r="BA399" s="100"/>
      <c r="BB399" s="100"/>
      <c r="BC399" s="100"/>
      <c r="BD399" s="100"/>
      <c r="BE399" s="100"/>
      <c r="BF399" s="100"/>
    </row>
    <row r="400">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100"/>
      <c r="AW400" s="100"/>
      <c r="AX400" s="100"/>
      <c r="AY400" s="100"/>
      <c r="AZ400" s="100"/>
      <c r="BA400" s="100"/>
      <c r="BB400" s="100"/>
      <c r="BC400" s="100"/>
      <c r="BD400" s="100"/>
      <c r="BE400" s="100"/>
      <c r="BF400" s="100"/>
    </row>
    <row r="401">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100"/>
      <c r="AW401" s="100"/>
      <c r="AX401" s="100"/>
      <c r="AY401" s="100"/>
      <c r="AZ401" s="100"/>
      <c r="BA401" s="100"/>
      <c r="BB401" s="100"/>
      <c r="BC401" s="100"/>
      <c r="BD401" s="100"/>
      <c r="BE401" s="100"/>
      <c r="BF401" s="100"/>
    </row>
    <row r="402">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100"/>
      <c r="AW402" s="100"/>
      <c r="AX402" s="100"/>
      <c r="AY402" s="100"/>
      <c r="AZ402" s="100"/>
      <c r="BA402" s="100"/>
      <c r="BB402" s="100"/>
      <c r="BC402" s="100"/>
      <c r="BD402" s="100"/>
      <c r="BE402" s="100"/>
      <c r="BF402" s="100"/>
    </row>
    <row r="403">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100"/>
      <c r="AW403" s="100"/>
      <c r="AX403" s="100"/>
      <c r="AY403" s="100"/>
      <c r="AZ403" s="100"/>
      <c r="BA403" s="100"/>
      <c r="BB403" s="100"/>
      <c r="BC403" s="100"/>
      <c r="BD403" s="100"/>
      <c r="BE403" s="100"/>
      <c r="BF403" s="100"/>
    </row>
    <row r="404">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100"/>
      <c r="AW404" s="100"/>
      <c r="AX404" s="100"/>
      <c r="AY404" s="100"/>
      <c r="AZ404" s="100"/>
      <c r="BA404" s="100"/>
      <c r="BB404" s="100"/>
      <c r="BC404" s="100"/>
      <c r="BD404" s="100"/>
      <c r="BE404" s="100"/>
      <c r="BF404" s="100"/>
    </row>
    <row r="40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100"/>
      <c r="AW405" s="100"/>
      <c r="AX405" s="100"/>
      <c r="AY405" s="100"/>
      <c r="AZ405" s="100"/>
      <c r="BA405" s="100"/>
      <c r="BB405" s="100"/>
      <c r="BC405" s="100"/>
      <c r="BD405" s="100"/>
      <c r="BE405" s="100"/>
      <c r="BF405" s="100"/>
    </row>
    <row r="406">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100"/>
      <c r="AW406" s="100"/>
      <c r="AX406" s="100"/>
      <c r="AY406" s="100"/>
      <c r="AZ406" s="100"/>
      <c r="BA406" s="100"/>
      <c r="BB406" s="100"/>
      <c r="BC406" s="100"/>
      <c r="BD406" s="100"/>
      <c r="BE406" s="100"/>
      <c r="BF406" s="100"/>
    </row>
    <row r="407">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100"/>
      <c r="AW407" s="100"/>
      <c r="AX407" s="100"/>
      <c r="AY407" s="100"/>
      <c r="AZ407" s="100"/>
      <c r="BA407" s="100"/>
      <c r="BB407" s="100"/>
      <c r="BC407" s="100"/>
      <c r="BD407" s="100"/>
      <c r="BE407" s="100"/>
      <c r="BF407" s="100"/>
    </row>
    <row r="408">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c r="AM408" s="100"/>
      <c r="AN408" s="100"/>
      <c r="AO408" s="100"/>
      <c r="AP408" s="100"/>
      <c r="AQ408" s="100"/>
      <c r="AR408" s="100"/>
      <c r="AS408" s="100"/>
      <c r="AT408" s="100"/>
      <c r="AU408" s="100"/>
      <c r="AV408" s="100"/>
      <c r="AW408" s="100"/>
      <c r="AX408" s="100"/>
      <c r="AY408" s="100"/>
      <c r="AZ408" s="100"/>
      <c r="BA408" s="100"/>
      <c r="BB408" s="100"/>
      <c r="BC408" s="100"/>
      <c r="BD408" s="100"/>
      <c r="BE408" s="100"/>
      <c r="BF408" s="100"/>
    </row>
    <row r="409">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c r="AT409" s="100"/>
      <c r="AU409" s="100"/>
      <c r="AV409" s="100"/>
      <c r="AW409" s="100"/>
      <c r="AX409" s="100"/>
      <c r="AY409" s="100"/>
      <c r="AZ409" s="100"/>
      <c r="BA409" s="100"/>
      <c r="BB409" s="100"/>
      <c r="BC409" s="100"/>
      <c r="BD409" s="100"/>
      <c r="BE409" s="100"/>
      <c r="BF409" s="100"/>
    </row>
    <row r="410">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c r="AM410" s="100"/>
      <c r="AN410" s="100"/>
      <c r="AO410" s="100"/>
      <c r="AP410" s="100"/>
      <c r="AQ410" s="100"/>
      <c r="AR410" s="100"/>
      <c r="AS410" s="100"/>
      <c r="AT410" s="100"/>
      <c r="AU410" s="100"/>
      <c r="AV410" s="100"/>
      <c r="AW410" s="100"/>
      <c r="AX410" s="100"/>
      <c r="AY410" s="100"/>
      <c r="AZ410" s="100"/>
      <c r="BA410" s="100"/>
      <c r="BB410" s="100"/>
      <c r="BC410" s="100"/>
      <c r="BD410" s="100"/>
      <c r="BE410" s="100"/>
      <c r="BF410" s="100"/>
    </row>
    <row r="411">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c r="AM411" s="100"/>
      <c r="AN411" s="100"/>
      <c r="AO411" s="100"/>
      <c r="AP411" s="100"/>
      <c r="AQ411" s="100"/>
      <c r="AR411" s="100"/>
      <c r="AS411" s="100"/>
      <c r="AT411" s="100"/>
      <c r="AU411" s="100"/>
      <c r="AV411" s="100"/>
      <c r="AW411" s="100"/>
      <c r="AX411" s="100"/>
      <c r="AY411" s="100"/>
      <c r="AZ411" s="100"/>
      <c r="BA411" s="100"/>
      <c r="BB411" s="100"/>
      <c r="BC411" s="100"/>
      <c r="BD411" s="100"/>
      <c r="BE411" s="100"/>
      <c r="BF411" s="100"/>
    </row>
    <row r="412">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100"/>
      <c r="AW412" s="100"/>
      <c r="AX412" s="100"/>
      <c r="AY412" s="100"/>
      <c r="AZ412" s="100"/>
      <c r="BA412" s="100"/>
      <c r="BB412" s="100"/>
      <c r="BC412" s="100"/>
      <c r="BD412" s="100"/>
      <c r="BE412" s="100"/>
      <c r="BF412" s="100"/>
    </row>
    <row r="413">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c r="AM413" s="100"/>
      <c r="AN413" s="100"/>
      <c r="AO413" s="100"/>
      <c r="AP413" s="100"/>
      <c r="AQ413" s="100"/>
      <c r="AR413" s="100"/>
      <c r="AS413" s="100"/>
      <c r="AT413" s="100"/>
      <c r="AU413" s="100"/>
      <c r="AV413" s="100"/>
      <c r="AW413" s="100"/>
      <c r="AX413" s="100"/>
      <c r="AY413" s="100"/>
      <c r="AZ413" s="100"/>
      <c r="BA413" s="100"/>
      <c r="BB413" s="100"/>
      <c r="BC413" s="100"/>
      <c r="BD413" s="100"/>
      <c r="BE413" s="100"/>
      <c r="BF413" s="100"/>
    </row>
    <row r="414">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c r="AM414" s="100"/>
      <c r="AN414" s="100"/>
      <c r="AO414" s="100"/>
      <c r="AP414" s="100"/>
      <c r="AQ414" s="100"/>
      <c r="AR414" s="100"/>
      <c r="AS414" s="100"/>
      <c r="AT414" s="100"/>
      <c r="AU414" s="100"/>
      <c r="AV414" s="100"/>
      <c r="AW414" s="100"/>
      <c r="AX414" s="100"/>
      <c r="AY414" s="100"/>
      <c r="AZ414" s="100"/>
      <c r="BA414" s="100"/>
      <c r="BB414" s="100"/>
      <c r="BC414" s="100"/>
      <c r="BD414" s="100"/>
      <c r="BE414" s="100"/>
      <c r="BF414" s="100"/>
    </row>
    <row r="41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c r="AM415" s="100"/>
      <c r="AN415" s="100"/>
      <c r="AO415" s="100"/>
      <c r="AP415" s="100"/>
      <c r="AQ415" s="100"/>
      <c r="AR415" s="100"/>
      <c r="AS415" s="100"/>
      <c r="AT415" s="100"/>
      <c r="AU415" s="100"/>
      <c r="AV415" s="100"/>
      <c r="AW415" s="100"/>
      <c r="AX415" s="100"/>
      <c r="AY415" s="100"/>
      <c r="AZ415" s="100"/>
      <c r="BA415" s="100"/>
      <c r="BB415" s="100"/>
      <c r="BC415" s="100"/>
      <c r="BD415" s="100"/>
      <c r="BE415" s="100"/>
      <c r="BF415" s="100"/>
    </row>
    <row r="416">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c r="AM416" s="100"/>
      <c r="AN416" s="100"/>
      <c r="AO416" s="100"/>
      <c r="AP416" s="100"/>
      <c r="AQ416" s="100"/>
      <c r="AR416" s="100"/>
      <c r="AS416" s="100"/>
      <c r="AT416" s="100"/>
      <c r="AU416" s="100"/>
      <c r="AV416" s="100"/>
      <c r="AW416" s="100"/>
      <c r="AX416" s="100"/>
      <c r="AY416" s="100"/>
      <c r="AZ416" s="100"/>
      <c r="BA416" s="100"/>
      <c r="BB416" s="100"/>
      <c r="BC416" s="100"/>
      <c r="BD416" s="100"/>
      <c r="BE416" s="100"/>
      <c r="BF416" s="100"/>
    </row>
    <row r="417">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c r="AM417" s="100"/>
      <c r="AN417" s="100"/>
      <c r="AO417" s="100"/>
      <c r="AP417" s="100"/>
      <c r="AQ417" s="100"/>
      <c r="AR417" s="100"/>
      <c r="AS417" s="100"/>
      <c r="AT417" s="100"/>
      <c r="AU417" s="100"/>
      <c r="AV417" s="100"/>
      <c r="AW417" s="100"/>
      <c r="AX417" s="100"/>
      <c r="AY417" s="100"/>
      <c r="AZ417" s="100"/>
      <c r="BA417" s="100"/>
      <c r="BB417" s="100"/>
      <c r="BC417" s="100"/>
      <c r="BD417" s="100"/>
      <c r="BE417" s="100"/>
      <c r="BF417" s="100"/>
    </row>
    <row r="418">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c r="AM418" s="100"/>
      <c r="AN418" s="100"/>
      <c r="AO418" s="100"/>
      <c r="AP418" s="100"/>
      <c r="AQ418" s="100"/>
      <c r="AR418" s="100"/>
      <c r="AS418" s="100"/>
      <c r="AT418" s="100"/>
      <c r="AU418" s="100"/>
      <c r="AV418" s="100"/>
      <c r="AW418" s="100"/>
      <c r="AX418" s="100"/>
      <c r="AY418" s="100"/>
      <c r="AZ418" s="100"/>
      <c r="BA418" s="100"/>
      <c r="BB418" s="100"/>
      <c r="BC418" s="100"/>
      <c r="BD418" s="100"/>
      <c r="BE418" s="100"/>
      <c r="BF418" s="100"/>
    </row>
    <row r="419">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c r="AM419" s="100"/>
      <c r="AN419" s="100"/>
      <c r="AO419" s="100"/>
      <c r="AP419" s="100"/>
      <c r="AQ419" s="100"/>
      <c r="AR419" s="100"/>
      <c r="AS419" s="100"/>
      <c r="AT419" s="100"/>
      <c r="AU419" s="100"/>
      <c r="AV419" s="100"/>
      <c r="AW419" s="100"/>
      <c r="AX419" s="100"/>
      <c r="AY419" s="100"/>
      <c r="AZ419" s="100"/>
      <c r="BA419" s="100"/>
      <c r="BB419" s="100"/>
      <c r="BC419" s="100"/>
      <c r="BD419" s="100"/>
      <c r="BE419" s="100"/>
      <c r="BF419" s="100"/>
    </row>
    <row r="420">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100"/>
      <c r="AW420" s="100"/>
      <c r="AX420" s="100"/>
      <c r="AY420" s="100"/>
      <c r="AZ420" s="100"/>
      <c r="BA420" s="100"/>
      <c r="BB420" s="100"/>
      <c r="BC420" s="100"/>
      <c r="BD420" s="100"/>
      <c r="BE420" s="100"/>
      <c r="BF420" s="100"/>
    </row>
    <row r="421">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c r="AM421" s="100"/>
      <c r="AN421" s="100"/>
      <c r="AO421" s="100"/>
      <c r="AP421" s="100"/>
      <c r="AQ421" s="100"/>
      <c r="AR421" s="100"/>
      <c r="AS421" s="100"/>
      <c r="AT421" s="100"/>
      <c r="AU421" s="100"/>
      <c r="AV421" s="100"/>
      <c r="AW421" s="100"/>
      <c r="AX421" s="100"/>
      <c r="AY421" s="100"/>
      <c r="AZ421" s="100"/>
      <c r="BA421" s="100"/>
      <c r="BB421" s="100"/>
      <c r="BC421" s="100"/>
      <c r="BD421" s="100"/>
      <c r="BE421" s="100"/>
      <c r="BF421" s="100"/>
    </row>
    <row r="422">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c r="AM422" s="100"/>
      <c r="AN422" s="100"/>
      <c r="AO422" s="100"/>
      <c r="AP422" s="100"/>
      <c r="AQ422" s="100"/>
      <c r="AR422" s="100"/>
      <c r="AS422" s="100"/>
      <c r="AT422" s="100"/>
      <c r="AU422" s="100"/>
      <c r="AV422" s="100"/>
      <c r="AW422" s="100"/>
      <c r="AX422" s="100"/>
      <c r="AY422" s="100"/>
      <c r="AZ422" s="100"/>
      <c r="BA422" s="100"/>
      <c r="BB422" s="100"/>
      <c r="BC422" s="100"/>
      <c r="BD422" s="100"/>
      <c r="BE422" s="100"/>
      <c r="BF422" s="100"/>
    </row>
    <row r="423">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c r="AM423" s="100"/>
      <c r="AN423" s="100"/>
      <c r="AO423" s="100"/>
      <c r="AP423" s="100"/>
      <c r="AQ423" s="100"/>
      <c r="AR423" s="100"/>
      <c r="AS423" s="100"/>
      <c r="AT423" s="100"/>
      <c r="AU423" s="100"/>
      <c r="AV423" s="100"/>
      <c r="AW423" s="100"/>
      <c r="AX423" s="100"/>
      <c r="AY423" s="100"/>
      <c r="AZ423" s="100"/>
      <c r="BA423" s="100"/>
      <c r="BB423" s="100"/>
      <c r="BC423" s="100"/>
      <c r="BD423" s="100"/>
      <c r="BE423" s="100"/>
      <c r="BF423" s="100"/>
    </row>
    <row r="424">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c r="AM424" s="100"/>
      <c r="AN424" s="100"/>
      <c r="AO424" s="100"/>
      <c r="AP424" s="100"/>
      <c r="AQ424" s="100"/>
      <c r="AR424" s="100"/>
      <c r="AS424" s="100"/>
      <c r="AT424" s="100"/>
      <c r="AU424" s="100"/>
      <c r="AV424" s="100"/>
      <c r="AW424" s="100"/>
      <c r="AX424" s="100"/>
      <c r="AY424" s="100"/>
      <c r="AZ424" s="100"/>
      <c r="BA424" s="100"/>
      <c r="BB424" s="100"/>
      <c r="BC424" s="100"/>
      <c r="BD424" s="100"/>
      <c r="BE424" s="100"/>
      <c r="BF424" s="100"/>
    </row>
    <row r="4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c r="AM425" s="100"/>
      <c r="AN425" s="100"/>
      <c r="AO425" s="100"/>
      <c r="AP425" s="100"/>
      <c r="AQ425" s="100"/>
      <c r="AR425" s="100"/>
      <c r="AS425" s="100"/>
      <c r="AT425" s="100"/>
      <c r="AU425" s="100"/>
      <c r="AV425" s="100"/>
      <c r="AW425" s="100"/>
      <c r="AX425" s="100"/>
      <c r="AY425" s="100"/>
      <c r="AZ425" s="100"/>
      <c r="BA425" s="100"/>
      <c r="BB425" s="100"/>
      <c r="BC425" s="100"/>
      <c r="BD425" s="100"/>
      <c r="BE425" s="100"/>
      <c r="BF425" s="100"/>
    </row>
    <row r="426">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100"/>
      <c r="AW426" s="100"/>
      <c r="AX426" s="100"/>
      <c r="AY426" s="100"/>
      <c r="AZ426" s="100"/>
      <c r="BA426" s="100"/>
      <c r="BB426" s="100"/>
      <c r="BC426" s="100"/>
      <c r="BD426" s="100"/>
      <c r="BE426" s="100"/>
      <c r="BF426" s="100"/>
    </row>
    <row r="427">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c r="AM427" s="100"/>
      <c r="AN427" s="100"/>
      <c r="AO427" s="100"/>
      <c r="AP427" s="100"/>
      <c r="AQ427" s="100"/>
      <c r="AR427" s="100"/>
      <c r="AS427" s="100"/>
      <c r="AT427" s="100"/>
      <c r="AU427" s="100"/>
      <c r="AV427" s="100"/>
      <c r="AW427" s="100"/>
      <c r="AX427" s="100"/>
      <c r="AY427" s="100"/>
      <c r="AZ427" s="100"/>
      <c r="BA427" s="100"/>
      <c r="BB427" s="100"/>
      <c r="BC427" s="100"/>
      <c r="BD427" s="100"/>
      <c r="BE427" s="100"/>
      <c r="BF427" s="100"/>
    </row>
    <row r="428">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c r="AM428" s="100"/>
      <c r="AN428" s="100"/>
      <c r="AO428" s="100"/>
      <c r="AP428" s="100"/>
      <c r="AQ428" s="100"/>
      <c r="AR428" s="100"/>
      <c r="AS428" s="100"/>
      <c r="AT428" s="100"/>
      <c r="AU428" s="100"/>
      <c r="AV428" s="100"/>
      <c r="AW428" s="100"/>
      <c r="AX428" s="100"/>
      <c r="AY428" s="100"/>
      <c r="AZ428" s="100"/>
      <c r="BA428" s="100"/>
      <c r="BB428" s="100"/>
      <c r="BC428" s="100"/>
      <c r="BD428" s="100"/>
      <c r="BE428" s="100"/>
      <c r="BF428" s="100"/>
    </row>
    <row r="429">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100"/>
      <c r="AW429" s="100"/>
      <c r="AX429" s="100"/>
      <c r="AY429" s="100"/>
      <c r="AZ429" s="100"/>
      <c r="BA429" s="100"/>
      <c r="BB429" s="100"/>
      <c r="BC429" s="100"/>
      <c r="BD429" s="100"/>
      <c r="BE429" s="100"/>
      <c r="BF429" s="100"/>
    </row>
    <row r="430">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100"/>
      <c r="AW430" s="100"/>
      <c r="AX430" s="100"/>
      <c r="AY430" s="100"/>
      <c r="AZ430" s="100"/>
      <c r="BA430" s="100"/>
      <c r="BB430" s="100"/>
      <c r="BC430" s="100"/>
      <c r="BD430" s="100"/>
      <c r="BE430" s="100"/>
      <c r="BF430" s="100"/>
    </row>
    <row r="431">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100"/>
      <c r="AW431" s="100"/>
      <c r="AX431" s="100"/>
      <c r="AY431" s="100"/>
      <c r="AZ431" s="100"/>
      <c r="BA431" s="100"/>
      <c r="BB431" s="100"/>
      <c r="BC431" s="100"/>
      <c r="BD431" s="100"/>
      <c r="BE431" s="100"/>
      <c r="BF431" s="100"/>
    </row>
    <row r="432">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100"/>
      <c r="AW432" s="100"/>
      <c r="AX432" s="100"/>
      <c r="AY432" s="100"/>
      <c r="AZ432" s="100"/>
      <c r="BA432" s="100"/>
      <c r="BB432" s="100"/>
      <c r="BC432" s="100"/>
      <c r="BD432" s="100"/>
      <c r="BE432" s="100"/>
      <c r="BF432" s="100"/>
    </row>
    <row r="433">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100"/>
      <c r="AW433" s="100"/>
      <c r="AX433" s="100"/>
      <c r="AY433" s="100"/>
      <c r="AZ433" s="100"/>
      <c r="BA433" s="100"/>
      <c r="BB433" s="100"/>
      <c r="BC433" s="100"/>
      <c r="BD433" s="100"/>
      <c r="BE433" s="100"/>
      <c r="BF433" s="100"/>
    </row>
    <row r="434">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100"/>
      <c r="AW434" s="100"/>
      <c r="AX434" s="100"/>
      <c r="AY434" s="100"/>
      <c r="AZ434" s="100"/>
      <c r="BA434" s="100"/>
      <c r="BB434" s="100"/>
      <c r="BC434" s="100"/>
      <c r="BD434" s="100"/>
      <c r="BE434" s="100"/>
      <c r="BF434" s="100"/>
    </row>
    <row r="43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100"/>
      <c r="AW435" s="100"/>
      <c r="AX435" s="100"/>
      <c r="AY435" s="100"/>
      <c r="AZ435" s="100"/>
      <c r="BA435" s="100"/>
      <c r="BB435" s="100"/>
      <c r="BC435" s="100"/>
      <c r="BD435" s="100"/>
      <c r="BE435" s="100"/>
      <c r="BF435" s="100"/>
    </row>
    <row r="436">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100"/>
      <c r="AW436" s="100"/>
      <c r="AX436" s="100"/>
      <c r="AY436" s="100"/>
      <c r="AZ436" s="100"/>
      <c r="BA436" s="100"/>
      <c r="BB436" s="100"/>
      <c r="BC436" s="100"/>
      <c r="BD436" s="100"/>
      <c r="BE436" s="100"/>
      <c r="BF436" s="100"/>
    </row>
    <row r="437">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100"/>
      <c r="AW437" s="100"/>
      <c r="AX437" s="100"/>
      <c r="AY437" s="100"/>
      <c r="AZ437" s="100"/>
      <c r="BA437" s="100"/>
      <c r="BB437" s="100"/>
      <c r="BC437" s="100"/>
      <c r="BD437" s="100"/>
      <c r="BE437" s="100"/>
      <c r="BF437" s="100"/>
    </row>
    <row r="438">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100"/>
      <c r="AW438" s="100"/>
      <c r="AX438" s="100"/>
      <c r="AY438" s="100"/>
      <c r="AZ438" s="100"/>
      <c r="BA438" s="100"/>
      <c r="BB438" s="100"/>
      <c r="BC438" s="100"/>
      <c r="BD438" s="100"/>
      <c r="BE438" s="100"/>
      <c r="BF438" s="100"/>
    </row>
    <row r="439">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100"/>
      <c r="AW439" s="100"/>
      <c r="AX439" s="100"/>
      <c r="AY439" s="100"/>
      <c r="AZ439" s="100"/>
      <c r="BA439" s="100"/>
      <c r="BB439" s="100"/>
      <c r="BC439" s="100"/>
      <c r="BD439" s="100"/>
      <c r="BE439" s="100"/>
      <c r="BF439" s="100"/>
    </row>
    <row r="440">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100"/>
      <c r="AW440" s="100"/>
      <c r="AX440" s="100"/>
      <c r="AY440" s="100"/>
      <c r="AZ440" s="100"/>
      <c r="BA440" s="100"/>
      <c r="BB440" s="100"/>
      <c r="BC440" s="100"/>
      <c r="BD440" s="100"/>
      <c r="BE440" s="100"/>
      <c r="BF440" s="100"/>
    </row>
    <row r="441">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100"/>
      <c r="AW441" s="100"/>
      <c r="AX441" s="100"/>
      <c r="AY441" s="100"/>
      <c r="AZ441" s="100"/>
      <c r="BA441" s="100"/>
      <c r="BB441" s="100"/>
      <c r="BC441" s="100"/>
      <c r="BD441" s="100"/>
      <c r="BE441" s="100"/>
      <c r="BF441" s="100"/>
    </row>
    <row r="442">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c r="AM442" s="100"/>
      <c r="AN442" s="100"/>
      <c r="AO442" s="100"/>
      <c r="AP442" s="100"/>
      <c r="AQ442" s="100"/>
      <c r="AR442" s="100"/>
      <c r="AS442" s="100"/>
      <c r="AT442" s="100"/>
      <c r="AU442" s="100"/>
      <c r="AV442" s="100"/>
      <c r="AW442" s="100"/>
      <c r="AX442" s="100"/>
      <c r="AY442" s="100"/>
      <c r="AZ442" s="100"/>
      <c r="BA442" s="100"/>
      <c r="BB442" s="100"/>
      <c r="BC442" s="100"/>
      <c r="BD442" s="100"/>
      <c r="BE442" s="100"/>
      <c r="BF442" s="100"/>
    </row>
    <row r="443">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100"/>
      <c r="AW443" s="100"/>
      <c r="AX443" s="100"/>
      <c r="AY443" s="100"/>
      <c r="AZ443" s="100"/>
      <c r="BA443" s="100"/>
      <c r="BB443" s="100"/>
      <c r="BC443" s="100"/>
      <c r="BD443" s="100"/>
      <c r="BE443" s="100"/>
      <c r="BF443" s="100"/>
    </row>
    <row r="444">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100"/>
      <c r="AW444" s="100"/>
      <c r="AX444" s="100"/>
      <c r="AY444" s="100"/>
      <c r="AZ444" s="100"/>
      <c r="BA444" s="100"/>
      <c r="BB444" s="100"/>
      <c r="BC444" s="100"/>
      <c r="BD444" s="100"/>
      <c r="BE444" s="100"/>
      <c r="BF444" s="100"/>
    </row>
    <row r="44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100"/>
      <c r="AW445" s="100"/>
      <c r="AX445" s="100"/>
      <c r="AY445" s="100"/>
      <c r="AZ445" s="100"/>
      <c r="BA445" s="100"/>
      <c r="BB445" s="100"/>
      <c r="BC445" s="100"/>
      <c r="BD445" s="100"/>
      <c r="BE445" s="100"/>
      <c r="BF445" s="100"/>
    </row>
    <row r="446">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100"/>
      <c r="AW446" s="100"/>
      <c r="AX446" s="100"/>
      <c r="AY446" s="100"/>
      <c r="AZ446" s="100"/>
      <c r="BA446" s="100"/>
      <c r="BB446" s="100"/>
      <c r="BC446" s="100"/>
      <c r="BD446" s="100"/>
      <c r="BE446" s="100"/>
      <c r="BF446" s="100"/>
    </row>
    <row r="447">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100"/>
      <c r="AW447" s="100"/>
      <c r="AX447" s="100"/>
      <c r="AY447" s="100"/>
      <c r="AZ447" s="100"/>
      <c r="BA447" s="100"/>
      <c r="BB447" s="100"/>
      <c r="BC447" s="100"/>
      <c r="BD447" s="100"/>
      <c r="BE447" s="100"/>
      <c r="BF447" s="100"/>
    </row>
    <row r="448">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100"/>
      <c r="AW448" s="100"/>
      <c r="AX448" s="100"/>
      <c r="AY448" s="100"/>
      <c r="AZ448" s="100"/>
      <c r="BA448" s="100"/>
      <c r="BB448" s="100"/>
      <c r="BC448" s="100"/>
      <c r="BD448" s="100"/>
      <c r="BE448" s="100"/>
      <c r="BF448" s="100"/>
    </row>
    <row r="449">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100"/>
      <c r="AW449" s="100"/>
      <c r="AX449" s="100"/>
      <c r="AY449" s="100"/>
      <c r="AZ449" s="100"/>
      <c r="BA449" s="100"/>
      <c r="BB449" s="100"/>
      <c r="BC449" s="100"/>
      <c r="BD449" s="100"/>
      <c r="BE449" s="100"/>
      <c r="BF449" s="100"/>
    </row>
    <row r="450">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100"/>
      <c r="AW450" s="100"/>
      <c r="AX450" s="100"/>
      <c r="AY450" s="100"/>
      <c r="AZ450" s="100"/>
      <c r="BA450" s="100"/>
      <c r="BB450" s="100"/>
      <c r="BC450" s="100"/>
      <c r="BD450" s="100"/>
      <c r="BE450" s="100"/>
      <c r="BF450" s="100"/>
    </row>
    <row r="451">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100"/>
      <c r="AW451" s="100"/>
      <c r="AX451" s="100"/>
      <c r="AY451" s="100"/>
      <c r="AZ451" s="100"/>
      <c r="BA451" s="100"/>
      <c r="BB451" s="100"/>
      <c r="BC451" s="100"/>
      <c r="BD451" s="100"/>
      <c r="BE451" s="100"/>
      <c r="BF451" s="100"/>
    </row>
    <row r="452">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c r="AM452" s="100"/>
      <c r="AN452" s="100"/>
      <c r="AO452" s="100"/>
      <c r="AP452" s="100"/>
      <c r="AQ452" s="100"/>
      <c r="AR452" s="100"/>
      <c r="AS452" s="100"/>
      <c r="AT452" s="100"/>
      <c r="AU452" s="100"/>
      <c r="AV452" s="100"/>
      <c r="AW452" s="100"/>
      <c r="AX452" s="100"/>
      <c r="AY452" s="100"/>
      <c r="AZ452" s="100"/>
      <c r="BA452" s="100"/>
      <c r="BB452" s="100"/>
      <c r="BC452" s="100"/>
      <c r="BD452" s="100"/>
      <c r="BE452" s="100"/>
      <c r="BF452" s="100"/>
    </row>
    <row r="453">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100"/>
      <c r="AW453" s="100"/>
      <c r="AX453" s="100"/>
      <c r="AY453" s="100"/>
      <c r="AZ453" s="100"/>
      <c r="BA453" s="100"/>
      <c r="BB453" s="100"/>
      <c r="BC453" s="100"/>
      <c r="BD453" s="100"/>
      <c r="BE453" s="100"/>
      <c r="BF453" s="100"/>
    </row>
    <row r="454">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100"/>
      <c r="AW454" s="100"/>
      <c r="AX454" s="100"/>
      <c r="AY454" s="100"/>
      <c r="AZ454" s="100"/>
      <c r="BA454" s="100"/>
      <c r="BB454" s="100"/>
      <c r="BC454" s="100"/>
      <c r="BD454" s="100"/>
      <c r="BE454" s="100"/>
      <c r="BF454" s="100"/>
    </row>
    <row r="45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100"/>
      <c r="AW455" s="100"/>
      <c r="AX455" s="100"/>
      <c r="AY455" s="100"/>
      <c r="AZ455" s="100"/>
      <c r="BA455" s="100"/>
      <c r="BB455" s="100"/>
      <c r="BC455" s="100"/>
      <c r="BD455" s="100"/>
      <c r="BE455" s="100"/>
      <c r="BF455" s="100"/>
    </row>
    <row r="456">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100"/>
      <c r="AW456" s="100"/>
      <c r="AX456" s="100"/>
      <c r="AY456" s="100"/>
      <c r="AZ456" s="100"/>
      <c r="BA456" s="100"/>
      <c r="BB456" s="100"/>
      <c r="BC456" s="100"/>
      <c r="BD456" s="100"/>
      <c r="BE456" s="100"/>
      <c r="BF456" s="100"/>
    </row>
    <row r="457">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c r="AM457" s="100"/>
      <c r="AN457" s="100"/>
      <c r="AO457" s="100"/>
      <c r="AP457" s="100"/>
      <c r="AQ457" s="100"/>
      <c r="AR457" s="100"/>
      <c r="AS457" s="100"/>
      <c r="AT457" s="100"/>
      <c r="AU457" s="100"/>
      <c r="AV457" s="100"/>
      <c r="AW457" s="100"/>
      <c r="AX457" s="100"/>
      <c r="AY457" s="100"/>
      <c r="AZ457" s="100"/>
      <c r="BA457" s="100"/>
      <c r="BB457" s="100"/>
      <c r="BC457" s="100"/>
      <c r="BD457" s="100"/>
      <c r="BE457" s="100"/>
      <c r="BF457" s="100"/>
    </row>
    <row r="458">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100"/>
      <c r="AW458" s="100"/>
      <c r="AX458" s="100"/>
      <c r="AY458" s="100"/>
      <c r="AZ458" s="100"/>
      <c r="BA458" s="100"/>
      <c r="BB458" s="100"/>
      <c r="BC458" s="100"/>
      <c r="BD458" s="100"/>
      <c r="BE458" s="100"/>
      <c r="BF458" s="100"/>
    </row>
    <row r="459">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100"/>
      <c r="AW459" s="100"/>
      <c r="AX459" s="100"/>
      <c r="AY459" s="100"/>
      <c r="AZ459" s="100"/>
      <c r="BA459" s="100"/>
      <c r="BB459" s="100"/>
      <c r="BC459" s="100"/>
      <c r="BD459" s="100"/>
      <c r="BE459" s="100"/>
      <c r="BF459" s="100"/>
    </row>
    <row r="460">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100"/>
      <c r="AW460" s="100"/>
      <c r="AX460" s="100"/>
      <c r="AY460" s="100"/>
      <c r="AZ460" s="100"/>
      <c r="BA460" s="100"/>
      <c r="BB460" s="100"/>
      <c r="BC460" s="100"/>
      <c r="BD460" s="100"/>
      <c r="BE460" s="100"/>
      <c r="BF460" s="100"/>
    </row>
    <row r="461">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100"/>
      <c r="AW461" s="100"/>
      <c r="AX461" s="100"/>
      <c r="AY461" s="100"/>
      <c r="AZ461" s="100"/>
      <c r="BA461" s="100"/>
      <c r="BB461" s="100"/>
      <c r="BC461" s="100"/>
      <c r="BD461" s="100"/>
      <c r="BE461" s="100"/>
      <c r="BF461" s="100"/>
    </row>
    <row r="462">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100"/>
      <c r="AW462" s="100"/>
      <c r="AX462" s="100"/>
      <c r="AY462" s="100"/>
      <c r="AZ462" s="100"/>
      <c r="BA462" s="100"/>
      <c r="BB462" s="100"/>
      <c r="BC462" s="100"/>
      <c r="BD462" s="100"/>
      <c r="BE462" s="100"/>
      <c r="BF462" s="100"/>
    </row>
    <row r="463">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c r="AM463" s="100"/>
      <c r="AN463" s="100"/>
      <c r="AO463" s="100"/>
      <c r="AP463" s="100"/>
      <c r="AQ463" s="100"/>
      <c r="AR463" s="100"/>
      <c r="AS463" s="100"/>
      <c r="AT463" s="100"/>
      <c r="AU463" s="100"/>
      <c r="AV463" s="100"/>
      <c r="AW463" s="100"/>
      <c r="AX463" s="100"/>
      <c r="AY463" s="100"/>
      <c r="AZ463" s="100"/>
      <c r="BA463" s="100"/>
      <c r="BB463" s="100"/>
      <c r="BC463" s="100"/>
      <c r="BD463" s="100"/>
      <c r="BE463" s="100"/>
      <c r="BF463" s="100"/>
    </row>
    <row r="464">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100"/>
      <c r="AW464" s="100"/>
      <c r="AX464" s="100"/>
      <c r="AY464" s="100"/>
      <c r="AZ464" s="100"/>
      <c r="BA464" s="100"/>
      <c r="BB464" s="100"/>
      <c r="BC464" s="100"/>
      <c r="BD464" s="100"/>
      <c r="BE464" s="100"/>
      <c r="BF464" s="100"/>
    </row>
    <row r="46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100"/>
      <c r="AW465" s="100"/>
      <c r="AX465" s="100"/>
      <c r="AY465" s="100"/>
      <c r="AZ465" s="100"/>
      <c r="BA465" s="100"/>
      <c r="BB465" s="100"/>
      <c r="BC465" s="100"/>
      <c r="BD465" s="100"/>
      <c r="BE465" s="100"/>
      <c r="BF465" s="100"/>
    </row>
    <row r="466">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100"/>
      <c r="AW466" s="100"/>
      <c r="AX466" s="100"/>
      <c r="AY466" s="100"/>
      <c r="AZ466" s="100"/>
      <c r="BA466" s="100"/>
      <c r="BB466" s="100"/>
      <c r="BC466" s="100"/>
      <c r="BD466" s="100"/>
      <c r="BE466" s="100"/>
      <c r="BF466" s="100"/>
    </row>
    <row r="467">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100"/>
      <c r="AW467" s="100"/>
      <c r="AX467" s="100"/>
      <c r="AY467" s="100"/>
      <c r="AZ467" s="100"/>
      <c r="BA467" s="100"/>
      <c r="BB467" s="100"/>
      <c r="BC467" s="100"/>
      <c r="BD467" s="100"/>
      <c r="BE467" s="100"/>
      <c r="BF467" s="100"/>
    </row>
    <row r="468">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100"/>
      <c r="AW468" s="100"/>
      <c r="AX468" s="100"/>
      <c r="AY468" s="100"/>
      <c r="AZ468" s="100"/>
      <c r="BA468" s="100"/>
      <c r="BB468" s="100"/>
      <c r="BC468" s="100"/>
      <c r="BD468" s="100"/>
      <c r="BE468" s="100"/>
      <c r="BF468" s="100"/>
    </row>
    <row r="469">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100"/>
      <c r="AW469" s="100"/>
      <c r="AX469" s="100"/>
      <c r="AY469" s="100"/>
      <c r="AZ469" s="100"/>
      <c r="BA469" s="100"/>
      <c r="BB469" s="100"/>
      <c r="BC469" s="100"/>
      <c r="BD469" s="100"/>
      <c r="BE469" s="100"/>
      <c r="BF469" s="100"/>
    </row>
    <row r="470">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100"/>
      <c r="AW470" s="100"/>
      <c r="AX470" s="100"/>
      <c r="AY470" s="100"/>
      <c r="AZ470" s="100"/>
      <c r="BA470" s="100"/>
      <c r="BB470" s="100"/>
      <c r="BC470" s="100"/>
      <c r="BD470" s="100"/>
      <c r="BE470" s="100"/>
      <c r="BF470" s="100"/>
    </row>
    <row r="471">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c r="AM471" s="100"/>
      <c r="AN471" s="100"/>
      <c r="AO471" s="100"/>
      <c r="AP471" s="100"/>
      <c r="AQ471" s="100"/>
      <c r="AR471" s="100"/>
      <c r="AS471" s="100"/>
      <c r="AT471" s="100"/>
      <c r="AU471" s="100"/>
      <c r="AV471" s="100"/>
      <c r="AW471" s="100"/>
      <c r="AX471" s="100"/>
      <c r="AY471" s="100"/>
      <c r="AZ471" s="100"/>
      <c r="BA471" s="100"/>
      <c r="BB471" s="100"/>
      <c r="BC471" s="100"/>
      <c r="BD471" s="100"/>
      <c r="BE471" s="100"/>
      <c r="BF471" s="100"/>
    </row>
    <row r="472">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100"/>
      <c r="AW472" s="100"/>
      <c r="AX472" s="100"/>
      <c r="AY472" s="100"/>
      <c r="AZ472" s="100"/>
      <c r="BA472" s="100"/>
      <c r="BB472" s="100"/>
      <c r="BC472" s="100"/>
      <c r="BD472" s="100"/>
      <c r="BE472" s="100"/>
      <c r="BF472" s="100"/>
    </row>
    <row r="473">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100"/>
      <c r="AW473" s="100"/>
      <c r="AX473" s="100"/>
      <c r="AY473" s="100"/>
      <c r="AZ473" s="100"/>
      <c r="BA473" s="100"/>
      <c r="BB473" s="100"/>
      <c r="BC473" s="100"/>
      <c r="BD473" s="100"/>
      <c r="BE473" s="100"/>
      <c r="BF473" s="100"/>
    </row>
    <row r="474">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100"/>
      <c r="AW474" s="100"/>
      <c r="AX474" s="100"/>
      <c r="AY474" s="100"/>
      <c r="AZ474" s="100"/>
      <c r="BA474" s="100"/>
      <c r="BB474" s="100"/>
      <c r="BC474" s="100"/>
      <c r="BD474" s="100"/>
      <c r="BE474" s="100"/>
      <c r="BF474" s="100"/>
    </row>
    <row r="47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100"/>
      <c r="AW475" s="100"/>
      <c r="AX475" s="100"/>
      <c r="AY475" s="100"/>
      <c r="AZ475" s="100"/>
      <c r="BA475" s="100"/>
      <c r="BB475" s="100"/>
      <c r="BC475" s="100"/>
      <c r="BD475" s="100"/>
      <c r="BE475" s="100"/>
      <c r="BF475" s="100"/>
    </row>
    <row r="476">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100"/>
      <c r="AW476" s="100"/>
      <c r="AX476" s="100"/>
      <c r="AY476" s="100"/>
      <c r="AZ476" s="100"/>
      <c r="BA476" s="100"/>
      <c r="BB476" s="100"/>
      <c r="BC476" s="100"/>
      <c r="BD476" s="100"/>
      <c r="BE476" s="100"/>
      <c r="BF476" s="100"/>
    </row>
    <row r="477">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100"/>
      <c r="AW477" s="100"/>
      <c r="AX477" s="100"/>
      <c r="AY477" s="100"/>
      <c r="AZ477" s="100"/>
      <c r="BA477" s="100"/>
      <c r="BB477" s="100"/>
      <c r="BC477" s="100"/>
      <c r="BD477" s="100"/>
      <c r="BE477" s="100"/>
      <c r="BF477" s="100"/>
    </row>
    <row r="478">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100"/>
      <c r="AW478" s="100"/>
      <c r="AX478" s="100"/>
      <c r="AY478" s="100"/>
      <c r="AZ478" s="100"/>
      <c r="BA478" s="100"/>
      <c r="BB478" s="100"/>
      <c r="BC478" s="100"/>
      <c r="BD478" s="100"/>
      <c r="BE478" s="100"/>
      <c r="BF478" s="100"/>
    </row>
    <row r="479">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100"/>
      <c r="AW479" s="100"/>
      <c r="AX479" s="100"/>
      <c r="AY479" s="100"/>
      <c r="AZ479" s="100"/>
      <c r="BA479" s="100"/>
      <c r="BB479" s="100"/>
      <c r="BC479" s="100"/>
      <c r="BD479" s="100"/>
      <c r="BE479" s="100"/>
      <c r="BF479" s="100"/>
    </row>
    <row r="480">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c r="AM480" s="100"/>
      <c r="AN480" s="100"/>
      <c r="AO480" s="100"/>
      <c r="AP480" s="100"/>
      <c r="AQ480" s="100"/>
      <c r="AR480" s="100"/>
      <c r="AS480" s="100"/>
      <c r="AT480" s="100"/>
      <c r="AU480" s="100"/>
      <c r="AV480" s="100"/>
      <c r="AW480" s="100"/>
      <c r="AX480" s="100"/>
      <c r="AY480" s="100"/>
      <c r="AZ480" s="100"/>
      <c r="BA480" s="100"/>
      <c r="BB480" s="100"/>
      <c r="BC480" s="100"/>
      <c r="BD480" s="100"/>
      <c r="BE480" s="100"/>
      <c r="BF480" s="100"/>
    </row>
    <row r="481">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100"/>
      <c r="AW481" s="100"/>
      <c r="AX481" s="100"/>
      <c r="AY481" s="100"/>
      <c r="AZ481" s="100"/>
      <c r="BA481" s="100"/>
      <c r="BB481" s="100"/>
      <c r="BC481" s="100"/>
      <c r="BD481" s="100"/>
      <c r="BE481" s="100"/>
      <c r="BF481" s="100"/>
    </row>
    <row r="482">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100"/>
      <c r="AW482" s="100"/>
      <c r="AX482" s="100"/>
      <c r="AY482" s="100"/>
      <c r="AZ482" s="100"/>
      <c r="BA482" s="100"/>
      <c r="BB482" s="100"/>
      <c r="BC482" s="100"/>
      <c r="BD482" s="100"/>
      <c r="BE482" s="100"/>
      <c r="BF482" s="100"/>
    </row>
    <row r="483">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100"/>
      <c r="AW483" s="100"/>
      <c r="AX483" s="100"/>
      <c r="AY483" s="100"/>
      <c r="AZ483" s="100"/>
      <c r="BA483" s="100"/>
      <c r="BB483" s="100"/>
      <c r="BC483" s="100"/>
      <c r="BD483" s="100"/>
      <c r="BE483" s="100"/>
      <c r="BF483" s="100"/>
    </row>
    <row r="484">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100"/>
      <c r="AW484" s="100"/>
      <c r="AX484" s="100"/>
      <c r="AY484" s="100"/>
      <c r="AZ484" s="100"/>
      <c r="BA484" s="100"/>
      <c r="BB484" s="100"/>
      <c r="BC484" s="100"/>
      <c r="BD484" s="100"/>
      <c r="BE484" s="100"/>
      <c r="BF484" s="100"/>
    </row>
    <row r="48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100"/>
      <c r="AW485" s="100"/>
      <c r="AX485" s="100"/>
      <c r="AY485" s="100"/>
      <c r="AZ485" s="100"/>
      <c r="BA485" s="100"/>
      <c r="BB485" s="100"/>
      <c r="BC485" s="100"/>
      <c r="BD485" s="100"/>
      <c r="BE485" s="100"/>
      <c r="BF485" s="100"/>
    </row>
    <row r="486">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100"/>
      <c r="AW486" s="100"/>
      <c r="AX486" s="100"/>
      <c r="AY486" s="100"/>
      <c r="AZ486" s="100"/>
      <c r="BA486" s="100"/>
      <c r="BB486" s="100"/>
      <c r="BC486" s="100"/>
      <c r="BD486" s="100"/>
      <c r="BE486" s="100"/>
      <c r="BF486" s="100"/>
    </row>
    <row r="487">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100"/>
      <c r="AW487" s="100"/>
      <c r="AX487" s="100"/>
      <c r="AY487" s="100"/>
      <c r="AZ487" s="100"/>
      <c r="BA487" s="100"/>
      <c r="BB487" s="100"/>
      <c r="BC487" s="100"/>
      <c r="BD487" s="100"/>
      <c r="BE487" s="100"/>
      <c r="BF487" s="100"/>
    </row>
    <row r="488">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100"/>
      <c r="AW488" s="100"/>
      <c r="AX488" s="100"/>
      <c r="AY488" s="100"/>
      <c r="AZ488" s="100"/>
      <c r="BA488" s="100"/>
      <c r="BB488" s="100"/>
      <c r="BC488" s="100"/>
      <c r="BD488" s="100"/>
      <c r="BE488" s="100"/>
      <c r="BF488" s="100"/>
    </row>
    <row r="489">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100"/>
      <c r="AW489" s="100"/>
      <c r="AX489" s="100"/>
      <c r="AY489" s="100"/>
      <c r="AZ489" s="100"/>
      <c r="BA489" s="100"/>
      <c r="BB489" s="100"/>
      <c r="BC489" s="100"/>
      <c r="BD489" s="100"/>
      <c r="BE489" s="100"/>
      <c r="BF489" s="100"/>
    </row>
    <row r="490">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100"/>
      <c r="AW490" s="100"/>
      <c r="AX490" s="100"/>
      <c r="AY490" s="100"/>
      <c r="AZ490" s="100"/>
      <c r="BA490" s="100"/>
      <c r="BB490" s="100"/>
      <c r="BC490" s="100"/>
      <c r="BD490" s="100"/>
      <c r="BE490" s="100"/>
      <c r="BF490" s="100"/>
    </row>
    <row r="491">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100"/>
      <c r="AW491" s="100"/>
      <c r="AX491" s="100"/>
      <c r="AY491" s="100"/>
      <c r="AZ491" s="100"/>
      <c r="BA491" s="100"/>
      <c r="BB491" s="100"/>
      <c r="BC491" s="100"/>
      <c r="BD491" s="100"/>
      <c r="BE491" s="100"/>
      <c r="BF491" s="100"/>
    </row>
    <row r="492">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100"/>
      <c r="AW492" s="100"/>
      <c r="AX492" s="100"/>
      <c r="AY492" s="100"/>
      <c r="AZ492" s="100"/>
      <c r="BA492" s="100"/>
      <c r="BB492" s="100"/>
      <c r="BC492" s="100"/>
      <c r="BD492" s="100"/>
      <c r="BE492" s="100"/>
      <c r="BF492" s="100"/>
    </row>
    <row r="493">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100"/>
      <c r="AW493" s="100"/>
      <c r="AX493" s="100"/>
      <c r="AY493" s="100"/>
      <c r="AZ493" s="100"/>
      <c r="BA493" s="100"/>
      <c r="BB493" s="100"/>
      <c r="BC493" s="100"/>
      <c r="BD493" s="100"/>
      <c r="BE493" s="100"/>
      <c r="BF493" s="100"/>
    </row>
    <row r="494">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100"/>
      <c r="AW494" s="100"/>
      <c r="AX494" s="100"/>
      <c r="AY494" s="100"/>
      <c r="AZ494" s="100"/>
      <c r="BA494" s="100"/>
      <c r="BB494" s="100"/>
      <c r="BC494" s="100"/>
      <c r="BD494" s="100"/>
      <c r="BE494" s="100"/>
      <c r="BF494" s="100"/>
    </row>
    <row r="49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100"/>
      <c r="AW495" s="100"/>
      <c r="AX495" s="100"/>
      <c r="AY495" s="100"/>
      <c r="AZ495" s="100"/>
      <c r="BA495" s="100"/>
      <c r="BB495" s="100"/>
      <c r="BC495" s="100"/>
      <c r="BD495" s="100"/>
      <c r="BE495" s="100"/>
      <c r="BF495" s="100"/>
    </row>
    <row r="496">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100"/>
      <c r="AW496" s="100"/>
      <c r="AX496" s="100"/>
      <c r="AY496" s="100"/>
      <c r="AZ496" s="100"/>
      <c r="BA496" s="100"/>
      <c r="BB496" s="100"/>
      <c r="BC496" s="100"/>
      <c r="BD496" s="100"/>
      <c r="BE496" s="100"/>
      <c r="BF496" s="100"/>
    </row>
    <row r="497">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c r="AV497" s="100"/>
      <c r="AW497" s="100"/>
      <c r="AX497" s="100"/>
      <c r="AY497" s="100"/>
      <c r="AZ497" s="100"/>
      <c r="BA497" s="100"/>
      <c r="BB497" s="100"/>
      <c r="BC497" s="100"/>
      <c r="BD497" s="100"/>
      <c r="BE497" s="100"/>
      <c r="BF497" s="100"/>
    </row>
    <row r="498">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c r="AV498" s="100"/>
      <c r="AW498" s="100"/>
      <c r="AX498" s="100"/>
      <c r="AY498" s="100"/>
      <c r="AZ498" s="100"/>
      <c r="BA498" s="100"/>
      <c r="BB498" s="100"/>
      <c r="BC498" s="100"/>
      <c r="BD498" s="100"/>
      <c r="BE498" s="100"/>
      <c r="BF498" s="100"/>
    </row>
    <row r="499">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c r="AV499" s="100"/>
      <c r="AW499" s="100"/>
      <c r="AX499" s="100"/>
      <c r="AY499" s="100"/>
      <c r="AZ499" s="100"/>
      <c r="BA499" s="100"/>
      <c r="BB499" s="100"/>
      <c r="BC499" s="100"/>
      <c r="BD499" s="100"/>
      <c r="BE499" s="100"/>
      <c r="BF499" s="100"/>
    </row>
    <row r="500">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c r="AV500" s="100"/>
      <c r="AW500" s="100"/>
      <c r="AX500" s="100"/>
      <c r="AY500" s="100"/>
      <c r="AZ500" s="100"/>
      <c r="BA500" s="100"/>
      <c r="BB500" s="100"/>
      <c r="BC500" s="100"/>
      <c r="BD500" s="100"/>
      <c r="BE500" s="100"/>
      <c r="BF500" s="100"/>
    </row>
    <row r="501">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c r="AV501" s="100"/>
      <c r="AW501" s="100"/>
      <c r="AX501" s="100"/>
      <c r="AY501" s="100"/>
      <c r="AZ501" s="100"/>
      <c r="BA501" s="100"/>
      <c r="BB501" s="100"/>
      <c r="BC501" s="100"/>
      <c r="BD501" s="100"/>
      <c r="BE501" s="100"/>
      <c r="BF501" s="100"/>
    </row>
    <row r="502">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c r="AV502" s="100"/>
      <c r="AW502" s="100"/>
      <c r="AX502" s="100"/>
      <c r="AY502" s="100"/>
      <c r="AZ502" s="100"/>
      <c r="BA502" s="100"/>
      <c r="BB502" s="100"/>
      <c r="BC502" s="100"/>
      <c r="BD502" s="100"/>
      <c r="BE502" s="100"/>
      <c r="BF502" s="100"/>
    </row>
    <row r="503">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c r="AV503" s="100"/>
      <c r="AW503" s="100"/>
      <c r="AX503" s="100"/>
      <c r="AY503" s="100"/>
      <c r="AZ503" s="100"/>
      <c r="BA503" s="100"/>
      <c r="BB503" s="100"/>
      <c r="BC503" s="100"/>
      <c r="BD503" s="100"/>
      <c r="BE503" s="100"/>
      <c r="BF503" s="100"/>
    </row>
    <row r="504">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c r="AV504" s="100"/>
      <c r="AW504" s="100"/>
      <c r="AX504" s="100"/>
      <c r="AY504" s="100"/>
      <c r="AZ504" s="100"/>
      <c r="BA504" s="100"/>
      <c r="BB504" s="100"/>
      <c r="BC504" s="100"/>
      <c r="BD504" s="100"/>
      <c r="BE504" s="100"/>
      <c r="BF504" s="100"/>
    </row>
    <row r="50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c r="AV505" s="100"/>
      <c r="AW505" s="100"/>
      <c r="AX505" s="100"/>
      <c r="AY505" s="100"/>
      <c r="AZ505" s="100"/>
      <c r="BA505" s="100"/>
      <c r="BB505" s="100"/>
      <c r="BC505" s="100"/>
      <c r="BD505" s="100"/>
      <c r="BE505" s="100"/>
      <c r="BF505" s="100"/>
    </row>
    <row r="506">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c r="AV506" s="100"/>
      <c r="AW506" s="100"/>
      <c r="AX506" s="100"/>
      <c r="AY506" s="100"/>
      <c r="AZ506" s="100"/>
      <c r="BA506" s="100"/>
      <c r="BB506" s="100"/>
      <c r="BC506" s="100"/>
      <c r="BD506" s="100"/>
      <c r="BE506" s="100"/>
      <c r="BF506" s="100"/>
    </row>
    <row r="507">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c r="AV507" s="100"/>
      <c r="AW507" s="100"/>
      <c r="AX507" s="100"/>
      <c r="AY507" s="100"/>
      <c r="AZ507" s="100"/>
      <c r="BA507" s="100"/>
      <c r="BB507" s="100"/>
      <c r="BC507" s="100"/>
      <c r="BD507" s="100"/>
      <c r="BE507" s="100"/>
      <c r="BF507" s="100"/>
    </row>
    <row r="508">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c r="AV508" s="100"/>
      <c r="AW508" s="100"/>
      <c r="AX508" s="100"/>
      <c r="AY508" s="100"/>
      <c r="AZ508" s="100"/>
      <c r="BA508" s="100"/>
      <c r="BB508" s="100"/>
      <c r="BC508" s="100"/>
      <c r="BD508" s="100"/>
      <c r="BE508" s="100"/>
      <c r="BF508" s="100"/>
    </row>
    <row r="509">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c r="AV509" s="100"/>
      <c r="AW509" s="100"/>
      <c r="AX509" s="100"/>
      <c r="AY509" s="100"/>
      <c r="AZ509" s="100"/>
      <c r="BA509" s="100"/>
      <c r="BB509" s="100"/>
      <c r="BC509" s="100"/>
      <c r="BD509" s="100"/>
      <c r="BE509" s="100"/>
      <c r="BF509" s="100"/>
    </row>
    <row r="510">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c r="AV510" s="100"/>
      <c r="AW510" s="100"/>
      <c r="AX510" s="100"/>
      <c r="AY510" s="100"/>
      <c r="AZ510" s="100"/>
      <c r="BA510" s="100"/>
      <c r="BB510" s="100"/>
      <c r="BC510" s="100"/>
      <c r="BD510" s="100"/>
      <c r="BE510" s="100"/>
      <c r="BF510" s="100"/>
    </row>
    <row r="511">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c r="AV511" s="100"/>
      <c r="AW511" s="100"/>
      <c r="AX511" s="100"/>
      <c r="AY511" s="100"/>
      <c r="AZ511" s="100"/>
      <c r="BA511" s="100"/>
      <c r="BB511" s="100"/>
      <c r="BC511" s="100"/>
      <c r="BD511" s="100"/>
      <c r="BE511" s="100"/>
      <c r="BF511" s="100"/>
    </row>
    <row r="512">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c r="AV512" s="100"/>
      <c r="AW512" s="100"/>
      <c r="AX512" s="100"/>
      <c r="AY512" s="100"/>
      <c r="AZ512" s="100"/>
      <c r="BA512" s="100"/>
      <c r="BB512" s="100"/>
      <c r="BC512" s="100"/>
      <c r="BD512" s="100"/>
      <c r="BE512" s="100"/>
      <c r="BF512" s="100"/>
    </row>
    <row r="513">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c r="AV513" s="100"/>
      <c r="AW513" s="100"/>
      <c r="AX513" s="100"/>
      <c r="AY513" s="100"/>
      <c r="AZ513" s="100"/>
      <c r="BA513" s="100"/>
      <c r="BB513" s="100"/>
      <c r="BC513" s="100"/>
      <c r="BD513" s="100"/>
      <c r="BE513" s="100"/>
      <c r="BF513" s="100"/>
    </row>
    <row r="514">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c r="AV514" s="100"/>
      <c r="AW514" s="100"/>
      <c r="AX514" s="100"/>
      <c r="AY514" s="100"/>
      <c r="AZ514" s="100"/>
      <c r="BA514" s="100"/>
      <c r="BB514" s="100"/>
      <c r="BC514" s="100"/>
      <c r="BD514" s="100"/>
      <c r="BE514" s="100"/>
      <c r="BF514" s="100"/>
    </row>
    <row r="51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c r="AV515" s="100"/>
      <c r="AW515" s="100"/>
      <c r="AX515" s="100"/>
      <c r="AY515" s="100"/>
      <c r="AZ515" s="100"/>
      <c r="BA515" s="100"/>
      <c r="BB515" s="100"/>
      <c r="BC515" s="100"/>
      <c r="BD515" s="100"/>
      <c r="BE515" s="100"/>
      <c r="BF515" s="100"/>
    </row>
    <row r="516">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c r="AV516" s="100"/>
      <c r="AW516" s="100"/>
      <c r="AX516" s="100"/>
      <c r="AY516" s="100"/>
      <c r="AZ516" s="100"/>
      <c r="BA516" s="100"/>
      <c r="BB516" s="100"/>
      <c r="BC516" s="100"/>
      <c r="BD516" s="100"/>
      <c r="BE516" s="100"/>
      <c r="BF516" s="100"/>
    </row>
    <row r="517">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c r="AV517" s="100"/>
      <c r="AW517" s="100"/>
      <c r="AX517" s="100"/>
      <c r="AY517" s="100"/>
      <c r="AZ517" s="100"/>
      <c r="BA517" s="100"/>
      <c r="BB517" s="100"/>
      <c r="BC517" s="100"/>
      <c r="BD517" s="100"/>
      <c r="BE517" s="100"/>
      <c r="BF517" s="100"/>
    </row>
    <row r="518">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c r="AV518" s="100"/>
      <c r="AW518" s="100"/>
      <c r="AX518" s="100"/>
      <c r="AY518" s="100"/>
      <c r="AZ518" s="100"/>
      <c r="BA518" s="100"/>
      <c r="BB518" s="100"/>
      <c r="BC518" s="100"/>
      <c r="BD518" s="100"/>
      <c r="BE518" s="100"/>
      <c r="BF518" s="100"/>
    </row>
    <row r="519">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c r="AV519" s="100"/>
      <c r="AW519" s="100"/>
      <c r="AX519" s="100"/>
      <c r="AY519" s="100"/>
      <c r="AZ519" s="100"/>
      <c r="BA519" s="100"/>
      <c r="BB519" s="100"/>
      <c r="BC519" s="100"/>
      <c r="BD519" s="100"/>
      <c r="BE519" s="100"/>
      <c r="BF519" s="100"/>
    </row>
    <row r="520">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c r="AV520" s="100"/>
      <c r="AW520" s="100"/>
      <c r="AX520" s="100"/>
      <c r="AY520" s="100"/>
      <c r="AZ520" s="100"/>
      <c r="BA520" s="100"/>
      <c r="BB520" s="100"/>
      <c r="BC520" s="100"/>
      <c r="BD520" s="100"/>
      <c r="BE520" s="100"/>
      <c r="BF520" s="100"/>
    </row>
    <row r="521">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c r="AV521" s="100"/>
      <c r="AW521" s="100"/>
      <c r="AX521" s="100"/>
      <c r="AY521" s="100"/>
      <c r="AZ521" s="100"/>
      <c r="BA521" s="100"/>
      <c r="BB521" s="100"/>
      <c r="BC521" s="100"/>
      <c r="BD521" s="100"/>
      <c r="BE521" s="100"/>
      <c r="BF521" s="100"/>
    </row>
    <row r="522">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c r="AV522" s="100"/>
      <c r="AW522" s="100"/>
      <c r="AX522" s="100"/>
      <c r="AY522" s="100"/>
      <c r="AZ522" s="100"/>
      <c r="BA522" s="100"/>
      <c r="BB522" s="100"/>
      <c r="BC522" s="100"/>
      <c r="BD522" s="100"/>
      <c r="BE522" s="100"/>
      <c r="BF522" s="100"/>
    </row>
    <row r="523">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c r="AV523" s="100"/>
      <c r="AW523" s="100"/>
      <c r="AX523" s="100"/>
      <c r="AY523" s="100"/>
      <c r="AZ523" s="100"/>
      <c r="BA523" s="100"/>
      <c r="BB523" s="100"/>
      <c r="BC523" s="100"/>
      <c r="BD523" s="100"/>
      <c r="BE523" s="100"/>
      <c r="BF523" s="100"/>
    </row>
    <row r="524">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c r="AV524" s="100"/>
      <c r="AW524" s="100"/>
      <c r="AX524" s="100"/>
      <c r="AY524" s="100"/>
      <c r="AZ524" s="100"/>
      <c r="BA524" s="100"/>
      <c r="BB524" s="100"/>
      <c r="BC524" s="100"/>
      <c r="BD524" s="100"/>
      <c r="BE524" s="100"/>
      <c r="BF524" s="100"/>
    </row>
    <row r="5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c r="AV525" s="100"/>
      <c r="AW525" s="100"/>
      <c r="AX525" s="100"/>
      <c r="AY525" s="100"/>
      <c r="AZ525" s="100"/>
      <c r="BA525" s="100"/>
      <c r="BB525" s="100"/>
      <c r="BC525" s="100"/>
      <c r="BD525" s="100"/>
      <c r="BE525" s="100"/>
      <c r="BF525" s="100"/>
    </row>
    <row r="526">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c r="AV526" s="100"/>
      <c r="AW526" s="100"/>
      <c r="AX526" s="100"/>
      <c r="AY526" s="100"/>
      <c r="AZ526" s="100"/>
      <c r="BA526" s="100"/>
      <c r="BB526" s="100"/>
      <c r="BC526" s="100"/>
      <c r="BD526" s="100"/>
      <c r="BE526" s="100"/>
      <c r="BF526" s="100"/>
    </row>
    <row r="527">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c r="AV527" s="100"/>
      <c r="AW527" s="100"/>
      <c r="AX527" s="100"/>
      <c r="AY527" s="100"/>
      <c r="AZ527" s="100"/>
      <c r="BA527" s="100"/>
      <c r="BB527" s="100"/>
      <c r="BC527" s="100"/>
      <c r="BD527" s="100"/>
      <c r="BE527" s="100"/>
      <c r="BF527" s="100"/>
    </row>
    <row r="528">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c r="AV528" s="100"/>
      <c r="AW528" s="100"/>
      <c r="AX528" s="100"/>
      <c r="AY528" s="100"/>
      <c r="AZ528" s="100"/>
      <c r="BA528" s="100"/>
      <c r="BB528" s="100"/>
      <c r="BC528" s="100"/>
      <c r="BD528" s="100"/>
      <c r="BE528" s="100"/>
      <c r="BF528" s="100"/>
    </row>
    <row r="529">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c r="AV529" s="100"/>
      <c r="AW529" s="100"/>
      <c r="AX529" s="100"/>
      <c r="AY529" s="100"/>
      <c r="AZ529" s="100"/>
      <c r="BA529" s="100"/>
      <c r="BB529" s="100"/>
      <c r="BC529" s="100"/>
      <c r="BD529" s="100"/>
      <c r="BE529" s="100"/>
      <c r="BF529" s="100"/>
    </row>
    <row r="530">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c r="AV530" s="100"/>
      <c r="AW530" s="100"/>
      <c r="AX530" s="100"/>
      <c r="AY530" s="100"/>
      <c r="AZ530" s="100"/>
      <c r="BA530" s="100"/>
      <c r="BB530" s="100"/>
      <c r="BC530" s="100"/>
      <c r="BD530" s="100"/>
      <c r="BE530" s="100"/>
      <c r="BF530" s="100"/>
    </row>
    <row r="531">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c r="AV531" s="100"/>
      <c r="AW531" s="100"/>
      <c r="AX531" s="100"/>
      <c r="AY531" s="100"/>
      <c r="AZ531" s="100"/>
      <c r="BA531" s="100"/>
      <c r="BB531" s="100"/>
      <c r="BC531" s="100"/>
      <c r="BD531" s="100"/>
      <c r="BE531" s="100"/>
      <c r="BF531" s="100"/>
    </row>
    <row r="532">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c r="AV532" s="100"/>
      <c r="AW532" s="100"/>
      <c r="AX532" s="100"/>
      <c r="AY532" s="100"/>
      <c r="AZ532" s="100"/>
      <c r="BA532" s="100"/>
      <c r="BB532" s="100"/>
      <c r="BC532" s="100"/>
      <c r="BD532" s="100"/>
      <c r="BE532" s="100"/>
      <c r="BF532" s="100"/>
    </row>
    <row r="533">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c r="AV533" s="100"/>
      <c r="AW533" s="100"/>
      <c r="AX533" s="100"/>
      <c r="AY533" s="100"/>
      <c r="AZ533" s="100"/>
      <c r="BA533" s="100"/>
      <c r="BB533" s="100"/>
      <c r="BC533" s="100"/>
      <c r="BD533" s="100"/>
      <c r="BE533" s="100"/>
      <c r="BF533" s="100"/>
    </row>
    <row r="534">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c r="AV534" s="100"/>
      <c r="AW534" s="100"/>
      <c r="AX534" s="100"/>
      <c r="AY534" s="100"/>
      <c r="AZ534" s="100"/>
      <c r="BA534" s="100"/>
      <c r="BB534" s="100"/>
      <c r="BC534" s="100"/>
      <c r="BD534" s="100"/>
      <c r="BE534" s="100"/>
      <c r="BF534" s="100"/>
    </row>
    <row r="53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c r="AV535" s="100"/>
      <c r="AW535" s="100"/>
      <c r="AX535" s="100"/>
      <c r="AY535" s="100"/>
      <c r="AZ535" s="100"/>
      <c r="BA535" s="100"/>
      <c r="BB535" s="100"/>
      <c r="BC535" s="100"/>
      <c r="BD535" s="100"/>
      <c r="BE535" s="100"/>
      <c r="BF535" s="100"/>
    </row>
    <row r="536">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c r="AV536" s="100"/>
      <c r="AW536" s="100"/>
      <c r="AX536" s="100"/>
      <c r="AY536" s="100"/>
      <c r="AZ536" s="100"/>
      <c r="BA536" s="100"/>
      <c r="BB536" s="100"/>
      <c r="BC536" s="100"/>
      <c r="BD536" s="100"/>
      <c r="BE536" s="100"/>
      <c r="BF536" s="100"/>
    </row>
    <row r="537">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c r="AV537" s="100"/>
      <c r="AW537" s="100"/>
      <c r="AX537" s="100"/>
      <c r="AY537" s="100"/>
      <c r="AZ537" s="100"/>
      <c r="BA537" s="100"/>
      <c r="BB537" s="100"/>
      <c r="BC537" s="100"/>
      <c r="BD537" s="100"/>
      <c r="BE537" s="100"/>
      <c r="BF537" s="100"/>
    </row>
    <row r="538">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c r="AV538" s="100"/>
      <c r="AW538" s="100"/>
      <c r="AX538" s="100"/>
      <c r="AY538" s="100"/>
      <c r="AZ538" s="100"/>
      <c r="BA538" s="100"/>
      <c r="BB538" s="100"/>
      <c r="BC538" s="100"/>
      <c r="BD538" s="100"/>
      <c r="BE538" s="100"/>
      <c r="BF538" s="100"/>
    </row>
    <row r="539">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c r="AV539" s="100"/>
      <c r="AW539" s="100"/>
      <c r="AX539" s="100"/>
      <c r="AY539" s="100"/>
      <c r="AZ539" s="100"/>
      <c r="BA539" s="100"/>
      <c r="BB539" s="100"/>
      <c r="BC539" s="100"/>
      <c r="BD539" s="100"/>
      <c r="BE539" s="100"/>
      <c r="BF539" s="100"/>
    </row>
    <row r="540">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c r="AV540" s="100"/>
      <c r="AW540" s="100"/>
      <c r="AX540" s="100"/>
      <c r="AY540" s="100"/>
      <c r="AZ540" s="100"/>
      <c r="BA540" s="100"/>
      <c r="BB540" s="100"/>
      <c r="BC540" s="100"/>
      <c r="BD540" s="100"/>
      <c r="BE540" s="100"/>
      <c r="BF540" s="100"/>
    </row>
    <row r="541">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c r="AV541" s="100"/>
      <c r="AW541" s="100"/>
      <c r="AX541" s="100"/>
      <c r="AY541" s="100"/>
      <c r="AZ541" s="100"/>
      <c r="BA541" s="100"/>
      <c r="BB541" s="100"/>
      <c r="BC541" s="100"/>
      <c r="BD541" s="100"/>
      <c r="BE541" s="100"/>
      <c r="BF541" s="100"/>
    </row>
    <row r="542">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c r="AV542" s="100"/>
      <c r="AW542" s="100"/>
      <c r="AX542" s="100"/>
      <c r="AY542" s="100"/>
      <c r="AZ542" s="100"/>
      <c r="BA542" s="100"/>
      <c r="BB542" s="100"/>
      <c r="BC542" s="100"/>
      <c r="BD542" s="100"/>
      <c r="BE542" s="100"/>
      <c r="BF542" s="100"/>
    </row>
    <row r="543">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c r="AV543" s="100"/>
      <c r="AW543" s="100"/>
      <c r="AX543" s="100"/>
      <c r="AY543" s="100"/>
      <c r="AZ543" s="100"/>
      <c r="BA543" s="100"/>
      <c r="BB543" s="100"/>
      <c r="BC543" s="100"/>
      <c r="BD543" s="100"/>
      <c r="BE543" s="100"/>
      <c r="BF543" s="100"/>
    </row>
    <row r="544">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c r="AM544" s="100"/>
      <c r="AN544" s="100"/>
      <c r="AO544" s="100"/>
      <c r="AP544" s="100"/>
      <c r="AQ544" s="100"/>
      <c r="AR544" s="100"/>
      <c r="AS544" s="100"/>
      <c r="AT544" s="100"/>
      <c r="AU544" s="100"/>
      <c r="AV544" s="100"/>
      <c r="AW544" s="100"/>
      <c r="AX544" s="100"/>
      <c r="AY544" s="100"/>
      <c r="AZ544" s="100"/>
      <c r="BA544" s="100"/>
      <c r="BB544" s="100"/>
      <c r="BC544" s="100"/>
      <c r="BD544" s="100"/>
      <c r="BE544" s="100"/>
      <c r="BF544" s="100"/>
    </row>
    <row r="54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c r="AV545" s="100"/>
      <c r="AW545" s="100"/>
      <c r="AX545" s="100"/>
      <c r="AY545" s="100"/>
      <c r="AZ545" s="100"/>
      <c r="BA545" s="100"/>
      <c r="BB545" s="100"/>
      <c r="BC545" s="100"/>
      <c r="BD545" s="100"/>
      <c r="BE545" s="100"/>
      <c r="BF545" s="100"/>
    </row>
    <row r="546">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c r="AM546" s="100"/>
      <c r="AN546" s="100"/>
      <c r="AO546" s="100"/>
      <c r="AP546" s="100"/>
      <c r="AQ546" s="100"/>
      <c r="AR546" s="100"/>
      <c r="AS546" s="100"/>
      <c r="AT546" s="100"/>
      <c r="AU546" s="100"/>
      <c r="AV546" s="100"/>
      <c r="AW546" s="100"/>
      <c r="AX546" s="100"/>
      <c r="AY546" s="100"/>
      <c r="AZ546" s="100"/>
      <c r="BA546" s="100"/>
      <c r="BB546" s="100"/>
      <c r="BC546" s="100"/>
      <c r="BD546" s="100"/>
      <c r="BE546" s="100"/>
      <c r="BF546" s="100"/>
    </row>
    <row r="547">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c r="AM547" s="100"/>
      <c r="AN547" s="100"/>
      <c r="AO547" s="100"/>
      <c r="AP547" s="100"/>
      <c r="AQ547" s="100"/>
      <c r="AR547" s="100"/>
      <c r="AS547" s="100"/>
      <c r="AT547" s="100"/>
      <c r="AU547" s="100"/>
      <c r="AV547" s="100"/>
      <c r="AW547" s="100"/>
      <c r="AX547" s="100"/>
      <c r="AY547" s="100"/>
      <c r="AZ547" s="100"/>
      <c r="BA547" s="100"/>
      <c r="BB547" s="100"/>
      <c r="BC547" s="100"/>
      <c r="BD547" s="100"/>
      <c r="BE547" s="100"/>
      <c r="BF547" s="100"/>
    </row>
    <row r="548">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c r="AM548" s="100"/>
      <c r="AN548" s="100"/>
      <c r="AO548" s="100"/>
      <c r="AP548" s="100"/>
      <c r="AQ548" s="100"/>
      <c r="AR548" s="100"/>
      <c r="AS548" s="100"/>
      <c r="AT548" s="100"/>
      <c r="AU548" s="100"/>
      <c r="AV548" s="100"/>
      <c r="AW548" s="100"/>
      <c r="AX548" s="100"/>
      <c r="AY548" s="100"/>
      <c r="AZ548" s="100"/>
      <c r="BA548" s="100"/>
      <c r="BB548" s="100"/>
      <c r="BC548" s="100"/>
      <c r="BD548" s="100"/>
      <c r="BE548" s="100"/>
      <c r="BF548" s="100"/>
    </row>
    <row r="549">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c r="AV549" s="100"/>
      <c r="AW549" s="100"/>
      <c r="AX549" s="100"/>
      <c r="AY549" s="100"/>
      <c r="AZ549" s="100"/>
      <c r="BA549" s="100"/>
      <c r="BB549" s="100"/>
      <c r="BC549" s="100"/>
      <c r="BD549" s="100"/>
      <c r="BE549" s="100"/>
      <c r="BF549" s="100"/>
    </row>
    <row r="550">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c r="AV550" s="100"/>
      <c r="AW550" s="100"/>
      <c r="AX550" s="100"/>
      <c r="AY550" s="100"/>
      <c r="AZ550" s="100"/>
      <c r="BA550" s="100"/>
      <c r="BB550" s="100"/>
      <c r="BC550" s="100"/>
      <c r="BD550" s="100"/>
      <c r="BE550" s="100"/>
      <c r="BF550" s="100"/>
    </row>
    <row r="551">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c r="AM551" s="100"/>
      <c r="AN551" s="100"/>
      <c r="AO551" s="100"/>
      <c r="AP551" s="100"/>
      <c r="AQ551" s="100"/>
      <c r="AR551" s="100"/>
      <c r="AS551" s="100"/>
      <c r="AT551" s="100"/>
      <c r="AU551" s="100"/>
      <c r="AV551" s="100"/>
      <c r="AW551" s="100"/>
      <c r="AX551" s="100"/>
      <c r="AY551" s="100"/>
      <c r="AZ551" s="100"/>
      <c r="BA551" s="100"/>
      <c r="BB551" s="100"/>
      <c r="BC551" s="100"/>
      <c r="BD551" s="100"/>
      <c r="BE551" s="100"/>
      <c r="BF551" s="100"/>
    </row>
    <row r="552">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c r="AM552" s="100"/>
      <c r="AN552" s="100"/>
      <c r="AO552" s="100"/>
      <c r="AP552" s="100"/>
      <c r="AQ552" s="100"/>
      <c r="AR552" s="100"/>
      <c r="AS552" s="100"/>
      <c r="AT552" s="100"/>
      <c r="AU552" s="100"/>
      <c r="AV552" s="100"/>
      <c r="AW552" s="100"/>
      <c r="AX552" s="100"/>
      <c r="AY552" s="100"/>
      <c r="AZ552" s="100"/>
      <c r="BA552" s="100"/>
      <c r="BB552" s="100"/>
      <c r="BC552" s="100"/>
      <c r="BD552" s="100"/>
      <c r="BE552" s="100"/>
      <c r="BF552" s="100"/>
    </row>
    <row r="553">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c r="AM553" s="100"/>
      <c r="AN553" s="100"/>
      <c r="AO553" s="100"/>
      <c r="AP553" s="100"/>
      <c r="AQ553" s="100"/>
      <c r="AR553" s="100"/>
      <c r="AS553" s="100"/>
      <c r="AT553" s="100"/>
      <c r="AU553" s="100"/>
      <c r="AV553" s="100"/>
      <c r="AW553" s="100"/>
      <c r="AX553" s="100"/>
      <c r="AY553" s="100"/>
      <c r="AZ553" s="100"/>
      <c r="BA553" s="100"/>
      <c r="BB553" s="100"/>
      <c r="BC553" s="100"/>
      <c r="BD553" s="100"/>
      <c r="BE553" s="100"/>
      <c r="BF553" s="100"/>
    </row>
    <row r="554">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c r="AV554" s="100"/>
      <c r="AW554" s="100"/>
      <c r="AX554" s="100"/>
      <c r="AY554" s="100"/>
      <c r="AZ554" s="100"/>
      <c r="BA554" s="100"/>
      <c r="BB554" s="100"/>
      <c r="BC554" s="100"/>
      <c r="BD554" s="100"/>
      <c r="BE554" s="100"/>
      <c r="BF554" s="100"/>
    </row>
    <row r="55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c r="AM555" s="100"/>
      <c r="AN555" s="100"/>
      <c r="AO555" s="100"/>
      <c r="AP555" s="100"/>
      <c r="AQ555" s="100"/>
      <c r="AR555" s="100"/>
      <c r="AS555" s="100"/>
      <c r="AT555" s="100"/>
      <c r="AU555" s="100"/>
      <c r="AV555" s="100"/>
      <c r="AW555" s="100"/>
      <c r="AX555" s="100"/>
      <c r="AY555" s="100"/>
      <c r="AZ555" s="100"/>
      <c r="BA555" s="100"/>
      <c r="BB555" s="100"/>
      <c r="BC555" s="100"/>
      <c r="BD555" s="100"/>
      <c r="BE555" s="100"/>
      <c r="BF555" s="100"/>
    </row>
    <row r="556">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c r="AV556" s="100"/>
      <c r="AW556" s="100"/>
      <c r="AX556" s="100"/>
      <c r="AY556" s="100"/>
      <c r="AZ556" s="100"/>
      <c r="BA556" s="100"/>
      <c r="BB556" s="100"/>
      <c r="BC556" s="100"/>
      <c r="BD556" s="100"/>
      <c r="BE556" s="100"/>
      <c r="BF556" s="100"/>
    </row>
    <row r="557">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c r="AV557" s="100"/>
      <c r="AW557" s="100"/>
      <c r="AX557" s="100"/>
      <c r="AY557" s="100"/>
      <c r="AZ557" s="100"/>
      <c r="BA557" s="100"/>
      <c r="BB557" s="100"/>
      <c r="BC557" s="100"/>
      <c r="BD557" s="100"/>
      <c r="BE557" s="100"/>
      <c r="BF557" s="100"/>
    </row>
    <row r="558">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c r="AM558" s="100"/>
      <c r="AN558" s="100"/>
      <c r="AO558" s="100"/>
      <c r="AP558" s="100"/>
      <c r="AQ558" s="100"/>
      <c r="AR558" s="100"/>
      <c r="AS558" s="100"/>
      <c r="AT558" s="100"/>
      <c r="AU558" s="100"/>
      <c r="AV558" s="100"/>
      <c r="AW558" s="100"/>
      <c r="AX558" s="100"/>
      <c r="AY558" s="100"/>
      <c r="AZ558" s="100"/>
      <c r="BA558" s="100"/>
      <c r="BB558" s="100"/>
      <c r="BC558" s="100"/>
      <c r="BD558" s="100"/>
      <c r="BE558" s="100"/>
      <c r="BF558" s="100"/>
    </row>
    <row r="559">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c r="AM559" s="100"/>
      <c r="AN559" s="100"/>
      <c r="AO559" s="100"/>
      <c r="AP559" s="100"/>
      <c r="AQ559" s="100"/>
      <c r="AR559" s="100"/>
      <c r="AS559" s="100"/>
      <c r="AT559" s="100"/>
      <c r="AU559" s="100"/>
      <c r="AV559" s="100"/>
      <c r="AW559" s="100"/>
      <c r="AX559" s="100"/>
      <c r="AY559" s="100"/>
      <c r="AZ559" s="100"/>
      <c r="BA559" s="100"/>
      <c r="BB559" s="100"/>
      <c r="BC559" s="100"/>
      <c r="BD559" s="100"/>
      <c r="BE559" s="100"/>
      <c r="BF559" s="100"/>
    </row>
    <row r="560">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c r="AM560" s="100"/>
      <c r="AN560" s="100"/>
      <c r="AO560" s="100"/>
      <c r="AP560" s="100"/>
      <c r="AQ560" s="100"/>
      <c r="AR560" s="100"/>
      <c r="AS560" s="100"/>
      <c r="AT560" s="100"/>
      <c r="AU560" s="100"/>
      <c r="AV560" s="100"/>
      <c r="AW560" s="100"/>
      <c r="AX560" s="100"/>
      <c r="AY560" s="100"/>
      <c r="AZ560" s="100"/>
      <c r="BA560" s="100"/>
      <c r="BB560" s="100"/>
      <c r="BC560" s="100"/>
      <c r="BD560" s="100"/>
      <c r="BE560" s="100"/>
      <c r="BF560" s="100"/>
    </row>
    <row r="561">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c r="AM561" s="100"/>
      <c r="AN561" s="100"/>
      <c r="AO561" s="100"/>
      <c r="AP561" s="100"/>
      <c r="AQ561" s="100"/>
      <c r="AR561" s="100"/>
      <c r="AS561" s="100"/>
      <c r="AT561" s="100"/>
      <c r="AU561" s="100"/>
      <c r="AV561" s="100"/>
      <c r="AW561" s="100"/>
      <c r="AX561" s="100"/>
      <c r="AY561" s="100"/>
      <c r="AZ561" s="100"/>
      <c r="BA561" s="100"/>
      <c r="BB561" s="100"/>
      <c r="BC561" s="100"/>
      <c r="BD561" s="100"/>
      <c r="BE561" s="100"/>
      <c r="BF561" s="100"/>
    </row>
    <row r="562">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c r="AM562" s="100"/>
      <c r="AN562" s="100"/>
      <c r="AO562" s="100"/>
      <c r="AP562" s="100"/>
      <c r="AQ562" s="100"/>
      <c r="AR562" s="100"/>
      <c r="AS562" s="100"/>
      <c r="AT562" s="100"/>
      <c r="AU562" s="100"/>
      <c r="AV562" s="100"/>
      <c r="AW562" s="100"/>
      <c r="AX562" s="100"/>
      <c r="AY562" s="100"/>
      <c r="AZ562" s="100"/>
      <c r="BA562" s="100"/>
      <c r="BB562" s="100"/>
      <c r="BC562" s="100"/>
      <c r="BD562" s="100"/>
      <c r="BE562" s="100"/>
      <c r="BF562" s="100"/>
    </row>
    <row r="563">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c r="AM563" s="100"/>
      <c r="AN563" s="100"/>
      <c r="AO563" s="100"/>
      <c r="AP563" s="100"/>
      <c r="AQ563" s="100"/>
      <c r="AR563" s="100"/>
      <c r="AS563" s="100"/>
      <c r="AT563" s="100"/>
      <c r="AU563" s="100"/>
      <c r="AV563" s="100"/>
      <c r="AW563" s="100"/>
      <c r="AX563" s="100"/>
      <c r="AY563" s="100"/>
      <c r="AZ563" s="100"/>
      <c r="BA563" s="100"/>
      <c r="BB563" s="100"/>
      <c r="BC563" s="100"/>
      <c r="BD563" s="100"/>
      <c r="BE563" s="100"/>
      <c r="BF563" s="100"/>
    </row>
    <row r="564">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c r="AM564" s="100"/>
      <c r="AN564" s="100"/>
      <c r="AO564" s="100"/>
      <c r="AP564" s="100"/>
      <c r="AQ564" s="100"/>
      <c r="AR564" s="100"/>
      <c r="AS564" s="100"/>
      <c r="AT564" s="100"/>
      <c r="AU564" s="100"/>
      <c r="AV564" s="100"/>
      <c r="AW564" s="100"/>
      <c r="AX564" s="100"/>
      <c r="AY564" s="100"/>
      <c r="AZ564" s="100"/>
      <c r="BA564" s="100"/>
      <c r="BB564" s="100"/>
      <c r="BC564" s="100"/>
      <c r="BD564" s="100"/>
      <c r="BE564" s="100"/>
      <c r="BF564" s="100"/>
    </row>
    <row r="56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c r="AV565" s="100"/>
      <c r="AW565" s="100"/>
      <c r="AX565" s="100"/>
      <c r="AY565" s="100"/>
      <c r="AZ565" s="100"/>
      <c r="BA565" s="100"/>
      <c r="BB565" s="100"/>
      <c r="BC565" s="100"/>
      <c r="BD565" s="100"/>
      <c r="BE565" s="100"/>
      <c r="BF565" s="100"/>
    </row>
    <row r="566">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c r="AM566" s="100"/>
      <c r="AN566" s="100"/>
      <c r="AO566" s="100"/>
      <c r="AP566" s="100"/>
      <c r="AQ566" s="100"/>
      <c r="AR566" s="100"/>
      <c r="AS566" s="100"/>
      <c r="AT566" s="100"/>
      <c r="AU566" s="100"/>
      <c r="AV566" s="100"/>
      <c r="AW566" s="100"/>
      <c r="AX566" s="100"/>
      <c r="AY566" s="100"/>
      <c r="AZ566" s="100"/>
      <c r="BA566" s="100"/>
      <c r="BB566" s="100"/>
      <c r="BC566" s="100"/>
      <c r="BD566" s="100"/>
      <c r="BE566" s="100"/>
      <c r="BF566" s="100"/>
    </row>
    <row r="567">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c r="AM567" s="100"/>
      <c r="AN567" s="100"/>
      <c r="AO567" s="100"/>
      <c r="AP567" s="100"/>
      <c r="AQ567" s="100"/>
      <c r="AR567" s="100"/>
      <c r="AS567" s="100"/>
      <c r="AT567" s="100"/>
      <c r="AU567" s="100"/>
      <c r="AV567" s="100"/>
      <c r="AW567" s="100"/>
      <c r="AX567" s="100"/>
      <c r="AY567" s="100"/>
      <c r="AZ567" s="100"/>
      <c r="BA567" s="100"/>
      <c r="BB567" s="100"/>
      <c r="BC567" s="100"/>
      <c r="BD567" s="100"/>
      <c r="BE567" s="100"/>
      <c r="BF567" s="100"/>
    </row>
    <row r="568">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c r="AM568" s="100"/>
      <c r="AN568" s="100"/>
      <c r="AO568" s="100"/>
      <c r="AP568" s="100"/>
      <c r="AQ568" s="100"/>
      <c r="AR568" s="100"/>
      <c r="AS568" s="100"/>
      <c r="AT568" s="100"/>
      <c r="AU568" s="100"/>
      <c r="AV568" s="100"/>
      <c r="AW568" s="100"/>
      <c r="AX568" s="100"/>
      <c r="AY568" s="100"/>
      <c r="AZ568" s="100"/>
      <c r="BA568" s="100"/>
      <c r="BB568" s="100"/>
      <c r="BC568" s="100"/>
      <c r="BD568" s="100"/>
      <c r="BE568" s="100"/>
      <c r="BF568" s="100"/>
    </row>
    <row r="569">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c r="AV569" s="100"/>
      <c r="AW569" s="100"/>
      <c r="AX569" s="100"/>
      <c r="AY569" s="100"/>
      <c r="AZ569" s="100"/>
      <c r="BA569" s="100"/>
      <c r="BB569" s="100"/>
      <c r="BC569" s="100"/>
      <c r="BD569" s="100"/>
      <c r="BE569" s="100"/>
      <c r="BF569" s="100"/>
    </row>
    <row r="570">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c r="AV570" s="100"/>
      <c r="AW570" s="100"/>
      <c r="AX570" s="100"/>
      <c r="AY570" s="100"/>
      <c r="AZ570" s="100"/>
      <c r="BA570" s="100"/>
      <c r="BB570" s="100"/>
      <c r="BC570" s="100"/>
      <c r="BD570" s="100"/>
      <c r="BE570" s="100"/>
      <c r="BF570" s="100"/>
    </row>
    <row r="571">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c r="AV571" s="100"/>
      <c r="AW571" s="100"/>
      <c r="AX571" s="100"/>
      <c r="AY571" s="100"/>
      <c r="AZ571" s="100"/>
      <c r="BA571" s="100"/>
      <c r="BB571" s="100"/>
      <c r="BC571" s="100"/>
      <c r="BD571" s="100"/>
      <c r="BE571" s="100"/>
      <c r="BF571" s="100"/>
    </row>
    <row r="572">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c r="AV572" s="100"/>
      <c r="AW572" s="100"/>
      <c r="AX572" s="100"/>
      <c r="AY572" s="100"/>
      <c r="AZ572" s="100"/>
      <c r="BA572" s="100"/>
      <c r="BB572" s="100"/>
      <c r="BC572" s="100"/>
      <c r="BD572" s="100"/>
      <c r="BE572" s="100"/>
      <c r="BF572" s="100"/>
    </row>
    <row r="573">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c r="AV573" s="100"/>
      <c r="AW573" s="100"/>
      <c r="AX573" s="100"/>
      <c r="AY573" s="100"/>
      <c r="AZ573" s="100"/>
      <c r="BA573" s="100"/>
      <c r="BB573" s="100"/>
      <c r="BC573" s="100"/>
      <c r="BD573" s="100"/>
      <c r="BE573" s="100"/>
      <c r="BF573" s="100"/>
    </row>
    <row r="574">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c r="AV574" s="100"/>
      <c r="AW574" s="100"/>
      <c r="AX574" s="100"/>
      <c r="AY574" s="100"/>
      <c r="AZ574" s="100"/>
      <c r="BA574" s="100"/>
      <c r="BB574" s="100"/>
      <c r="BC574" s="100"/>
      <c r="BD574" s="100"/>
      <c r="BE574" s="100"/>
      <c r="BF574" s="100"/>
    </row>
    <row r="57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c r="AM575" s="100"/>
      <c r="AN575" s="100"/>
      <c r="AO575" s="100"/>
      <c r="AP575" s="100"/>
      <c r="AQ575" s="100"/>
      <c r="AR575" s="100"/>
      <c r="AS575" s="100"/>
      <c r="AT575" s="100"/>
      <c r="AU575" s="100"/>
      <c r="AV575" s="100"/>
      <c r="AW575" s="100"/>
      <c r="AX575" s="100"/>
      <c r="AY575" s="100"/>
      <c r="AZ575" s="100"/>
      <c r="BA575" s="100"/>
      <c r="BB575" s="100"/>
      <c r="BC575" s="100"/>
      <c r="BD575" s="100"/>
      <c r="BE575" s="100"/>
      <c r="BF575" s="100"/>
    </row>
    <row r="576">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c r="AM576" s="100"/>
      <c r="AN576" s="100"/>
      <c r="AO576" s="100"/>
      <c r="AP576" s="100"/>
      <c r="AQ576" s="100"/>
      <c r="AR576" s="100"/>
      <c r="AS576" s="100"/>
      <c r="AT576" s="100"/>
      <c r="AU576" s="100"/>
      <c r="AV576" s="100"/>
      <c r="AW576" s="100"/>
      <c r="AX576" s="100"/>
      <c r="AY576" s="100"/>
      <c r="AZ576" s="100"/>
      <c r="BA576" s="100"/>
      <c r="BB576" s="100"/>
      <c r="BC576" s="100"/>
      <c r="BD576" s="100"/>
      <c r="BE576" s="100"/>
      <c r="BF576" s="100"/>
    </row>
    <row r="577">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c r="AM577" s="100"/>
      <c r="AN577" s="100"/>
      <c r="AO577" s="100"/>
      <c r="AP577" s="100"/>
      <c r="AQ577" s="100"/>
      <c r="AR577" s="100"/>
      <c r="AS577" s="100"/>
      <c r="AT577" s="100"/>
      <c r="AU577" s="100"/>
      <c r="AV577" s="100"/>
      <c r="AW577" s="100"/>
      <c r="AX577" s="100"/>
      <c r="AY577" s="100"/>
      <c r="AZ577" s="100"/>
      <c r="BA577" s="100"/>
      <c r="BB577" s="100"/>
      <c r="BC577" s="100"/>
      <c r="BD577" s="100"/>
      <c r="BE577" s="100"/>
      <c r="BF577" s="100"/>
    </row>
    <row r="578">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c r="AM578" s="100"/>
      <c r="AN578" s="100"/>
      <c r="AO578" s="100"/>
      <c r="AP578" s="100"/>
      <c r="AQ578" s="100"/>
      <c r="AR578" s="100"/>
      <c r="AS578" s="100"/>
      <c r="AT578" s="100"/>
      <c r="AU578" s="100"/>
      <c r="AV578" s="100"/>
      <c r="AW578" s="100"/>
      <c r="AX578" s="100"/>
      <c r="AY578" s="100"/>
      <c r="AZ578" s="100"/>
      <c r="BA578" s="100"/>
      <c r="BB578" s="100"/>
      <c r="BC578" s="100"/>
      <c r="BD578" s="100"/>
      <c r="BE578" s="100"/>
      <c r="BF578" s="100"/>
    </row>
    <row r="579">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c r="AM579" s="100"/>
      <c r="AN579" s="100"/>
      <c r="AO579" s="100"/>
      <c r="AP579" s="100"/>
      <c r="AQ579" s="100"/>
      <c r="AR579" s="100"/>
      <c r="AS579" s="100"/>
      <c r="AT579" s="100"/>
      <c r="AU579" s="100"/>
      <c r="AV579" s="100"/>
      <c r="AW579" s="100"/>
      <c r="AX579" s="100"/>
      <c r="AY579" s="100"/>
      <c r="AZ579" s="100"/>
      <c r="BA579" s="100"/>
      <c r="BB579" s="100"/>
      <c r="BC579" s="100"/>
      <c r="BD579" s="100"/>
      <c r="BE579" s="100"/>
      <c r="BF579" s="100"/>
    </row>
    <row r="580">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c r="AM580" s="100"/>
      <c r="AN580" s="100"/>
      <c r="AO580" s="100"/>
      <c r="AP580" s="100"/>
      <c r="AQ580" s="100"/>
      <c r="AR580" s="100"/>
      <c r="AS580" s="100"/>
      <c r="AT580" s="100"/>
      <c r="AU580" s="100"/>
      <c r="AV580" s="100"/>
      <c r="AW580" s="100"/>
      <c r="AX580" s="100"/>
      <c r="AY580" s="100"/>
      <c r="AZ580" s="100"/>
      <c r="BA580" s="100"/>
      <c r="BB580" s="100"/>
      <c r="BC580" s="100"/>
      <c r="BD580" s="100"/>
      <c r="BE580" s="100"/>
      <c r="BF580" s="100"/>
    </row>
    <row r="581">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c r="AM581" s="100"/>
      <c r="AN581" s="100"/>
      <c r="AO581" s="100"/>
      <c r="AP581" s="100"/>
      <c r="AQ581" s="100"/>
      <c r="AR581" s="100"/>
      <c r="AS581" s="100"/>
      <c r="AT581" s="100"/>
      <c r="AU581" s="100"/>
      <c r="AV581" s="100"/>
      <c r="AW581" s="100"/>
      <c r="AX581" s="100"/>
      <c r="AY581" s="100"/>
      <c r="AZ581" s="100"/>
      <c r="BA581" s="100"/>
      <c r="BB581" s="100"/>
      <c r="BC581" s="100"/>
      <c r="BD581" s="100"/>
      <c r="BE581" s="100"/>
      <c r="BF581" s="100"/>
    </row>
    <row r="582">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c r="AM582" s="100"/>
      <c r="AN582" s="100"/>
      <c r="AO582" s="100"/>
      <c r="AP582" s="100"/>
      <c r="AQ582" s="100"/>
      <c r="AR582" s="100"/>
      <c r="AS582" s="100"/>
      <c r="AT582" s="100"/>
      <c r="AU582" s="100"/>
      <c r="AV582" s="100"/>
      <c r="AW582" s="100"/>
      <c r="AX582" s="100"/>
      <c r="AY582" s="100"/>
      <c r="AZ582" s="100"/>
      <c r="BA582" s="100"/>
      <c r="BB582" s="100"/>
      <c r="BC582" s="100"/>
      <c r="BD582" s="100"/>
      <c r="BE582" s="100"/>
      <c r="BF582" s="100"/>
    </row>
    <row r="583">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c r="AM583" s="100"/>
      <c r="AN583" s="100"/>
      <c r="AO583" s="100"/>
      <c r="AP583" s="100"/>
      <c r="AQ583" s="100"/>
      <c r="AR583" s="100"/>
      <c r="AS583" s="100"/>
      <c r="AT583" s="100"/>
      <c r="AU583" s="100"/>
      <c r="AV583" s="100"/>
      <c r="AW583" s="100"/>
      <c r="AX583" s="100"/>
      <c r="AY583" s="100"/>
      <c r="AZ583" s="100"/>
      <c r="BA583" s="100"/>
      <c r="BB583" s="100"/>
      <c r="BC583" s="100"/>
      <c r="BD583" s="100"/>
      <c r="BE583" s="100"/>
      <c r="BF583" s="100"/>
    </row>
    <row r="584">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c r="AM584" s="100"/>
      <c r="AN584" s="100"/>
      <c r="AO584" s="100"/>
      <c r="AP584" s="100"/>
      <c r="AQ584" s="100"/>
      <c r="AR584" s="100"/>
      <c r="AS584" s="100"/>
      <c r="AT584" s="100"/>
      <c r="AU584" s="100"/>
      <c r="AV584" s="100"/>
      <c r="AW584" s="100"/>
      <c r="AX584" s="100"/>
      <c r="AY584" s="100"/>
      <c r="AZ584" s="100"/>
      <c r="BA584" s="100"/>
      <c r="BB584" s="100"/>
      <c r="BC584" s="100"/>
      <c r="BD584" s="100"/>
      <c r="BE584" s="100"/>
      <c r="BF584" s="100"/>
    </row>
    <row r="58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c r="AM585" s="100"/>
      <c r="AN585" s="100"/>
      <c r="AO585" s="100"/>
      <c r="AP585" s="100"/>
      <c r="AQ585" s="100"/>
      <c r="AR585" s="100"/>
      <c r="AS585" s="100"/>
      <c r="AT585" s="100"/>
      <c r="AU585" s="100"/>
      <c r="AV585" s="100"/>
      <c r="AW585" s="100"/>
      <c r="AX585" s="100"/>
      <c r="AY585" s="100"/>
      <c r="AZ585" s="100"/>
      <c r="BA585" s="100"/>
      <c r="BB585" s="100"/>
      <c r="BC585" s="100"/>
      <c r="BD585" s="100"/>
      <c r="BE585" s="100"/>
      <c r="BF585" s="100"/>
    </row>
    <row r="586">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c r="AM586" s="100"/>
      <c r="AN586" s="100"/>
      <c r="AO586" s="100"/>
      <c r="AP586" s="100"/>
      <c r="AQ586" s="100"/>
      <c r="AR586" s="100"/>
      <c r="AS586" s="100"/>
      <c r="AT586" s="100"/>
      <c r="AU586" s="100"/>
      <c r="AV586" s="100"/>
      <c r="AW586" s="100"/>
      <c r="AX586" s="100"/>
      <c r="AY586" s="100"/>
      <c r="AZ586" s="100"/>
      <c r="BA586" s="100"/>
      <c r="BB586" s="100"/>
      <c r="BC586" s="100"/>
      <c r="BD586" s="100"/>
      <c r="BE586" s="100"/>
      <c r="BF586" s="100"/>
    </row>
    <row r="587">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c r="AM587" s="100"/>
      <c r="AN587" s="100"/>
      <c r="AO587" s="100"/>
      <c r="AP587" s="100"/>
      <c r="AQ587" s="100"/>
      <c r="AR587" s="100"/>
      <c r="AS587" s="100"/>
      <c r="AT587" s="100"/>
      <c r="AU587" s="100"/>
      <c r="AV587" s="100"/>
      <c r="AW587" s="100"/>
      <c r="AX587" s="100"/>
      <c r="AY587" s="100"/>
      <c r="AZ587" s="100"/>
      <c r="BA587" s="100"/>
      <c r="BB587" s="100"/>
      <c r="BC587" s="100"/>
      <c r="BD587" s="100"/>
      <c r="BE587" s="100"/>
      <c r="BF587" s="100"/>
    </row>
    <row r="588">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c r="AV588" s="100"/>
      <c r="AW588" s="100"/>
      <c r="AX588" s="100"/>
      <c r="AY588" s="100"/>
      <c r="AZ588" s="100"/>
      <c r="BA588" s="100"/>
      <c r="BB588" s="100"/>
      <c r="BC588" s="100"/>
      <c r="BD588" s="100"/>
      <c r="BE588" s="100"/>
      <c r="BF588" s="100"/>
    </row>
    <row r="589">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c r="AV589" s="100"/>
      <c r="AW589" s="100"/>
      <c r="AX589" s="100"/>
      <c r="AY589" s="100"/>
      <c r="AZ589" s="100"/>
      <c r="BA589" s="100"/>
      <c r="BB589" s="100"/>
      <c r="BC589" s="100"/>
      <c r="BD589" s="100"/>
      <c r="BE589" s="100"/>
      <c r="BF589" s="100"/>
    </row>
    <row r="590">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c r="AV590" s="100"/>
      <c r="AW590" s="100"/>
      <c r="AX590" s="100"/>
      <c r="AY590" s="100"/>
      <c r="AZ590" s="100"/>
      <c r="BA590" s="100"/>
      <c r="BB590" s="100"/>
      <c r="BC590" s="100"/>
      <c r="BD590" s="100"/>
      <c r="BE590" s="100"/>
      <c r="BF590" s="100"/>
    </row>
    <row r="591">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c r="AV591" s="100"/>
      <c r="AW591" s="100"/>
      <c r="AX591" s="100"/>
      <c r="AY591" s="100"/>
      <c r="AZ591" s="100"/>
      <c r="BA591" s="100"/>
      <c r="BB591" s="100"/>
      <c r="BC591" s="100"/>
      <c r="BD591" s="100"/>
      <c r="BE591" s="100"/>
      <c r="BF591" s="100"/>
    </row>
    <row r="592">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c r="AV592" s="100"/>
      <c r="AW592" s="100"/>
      <c r="AX592" s="100"/>
      <c r="AY592" s="100"/>
      <c r="AZ592" s="100"/>
      <c r="BA592" s="100"/>
      <c r="BB592" s="100"/>
      <c r="BC592" s="100"/>
      <c r="BD592" s="100"/>
      <c r="BE592" s="100"/>
      <c r="BF592" s="100"/>
    </row>
    <row r="593">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c r="AV593" s="100"/>
      <c r="AW593" s="100"/>
      <c r="AX593" s="100"/>
      <c r="AY593" s="100"/>
      <c r="AZ593" s="100"/>
      <c r="BA593" s="100"/>
      <c r="BB593" s="100"/>
      <c r="BC593" s="100"/>
      <c r="BD593" s="100"/>
      <c r="BE593" s="100"/>
      <c r="BF593" s="100"/>
    </row>
    <row r="594">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c r="AV594" s="100"/>
      <c r="AW594" s="100"/>
      <c r="AX594" s="100"/>
      <c r="AY594" s="100"/>
      <c r="AZ594" s="100"/>
      <c r="BA594" s="100"/>
      <c r="BB594" s="100"/>
      <c r="BC594" s="100"/>
      <c r="BD594" s="100"/>
      <c r="BE594" s="100"/>
      <c r="BF594" s="100"/>
    </row>
    <row r="59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c r="AM595" s="100"/>
      <c r="AN595" s="100"/>
      <c r="AO595" s="100"/>
      <c r="AP595" s="100"/>
      <c r="AQ595" s="100"/>
      <c r="AR595" s="100"/>
      <c r="AS595" s="100"/>
      <c r="AT595" s="100"/>
      <c r="AU595" s="100"/>
      <c r="AV595" s="100"/>
      <c r="AW595" s="100"/>
      <c r="AX595" s="100"/>
      <c r="AY595" s="100"/>
      <c r="AZ595" s="100"/>
      <c r="BA595" s="100"/>
      <c r="BB595" s="100"/>
      <c r="BC595" s="100"/>
      <c r="BD595" s="100"/>
      <c r="BE595" s="100"/>
      <c r="BF595" s="100"/>
    </row>
    <row r="596">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c r="AM596" s="100"/>
      <c r="AN596" s="100"/>
      <c r="AO596" s="100"/>
      <c r="AP596" s="100"/>
      <c r="AQ596" s="100"/>
      <c r="AR596" s="100"/>
      <c r="AS596" s="100"/>
      <c r="AT596" s="100"/>
      <c r="AU596" s="100"/>
      <c r="AV596" s="100"/>
      <c r="AW596" s="100"/>
      <c r="AX596" s="100"/>
      <c r="AY596" s="100"/>
      <c r="AZ596" s="100"/>
      <c r="BA596" s="100"/>
      <c r="BB596" s="100"/>
      <c r="BC596" s="100"/>
      <c r="BD596" s="100"/>
      <c r="BE596" s="100"/>
      <c r="BF596" s="100"/>
    </row>
    <row r="597">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c r="AM597" s="100"/>
      <c r="AN597" s="100"/>
      <c r="AO597" s="100"/>
      <c r="AP597" s="100"/>
      <c r="AQ597" s="100"/>
      <c r="AR597" s="100"/>
      <c r="AS597" s="100"/>
      <c r="AT597" s="100"/>
      <c r="AU597" s="100"/>
      <c r="AV597" s="100"/>
      <c r="AW597" s="100"/>
      <c r="AX597" s="100"/>
      <c r="AY597" s="100"/>
      <c r="AZ597" s="100"/>
      <c r="BA597" s="100"/>
      <c r="BB597" s="100"/>
      <c r="BC597" s="100"/>
      <c r="BD597" s="100"/>
      <c r="BE597" s="100"/>
      <c r="BF597" s="100"/>
    </row>
    <row r="598">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c r="AM598" s="100"/>
      <c r="AN598" s="100"/>
      <c r="AO598" s="100"/>
      <c r="AP598" s="100"/>
      <c r="AQ598" s="100"/>
      <c r="AR598" s="100"/>
      <c r="AS598" s="100"/>
      <c r="AT598" s="100"/>
      <c r="AU598" s="100"/>
      <c r="AV598" s="100"/>
      <c r="AW598" s="100"/>
      <c r="AX598" s="100"/>
      <c r="AY598" s="100"/>
      <c r="AZ598" s="100"/>
      <c r="BA598" s="100"/>
      <c r="BB598" s="100"/>
      <c r="BC598" s="100"/>
      <c r="BD598" s="100"/>
      <c r="BE598" s="100"/>
      <c r="BF598" s="100"/>
    </row>
    <row r="599">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c r="AM599" s="100"/>
      <c r="AN599" s="100"/>
      <c r="AO599" s="100"/>
      <c r="AP599" s="100"/>
      <c r="AQ599" s="100"/>
      <c r="AR599" s="100"/>
      <c r="AS599" s="100"/>
      <c r="AT599" s="100"/>
      <c r="AU599" s="100"/>
      <c r="AV599" s="100"/>
      <c r="AW599" s="100"/>
      <c r="AX599" s="100"/>
      <c r="AY599" s="100"/>
      <c r="AZ599" s="100"/>
      <c r="BA599" s="100"/>
      <c r="BB599" s="100"/>
      <c r="BC599" s="100"/>
      <c r="BD599" s="100"/>
      <c r="BE599" s="100"/>
      <c r="BF599" s="100"/>
    </row>
    <row r="600">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c r="AM600" s="100"/>
      <c r="AN600" s="100"/>
      <c r="AO600" s="100"/>
      <c r="AP600" s="100"/>
      <c r="AQ600" s="100"/>
      <c r="AR600" s="100"/>
      <c r="AS600" s="100"/>
      <c r="AT600" s="100"/>
      <c r="AU600" s="100"/>
      <c r="AV600" s="100"/>
      <c r="AW600" s="100"/>
      <c r="AX600" s="100"/>
      <c r="AY600" s="100"/>
      <c r="AZ600" s="100"/>
      <c r="BA600" s="100"/>
      <c r="BB600" s="100"/>
      <c r="BC600" s="100"/>
      <c r="BD600" s="100"/>
      <c r="BE600" s="100"/>
      <c r="BF600" s="100"/>
    </row>
    <row r="601">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c r="AM601" s="100"/>
      <c r="AN601" s="100"/>
      <c r="AO601" s="100"/>
      <c r="AP601" s="100"/>
      <c r="AQ601" s="100"/>
      <c r="AR601" s="100"/>
      <c r="AS601" s="100"/>
      <c r="AT601" s="100"/>
      <c r="AU601" s="100"/>
      <c r="AV601" s="100"/>
      <c r="AW601" s="100"/>
      <c r="AX601" s="100"/>
      <c r="AY601" s="100"/>
      <c r="AZ601" s="100"/>
      <c r="BA601" s="100"/>
      <c r="BB601" s="100"/>
      <c r="BC601" s="100"/>
      <c r="BD601" s="100"/>
      <c r="BE601" s="100"/>
      <c r="BF601" s="100"/>
    </row>
    <row r="602">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c r="AM602" s="100"/>
      <c r="AN602" s="100"/>
      <c r="AO602" s="100"/>
      <c r="AP602" s="100"/>
      <c r="AQ602" s="100"/>
      <c r="AR602" s="100"/>
      <c r="AS602" s="100"/>
      <c r="AT602" s="100"/>
      <c r="AU602" s="100"/>
      <c r="AV602" s="100"/>
      <c r="AW602" s="100"/>
      <c r="AX602" s="100"/>
      <c r="AY602" s="100"/>
      <c r="AZ602" s="100"/>
      <c r="BA602" s="100"/>
      <c r="BB602" s="100"/>
      <c r="BC602" s="100"/>
      <c r="BD602" s="100"/>
      <c r="BE602" s="100"/>
      <c r="BF602" s="100"/>
    </row>
    <row r="603">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c r="AM603" s="100"/>
      <c r="AN603" s="100"/>
      <c r="AO603" s="100"/>
      <c r="AP603" s="100"/>
      <c r="AQ603" s="100"/>
      <c r="AR603" s="100"/>
      <c r="AS603" s="100"/>
      <c r="AT603" s="100"/>
      <c r="AU603" s="100"/>
      <c r="AV603" s="100"/>
      <c r="AW603" s="100"/>
      <c r="AX603" s="100"/>
      <c r="AY603" s="100"/>
      <c r="AZ603" s="100"/>
      <c r="BA603" s="100"/>
      <c r="BB603" s="100"/>
      <c r="BC603" s="100"/>
      <c r="BD603" s="100"/>
      <c r="BE603" s="100"/>
      <c r="BF603" s="100"/>
    </row>
    <row r="604">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c r="AM604" s="100"/>
      <c r="AN604" s="100"/>
      <c r="AO604" s="100"/>
      <c r="AP604" s="100"/>
      <c r="AQ604" s="100"/>
      <c r="AR604" s="100"/>
      <c r="AS604" s="100"/>
      <c r="AT604" s="100"/>
      <c r="AU604" s="100"/>
      <c r="AV604" s="100"/>
      <c r="AW604" s="100"/>
      <c r="AX604" s="100"/>
      <c r="AY604" s="100"/>
      <c r="AZ604" s="100"/>
      <c r="BA604" s="100"/>
      <c r="BB604" s="100"/>
      <c r="BC604" s="100"/>
      <c r="BD604" s="100"/>
      <c r="BE604" s="100"/>
      <c r="BF604" s="100"/>
    </row>
    <row r="60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c r="AM605" s="100"/>
      <c r="AN605" s="100"/>
      <c r="AO605" s="100"/>
      <c r="AP605" s="100"/>
      <c r="AQ605" s="100"/>
      <c r="AR605" s="100"/>
      <c r="AS605" s="100"/>
      <c r="AT605" s="100"/>
      <c r="AU605" s="100"/>
      <c r="AV605" s="100"/>
      <c r="AW605" s="100"/>
      <c r="AX605" s="100"/>
      <c r="AY605" s="100"/>
      <c r="AZ605" s="100"/>
      <c r="BA605" s="100"/>
      <c r="BB605" s="100"/>
      <c r="BC605" s="100"/>
      <c r="BD605" s="100"/>
      <c r="BE605" s="100"/>
      <c r="BF605" s="100"/>
    </row>
    <row r="606">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c r="AM606" s="100"/>
      <c r="AN606" s="100"/>
      <c r="AO606" s="100"/>
      <c r="AP606" s="100"/>
      <c r="AQ606" s="100"/>
      <c r="AR606" s="100"/>
      <c r="AS606" s="100"/>
      <c r="AT606" s="100"/>
      <c r="AU606" s="100"/>
      <c r="AV606" s="100"/>
      <c r="AW606" s="100"/>
      <c r="AX606" s="100"/>
      <c r="AY606" s="100"/>
      <c r="AZ606" s="100"/>
      <c r="BA606" s="100"/>
      <c r="BB606" s="100"/>
      <c r="BC606" s="100"/>
      <c r="BD606" s="100"/>
      <c r="BE606" s="100"/>
      <c r="BF606" s="100"/>
    </row>
    <row r="607">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c r="AM607" s="100"/>
      <c r="AN607" s="100"/>
      <c r="AO607" s="100"/>
      <c r="AP607" s="100"/>
      <c r="AQ607" s="100"/>
      <c r="AR607" s="100"/>
      <c r="AS607" s="100"/>
      <c r="AT607" s="100"/>
      <c r="AU607" s="100"/>
      <c r="AV607" s="100"/>
      <c r="AW607" s="100"/>
      <c r="AX607" s="100"/>
      <c r="AY607" s="100"/>
      <c r="AZ607" s="100"/>
      <c r="BA607" s="100"/>
      <c r="BB607" s="100"/>
      <c r="BC607" s="100"/>
      <c r="BD607" s="100"/>
      <c r="BE607" s="100"/>
      <c r="BF607" s="100"/>
    </row>
    <row r="608">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c r="AM608" s="100"/>
      <c r="AN608" s="100"/>
      <c r="AO608" s="100"/>
      <c r="AP608" s="100"/>
      <c r="AQ608" s="100"/>
      <c r="AR608" s="100"/>
      <c r="AS608" s="100"/>
      <c r="AT608" s="100"/>
      <c r="AU608" s="100"/>
      <c r="AV608" s="100"/>
      <c r="AW608" s="100"/>
      <c r="AX608" s="100"/>
      <c r="AY608" s="100"/>
      <c r="AZ608" s="100"/>
      <c r="BA608" s="100"/>
      <c r="BB608" s="100"/>
      <c r="BC608" s="100"/>
      <c r="BD608" s="100"/>
      <c r="BE608" s="100"/>
      <c r="BF608" s="100"/>
    </row>
    <row r="609">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c r="AM609" s="100"/>
      <c r="AN609" s="100"/>
      <c r="AO609" s="100"/>
      <c r="AP609" s="100"/>
      <c r="AQ609" s="100"/>
      <c r="AR609" s="100"/>
      <c r="AS609" s="100"/>
      <c r="AT609" s="100"/>
      <c r="AU609" s="100"/>
      <c r="AV609" s="100"/>
      <c r="AW609" s="100"/>
      <c r="AX609" s="100"/>
      <c r="AY609" s="100"/>
      <c r="AZ609" s="100"/>
      <c r="BA609" s="100"/>
      <c r="BB609" s="100"/>
      <c r="BC609" s="100"/>
      <c r="BD609" s="100"/>
      <c r="BE609" s="100"/>
      <c r="BF609" s="100"/>
    </row>
    <row r="610">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c r="AM610" s="100"/>
      <c r="AN610" s="100"/>
      <c r="AO610" s="100"/>
      <c r="AP610" s="100"/>
      <c r="AQ610" s="100"/>
      <c r="AR610" s="100"/>
      <c r="AS610" s="100"/>
      <c r="AT610" s="100"/>
      <c r="AU610" s="100"/>
      <c r="AV610" s="100"/>
      <c r="AW610" s="100"/>
      <c r="AX610" s="100"/>
      <c r="AY610" s="100"/>
      <c r="AZ610" s="100"/>
      <c r="BA610" s="100"/>
      <c r="BB610" s="100"/>
      <c r="BC610" s="100"/>
      <c r="BD610" s="100"/>
      <c r="BE610" s="100"/>
      <c r="BF610" s="100"/>
    </row>
    <row r="611">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c r="AM611" s="100"/>
      <c r="AN611" s="100"/>
      <c r="AO611" s="100"/>
      <c r="AP611" s="100"/>
      <c r="AQ611" s="100"/>
      <c r="AR611" s="100"/>
      <c r="AS611" s="100"/>
      <c r="AT611" s="100"/>
      <c r="AU611" s="100"/>
      <c r="AV611" s="100"/>
      <c r="AW611" s="100"/>
      <c r="AX611" s="100"/>
      <c r="AY611" s="100"/>
      <c r="AZ611" s="100"/>
      <c r="BA611" s="100"/>
      <c r="BB611" s="100"/>
      <c r="BC611" s="100"/>
      <c r="BD611" s="100"/>
      <c r="BE611" s="100"/>
      <c r="BF611" s="100"/>
    </row>
    <row r="612">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c r="AM612" s="100"/>
      <c r="AN612" s="100"/>
      <c r="AO612" s="100"/>
      <c r="AP612" s="100"/>
      <c r="AQ612" s="100"/>
      <c r="AR612" s="100"/>
      <c r="AS612" s="100"/>
      <c r="AT612" s="100"/>
      <c r="AU612" s="100"/>
      <c r="AV612" s="100"/>
      <c r="AW612" s="100"/>
      <c r="AX612" s="100"/>
      <c r="AY612" s="100"/>
      <c r="AZ612" s="100"/>
      <c r="BA612" s="100"/>
      <c r="BB612" s="100"/>
      <c r="BC612" s="100"/>
      <c r="BD612" s="100"/>
      <c r="BE612" s="100"/>
      <c r="BF612" s="100"/>
    </row>
    <row r="613">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c r="AM613" s="100"/>
      <c r="AN613" s="100"/>
      <c r="AO613" s="100"/>
      <c r="AP613" s="100"/>
      <c r="AQ613" s="100"/>
      <c r="AR613" s="100"/>
      <c r="AS613" s="100"/>
      <c r="AT613" s="100"/>
      <c r="AU613" s="100"/>
      <c r="AV613" s="100"/>
      <c r="AW613" s="100"/>
      <c r="AX613" s="100"/>
      <c r="AY613" s="100"/>
      <c r="AZ613" s="100"/>
      <c r="BA613" s="100"/>
      <c r="BB613" s="100"/>
      <c r="BC613" s="100"/>
      <c r="BD613" s="100"/>
      <c r="BE613" s="100"/>
      <c r="BF613" s="100"/>
    </row>
    <row r="614">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c r="AM614" s="100"/>
      <c r="AN614" s="100"/>
      <c r="AO614" s="100"/>
      <c r="AP614" s="100"/>
      <c r="AQ614" s="100"/>
      <c r="AR614" s="100"/>
      <c r="AS614" s="100"/>
      <c r="AT614" s="100"/>
      <c r="AU614" s="100"/>
      <c r="AV614" s="100"/>
      <c r="AW614" s="100"/>
      <c r="AX614" s="100"/>
      <c r="AY614" s="100"/>
      <c r="AZ614" s="100"/>
      <c r="BA614" s="100"/>
      <c r="BB614" s="100"/>
      <c r="BC614" s="100"/>
      <c r="BD614" s="100"/>
      <c r="BE614" s="100"/>
      <c r="BF614" s="100"/>
    </row>
    <row r="61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c r="AM615" s="100"/>
      <c r="AN615" s="100"/>
      <c r="AO615" s="100"/>
      <c r="AP615" s="100"/>
      <c r="AQ615" s="100"/>
      <c r="AR615" s="100"/>
      <c r="AS615" s="100"/>
      <c r="AT615" s="100"/>
      <c r="AU615" s="100"/>
      <c r="AV615" s="100"/>
      <c r="AW615" s="100"/>
      <c r="AX615" s="100"/>
      <c r="AY615" s="100"/>
      <c r="AZ615" s="100"/>
      <c r="BA615" s="100"/>
      <c r="BB615" s="100"/>
      <c r="BC615" s="100"/>
      <c r="BD615" s="100"/>
      <c r="BE615" s="100"/>
      <c r="BF615" s="100"/>
    </row>
    <row r="616">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c r="AV616" s="100"/>
      <c r="AW616" s="100"/>
      <c r="AX616" s="100"/>
      <c r="AY616" s="100"/>
      <c r="AZ616" s="100"/>
      <c r="BA616" s="100"/>
      <c r="BB616" s="100"/>
      <c r="BC616" s="100"/>
      <c r="BD616" s="100"/>
      <c r="BE616" s="100"/>
      <c r="BF616" s="100"/>
    </row>
    <row r="617">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c r="AM617" s="100"/>
      <c r="AN617" s="100"/>
      <c r="AO617" s="100"/>
      <c r="AP617" s="100"/>
      <c r="AQ617" s="100"/>
      <c r="AR617" s="100"/>
      <c r="AS617" s="100"/>
      <c r="AT617" s="100"/>
      <c r="AU617" s="100"/>
      <c r="AV617" s="100"/>
      <c r="AW617" s="100"/>
      <c r="AX617" s="100"/>
      <c r="AY617" s="100"/>
      <c r="AZ617" s="100"/>
      <c r="BA617" s="100"/>
      <c r="BB617" s="100"/>
      <c r="BC617" s="100"/>
      <c r="BD617" s="100"/>
      <c r="BE617" s="100"/>
      <c r="BF617" s="100"/>
    </row>
    <row r="618">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c r="AV618" s="100"/>
      <c r="AW618" s="100"/>
      <c r="AX618" s="100"/>
      <c r="AY618" s="100"/>
      <c r="AZ618" s="100"/>
      <c r="BA618" s="100"/>
      <c r="BB618" s="100"/>
      <c r="BC618" s="100"/>
      <c r="BD618" s="100"/>
      <c r="BE618" s="100"/>
      <c r="BF618" s="100"/>
    </row>
    <row r="619">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c r="AM619" s="100"/>
      <c r="AN619" s="100"/>
      <c r="AO619" s="100"/>
      <c r="AP619" s="100"/>
      <c r="AQ619" s="100"/>
      <c r="AR619" s="100"/>
      <c r="AS619" s="100"/>
      <c r="AT619" s="100"/>
      <c r="AU619" s="100"/>
      <c r="AV619" s="100"/>
      <c r="AW619" s="100"/>
      <c r="AX619" s="100"/>
      <c r="AY619" s="100"/>
      <c r="AZ619" s="100"/>
      <c r="BA619" s="100"/>
      <c r="BB619" s="100"/>
      <c r="BC619" s="100"/>
      <c r="BD619" s="100"/>
      <c r="BE619" s="100"/>
      <c r="BF619" s="100"/>
    </row>
    <row r="620">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c r="AM620" s="100"/>
      <c r="AN620" s="100"/>
      <c r="AO620" s="100"/>
      <c r="AP620" s="100"/>
      <c r="AQ620" s="100"/>
      <c r="AR620" s="100"/>
      <c r="AS620" s="100"/>
      <c r="AT620" s="100"/>
      <c r="AU620" s="100"/>
      <c r="AV620" s="100"/>
      <c r="AW620" s="100"/>
      <c r="AX620" s="100"/>
      <c r="AY620" s="100"/>
      <c r="AZ620" s="100"/>
      <c r="BA620" s="100"/>
      <c r="BB620" s="100"/>
      <c r="BC620" s="100"/>
      <c r="BD620" s="100"/>
      <c r="BE620" s="100"/>
      <c r="BF620" s="100"/>
    </row>
    <row r="621">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c r="AM621" s="100"/>
      <c r="AN621" s="100"/>
      <c r="AO621" s="100"/>
      <c r="AP621" s="100"/>
      <c r="AQ621" s="100"/>
      <c r="AR621" s="100"/>
      <c r="AS621" s="100"/>
      <c r="AT621" s="100"/>
      <c r="AU621" s="100"/>
      <c r="AV621" s="100"/>
      <c r="AW621" s="100"/>
      <c r="AX621" s="100"/>
      <c r="AY621" s="100"/>
      <c r="AZ621" s="100"/>
      <c r="BA621" s="100"/>
      <c r="BB621" s="100"/>
      <c r="BC621" s="100"/>
      <c r="BD621" s="100"/>
      <c r="BE621" s="100"/>
      <c r="BF621" s="100"/>
    </row>
    <row r="622">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c r="AM622" s="100"/>
      <c r="AN622" s="100"/>
      <c r="AO622" s="100"/>
      <c r="AP622" s="100"/>
      <c r="AQ622" s="100"/>
      <c r="AR622" s="100"/>
      <c r="AS622" s="100"/>
      <c r="AT622" s="100"/>
      <c r="AU622" s="100"/>
      <c r="AV622" s="100"/>
      <c r="AW622" s="100"/>
      <c r="AX622" s="100"/>
      <c r="AY622" s="100"/>
      <c r="AZ622" s="100"/>
      <c r="BA622" s="100"/>
      <c r="BB622" s="100"/>
      <c r="BC622" s="100"/>
      <c r="BD622" s="100"/>
      <c r="BE622" s="100"/>
      <c r="BF622" s="100"/>
    </row>
    <row r="623">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c r="AM623" s="100"/>
      <c r="AN623" s="100"/>
      <c r="AO623" s="100"/>
      <c r="AP623" s="100"/>
      <c r="AQ623" s="100"/>
      <c r="AR623" s="100"/>
      <c r="AS623" s="100"/>
      <c r="AT623" s="100"/>
      <c r="AU623" s="100"/>
      <c r="AV623" s="100"/>
      <c r="AW623" s="100"/>
      <c r="AX623" s="100"/>
      <c r="AY623" s="100"/>
      <c r="AZ623" s="100"/>
      <c r="BA623" s="100"/>
      <c r="BB623" s="100"/>
      <c r="BC623" s="100"/>
      <c r="BD623" s="100"/>
      <c r="BE623" s="100"/>
      <c r="BF623" s="100"/>
    </row>
    <row r="624">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c r="AM624" s="100"/>
      <c r="AN624" s="100"/>
      <c r="AO624" s="100"/>
      <c r="AP624" s="100"/>
      <c r="AQ624" s="100"/>
      <c r="AR624" s="100"/>
      <c r="AS624" s="100"/>
      <c r="AT624" s="100"/>
      <c r="AU624" s="100"/>
      <c r="AV624" s="100"/>
      <c r="AW624" s="100"/>
      <c r="AX624" s="100"/>
      <c r="AY624" s="100"/>
      <c r="AZ624" s="100"/>
      <c r="BA624" s="100"/>
      <c r="BB624" s="100"/>
      <c r="BC624" s="100"/>
      <c r="BD624" s="100"/>
      <c r="BE624" s="100"/>
      <c r="BF624" s="100"/>
    </row>
    <row r="6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c r="AM625" s="100"/>
      <c r="AN625" s="100"/>
      <c r="AO625" s="100"/>
      <c r="AP625" s="100"/>
      <c r="AQ625" s="100"/>
      <c r="AR625" s="100"/>
      <c r="AS625" s="100"/>
      <c r="AT625" s="100"/>
      <c r="AU625" s="100"/>
      <c r="AV625" s="100"/>
      <c r="AW625" s="100"/>
      <c r="AX625" s="100"/>
      <c r="AY625" s="100"/>
      <c r="AZ625" s="100"/>
      <c r="BA625" s="100"/>
      <c r="BB625" s="100"/>
      <c r="BC625" s="100"/>
      <c r="BD625" s="100"/>
      <c r="BE625" s="100"/>
      <c r="BF625" s="100"/>
    </row>
    <row r="626">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c r="AM626" s="100"/>
      <c r="AN626" s="100"/>
      <c r="AO626" s="100"/>
      <c r="AP626" s="100"/>
      <c r="AQ626" s="100"/>
      <c r="AR626" s="100"/>
      <c r="AS626" s="100"/>
      <c r="AT626" s="100"/>
      <c r="AU626" s="100"/>
      <c r="AV626" s="100"/>
      <c r="AW626" s="100"/>
      <c r="AX626" s="100"/>
      <c r="AY626" s="100"/>
      <c r="AZ626" s="100"/>
      <c r="BA626" s="100"/>
      <c r="BB626" s="100"/>
      <c r="BC626" s="100"/>
      <c r="BD626" s="100"/>
      <c r="BE626" s="100"/>
      <c r="BF626" s="100"/>
    </row>
    <row r="627">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c r="AM627" s="100"/>
      <c r="AN627" s="100"/>
      <c r="AO627" s="100"/>
      <c r="AP627" s="100"/>
      <c r="AQ627" s="100"/>
      <c r="AR627" s="100"/>
      <c r="AS627" s="100"/>
      <c r="AT627" s="100"/>
      <c r="AU627" s="100"/>
      <c r="AV627" s="100"/>
      <c r="AW627" s="100"/>
      <c r="AX627" s="100"/>
      <c r="AY627" s="100"/>
      <c r="AZ627" s="100"/>
      <c r="BA627" s="100"/>
      <c r="BB627" s="100"/>
      <c r="BC627" s="100"/>
      <c r="BD627" s="100"/>
      <c r="BE627" s="100"/>
      <c r="BF627" s="100"/>
    </row>
    <row r="628">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c r="AM628" s="100"/>
      <c r="AN628" s="100"/>
      <c r="AO628" s="100"/>
      <c r="AP628" s="100"/>
      <c r="AQ628" s="100"/>
      <c r="AR628" s="100"/>
      <c r="AS628" s="100"/>
      <c r="AT628" s="100"/>
      <c r="AU628" s="100"/>
      <c r="AV628" s="100"/>
      <c r="AW628" s="100"/>
      <c r="AX628" s="100"/>
      <c r="AY628" s="100"/>
      <c r="AZ628" s="100"/>
      <c r="BA628" s="100"/>
      <c r="BB628" s="100"/>
      <c r="BC628" s="100"/>
      <c r="BD628" s="100"/>
      <c r="BE628" s="100"/>
      <c r="BF628" s="100"/>
    </row>
    <row r="629">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c r="AM629" s="100"/>
      <c r="AN629" s="100"/>
      <c r="AO629" s="100"/>
      <c r="AP629" s="100"/>
      <c r="AQ629" s="100"/>
      <c r="AR629" s="100"/>
      <c r="AS629" s="100"/>
      <c r="AT629" s="100"/>
      <c r="AU629" s="100"/>
      <c r="AV629" s="100"/>
      <c r="AW629" s="100"/>
      <c r="AX629" s="100"/>
      <c r="AY629" s="100"/>
      <c r="AZ629" s="100"/>
      <c r="BA629" s="100"/>
      <c r="BB629" s="100"/>
      <c r="BC629" s="100"/>
      <c r="BD629" s="100"/>
      <c r="BE629" s="100"/>
      <c r="BF629" s="100"/>
    </row>
    <row r="630">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c r="AM630" s="100"/>
      <c r="AN630" s="100"/>
      <c r="AO630" s="100"/>
      <c r="AP630" s="100"/>
      <c r="AQ630" s="100"/>
      <c r="AR630" s="100"/>
      <c r="AS630" s="100"/>
      <c r="AT630" s="100"/>
      <c r="AU630" s="100"/>
      <c r="AV630" s="100"/>
      <c r="AW630" s="100"/>
      <c r="AX630" s="100"/>
      <c r="AY630" s="100"/>
      <c r="AZ630" s="100"/>
      <c r="BA630" s="100"/>
      <c r="BB630" s="100"/>
      <c r="BC630" s="100"/>
      <c r="BD630" s="100"/>
      <c r="BE630" s="100"/>
      <c r="BF630" s="100"/>
    </row>
    <row r="631">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c r="AM631" s="100"/>
      <c r="AN631" s="100"/>
      <c r="AO631" s="100"/>
      <c r="AP631" s="100"/>
      <c r="AQ631" s="100"/>
      <c r="AR631" s="100"/>
      <c r="AS631" s="100"/>
      <c r="AT631" s="100"/>
      <c r="AU631" s="100"/>
      <c r="AV631" s="100"/>
      <c r="AW631" s="100"/>
      <c r="AX631" s="100"/>
      <c r="AY631" s="100"/>
      <c r="AZ631" s="100"/>
      <c r="BA631" s="100"/>
      <c r="BB631" s="100"/>
      <c r="BC631" s="100"/>
      <c r="BD631" s="100"/>
      <c r="BE631" s="100"/>
      <c r="BF631" s="100"/>
    </row>
    <row r="632">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c r="AM632" s="100"/>
      <c r="AN632" s="100"/>
      <c r="AO632" s="100"/>
      <c r="AP632" s="100"/>
      <c r="AQ632" s="100"/>
      <c r="AR632" s="100"/>
      <c r="AS632" s="100"/>
      <c r="AT632" s="100"/>
      <c r="AU632" s="100"/>
      <c r="AV632" s="100"/>
      <c r="AW632" s="100"/>
      <c r="AX632" s="100"/>
      <c r="AY632" s="100"/>
      <c r="AZ632" s="100"/>
      <c r="BA632" s="100"/>
      <c r="BB632" s="100"/>
      <c r="BC632" s="100"/>
      <c r="BD632" s="100"/>
      <c r="BE632" s="100"/>
      <c r="BF632" s="100"/>
    </row>
    <row r="633">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c r="AM633" s="100"/>
      <c r="AN633" s="100"/>
      <c r="AO633" s="100"/>
      <c r="AP633" s="100"/>
      <c r="AQ633" s="100"/>
      <c r="AR633" s="100"/>
      <c r="AS633" s="100"/>
      <c r="AT633" s="100"/>
      <c r="AU633" s="100"/>
      <c r="AV633" s="100"/>
      <c r="AW633" s="100"/>
      <c r="AX633" s="100"/>
      <c r="AY633" s="100"/>
      <c r="AZ633" s="100"/>
      <c r="BA633" s="100"/>
      <c r="BB633" s="100"/>
      <c r="BC633" s="100"/>
      <c r="BD633" s="100"/>
      <c r="BE633" s="100"/>
      <c r="BF633" s="100"/>
    </row>
    <row r="634">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c r="AM634" s="100"/>
      <c r="AN634" s="100"/>
      <c r="AO634" s="100"/>
      <c r="AP634" s="100"/>
      <c r="AQ634" s="100"/>
      <c r="AR634" s="100"/>
      <c r="AS634" s="100"/>
      <c r="AT634" s="100"/>
      <c r="AU634" s="100"/>
      <c r="AV634" s="100"/>
      <c r="AW634" s="100"/>
      <c r="AX634" s="100"/>
      <c r="AY634" s="100"/>
      <c r="AZ634" s="100"/>
      <c r="BA634" s="100"/>
      <c r="BB634" s="100"/>
      <c r="BC634" s="100"/>
      <c r="BD634" s="100"/>
      <c r="BE634" s="100"/>
      <c r="BF634" s="100"/>
    </row>
    <row r="63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c r="AM635" s="100"/>
      <c r="AN635" s="100"/>
      <c r="AO635" s="100"/>
      <c r="AP635" s="100"/>
      <c r="AQ635" s="100"/>
      <c r="AR635" s="100"/>
      <c r="AS635" s="100"/>
      <c r="AT635" s="100"/>
      <c r="AU635" s="100"/>
      <c r="AV635" s="100"/>
      <c r="AW635" s="100"/>
      <c r="AX635" s="100"/>
      <c r="AY635" s="100"/>
      <c r="AZ635" s="100"/>
      <c r="BA635" s="100"/>
      <c r="BB635" s="100"/>
      <c r="BC635" s="100"/>
      <c r="BD635" s="100"/>
      <c r="BE635" s="100"/>
      <c r="BF635" s="100"/>
    </row>
    <row r="636">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c r="AM636" s="100"/>
      <c r="AN636" s="100"/>
      <c r="AO636" s="100"/>
      <c r="AP636" s="100"/>
      <c r="AQ636" s="100"/>
      <c r="AR636" s="100"/>
      <c r="AS636" s="100"/>
      <c r="AT636" s="100"/>
      <c r="AU636" s="100"/>
      <c r="AV636" s="100"/>
      <c r="AW636" s="100"/>
      <c r="AX636" s="100"/>
      <c r="AY636" s="100"/>
      <c r="AZ636" s="100"/>
      <c r="BA636" s="100"/>
      <c r="BB636" s="100"/>
      <c r="BC636" s="100"/>
      <c r="BD636" s="100"/>
      <c r="BE636" s="100"/>
      <c r="BF636" s="100"/>
    </row>
    <row r="637">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c r="AM637" s="100"/>
      <c r="AN637" s="100"/>
      <c r="AO637" s="100"/>
      <c r="AP637" s="100"/>
      <c r="AQ637" s="100"/>
      <c r="AR637" s="100"/>
      <c r="AS637" s="100"/>
      <c r="AT637" s="100"/>
      <c r="AU637" s="100"/>
      <c r="AV637" s="100"/>
      <c r="AW637" s="100"/>
      <c r="AX637" s="100"/>
      <c r="AY637" s="100"/>
      <c r="AZ637" s="100"/>
      <c r="BA637" s="100"/>
      <c r="BB637" s="100"/>
      <c r="BC637" s="100"/>
      <c r="BD637" s="100"/>
      <c r="BE637" s="100"/>
      <c r="BF637" s="100"/>
    </row>
    <row r="638">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c r="AM638" s="100"/>
      <c r="AN638" s="100"/>
      <c r="AO638" s="100"/>
      <c r="AP638" s="100"/>
      <c r="AQ638" s="100"/>
      <c r="AR638" s="100"/>
      <c r="AS638" s="100"/>
      <c r="AT638" s="100"/>
      <c r="AU638" s="100"/>
      <c r="AV638" s="100"/>
      <c r="AW638" s="100"/>
      <c r="AX638" s="100"/>
      <c r="AY638" s="100"/>
      <c r="AZ638" s="100"/>
      <c r="BA638" s="100"/>
      <c r="BB638" s="100"/>
      <c r="BC638" s="100"/>
      <c r="BD638" s="100"/>
      <c r="BE638" s="100"/>
      <c r="BF638" s="100"/>
    </row>
    <row r="639">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c r="AM639" s="100"/>
      <c r="AN639" s="100"/>
      <c r="AO639" s="100"/>
      <c r="AP639" s="100"/>
      <c r="AQ639" s="100"/>
      <c r="AR639" s="100"/>
      <c r="AS639" s="100"/>
      <c r="AT639" s="100"/>
      <c r="AU639" s="100"/>
      <c r="AV639" s="100"/>
      <c r="AW639" s="100"/>
      <c r="AX639" s="100"/>
      <c r="AY639" s="100"/>
      <c r="AZ639" s="100"/>
      <c r="BA639" s="100"/>
      <c r="BB639" s="100"/>
      <c r="BC639" s="100"/>
      <c r="BD639" s="100"/>
      <c r="BE639" s="100"/>
      <c r="BF639" s="100"/>
    </row>
    <row r="640">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c r="AM640" s="100"/>
      <c r="AN640" s="100"/>
      <c r="AO640" s="100"/>
      <c r="AP640" s="100"/>
      <c r="AQ640" s="100"/>
      <c r="AR640" s="100"/>
      <c r="AS640" s="100"/>
      <c r="AT640" s="100"/>
      <c r="AU640" s="100"/>
      <c r="AV640" s="100"/>
      <c r="AW640" s="100"/>
      <c r="AX640" s="100"/>
      <c r="AY640" s="100"/>
      <c r="AZ640" s="100"/>
      <c r="BA640" s="100"/>
      <c r="BB640" s="100"/>
      <c r="BC640" s="100"/>
      <c r="BD640" s="100"/>
      <c r="BE640" s="100"/>
      <c r="BF640" s="100"/>
    </row>
    <row r="641">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c r="AM641" s="100"/>
      <c r="AN641" s="100"/>
      <c r="AO641" s="100"/>
      <c r="AP641" s="100"/>
      <c r="AQ641" s="100"/>
      <c r="AR641" s="100"/>
      <c r="AS641" s="100"/>
      <c r="AT641" s="100"/>
      <c r="AU641" s="100"/>
      <c r="AV641" s="100"/>
      <c r="AW641" s="100"/>
      <c r="AX641" s="100"/>
      <c r="AY641" s="100"/>
      <c r="AZ641" s="100"/>
      <c r="BA641" s="100"/>
      <c r="BB641" s="100"/>
      <c r="BC641" s="100"/>
      <c r="BD641" s="100"/>
      <c r="BE641" s="100"/>
      <c r="BF641" s="100"/>
    </row>
    <row r="642">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c r="AM642" s="100"/>
      <c r="AN642" s="100"/>
      <c r="AO642" s="100"/>
      <c r="AP642" s="100"/>
      <c r="AQ642" s="100"/>
      <c r="AR642" s="100"/>
      <c r="AS642" s="100"/>
      <c r="AT642" s="100"/>
      <c r="AU642" s="100"/>
      <c r="AV642" s="100"/>
      <c r="AW642" s="100"/>
      <c r="AX642" s="100"/>
      <c r="AY642" s="100"/>
      <c r="AZ642" s="100"/>
      <c r="BA642" s="100"/>
      <c r="BB642" s="100"/>
      <c r="BC642" s="100"/>
      <c r="BD642" s="100"/>
      <c r="BE642" s="100"/>
      <c r="BF642" s="100"/>
    </row>
    <row r="643">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c r="AM643" s="100"/>
      <c r="AN643" s="100"/>
      <c r="AO643" s="100"/>
      <c r="AP643" s="100"/>
      <c r="AQ643" s="100"/>
      <c r="AR643" s="100"/>
      <c r="AS643" s="100"/>
      <c r="AT643" s="100"/>
      <c r="AU643" s="100"/>
      <c r="AV643" s="100"/>
      <c r="AW643" s="100"/>
      <c r="AX643" s="100"/>
      <c r="AY643" s="100"/>
      <c r="AZ643" s="100"/>
      <c r="BA643" s="100"/>
      <c r="BB643" s="100"/>
      <c r="BC643" s="100"/>
      <c r="BD643" s="100"/>
      <c r="BE643" s="100"/>
      <c r="BF643" s="100"/>
    </row>
    <row r="644">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c r="AM644" s="100"/>
      <c r="AN644" s="100"/>
      <c r="AO644" s="100"/>
      <c r="AP644" s="100"/>
      <c r="AQ644" s="100"/>
      <c r="AR644" s="100"/>
      <c r="AS644" s="100"/>
      <c r="AT644" s="100"/>
      <c r="AU644" s="100"/>
      <c r="AV644" s="100"/>
      <c r="AW644" s="100"/>
      <c r="AX644" s="100"/>
      <c r="AY644" s="100"/>
      <c r="AZ644" s="100"/>
      <c r="BA644" s="100"/>
      <c r="BB644" s="100"/>
      <c r="BC644" s="100"/>
      <c r="BD644" s="100"/>
      <c r="BE644" s="100"/>
      <c r="BF644" s="100"/>
    </row>
    <row r="64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c r="AM645" s="100"/>
      <c r="AN645" s="100"/>
      <c r="AO645" s="100"/>
      <c r="AP645" s="100"/>
      <c r="AQ645" s="100"/>
      <c r="AR645" s="100"/>
      <c r="AS645" s="100"/>
      <c r="AT645" s="100"/>
      <c r="AU645" s="100"/>
      <c r="AV645" s="100"/>
      <c r="AW645" s="100"/>
      <c r="AX645" s="100"/>
      <c r="AY645" s="100"/>
      <c r="AZ645" s="100"/>
      <c r="BA645" s="100"/>
      <c r="BB645" s="100"/>
      <c r="BC645" s="100"/>
      <c r="BD645" s="100"/>
      <c r="BE645" s="100"/>
      <c r="BF645" s="100"/>
    </row>
    <row r="646">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c r="AM646" s="100"/>
      <c r="AN646" s="100"/>
      <c r="AO646" s="100"/>
      <c r="AP646" s="100"/>
      <c r="AQ646" s="100"/>
      <c r="AR646" s="100"/>
      <c r="AS646" s="100"/>
      <c r="AT646" s="100"/>
      <c r="AU646" s="100"/>
      <c r="AV646" s="100"/>
      <c r="AW646" s="100"/>
      <c r="AX646" s="100"/>
      <c r="AY646" s="100"/>
      <c r="AZ646" s="100"/>
      <c r="BA646" s="100"/>
      <c r="BB646" s="100"/>
      <c r="BC646" s="100"/>
      <c r="BD646" s="100"/>
      <c r="BE646" s="100"/>
      <c r="BF646" s="100"/>
    </row>
    <row r="647">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c r="AM647" s="100"/>
      <c r="AN647" s="100"/>
      <c r="AO647" s="100"/>
      <c r="AP647" s="100"/>
      <c r="AQ647" s="100"/>
      <c r="AR647" s="100"/>
      <c r="AS647" s="100"/>
      <c r="AT647" s="100"/>
      <c r="AU647" s="100"/>
      <c r="AV647" s="100"/>
      <c r="AW647" s="100"/>
      <c r="AX647" s="100"/>
      <c r="AY647" s="100"/>
      <c r="AZ647" s="100"/>
      <c r="BA647" s="100"/>
      <c r="BB647" s="100"/>
      <c r="BC647" s="100"/>
      <c r="BD647" s="100"/>
      <c r="BE647" s="100"/>
      <c r="BF647" s="100"/>
    </row>
    <row r="648">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c r="AM648" s="100"/>
      <c r="AN648" s="100"/>
      <c r="AO648" s="100"/>
      <c r="AP648" s="100"/>
      <c r="AQ648" s="100"/>
      <c r="AR648" s="100"/>
      <c r="AS648" s="100"/>
      <c r="AT648" s="100"/>
      <c r="AU648" s="100"/>
      <c r="AV648" s="100"/>
      <c r="AW648" s="100"/>
      <c r="AX648" s="100"/>
      <c r="AY648" s="100"/>
      <c r="AZ648" s="100"/>
      <c r="BA648" s="100"/>
      <c r="BB648" s="100"/>
      <c r="BC648" s="100"/>
      <c r="BD648" s="100"/>
      <c r="BE648" s="100"/>
      <c r="BF648" s="100"/>
    </row>
    <row r="649">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c r="AM649" s="100"/>
      <c r="AN649" s="100"/>
      <c r="AO649" s="100"/>
      <c r="AP649" s="100"/>
      <c r="AQ649" s="100"/>
      <c r="AR649" s="100"/>
      <c r="AS649" s="100"/>
      <c r="AT649" s="100"/>
      <c r="AU649" s="100"/>
      <c r="AV649" s="100"/>
      <c r="AW649" s="100"/>
      <c r="AX649" s="100"/>
      <c r="AY649" s="100"/>
      <c r="AZ649" s="100"/>
      <c r="BA649" s="100"/>
      <c r="BB649" s="100"/>
      <c r="BC649" s="100"/>
      <c r="BD649" s="100"/>
      <c r="BE649" s="100"/>
      <c r="BF649" s="100"/>
    </row>
    <row r="650">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c r="AM650" s="100"/>
      <c r="AN650" s="100"/>
      <c r="AO650" s="100"/>
      <c r="AP650" s="100"/>
      <c r="AQ650" s="100"/>
      <c r="AR650" s="100"/>
      <c r="AS650" s="100"/>
      <c r="AT650" s="100"/>
      <c r="AU650" s="100"/>
      <c r="AV650" s="100"/>
      <c r="AW650" s="100"/>
      <c r="AX650" s="100"/>
      <c r="AY650" s="100"/>
      <c r="AZ650" s="100"/>
      <c r="BA650" s="100"/>
      <c r="BB650" s="100"/>
      <c r="BC650" s="100"/>
      <c r="BD650" s="100"/>
      <c r="BE650" s="100"/>
      <c r="BF650" s="100"/>
    </row>
    <row r="651">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c r="AM651" s="100"/>
      <c r="AN651" s="100"/>
      <c r="AO651" s="100"/>
      <c r="AP651" s="100"/>
      <c r="AQ651" s="100"/>
      <c r="AR651" s="100"/>
      <c r="AS651" s="100"/>
      <c r="AT651" s="100"/>
      <c r="AU651" s="100"/>
      <c r="AV651" s="100"/>
      <c r="AW651" s="100"/>
      <c r="AX651" s="100"/>
      <c r="AY651" s="100"/>
      <c r="AZ651" s="100"/>
      <c r="BA651" s="100"/>
      <c r="BB651" s="100"/>
      <c r="BC651" s="100"/>
      <c r="BD651" s="100"/>
      <c r="BE651" s="100"/>
      <c r="BF651" s="100"/>
    </row>
    <row r="652">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c r="AM652" s="100"/>
      <c r="AN652" s="100"/>
      <c r="AO652" s="100"/>
      <c r="AP652" s="100"/>
      <c r="AQ652" s="100"/>
      <c r="AR652" s="100"/>
      <c r="AS652" s="100"/>
      <c r="AT652" s="100"/>
      <c r="AU652" s="100"/>
      <c r="AV652" s="100"/>
      <c r="AW652" s="100"/>
      <c r="AX652" s="100"/>
      <c r="AY652" s="100"/>
      <c r="AZ652" s="100"/>
      <c r="BA652" s="100"/>
      <c r="BB652" s="100"/>
      <c r="BC652" s="100"/>
      <c r="BD652" s="100"/>
      <c r="BE652" s="100"/>
      <c r="BF652" s="100"/>
    </row>
    <row r="653">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c r="AM653" s="100"/>
      <c r="AN653" s="100"/>
      <c r="AO653" s="100"/>
      <c r="AP653" s="100"/>
      <c r="AQ653" s="100"/>
      <c r="AR653" s="100"/>
      <c r="AS653" s="100"/>
      <c r="AT653" s="100"/>
      <c r="AU653" s="100"/>
      <c r="AV653" s="100"/>
      <c r="AW653" s="100"/>
      <c r="AX653" s="100"/>
      <c r="AY653" s="100"/>
      <c r="AZ653" s="100"/>
      <c r="BA653" s="100"/>
      <c r="BB653" s="100"/>
      <c r="BC653" s="100"/>
      <c r="BD653" s="100"/>
      <c r="BE653" s="100"/>
      <c r="BF653" s="100"/>
    </row>
    <row r="654">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c r="AM654" s="100"/>
      <c r="AN654" s="100"/>
      <c r="AO654" s="100"/>
      <c r="AP654" s="100"/>
      <c r="AQ654" s="100"/>
      <c r="AR654" s="100"/>
      <c r="AS654" s="100"/>
      <c r="AT654" s="100"/>
      <c r="AU654" s="100"/>
      <c r="AV654" s="100"/>
      <c r="AW654" s="100"/>
      <c r="AX654" s="100"/>
      <c r="AY654" s="100"/>
      <c r="AZ654" s="100"/>
      <c r="BA654" s="100"/>
      <c r="BB654" s="100"/>
      <c r="BC654" s="100"/>
      <c r="BD654" s="100"/>
      <c r="BE654" s="100"/>
      <c r="BF654" s="100"/>
    </row>
    <row r="65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c r="AM655" s="100"/>
      <c r="AN655" s="100"/>
      <c r="AO655" s="100"/>
      <c r="AP655" s="100"/>
      <c r="AQ655" s="100"/>
      <c r="AR655" s="100"/>
      <c r="AS655" s="100"/>
      <c r="AT655" s="100"/>
      <c r="AU655" s="100"/>
      <c r="AV655" s="100"/>
      <c r="AW655" s="100"/>
      <c r="AX655" s="100"/>
      <c r="AY655" s="100"/>
      <c r="AZ655" s="100"/>
      <c r="BA655" s="100"/>
      <c r="BB655" s="100"/>
      <c r="BC655" s="100"/>
      <c r="BD655" s="100"/>
      <c r="BE655" s="100"/>
      <c r="BF655" s="100"/>
    </row>
    <row r="656">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c r="AM656" s="100"/>
      <c r="AN656" s="100"/>
      <c r="AO656" s="100"/>
      <c r="AP656" s="100"/>
      <c r="AQ656" s="100"/>
      <c r="AR656" s="100"/>
      <c r="AS656" s="100"/>
      <c r="AT656" s="100"/>
      <c r="AU656" s="100"/>
      <c r="AV656" s="100"/>
      <c r="AW656" s="100"/>
      <c r="AX656" s="100"/>
      <c r="AY656" s="100"/>
      <c r="AZ656" s="100"/>
      <c r="BA656" s="100"/>
      <c r="BB656" s="100"/>
      <c r="BC656" s="100"/>
      <c r="BD656" s="100"/>
      <c r="BE656" s="100"/>
      <c r="BF656" s="100"/>
    </row>
    <row r="657">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c r="AM657" s="100"/>
      <c r="AN657" s="100"/>
      <c r="AO657" s="100"/>
      <c r="AP657" s="100"/>
      <c r="AQ657" s="100"/>
      <c r="AR657" s="100"/>
      <c r="AS657" s="100"/>
      <c r="AT657" s="100"/>
      <c r="AU657" s="100"/>
      <c r="AV657" s="100"/>
      <c r="AW657" s="100"/>
      <c r="AX657" s="100"/>
      <c r="AY657" s="100"/>
      <c r="AZ657" s="100"/>
      <c r="BA657" s="100"/>
      <c r="BB657" s="100"/>
      <c r="BC657" s="100"/>
      <c r="BD657" s="100"/>
      <c r="BE657" s="100"/>
      <c r="BF657" s="100"/>
    </row>
    <row r="658">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c r="AM658" s="100"/>
      <c r="AN658" s="100"/>
      <c r="AO658" s="100"/>
      <c r="AP658" s="100"/>
      <c r="AQ658" s="100"/>
      <c r="AR658" s="100"/>
      <c r="AS658" s="100"/>
      <c r="AT658" s="100"/>
      <c r="AU658" s="100"/>
      <c r="AV658" s="100"/>
      <c r="AW658" s="100"/>
      <c r="AX658" s="100"/>
      <c r="AY658" s="100"/>
      <c r="AZ658" s="100"/>
      <c r="BA658" s="100"/>
      <c r="BB658" s="100"/>
      <c r="BC658" s="100"/>
      <c r="BD658" s="100"/>
      <c r="BE658" s="100"/>
      <c r="BF658" s="100"/>
    </row>
    <row r="659">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c r="AM659" s="100"/>
      <c r="AN659" s="100"/>
      <c r="AO659" s="100"/>
      <c r="AP659" s="100"/>
      <c r="AQ659" s="100"/>
      <c r="AR659" s="100"/>
      <c r="AS659" s="100"/>
      <c r="AT659" s="100"/>
      <c r="AU659" s="100"/>
      <c r="AV659" s="100"/>
      <c r="AW659" s="100"/>
      <c r="AX659" s="100"/>
      <c r="AY659" s="100"/>
      <c r="AZ659" s="100"/>
      <c r="BA659" s="100"/>
      <c r="BB659" s="100"/>
      <c r="BC659" s="100"/>
      <c r="BD659" s="100"/>
      <c r="BE659" s="100"/>
      <c r="BF659" s="100"/>
    </row>
    <row r="660">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c r="AV660" s="100"/>
      <c r="AW660" s="100"/>
      <c r="AX660" s="100"/>
      <c r="AY660" s="100"/>
      <c r="AZ660" s="100"/>
      <c r="BA660" s="100"/>
      <c r="BB660" s="100"/>
      <c r="BC660" s="100"/>
      <c r="BD660" s="100"/>
      <c r="BE660" s="100"/>
      <c r="BF660" s="100"/>
    </row>
    <row r="661">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c r="AM661" s="100"/>
      <c r="AN661" s="100"/>
      <c r="AO661" s="100"/>
      <c r="AP661" s="100"/>
      <c r="AQ661" s="100"/>
      <c r="AR661" s="100"/>
      <c r="AS661" s="100"/>
      <c r="AT661" s="100"/>
      <c r="AU661" s="100"/>
      <c r="AV661" s="100"/>
      <c r="AW661" s="100"/>
      <c r="AX661" s="100"/>
      <c r="AY661" s="100"/>
      <c r="AZ661" s="100"/>
      <c r="BA661" s="100"/>
      <c r="BB661" s="100"/>
      <c r="BC661" s="100"/>
      <c r="BD661" s="100"/>
      <c r="BE661" s="100"/>
      <c r="BF661" s="100"/>
    </row>
    <row r="662">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c r="AM662" s="100"/>
      <c r="AN662" s="100"/>
      <c r="AO662" s="100"/>
      <c r="AP662" s="100"/>
      <c r="AQ662" s="100"/>
      <c r="AR662" s="100"/>
      <c r="AS662" s="100"/>
      <c r="AT662" s="100"/>
      <c r="AU662" s="100"/>
      <c r="AV662" s="100"/>
      <c r="AW662" s="100"/>
      <c r="AX662" s="100"/>
      <c r="AY662" s="100"/>
      <c r="AZ662" s="100"/>
      <c r="BA662" s="100"/>
      <c r="BB662" s="100"/>
      <c r="BC662" s="100"/>
      <c r="BD662" s="100"/>
      <c r="BE662" s="100"/>
      <c r="BF662" s="100"/>
    </row>
    <row r="663">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c r="AM663" s="100"/>
      <c r="AN663" s="100"/>
      <c r="AO663" s="100"/>
      <c r="AP663" s="100"/>
      <c r="AQ663" s="100"/>
      <c r="AR663" s="100"/>
      <c r="AS663" s="100"/>
      <c r="AT663" s="100"/>
      <c r="AU663" s="100"/>
      <c r="AV663" s="100"/>
      <c r="AW663" s="100"/>
      <c r="AX663" s="100"/>
      <c r="AY663" s="100"/>
      <c r="AZ663" s="100"/>
      <c r="BA663" s="100"/>
      <c r="BB663" s="100"/>
      <c r="BC663" s="100"/>
      <c r="BD663" s="100"/>
      <c r="BE663" s="100"/>
      <c r="BF663" s="100"/>
    </row>
    <row r="664">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c r="AM664" s="100"/>
      <c r="AN664" s="100"/>
      <c r="AO664" s="100"/>
      <c r="AP664" s="100"/>
      <c r="AQ664" s="100"/>
      <c r="AR664" s="100"/>
      <c r="AS664" s="100"/>
      <c r="AT664" s="100"/>
      <c r="AU664" s="100"/>
      <c r="AV664" s="100"/>
      <c r="AW664" s="100"/>
      <c r="AX664" s="100"/>
      <c r="AY664" s="100"/>
      <c r="AZ664" s="100"/>
      <c r="BA664" s="100"/>
      <c r="BB664" s="100"/>
      <c r="BC664" s="100"/>
      <c r="BD664" s="100"/>
      <c r="BE664" s="100"/>
      <c r="BF664" s="100"/>
    </row>
    <row r="66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c r="AM665" s="100"/>
      <c r="AN665" s="100"/>
      <c r="AO665" s="100"/>
      <c r="AP665" s="100"/>
      <c r="AQ665" s="100"/>
      <c r="AR665" s="100"/>
      <c r="AS665" s="100"/>
      <c r="AT665" s="100"/>
      <c r="AU665" s="100"/>
      <c r="AV665" s="100"/>
      <c r="AW665" s="100"/>
      <c r="AX665" s="100"/>
      <c r="AY665" s="100"/>
      <c r="AZ665" s="100"/>
      <c r="BA665" s="100"/>
      <c r="BB665" s="100"/>
      <c r="BC665" s="100"/>
      <c r="BD665" s="100"/>
      <c r="BE665" s="100"/>
      <c r="BF665" s="100"/>
    </row>
    <row r="666">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c r="AM666" s="100"/>
      <c r="AN666" s="100"/>
      <c r="AO666" s="100"/>
      <c r="AP666" s="100"/>
      <c r="AQ666" s="100"/>
      <c r="AR666" s="100"/>
      <c r="AS666" s="100"/>
      <c r="AT666" s="100"/>
      <c r="AU666" s="100"/>
      <c r="AV666" s="100"/>
      <c r="AW666" s="100"/>
      <c r="AX666" s="100"/>
      <c r="AY666" s="100"/>
      <c r="AZ666" s="100"/>
      <c r="BA666" s="100"/>
      <c r="BB666" s="100"/>
      <c r="BC666" s="100"/>
      <c r="BD666" s="100"/>
      <c r="BE666" s="100"/>
      <c r="BF666" s="100"/>
    </row>
    <row r="667">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c r="AM667" s="100"/>
      <c r="AN667" s="100"/>
      <c r="AO667" s="100"/>
      <c r="AP667" s="100"/>
      <c r="AQ667" s="100"/>
      <c r="AR667" s="100"/>
      <c r="AS667" s="100"/>
      <c r="AT667" s="100"/>
      <c r="AU667" s="100"/>
      <c r="AV667" s="100"/>
      <c r="AW667" s="100"/>
      <c r="AX667" s="100"/>
      <c r="AY667" s="100"/>
      <c r="AZ667" s="100"/>
      <c r="BA667" s="100"/>
      <c r="BB667" s="100"/>
      <c r="BC667" s="100"/>
      <c r="BD667" s="100"/>
      <c r="BE667" s="100"/>
      <c r="BF667" s="100"/>
    </row>
    <row r="668">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c r="AM668" s="100"/>
      <c r="AN668" s="100"/>
      <c r="AO668" s="100"/>
      <c r="AP668" s="100"/>
      <c r="AQ668" s="100"/>
      <c r="AR668" s="100"/>
      <c r="AS668" s="100"/>
      <c r="AT668" s="100"/>
      <c r="AU668" s="100"/>
      <c r="AV668" s="100"/>
      <c r="AW668" s="100"/>
      <c r="AX668" s="100"/>
      <c r="AY668" s="100"/>
      <c r="AZ668" s="100"/>
      <c r="BA668" s="100"/>
      <c r="BB668" s="100"/>
      <c r="BC668" s="100"/>
      <c r="BD668" s="100"/>
      <c r="BE668" s="100"/>
      <c r="BF668" s="100"/>
    </row>
    <row r="669">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c r="AM669" s="100"/>
      <c r="AN669" s="100"/>
      <c r="AO669" s="100"/>
      <c r="AP669" s="100"/>
      <c r="AQ669" s="100"/>
      <c r="AR669" s="100"/>
      <c r="AS669" s="100"/>
      <c r="AT669" s="100"/>
      <c r="AU669" s="100"/>
      <c r="AV669" s="100"/>
      <c r="AW669" s="100"/>
      <c r="AX669" s="100"/>
      <c r="AY669" s="100"/>
      <c r="AZ669" s="100"/>
      <c r="BA669" s="100"/>
      <c r="BB669" s="100"/>
      <c r="BC669" s="100"/>
      <c r="BD669" s="100"/>
      <c r="BE669" s="100"/>
      <c r="BF669" s="100"/>
    </row>
    <row r="670">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c r="AM670" s="100"/>
      <c r="AN670" s="100"/>
      <c r="AO670" s="100"/>
      <c r="AP670" s="100"/>
      <c r="AQ670" s="100"/>
      <c r="AR670" s="100"/>
      <c r="AS670" s="100"/>
      <c r="AT670" s="100"/>
      <c r="AU670" s="100"/>
      <c r="AV670" s="100"/>
      <c r="AW670" s="100"/>
      <c r="AX670" s="100"/>
      <c r="AY670" s="100"/>
      <c r="AZ670" s="100"/>
      <c r="BA670" s="100"/>
      <c r="BB670" s="100"/>
      <c r="BC670" s="100"/>
      <c r="BD670" s="100"/>
      <c r="BE670" s="100"/>
      <c r="BF670" s="100"/>
    </row>
    <row r="671">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c r="AM671" s="100"/>
      <c r="AN671" s="100"/>
      <c r="AO671" s="100"/>
      <c r="AP671" s="100"/>
      <c r="AQ671" s="100"/>
      <c r="AR671" s="100"/>
      <c r="AS671" s="100"/>
      <c r="AT671" s="100"/>
      <c r="AU671" s="100"/>
      <c r="AV671" s="100"/>
      <c r="AW671" s="100"/>
      <c r="AX671" s="100"/>
      <c r="AY671" s="100"/>
      <c r="AZ671" s="100"/>
      <c r="BA671" s="100"/>
      <c r="BB671" s="100"/>
      <c r="BC671" s="100"/>
      <c r="BD671" s="100"/>
      <c r="BE671" s="100"/>
      <c r="BF671" s="100"/>
    </row>
    <row r="672">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c r="AM672" s="100"/>
      <c r="AN672" s="100"/>
      <c r="AO672" s="100"/>
      <c r="AP672" s="100"/>
      <c r="AQ672" s="100"/>
      <c r="AR672" s="100"/>
      <c r="AS672" s="100"/>
      <c r="AT672" s="100"/>
      <c r="AU672" s="100"/>
      <c r="AV672" s="100"/>
      <c r="AW672" s="100"/>
      <c r="AX672" s="100"/>
      <c r="AY672" s="100"/>
      <c r="AZ672" s="100"/>
      <c r="BA672" s="100"/>
      <c r="BB672" s="100"/>
      <c r="BC672" s="100"/>
      <c r="BD672" s="100"/>
      <c r="BE672" s="100"/>
      <c r="BF672" s="100"/>
    </row>
    <row r="673">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c r="AM673" s="100"/>
      <c r="AN673" s="100"/>
      <c r="AO673" s="100"/>
      <c r="AP673" s="100"/>
      <c r="AQ673" s="100"/>
      <c r="AR673" s="100"/>
      <c r="AS673" s="100"/>
      <c r="AT673" s="100"/>
      <c r="AU673" s="100"/>
      <c r="AV673" s="100"/>
      <c r="AW673" s="100"/>
      <c r="AX673" s="100"/>
      <c r="AY673" s="100"/>
      <c r="AZ673" s="100"/>
      <c r="BA673" s="100"/>
      <c r="BB673" s="100"/>
      <c r="BC673" s="100"/>
      <c r="BD673" s="100"/>
      <c r="BE673" s="100"/>
      <c r="BF673" s="100"/>
    </row>
    <row r="674">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c r="AM674" s="100"/>
      <c r="AN674" s="100"/>
      <c r="AO674" s="100"/>
      <c r="AP674" s="100"/>
      <c r="AQ674" s="100"/>
      <c r="AR674" s="100"/>
      <c r="AS674" s="100"/>
      <c r="AT674" s="100"/>
      <c r="AU674" s="100"/>
      <c r="AV674" s="100"/>
      <c r="AW674" s="100"/>
      <c r="AX674" s="100"/>
      <c r="AY674" s="100"/>
      <c r="AZ674" s="100"/>
      <c r="BA674" s="100"/>
      <c r="BB674" s="100"/>
      <c r="BC674" s="100"/>
      <c r="BD674" s="100"/>
      <c r="BE674" s="100"/>
      <c r="BF674" s="100"/>
    </row>
    <row r="67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c r="AM675" s="100"/>
      <c r="AN675" s="100"/>
      <c r="AO675" s="100"/>
      <c r="AP675" s="100"/>
      <c r="AQ675" s="100"/>
      <c r="AR675" s="100"/>
      <c r="AS675" s="100"/>
      <c r="AT675" s="100"/>
      <c r="AU675" s="100"/>
      <c r="AV675" s="100"/>
      <c r="AW675" s="100"/>
      <c r="AX675" s="100"/>
      <c r="AY675" s="100"/>
      <c r="AZ675" s="100"/>
      <c r="BA675" s="100"/>
      <c r="BB675" s="100"/>
      <c r="BC675" s="100"/>
      <c r="BD675" s="100"/>
      <c r="BE675" s="100"/>
      <c r="BF675" s="100"/>
    </row>
    <row r="676">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c r="AM676" s="100"/>
      <c r="AN676" s="100"/>
      <c r="AO676" s="100"/>
      <c r="AP676" s="100"/>
      <c r="AQ676" s="100"/>
      <c r="AR676" s="100"/>
      <c r="AS676" s="100"/>
      <c r="AT676" s="100"/>
      <c r="AU676" s="100"/>
      <c r="AV676" s="100"/>
      <c r="AW676" s="100"/>
      <c r="AX676" s="100"/>
      <c r="AY676" s="100"/>
      <c r="AZ676" s="100"/>
      <c r="BA676" s="100"/>
      <c r="BB676" s="100"/>
      <c r="BC676" s="100"/>
      <c r="BD676" s="100"/>
      <c r="BE676" s="100"/>
      <c r="BF676" s="100"/>
    </row>
    <row r="677">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c r="AM677" s="100"/>
      <c r="AN677" s="100"/>
      <c r="AO677" s="100"/>
      <c r="AP677" s="100"/>
      <c r="AQ677" s="100"/>
      <c r="AR677" s="100"/>
      <c r="AS677" s="100"/>
      <c r="AT677" s="100"/>
      <c r="AU677" s="100"/>
      <c r="AV677" s="100"/>
      <c r="AW677" s="100"/>
      <c r="AX677" s="100"/>
      <c r="AY677" s="100"/>
      <c r="AZ677" s="100"/>
      <c r="BA677" s="100"/>
      <c r="BB677" s="100"/>
      <c r="BC677" s="100"/>
      <c r="BD677" s="100"/>
      <c r="BE677" s="100"/>
      <c r="BF677" s="100"/>
    </row>
    <row r="678">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c r="AM678" s="100"/>
      <c r="AN678" s="100"/>
      <c r="AO678" s="100"/>
      <c r="AP678" s="100"/>
      <c r="AQ678" s="100"/>
      <c r="AR678" s="100"/>
      <c r="AS678" s="100"/>
      <c r="AT678" s="100"/>
      <c r="AU678" s="100"/>
      <c r="AV678" s="100"/>
      <c r="AW678" s="100"/>
      <c r="AX678" s="100"/>
      <c r="AY678" s="100"/>
      <c r="AZ678" s="100"/>
      <c r="BA678" s="100"/>
      <c r="BB678" s="100"/>
      <c r="BC678" s="100"/>
      <c r="BD678" s="100"/>
      <c r="BE678" s="100"/>
      <c r="BF678" s="100"/>
    </row>
    <row r="679">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c r="AM679" s="100"/>
      <c r="AN679" s="100"/>
      <c r="AO679" s="100"/>
      <c r="AP679" s="100"/>
      <c r="AQ679" s="100"/>
      <c r="AR679" s="100"/>
      <c r="AS679" s="100"/>
      <c r="AT679" s="100"/>
      <c r="AU679" s="100"/>
      <c r="AV679" s="100"/>
      <c r="AW679" s="100"/>
      <c r="AX679" s="100"/>
      <c r="AY679" s="100"/>
      <c r="AZ679" s="100"/>
      <c r="BA679" s="100"/>
      <c r="BB679" s="100"/>
      <c r="BC679" s="100"/>
      <c r="BD679" s="100"/>
      <c r="BE679" s="100"/>
      <c r="BF679" s="100"/>
    </row>
    <row r="680">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c r="AM680" s="100"/>
      <c r="AN680" s="100"/>
      <c r="AO680" s="100"/>
      <c r="AP680" s="100"/>
      <c r="AQ680" s="100"/>
      <c r="AR680" s="100"/>
      <c r="AS680" s="100"/>
      <c r="AT680" s="100"/>
      <c r="AU680" s="100"/>
      <c r="AV680" s="100"/>
      <c r="AW680" s="100"/>
      <c r="AX680" s="100"/>
      <c r="AY680" s="100"/>
      <c r="AZ680" s="100"/>
      <c r="BA680" s="100"/>
      <c r="BB680" s="100"/>
      <c r="BC680" s="100"/>
      <c r="BD680" s="100"/>
      <c r="BE680" s="100"/>
      <c r="BF680" s="100"/>
    </row>
    <row r="681">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100"/>
      <c r="AW681" s="100"/>
      <c r="AX681" s="100"/>
      <c r="AY681" s="100"/>
      <c r="AZ681" s="100"/>
      <c r="BA681" s="100"/>
      <c r="BB681" s="100"/>
      <c r="BC681" s="100"/>
      <c r="BD681" s="100"/>
      <c r="BE681" s="100"/>
      <c r="BF681" s="100"/>
    </row>
    <row r="682">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100"/>
      <c r="AW682" s="100"/>
      <c r="AX682" s="100"/>
      <c r="AY682" s="100"/>
      <c r="AZ682" s="100"/>
      <c r="BA682" s="100"/>
      <c r="BB682" s="100"/>
      <c r="BC682" s="100"/>
      <c r="BD682" s="100"/>
      <c r="BE682" s="100"/>
      <c r="BF682" s="100"/>
    </row>
    <row r="683">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100"/>
      <c r="AW683" s="100"/>
      <c r="AX683" s="100"/>
      <c r="AY683" s="100"/>
      <c r="AZ683" s="100"/>
      <c r="BA683" s="100"/>
      <c r="BB683" s="100"/>
      <c r="BC683" s="100"/>
      <c r="BD683" s="100"/>
      <c r="BE683" s="100"/>
      <c r="BF683" s="100"/>
    </row>
    <row r="684">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c r="AV684" s="100"/>
      <c r="AW684" s="100"/>
      <c r="AX684" s="100"/>
      <c r="AY684" s="100"/>
      <c r="AZ684" s="100"/>
      <c r="BA684" s="100"/>
      <c r="BB684" s="100"/>
      <c r="BC684" s="100"/>
      <c r="BD684" s="100"/>
      <c r="BE684" s="100"/>
      <c r="BF684" s="100"/>
    </row>
    <row r="68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c r="AM685" s="100"/>
      <c r="AN685" s="100"/>
      <c r="AO685" s="100"/>
      <c r="AP685" s="100"/>
      <c r="AQ685" s="100"/>
      <c r="AR685" s="100"/>
      <c r="AS685" s="100"/>
      <c r="AT685" s="100"/>
      <c r="AU685" s="100"/>
      <c r="AV685" s="100"/>
      <c r="AW685" s="100"/>
      <c r="AX685" s="100"/>
      <c r="AY685" s="100"/>
      <c r="AZ685" s="100"/>
      <c r="BA685" s="100"/>
      <c r="BB685" s="100"/>
      <c r="BC685" s="100"/>
      <c r="BD685" s="100"/>
      <c r="BE685" s="100"/>
      <c r="BF685" s="100"/>
    </row>
    <row r="686">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c r="AM686" s="100"/>
      <c r="AN686" s="100"/>
      <c r="AO686" s="100"/>
      <c r="AP686" s="100"/>
      <c r="AQ686" s="100"/>
      <c r="AR686" s="100"/>
      <c r="AS686" s="100"/>
      <c r="AT686" s="100"/>
      <c r="AU686" s="100"/>
      <c r="AV686" s="100"/>
      <c r="AW686" s="100"/>
      <c r="AX686" s="100"/>
      <c r="AY686" s="100"/>
      <c r="AZ686" s="100"/>
      <c r="BA686" s="100"/>
      <c r="BB686" s="100"/>
      <c r="BC686" s="100"/>
      <c r="BD686" s="100"/>
      <c r="BE686" s="100"/>
      <c r="BF686" s="100"/>
    </row>
    <row r="687">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c r="AM687" s="100"/>
      <c r="AN687" s="100"/>
      <c r="AO687" s="100"/>
      <c r="AP687" s="100"/>
      <c r="AQ687" s="100"/>
      <c r="AR687" s="100"/>
      <c r="AS687" s="100"/>
      <c r="AT687" s="100"/>
      <c r="AU687" s="100"/>
      <c r="AV687" s="100"/>
      <c r="AW687" s="100"/>
      <c r="AX687" s="100"/>
      <c r="AY687" s="100"/>
      <c r="AZ687" s="100"/>
      <c r="BA687" s="100"/>
      <c r="BB687" s="100"/>
      <c r="BC687" s="100"/>
      <c r="BD687" s="100"/>
      <c r="BE687" s="100"/>
      <c r="BF687" s="100"/>
    </row>
    <row r="688">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100"/>
      <c r="AW688" s="100"/>
      <c r="AX688" s="100"/>
      <c r="AY688" s="100"/>
      <c r="AZ688" s="100"/>
      <c r="BA688" s="100"/>
      <c r="BB688" s="100"/>
      <c r="BC688" s="100"/>
      <c r="BD688" s="100"/>
      <c r="BE688" s="100"/>
      <c r="BF688" s="100"/>
    </row>
    <row r="689">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c r="AM689" s="100"/>
      <c r="AN689" s="100"/>
      <c r="AO689" s="100"/>
      <c r="AP689" s="100"/>
      <c r="AQ689" s="100"/>
      <c r="AR689" s="100"/>
      <c r="AS689" s="100"/>
      <c r="AT689" s="100"/>
      <c r="AU689" s="100"/>
      <c r="AV689" s="100"/>
      <c r="AW689" s="100"/>
      <c r="AX689" s="100"/>
      <c r="AY689" s="100"/>
      <c r="AZ689" s="100"/>
      <c r="BA689" s="100"/>
      <c r="BB689" s="100"/>
      <c r="BC689" s="100"/>
      <c r="BD689" s="100"/>
      <c r="BE689" s="100"/>
      <c r="BF689" s="100"/>
    </row>
    <row r="690">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c r="AM690" s="100"/>
      <c r="AN690" s="100"/>
      <c r="AO690" s="100"/>
      <c r="AP690" s="100"/>
      <c r="AQ690" s="100"/>
      <c r="AR690" s="100"/>
      <c r="AS690" s="100"/>
      <c r="AT690" s="100"/>
      <c r="AU690" s="100"/>
      <c r="AV690" s="100"/>
      <c r="AW690" s="100"/>
      <c r="AX690" s="100"/>
      <c r="AY690" s="100"/>
      <c r="AZ690" s="100"/>
      <c r="BA690" s="100"/>
      <c r="BB690" s="100"/>
      <c r="BC690" s="100"/>
      <c r="BD690" s="100"/>
      <c r="BE690" s="100"/>
      <c r="BF690" s="100"/>
    </row>
    <row r="691">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c r="AM691" s="100"/>
      <c r="AN691" s="100"/>
      <c r="AO691" s="100"/>
      <c r="AP691" s="100"/>
      <c r="AQ691" s="100"/>
      <c r="AR691" s="100"/>
      <c r="AS691" s="100"/>
      <c r="AT691" s="100"/>
      <c r="AU691" s="100"/>
      <c r="AV691" s="100"/>
      <c r="AW691" s="100"/>
      <c r="AX691" s="100"/>
      <c r="AY691" s="100"/>
      <c r="AZ691" s="100"/>
      <c r="BA691" s="100"/>
      <c r="BB691" s="100"/>
      <c r="BC691" s="100"/>
      <c r="BD691" s="100"/>
      <c r="BE691" s="100"/>
      <c r="BF691" s="100"/>
    </row>
    <row r="692">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c r="AM692" s="100"/>
      <c r="AN692" s="100"/>
      <c r="AO692" s="100"/>
      <c r="AP692" s="100"/>
      <c r="AQ692" s="100"/>
      <c r="AR692" s="100"/>
      <c r="AS692" s="100"/>
      <c r="AT692" s="100"/>
      <c r="AU692" s="100"/>
      <c r="AV692" s="100"/>
      <c r="AW692" s="100"/>
      <c r="AX692" s="100"/>
      <c r="AY692" s="100"/>
      <c r="AZ692" s="100"/>
      <c r="BA692" s="100"/>
      <c r="BB692" s="100"/>
      <c r="BC692" s="100"/>
      <c r="BD692" s="100"/>
      <c r="BE692" s="100"/>
      <c r="BF692" s="100"/>
    </row>
    <row r="693">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c r="AM693" s="100"/>
      <c r="AN693" s="100"/>
      <c r="AO693" s="100"/>
      <c r="AP693" s="100"/>
      <c r="AQ693" s="100"/>
      <c r="AR693" s="100"/>
      <c r="AS693" s="100"/>
      <c r="AT693" s="100"/>
      <c r="AU693" s="100"/>
      <c r="AV693" s="100"/>
      <c r="AW693" s="100"/>
      <c r="AX693" s="100"/>
      <c r="AY693" s="100"/>
      <c r="AZ693" s="100"/>
      <c r="BA693" s="100"/>
      <c r="BB693" s="100"/>
      <c r="BC693" s="100"/>
      <c r="BD693" s="100"/>
      <c r="BE693" s="100"/>
      <c r="BF693" s="100"/>
    </row>
    <row r="694">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c r="AM694" s="100"/>
      <c r="AN694" s="100"/>
      <c r="AO694" s="100"/>
      <c r="AP694" s="100"/>
      <c r="AQ694" s="100"/>
      <c r="AR694" s="100"/>
      <c r="AS694" s="100"/>
      <c r="AT694" s="100"/>
      <c r="AU694" s="100"/>
      <c r="AV694" s="100"/>
      <c r="AW694" s="100"/>
      <c r="AX694" s="100"/>
      <c r="AY694" s="100"/>
      <c r="AZ694" s="100"/>
      <c r="BA694" s="100"/>
      <c r="BB694" s="100"/>
      <c r="BC694" s="100"/>
      <c r="BD694" s="100"/>
      <c r="BE694" s="100"/>
      <c r="BF694" s="100"/>
    </row>
    <row r="69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100"/>
      <c r="AW695" s="100"/>
      <c r="AX695" s="100"/>
      <c r="AY695" s="100"/>
      <c r="AZ695" s="100"/>
      <c r="BA695" s="100"/>
      <c r="BB695" s="100"/>
      <c r="BC695" s="100"/>
      <c r="BD695" s="100"/>
      <c r="BE695" s="100"/>
      <c r="BF695" s="100"/>
    </row>
    <row r="696">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100"/>
      <c r="AW696" s="100"/>
      <c r="AX696" s="100"/>
      <c r="AY696" s="100"/>
      <c r="AZ696" s="100"/>
      <c r="BA696" s="100"/>
      <c r="BB696" s="100"/>
      <c r="BC696" s="100"/>
      <c r="BD696" s="100"/>
      <c r="BE696" s="100"/>
      <c r="BF696" s="100"/>
    </row>
    <row r="697">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100"/>
      <c r="AW697" s="100"/>
      <c r="AX697" s="100"/>
      <c r="AY697" s="100"/>
      <c r="AZ697" s="100"/>
      <c r="BA697" s="100"/>
      <c r="BB697" s="100"/>
      <c r="BC697" s="100"/>
      <c r="BD697" s="100"/>
      <c r="BE697" s="100"/>
      <c r="BF697" s="100"/>
    </row>
    <row r="698">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c r="AM698" s="100"/>
      <c r="AN698" s="100"/>
      <c r="AO698" s="100"/>
      <c r="AP698" s="100"/>
      <c r="AQ698" s="100"/>
      <c r="AR698" s="100"/>
      <c r="AS698" s="100"/>
      <c r="AT698" s="100"/>
      <c r="AU698" s="100"/>
      <c r="AV698" s="100"/>
      <c r="AW698" s="100"/>
      <c r="AX698" s="100"/>
      <c r="AY698" s="100"/>
      <c r="AZ698" s="100"/>
      <c r="BA698" s="100"/>
      <c r="BB698" s="100"/>
      <c r="BC698" s="100"/>
      <c r="BD698" s="100"/>
      <c r="BE698" s="100"/>
      <c r="BF698" s="100"/>
    </row>
    <row r="699">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c r="AM699" s="100"/>
      <c r="AN699" s="100"/>
      <c r="AO699" s="100"/>
      <c r="AP699" s="100"/>
      <c r="AQ699" s="100"/>
      <c r="AR699" s="100"/>
      <c r="AS699" s="100"/>
      <c r="AT699" s="100"/>
      <c r="AU699" s="100"/>
      <c r="AV699" s="100"/>
      <c r="AW699" s="100"/>
      <c r="AX699" s="100"/>
      <c r="AY699" s="100"/>
      <c r="AZ699" s="100"/>
      <c r="BA699" s="100"/>
      <c r="BB699" s="100"/>
      <c r="BC699" s="100"/>
      <c r="BD699" s="100"/>
      <c r="BE699" s="100"/>
      <c r="BF699" s="100"/>
    </row>
    <row r="700">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c r="AM700" s="100"/>
      <c r="AN700" s="100"/>
      <c r="AO700" s="100"/>
      <c r="AP700" s="100"/>
      <c r="AQ700" s="100"/>
      <c r="AR700" s="100"/>
      <c r="AS700" s="100"/>
      <c r="AT700" s="100"/>
      <c r="AU700" s="100"/>
      <c r="AV700" s="100"/>
      <c r="AW700" s="100"/>
      <c r="AX700" s="100"/>
      <c r="AY700" s="100"/>
      <c r="AZ700" s="100"/>
      <c r="BA700" s="100"/>
      <c r="BB700" s="100"/>
      <c r="BC700" s="100"/>
      <c r="BD700" s="100"/>
      <c r="BE700" s="100"/>
      <c r="BF700" s="100"/>
    </row>
    <row r="701">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c r="AM701" s="100"/>
      <c r="AN701" s="100"/>
      <c r="AO701" s="100"/>
      <c r="AP701" s="100"/>
      <c r="AQ701" s="100"/>
      <c r="AR701" s="100"/>
      <c r="AS701" s="100"/>
      <c r="AT701" s="100"/>
      <c r="AU701" s="100"/>
      <c r="AV701" s="100"/>
      <c r="AW701" s="100"/>
      <c r="AX701" s="100"/>
      <c r="AY701" s="100"/>
      <c r="AZ701" s="100"/>
      <c r="BA701" s="100"/>
      <c r="BB701" s="100"/>
      <c r="BC701" s="100"/>
      <c r="BD701" s="100"/>
      <c r="BE701" s="100"/>
      <c r="BF701" s="100"/>
    </row>
    <row r="702">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c r="AM702" s="100"/>
      <c r="AN702" s="100"/>
      <c r="AO702" s="100"/>
      <c r="AP702" s="100"/>
      <c r="AQ702" s="100"/>
      <c r="AR702" s="100"/>
      <c r="AS702" s="100"/>
      <c r="AT702" s="100"/>
      <c r="AU702" s="100"/>
      <c r="AV702" s="100"/>
      <c r="AW702" s="100"/>
      <c r="AX702" s="100"/>
      <c r="AY702" s="100"/>
      <c r="AZ702" s="100"/>
      <c r="BA702" s="100"/>
      <c r="BB702" s="100"/>
      <c r="BC702" s="100"/>
      <c r="BD702" s="100"/>
      <c r="BE702" s="100"/>
      <c r="BF702" s="100"/>
    </row>
    <row r="703">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c r="AM703" s="100"/>
      <c r="AN703" s="100"/>
      <c r="AO703" s="100"/>
      <c r="AP703" s="100"/>
      <c r="AQ703" s="100"/>
      <c r="AR703" s="100"/>
      <c r="AS703" s="100"/>
      <c r="AT703" s="100"/>
      <c r="AU703" s="100"/>
      <c r="AV703" s="100"/>
      <c r="AW703" s="100"/>
      <c r="AX703" s="100"/>
      <c r="AY703" s="100"/>
      <c r="AZ703" s="100"/>
      <c r="BA703" s="100"/>
      <c r="BB703" s="100"/>
      <c r="BC703" s="100"/>
      <c r="BD703" s="100"/>
      <c r="BE703" s="100"/>
      <c r="BF703" s="100"/>
    </row>
    <row r="704">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c r="AM704" s="100"/>
      <c r="AN704" s="100"/>
      <c r="AO704" s="100"/>
      <c r="AP704" s="100"/>
      <c r="AQ704" s="100"/>
      <c r="AR704" s="100"/>
      <c r="AS704" s="100"/>
      <c r="AT704" s="100"/>
      <c r="AU704" s="100"/>
      <c r="AV704" s="100"/>
      <c r="AW704" s="100"/>
      <c r="AX704" s="100"/>
      <c r="AY704" s="100"/>
      <c r="AZ704" s="100"/>
      <c r="BA704" s="100"/>
      <c r="BB704" s="100"/>
      <c r="BC704" s="100"/>
      <c r="BD704" s="100"/>
      <c r="BE704" s="100"/>
      <c r="BF704" s="100"/>
    </row>
    <row r="70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c r="AM705" s="100"/>
      <c r="AN705" s="100"/>
      <c r="AO705" s="100"/>
      <c r="AP705" s="100"/>
      <c r="AQ705" s="100"/>
      <c r="AR705" s="100"/>
      <c r="AS705" s="100"/>
      <c r="AT705" s="100"/>
      <c r="AU705" s="100"/>
      <c r="AV705" s="100"/>
      <c r="AW705" s="100"/>
      <c r="AX705" s="100"/>
      <c r="AY705" s="100"/>
      <c r="AZ705" s="100"/>
      <c r="BA705" s="100"/>
      <c r="BB705" s="100"/>
      <c r="BC705" s="100"/>
      <c r="BD705" s="100"/>
      <c r="BE705" s="100"/>
      <c r="BF705" s="100"/>
    </row>
    <row r="706">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c r="AM706" s="100"/>
      <c r="AN706" s="100"/>
      <c r="AO706" s="100"/>
      <c r="AP706" s="100"/>
      <c r="AQ706" s="100"/>
      <c r="AR706" s="100"/>
      <c r="AS706" s="100"/>
      <c r="AT706" s="100"/>
      <c r="AU706" s="100"/>
      <c r="AV706" s="100"/>
      <c r="AW706" s="100"/>
      <c r="AX706" s="100"/>
      <c r="AY706" s="100"/>
      <c r="AZ706" s="100"/>
      <c r="BA706" s="100"/>
      <c r="BB706" s="100"/>
      <c r="BC706" s="100"/>
      <c r="BD706" s="100"/>
      <c r="BE706" s="100"/>
      <c r="BF706" s="100"/>
    </row>
    <row r="707">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c r="AM707" s="100"/>
      <c r="AN707" s="100"/>
      <c r="AO707" s="100"/>
      <c r="AP707" s="100"/>
      <c r="AQ707" s="100"/>
      <c r="AR707" s="100"/>
      <c r="AS707" s="100"/>
      <c r="AT707" s="100"/>
      <c r="AU707" s="100"/>
      <c r="AV707" s="100"/>
      <c r="AW707" s="100"/>
      <c r="AX707" s="100"/>
      <c r="AY707" s="100"/>
      <c r="AZ707" s="100"/>
      <c r="BA707" s="100"/>
      <c r="BB707" s="100"/>
      <c r="BC707" s="100"/>
      <c r="BD707" s="100"/>
      <c r="BE707" s="100"/>
      <c r="BF707" s="100"/>
    </row>
    <row r="708">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c r="AM708" s="100"/>
      <c r="AN708" s="100"/>
      <c r="AO708" s="100"/>
      <c r="AP708" s="100"/>
      <c r="AQ708" s="100"/>
      <c r="AR708" s="100"/>
      <c r="AS708" s="100"/>
      <c r="AT708" s="100"/>
      <c r="AU708" s="100"/>
      <c r="AV708" s="100"/>
      <c r="AW708" s="100"/>
      <c r="AX708" s="100"/>
      <c r="AY708" s="100"/>
      <c r="AZ708" s="100"/>
      <c r="BA708" s="100"/>
      <c r="BB708" s="100"/>
      <c r="BC708" s="100"/>
      <c r="BD708" s="100"/>
      <c r="BE708" s="100"/>
      <c r="BF708" s="100"/>
    </row>
    <row r="709">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c r="AM709" s="100"/>
      <c r="AN709" s="100"/>
      <c r="AO709" s="100"/>
      <c r="AP709" s="100"/>
      <c r="AQ709" s="100"/>
      <c r="AR709" s="100"/>
      <c r="AS709" s="100"/>
      <c r="AT709" s="100"/>
      <c r="AU709" s="100"/>
      <c r="AV709" s="100"/>
      <c r="AW709" s="100"/>
      <c r="AX709" s="100"/>
      <c r="AY709" s="100"/>
      <c r="AZ709" s="100"/>
      <c r="BA709" s="100"/>
      <c r="BB709" s="100"/>
      <c r="BC709" s="100"/>
      <c r="BD709" s="100"/>
      <c r="BE709" s="100"/>
      <c r="BF709" s="100"/>
    </row>
    <row r="710">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c r="AM710" s="100"/>
      <c r="AN710" s="100"/>
      <c r="AO710" s="100"/>
      <c r="AP710" s="100"/>
      <c r="AQ710" s="100"/>
      <c r="AR710" s="100"/>
      <c r="AS710" s="100"/>
      <c r="AT710" s="100"/>
      <c r="AU710" s="100"/>
      <c r="AV710" s="100"/>
      <c r="AW710" s="100"/>
      <c r="AX710" s="100"/>
      <c r="AY710" s="100"/>
      <c r="AZ710" s="100"/>
      <c r="BA710" s="100"/>
      <c r="BB710" s="100"/>
      <c r="BC710" s="100"/>
      <c r="BD710" s="100"/>
      <c r="BE710" s="100"/>
      <c r="BF710" s="100"/>
    </row>
    <row r="711">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c r="AM711" s="100"/>
      <c r="AN711" s="100"/>
      <c r="AO711" s="100"/>
      <c r="AP711" s="100"/>
      <c r="AQ711" s="100"/>
      <c r="AR711" s="100"/>
      <c r="AS711" s="100"/>
      <c r="AT711" s="100"/>
      <c r="AU711" s="100"/>
      <c r="AV711" s="100"/>
      <c r="AW711" s="100"/>
      <c r="AX711" s="100"/>
      <c r="AY711" s="100"/>
      <c r="AZ711" s="100"/>
      <c r="BA711" s="100"/>
      <c r="BB711" s="100"/>
      <c r="BC711" s="100"/>
      <c r="BD711" s="100"/>
      <c r="BE711" s="100"/>
      <c r="BF711" s="100"/>
    </row>
    <row r="712">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c r="AM712" s="100"/>
      <c r="AN712" s="100"/>
      <c r="AO712" s="100"/>
      <c r="AP712" s="100"/>
      <c r="AQ712" s="100"/>
      <c r="AR712" s="100"/>
      <c r="AS712" s="100"/>
      <c r="AT712" s="100"/>
      <c r="AU712" s="100"/>
      <c r="AV712" s="100"/>
      <c r="AW712" s="100"/>
      <c r="AX712" s="100"/>
      <c r="AY712" s="100"/>
      <c r="AZ712" s="100"/>
      <c r="BA712" s="100"/>
      <c r="BB712" s="100"/>
      <c r="BC712" s="100"/>
      <c r="BD712" s="100"/>
      <c r="BE712" s="100"/>
      <c r="BF712" s="100"/>
    </row>
    <row r="713">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c r="AM713" s="100"/>
      <c r="AN713" s="100"/>
      <c r="AO713" s="100"/>
      <c r="AP713" s="100"/>
      <c r="AQ713" s="100"/>
      <c r="AR713" s="100"/>
      <c r="AS713" s="100"/>
      <c r="AT713" s="100"/>
      <c r="AU713" s="100"/>
      <c r="AV713" s="100"/>
      <c r="AW713" s="100"/>
      <c r="AX713" s="100"/>
      <c r="AY713" s="100"/>
      <c r="AZ713" s="100"/>
      <c r="BA713" s="100"/>
      <c r="BB713" s="100"/>
      <c r="BC713" s="100"/>
      <c r="BD713" s="100"/>
      <c r="BE713" s="100"/>
      <c r="BF713" s="100"/>
    </row>
    <row r="714">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c r="AM714" s="100"/>
      <c r="AN714" s="100"/>
      <c r="AO714" s="100"/>
      <c r="AP714" s="100"/>
      <c r="AQ714" s="100"/>
      <c r="AR714" s="100"/>
      <c r="AS714" s="100"/>
      <c r="AT714" s="100"/>
      <c r="AU714" s="100"/>
      <c r="AV714" s="100"/>
      <c r="AW714" s="100"/>
      <c r="AX714" s="100"/>
      <c r="AY714" s="100"/>
      <c r="AZ714" s="100"/>
      <c r="BA714" s="100"/>
      <c r="BB714" s="100"/>
      <c r="BC714" s="100"/>
      <c r="BD714" s="100"/>
      <c r="BE714" s="100"/>
      <c r="BF714" s="100"/>
    </row>
    <row r="71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c r="AM715" s="100"/>
      <c r="AN715" s="100"/>
      <c r="AO715" s="100"/>
      <c r="AP715" s="100"/>
      <c r="AQ715" s="100"/>
      <c r="AR715" s="100"/>
      <c r="AS715" s="100"/>
      <c r="AT715" s="100"/>
      <c r="AU715" s="100"/>
      <c r="AV715" s="100"/>
      <c r="AW715" s="100"/>
      <c r="AX715" s="100"/>
      <c r="AY715" s="100"/>
      <c r="AZ715" s="100"/>
      <c r="BA715" s="100"/>
      <c r="BB715" s="100"/>
      <c r="BC715" s="100"/>
      <c r="BD715" s="100"/>
      <c r="BE715" s="100"/>
      <c r="BF715" s="100"/>
    </row>
    <row r="716">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c r="AM716" s="100"/>
      <c r="AN716" s="100"/>
      <c r="AO716" s="100"/>
      <c r="AP716" s="100"/>
      <c r="AQ716" s="100"/>
      <c r="AR716" s="100"/>
      <c r="AS716" s="100"/>
      <c r="AT716" s="100"/>
      <c r="AU716" s="100"/>
      <c r="AV716" s="100"/>
      <c r="AW716" s="100"/>
      <c r="AX716" s="100"/>
      <c r="AY716" s="100"/>
      <c r="AZ716" s="100"/>
      <c r="BA716" s="100"/>
      <c r="BB716" s="100"/>
      <c r="BC716" s="100"/>
      <c r="BD716" s="100"/>
      <c r="BE716" s="100"/>
      <c r="BF716" s="100"/>
    </row>
    <row r="717">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c r="AM717" s="100"/>
      <c r="AN717" s="100"/>
      <c r="AO717" s="100"/>
      <c r="AP717" s="100"/>
      <c r="AQ717" s="100"/>
      <c r="AR717" s="100"/>
      <c r="AS717" s="100"/>
      <c r="AT717" s="100"/>
      <c r="AU717" s="100"/>
      <c r="AV717" s="100"/>
      <c r="AW717" s="100"/>
      <c r="AX717" s="100"/>
      <c r="AY717" s="100"/>
      <c r="AZ717" s="100"/>
      <c r="BA717" s="100"/>
      <c r="BB717" s="100"/>
      <c r="BC717" s="100"/>
      <c r="BD717" s="100"/>
      <c r="BE717" s="100"/>
      <c r="BF717" s="100"/>
    </row>
    <row r="718">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c r="AM718" s="100"/>
      <c r="AN718" s="100"/>
      <c r="AO718" s="100"/>
      <c r="AP718" s="100"/>
      <c r="AQ718" s="100"/>
      <c r="AR718" s="100"/>
      <c r="AS718" s="100"/>
      <c r="AT718" s="100"/>
      <c r="AU718" s="100"/>
      <c r="AV718" s="100"/>
      <c r="AW718" s="100"/>
      <c r="AX718" s="100"/>
      <c r="AY718" s="100"/>
      <c r="AZ718" s="100"/>
      <c r="BA718" s="100"/>
      <c r="BB718" s="100"/>
      <c r="BC718" s="100"/>
      <c r="BD718" s="100"/>
      <c r="BE718" s="100"/>
      <c r="BF718" s="100"/>
    </row>
    <row r="719">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c r="AM719" s="100"/>
      <c r="AN719" s="100"/>
      <c r="AO719" s="100"/>
      <c r="AP719" s="100"/>
      <c r="AQ719" s="100"/>
      <c r="AR719" s="100"/>
      <c r="AS719" s="100"/>
      <c r="AT719" s="100"/>
      <c r="AU719" s="100"/>
      <c r="AV719" s="100"/>
      <c r="AW719" s="100"/>
      <c r="AX719" s="100"/>
      <c r="AY719" s="100"/>
      <c r="AZ719" s="100"/>
      <c r="BA719" s="100"/>
      <c r="BB719" s="100"/>
      <c r="BC719" s="100"/>
      <c r="BD719" s="100"/>
      <c r="BE719" s="100"/>
      <c r="BF719" s="100"/>
    </row>
    <row r="720">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c r="AM720" s="100"/>
      <c r="AN720" s="100"/>
      <c r="AO720" s="100"/>
      <c r="AP720" s="100"/>
      <c r="AQ720" s="100"/>
      <c r="AR720" s="100"/>
      <c r="AS720" s="100"/>
      <c r="AT720" s="100"/>
      <c r="AU720" s="100"/>
      <c r="AV720" s="100"/>
      <c r="AW720" s="100"/>
      <c r="AX720" s="100"/>
      <c r="AY720" s="100"/>
      <c r="AZ720" s="100"/>
      <c r="BA720" s="100"/>
      <c r="BB720" s="100"/>
      <c r="BC720" s="100"/>
      <c r="BD720" s="100"/>
      <c r="BE720" s="100"/>
      <c r="BF720" s="100"/>
    </row>
    <row r="721">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c r="AM721" s="100"/>
      <c r="AN721" s="100"/>
      <c r="AO721" s="100"/>
      <c r="AP721" s="100"/>
      <c r="AQ721" s="100"/>
      <c r="AR721" s="100"/>
      <c r="AS721" s="100"/>
      <c r="AT721" s="100"/>
      <c r="AU721" s="100"/>
      <c r="AV721" s="100"/>
      <c r="AW721" s="100"/>
      <c r="AX721" s="100"/>
      <c r="AY721" s="100"/>
      <c r="AZ721" s="100"/>
      <c r="BA721" s="100"/>
      <c r="BB721" s="100"/>
      <c r="BC721" s="100"/>
      <c r="BD721" s="100"/>
      <c r="BE721" s="100"/>
      <c r="BF721" s="100"/>
    </row>
    <row r="722">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c r="AM722" s="100"/>
      <c r="AN722" s="100"/>
      <c r="AO722" s="100"/>
      <c r="AP722" s="100"/>
      <c r="AQ722" s="100"/>
      <c r="AR722" s="100"/>
      <c r="AS722" s="100"/>
      <c r="AT722" s="100"/>
      <c r="AU722" s="100"/>
      <c r="AV722" s="100"/>
      <c r="AW722" s="100"/>
      <c r="AX722" s="100"/>
      <c r="AY722" s="100"/>
      <c r="AZ722" s="100"/>
      <c r="BA722" s="100"/>
      <c r="BB722" s="100"/>
      <c r="BC722" s="100"/>
      <c r="BD722" s="100"/>
      <c r="BE722" s="100"/>
      <c r="BF722" s="100"/>
    </row>
    <row r="723">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c r="AM723" s="100"/>
      <c r="AN723" s="100"/>
      <c r="AO723" s="100"/>
      <c r="AP723" s="100"/>
      <c r="AQ723" s="100"/>
      <c r="AR723" s="100"/>
      <c r="AS723" s="100"/>
      <c r="AT723" s="100"/>
      <c r="AU723" s="100"/>
      <c r="AV723" s="100"/>
      <c r="AW723" s="100"/>
      <c r="AX723" s="100"/>
      <c r="AY723" s="100"/>
      <c r="AZ723" s="100"/>
      <c r="BA723" s="100"/>
      <c r="BB723" s="100"/>
      <c r="BC723" s="100"/>
      <c r="BD723" s="100"/>
      <c r="BE723" s="100"/>
      <c r="BF723" s="100"/>
    </row>
    <row r="724">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c r="AM724" s="100"/>
      <c r="AN724" s="100"/>
      <c r="AO724" s="100"/>
      <c r="AP724" s="100"/>
      <c r="AQ724" s="100"/>
      <c r="AR724" s="100"/>
      <c r="AS724" s="100"/>
      <c r="AT724" s="100"/>
      <c r="AU724" s="100"/>
      <c r="AV724" s="100"/>
      <c r="AW724" s="100"/>
      <c r="AX724" s="100"/>
      <c r="AY724" s="100"/>
      <c r="AZ724" s="100"/>
      <c r="BA724" s="100"/>
      <c r="BB724" s="100"/>
      <c r="BC724" s="100"/>
      <c r="BD724" s="100"/>
      <c r="BE724" s="100"/>
      <c r="BF724" s="100"/>
    </row>
    <row r="7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c r="AM725" s="100"/>
      <c r="AN725" s="100"/>
      <c r="AO725" s="100"/>
      <c r="AP725" s="100"/>
      <c r="AQ725" s="100"/>
      <c r="AR725" s="100"/>
      <c r="AS725" s="100"/>
      <c r="AT725" s="100"/>
      <c r="AU725" s="100"/>
      <c r="AV725" s="100"/>
      <c r="AW725" s="100"/>
      <c r="AX725" s="100"/>
      <c r="AY725" s="100"/>
      <c r="AZ725" s="100"/>
      <c r="BA725" s="100"/>
      <c r="BB725" s="100"/>
      <c r="BC725" s="100"/>
      <c r="BD725" s="100"/>
      <c r="BE725" s="100"/>
      <c r="BF725" s="100"/>
    </row>
    <row r="726">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c r="AM726" s="100"/>
      <c r="AN726" s="100"/>
      <c r="AO726" s="100"/>
      <c r="AP726" s="100"/>
      <c r="AQ726" s="100"/>
      <c r="AR726" s="100"/>
      <c r="AS726" s="100"/>
      <c r="AT726" s="100"/>
      <c r="AU726" s="100"/>
      <c r="AV726" s="100"/>
      <c r="AW726" s="100"/>
      <c r="AX726" s="100"/>
      <c r="AY726" s="100"/>
      <c r="AZ726" s="100"/>
      <c r="BA726" s="100"/>
      <c r="BB726" s="100"/>
      <c r="BC726" s="100"/>
      <c r="BD726" s="100"/>
      <c r="BE726" s="100"/>
      <c r="BF726" s="100"/>
    </row>
    <row r="727">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c r="AM727" s="100"/>
      <c r="AN727" s="100"/>
      <c r="AO727" s="100"/>
      <c r="AP727" s="100"/>
      <c r="AQ727" s="100"/>
      <c r="AR727" s="100"/>
      <c r="AS727" s="100"/>
      <c r="AT727" s="100"/>
      <c r="AU727" s="100"/>
      <c r="AV727" s="100"/>
      <c r="AW727" s="100"/>
      <c r="AX727" s="100"/>
      <c r="AY727" s="100"/>
      <c r="AZ727" s="100"/>
      <c r="BA727" s="100"/>
      <c r="BB727" s="100"/>
      <c r="BC727" s="100"/>
      <c r="BD727" s="100"/>
      <c r="BE727" s="100"/>
      <c r="BF727" s="100"/>
    </row>
    <row r="728">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c r="AM728" s="100"/>
      <c r="AN728" s="100"/>
      <c r="AO728" s="100"/>
      <c r="AP728" s="100"/>
      <c r="AQ728" s="100"/>
      <c r="AR728" s="100"/>
      <c r="AS728" s="100"/>
      <c r="AT728" s="100"/>
      <c r="AU728" s="100"/>
      <c r="AV728" s="100"/>
      <c r="AW728" s="100"/>
      <c r="AX728" s="100"/>
      <c r="AY728" s="100"/>
      <c r="AZ728" s="100"/>
      <c r="BA728" s="100"/>
      <c r="BB728" s="100"/>
      <c r="BC728" s="100"/>
      <c r="BD728" s="100"/>
      <c r="BE728" s="100"/>
      <c r="BF728" s="100"/>
    </row>
    <row r="729">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c r="AM729" s="100"/>
      <c r="AN729" s="100"/>
      <c r="AO729" s="100"/>
      <c r="AP729" s="100"/>
      <c r="AQ729" s="100"/>
      <c r="AR729" s="100"/>
      <c r="AS729" s="100"/>
      <c r="AT729" s="100"/>
      <c r="AU729" s="100"/>
      <c r="AV729" s="100"/>
      <c r="AW729" s="100"/>
      <c r="AX729" s="100"/>
      <c r="AY729" s="100"/>
      <c r="AZ729" s="100"/>
      <c r="BA729" s="100"/>
      <c r="BB729" s="100"/>
      <c r="BC729" s="100"/>
      <c r="BD729" s="100"/>
      <c r="BE729" s="100"/>
      <c r="BF729" s="100"/>
    </row>
    <row r="730">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c r="AM730" s="100"/>
      <c r="AN730" s="100"/>
      <c r="AO730" s="100"/>
      <c r="AP730" s="100"/>
      <c r="AQ730" s="100"/>
      <c r="AR730" s="100"/>
      <c r="AS730" s="100"/>
      <c r="AT730" s="100"/>
      <c r="AU730" s="100"/>
      <c r="AV730" s="100"/>
      <c r="AW730" s="100"/>
      <c r="AX730" s="100"/>
      <c r="AY730" s="100"/>
      <c r="AZ730" s="100"/>
      <c r="BA730" s="100"/>
      <c r="BB730" s="100"/>
      <c r="BC730" s="100"/>
      <c r="BD730" s="100"/>
      <c r="BE730" s="100"/>
      <c r="BF730" s="100"/>
    </row>
    <row r="731">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c r="AM731" s="100"/>
      <c r="AN731" s="100"/>
      <c r="AO731" s="100"/>
      <c r="AP731" s="100"/>
      <c r="AQ731" s="100"/>
      <c r="AR731" s="100"/>
      <c r="AS731" s="100"/>
      <c r="AT731" s="100"/>
      <c r="AU731" s="100"/>
      <c r="AV731" s="100"/>
      <c r="AW731" s="100"/>
      <c r="AX731" s="100"/>
      <c r="AY731" s="100"/>
      <c r="AZ731" s="100"/>
      <c r="BA731" s="100"/>
      <c r="BB731" s="100"/>
      <c r="BC731" s="100"/>
      <c r="BD731" s="100"/>
      <c r="BE731" s="100"/>
      <c r="BF731" s="100"/>
    </row>
    <row r="732">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c r="AM732" s="100"/>
      <c r="AN732" s="100"/>
      <c r="AO732" s="100"/>
      <c r="AP732" s="100"/>
      <c r="AQ732" s="100"/>
      <c r="AR732" s="100"/>
      <c r="AS732" s="100"/>
      <c r="AT732" s="100"/>
      <c r="AU732" s="100"/>
      <c r="AV732" s="100"/>
      <c r="AW732" s="100"/>
      <c r="AX732" s="100"/>
      <c r="AY732" s="100"/>
      <c r="AZ732" s="100"/>
      <c r="BA732" s="100"/>
      <c r="BB732" s="100"/>
      <c r="BC732" s="100"/>
      <c r="BD732" s="100"/>
      <c r="BE732" s="100"/>
      <c r="BF732" s="100"/>
    </row>
    <row r="733">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c r="AM733" s="100"/>
      <c r="AN733" s="100"/>
      <c r="AO733" s="100"/>
      <c r="AP733" s="100"/>
      <c r="AQ733" s="100"/>
      <c r="AR733" s="100"/>
      <c r="AS733" s="100"/>
      <c r="AT733" s="100"/>
      <c r="AU733" s="100"/>
      <c r="AV733" s="100"/>
      <c r="AW733" s="100"/>
      <c r="AX733" s="100"/>
      <c r="AY733" s="100"/>
      <c r="AZ733" s="100"/>
      <c r="BA733" s="100"/>
      <c r="BB733" s="100"/>
      <c r="BC733" s="100"/>
      <c r="BD733" s="100"/>
      <c r="BE733" s="100"/>
      <c r="BF733" s="100"/>
    </row>
    <row r="734">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c r="AM734" s="100"/>
      <c r="AN734" s="100"/>
      <c r="AO734" s="100"/>
      <c r="AP734" s="100"/>
      <c r="AQ734" s="100"/>
      <c r="AR734" s="100"/>
      <c r="AS734" s="100"/>
      <c r="AT734" s="100"/>
      <c r="AU734" s="100"/>
      <c r="AV734" s="100"/>
      <c r="AW734" s="100"/>
      <c r="AX734" s="100"/>
      <c r="AY734" s="100"/>
      <c r="AZ734" s="100"/>
      <c r="BA734" s="100"/>
      <c r="BB734" s="100"/>
      <c r="BC734" s="100"/>
      <c r="BD734" s="100"/>
      <c r="BE734" s="100"/>
      <c r="BF734" s="100"/>
    </row>
    <row r="73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c r="AM735" s="100"/>
      <c r="AN735" s="100"/>
      <c r="AO735" s="100"/>
      <c r="AP735" s="100"/>
      <c r="AQ735" s="100"/>
      <c r="AR735" s="100"/>
      <c r="AS735" s="100"/>
      <c r="AT735" s="100"/>
      <c r="AU735" s="100"/>
      <c r="AV735" s="100"/>
      <c r="AW735" s="100"/>
      <c r="AX735" s="100"/>
      <c r="AY735" s="100"/>
      <c r="AZ735" s="100"/>
      <c r="BA735" s="100"/>
      <c r="BB735" s="100"/>
      <c r="BC735" s="100"/>
      <c r="BD735" s="100"/>
      <c r="BE735" s="100"/>
      <c r="BF735" s="100"/>
    </row>
    <row r="736">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c r="AM736" s="100"/>
      <c r="AN736" s="100"/>
      <c r="AO736" s="100"/>
      <c r="AP736" s="100"/>
      <c r="AQ736" s="100"/>
      <c r="AR736" s="100"/>
      <c r="AS736" s="100"/>
      <c r="AT736" s="100"/>
      <c r="AU736" s="100"/>
      <c r="AV736" s="100"/>
      <c r="AW736" s="100"/>
      <c r="AX736" s="100"/>
      <c r="AY736" s="100"/>
      <c r="AZ736" s="100"/>
      <c r="BA736" s="100"/>
      <c r="BB736" s="100"/>
      <c r="BC736" s="100"/>
      <c r="BD736" s="100"/>
      <c r="BE736" s="100"/>
      <c r="BF736" s="100"/>
    </row>
    <row r="737">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c r="AM737" s="100"/>
      <c r="AN737" s="100"/>
      <c r="AO737" s="100"/>
      <c r="AP737" s="100"/>
      <c r="AQ737" s="100"/>
      <c r="AR737" s="100"/>
      <c r="AS737" s="100"/>
      <c r="AT737" s="100"/>
      <c r="AU737" s="100"/>
      <c r="AV737" s="100"/>
      <c r="AW737" s="100"/>
      <c r="AX737" s="100"/>
      <c r="AY737" s="100"/>
      <c r="AZ737" s="100"/>
      <c r="BA737" s="100"/>
      <c r="BB737" s="100"/>
      <c r="BC737" s="100"/>
      <c r="BD737" s="100"/>
      <c r="BE737" s="100"/>
      <c r="BF737" s="100"/>
    </row>
    <row r="738">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c r="AM738" s="100"/>
      <c r="AN738" s="100"/>
      <c r="AO738" s="100"/>
      <c r="AP738" s="100"/>
      <c r="AQ738" s="100"/>
      <c r="AR738" s="100"/>
      <c r="AS738" s="100"/>
      <c r="AT738" s="100"/>
      <c r="AU738" s="100"/>
      <c r="AV738" s="100"/>
      <c r="AW738" s="100"/>
      <c r="AX738" s="100"/>
      <c r="AY738" s="100"/>
      <c r="AZ738" s="100"/>
      <c r="BA738" s="100"/>
      <c r="BB738" s="100"/>
      <c r="BC738" s="100"/>
      <c r="BD738" s="100"/>
      <c r="BE738" s="100"/>
      <c r="BF738" s="100"/>
    </row>
    <row r="739">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c r="AM739" s="100"/>
      <c r="AN739" s="100"/>
      <c r="AO739" s="100"/>
      <c r="AP739" s="100"/>
      <c r="AQ739" s="100"/>
      <c r="AR739" s="100"/>
      <c r="AS739" s="100"/>
      <c r="AT739" s="100"/>
      <c r="AU739" s="100"/>
      <c r="AV739" s="100"/>
      <c r="AW739" s="100"/>
      <c r="AX739" s="100"/>
      <c r="AY739" s="100"/>
      <c r="AZ739" s="100"/>
      <c r="BA739" s="100"/>
      <c r="BB739" s="100"/>
      <c r="BC739" s="100"/>
      <c r="BD739" s="100"/>
      <c r="BE739" s="100"/>
      <c r="BF739" s="100"/>
    </row>
    <row r="740">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c r="AM740" s="100"/>
      <c r="AN740" s="100"/>
      <c r="AO740" s="100"/>
      <c r="AP740" s="100"/>
      <c r="AQ740" s="100"/>
      <c r="AR740" s="100"/>
      <c r="AS740" s="100"/>
      <c r="AT740" s="100"/>
      <c r="AU740" s="100"/>
      <c r="AV740" s="100"/>
      <c r="AW740" s="100"/>
      <c r="AX740" s="100"/>
      <c r="AY740" s="100"/>
      <c r="AZ740" s="100"/>
      <c r="BA740" s="100"/>
      <c r="BB740" s="100"/>
      <c r="BC740" s="100"/>
      <c r="BD740" s="100"/>
      <c r="BE740" s="100"/>
      <c r="BF740" s="100"/>
    </row>
    <row r="741">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c r="AM741" s="100"/>
      <c r="AN741" s="100"/>
      <c r="AO741" s="100"/>
      <c r="AP741" s="100"/>
      <c r="AQ741" s="100"/>
      <c r="AR741" s="100"/>
      <c r="AS741" s="100"/>
      <c r="AT741" s="100"/>
      <c r="AU741" s="100"/>
      <c r="AV741" s="100"/>
      <c r="AW741" s="100"/>
      <c r="AX741" s="100"/>
      <c r="AY741" s="100"/>
      <c r="AZ741" s="100"/>
      <c r="BA741" s="100"/>
      <c r="BB741" s="100"/>
      <c r="BC741" s="100"/>
      <c r="BD741" s="100"/>
      <c r="BE741" s="100"/>
      <c r="BF741" s="100"/>
    </row>
    <row r="742">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c r="AM742" s="100"/>
      <c r="AN742" s="100"/>
      <c r="AO742" s="100"/>
      <c r="AP742" s="100"/>
      <c r="AQ742" s="100"/>
      <c r="AR742" s="100"/>
      <c r="AS742" s="100"/>
      <c r="AT742" s="100"/>
      <c r="AU742" s="100"/>
      <c r="AV742" s="100"/>
      <c r="AW742" s="100"/>
      <c r="AX742" s="100"/>
      <c r="AY742" s="100"/>
      <c r="AZ742" s="100"/>
      <c r="BA742" s="100"/>
      <c r="BB742" s="100"/>
      <c r="BC742" s="100"/>
      <c r="BD742" s="100"/>
      <c r="BE742" s="100"/>
      <c r="BF742" s="100"/>
    </row>
    <row r="743">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c r="AM743" s="100"/>
      <c r="AN743" s="100"/>
      <c r="AO743" s="100"/>
      <c r="AP743" s="100"/>
      <c r="AQ743" s="100"/>
      <c r="AR743" s="100"/>
      <c r="AS743" s="100"/>
      <c r="AT743" s="100"/>
      <c r="AU743" s="100"/>
      <c r="AV743" s="100"/>
      <c r="AW743" s="100"/>
      <c r="AX743" s="100"/>
      <c r="AY743" s="100"/>
      <c r="AZ743" s="100"/>
      <c r="BA743" s="100"/>
      <c r="BB743" s="100"/>
      <c r="BC743" s="100"/>
      <c r="BD743" s="100"/>
      <c r="BE743" s="100"/>
      <c r="BF743" s="100"/>
    </row>
    <row r="744">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c r="AM744" s="100"/>
      <c r="AN744" s="100"/>
      <c r="AO744" s="100"/>
      <c r="AP744" s="100"/>
      <c r="AQ744" s="100"/>
      <c r="AR744" s="100"/>
      <c r="AS744" s="100"/>
      <c r="AT744" s="100"/>
      <c r="AU744" s="100"/>
      <c r="AV744" s="100"/>
      <c r="AW744" s="100"/>
      <c r="AX744" s="100"/>
      <c r="AY744" s="100"/>
      <c r="AZ744" s="100"/>
      <c r="BA744" s="100"/>
      <c r="BB744" s="100"/>
      <c r="BC744" s="100"/>
      <c r="BD744" s="100"/>
      <c r="BE744" s="100"/>
      <c r="BF744" s="100"/>
    </row>
    <row r="74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c r="AM745" s="100"/>
      <c r="AN745" s="100"/>
      <c r="AO745" s="100"/>
      <c r="AP745" s="100"/>
      <c r="AQ745" s="100"/>
      <c r="AR745" s="100"/>
      <c r="AS745" s="100"/>
      <c r="AT745" s="100"/>
      <c r="AU745" s="100"/>
      <c r="AV745" s="100"/>
      <c r="AW745" s="100"/>
      <c r="AX745" s="100"/>
      <c r="AY745" s="100"/>
      <c r="AZ745" s="100"/>
      <c r="BA745" s="100"/>
      <c r="BB745" s="100"/>
      <c r="BC745" s="100"/>
      <c r="BD745" s="100"/>
      <c r="BE745" s="100"/>
      <c r="BF745" s="100"/>
    </row>
    <row r="746">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c r="AM746" s="100"/>
      <c r="AN746" s="100"/>
      <c r="AO746" s="100"/>
      <c r="AP746" s="100"/>
      <c r="AQ746" s="100"/>
      <c r="AR746" s="100"/>
      <c r="AS746" s="100"/>
      <c r="AT746" s="100"/>
      <c r="AU746" s="100"/>
      <c r="AV746" s="100"/>
      <c r="AW746" s="100"/>
      <c r="AX746" s="100"/>
      <c r="AY746" s="100"/>
      <c r="AZ746" s="100"/>
      <c r="BA746" s="100"/>
      <c r="BB746" s="100"/>
      <c r="BC746" s="100"/>
      <c r="BD746" s="100"/>
      <c r="BE746" s="100"/>
      <c r="BF746" s="100"/>
    </row>
    <row r="747">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c r="AM747" s="100"/>
      <c r="AN747" s="100"/>
      <c r="AO747" s="100"/>
      <c r="AP747" s="100"/>
      <c r="AQ747" s="100"/>
      <c r="AR747" s="100"/>
      <c r="AS747" s="100"/>
      <c r="AT747" s="100"/>
      <c r="AU747" s="100"/>
      <c r="AV747" s="100"/>
      <c r="AW747" s="100"/>
      <c r="AX747" s="100"/>
      <c r="AY747" s="100"/>
      <c r="AZ747" s="100"/>
      <c r="BA747" s="100"/>
      <c r="BB747" s="100"/>
      <c r="BC747" s="100"/>
      <c r="BD747" s="100"/>
      <c r="BE747" s="100"/>
      <c r="BF747" s="100"/>
    </row>
    <row r="748">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c r="AM748" s="100"/>
      <c r="AN748" s="100"/>
      <c r="AO748" s="100"/>
      <c r="AP748" s="100"/>
      <c r="AQ748" s="100"/>
      <c r="AR748" s="100"/>
      <c r="AS748" s="100"/>
      <c r="AT748" s="100"/>
      <c r="AU748" s="100"/>
      <c r="AV748" s="100"/>
      <c r="AW748" s="100"/>
      <c r="AX748" s="100"/>
      <c r="AY748" s="100"/>
      <c r="AZ748" s="100"/>
      <c r="BA748" s="100"/>
      <c r="BB748" s="100"/>
      <c r="BC748" s="100"/>
      <c r="BD748" s="100"/>
      <c r="BE748" s="100"/>
      <c r="BF748" s="100"/>
    </row>
    <row r="749">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c r="AM749" s="100"/>
      <c r="AN749" s="100"/>
      <c r="AO749" s="100"/>
      <c r="AP749" s="100"/>
      <c r="AQ749" s="100"/>
      <c r="AR749" s="100"/>
      <c r="AS749" s="100"/>
      <c r="AT749" s="100"/>
      <c r="AU749" s="100"/>
      <c r="AV749" s="100"/>
      <c r="AW749" s="100"/>
      <c r="AX749" s="100"/>
      <c r="AY749" s="100"/>
      <c r="AZ749" s="100"/>
      <c r="BA749" s="100"/>
      <c r="BB749" s="100"/>
      <c r="BC749" s="100"/>
      <c r="BD749" s="100"/>
      <c r="BE749" s="100"/>
      <c r="BF749" s="100"/>
    </row>
    <row r="750">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c r="AM750" s="100"/>
      <c r="AN750" s="100"/>
      <c r="AO750" s="100"/>
      <c r="AP750" s="100"/>
      <c r="AQ750" s="100"/>
      <c r="AR750" s="100"/>
      <c r="AS750" s="100"/>
      <c r="AT750" s="100"/>
      <c r="AU750" s="100"/>
      <c r="AV750" s="100"/>
      <c r="AW750" s="100"/>
      <c r="AX750" s="100"/>
      <c r="AY750" s="100"/>
      <c r="AZ750" s="100"/>
      <c r="BA750" s="100"/>
      <c r="BB750" s="100"/>
      <c r="BC750" s="100"/>
      <c r="BD750" s="100"/>
      <c r="BE750" s="100"/>
      <c r="BF750" s="100"/>
    </row>
    <row r="751">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c r="AM751" s="100"/>
      <c r="AN751" s="100"/>
      <c r="AO751" s="100"/>
      <c r="AP751" s="100"/>
      <c r="AQ751" s="100"/>
      <c r="AR751" s="100"/>
      <c r="AS751" s="100"/>
      <c r="AT751" s="100"/>
      <c r="AU751" s="100"/>
      <c r="AV751" s="100"/>
      <c r="AW751" s="100"/>
      <c r="AX751" s="100"/>
      <c r="AY751" s="100"/>
      <c r="AZ751" s="100"/>
      <c r="BA751" s="100"/>
      <c r="BB751" s="100"/>
      <c r="BC751" s="100"/>
      <c r="BD751" s="100"/>
      <c r="BE751" s="100"/>
      <c r="BF751" s="100"/>
    </row>
    <row r="752">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c r="AM752" s="100"/>
      <c r="AN752" s="100"/>
      <c r="AO752" s="100"/>
      <c r="AP752" s="100"/>
      <c r="AQ752" s="100"/>
      <c r="AR752" s="100"/>
      <c r="AS752" s="100"/>
      <c r="AT752" s="100"/>
      <c r="AU752" s="100"/>
      <c r="AV752" s="100"/>
      <c r="AW752" s="100"/>
      <c r="AX752" s="100"/>
      <c r="AY752" s="100"/>
      <c r="AZ752" s="100"/>
      <c r="BA752" s="100"/>
      <c r="BB752" s="100"/>
      <c r="BC752" s="100"/>
      <c r="BD752" s="100"/>
      <c r="BE752" s="100"/>
      <c r="BF752" s="100"/>
    </row>
    <row r="753">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c r="AM753" s="100"/>
      <c r="AN753" s="100"/>
      <c r="AO753" s="100"/>
      <c r="AP753" s="100"/>
      <c r="AQ753" s="100"/>
      <c r="AR753" s="100"/>
      <c r="AS753" s="100"/>
      <c r="AT753" s="100"/>
      <c r="AU753" s="100"/>
      <c r="AV753" s="100"/>
      <c r="AW753" s="100"/>
      <c r="AX753" s="100"/>
      <c r="AY753" s="100"/>
      <c r="AZ753" s="100"/>
      <c r="BA753" s="100"/>
      <c r="BB753" s="100"/>
      <c r="BC753" s="100"/>
      <c r="BD753" s="100"/>
      <c r="BE753" s="100"/>
      <c r="BF753" s="100"/>
    </row>
    <row r="754">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c r="AM754" s="100"/>
      <c r="AN754" s="100"/>
      <c r="AO754" s="100"/>
      <c r="AP754" s="100"/>
      <c r="AQ754" s="100"/>
      <c r="AR754" s="100"/>
      <c r="AS754" s="100"/>
      <c r="AT754" s="100"/>
      <c r="AU754" s="100"/>
      <c r="AV754" s="100"/>
      <c r="AW754" s="100"/>
      <c r="AX754" s="100"/>
      <c r="AY754" s="100"/>
      <c r="AZ754" s="100"/>
      <c r="BA754" s="100"/>
      <c r="BB754" s="100"/>
      <c r="BC754" s="100"/>
      <c r="BD754" s="100"/>
      <c r="BE754" s="100"/>
      <c r="BF754" s="100"/>
    </row>
    <row r="75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c r="AM755" s="100"/>
      <c r="AN755" s="100"/>
      <c r="AO755" s="100"/>
      <c r="AP755" s="100"/>
      <c r="AQ755" s="100"/>
      <c r="AR755" s="100"/>
      <c r="AS755" s="100"/>
      <c r="AT755" s="100"/>
      <c r="AU755" s="100"/>
      <c r="AV755" s="100"/>
      <c r="AW755" s="100"/>
      <c r="AX755" s="100"/>
      <c r="AY755" s="100"/>
      <c r="AZ755" s="100"/>
      <c r="BA755" s="100"/>
      <c r="BB755" s="100"/>
      <c r="BC755" s="100"/>
      <c r="BD755" s="100"/>
      <c r="BE755" s="100"/>
      <c r="BF755" s="100"/>
    </row>
    <row r="756">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c r="AM756" s="100"/>
      <c r="AN756" s="100"/>
      <c r="AO756" s="100"/>
      <c r="AP756" s="100"/>
      <c r="AQ756" s="100"/>
      <c r="AR756" s="100"/>
      <c r="AS756" s="100"/>
      <c r="AT756" s="100"/>
      <c r="AU756" s="100"/>
      <c r="AV756" s="100"/>
      <c r="AW756" s="100"/>
      <c r="AX756" s="100"/>
      <c r="AY756" s="100"/>
      <c r="AZ756" s="100"/>
      <c r="BA756" s="100"/>
      <c r="BB756" s="100"/>
      <c r="BC756" s="100"/>
      <c r="BD756" s="100"/>
      <c r="BE756" s="100"/>
      <c r="BF756" s="100"/>
    </row>
    <row r="757">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c r="AM757" s="100"/>
      <c r="AN757" s="100"/>
      <c r="AO757" s="100"/>
      <c r="AP757" s="100"/>
      <c r="AQ757" s="100"/>
      <c r="AR757" s="100"/>
      <c r="AS757" s="100"/>
      <c r="AT757" s="100"/>
      <c r="AU757" s="100"/>
      <c r="AV757" s="100"/>
      <c r="AW757" s="100"/>
      <c r="AX757" s="100"/>
      <c r="AY757" s="100"/>
      <c r="AZ757" s="100"/>
      <c r="BA757" s="100"/>
      <c r="BB757" s="100"/>
      <c r="BC757" s="100"/>
      <c r="BD757" s="100"/>
      <c r="BE757" s="100"/>
      <c r="BF757" s="100"/>
    </row>
    <row r="758">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c r="AM758" s="100"/>
      <c r="AN758" s="100"/>
      <c r="AO758" s="100"/>
      <c r="AP758" s="100"/>
      <c r="AQ758" s="100"/>
      <c r="AR758" s="100"/>
      <c r="AS758" s="100"/>
      <c r="AT758" s="100"/>
      <c r="AU758" s="100"/>
      <c r="AV758" s="100"/>
      <c r="AW758" s="100"/>
      <c r="AX758" s="100"/>
      <c r="AY758" s="100"/>
      <c r="AZ758" s="100"/>
      <c r="BA758" s="100"/>
      <c r="BB758" s="100"/>
      <c r="BC758" s="100"/>
      <c r="BD758" s="100"/>
      <c r="BE758" s="100"/>
      <c r="BF758" s="100"/>
    </row>
    <row r="759">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c r="AM759" s="100"/>
      <c r="AN759" s="100"/>
      <c r="AO759" s="100"/>
      <c r="AP759" s="100"/>
      <c r="AQ759" s="100"/>
      <c r="AR759" s="100"/>
      <c r="AS759" s="100"/>
      <c r="AT759" s="100"/>
      <c r="AU759" s="100"/>
      <c r="AV759" s="100"/>
      <c r="AW759" s="100"/>
      <c r="AX759" s="100"/>
      <c r="AY759" s="100"/>
      <c r="AZ759" s="100"/>
      <c r="BA759" s="100"/>
      <c r="BB759" s="100"/>
      <c r="BC759" s="100"/>
      <c r="BD759" s="100"/>
      <c r="BE759" s="100"/>
      <c r="BF759" s="100"/>
    </row>
    <row r="760">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c r="AM760" s="100"/>
      <c r="AN760" s="100"/>
      <c r="AO760" s="100"/>
      <c r="AP760" s="100"/>
      <c r="AQ760" s="100"/>
      <c r="AR760" s="100"/>
      <c r="AS760" s="100"/>
      <c r="AT760" s="100"/>
      <c r="AU760" s="100"/>
      <c r="AV760" s="100"/>
      <c r="AW760" s="100"/>
      <c r="AX760" s="100"/>
      <c r="AY760" s="100"/>
      <c r="AZ760" s="100"/>
      <c r="BA760" s="100"/>
      <c r="BB760" s="100"/>
      <c r="BC760" s="100"/>
      <c r="BD760" s="100"/>
      <c r="BE760" s="100"/>
      <c r="BF760" s="100"/>
    </row>
    <row r="761">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c r="AM761" s="100"/>
      <c r="AN761" s="100"/>
      <c r="AO761" s="100"/>
      <c r="AP761" s="100"/>
      <c r="AQ761" s="100"/>
      <c r="AR761" s="100"/>
      <c r="AS761" s="100"/>
      <c r="AT761" s="100"/>
      <c r="AU761" s="100"/>
      <c r="AV761" s="100"/>
      <c r="AW761" s="100"/>
      <c r="AX761" s="100"/>
      <c r="AY761" s="100"/>
      <c r="AZ761" s="100"/>
      <c r="BA761" s="100"/>
      <c r="BB761" s="100"/>
      <c r="BC761" s="100"/>
      <c r="BD761" s="100"/>
      <c r="BE761" s="100"/>
      <c r="BF761" s="100"/>
    </row>
    <row r="762">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c r="AM762" s="100"/>
      <c r="AN762" s="100"/>
      <c r="AO762" s="100"/>
      <c r="AP762" s="100"/>
      <c r="AQ762" s="100"/>
      <c r="AR762" s="100"/>
      <c r="AS762" s="100"/>
      <c r="AT762" s="100"/>
      <c r="AU762" s="100"/>
      <c r="AV762" s="100"/>
      <c r="AW762" s="100"/>
      <c r="AX762" s="100"/>
      <c r="AY762" s="100"/>
      <c r="AZ762" s="100"/>
      <c r="BA762" s="100"/>
      <c r="BB762" s="100"/>
      <c r="BC762" s="100"/>
      <c r="BD762" s="100"/>
      <c r="BE762" s="100"/>
      <c r="BF762" s="100"/>
    </row>
    <row r="763">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c r="AR763" s="100"/>
      <c r="AS763" s="100"/>
      <c r="AT763" s="100"/>
      <c r="AU763" s="100"/>
      <c r="AV763" s="100"/>
      <c r="AW763" s="100"/>
      <c r="AX763" s="100"/>
      <c r="AY763" s="100"/>
      <c r="AZ763" s="100"/>
      <c r="BA763" s="100"/>
      <c r="BB763" s="100"/>
      <c r="BC763" s="100"/>
      <c r="BD763" s="100"/>
      <c r="BE763" s="100"/>
      <c r="BF763" s="100"/>
    </row>
    <row r="764">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c r="AM764" s="100"/>
      <c r="AN764" s="100"/>
      <c r="AO764" s="100"/>
      <c r="AP764" s="100"/>
      <c r="AQ764" s="100"/>
      <c r="AR764" s="100"/>
      <c r="AS764" s="100"/>
      <c r="AT764" s="100"/>
      <c r="AU764" s="100"/>
      <c r="AV764" s="100"/>
      <c r="AW764" s="100"/>
      <c r="AX764" s="100"/>
      <c r="AY764" s="100"/>
      <c r="AZ764" s="100"/>
      <c r="BA764" s="100"/>
      <c r="BB764" s="100"/>
      <c r="BC764" s="100"/>
      <c r="BD764" s="100"/>
      <c r="BE764" s="100"/>
      <c r="BF764" s="100"/>
    </row>
    <row r="76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c r="AM765" s="100"/>
      <c r="AN765" s="100"/>
      <c r="AO765" s="100"/>
      <c r="AP765" s="100"/>
      <c r="AQ765" s="100"/>
      <c r="AR765" s="100"/>
      <c r="AS765" s="100"/>
      <c r="AT765" s="100"/>
      <c r="AU765" s="100"/>
      <c r="AV765" s="100"/>
      <c r="AW765" s="100"/>
      <c r="AX765" s="100"/>
      <c r="AY765" s="100"/>
      <c r="AZ765" s="100"/>
      <c r="BA765" s="100"/>
      <c r="BB765" s="100"/>
      <c r="BC765" s="100"/>
      <c r="BD765" s="100"/>
      <c r="BE765" s="100"/>
      <c r="BF765" s="100"/>
    </row>
    <row r="766">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c r="AM766" s="100"/>
      <c r="AN766" s="100"/>
      <c r="AO766" s="100"/>
      <c r="AP766" s="100"/>
      <c r="AQ766" s="100"/>
      <c r="AR766" s="100"/>
      <c r="AS766" s="100"/>
      <c r="AT766" s="100"/>
      <c r="AU766" s="100"/>
      <c r="AV766" s="100"/>
      <c r="AW766" s="100"/>
      <c r="AX766" s="100"/>
      <c r="AY766" s="100"/>
      <c r="AZ766" s="100"/>
      <c r="BA766" s="100"/>
      <c r="BB766" s="100"/>
      <c r="BC766" s="100"/>
      <c r="BD766" s="100"/>
      <c r="BE766" s="100"/>
      <c r="BF766" s="100"/>
    </row>
    <row r="767">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c r="AR767" s="100"/>
      <c r="AS767" s="100"/>
      <c r="AT767" s="100"/>
      <c r="AU767" s="100"/>
      <c r="AV767" s="100"/>
      <c r="AW767" s="100"/>
      <c r="AX767" s="100"/>
      <c r="AY767" s="100"/>
      <c r="AZ767" s="100"/>
      <c r="BA767" s="100"/>
      <c r="BB767" s="100"/>
      <c r="BC767" s="100"/>
      <c r="BD767" s="100"/>
      <c r="BE767" s="100"/>
      <c r="BF767" s="100"/>
    </row>
    <row r="768">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c r="AM768" s="100"/>
      <c r="AN768" s="100"/>
      <c r="AO768" s="100"/>
      <c r="AP768" s="100"/>
      <c r="AQ768" s="100"/>
      <c r="AR768" s="100"/>
      <c r="AS768" s="100"/>
      <c r="AT768" s="100"/>
      <c r="AU768" s="100"/>
      <c r="AV768" s="100"/>
      <c r="AW768" s="100"/>
      <c r="AX768" s="100"/>
      <c r="AY768" s="100"/>
      <c r="AZ768" s="100"/>
      <c r="BA768" s="100"/>
      <c r="BB768" s="100"/>
      <c r="BC768" s="100"/>
      <c r="BD768" s="100"/>
      <c r="BE768" s="100"/>
      <c r="BF768" s="100"/>
    </row>
    <row r="769">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c r="AM769" s="100"/>
      <c r="AN769" s="100"/>
      <c r="AO769" s="100"/>
      <c r="AP769" s="100"/>
      <c r="AQ769" s="100"/>
      <c r="AR769" s="100"/>
      <c r="AS769" s="100"/>
      <c r="AT769" s="100"/>
      <c r="AU769" s="100"/>
      <c r="AV769" s="100"/>
      <c r="AW769" s="100"/>
      <c r="AX769" s="100"/>
      <c r="AY769" s="100"/>
      <c r="AZ769" s="100"/>
      <c r="BA769" s="100"/>
      <c r="BB769" s="100"/>
      <c r="BC769" s="100"/>
      <c r="BD769" s="100"/>
      <c r="BE769" s="100"/>
      <c r="BF769" s="100"/>
    </row>
    <row r="770">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c r="AM770" s="100"/>
      <c r="AN770" s="100"/>
      <c r="AO770" s="100"/>
      <c r="AP770" s="100"/>
      <c r="AQ770" s="100"/>
      <c r="AR770" s="100"/>
      <c r="AS770" s="100"/>
      <c r="AT770" s="100"/>
      <c r="AU770" s="100"/>
      <c r="AV770" s="100"/>
      <c r="AW770" s="100"/>
      <c r="AX770" s="100"/>
      <c r="AY770" s="100"/>
      <c r="AZ770" s="100"/>
      <c r="BA770" s="100"/>
      <c r="BB770" s="100"/>
      <c r="BC770" s="100"/>
      <c r="BD770" s="100"/>
      <c r="BE770" s="100"/>
      <c r="BF770" s="100"/>
    </row>
    <row r="771">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c r="AM771" s="100"/>
      <c r="AN771" s="100"/>
      <c r="AO771" s="100"/>
      <c r="AP771" s="100"/>
      <c r="AQ771" s="100"/>
      <c r="AR771" s="100"/>
      <c r="AS771" s="100"/>
      <c r="AT771" s="100"/>
      <c r="AU771" s="100"/>
      <c r="AV771" s="100"/>
      <c r="AW771" s="100"/>
      <c r="AX771" s="100"/>
      <c r="AY771" s="100"/>
      <c r="AZ771" s="100"/>
      <c r="BA771" s="100"/>
      <c r="BB771" s="100"/>
      <c r="BC771" s="100"/>
      <c r="BD771" s="100"/>
      <c r="BE771" s="100"/>
      <c r="BF771" s="100"/>
    </row>
    <row r="772">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c r="AM772" s="100"/>
      <c r="AN772" s="100"/>
      <c r="AO772" s="100"/>
      <c r="AP772" s="100"/>
      <c r="AQ772" s="100"/>
      <c r="AR772" s="100"/>
      <c r="AS772" s="100"/>
      <c r="AT772" s="100"/>
      <c r="AU772" s="100"/>
      <c r="AV772" s="100"/>
      <c r="AW772" s="100"/>
      <c r="AX772" s="100"/>
      <c r="AY772" s="100"/>
      <c r="AZ772" s="100"/>
      <c r="BA772" s="100"/>
      <c r="BB772" s="100"/>
      <c r="BC772" s="100"/>
      <c r="BD772" s="100"/>
      <c r="BE772" s="100"/>
      <c r="BF772" s="100"/>
    </row>
    <row r="773">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c r="AM773" s="100"/>
      <c r="AN773" s="100"/>
      <c r="AO773" s="100"/>
      <c r="AP773" s="100"/>
      <c r="AQ773" s="100"/>
      <c r="AR773" s="100"/>
      <c r="AS773" s="100"/>
      <c r="AT773" s="100"/>
      <c r="AU773" s="100"/>
      <c r="AV773" s="100"/>
      <c r="AW773" s="100"/>
      <c r="AX773" s="100"/>
      <c r="AY773" s="100"/>
      <c r="AZ773" s="100"/>
      <c r="BA773" s="100"/>
      <c r="BB773" s="100"/>
      <c r="BC773" s="100"/>
      <c r="BD773" s="100"/>
      <c r="BE773" s="100"/>
      <c r="BF773" s="100"/>
    </row>
    <row r="774">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c r="AU774" s="100"/>
      <c r="AV774" s="100"/>
      <c r="AW774" s="100"/>
      <c r="AX774" s="100"/>
      <c r="AY774" s="100"/>
      <c r="AZ774" s="100"/>
      <c r="BA774" s="100"/>
      <c r="BB774" s="100"/>
      <c r="BC774" s="100"/>
      <c r="BD774" s="100"/>
      <c r="BE774" s="100"/>
      <c r="BF774" s="100"/>
    </row>
    <row r="77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c r="AU775" s="100"/>
      <c r="AV775" s="100"/>
      <c r="AW775" s="100"/>
      <c r="AX775" s="100"/>
      <c r="AY775" s="100"/>
      <c r="AZ775" s="100"/>
      <c r="BA775" s="100"/>
      <c r="BB775" s="100"/>
      <c r="BC775" s="100"/>
      <c r="BD775" s="100"/>
      <c r="BE775" s="100"/>
      <c r="BF775" s="100"/>
    </row>
    <row r="776">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100"/>
      <c r="AU776" s="100"/>
      <c r="AV776" s="100"/>
      <c r="AW776" s="100"/>
      <c r="AX776" s="100"/>
      <c r="AY776" s="100"/>
      <c r="AZ776" s="100"/>
      <c r="BA776" s="100"/>
      <c r="BB776" s="100"/>
      <c r="BC776" s="100"/>
      <c r="BD776" s="100"/>
      <c r="BE776" s="100"/>
      <c r="BF776" s="100"/>
    </row>
    <row r="777">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100"/>
      <c r="AU777" s="100"/>
      <c r="AV777" s="100"/>
      <c r="AW777" s="100"/>
      <c r="AX777" s="100"/>
      <c r="AY777" s="100"/>
      <c r="AZ777" s="100"/>
      <c r="BA777" s="100"/>
      <c r="BB777" s="100"/>
      <c r="BC777" s="100"/>
      <c r="BD777" s="100"/>
      <c r="BE777" s="100"/>
      <c r="BF777" s="100"/>
    </row>
    <row r="778">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100"/>
      <c r="AU778" s="100"/>
      <c r="AV778" s="100"/>
      <c r="AW778" s="100"/>
      <c r="AX778" s="100"/>
      <c r="AY778" s="100"/>
      <c r="AZ778" s="100"/>
      <c r="BA778" s="100"/>
      <c r="BB778" s="100"/>
      <c r="BC778" s="100"/>
      <c r="BD778" s="100"/>
      <c r="BE778" s="100"/>
      <c r="BF778" s="100"/>
    </row>
    <row r="779">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c r="AU779" s="100"/>
      <c r="AV779" s="100"/>
      <c r="AW779" s="100"/>
      <c r="AX779" s="100"/>
      <c r="AY779" s="100"/>
      <c r="AZ779" s="100"/>
      <c r="BA779" s="100"/>
      <c r="BB779" s="100"/>
      <c r="BC779" s="100"/>
      <c r="BD779" s="100"/>
      <c r="BE779" s="100"/>
      <c r="BF779" s="100"/>
    </row>
    <row r="780">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100"/>
      <c r="AU780" s="100"/>
      <c r="AV780" s="100"/>
      <c r="AW780" s="100"/>
      <c r="AX780" s="100"/>
      <c r="AY780" s="100"/>
      <c r="AZ780" s="100"/>
      <c r="BA780" s="100"/>
      <c r="BB780" s="100"/>
      <c r="BC780" s="100"/>
      <c r="BD780" s="100"/>
      <c r="BE780" s="100"/>
      <c r="BF780" s="100"/>
    </row>
    <row r="781">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c r="AU781" s="100"/>
      <c r="AV781" s="100"/>
      <c r="AW781" s="100"/>
      <c r="AX781" s="100"/>
      <c r="AY781" s="100"/>
      <c r="AZ781" s="100"/>
      <c r="BA781" s="100"/>
      <c r="BB781" s="100"/>
      <c r="BC781" s="100"/>
      <c r="BD781" s="100"/>
      <c r="BE781" s="100"/>
      <c r="BF781" s="100"/>
    </row>
    <row r="782">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100"/>
      <c r="AU782" s="100"/>
      <c r="AV782" s="100"/>
      <c r="AW782" s="100"/>
      <c r="AX782" s="100"/>
      <c r="AY782" s="100"/>
      <c r="AZ782" s="100"/>
      <c r="BA782" s="100"/>
      <c r="BB782" s="100"/>
      <c r="BC782" s="100"/>
      <c r="BD782" s="100"/>
      <c r="BE782" s="100"/>
      <c r="BF782" s="100"/>
    </row>
    <row r="783">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c r="AM783" s="100"/>
      <c r="AN783" s="100"/>
      <c r="AO783" s="100"/>
      <c r="AP783" s="100"/>
      <c r="AQ783" s="100"/>
      <c r="AR783" s="100"/>
      <c r="AS783" s="100"/>
      <c r="AT783" s="100"/>
      <c r="AU783" s="100"/>
      <c r="AV783" s="100"/>
      <c r="AW783" s="100"/>
      <c r="AX783" s="100"/>
      <c r="AY783" s="100"/>
      <c r="AZ783" s="100"/>
      <c r="BA783" s="100"/>
      <c r="BB783" s="100"/>
      <c r="BC783" s="100"/>
      <c r="BD783" s="100"/>
      <c r="BE783" s="100"/>
      <c r="BF783" s="100"/>
    </row>
    <row r="784">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c r="AM784" s="100"/>
      <c r="AN784" s="100"/>
      <c r="AO784" s="100"/>
      <c r="AP784" s="100"/>
      <c r="AQ784" s="100"/>
      <c r="AR784" s="100"/>
      <c r="AS784" s="100"/>
      <c r="AT784" s="100"/>
      <c r="AU784" s="100"/>
      <c r="AV784" s="100"/>
      <c r="AW784" s="100"/>
      <c r="AX784" s="100"/>
      <c r="AY784" s="100"/>
      <c r="AZ784" s="100"/>
      <c r="BA784" s="100"/>
      <c r="BB784" s="100"/>
      <c r="BC784" s="100"/>
      <c r="BD784" s="100"/>
      <c r="BE784" s="100"/>
      <c r="BF784" s="100"/>
    </row>
    <row r="78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c r="AM785" s="100"/>
      <c r="AN785" s="100"/>
      <c r="AO785" s="100"/>
      <c r="AP785" s="100"/>
      <c r="AQ785" s="100"/>
      <c r="AR785" s="100"/>
      <c r="AS785" s="100"/>
      <c r="AT785" s="100"/>
      <c r="AU785" s="100"/>
      <c r="AV785" s="100"/>
      <c r="AW785" s="100"/>
      <c r="AX785" s="100"/>
      <c r="AY785" s="100"/>
      <c r="AZ785" s="100"/>
      <c r="BA785" s="100"/>
      <c r="BB785" s="100"/>
      <c r="BC785" s="100"/>
      <c r="BD785" s="100"/>
      <c r="BE785" s="100"/>
      <c r="BF785" s="100"/>
    </row>
    <row r="786">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c r="AM786" s="100"/>
      <c r="AN786" s="100"/>
      <c r="AO786" s="100"/>
      <c r="AP786" s="100"/>
      <c r="AQ786" s="100"/>
      <c r="AR786" s="100"/>
      <c r="AS786" s="100"/>
      <c r="AT786" s="100"/>
      <c r="AU786" s="100"/>
      <c r="AV786" s="100"/>
      <c r="AW786" s="100"/>
      <c r="AX786" s="100"/>
      <c r="AY786" s="100"/>
      <c r="AZ786" s="100"/>
      <c r="BA786" s="100"/>
      <c r="BB786" s="100"/>
      <c r="BC786" s="100"/>
      <c r="BD786" s="100"/>
      <c r="BE786" s="100"/>
      <c r="BF786" s="100"/>
    </row>
    <row r="787">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c r="AM787" s="100"/>
      <c r="AN787" s="100"/>
      <c r="AO787" s="100"/>
      <c r="AP787" s="100"/>
      <c r="AQ787" s="100"/>
      <c r="AR787" s="100"/>
      <c r="AS787" s="100"/>
      <c r="AT787" s="100"/>
      <c r="AU787" s="100"/>
      <c r="AV787" s="100"/>
      <c r="AW787" s="100"/>
      <c r="AX787" s="100"/>
      <c r="AY787" s="100"/>
      <c r="AZ787" s="100"/>
      <c r="BA787" s="100"/>
      <c r="BB787" s="100"/>
      <c r="BC787" s="100"/>
      <c r="BD787" s="100"/>
      <c r="BE787" s="100"/>
      <c r="BF787" s="100"/>
    </row>
    <row r="788">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c r="AM788" s="100"/>
      <c r="AN788" s="100"/>
      <c r="AO788" s="100"/>
      <c r="AP788" s="100"/>
      <c r="AQ788" s="100"/>
      <c r="AR788" s="100"/>
      <c r="AS788" s="100"/>
      <c r="AT788" s="100"/>
      <c r="AU788" s="100"/>
      <c r="AV788" s="100"/>
      <c r="AW788" s="100"/>
      <c r="AX788" s="100"/>
      <c r="AY788" s="100"/>
      <c r="AZ788" s="100"/>
      <c r="BA788" s="100"/>
      <c r="BB788" s="100"/>
      <c r="BC788" s="100"/>
      <c r="BD788" s="100"/>
      <c r="BE788" s="100"/>
      <c r="BF788" s="100"/>
    </row>
    <row r="789">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c r="AM789" s="100"/>
      <c r="AN789" s="100"/>
      <c r="AO789" s="100"/>
      <c r="AP789" s="100"/>
      <c r="AQ789" s="100"/>
      <c r="AR789" s="100"/>
      <c r="AS789" s="100"/>
      <c r="AT789" s="100"/>
      <c r="AU789" s="100"/>
      <c r="AV789" s="100"/>
      <c r="AW789" s="100"/>
      <c r="AX789" s="100"/>
      <c r="AY789" s="100"/>
      <c r="AZ789" s="100"/>
      <c r="BA789" s="100"/>
      <c r="BB789" s="100"/>
      <c r="BC789" s="100"/>
      <c r="BD789" s="100"/>
      <c r="BE789" s="100"/>
      <c r="BF789" s="100"/>
    </row>
    <row r="790">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c r="AM790" s="100"/>
      <c r="AN790" s="100"/>
      <c r="AO790" s="100"/>
      <c r="AP790" s="100"/>
      <c r="AQ790" s="100"/>
      <c r="AR790" s="100"/>
      <c r="AS790" s="100"/>
      <c r="AT790" s="100"/>
      <c r="AU790" s="100"/>
      <c r="AV790" s="100"/>
      <c r="AW790" s="100"/>
      <c r="AX790" s="100"/>
      <c r="AY790" s="100"/>
      <c r="AZ790" s="100"/>
      <c r="BA790" s="100"/>
      <c r="BB790" s="100"/>
      <c r="BC790" s="100"/>
      <c r="BD790" s="100"/>
      <c r="BE790" s="100"/>
      <c r="BF790" s="100"/>
    </row>
    <row r="791">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c r="AM791" s="100"/>
      <c r="AN791" s="100"/>
      <c r="AO791" s="100"/>
      <c r="AP791" s="100"/>
      <c r="AQ791" s="100"/>
      <c r="AR791" s="100"/>
      <c r="AS791" s="100"/>
      <c r="AT791" s="100"/>
      <c r="AU791" s="100"/>
      <c r="AV791" s="100"/>
      <c r="AW791" s="100"/>
      <c r="AX791" s="100"/>
      <c r="AY791" s="100"/>
      <c r="AZ791" s="100"/>
      <c r="BA791" s="100"/>
      <c r="BB791" s="100"/>
      <c r="BC791" s="100"/>
      <c r="BD791" s="100"/>
      <c r="BE791" s="100"/>
      <c r="BF791" s="100"/>
    </row>
    <row r="792">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c r="AM792" s="100"/>
      <c r="AN792" s="100"/>
      <c r="AO792" s="100"/>
      <c r="AP792" s="100"/>
      <c r="AQ792" s="100"/>
      <c r="AR792" s="100"/>
      <c r="AS792" s="100"/>
      <c r="AT792" s="100"/>
      <c r="AU792" s="100"/>
      <c r="AV792" s="100"/>
      <c r="AW792" s="100"/>
      <c r="AX792" s="100"/>
      <c r="AY792" s="100"/>
      <c r="AZ792" s="100"/>
      <c r="BA792" s="100"/>
      <c r="BB792" s="100"/>
      <c r="BC792" s="100"/>
      <c r="BD792" s="100"/>
      <c r="BE792" s="100"/>
      <c r="BF792" s="100"/>
    </row>
    <row r="793">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c r="AM793" s="100"/>
      <c r="AN793" s="100"/>
      <c r="AO793" s="100"/>
      <c r="AP793" s="100"/>
      <c r="AQ793" s="100"/>
      <c r="AR793" s="100"/>
      <c r="AS793" s="100"/>
      <c r="AT793" s="100"/>
      <c r="AU793" s="100"/>
      <c r="AV793" s="100"/>
      <c r="AW793" s="100"/>
      <c r="AX793" s="100"/>
      <c r="AY793" s="100"/>
      <c r="AZ793" s="100"/>
      <c r="BA793" s="100"/>
      <c r="BB793" s="100"/>
      <c r="BC793" s="100"/>
      <c r="BD793" s="100"/>
      <c r="BE793" s="100"/>
      <c r="BF793" s="100"/>
    </row>
    <row r="794">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c r="AM794" s="100"/>
      <c r="AN794" s="100"/>
      <c r="AO794" s="100"/>
      <c r="AP794" s="100"/>
      <c r="AQ794" s="100"/>
      <c r="AR794" s="100"/>
      <c r="AS794" s="100"/>
      <c r="AT794" s="100"/>
      <c r="AU794" s="100"/>
      <c r="AV794" s="100"/>
      <c r="AW794" s="100"/>
      <c r="AX794" s="100"/>
      <c r="AY794" s="100"/>
      <c r="AZ794" s="100"/>
      <c r="BA794" s="100"/>
      <c r="BB794" s="100"/>
      <c r="BC794" s="100"/>
      <c r="BD794" s="100"/>
      <c r="BE794" s="100"/>
      <c r="BF794" s="100"/>
    </row>
    <row r="79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c r="AM795" s="100"/>
      <c r="AN795" s="100"/>
      <c r="AO795" s="100"/>
      <c r="AP795" s="100"/>
      <c r="AQ795" s="100"/>
      <c r="AR795" s="100"/>
      <c r="AS795" s="100"/>
      <c r="AT795" s="100"/>
      <c r="AU795" s="100"/>
      <c r="AV795" s="100"/>
      <c r="AW795" s="100"/>
      <c r="AX795" s="100"/>
      <c r="AY795" s="100"/>
      <c r="AZ795" s="100"/>
      <c r="BA795" s="100"/>
      <c r="BB795" s="100"/>
      <c r="BC795" s="100"/>
      <c r="BD795" s="100"/>
      <c r="BE795" s="100"/>
      <c r="BF795" s="100"/>
    </row>
    <row r="796">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c r="AM796" s="100"/>
      <c r="AN796" s="100"/>
      <c r="AO796" s="100"/>
      <c r="AP796" s="100"/>
      <c r="AQ796" s="100"/>
      <c r="AR796" s="100"/>
      <c r="AS796" s="100"/>
      <c r="AT796" s="100"/>
      <c r="AU796" s="100"/>
      <c r="AV796" s="100"/>
      <c r="AW796" s="100"/>
      <c r="AX796" s="100"/>
      <c r="AY796" s="100"/>
      <c r="AZ796" s="100"/>
      <c r="BA796" s="100"/>
      <c r="BB796" s="100"/>
      <c r="BC796" s="100"/>
      <c r="BD796" s="100"/>
      <c r="BE796" s="100"/>
      <c r="BF796" s="100"/>
    </row>
    <row r="797">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c r="AM797" s="100"/>
      <c r="AN797" s="100"/>
      <c r="AO797" s="100"/>
      <c r="AP797" s="100"/>
      <c r="AQ797" s="100"/>
      <c r="AR797" s="100"/>
      <c r="AS797" s="100"/>
      <c r="AT797" s="100"/>
      <c r="AU797" s="100"/>
      <c r="AV797" s="100"/>
      <c r="AW797" s="100"/>
      <c r="AX797" s="100"/>
      <c r="AY797" s="100"/>
      <c r="AZ797" s="100"/>
      <c r="BA797" s="100"/>
      <c r="BB797" s="100"/>
      <c r="BC797" s="100"/>
      <c r="BD797" s="100"/>
      <c r="BE797" s="100"/>
      <c r="BF797" s="100"/>
    </row>
    <row r="798">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c r="AM798" s="100"/>
      <c r="AN798" s="100"/>
      <c r="AO798" s="100"/>
      <c r="AP798" s="100"/>
      <c r="AQ798" s="100"/>
      <c r="AR798" s="100"/>
      <c r="AS798" s="100"/>
      <c r="AT798" s="100"/>
      <c r="AU798" s="100"/>
      <c r="AV798" s="100"/>
      <c r="AW798" s="100"/>
      <c r="AX798" s="100"/>
      <c r="AY798" s="100"/>
      <c r="AZ798" s="100"/>
      <c r="BA798" s="100"/>
      <c r="BB798" s="100"/>
      <c r="BC798" s="100"/>
      <c r="BD798" s="100"/>
      <c r="BE798" s="100"/>
      <c r="BF798" s="100"/>
    </row>
    <row r="799">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c r="AM799" s="100"/>
      <c r="AN799" s="100"/>
      <c r="AO799" s="100"/>
      <c r="AP799" s="100"/>
      <c r="AQ799" s="100"/>
      <c r="AR799" s="100"/>
      <c r="AS799" s="100"/>
      <c r="AT799" s="100"/>
      <c r="AU799" s="100"/>
      <c r="AV799" s="100"/>
      <c r="AW799" s="100"/>
      <c r="AX799" s="100"/>
      <c r="AY799" s="100"/>
      <c r="AZ799" s="100"/>
      <c r="BA799" s="100"/>
      <c r="BB799" s="100"/>
      <c r="BC799" s="100"/>
      <c r="BD799" s="100"/>
      <c r="BE799" s="100"/>
      <c r="BF799" s="100"/>
    </row>
    <row r="800">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c r="AM800" s="100"/>
      <c r="AN800" s="100"/>
      <c r="AO800" s="100"/>
      <c r="AP800" s="100"/>
      <c r="AQ800" s="100"/>
      <c r="AR800" s="100"/>
      <c r="AS800" s="100"/>
      <c r="AT800" s="100"/>
      <c r="AU800" s="100"/>
      <c r="AV800" s="100"/>
      <c r="AW800" s="100"/>
      <c r="AX800" s="100"/>
      <c r="AY800" s="100"/>
      <c r="AZ800" s="100"/>
      <c r="BA800" s="100"/>
      <c r="BB800" s="100"/>
      <c r="BC800" s="100"/>
      <c r="BD800" s="100"/>
      <c r="BE800" s="100"/>
      <c r="BF800" s="100"/>
    </row>
    <row r="801">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c r="AM801" s="100"/>
      <c r="AN801" s="100"/>
      <c r="AO801" s="100"/>
      <c r="AP801" s="100"/>
      <c r="AQ801" s="100"/>
      <c r="AR801" s="100"/>
      <c r="AS801" s="100"/>
      <c r="AT801" s="100"/>
      <c r="AU801" s="100"/>
      <c r="AV801" s="100"/>
      <c r="AW801" s="100"/>
      <c r="AX801" s="100"/>
      <c r="AY801" s="100"/>
      <c r="AZ801" s="100"/>
      <c r="BA801" s="100"/>
      <c r="BB801" s="100"/>
      <c r="BC801" s="100"/>
      <c r="BD801" s="100"/>
      <c r="BE801" s="100"/>
      <c r="BF801" s="100"/>
    </row>
    <row r="802">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c r="AM802" s="100"/>
      <c r="AN802" s="100"/>
      <c r="AO802" s="100"/>
      <c r="AP802" s="100"/>
      <c r="AQ802" s="100"/>
      <c r="AR802" s="100"/>
      <c r="AS802" s="100"/>
      <c r="AT802" s="100"/>
      <c r="AU802" s="100"/>
      <c r="AV802" s="100"/>
      <c r="AW802" s="100"/>
      <c r="AX802" s="100"/>
      <c r="AY802" s="100"/>
      <c r="AZ802" s="100"/>
      <c r="BA802" s="100"/>
      <c r="BB802" s="100"/>
      <c r="BC802" s="100"/>
      <c r="BD802" s="100"/>
      <c r="BE802" s="100"/>
      <c r="BF802" s="100"/>
    </row>
    <row r="803">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c r="AM803" s="100"/>
      <c r="AN803" s="100"/>
      <c r="AO803" s="100"/>
      <c r="AP803" s="100"/>
      <c r="AQ803" s="100"/>
      <c r="AR803" s="100"/>
      <c r="AS803" s="100"/>
      <c r="AT803" s="100"/>
      <c r="AU803" s="100"/>
      <c r="AV803" s="100"/>
      <c r="AW803" s="100"/>
      <c r="AX803" s="100"/>
      <c r="AY803" s="100"/>
      <c r="AZ803" s="100"/>
      <c r="BA803" s="100"/>
      <c r="BB803" s="100"/>
      <c r="BC803" s="100"/>
      <c r="BD803" s="100"/>
      <c r="BE803" s="100"/>
      <c r="BF803" s="100"/>
    </row>
    <row r="804">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c r="AM804" s="100"/>
      <c r="AN804" s="100"/>
      <c r="AO804" s="100"/>
      <c r="AP804" s="100"/>
      <c r="AQ804" s="100"/>
      <c r="AR804" s="100"/>
      <c r="AS804" s="100"/>
      <c r="AT804" s="100"/>
      <c r="AU804" s="100"/>
      <c r="AV804" s="100"/>
      <c r="AW804" s="100"/>
      <c r="AX804" s="100"/>
      <c r="AY804" s="100"/>
      <c r="AZ804" s="100"/>
      <c r="BA804" s="100"/>
      <c r="BB804" s="100"/>
      <c r="BC804" s="100"/>
      <c r="BD804" s="100"/>
      <c r="BE804" s="100"/>
      <c r="BF804" s="100"/>
    </row>
    <row r="80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c r="AM805" s="100"/>
      <c r="AN805" s="100"/>
      <c r="AO805" s="100"/>
      <c r="AP805" s="100"/>
      <c r="AQ805" s="100"/>
      <c r="AR805" s="100"/>
      <c r="AS805" s="100"/>
      <c r="AT805" s="100"/>
      <c r="AU805" s="100"/>
      <c r="AV805" s="100"/>
      <c r="AW805" s="100"/>
      <c r="AX805" s="100"/>
      <c r="AY805" s="100"/>
      <c r="AZ805" s="100"/>
      <c r="BA805" s="100"/>
      <c r="BB805" s="100"/>
      <c r="BC805" s="100"/>
      <c r="BD805" s="100"/>
      <c r="BE805" s="100"/>
      <c r="BF805" s="100"/>
    </row>
    <row r="806">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c r="AM806" s="100"/>
      <c r="AN806" s="100"/>
      <c r="AO806" s="100"/>
      <c r="AP806" s="100"/>
      <c r="AQ806" s="100"/>
      <c r="AR806" s="100"/>
      <c r="AS806" s="100"/>
      <c r="AT806" s="100"/>
      <c r="AU806" s="100"/>
      <c r="AV806" s="100"/>
      <c r="AW806" s="100"/>
      <c r="AX806" s="100"/>
      <c r="AY806" s="100"/>
      <c r="AZ806" s="100"/>
      <c r="BA806" s="100"/>
      <c r="BB806" s="100"/>
      <c r="BC806" s="100"/>
      <c r="BD806" s="100"/>
      <c r="BE806" s="100"/>
      <c r="BF806" s="100"/>
    </row>
    <row r="807">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c r="AM807" s="100"/>
      <c r="AN807" s="100"/>
      <c r="AO807" s="100"/>
      <c r="AP807" s="100"/>
      <c r="AQ807" s="100"/>
      <c r="AR807" s="100"/>
      <c r="AS807" s="100"/>
      <c r="AT807" s="100"/>
      <c r="AU807" s="100"/>
      <c r="AV807" s="100"/>
      <c r="AW807" s="100"/>
      <c r="AX807" s="100"/>
      <c r="AY807" s="100"/>
      <c r="AZ807" s="100"/>
      <c r="BA807" s="100"/>
      <c r="BB807" s="100"/>
      <c r="BC807" s="100"/>
      <c r="BD807" s="100"/>
      <c r="BE807" s="100"/>
      <c r="BF807" s="100"/>
    </row>
    <row r="808">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c r="AM808" s="100"/>
      <c r="AN808" s="100"/>
      <c r="AO808" s="100"/>
      <c r="AP808" s="100"/>
      <c r="AQ808" s="100"/>
      <c r="AR808" s="100"/>
      <c r="AS808" s="100"/>
      <c r="AT808" s="100"/>
      <c r="AU808" s="100"/>
      <c r="AV808" s="100"/>
      <c r="AW808" s="100"/>
      <c r="AX808" s="100"/>
      <c r="AY808" s="100"/>
      <c r="AZ808" s="100"/>
      <c r="BA808" s="100"/>
      <c r="BB808" s="100"/>
      <c r="BC808" s="100"/>
      <c r="BD808" s="100"/>
      <c r="BE808" s="100"/>
      <c r="BF808" s="100"/>
    </row>
    <row r="809">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c r="AM809" s="100"/>
      <c r="AN809" s="100"/>
      <c r="AO809" s="100"/>
      <c r="AP809" s="100"/>
      <c r="AQ809" s="100"/>
      <c r="AR809" s="100"/>
      <c r="AS809" s="100"/>
      <c r="AT809" s="100"/>
      <c r="AU809" s="100"/>
      <c r="AV809" s="100"/>
      <c r="AW809" s="100"/>
      <c r="AX809" s="100"/>
      <c r="AY809" s="100"/>
      <c r="AZ809" s="100"/>
      <c r="BA809" s="100"/>
      <c r="BB809" s="100"/>
      <c r="BC809" s="100"/>
      <c r="BD809" s="100"/>
      <c r="BE809" s="100"/>
      <c r="BF809" s="100"/>
    </row>
    <row r="810">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c r="AM810" s="100"/>
      <c r="AN810" s="100"/>
      <c r="AO810" s="100"/>
      <c r="AP810" s="100"/>
      <c r="AQ810" s="100"/>
      <c r="AR810" s="100"/>
      <c r="AS810" s="100"/>
      <c r="AT810" s="100"/>
      <c r="AU810" s="100"/>
      <c r="AV810" s="100"/>
      <c r="AW810" s="100"/>
      <c r="AX810" s="100"/>
      <c r="AY810" s="100"/>
      <c r="AZ810" s="100"/>
      <c r="BA810" s="100"/>
      <c r="BB810" s="100"/>
      <c r="BC810" s="100"/>
      <c r="BD810" s="100"/>
      <c r="BE810" s="100"/>
      <c r="BF810" s="100"/>
    </row>
    <row r="811">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c r="AM811" s="100"/>
      <c r="AN811" s="100"/>
      <c r="AO811" s="100"/>
      <c r="AP811" s="100"/>
      <c r="AQ811" s="100"/>
      <c r="AR811" s="100"/>
      <c r="AS811" s="100"/>
      <c r="AT811" s="100"/>
      <c r="AU811" s="100"/>
      <c r="AV811" s="100"/>
      <c r="AW811" s="100"/>
      <c r="AX811" s="100"/>
      <c r="AY811" s="100"/>
      <c r="AZ811" s="100"/>
      <c r="BA811" s="100"/>
      <c r="BB811" s="100"/>
      <c r="BC811" s="100"/>
      <c r="BD811" s="100"/>
      <c r="BE811" s="100"/>
      <c r="BF811" s="100"/>
    </row>
    <row r="812">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c r="AM812" s="100"/>
      <c r="AN812" s="100"/>
      <c r="AO812" s="100"/>
      <c r="AP812" s="100"/>
      <c r="AQ812" s="100"/>
      <c r="AR812" s="100"/>
      <c r="AS812" s="100"/>
      <c r="AT812" s="100"/>
      <c r="AU812" s="100"/>
      <c r="AV812" s="100"/>
      <c r="AW812" s="100"/>
      <c r="AX812" s="100"/>
      <c r="AY812" s="100"/>
      <c r="AZ812" s="100"/>
      <c r="BA812" s="100"/>
      <c r="BB812" s="100"/>
      <c r="BC812" s="100"/>
      <c r="BD812" s="100"/>
      <c r="BE812" s="100"/>
      <c r="BF812" s="100"/>
    </row>
    <row r="813">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c r="AV813" s="100"/>
      <c r="AW813" s="100"/>
      <c r="AX813" s="100"/>
      <c r="AY813" s="100"/>
      <c r="AZ813" s="100"/>
      <c r="BA813" s="100"/>
      <c r="BB813" s="100"/>
      <c r="BC813" s="100"/>
      <c r="BD813" s="100"/>
      <c r="BE813" s="100"/>
      <c r="BF813" s="100"/>
    </row>
    <row r="814">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c r="AV814" s="100"/>
      <c r="AW814" s="100"/>
      <c r="AX814" s="100"/>
      <c r="AY814" s="100"/>
      <c r="AZ814" s="100"/>
      <c r="BA814" s="100"/>
      <c r="BB814" s="100"/>
      <c r="BC814" s="100"/>
      <c r="BD814" s="100"/>
      <c r="BE814" s="100"/>
      <c r="BF814" s="100"/>
    </row>
    <row r="81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c r="AV815" s="100"/>
      <c r="AW815" s="100"/>
      <c r="AX815" s="100"/>
      <c r="AY815" s="100"/>
      <c r="AZ815" s="100"/>
      <c r="BA815" s="100"/>
      <c r="BB815" s="100"/>
      <c r="BC815" s="100"/>
      <c r="BD815" s="100"/>
      <c r="BE815" s="100"/>
      <c r="BF815" s="100"/>
    </row>
    <row r="816">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c r="AM816" s="100"/>
      <c r="AN816" s="100"/>
      <c r="AO816" s="100"/>
      <c r="AP816" s="100"/>
      <c r="AQ816" s="100"/>
      <c r="AR816" s="100"/>
      <c r="AS816" s="100"/>
      <c r="AT816" s="100"/>
      <c r="AU816" s="100"/>
      <c r="AV816" s="100"/>
      <c r="AW816" s="100"/>
      <c r="AX816" s="100"/>
      <c r="AY816" s="100"/>
      <c r="AZ816" s="100"/>
      <c r="BA816" s="100"/>
      <c r="BB816" s="100"/>
      <c r="BC816" s="100"/>
      <c r="BD816" s="100"/>
      <c r="BE816" s="100"/>
      <c r="BF816" s="100"/>
    </row>
    <row r="817">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c r="AM817" s="100"/>
      <c r="AN817" s="100"/>
      <c r="AO817" s="100"/>
      <c r="AP817" s="100"/>
      <c r="AQ817" s="100"/>
      <c r="AR817" s="100"/>
      <c r="AS817" s="100"/>
      <c r="AT817" s="100"/>
      <c r="AU817" s="100"/>
      <c r="AV817" s="100"/>
      <c r="AW817" s="100"/>
      <c r="AX817" s="100"/>
      <c r="AY817" s="100"/>
      <c r="AZ817" s="100"/>
      <c r="BA817" s="100"/>
      <c r="BB817" s="100"/>
      <c r="BC817" s="100"/>
      <c r="BD817" s="100"/>
      <c r="BE817" s="100"/>
      <c r="BF817" s="100"/>
    </row>
    <row r="818">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c r="AV818" s="100"/>
      <c r="AW818" s="100"/>
      <c r="AX818" s="100"/>
      <c r="AY818" s="100"/>
      <c r="AZ818" s="100"/>
      <c r="BA818" s="100"/>
      <c r="BB818" s="100"/>
      <c r="BC818" s="100"/>
      <c r="BD818" s="100"/>
      <c r="BE818" s="100"/>
      <c r="BF818" s="100"/>
    </row>
    <row r="819">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c r="AV819" s="100"/>
      <c r="AW819" s="100"/>
      <c r="AX819" s="100"/>
      <c r="AY819" s="100"/>
      <c r="AZ819" s="100"/>
      <c r="BA819" s="100"/>
      <c r="BB819" s="100"/>
      <c r="BC819" s="100"/>
      <c r="BD819" s="100"/>
      <c r="BE819" s="100"/>
      <c r="BF819" s="100"/>
    </row>
    <row r="820">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c r="AV820" s="100"/>
      <c r="AW820" s="100"/>
      <c r="AX820" s="100"/>
      <c r="AY820" s="100"/>
      <c r="AZ820" s="100"/>
      <c r="BA820" s="100"/>
      <c r="BB820" s="100"/>
      <c r="BC820" s="100"/>
      <c r="BD820" s="100"/>
      <c r="BE820" s="100"/>
      <c r="BF820" s="100"/>
    </row>
    <row r="821">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c r="AV821" s="100"/>
      <c r="AW821" s="100"/>
      <c r="AX821" s="100"/>
      <c r="AY821" s="100"/>
      <c r="AZ821" s="100"/>
      <c r="BA821" s="100"/>
      <c r="BB821" s="100"/>
      <c r="BC821" s="100"/>
      <c r="BD821" s="100"/>
      <c r="BE821" s="100"/>
      <c r="BF821" s="100"/>
    </row>
    <row r="822">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c r="AV822" s="100"/>
      <c r="AW822" s="100"/>
      <c r="AX822" s="100"/>
      <c r="AY822" s="100"/>
      <c r="AZ822" s="100"/>
      <c r="BA822" s="100"/>
      <c r="BB822" s="100"/>
      <c r="BC822" s="100"/>
      <c r="BD822" s="100"/>
      <c r="BE822" s="100"/>
      <c r="BF822" s="100"/>
    </row>
    <row r="823">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c r="AM823" s="100"/>
      <c r="AN823" s="100"/>
      <c r="AO823" s="100"/>
      <c r="AP823" s="100"/>
      <c r="AQ823" s="100"/>
      <c r="AR823" s="100"/>
      <c r="AS823" s="100"/>
      <c r="AT823" s="100"/>
      <c r="AU823" s="100"/>
      <c r="AV823" s="100"/>
      <c r="AW823" s="100"/>
      <c r="AX823" s="100"/>
      <c r="AY823" s="100"/>
      <c r="AZ823" s="100"/>
      <c r="BA823" s="100"/>
      <c r="BB823" s="100"/>
      <c r="BC823" s="100"/>
      <c r="BD823" s="100"/>
      <c r="BE823" s="100"/>
      <c r="BF823" s="100"/>
    </row>
    <row r="824">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c r="AM824" s="100"/>
      <c r="AN824" s="100"/>
      <c r="AO824" s="100"/>
      <c r="AP824" s="100"/>
      <c r="AQ824" s="100"/>
      <c r="AR824" s="100"/>
      <c r="AS824" s="100"/>
      <c r="AT824" s="100"/>
      <c r="AU824" s="100"/>
      <c r="AV824" s="100"/>
      <c r="AW824" s="100"/>
      <c r="AX824" s="100"/>
      <c r="AY824" s="100"/>
      <c r="AZ824" s="100"/>
      <c r="BA824" s="100"/>
      <c r="BB824" s="100"/>
      <c r="BC824" s="100"/>
      <c r="BD824" s="100"/>
      <c r="BE824" s="100"/>
      <c r="BF824" s="100"/>
    </row>
    <row r="8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c r="AV825" s="100"/>
      <c r="AW825" s="100"/>
      <c r="AX825" s="100"/>
      <c r="AY825" s="100"/>
      <c r="AZ825" s="100"/>
      <c r="BA825" s="100"/>
      <c r="BB825" s="100"/>
      <c r="BC825" s="100"/>
      <c r="BD825" s="100"/>
      <c r="BE825" s="100"/>
      <c r="BF825" s="100"/>
    </row>
    <row r="826">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c r="AA826" s="100"/>
      <c r="AB826" s="100"/>
      <c r="AC826" s="100"/>
      <c r="AD826" s="100"/>
      <c r="AE826" s="100"/>
      <c r="AF826" s="100"/>
      <c r="AG826" s="100"/>
      <c r="AH826" s="100"/>
      <c r="AI826" s="100"/>
      <c r="AJ826" s="100"/>
      <c r="AK826" s="100"/>
      <c r="AL826" s="100"/>
      <c r="AM826" s="100"/>
      <c r="AN826" s="100"/>
      <c r="AO826" s="100"/>
      <c r="AP826" s="100"/>
      <c r="AQ826" s="100"/>
      <c r="AR826" s="100"/>
      <c r="AS826" s="100"/>
      <c r="AT826" s="100"/>
      <c r="AU826" s="100"/>
      <c r="AV826" s="100"/>
      <c r="AW826" s="100"/>
      <c r="AX826" s="100"/>
      <c r="AY826" s="100"/>
      <c r="AZ826" s="100"/>
      <c r="BA826" s="100"/>
      <c r="BB826" s="100"/>
      <c r="BC826" s="100"/>
      <c r="BD826" s="100"/>
      <c r="BE826" s="100"/>
      <c r="BF826" s="100"/>
    </row>
    <row r="827">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c r="AA827" s="100"/>
      <c r="AB827" s="100"/>
      <c r="AC827" s="100"/>
      <c r="AD827" s="100"/>
      <c r="AE827" s="100"/>
      <c r="AF827" s="100"/>
      <c r="AG827" s="100"/>
      <c r="AH827" s="100"/>
      <c r="AI827" s="100"/>
      <c r="AJ827" s="100"/>
      <c r="AK827" s="100"/>
      <c r="AL827" s="100"/>
      <c r="AM827" s="100"/>
      <c r="AN827" s="100"/>
      <c r="AO827" s="100"/>
      <c r="AP827" s="100"/>
      <c r="AQ827" s="100"/>
      <c r="AR827" s="100"/>
      <c r="AS827" s="100"/>
      <c r="AT827" s="100"/>
      <c r="AU827" s="100"/>
      <c r="AV827" s="100"/>
      <c r="AW827" s="100"/>
      <c r="AX827" s="100"/>
      <c r="AY827" s="100"/>
      <c r="AZ827" s="100"/>
      <c r="BA827" s="100"/>
      <c r="BB827" s="100"/>
      <c r="BC827" s="100"/>
      <c r="BD827" s="100"/>
      <c r="BE827" s="100"/>
      <c r="BF827" s="100"/>
    </row>
    <row r="828">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c r="AA828" s="100"/>
      <c r="AB828" s="100"/>
      <c r="AC828" s="100"/>
      <c r="AD828" s="100"/>
      <c r="AE828" s="100"/>
      <c r="AF828" s="100"/>
      <c r="AG828" s="100"/>
      <c r="AH828" s="100"/>
      <c r="AI828" s="100"/>
      <c r="AJ828" s="100"/>
      <c r="AK828" s="100"/>
      <c r="AL828" s="100"/>
      <c r="AM828" s="100"/>
      <c r="AN828" s="100"/>
      <c r="AO828" s="100"/>
      <c r="AP828" s="100"/>
      <c r="AQ828" s="100"/>
      <c r="AR828" s="100"/>
      <c r="AS828" s="100"/>
      <c r="AT828" s="100"/>
      <c r="AU828" s="100"/>
      <c r="AV828" s="100"/>
      <c r="AW828" s="100"/>
      <c r="AX828" s="100"/>
      <c r="AY828" s="100"/>
      <c r="AZ828" s="100"/>
      <c r="BA828" s="100"/>
      <c r="BB828" s="100"/>
      <c r="BC828" s="100"/>
      <c r="BD828" s="100"/>
      <c r="BE828" s="100"/>
      <c r="BF828" s="100"/>
    </row>
    <row r="829">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c r="AA829" s="100"/>
      <c r="AB829" s="100"/>
      <c r="AC829" s="100"/>
      <c r="AD829" s="100"/>
      <c r="AE829" s="100"/>
      <c r="AF829" s="100"/>
      <c r="AG829" s="100"/>
      <c r="AH829" s="100"/>
      <c r="AI829" s="100"/>
      <c r="AJ829" s="100"/>
      <c r="AK829" s="100"/>
      <c r="AL829" s="100"/>
      <c r="AM829" s="100"/>
      <c r="AN829" s="100"/>
      <c r="AO829" s="100"/>
      <c r="AP829" s="100"/>
      <c r="AQ829" s="100"/>
      <c r="AR829" s="100"/>
      <c r="AS829" s="100"/>
      <c r="AT829" s="100"/>
      <c r="AU829" s="100"/>
      <c r="AV829" s="100"/>
      <c r="AW829" s="100"/>
      <c r="AX829" s="100"/>
      <c r="AY829" s="100"/>
      <c r="AZ829" s="100"/>
      <c r="BA829" s="100"/>
      <c r="BB829" s="100"/>
      <c r="BC829" s="100"/>
      <c r="BD829" s="100"/>
      <c r="BE829" s="100"/>
      <c r="BF829" s="100"/>
    </row>
    <row r="830">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c r="AA830" s="100"/>
      <c r="AB830" s="100"/>
      <c r="AC830" s="100"/>
      <c r="AD830" s="100"/>
      <c r="AE830" s="100"/>
      <c r="AF830" s="100"/>
      <c r="AG830" s="100"/>
      <c r="AH830" s="100"/>
      <c r="AI830" s="100"/>
      <c r="AJ830" s="100"/>
      <c r="AK830" s="100"/>
      <c r="AL830" s="100"/>
      <c r="AM830" s="100"/>
      <c r="AN830" s="100"/>
      <c r="AO830" s="100"/>
      <c r="AP830" s="100"/>
      <c r="AQ830" s="100"/>
      <c r="AR830" s="100"/>
      <c r="AS830" s="100"/>
      <c r="AT830" s="100"/>
      <c r="AU830" s="100"/>
      <c r="AV830" s="100"/>
      <c r="AW830" s="100"/>
      <c r="AX830" s="100"/>
      <c r="AY830" s="100"/>
      <c r="AZ830" s="100"/>
      <c r="BA830" s="100"/>
      <c r="BB830" s="100"/>
      <c r="BC830" s="100"/>
      <c r="BD830" s="100"/>
      <c r="BE830" s="100"/>
      <c r="BF830" s="100"/>
    </row>
    <row r="831">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c r="AA831" s="100"/>
      <c r="AB831" s="100"/>
      <c r="AC831" s="100"/>
      <c r="AD831" s="100"/>
      <c r="AE831" s="100"/>
      <c r="AF831" s="100"/>
      <c r="AG831" s="100"/>
      <c r="AH831" s="100"/>
      <c r="AI831" s="100"/>
      <c r="AJ831" s="100"/>
      <c r="AK831" s="100"/>
      <c r="AL831" s="100"/>
      <c r="AM831" s="100"/>
      <c r="AN831" s="100"/>
      <c r="AO831" s="100"/>
      <c r="AP831" s="100"/>
      <c r="AQ831" s="100"/>
      <c r="AR831" s="100"/>
      <c r="AS831" s="100"/>
      <c r="AT831" s="100"/>
      <c r="AU831" s="100"/>
      <c r="AV831" s="100"/>
      <c r="AW831" s="100"/>
      <c r="AX831" s="100"/>
      <c r="AY831" s="100"/>
      <c r="AZ831" s="100"/>
      <c r="BA831" s="100"/>
      <c r="BB831" s="100"/>
      <c r="BC831" s="100"/>
      <c r="BD831" s="100"/>
      <c r="BE831" s="100"/>
      <c r="BF831" s="100"/>
    </row>
    <row r="832">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c r="AA832" s="100"/>
      <c r="AB832" s="100"/>
      <c r="AC832" s="100"/>
      <c r="AD832" s="100"/>
      <c r="AE832" s="100"/>
      <c r="AF832" s="100"/>
      <c r="AG832" s="100"/>
      <c r="AH832" s="100"/>
      <c r="AI832" s="100"/>
      <c r="AJ832" s="100"/>
      <c r="AK832" s="100"/>
      <c r="AL832" s="100"/>
      <c r="AM832" s="100"/>
      <c r="AN832" s="100"/>
      <c r="AO832" s="100"/>
      <c r="AP832" s="100"/>
      <c r="AQ832" s="100"/>
      <c r="AR832" s="100"/>
      <c r="AS832" s="100"/>
      <c r="AT832" s="100"/>
      <c r="AU832" s="100"/>
      <c r="AV832" s="100"/>
      <c r="AW832" s="100"/>
      <c r="AX832" s="100"/>
      <c r="AY832" s="100"/>
      <c r="AZ832" s="100"/>
      <c r="BA832" s="100"/>
      <c r="BB832" s="100"/>
      <c r="BC832" s="100"/>
      <c r="BD832" s="100"/>
      <c r="BE832" s="100"/>
      <c r="BF832" s="100"/>
    </row>
    <row r="833">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c r="AA833" s="100"/>
      <c r="AB833" s="100"/>
      <c r="AC833" s="100"/>
      <c r="AD833" s="100"/>
      <c r="AE833" s="100"/>
      <c r="AF833" s="100"/>
      <c r="AG833" s="100"/>
      <c r="AH833" s="100"/>
      <c r="AI833" s="100"/>
      <c r="AJ833" s="100"/>
      <c r="AK833" s="100"/>
      <c r="AL833" s="100"/>
      <c r="AM833" s="100"/>
      <c r="AN833" s="100"/>
      <c r="AO833" s="100"/>
      <c r="AP833" s="100"/>
      <c r="AQ833" s="100"/>
      <c r="AR833" s="100"/>
      <c r="AS833" s="100"/>
      <c r="AT833" s="100"/>
      <c r="AU833" s="100"/>
      <c r="AV833" s="100"/>
      <c r="AW833" s="100"/>
      <c r="AX833" s="100"/>
      <c r="AY833" s="100"/>
      <c r="AZ833" s="100"/>
      <c r="BA833" s="100"/>
      <c r="BB833" s="100"/>
      <c r="BC833" s="100"/>
      <c r="BD833" s="100"/>
      <c r="BE833" s="100"/>
      <c r="BF833" s="100"/>
    </row>
    <row r="834">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c r="AA834" s="100"/>
      <c r="AB834" s="100"/>
      <c r="AC834" s="100"/>
      <c r="AD834" s="100"/>
      <c r="AE834" s="100"/>
      <c r="AF834" s="100"/>
      <c r="AG834" s="100"/>
      <c r="AH834" s="100"/>
      <c r="AI834" s="100"/>
      <c r="AJ834" s="100"/>
      <c r="AK834" s="100"/>
      <c r="AL834" s="100"/>
      <c r="AM834" s="100"/>
      <c r="AN834" s="100"/>
      <c r="AO834" s="100"/>
      <c r="AP834" s="100"/>
      <c r="AQ834" s="100"/>
      <c r="AR834" s="100"/>
      <c r="AS834" s="100"/>
      <c r="AT834" s="100"/>
      <c r="AU834" s="100"/>
      <c r="AV834" s="100"/>
      <c r="AW834" s="100"/>
      <c r="AX834" s="100"/>
      <c r="AY834" s="100"/>
      <c r="AZ834" s="100"/>
      <c r="BA834" s="100"/>
      <c r="BB834" s="100"/>
      <c r="BC834" s="100"/>
      <c r="BD834" s="100"/>
      <c r="BE834" s="100"/>
      <c r="BF834" s="100"/>
    </row>
    <row r="83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c r="AA835" s="100"/>
      <c r="AB835" s="100"/>
      <c r="AC835" s="100"/>
      <c r="AD835" s="100"/>
      <c r="AE835" s="100"/>
      <c r="AF835" s="100"/>
      <c r="AG835" s="100"/>
      <c r="AH835" s="100"/>
      <c r="AI835" s="100"/>
      <c r="AJ835" s="100"/>
      <c r="AK835" s="100"/>
      <c r="AL835" s="100"/>
      <c r="AM835" s="100"/>
      <c r="AN835" s="100"/>
      <c r="AO835" s="100"/>
      <c r="AP835" s="100"/>
      <c r="AQ835" s="100"/>
      <c r="AR835" s="100"/>
      <c r="AS835" s="100"/>
      <c r="AT835" s="100"/>
      <c r="AU835" s="100"/>
      <c r="AV835" s="100"/>
      <c r="AW835" s="100"/>
      <c r="AX835" s="100"/>
      <c r="AY835" s="100"/>
      <c r="AZ835" s="100"/>
      <c r="BA835" s="100"/>
      <c r="BB835" s="100"/>
      <c r="BC835" s="100"/>
      <c r="BD835" s="100"/>
      <c r="BE835" s="100"/>
      <c r="BF835" s="100"/>
    </row>
    <row r="836">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c r="AA836" s="100"/>
      <c r="AB836" s="100"/>
      <c r="AC836" s="100"/>
      <c r="AD836" s="100"/>
      <c r="AE836" s="100"/>
      <c r="AF836" s="100"/>
      <c r="AG836" s="100"/>
      <c r="AH836" s="100"/>
      <c r="AI836" s="100"/>
      <c r="AJ836" s="100"/>
      <c r="AK836" s="100"/>
      <c r="AL836" s="100"/>
      <c r="AM836" s="100"/>
      <c r="AN836" s="100"/>
      <c r="AO836" s="100"/>
      <c r="AP836" s="100"/>
      <c r="AQ836" s="100"/>
      <c r="AR836" s="100"/>
      <c r="AS836" s="100"/>
      <c r="AT836" s="100"/>
      <c r="AU836" s="100"/>
      <c r="AV836" s="100"/>
      <c r="AW836" s="100"/>
      <c r="AX836" s="100"/>
      <c r="AY836" s="100"/>
      <c r="AZ836" s="100"/>
      <c r="BA836" s="100"/>
      <c r="BB836" s="100"/>
      <c r="BC836" s="100"/>
      <c r="BD836" s="100"/>
      <c r="BE836" s="100"/>
      <c r="BF836" s="100"/>
    </row>
    <row r="837">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c r="AA837" s="100"/>
      <c r="AB837" s="100"/>
      <c r="AC837" s="100"/>
      <c r="AD837" s="100"/>
      <c r="AE837" s="100"/>
      <c r="AF837" s="100"/>
      <c r="AG837" s="100"/>
      <c r="AH837" s="100"/>
      <c r="AI837" s="100"/>
      <c r="AJ837" s="100"/>
      <c r="AK837" s="100"/>
      <c r="AL837" s="100"/>
      <c r="AM837" s="100"/>
      <c r="AN837" s="100"/>
      <c r="AO837" s="100"/>
      <c r="AP837" s="100"/>
      <c r="AQ837" s="100"/>
      <c r="AR837" s="100"/>
      <c r="AS837" s="100"/>
      <c r="AT837" s="100"/>
      <c r="AU837" s="100"/>
      <c r="AV837" s="100"/>
      <c r="AW837" s="100"/>
      <c r="AX837" s="100"/>
      <c r="AY837" s="100"/>
      <c r="AZ837" s="100"/>
      <c r="BA837" s="100"/>
      <c r="BB837" s="100"/>
      <c r="BC837" s="100"/>
      <c r="BD837" s="100"/>
      <c r="BE837" s="100"/>
      <c r="BF837" s="100"/>
    </row>
    <row r="838">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c r="AA838" s="100"/>
      <c r="AB838" s="100"/>
      <c r="AC838" s="100"/>
      <c r="AD838" s="100"/>
      <c r="AE838" s="100"/>
      <c r="AF838" s="100"/>
      <c r="AG838" s="100"/>
      <c r="AH838" s="100"/>
      <c r="AI838" s="100"/>
      <c r="AJ838" s="100"/>
      <c r="AK838" s="100"/>
      <c r="AL838" s="100"/>
      <c r="AM838" s="100"/>
      <c r="AN838" s="100"/>
      <c r="AO838" s="100"/>
      <c r="AP838" s="100"/>
      <c r="AQ838" s="100"/>
      <c r="AR838" s="100"/>
      <c r="AS838" s="100"/>
      <c r="AT838" s="100"/>
      <c r="AU838" s="100"/>
      <c r="AV838" s="100"/>
      <c r="AW838" s="100"/>
      <c r="AX838" s="100"/>
      <c r="AY838" s="100"/>
      <c r="AZ838" s="100"/>
      <c r="BA838" s="100"/>
      <c r="BB838" s="100"/>
      <c r="BC838" s="100"/>
      <c r="BD838" s="100"/>
      <c r="BE838" s="100"/>
      <c r="BF838" s="100"/>
    </row>
    <row r="839">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c r="AA839" s="100"/>
      <c r="AB839" s="100"/>
      <c r="AC839" s="100"/>
      <c r="AD839" s="100"/>
      <c r="AE839" s="100"/>
      <c r="AF839" s="100"/>
      <c r="AG839" s="100"/>
      <c r="AH839" s="100"/>
      <c r="AI839" s="100"/>
      <c r="AJ839" s="100"/>
      <c r="AK839" s="100"/>
      <c r="AL839" s="100"/>
      <c r="AM839" s="100"/>
      <c r="AN839" s="100"/>
      <c r="AO839" s="100"/>
      <c r="AP839" s="100"/>
      <c r="AQ839" s="100"/>
      <c r="AR839" s="100"/>
      <c r="AS839" s="100"/>
      <c r="AT839" s="100"/>
      <c r="AU839" s="100"/>
      <c r="AV839" s="100"/>
      <c r="AW839" s="100"/>
      <c r="AX839" s="100"/>
      <c r="AY839" s="100"/>
      <c r="AZ839" s="100"/>
      <c r="BA839" s="100"/>
      <c r="BB839" s="100"/>
      <c r="BC839" s="100"/>
      <c r="BD839" s="100"/>
      <c r="BE839" s="100"/>
      <c r="BF839" s="100"/>
    </row>
    <row r="840">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c r="AA840" s="100"/>
      <c r="AB840" s="100"/>
      <c r="AC840" s="100"/>
      <c r="AD840" s="100"/>
      <c r="AE840" s="100"/>
      <c r="AF840" s="100"/>
      <c r="AG840" s="100"/>
      <c r="AH840" s="100"/>
      <c r="AI840" s="100"/>
      <c r="AJ840" s="100"/>
      <c r="AK840" s="100"/>
      <c r="AL840" s="100"/>
      <c r="AM840" s="100"/>
      <c r="AN840" s="100"/>
      <c r="AO840" s="100"/>
      <c r="AP840" s="100"/>
      <c r="AQ840" s="100"/>
      <c r="AR840" s="100"/>
      <c r="AS840" s="100"/>
      <c r="AT840" s="100"/>
      <c r="AU840" s="100"/>
      <c r="AV840" s="100"/>
      <c r="AW840" s="100"/>
      <c r="AX840" s="100"/>
      <c r="AY840" s="100"/>
      <c r="AZ840" s="100"/>
      <c r="BA840" s="100"/>
      <c r="BB840" s="100"/>
      <c r="BC840" s="100"/>
      <c r="BD840" s="100"/>
      <c r="BE840" s="100"/>
      <c r="BF840" s="100"/>
    </row>
    <row r="841">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c r="AA841" s="100"/>
      <c r="AB841" s="100"/>
      <c r="AC841" s="100"/>
      <c r="AD841" s="100"/>
      <c r="AE841" s="100"/>
      <c r="AF841" s="100"/>
      <c r="AG841" s="100"/>
      <c r="AH841" s="100"/>
      <c r="AI841" s="100"/>
      <c r="AJ841" s="100"/>
      <c r="AK841" s="100"/>
      <c r="AL841" s="100"/>
      <c r="AM841" s="100"/>
      <c r="AN841" s="100"/>
      <c r="AO841" s="100"/>
      <c r="AP841" s="100"/>
      <c r="AQ841" s="100"/>
      <c r="AR841" s="100"/>
      <c r="AS841" s="100"/>
      <c r="AT841" s="100"/>
      <c r="AU841" s="100"/>
      <c r="AV841" s="100"/>
      <c r="AW841" s="100"/>
      <c r="AX841" s="100"/>
      <c r="AY841" s="100"/>
      <c r="AZ841" s="100"/>
      <c r="BA841" s="100"/>
      <c r="BB841" s="100"/>
      <c r="BC841" s="100"/>
      <c r="BD841" s="100"/>
      <c r="BE841" s="100"/>
      <c r="BF841" s="100"/>
    </row>
    <row r="842">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c r="AA842" s="100"/>
      <c r="AB842" s="100"/>
      <c r="AC842" s="100"/>
      <c r="AD842" s="100"/>
      <c r="AE842" s="100"/>
      <c r="AF842" s="100"/>
      <c r="AG842" s="100"/>
      <c r="AH842" s="100"/>
      <c r="AI842" s="100"/>
      <c r="AJ842" s="100"/>
      <c r="AK842" s="100"/>
      <c r="AL842" s="100"/>
      <c r="AM842" s="100"/>
      <c r="AN842" s="100"/>
      <c r="AO842" s="100"/>
      <c r="AP842" s="100"/>
      <c r="AQ842" s="100"/>
      <c r="AR842" s="100"/>
      <c r="AS842" s="100"/>
      <c r="AT842" s="100"/>
      <c r="AU842" s="100"/>
      <c r="AV842" s="100"/>
      <c r="AW842" s="100"/>
      <c r="AX842" s="100"/>
      <c r="AY842" s="100"/>
      <c r="AZ842" s="100"/>
      <c r="BA842" s="100"/>
      <c r="BB842" s="100"/>
      <c r="BC842" s="100"/>
      <c r="BD842" s="100"/>
      <c r="BE842" s="100"/>
      <c r="BF842" s="100"/>
    </row>
    <row r="843">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c r="AA843" s="100"/>
      <c r="AB843" s="100"/>
      <c r="AC843" s="100"/>
      <c r="AD843" s="100"/>
      <c r="AE843" s="100"/>
      <c r="AF843" s="100"/>
      <c r="AG843" s="100"/>
      <c r="AH843" s="100"/>
      <c r="AI843" s="100"/>
      <c r="AJ843" s="100"/>
      <c r="AK843" s="100"/>
      <c r="AL843" s="100"/>
      <c r="AM843" s="100"/>
      <c r="AN843" s="100"/>
      <c r="AO843" s="100"/>
      <c r="AP843" s="100"/>
      <c r="AQ843" s="100"/>
      <c r="AR843" s="100"/>
      <c r="AS843" s="100"/>
      <c r="AT843" s="100"/>
      <c r="AU843" s="100"/>
      <c r="AV843" s="100"/>
      <c r="AW843" s="100"/>
      <c r="AX843" s="100"/>
      <c r="AY843" s="100"/>
      <c r="AZ843" s="100"/>
      <c r="BA843" s="100"/>
      <c r="BB843" s="100"/>
      <c r="BC843" s="100"/>
      <c r="BD843" s="100"/>
      <c r="BE843" s="100"/>
      <c r="BF843" s="100"/>
    </row>
    <row r="844">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c r="AA844" s="100"/>
      <c r="AB844" s="100"/>
      <c r="AC844" s="100"/>
      <c r="AD844" s="100"/>
      <c r="AE844" s="100"/>
      <c r="AF844" s="100"/>
      <c r="AG844" s="100"/>
      <c r="AH844" s="100"/>
      <c r="AI844" s="100"/>
      <c r="AJ844" s="100"/>
      <c r="AK844" s="100"/>
      <c r="AL844" s="100"/>
      <c r="AM844" s="100"/>
      <c r="AN844" s="100"/>
      <c r="AO844" s="100"/>
      <c r="AP844" s="100"/>
      <c r="AQ844" s="100"/>
      <c r="AR844" s="100"/>
      <c r="AS844" s="100"/>
      <c r="AT844" s="100"/>
      <c r="AU844" s="100"/>
      <c r="AV844" s="100"/>
      <c r="AW844" s="100"/>
      <c r="AX844" s="100"/>
      <c r="AY844" s="100"/>
      <c r="AZ844" s="100"/>
      <c r="BA844" s="100"/>
      <c r="BB844" s="100"/>
      <c r="BC844" s="100"/>
      <c r="BD844" s="100"/>
      <c r="BE844" s="100"/>
      <c r="BF844" s="100"/>
    </row>
    <row r="84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c r="AA845" s="100"/>
      <c r="AB845" s="100"/>
      <c r="AC845" s="100"/>
      <c r="AD845" s="100"/>
      <c r="AE845" s="100"/>
      <c r="AF845" s="100"/>
      <c r="AG845" s="100"/>
      <c r="AH845" s="100"/>
      <c r="AI845" s="100"/>
      <c r="AJ845" s="100"/>
      <c r="AK845" s="100"/>
      <c r="AL845" s="100"/>
      <c r="AM845" s="100"/>
      <c r="AN845" s="100"/>
      <c r="AO845" s="100"/>
      <c r="AP845" s="100"/>
      <c r="AQ845" s="100"/>
      <c r="AR845" s="100"/>
      <c r="AS845" s="100"/>
      <c r="AT845" s="100"/>
      <c r="AU845" s="100"/>
      <c r="AV845" s="100"/>
      <c r="AW845" s="100"/>
      <c r="AX845" s="100"/>
      <c r="AY845" s="100"/>
      <c r="AZ845" s="100"/>
      <c r="BA845" s="100"/>
      <c r="BB845" s="100"/>
      <c r="BC845" s="100"/>
      <c r="BD845" s="100"/>
      <c r="BE845" s="100"/>
      <c r="BF845" s="100"/>
    </row>
    <row r="846">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c r="AA846" s="100"/>
      <c r="AB846" s="100"/>
      <c r="AC846" s="100"/>
      <c r="AD846" s="100"/>
      <c r="AE846" s="100"/>
      <c r="AF846" s="100"/>
      <c r="AG846" s="100"/>
      <c r="AH846" s="100"/>
      <c r="AI846" s="100"/>
      <c r="AJ846" s="100"/>
      <c r="AK846" s="100"/>
      <c r="AL846" s="100"/>
      <c r="AM846" s="100"/>
      <c r="AN846" s="100"/>
      <c r="AO846" s="100"/>
      <c r="AP846" s="100"/>
      <c r="AQ846" s="100"/>
      <c r="AR846" s="100"/>
      <c r="AS846" s="100"/>
      <c r="AT846" s="100"/>
      <c r="AU846" s="100"/>
      <c r="AV846" s="100"/>
      <c r="AW846" s="100"/>
      <c r="AX846" s="100"/>
      <c r="AY846" s="100"/>
      <c r="AZ846" s="100"/>
      <c r="BA846" s="100"/>
      <c r="BB846" s="100"/>
      <c r="BC846" s="100"/>
      <c r="BD846" s="100"/>
      <c r="BE846" s="100"/>
      <c r="BF846" s="100"/>
    </row>
    <row r="847">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c r="AA847" s="100"/>
      <c r="AB847" s="100"/>
      <c r="AC847" s="100"/>
      <c r="AD847" s="100"/>
      <c r="AE847" s="100"/>
      <c r="AF847" s="100"/>
      <c r="AG847" s="100"/>
      <c r="AH847" s="100"/>
      <c r="AI847" s="100"/>
      <c r="AJ847" s="100"/>
      <c r="AK847" s="100"/>
      <c r="AL847" s="100"/>
      <c r="AM847" s="100"/>
      <c r="AN847" s="100"/>
      <c r="AO847" s="100"/>
      <c r="AP847" s="100"/>
      <c r="AQ847" s="100"/>
      <c r="AR847" s="100"/>
      <c r="AS847" s="100"/>
      <c r="AT847" s="100"/>
      <c r="AU847" s="100"/>
      <c r="AV847" s="100"/>
      <c r="AW847" s="100"/>
      <c r="AX847" s="100"/>
      <c r="AY847" s="100"/>
      <c r="AZ847" s="100"/>
      <c r="BA847" s="100"/>
      <c r="BB847" s="100"/>
      <c r="BC847" s="100"/>
      <c r="BD847" s="100"/>
      <c r="BE847" s="100"/>
      <c r="BF847" s="100"/>
    </row>
    <row r="848">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c r="AA848" s="100"/>
      <c r="AB848" s="100"/>
      <c r="AC848" s="100"/>
      <c r="AD848" s="100"/>
      <c r="AE848" s="100"/>
      <c r="AF848" s="100"/>
      <c r="AG848" s="100"/>
      <c r="AH848" s="100"/>
      <c r="AI848" s="100"/>
      <c r="AJ848" s="100"/>
      <c r="AK848" s="100"/>
      <c r="AL848" s="100"/>
      <c r="AM848" s="100"/>
      <c r="AN848" s="100"/>
      <c r="AO848" s="100"/>
      <c r="AP848" s="100"/>
      <c r="AQ848" s="100"/>
      <c r="AR848" s="100"/>
      <c r="AS848" s="100"/>
      <c r="AT848" s="100"/>
      <c r="AU848" s="100"/>
      <c r="AV848" s="100"/>
      <c r="AW848" s="100"/>
      <c r="AX848" s="100"/>
      <c r="AY848" s="100"/>
      <c r="AZ848" s="100"/>
      <c r="BA848" s="100"/>
      <c r="BB848" s="100"/>
      <c r="BC848" s="100"/>
      <c r="BD848" s="100"/>
      <c r="BE848" s="100"/>
      <c r="BF848" s="100"/>
    </row>
    <row r="849">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c r="AA849" s="100"/>
      <c r="AB849" s="100"/>
      <c r="AC849" s="100"/>
      <c r="AD849" s="100"/>
      <c r="AE849" s="100"/>
      <c r="AF849" s="100"/>
      <c r="AG849" s="100"/>
      <c r="AH849" s="100"/>
      <c r="AI849" s="100"/>
      <c r="AJ849" s="100"/>
      <c r="AK849" s="100"/>
      <c r="AL849" s="100"/>
      <c r="AM849" s="100"/>
      <c r="AN849" s="100"/>
      <c r="AO849" s="100"/>
      <c r="AP849" s="100"/>
      <c r="AQ849" s="100"/>
      <c r="AR849" s="100"/>
      <c r="AS849" s="100"/>
      <c r="AT849" s="100"/>
      <c r="AU849" s="100"/>
      <c r="AV849" s="100"/>
      <c r="AW849" s="100"/>
      <c r="AX849" s="100"/>
      <c r="AY849" s="100"/>
      <c r="AZ849" s="100"/>
      <c r="BA849" s="100"/>
      <c r="BB849" s="100"/>
      <c r="BC849" s="100"/>
      <c r="BD849" s="100"/>
      <c r="BE849" s="100"/>
      <c r="BF849" s="100"/>
    </row>
    <row r="850">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c r="AA850" s="100"/>
      <c r="AB850" s="100"/>
      <c r="AC850" s="100"/>
      <c r="AD850" s="100"/>
      <c r="AE850" s="100"/>
      <c r="AF850" s="100"/>
      <c r="AG850" s="100"/>
      <c r="AH850" s="100"/>
      <c r="AI850" s="100"/>
      <c r="AJ850" s="100"/>
      <c r="AK850" s="100"/>
      <c r="AL850" s="100"/>
      <c r="AM850" s="100"/>
      <c r="AN850" s="100"/>
      <c r="AO850" s="100"/>
      <c r="AP850" s="100"/>
      <c r="AQ850" s="100"/>
      <c r="AR850" s="100"/>
      <c r="AS850" s="100"/>
      <c r="AT850" s="100"/>
      <c r="AU850" s="100"/>
      <c r="AV850" s="100"/>
      <c r="AW850" s="100"/>
      <c r="AX850" s="100"/>
      <c r="AY850" s="100"/>
      <c r="AZ850" s="100"/>
      <c r="BA850" s="100"/>
      <c r="BB850" s="100"/>
      <c r="BC850" s="100"/>
      <c r="BD850" s="100"/>
      <c r="BE850" s="100"/>
      <c r="BF850" s="100"/>
    </row>
    <row r="851">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c r="AA851" s="100"/>
      <c r="AB851" s="100"/>
      <c r="AC851" s="100"/>
      <c r="AD851" s="100"/>
      <c r="AE851" s="100"/>
      <c r="AF851" s="100"/>
      <c r="AG851" s="100"/>
      <c r="AH851" s="100"/>
      <c r="AI851" s="100"/>
      <c r="AJ851" s="100"/>
      <c r="AK851" s="100"/>
      <c r="AL851" s="100"/>
      <c r="AM851" s="100"/>
      <c r="AN851" s="100"/>
      <c r="AO851" s="100"/>
      <c r="AP851" s="100"/>
      <c r="AQ851" s="100"/>
      <c r="AR851" s="100"/>
      <c r="AS851" s="100"/>
      <c r="AT851" s="100"/>
      <c r="AU851" s="100"/>
      <c r="AV851" s="100"/>
      <c r="AW851" s="100"/>
      <c r="AX851" s="100"/>
      <c r="AY851" s="100"/>
      <c r="AZ851" s="100"/>
      <c r="BA851" s="100"/>
      <c r="BB851" s="100"/>
      <c r="BC851" s="100"/>
      <c r="BD851" s="100"/>
      <c r="BE851" s="100"/>
      <c r="BF851" s="100"/>
    </row>
    <row r="852">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c r="AA852" s="100"/>
      <c r="AB852" s="100"/>
      <c r="AC852" s="100"/>
      <c r="AD852" s="100"/>
      <c r="AE852" s="100"/>
      <c r="AF852" s="100"/>
      <c r="AG852" s="100"/>
      <c r="AH852" s="100"/>
      <c r="AI852" s="100"/>
      <c r="AJ852" s="100"/>
      <c r="AK852" s="100"/>
      <c r="AL852" s="100"/>
      <c r="AM852" s="100"/>
      <c r="AN852" s="100"/>
      <c r="AO852" s="100"/>
      <c r="AP852" s="100"/>
      <c r="AQ852" s="100"/>
      <c r="AR852" s="100"/>
      <c r="AS852" s="100"/>
      <c r="AT852" s="100"/>
      <c r="AU852" s="100"/>
      <c r="AV852" s="100"/>
      <c r="AW852" s="100"/>
      <c r="AX852" s="100"/>
      <c r="AY852" s="100"/>
      <c r="AZ852" s="100"/>
      <c r="BA852" s="100"/>
      <c r="BB852" s="100"/>
      <c r="BC852" s="100"/>
      <c r="BD852" s="100"/>
      <c r="BE852" s="100"/>
      <c r="BF852" s="100"/>
    </row>
    <row r="853">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c r="AA853" s="100"/>
      <c r="AB853" s="100"/>
      <c r="AC853" s="100"/>
      <c r="AD853" s="100"/>
      <c r="AE853" s="100"/>
      <c r="AF853" s="100"/>
      <c r="AG853" s="100"/>
      <c r="AH853" s="100"/>
      <c r="AI853" s="100"/>
      <c r="AJ853" s="100"/>
      <c r="AK853" s="100"/>
      <c r="AL853" s="100"/>
      <c r="AM853" s="100"/>
      <c r="AN853" s="100"/>
      <c r="AO853" s="100"/>
      <c r="AP853" s="100"/>
      <c r="AQ853" s="100"/>
      <c r="AR853" s="100"/>
      <c r="AS853" s="100"/>
      <c r="AT853" s="100"/>
      <c r="AU853" s="100"/>
      <c r="AV853" s="100"/>
      <c r="AW853" s="100"/>
      <c r="AX853" s="100"/>
      <c r="AY853" s="100"/>
      <c r="AZ853" s="100"/>
      <c r="BA853" s="100"/>
      <c r="BB853" s="100"/>
      <c r="BC853" s="100"/>
      <c r="BD853" s="100"/>
      <c r="BE853" s="100"/>
      <c r="BF853" s="100"/>
    </row>
    <row r="854">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c r="AA854" s="100"/>
      <c r="AB854" s="100"/>
      <c r="AC854" s="100"/>
      <c r="AD854" s="100"/>
      <c r="AE854" s="100"/>
      <c r="AF854" s="100"/>
      <c r="AG854" s="100"/>
      <c r="AH854" s="100"/>
      <c r="AI854" s="100"/>
      <c r="AJ854" s="100"/>
      <c r="AK854" s="100"/>
      <c r="AL854" s="100"/>
      <c r="AM854" s="100"/>
      <c r="AN854" s="100"/>
      <c r="AO854" s="100"/>
      <c r="AP854" s="100"/>
      <c r="AQ854" s="100"/>
      <c r="AR854" s="100"/>
      <c r="AS854" s="100"/>
      <c r="AT854" s="100"/>
      <c r="AU854" s="100"/>
      <c r="AV854" s="100"/>
      <c r="AW854" s="100"/>
      <c r="AX854" s="100"/>
      <c r="AY854" s="100"/>
      <c r="AZ854" s="100"/>
      <c r="BA854" s="100"/>
      <c r="BB854" s="100"/>
      <c r="BC854" s="100"/>
      <c r="BD854" s="100"/>
      <c r="BE854" s="100"/>
      <c r="BF854" s="100"/>
    </row>
    <row r="85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c r="AA855" s="100"/>
      <c r="AB855" s="100"/>
      <c r="AC855" s="100"/>
      <c r="AD855" s="100"/>
      <c r="AE855" s="100"/>
      <c r="AF855" s="100"/>
      <c r="AG855" s="100"/>
      <c r="AH855" s="100"/>
      <c r="AI855" s="100"/>
      <c r="AJ855" s="100"/>
      <c r="AK855" s="100"/>
      <c r="AL855" s="100"/>
      <c r="AM855" s="100"/>
      <c r="AN855" s="100"/>
      <c r="AO855" s="100"/>
      <c r="AP855" s="100"/>
      <c r="AQ855" s="100"/>
      <c r="AR855" s="100"/>
      <c r="AS855" s="100"/>
      <c r="AT855" s="100"/>
      <c r="AU855" s="100"/>
      <c r="AV855" s="100"/>
      <c r="AW855" s="100"/>
      <c r="AX855" s="100"/>
      <c r="AY855" s="100"/>
      <c r="AZ855" s="100"/>
      <c r="BA855" s="100"/>
      <c r="BB855" s="100"/>
      <c r="BC855" s="100"/>
      <c r="BD855" s="100"/>
      <c r="BE855" s="100"/>
      <c r="BF855" s="100"/>
    </row>
    <row r="856">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c r="AA856" s="100"/>
      <c r="AB856" s="100"/>
      <c r="AC856" s="100"/>
      <c r="AD856" s="100"/>
      <c r="AE856" s="100"/>
      <c r="AF856" s="100"/>
      <c r="AG856" s="100"/>
      <c r="AH856" s="100"/>
      <c r="AI856" s="100"/>
      <c r="AJ856" s="100"/>
      <c r="AK856" s="100"/>
      <c r="AL856" s="100"/>
      <c r="AM856" s="100"/>
      <c r="AN856" s="100"/>
      <c r="AO856" s="100"/>
      <c r="AP856" s="100"/>
      <c r="AQ856" s="100"/>
      <c r="AR856" s="100"/>
      <c r="AS856" s="100"/>
      <c r="AT856" s="100"/>
      <c r="AU856" s="100"/>
      <c r="AV856" s="100"/>
      <c r="AW856" s="100"/>
      <c r="AX856" s="100"/>
      <c r="AY856" s="100"/>
      <c r="AZ856" s="100"/>
      <c r="BA856" s="100"/>
      <c r="BB856" s="100"/>
      <c r="BC856" s="100"/>
      <c r="BD856" s="100"/>
      <c r="BE856" s="100"/>
      <c r="BF856" s="100"/>
    </row>
    <row r="857">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c r="AA857" s="100"/>
      <c r="AB857" s="100"/>
      <c r="AC857" s="100"/>
      <c r="AD857" s="100"/>
      <c r="AE857" s="100"/>
      <c r="AF857" s="100"/>
      <c r="AG857" s="100"/>
      <c r="AH857" s="100"/>
      <c r="AI857" s="100"/>
      <c r="AJ857" s="100"/>
      <c r="AK857" s="100"/>
      <c r="AL857" s="100"/>
      <c r="AM857" s="100"/>
      <c r="AN857" s="100"/>
      <c r="AO857" s="100"/>
      <c r="AP857" s="100"/>
      <c r="AQ857" s="100"/>
      <c r="AR857" s="100"/>
      <c r="AS857" s="100"/>
      <c r="AT857" s="100"/>
      <c r="AU857" s="100"/>
      <c r="AV857" s="100"/>
      <c r="AW857" s="100"/>
      <c r="AX857" s="100"/>
      <c r="AY857" s="100"/>
      <c r="AZ857" s="100"/>
      <c r="BA857" s="100"/>
      <c r="BB857" s="100"/>
      <c r="BC857" s="100"/>
      <c r="BD857" s="100"/>
      <c r="BE857" s="100"/>
      <c r="BF857" s="100"/>
    </row>
    <row r="858">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c r="AA858" s="100"/>
      <c r="AB858" s="100"/>
      <c r="AC858" s="100"/>
      <c r="AD858" s="100"/>
      <c r="AE858" s="100"/>
      <c r="AF858" s="100"/>
      <c r="AG858" s="100"/>
      <c r="AH858" s="100"/>
      <c r="AI858" s="100"/>
      <c r="AJ858" s="100"/>
      <c r="AK858" s="100"/>
      <c r="AL858" s="100"/>
      <c r="AM858" s="100"/>
      <c r="AN858" s="100"/>
      <c r="AO858" s="100"/>
      <c r="AP858" s="100"/>
      <c r="AQ858" s="100"/>
      <c r="AR858" s="100"/>
      <c r="AS858" s="100"/>
      <c r="AT858" s="100"/>
      <c r="AU858" s="100"/>
      <c r="AV858" s="100"/>
      <c r="AW858" s="100"/>
      <c r="AX858" s="100"/>
      <c r="AY858" s="100"/>
      <c r="AZ858" s="100"/>
      <c r="BA858" s="100"/>
      <c r="BB858" s="100"/>
      <c r="BC858" s="100"/>
      <c r="BD858" s="100"/>
      <c r="BE858" s="100"/>
      <c r="BF858" s="100"/>
    </row>
    <row r="859">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c r="AA859" s="100"/>
      <c r="AB859" s="100"/>
      <c r="AC859" s="100"/>
      <c r="AD859" s="100"/>
      <c r="AE859" s="100"/>
      <c r="AF859" s="100"/>
      <c r="AG859" s="100"/>
      <c r="AH859" s="100"/>
      <c r="AI859" s="100"/>
      <c r="AJ859" s="100"/>
      <c r="AK859" s="100"/>
      <c r="AL859" s="100"/>
      <c r="AM859" s="100"/>
      <c r="AN859" s="100"/>
      <c r="AO859" s="100"/>
      <c r="AP859" s="100"/>
      <c r="AQ859" s="100"/>
      <c r="AR859" s="100"/>
      <c r="AS859" s="100"/>
      <c r="AT859" s="100"/>
      <c r="AU859" s="100"/>
      <c r="AV859" s="100"/>
      <c r="AW859" s="100"/>
      <c r="AX859" s="100"/>
      <c r="AY859" s="100"/>
      <c r="AZ859" s="100"/>
      <c r="BA859" s="100"/>
      <c r="BB859" s="100"/>
      <c r="BC859" s="100"/>
      <c r="BD859" s="100"/>
      <c r="BE859" s="100"/>
      <c r="BF859" s="100"/>
    </row>
    <row r="860">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c r="AA860" s="100"/>
      <c r="AB860" s="100"/>
      <c r="AC860" s="100"/>
      <c r="AD860" s="100"/>
      <c r="AE860" s="100"/>
      <c r="AF860" s="100"/>
      <c r="AG860" s="100"/>
      <c r="AH860" s="100"/>
      <c r="AI860" s="100"/>
      <c r="AJ860" s="100"/>
      <c r="AK860" s="100"/>
      <c r="AL860" s="100"/>
      <c r="AM860" s="100"/>
      <c r="AN860" s="100"/>
      <c r="AO860" s="100"/>
      <c r="AP860" s="100"/>
      <c r="AQ860" s="100"/>
      <c r="AR860" s="100"/>
      <c r="AS860" s="100"/>
      <c r="AT860" s="100"/>
      <c r="AU860" s="100"/>
      <c r="AV860" s="100"/>
      <c r="AW860" s="100"/>
      <c r="AX860" s="100"/>
      <c r="AY860" s="100"/>
      <c r="AZ860" s="100"/>
      <c r="BA860" s="100"/>
      <c r="BB860" s="100"/>
      <c r="BC860" s="100"/>
      <c r="BD860" s="100"/>
      <c r="BE860" s="100"/>
      <c r="BF860" s="100"/>
    </row>
    <row r="861">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c r="AA861" s="100"/>
      <c r="AB861" s="100"/>
      <c r="AC861" s="100"/>
      <c r="AD861" s="100"/>
      <c r="AE861" s="100"/>
      <c r="AF861" s="100"/>
      <c r="AG861" s="100"/>
      <c r="AH861" s="100"/>
      <c r="AI861" s="100"/>
      <c r="AJ861" s="100"/>
      <c r="AK861" s="100"/>
      <c r="AL861" s="100"/>
      <c r="AM861" s="100"/>
      <c r="AN861" s="100"/>
      <c r="AO861" s="100"/>
      <c r="AP861" s="100"/>
      <c r="AQ861" s="100"/>
      <c r="AR861" s="100"/>
      <c r="AS861" s="100"/>
      <c r="AT861" s="100"/>
      <c r="AU861" s="100"/>
      <c r="AV861" s="100"/>
      <c r="AW861" s="100"/>
      <c r="AX861" s="100"/>
      <c r="AY861" s="100"/>
      <c r="AZ861" s="100"/>
      <c r="BA861" s="100"/>
      <c r="BB861" s="100"/>
      <c r="BC861" s="100"/>
      <c r="BD861" s="100"/>
      <c r="BE861" s="100"/>
      <c r="BF861" s="100"/>
    </row>
    <row r="862">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c r="AA862" s="100"/>
      <c r="AB862" s="100"/>
      <c r="AC862" s="100"/>
      <c r="AD862" s="100"/>
      <c r="AE862" s="100"/>
      <c r="AF862" s="100"/>
      <c r="AG862" s="100"/>
      <c r="AH862" s="100"/>
      <c r="AI862" s="100"/>
      <c r="AJ862" s="100"/>
      <c r="AK862" s="100"/>
      <c r="AL862" s="100"/>
      <c r="AM862" s="100"/>
      <c r="AN862" s="100"/>
      <c r="AO862" s="100"/>
      <c r="AP862" s="100"/>
      <c r="AQ862" s="100"/>
      <c r="AR862" s="100"/>
      <c r="AS862" s="100"/>
      <c r="AT862" s="100"/>
      <c r="AU862" s="100"/>
      <c r="AV862" s="100"/>
      <c r="AW862" s="100"/>
      <c r="AX862" s="100"/>
      <c r="AY862" s="100"/>
      <c r="AZ862" s="100"/>
      <c r="BA862" s="100"/>
      <c r="BB862" s="100"/>
      <c r="BC862" s="100"/>
      <c r="BD862" s="100"/>
      <c r="BE862" s="100"/>
      <c r="BF862" s="100"/>
    </row>
    <row r="863">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c r="AA863" s="100"/>
      <c r="AB863" s="100"/>
      <c r="AC863" s="100"/>
      <c r="AD863" s="100"/>
      <c r="AE863" s="100"/>
      <c r="AF863" s="100"/>
      <c r="AG863" s="100"/>
      <c r="AH863" s="100"/>
      <c r="AI863" s="100"/>
      <c r="AJ863" s="100"/>
      <c r="AK863" s="100"/>
      <c r="AL863" s="100"/>
      <c r="AM863" s="100"/>
      <c r="AN863" s="100"/>
      <c r="AO863" s="100"/>
      <c r="AP863" s="100"/>
      <c r="AQ863" s="100"/>
      <c r="AR863" s="100"/>
      <c r="AS863" s="100"/>
      <c r="AT863" s="100"/>
      <c r="AU863" s="100"/>
      <c r="AV863" s="100"/>
      <c r="AW863" s="100"/>
      <c r="AX863" s="100"/>
      <c r="AY863" s="100"/>
      <c r="AZ863" s="100"/>
      <c r="BA863" s="100"/>
      <c r="BB863" s="100"/>
      <c r="BC863" s="100"/>
      <c r="BD863" s="100"/>
      <c r="BE863" s="100"/>
      <c r="BF863" s="100"/>
    </row>
    <row r="864">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c r="AA864" s="100"/>
      <c r="AB864" s="100"/>
      <c r="AC864" s="100"/>
      <c r="AD864" s="100"/>
      <c r="AE864" s="100"/>
      <c r="AF864" s="100"/>
      <c r="AG864" s="100"/>
      <c r="AH864" s="100"/>
      <c r="AI864" s="100"/>
      <c r="AJ864" s="100"/>
      <c r="AK864" s="100"/>
      <c r="AL864" s="100"/>
      <c r="AM864" s="100"/>
      <c r="AN864" s="100"/>
      <c r="AO864" s="100"/>
      <c r="AP864" s="100"/>
      <c r="AQ864" s="100"/>
      <c r="AR864" s="100"/>
      <c r="AS864" s="100"/>
      <c r="AT864" s="100"/>
      <c r="AU864" s="100"/>
      <c r="AV864" s="100"/>
      <c r="AW864" s="100"/>
      <c r="AX864" s="100"/>
      <c r="AY864" s="100"/>
      <c r="AZ864" s="100"/>
      <c r="BA864" s="100"/>
      <c r="BB864" s="100"/>
      <c r="BC864" s="100"/>
      <c r="BD864" s="100"/>
      <c r="BE864" s="100"/>
      <c r="BF864" s="100"/>
    </row>
    <row r="86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c r="AA865" s="100"/>
      <c r="AB865" s="100"/>
      <c r="AC865" s="100"/>
      <c r="AD865" s="100"/>
      <c r="AE865" s="100"/>
      <c r="AF865" s="100"/>
      <c r="AG865" s="100"/>
      <c r="AH865" s="100"/>
      <c r="AI865" s="100"/>
      <c r="AJ865" s="100"/>
      <c r="AK865" s="100"/>
      <c r="AL865" s="100"/>
      <c r="AM865" s="100"/>
      <c r="AN865" s="100"/>
      <c r="AO865" s="100"/>
      <c r="AP865" s="100"/>
      <c r="AQ865" s="100"/>
      <c r="AR865" s="100"/>
      <c r="AS865" s="100"/>
      <c r="AT865" s="100"/>
      <c r="AU865" s="100"/>
      <c r="AV865" s="100"/>
      <c r="AW865" s="100"/>
      <c r="AX865" s="100"/>
      <c r="AY865" s="100"/>
      <c r="AZ865" s="100"/>
      <c r="BA865" s="100"/>
      <c r="BB865" s="100"/>
      <c r="BC865" s="100"/>
      <c r="BD865" s="100"/>
      <c r="BE865" s="100"/>
      <c r="BF865" s="100"/>
    </row>
    <row r="866">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c r="AA866" s="100"/>
      <c r="AB866" s="100"/>
      <c r="AC866" s="100"/>
      <c r="AD866" s="100"/>
      <c r="AE866" s="100"/>
      <c r="AF866" s="100"/>
      <c r="AG866" s="100"/>
      <c r="AH866" s="100"/>
      <c r="AI866" s="100"/>
      <c r="AJ866" s="100"/>
      <c r="AK866" s="100"/>
      <c r="AL866" s="100"/>
      <c r="AM866" s="100"/>
      <c r="AN866" s="100"/>
      <c r="AO866" s="100"/>
      <c r="AP866" s="100"/>
      <c r="AQ866" s="100"/>
      <c r="AR866" s="100"/>
      <c r="AS866" s="100"/>
      <c r="AT866" s="100"/>
      <c r="AU866" s="100"/>
      <c r="AV866" s="100"/>
      <c r="AW866" s="100"/>
      <c r="AX866" s="100"/>
      <c r="AY866" s="100"/>
      <c r="AZ866" s="100"/>
      <c r="BA866" s="100"/>
      <c r="BB866" s="100"/>
      <c r="BC866" s="100"/>
      <c r="BD866" s="100"/>
      <c r="BE866" s="100"/>
      <c r="BF866" s="100"/>
    </row>
    <row r="867">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c r="AA867" s="100"/>
      <c r="AB867" s="100"/>
      <c r="AC867" s="100"/>
      <c r="AD867" s="100"/>
      <c r="AE867" s="100"/>
      <c r="AF867" s="100"/>
      <c r="AG867" s="100"/>
      <c r="AH867" s="100"/>
      <c r="AI867" s="100"/>
      <c r="AJ867" s="100"/>
      <c r="AK867" s="100"/>
      <c r="AL867" s="100"/>
      <c r="AM867" s="100"/>
      <c r="AN867" s="100"/>
      <c r="AO867" s="100"/>
      <c r="AP867" s="100"/>
      <c r="AQ867" s="100"/>
      <c r="AR867" s="100"/>
      <c r="AS867" s="100"/>
      <c r="AT867" s="100"/>
      <c r="AU867" s="100"/>
      <c r="AV867" s="100"/>
      <c r="AW867" s="100"/>
      <c r="AX867" s="100"/>
      <c r="AY867" s="100"/>
      <c r="AZ867" s="100"/>
      <c r="BA867" s="100"/>
      <c r="BB867" s="100"/>
      <c r="BC867" s="100"/>
      <c r="BD867" s="100"/>
      <c r="BE867" s="100"/>
      <c r="BF867" s="100"/>
    </row>
    <row r="868">
      <c r="A868" s="100"/>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c r="AA868" s="100"/>
      <c r="AB868" s="100"/>
      <c r="AC868" s="100"/>
      <c r="AD868" s="100"/>
      <c r="AE868" s="100"/>
      <c r="AF868" s="100"/>
      <c r="AG868" s="100"/>
      <c r="AH868" s="100"/>
      <c r="AI868" s="100"/>
      <c r="AJ868" s="100"/>
      <c r="AK868" s="100"/>
      <c r="AL868" s="100"/>
      <c r="AM868" s="100"/>
      <c r="AN868" s="100"/>
      <c r="AO868" s="100"/>
      <c r="AP868" s="100"/>
      <c r="AQ868" s="100"/>
      <c r="AR868" s="100"/>
      <c r="AS868" s="100"/>
      <c r="AT868" s="100"/>
      <c r="AU868" s="100"/>
      <c r="AV868" s="100"/>
      <c r="AW868" s="100"/>
      <c r="AX868" s="100"/>
      <c r="AY868" s="100"/>
      <c r="AZ868" s="100"/>
      <c r="BA868" s="100"/>
      <c r="BB868" s="100"/>
      <c r="BC868" s="100"/>
      <c r="BD868" s="100"/>
      <c r="BE868" s="100"/>
      <c r="BF868" s="100"/>
    </row>
    <row r="869">
      <c r="A869" s="100"/>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c r="AA869" s="100"/>
      <c r="AB869" s="100"/>
      <c r="AC869" s="100"/>
      <c r="AD869" s="100"/>
      <c r="AE869" s="100"/>
      <c r="AF869" s="100"/>
      <c r="AG869" s="100"/>
      <c r="AH869" s="100"/>
      <c r="AI869" s="100"/>
      <c r="AJ869" s="100"/>
      <c r="AK869" s="100"/>
      <c r="AL869" s="100"/>
      <c r="AM869" s="100"/>
      <c r="AN869" s="100"/>
      <c r="AO869" s="100"/>
      <c r="AP869" s="100"/>
      <c r="AQ869" s="100"/>
      <c r="AR869" s="100"/>
      <c r="AS869" s="100"/>
      <c r="AT869" s="100"/>
      <c r="AU869" s="100"/>
      <c r="AV869" s="100"/>
      <c r="AW869" s="100"/>
      <c r="AX869" s="100"/>
      <c r="AY869" s="100"/>
      <c r="AZ869" s="100"/>
      <c r="BA869" s="100"/>
      <c r="BB869" s="100"/>
      <c r="BC869" s="100"/>
      <c r="BD869" s="100"/>
      <c r="BE869" s="100"/>
      <c r="BF869" s="100"/>
    </row>
    <row r="870">
      <c r="A870" s="100"/>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c r="AA870" s="100"/>
      <c r="AB870" s="100"/>
      <c r="AC870" s="100"/>
      <c r="AD870" s="100"/>
      <c r="AE870" s="100"/>
      <c r="AF870" s="100"/>
      <c r="AG870" s="100"/>
      <c r="AH870" s="100"/>
      <c r="AI870" s="100"/>
      <c r="AJ870" s="100"/>
      <c r="AK870" s="100"/>
      <c r="AL870" s="100"/>
      <c r="AM870" s="100"/>
      <c r="AN870" s="100"/>
      <c r="AO870" s="100"/>
      <c r="AP870" s="100"/>
      <c r="AQ870" s="100"/>
      <c r="AR870" s="100"/>
      <c r="AS870" s="100"/>
      <c r="AT870" s="100"/>
      <c r="AU870" s="100"/>
      <c r="AV870" s="100"/>
      <c r="AW870" s="100"/>
      <c r="AX870" s="100"/>
      <c r="AY870" s="100"/>
      <c r="AZ870" s="100"/>
      <c r="BA870" s="100"/>
      <c r="BB870" s="100"/>
      <c r="BC870" s="100"/>
      <c r="BD870" s="100"/>
      <c r="BE870" s="100"/>
      <c r="BF870" s="100"/>
    </row>
    <row r="871">
      <c r="A871" s="100"/>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c r="AA871" s="100"/>
      <c r="AB871" s="100"/>
      <c r="AC871" s="100"/>
      <c r="AD871" s="100"/>
      <c r="AE871" s="100"/>
      <c r="AF871" s="100"/>
      <c r="AG871" s="100"/>
      <c r="AH871" s="100"/>
      <c r="AI871" s="100"/>
      <c r="AJ871" s="100"/>
      <c r="AK871" s="100"/>
      <c r="AL871" s="100"/>
      <c r="AM871" s="100"/>
      <c r="AN871" s="100"/>
      <c r="AO871" s="100"/>
      <c r="AP871" s="100"/>
      <c r="AQ871" s="100"/>
      <c r="AR871" s="100"/>
      <c r="AS871" s="100"/>
      <c r="AT871" s="100"/>
      <c r="AU871" s="100"/>
      <c r="AV871" s="100"/>
      <c r="AW871" s="100"/>
      <c r="AX871" s="100"/>
      <c r="AY871" s="100"/>
      <c r="AZ871" s="100"/>
      <c r="BA871" s="100"/>
      <c r="BB871" s="100"/>
      <c r="BC871" s="100"/>
      <c r="BD871" s="100"/>
      <c r="BE871" s="100"/>
      <c r="BF871" s="100"/>
    </row>
    <row r="872">
      <c r="A872" s="100"/>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c r="AA872" s="100"/>
      <c r="AB872" s="100"/>
      <c r="AC872" s="100"/>
      <c r="AD872" s="100"/>
      <c r="AE872" s="100"/>
      <c r="AF872" s="100"/>
      <c r="AG872" s="100"/>
      <c r="AH872" s="100"/>
      <c r="AI872" s="100"/>
      <c r="AJ872" s="100"/>
      <c r="AK872" s="100"/>
      <c r="AL872" s="100"/>
      <c r="AM872" s="100"/>
      <c r="AN872" s="100"/>
      <c r="AO872" s="100"/>
      <c r="AP872" s="100"/>
      <c r="AQ872" s="100"/>
      <c r="AR872" s="100"/>
      <c r="AS872" s="100"/>
      <c r="AT872" s="100"/>
      <c r="AU872" s="100"/>
      <c r="AV872" s="100"/>
      <c r="AW872" s="100"/>
      <c r="AX872" s="100"/>
      <c r="AY872" s="100"/>
      <c r="AZ872" s="100"/>
      <c r="BA872" s="100"/>
      <c r="BB872" s="100"/>
      <c r="BC872" s="100"/>
      <c r="BD872" s="100"/>
      <c r="BE872" s="100"/>
      <c r="BF872" s="100"/>
    </row>
    <row r="873">
      <c r="A873" s="100"/>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c r="AA873" s="100"/>
      <c r="AB873" s="100"/>
      <c r="AC873" s="100"/>
      <c r="AD873" s="100"/>
      <c r="AE873" s="100"/>
      <c r="AF873" s="100"/>
      <c r="AG873" s="100"/>
      <c r="AH873" s="100"/>
      <c r="AI873" s="100"/>
      <c r="AJ873" s="100"/>
      <c r="AK873" s="100"/>
      <c r="AL873" s="100"/>
      <c r="AM873" s="100"/>
      <c r="AN873" s="100"/>
      <c r="AO873" s="100"/>
      <c r="AP873" s="100"/>
      <c r="AQ873" s="100"/>
      <c r="AR873" s="100"/>
      <c r="AS873" s="100"/>
      <c r="AT873" s="100"/>
      <c r="AU873" s="100"/>
      <c r="AV873" s="100"/>
      <c r="AW873" s="100"/>
      <c r="AX873" s="100"/>
      <c r="AY873" s="100"/>
      <c r="AZ873" s="100"/>
      <c r="BA873" s="100"/>
      <c r="BB873" s="100"/>
      <c r="BC873" s="100"/>
      <c r="BD873" s="100"/>
      <c r="BE873" s="100"/>
      <c r="BF873" s="100"/>
    </row>
    <row r="874">
      <c r="A874" s="100"/>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c r="AA874" s="100"/>
      <c r="AB874" s="100"/>
      <c r="AC874" s="100"/>
      <c r="AD874" s="100"/>
      <c r="AE874" s="100"/>
      <c r="AF874" s="100"/>
      <c r="AG874" s="100"/>
      <c r="AH874" s="100"/>
      <c r="AI874" s="100"/>
      <c r="AJ874" s="100"/>
      <c r="AK874" s="100"/>
      <c r="AL874" s="100"/>
      <c r="AM874" s="100"/>
      <c r="AN874" s="100"/>
      <c r="AO874" s="100"/>
      <c r="AP874" s="100"/>
      <c r="AQ874" s="100"/>
      <c r="AR874" s="100"/>
      <c r="AS874" s="100"/>
      <c r="AT874" s="100"/>
      <c r="AU874" s="100"/>
      <c r="AV874" s="100"/>
      <c r="AW874" s="100"/>
      <c r="AX874" s="100"/>
      <c r="AY874" s="100"/>
      <c r="AZ874" s="100"/>
      <c r="BA874" s="100"/>
      <c r="BB874" s="100"/>
      <c r="BC874" s="100"/>
      <c r="BD874" s="100"/>
      <c r="BE874" s="100"/>
      <c r="BF874" s="100"/>
    </row>
    <row r="875">
      <c r="A875" s="100"/>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c r="AA875" s="100"/>
      <c r="AB875" s="100"/>
      <c r="AC875" s="100"/>
      <c r="AD875" s="100"/>
      <c r="AE875" s="100"/>
      <c r="AF875" s="100"/>
      <c r="AG875" s="100"/>
      <c r="AH875" s="100"/>
      <c r="AI875" s="100"/>
      <c r="AJ875" s="100"/>
      <c r="AK875" s="100"/>
      <c r="AL875" s="100"/>
      <c r="AM875" s="100"/>
      <c r="AN875" s="100"/>
      <c r="AO875" s="100"/>
      <c r="AP875" s="100"/>
      <c r="AQ875" s="100"/>
      <c r="AR875" s="100"/>
      <c r="AS875" s="100"/>
      <c r="AT875" s="100"/>
      <c r="AU875" s="100"/>
      <c r="AV875" s="100"/>
      <c r="AW875" s="100"/>
      <c r="AX875" s="100"/>
      <c r="AY875" s="100"/>
      <c r="AZ875" s="100"/>
      <c r="BA875" s="100"/>
      <c r="BB875" s="100"/>
      <c r="BC875" s="100"/>
      <c r="BD875" s="100"/>
      <c r="BE875" s="100"/>
      <c r="BF875" s="100"/>
    </row>
    <row r="876">
      <c r="A876" s="100"/>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c r="AA876" s="100"/>
      <c r="AB876" s="100"/>
      <c r="AC876" s="100"/>
      <c r="AD876" s="100"/>
      <c r="AE876" s="100"/>
      <c r="AF876" s="100"/>
      <c r="AG876" s="100"/>
      <c r="AH876" s="100"/>
      <c r="AI876" s="100"/>
      <c r="AJ876" s="100"/>
      <c r="AK876" s="100"/>
      <c r="AL876" s="100"/>
      <c r="AM876" s="100"/>
      <c r="AN876" s="100"/>
      <c r="AO876" s="100"/>
      <c r="AP876" s="100"/>
      <c r="AQ876" s="100"/>
      <c r="AR876" s="100"/>
      <c r="AS876" s="100"/>
      <c r="AT876" s="100"/>
      <c r="AU876" s="100"/>
      <c r="AV876" s="100"/>
      <c r="AW876" s="100"/>
      <c r="AX876" s="100"/>
      <c r="AY876" s="100"/>
      <c r="AZ876" s="100"/>
      <c r="BA876" s="100"/>
      <c r="BB876" s="100"/>
      <c r="BC876" s="100"/>
      <c r="BD876" s="100"/>
      <c r="BE876" s="100"/>
      <c r="BF876" s="100"/>
    </row>
    <row r="877">
      <c r="A877" s="100"/>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c r="AA877" s="100"/>
      <c r="AB877" s="100"/>
      <c r="AC877" s="100"/>
      <c r="AD877" s="100"/>
      <c r="AE877" s="100"/>
      <c r="AF877" s="100"/>
      <c r="AG877" s="100"/>
      <c r="AH877" s="100"/>
      <c r="AI877" s="100"/>
      <c r="AJ877" s="100"/>
      <c r="AK877" s="100"/>
      <c r="AL877" s="100"/>
      <c r="AM877" s="100"/>
      <c r="AN877" s="100"/>
      <c r="AO877" s="100"/>
      <c r="AP877" s="100"/>
      <c r="AQ877" s="100"/>
      <c r="AR877" s="100"/>
      <c r="AS877" s="100"/>
      <c r="AT877" s="100"/>
      <c r="AU877" s="100"/>
      <c r="AV877" s="100"/>
      <c r="AW877" s="100"/>
      <c r="AX877" s="100"/>
      <c r="AY877" s="100"/>
      <c r="AZ877" s="100"/>
      <c r="BA877" s="100"/>
      <c r="BB877" s="100"/>
      <c r="BC877" s="100"/>
      <c r="BD877" s="100"/>
      <c r="BE877" s="100"/>
      <c r="BF877" s="100"/>
    </row>
    <row r="878">
      <c r="A878" s="100"/>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c r="AA878" s="100"/>
      <c r="AB878" s="100"/>
      <c r="AC878" s="100"/>
      <c r="AD878" s="100"/>
      <c r="AE878" s="100"/>
      <c r="AF878" s="100"/>
      <c r="AG878" s="100"/>
      <c r="AH878" s="100"/>
      <c r="AI878" s="100"/>
      <c r="AJ878" s="100"/>
      <c r="AK878" s="100"/>
      <c r="AL878" s="100"/>
      <c r="AM878" s="100"/>
      <c r="AN878" s="100"/>
      <c r="AO878" s="100"/>
      <c r="AP878" s="100"/>
      <c r="AQ878" s="100"/>
      <c r="AR878" s="100"/>
      <c r="AS878" s="100"/>
      <c r="AT878" s="100"/>
      <c r="AU878" s="100"/>
      <c r="AV878" s="100"/>
      <c r="AW878" s="100"/>
      <c r="AX878" s="100"/>
      <c r="AY878" s="100"/>
      <c r="AZ878" s="100"/>
      <c r="BA878" s="100"/>
      <c r="BB878" s="100"/>
      <c r="BC878" s="100"/>
      <c r="BD878" s="100"/>
      <c r="BE878" s="100"/>
      <c r="BF878" s="100"/>
    </row>
    <row r="879">
      <c r="A879" s="100"/>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c r="AA879" s="100"/>
      <c r="AB879" s="100"/>
      <c r="AC879" s="100"/>
      <c r="AD879" s="100"/>
      <c r="AE879" s="100"/>
      <c r="AF879" s="100"/>
      <c r="AG879" s="100"/>
      <c r="AH879" s="100"/>
      <c r="AI879" s="100"/>
      <c r="AJ879" s="100"/>
      <c r="AK879" s="100"/>
      <c r="AL879" s="100"/>
      <c r="AM879" s="100"/>
      <c r="AN879" s="100"/>
      <c r="AO879" s="100"/>
      <c r="AP879" s="100"/>
      <c r="AQ879" s="100"/>
      <c r="AR879" s="100"/>
      <c r="AS879" s="100"/>
      <c r="AT879" s="100"/>
      <c r="AU879" s="100"/>
      <c r="AV879" s="100"/>
      <c r="AW879" s="100"/>
      <c r="AX879" s="100"/>
      <c r="AY879" s="100"/>
      <c r="AZ879" s="100"/>
      <c r="BA879" s="100"/>
      <c r="BB879" s="100"/>
      <c r="BC879" s="100"/>
      <c r="BD879" s="100"/>
      <c r="BE879" s="100"/>
      <c r="BF879" s="100"/>
    </row>
    <row r="880">
      <c r="A880" s="100"/>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c r="AA880" s="100"/>
      <c r="AB880" s="100"/>
      <c r="AC880" s="100"/>
      <c r="AD880" s="100"/>
      <c r="AE880" s="100"/>
      <c r="AF880" s="100"/>
      <c r="AG880" s="100"/>
      <c r="AH880" s="100"/>
      <c r="AI880" s="100"/>
      <c r="AJ880" s="100"/>
      <c r="AK880" s="100"/>
      <c r="AL880" s="100"/>
      <c r="AM880" s="100"/>
      <c r="AN880" s="100"/>
      <c r="AO880" s="100"/>
      <c r="AP880" s="100"/>
      <c r="AQ880" s="100"/>
      <c r="AR880" s="100"/>
      <c r="AS880" s="100"/>
      <c r="AT880" s="100"/>
      <c r="AU880" s="100"/>
      <c r="AV880" s="100"/>
      <c r="AW880" s="100"/>
      <c r="AX880" s="100"/>
      <c r="AY880" s="100"/>
      <c r="AZ880" s="100"/>
      <c r="BA880" s="100"/>
      <c r="BB880" s="100"/>
      <c r="BC880" s="100"/>
      <c r="BD880" s="100"/>
      <c r="BE880" s="100"/>
      <c r="BF880" s="100"/>
    </row>
    <row r="881">
      <c r="A881" s="100"/>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c r="AA881" s="100"/>
      <c r="AB881" s="100"/>
      <c r="AC881" s="100"/>
      <c r="AD881" s="100"/>
      <c r="AE881" s="100"/>
      <c r="AF881" s="100"/>
      <c r="AG881" s="100"/>
      <c r="AH881" s="100"/>
      <c r="AI881" s="100"/>
      <c r="AJ881" s="100"/>
      <c r="AK881" s="100"/>
      <c r="AL881" s="100"/>
      <c r="AM881" s="100"/>
      <c r="AN881" s="100"/>
      <c r="AO881" s="100"/>
      <c r="AP881" s="100"/>
      <c r="AQ881" s="100"/>
      <c r="AR881" s="100"/>
      <c r="AS881" s="100"/>
      <c r="AT881" s="100"/>
      <c r="AU881" s="100"/>
      <c r="AV881" s="100"/>
      <c r="AW881" s="100"/>
      <c r="AX881" s="100"/>
      <c r="AY881" s="100"/>
      <c r="AZ881" s="100"/>
      <c r="BA881" s="100"/>
      <c r="BB881" s="100"/>
      <c r="BC881" s="100"/>
      <c r="BD881" s="100"/>
      <c r="BE881" s="100"/>
      <c r="BF881" s="100"/>
    </row>
    <row r="882">
      <c r="A882" s="100"/>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c r="AA882" s="100"/>
      <c r="AB882" s="100"/>
      <c r="AC882" s="100"/>
      <c r="AD882" s="100"/>
      <c r="AE882" s="100"/>
      <c r="AF882" s="100"/>
      <c r="AG882" s="100"/>
      <c r="AH882" s="100"/>
      <c r="AI882" s="100"/>
      <c r="AJ882" s="100"/>
      <c r="AK882" s="100"/>
      <c r="AL882" s="100"/>
      <c r="AM882" s="100"/>
      <c r="AN882" s="100"/>
      <c r="AO882" s="100"/>
      <c r="AP882" s="100"/>
      <c r="AQ882" s="100"/>
      <c r="AR882" s="100"/>
      <c r="AS882" s="100"/>
      <c r="AT882" s="100"/>
      <c r="AU882" s="100"/>
      <c r="AV882" s="100"/>
      <c r="AW882" s="100"/>
      <c r="AX882" s="100"/>
      <c r="AY882" s="100"/>
      <c r="AZ882" s="100"/>
      <c r="BA882" s="100"/>
      <c r="BB882" s="100"/>
      <c r="BC882" s="100"/>
      <c r="BD882" s="100"/>
      <c r="BE882" s="100"/>
      <c r="BF882" s="100"/>
    </row>
    <row r="883">
      <c r="A883" s="100"/>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c r="AA883" s="100"/>
      <c r="AB883" s="100"/>
      <c r="AC883" s="100"/>
      <c r="AD883" s="100"/>
      <c r="AE883" s="100"/>
      <c r="AF883" s="100"/>
      <c r="AG883" s="100"/>
      <c r="AH883" s="100"/>
      <c r="AI883" s="100"/>
      <c r="AJ883" s="100"/>
      <c r="AK883" s="100"/>
      <c r="AL883" s="100"/>
      <c r="AM883" s="100"/>
      <c r="AN883" s="100"/>
      <c r="AO883" s="100"/>
      <c r="AP883" s="100"/>
      <c r="AQ883" s="100"/>
      <c r="AR883" s="100"/>
      <c r="AS883" s="100"/>
      <c r="AT883" s="100"/>
      <c r="AU883" s="100"/>
      <c r="AV883" s="100"/>
      <c r="AW883" s="100"/>
      <c r="AX883" s="100"/>
      <c r="AY883" s="100"/>
      <c r="AZ883" s="100"/>
      <c r="BA883" s="100"/>
      <c r="BB883" s="100"/>
      <c r="BC883" s="100"/>
      <c r="BD883" s="100"/>
      <c r="BE883" s="100"/>
      <c r="BF883" s="100"/>
    </row>
    <row r="884">
      <c r="A884" s="100"/>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c r="AA884" s="100"/>
      <c r="AB884" s="100"/>
      <c r="AC884" s="100"/>
      <c r="AD884" s="100"/>
      <c r="AE884" s="100"/>
      <c r="AF884" s="100"/>
      <c r="AG884" s="100"/>
      <c r="AH884" s="100"/>
      <c r="AI884" s="100"/>
      <c r="AJ884" s="100"/>
      <c r="AK884" s="100"/>
      <c r="AL884" s="100"/>
      <c r="AM884" s="100"/>
      <c r="AN884" s="100"/>
      <c r="AO884" s="100"/>
      <c r="AP884" s="100"/>
      <c r="AQ884" s="100"/>
      <c r="AR884" s="100"/>
      <c r="AS884" s="100"/>
      <c r="AT884" s="100"/>
      <c r="AU884" s="100"/>
      <c r="AV884" s="100"/>
      <c r="AW884" s="100"/>
      <c r="AX884" s="100"/>
      <c r="AY884" s="100"/>
      <c r="AZ884" s="100"/>
      <c r="BA884" s="100"/>
      <c r="BB884" s="100"/>
      <c r="BC884" s="100"/>
      <c r="BD884" s="100"/>
      <c r="BE884" s="100"/>
      <c r="BF884" s="100"/>
    </row>
    <row r="885">
      <c r="A885" s="100"/>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c r="AA885" s="100"/>
      <c r="AB885" s="100"/>
      <c r="AC885" s="100"/>
      <c r="AD885" s="100"/>
      <c r="AE885" s="100"/>
      <c r="AF885" s="100"/>
      <c r="AG885" s="100"/>
      <c r="AH885" s="100"/>
      <c r="AI885" s="100"/>
      <c r="AJ885" s="100"/>
      <c r="AK885" s="100"/>
      <c r="AL885" s="100"/>
      <c r="AM885" s="100"/>
      <c r="AN885" s="100"/>
      <c r="AO885" s="100"/>
      <c r="AP885" s="100"/>
      <c r="AQ885" s="100"/>
      <c r="AR885" s="100"/>
      <c r="AS885" s="100"/>
      <c r="AT885" s="100"/>
      <c r="AU885" s="100"/>
      <c r="AV885" s="100"/>
      <c r="AW885" s="100"/>
      <c r="AX885" s="100"/>
      <c r="AY885" s="100"/>
      <c r="AZ885" s="100"/>
      <c r="BA885" s="100"/>
      <c r="BB885" s="100"/>
      <c r="BC885" s="100"/>
      <c r="BD885" s="100"/>
      <c r="BE885" s="100"/>
      <c r="BF885" s="100"/>
    </row>
    <row r="886">
      <c r="A886" s="100"/>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c r="AA886" s="100"/>
      <c r="AB886" s="100"/>
      <c r="AC886" s="100"/>
      <c r="AD886" s="100"/>
      <c r="AE886" s="100"/>
      <c r="AF886" s="100"/>
      <c r="AG886" s="100"/>
      <c r="AH886" s="100"/>
      <c r="AI886" s="100"/>
      <c r="AJ886" s="100"/>
      <c r="AK886" s="100"/>
      <c r="AL886" s="100"/>
      <c r="AM886" s="100"/>
      <c r="AN886" s="100"/>
      <c r="AO886" s="100"/>
      <c r="AP886" s="100"/>
      <c r="AQ886" s="100"/>
      <c r="AR886" s="100"/>
      <c r="AS886" s="100"/>
      <c r="AT886" s="100"/>
      <c r="AU886" s="100"/>
      <c r="AV886" s="100"/>
      <c r="AW886" s="100"/>
      <c r="AX886" s="100"/>
      <c r="AY886" s="100"/>
      <c r="AZ886" s="100"/>
      <c r="BA886" s="100"/>
      <c r="BB886" s="100"/>
      <c r="BC886" s="100"/>
      <c r="BD886" s="100"/>
      <c r="BE886" s="100"/>
      <c r="BF886" s="100"/>
    </row>
    <row r="887">
      <c r="A887" s="100"/>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c r="AA887" s="100"/>
      <c r="AB887" s="100"/>
      <c r="AC887" s="100"/>
      <c r="AD887" s="100"/>
      <c r="AE887" s="100"/>
      <c r="AF887" s="100"/>
      <c r="AG887" s="100"/>
      <c r="AH887" s="100"/>
      <c r="AI887" s="100"/>
      <c r="AJ887" s="100"/>
      <c r="AK887" s="100"/>
      <c r="AL887" s="100"/>
      <c r="AM887" s="100"/>
      <c r="AN887" s="100"/>
      <c r="AO887" s="100"/>
      <c r="AP887" s="100"/>
      <c r="AQ887" s="100"/>
      <c r="AR887" s="100"/>
      <c r="AS887" s="100"/>
      <c r="AT887" s="100"/>
      <c r="AU887" s="100"/>
      <c r="AV887" s="100"/>
      <c r="AW887" s="100"/>
      <c r="AX887" s="100"/>
      <c r="AY887" s="100"/>
      <c r="AZ887" s="100"/>
      <c r="BA887" s="100"/>
      <c r="BB887" s="100"/>
      <c r="BC887" s="100"/>
      <c r="BD887" s="100"/>
      <c r="BE887" s="100"/>
      <c r="BF887" s="100"/>
    </row>
    <row r="888">
      <c r="A888" s="100"/>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c r="AA888" s="100"/>
      <c r="AB888" s="100"/>
      <c r="AC888" s="100"/>
      <c r="AD888" s="100"/>
      <c r="AE888" s="100"/>
      <c r="AF888" s="100"/>
      <c r="AG888" s="100"/>
      <c r="AH888" s="100"/>
      <c r="AI888" s="100"/>
      <c r="AJ888" s="100"/>
      <c r="AK888" s="100"/>
      <c r="AL888" s="100"/>
      <c r="AM888" s="100"/>
      <c r="AN888" s="100"/>
      <c r="AO888" s="100"/>
      <c r="AP888" s="100"/>
      <c r="AQ888" s="100"/>
      <c r="AR888" s="100"/>
      <c r="AS888" s="100"/>
      <c r="AT888" s="100"/>
      <c r="AU888" s="100"/>
      <c r="AV888" s="100"/>
      <c r="AW888" s="100"/>
      <c r="AX888" s="100"/>
      <c r="AY888" s="100"/>
      <c r="AZ888" s="100"/>
      <c r="BA888" s="100"/>
      <c r="BB888" s="100"/>
      <c r="BC888" s="100"/>
      <c r="BD888" s="100"/>
      <c r="BE888" s="100"/>
      <c r="BF888" s="100"/>
    </row>
    <row r="889">
      <c r="A889" s="100"/>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c r="AA889" s="100"/>
      <c r="AB889" s="100"/>
      <c r="AC889" s="100"/>
      <c r="AD889" s="100"/>
      <c r="AE889" s="100"/>
      <c r="AF889" s="100"/>
      <c r="AG889" s="100"/>
      <c r="AH889" s="100"/>
      <c r="AI889" s="100"/>
      <c r="AJ889" s="100"/>
      <c r="AK889" s="100"/>
      <c r="AL889" s="100"/>
      <c r="AM889" s="100"/>
      <c r="AN889" s="100"/>
      <c r="AO889" s="100"/>
      <c r="AP889" s="100"/>
      <c r="AQ889" s="100"/>
      <c r="AR889" s="100"/>
      <c r="AS889" s="100"/>
      <c r="AT889" s="100"/>
      <c r="AU889" s="100"/>
      <c r="AV889" s="100"/>
      <c r="AW889" s="100"/>
      <c r="AX889" s="100"/>
      <c r="AY889" s="100"/>
      <c r="AZ889" s="100"/>
      <c r="BA889" s="100"/>
      <c r="BB889" s="100"/>
      <c r="BC889" s="100"/>
      <c r="BD889" s="100"/>
      <c r="BE889" s="100"/>
      <c r="BF889" s="100"/>
    </row>
    <row r="890">
      <c r="A890" s="100"/>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c r="AA890" s="100"/>
      <c r="AB890" s="100"/>
      <c r="AC890" s="100"/>
      <c r="AD890" s="100"/>
      <c r="AE890" s="100"/>
      <c r="AF890" s="100"/>
      <c r="AG890" s="100"/>
      <c r="AH890" s="100"/>
      <c r="AI890" s="100"/>
      <c r="AJ890" s="100"/>
      <c r="AK890" s="100"/>
      <c r="AL890" s="100"/>
      <c r="AM890" s="100"/>
      <c r="AN890" s="100"/>
      <c r="AO890" s="100"/>
      <c r="AP890" s="100"/>
      <c r="AQ890" s="100"/>
      <c r="AR890" s="100"/>
      <c r="AS890" s="100"/>
      <c r="AT890" s="100"/>
      <c r="AU890" s="100"/>
      <c r="AV890" s="100"/>
      <c r="AW890" s="100"/>
      <c r="AX890" s="100"/>
      <c r="AY890" s="100"/>
      <c r="AZ890" s="100"/>
      <c r="BA890" s="100"/>
      <c r="BB890" s="100"/>
      <c r="BC890" s="100"/>
      <c r="BD890" s="100"/>
      <c r="BE890" s="100"/>
      <c r="BF890" s="100"/>
    </row>
    <row r="891">
      <c r="A891" s="100"/>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c r="AA891" s="100"/>
      <c r="AB891" s="100"/>
      <c r="AC891" s="100"/>
      <c r="AD891" s="100"/>
      <c r="AE891" s="100"/>
      <c r="AF891" s="100"/>
      <c r="AG891" s="100"/>
      <c r="AH891" s="100"/>
      <c r="AI891" s="100"/>
      <c r="AJ891" s="100"/>
      <c r="AK891" s="100"/>
      <c r="AL891" s="100"/>
      <c r="AM891" s="100"/>
      <c r="AN891" s="100"/>
      <c r="AO891" s="100"/>
      <c r="AP891" s="100"/>
      <c r="AQ891" s="100"/>
      <c r="AR891" s="100"/>
      <c r="AS891" s="100"/>
      <c r="AT891" s="100"/>
      <c r="AU891" s="100"/>
      <c r="AV891" s="100"/>
      <c r="AW891" s="100"/>
      <c r="AX891" s="100"/>
      <c r="AY891" s="100"/>
      <c r="AZ891" s="100"/>
      <c r="BA891" s="100"/>
      <c r="BB891" s="100"/>
      <c r="BC891" s="100"/>
      <c r="BD891" s="100"/>
      <c r="BE891" s="100"/>
      <c r="BF891" s="100"/>
    </row>
    <row r="892">
      <c r="A892" s="100"/>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c r="AA892" s="100"/>
      <c r="AB892" s="100"/>
      <c r="AC892" s="100"/>
      <c r="AD892" s="100"/>
      <c r="AE892" s="100"/>
      <c r="AF892" s="100"/>
      <c r="AG892" s="100"/>
      <c r="AH892" s="100"/>
      <c r="AI892" s="100"/>
      <c r="AJ892" s="100"/>
      <c r="AK892" s="100"/>
      <c r="AL892" s="100"/>
      <c r="AM892" s="100"/>
      <c r="AN892" s="100"/>
      <c r="AO892" s="100"/>
      <c r="AP892" s="100"/>
      <c r="AQ892" s="100"/>
      <c r="AR892" s="100"/>
      <c r="AS892" s="100"/>
      <c r="AT892" s="100"/>
      <c r="AU892" s="100"/>
      <c r="AV892" s="100"/>
      <c r="AW892" s="100"/>
      <c r="AX892" s="100"/>
      <c r="AY892" s="100"/>
      <c r="AZ892" s="100"/>
      <c r="BA892" s="100"/>
      <c r="BB892" s="100"/>
      <c r="BC892" s="100"/>
      <c r="BD892" s="100"/>
      <c r="BE892" s="100"/>
      <c r="BF892" s="100"/>
    </row>
    <row r="893">
      <c r="A893" s="100"/>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c r="AA893" s="100"/>
      <c r="AB893" s="100"/>
      <c r="AC893" s="100"/>
      <c r="AD893" s="100"/>
      <c r="AE893" s="100"/>
      <c r="AF893" s="100"/>
      <c r="AG893" s="100"/>
      <c r="AH893" s="100"/>
      <c r="AI893" s="100"/>
      <c r="AJ893" s="100"/>
      <c r="AK893" s="100"/>
      <c r="AL893" s="100"/>
      <c r="AM893" s="100"/>
      <c r="AN893" s="100"/>
      <c r="AO893" s="100"/>
      <c r="AP893" s="100"/>
      <c r="AQ893" s="100"/>
      <c r="AR893" s="100"/>
      <c r="AS893" s="100"/>
      <c r="AT893" s="100"/>
      <c r="AU893" s="100"/>
      <c r="AV893" s="100"/>
      <c r="AW893" s="100"/>
      <c r="AX893" s="100"/>
      <c r="AY893" s="100"/>
      <c r="AZ893" s="100"/>
      <c r="BA893" s="100"/>
      <c r="BB893" s="100"/>
      <c r="BC893" s="100"/>
      <c r="BD893" s="100"/>
      <c r="BE893" s="100"/>
      <c r="BF893" s="100"/>
    </row>
    <row r="894">
      <c r="A894" s="100"/>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c r="AA894" s="100"/>
      <c r="AB894" s="100"/>
      <c r="AC894" s="100"/>
      <c r="AD894" s="100"/>
      <c r="AE894" s="100"/>
      <c r="AF894" s="100"/>
      <c r="AG894" s="100"/>
      <c r="AH894" s="100"/>
      <c r="AI894" s="100"/>
      <c r="AJ894" s="100"/>
      <c r="AK894" s="100"/>
      <c r="AL894" s="100"/>
      <c r="AM894" s="100"/>
      <c r="AN894" s="100"/>
      <c r="AO894" s="100"/>
      <c r="AP894" s="100"/>
      <c r="AQ894" s="100"/>
      <c r="AR894" s="100"/>
      <c r="AS894" s="100"/>
      <c r="AT894" s="100"/>
      <c r="AU894" s="100"/>
      <c r="AV894" s="100"/>
      <c r="AW894" s="100"/>
      <c r="AX894" s="100"/>
      <c r="AY894" s="100"/>
      <c r="AZ894" s="100"/>
      <c r="BA894" s="100"/>
      <c r="BB894" s="100"/>
      <c r="BC894" s="100"/>
      <c r="BD894" s="100"/>
      <c r="BE894" s="100"/>
      <c r="BF894" s="100"/>
    </row>
    <row r="895">
      <c r="A895" s="100"/>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c r="AA895" s="100"/>
      <c r="AB895" s="100"/>
      <c r="AC895" s="100"/>
      <c r="AD895" s="100"/>
      <c r="AE895" s="100"/>
      <c r="AF895" s="100"/>
      <c r="AG895" s="100"/>
      <c r="AH895" s="100"/>
      <c r="AI895" s="100"/>
      <c r="AJ895" s="100"/>
      <c r="AK895" s="100"/>
      <c r="AL895" s="100"/>
      <c r="AM895" s="100"/>
      <c r="AN895" s="100"/>
      <c r="AO895" s="100"/>
      <c r="AP895" s="100"/>
      <c r="AQ895" s="100"/>
      <c r="AR895" s="100"/>
      <c r="AS895" s="100"/>
      <c r="AT895" s="100"/>
      <c r="AU895" s="100"/>
      <c r="AV895" s="100"/>
      <c r="AW895" s="100"/>
      <c r="AX895" s="100"/>
      <c r="AY895" s="100"/>
      <c r="AZ895" s="100"/>
      <c r="BA895" s="100"/>
      <c r="BB895" s="100"/>
      <c r="BC895" s="100"/>
      <c r="BD895" s="100"/>
      <c r="BE895" s="100"/>
      <c r="BF895" s="100"/>
    </row>
    <row r="896">
      <c r="A896" s="100"/>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c r="AA896" s="100"/>
      <c r="AB896" s="100"/>
      <c r="AC896" s="100"/>
      <c r="AD896" s="100"/>
      <c r="AE896" s="100"/>
      <c r="AF896" s="100"/>
      <c r="AG896" s="100"/>
      <c r="AH896" s="100"/>
      <c r="AI896" s="100"/>
      <c r="AJ896" s="100"/>
      <c r="AK896" s="100"/>
      <c r="AL896" s="100"/>
      <c r="AM896" s="100"/>
      <c r="AN896" s="100"/>
      <c r="AO896" s="100"/>
      <c r="AP896" s="100"/>
      <c r="AQ896" s="100"/>
      <c r="AR896" s="100"/>
      <c r="AS896" s="100"/>
      <c r="AT896" s="100"/>
      <c r="AU896" s="100"/>
      <c r="AV896" s="100"/>
      <c r="AW896" s="100"/>
      <c r="AX896" s="100"/>
      <c r="AY896" s="100"/>
      <c r="AZ896" s="100"/>
      <c r="BA896" s="100"/>
      <c r="BB896" s="100"/>
      <c r="BC896" s="100"/>
      <c r="BD896" s="100"/>
      <c r="BE896" s="100"/>
      <c r="BF896" s="100"/>
    </row>
    <row r="897">
      <c r="A897" s="100"/>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c r="AA897" s="100"/>
      <c r="AB897" s="100"/>
      <c r="AC897" s="100"/>
      <c r="AD897" s="100"/>
      <c r="AE897" s="100"/>
      <c r="AF897" s="100"/>
      <c r="AG897" s="100"/>
      <c r="AH897" s="100"/>
      <c r="AI897" s="100"/>
      <c r="AJ897" s="100"/>
      <c r="AK897" s="100"/>
      <c r="AL897" s="100"/>
      <c r="AM897" s="100"/>
      <c r="AN897" s="100"/>
      <c r="AO897" s="100"/>
      <c r="AP897" s="100"/>
      <c r="AQ897" s="100"/>
      <c r="AR897" s="100"/>
      <c r="AS897" s="100"/>
      <c r="AT897" s="100"/>
      <c r="AU897" s="100"/>
      <c r="AV897" s="100"/>
      <c r="AW897" s="100"/>
      <c r="AX897" s="100"/>
      <c r="AY897" s="100"/>
      <c r="AZ897" s="100"/>
      <c r="BA897" s="100"/>
      <c r="BB897" s="100"/>
      <c r="BC897" s="100"/>
      <c r="BD897" s="100"/>
      <c r="BE897" s="100"/>
      <c r="BF897" s="100"/>
    </row>
    <row r="898">
      <c r="A898" s="100"/>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c r="AA898" s="100"/>
      <c r="AB898" s="100"/>
      <c r="AC898" s="100"/>
      <c r="AD898" s="100"/>
      <c r="AE898" s="100"/>
      <c r="AF898" s="100"/>
      <c r="AG898" s="100"/>
      <c r="AH898" s="100"/>
      <c r="AI898" s="100"/>
      <c r="AJ898" s="100"/>
      <c r="AK898" s="100"/>
      <c r="AL898" s="100"/>
      <c r="AM898" s="100"/>
      <c r="AN898" s="100"/>
      <c r="AO898" s="100"/>
      <c r="AP898" s="100"/>
      <c r="AQ898" s="100"/>
      <c r="AR898" s="100"/>
      <c r="AS898" s="100"/>
      <c r="AT898" s="100"/>
      <c r="AU898" s="100"/>
      <c r="AV898" s="100"/>
      <c r="AW898" s="100"/>
      <c r="AX898" s="100"/>
      <c r="AY898" s="100"/>
      <c r="AZ898" s="100"/>
      <c r="BA898" s="100"/>
      <c r="BB898" s="100"/>
      <c r="BC898" s="100"/>
      <c r="BD898" s="100"/>
      <c r="BE898" s="100"/>
      <c r="BF898" s="100"/>
    </row>
    <row r="899">
      <c r="A899" s="100"/>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c r="AA899" s="100"/>
      <c r="AB899" s="100"/>
      <c r="AC899" s="100"/>
      <c r="AD899" s="100"/>
      <c r="AE899" s="100"/>
      <c r="AF899" s="100"/>
      <c r="AG899" s="100"/>
      <c r="AH899" s="100"/>
      <c r="AI899" s="100"/>
      <c r="AJ899" s="100"/>
      <c r="AK899" s="100"/>
      <c r="AL899" s="100"/>
      <c r="AM899" s="100"/>
      <c r="AN899" s="100"/>
      <c r="AO899" s="100"/>
      <c r="AP899" s="100"/>
      <c r="AQ899" s="100"/>
      <c r="AR899" s="100"/>
      <c r="AS899" s="100"/>
      <c r="AT899" s="100"/>
      <c r="AU899" s="100"/>
      <c r="AV899" s="100"/>
      <c r="AW899" s="100"/>
      <c r="AX899" s="100"/>
      <c r="AY899" s="100"/>
      <c r="AZ899" s="100"/>
      <c r="BA899" s="100"/>
      <c r="BB899" s="100"/>
      <c r="BC899" s="100"/>
      <c r="BD899" s="100"/>
      <c r="BE899" s="100"/>
      <c r="BF899" s="100"/>
    </row>
    <row r="900">
      <c r="A900" s="100"/>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c r="AA900" s="100"/>
      <c r="AB900" s="100"/>
      <c r="AC900" s="100"/>
      <c r="AD900" s="100"/>
      <c r="AE900" s="100"/>
      <c r="AF900" s="100"/>
      <c r="AG900" s="100"/>
      <c r="AH900" s="100"/>
      <c r="AI900" s="100"/>
      <c r="AJ900" s="100"/>
      <c r="AK900" s="100"/>
      <c r="AL900" s="100"/>
      <c r="AM900" s="100"/>
      <c r="AN900" s="100"/>
      <c r="AO900" s="100"/>
      <c r="AP900" s="100"/>
      <c r="AQ900" s="100"/>
      <c r="AR900" s="100"/>
      <c r="AS900" s="100"/>
      <c r="AT900" s="100"/>
      <c r="AU900" s="100"/>
      <c r="AV900" s="100"/>
      <c r="AW900" s="100"/>
      <c r="AX900" s="100"/>
      <c r="AY900" s="100"/>
      <c r="AZ900" s="100"/>
      <c r="BA900" s="100"/>
      <c r="BB900" s="100"/>
      <c r="BC900" s="100"/>
      <c r="BD900" s="100"/>
      <c r="BE900" s="100"/>
      <c r="BF900" s="100"/>
    </row>
    <row r="901">
      <c r="A901" s="100"/>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c r="AA901" s="100"/>
      <c r="AB901" s="100"/>
      <c r="AC901" s="100"/>
      <c r="AD901" s="100"/>
      <c r="AE901" s="100"/>
      <c r="AF901" s="100"/>
      <c r="AG901" s="100"/>
      <c r="AH901" s="100"/>
      <c r="AI901" s="100"/>
      <c r="AJ901" s="100"/>
      <c r="AK901" s="100"/>
      <c r="AL901" s="100"/>
      <c r="AM901" s="100"/>
      <c r="AN901" s="100"/>
      <c r="AO901" s="100"/>
      <c r="AP901" s="100"/>
      <c r="AQ901" s="100"/>
      <c r="AR901" s="100"/>
      <c r="AS901" s="100"/>
      <c r="AT901" s="100"/>
      <c r="AU901" s="100"/>
      <c r="AV901" s="100"/>
      <c r="AW901" s="100"/>
      <c r="AX901" s="100"/>
      <c r="AY901" s="100"/>
      <c r="AZ901" s="100"/>
      <c r="BA901" s="100"/>
      <c r="BB901" s="100"/>
      <c r="BC901" s="100"/>
      <c r="BD901" s="100"/>
      <c r="BE901" s="100"/>
      <c r="BF901" s="100"/>
    </row>
    <row r="902">
      <c r="A902" s="100"/>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c r="AA902" s="100"/>
      <c r="AB902" s="100"/>
      <c r="AC902" s="100"/>
      <c r="AD902" s="100"/>
      <c r="AE902" s="100"/>
      <c r="AF902" s="100"/>
      <c r="AG902" s="100"/>
      <c r="AH902" s="100"/>
      <c r="AI902" s="100"/>
      <c r="AJ902" s="100"/>
      <c r="AK902" s="100"/>
      <c r="AL902" s="100"/>
      <c r="AM902" s="100"/>
      <c r="AN902" s="100"/>
      <c r="AO902" s="100"/>
      <c r="AP902" s="100"/>
      <c r="AQ902" s="100"/>
      <c r="AR902" s="100"/>
      <c r="AS902" s="100"/>
      <c r="AT902" s="100"/>
      <c r="AU902" s="100"/>
      <c r="AV902" s="100"/>
      <c r="AW902" s="100"/>
      <c r="AX902" s="100"/>
      <c r="AY902" s="100"/>
      <c r="AZ902" s="100"/>
      <c r="BA902" s="100"/>
      <c r="BB902" s="100"/>
      <c r="BC902" s="100"/>
      <c r="BD902" s="100"/>
      <c r="BE902" s="100"/>
      <c r="BF902" s="100"/>
    </row>
    <row r="903">
      <c r="A903" s="100"/>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c r="AA903" s="100"/>
      <c r="AB903" s="100"/>
      <c r="AC903" s="100"/>
      <c r="AD903" s="100"/>
      <c r="AE903" s="100"/>
      <c r="AF903" s="100"/>
      <c r="AG903" s="100"/>
      <c r="AH903" s="100"/>
      <c r="AI903" s="100"/>
      <c r="AJ903" s="100"/>
      <c r="AK903" s="100"/>
      <c r="AL903" s="100"/>
      <c r="AM903" s="100"/>
      <c r="AN903" s="100"/>
      <c r="AO903" s="100"/>
      <c r="AP903" s="100"/>
      <c r="AQ903" s="100"/>
      <c r="AR903" s="100"/>
      <c r="AS903" s="100"/>
      <c r="AT903" s="100"/>
      <c r="AU903" s="100"/>
      <c r="AV903" s="100"/>
      <c r="AW903" s="100"/>
      <c r="AX903" s="100"/>
      <c r="AY903" s="100"/>
      <c r="AZ903" s="100"/>
      <c r="BA903" s="100"/>
      <c r="BB903" s="100"/>
      <c r="BC903" s="100"/>
      <c r="BD903" s="100"/>
      <c r="BE903" s="100"/>
      <c r="BF903" s="100"/>
    </row>
    <row r="904">
      <c r="A904" s="100"/>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c r="AA904" s="100"/>
      <c r="AB904" s="100"/>
      <c r="AC904" s="100"/>
      <c r="AD904" s="100"/>
      <c r="AE904" s="100"/>
      <c r="AF904" s="100"/>
      <c r="AG904" s="100"/>
      <c r="AH904" s="100"/>
      <c r="AI904" s="100"/>
      <c r="AJ904" s="100"/>
      <c r="AK904" s="100"/>
      <c r="AL904" s="100"/>
      <c r="AM904" s="100"/>
      <c r="AN904" s="100"/>
      <c r="AO904" s="100"/>
      <c r="AP904" s="100"/>
      <c r="AQ904" s="100"/>
      <c r="AR904" s="100"/>
      <c r="AS904" s="100"/>
      <c r="AT904" s="100"/>
      <c r="AU904" s="100"/>
      <c r="AV904" s="100"/>
      <c r="AW904" s="100"/>
      <c r="AX904" s="100"/>
      <c r="AY904" s="100"/>
      <c r="AZ904" s="100"/>
      <c r="BA904" s="100"/>
      <c r="BB904" s="100"/>
      <c r="BC904" s="100"/>
      <c r="BD904" s="100"/>
      <c r="BE904" s="100"/>
      <c r="BF904" s="100"/>
    </row>
    <row r="905">
      <c r="A905" s="100"/>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c r="AA905" s="100"/>
      <c r="AB905" s="100"/>
      <c r="AC905" s="100"/>
      <c r="AD905" s="100"/>
      <c r="AE905" s="100"/>
      <c r="AF905" s="100"/>
      <c r="AG905" s="100"/>
      <c r="AH905" s="100"/>
      <c r="AI905" s="100"/>
      <c r="AJ905" s="100"/>
      <c r="AK905" s="100"/>
      <c r="AL905" s="100"/>
      <c r="AM905" s="100"/>
      <c r="AN905" s="100"/>
      <c r="AO905" s="100"/>
      <c r="AP905" s="100"/>
      <c r="AQ905" s="100"/>
      <c r="AR905" s="100"/>
      <c r="AS905" s="100"/>
      <c r="AT905" s="100"/>
      <c r="AU905" s="100"/>
      <c r="AV905" s="100"/>
      <c r="AW905" s="100"/>
      <c r="AX905" s="100"/>
      <c r="AY905" s="100"/>
      <c r="AZ905" s="100"/>
      <c r="BA905" s="100"/>
      <c r="BB905" s="100"/>
      <c r="BC905" s="100"/>
      <c r="BD905" s="100"/>
      <c r="BE905" s="100"/>
      <c r="BF905" s="100"/>
    </row>
    <row r="906">
      <c r="A906" s="100"/>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c r="AA906" s="100"/>
      <c r="AB906" s="100"/>
      <c r="AC906" s="100"/>
      <c r="AD906" s="100"/>
      <c r="AE906" s="100"/>
      <c r="AF906" s="100"/>
      <c r="AG906" s="100"/>
      <c r="AH906" s="100"/>
      <c r="AI906" s="100"/>
      <c r="AJ906" s="100"/>
      <c r="AK906" s="100"/>
      <c r="AL906" s="100"/>
      <c r="AM906" s="100"/>
      <c r="AN906" s="100"/>
      <c r="AO906" s="100"/>
      <c r="AP906" s="100"/>
      <c r="AQ906" s="100"/>
      <c r="AR906" s="100"/>
      <c r="AS906" s="100"/>
      <c r="AT906" s="100"/>
      <c r="AU906" s="100"/>
      <c r="AV906" s="100"/>
      <c r="AW906" s="100"/>
      <c r="AX906" s="100"/>
      <c r="AY906" s="100"/>
      <c r="AZ906" s="100"/>
      <c r="BA906" s="100"/>
      <c r="BB906" s="100"/>
      <c r="BC906" s="100"/>
      <c r="BD906" s="100"/>
      <c r="BE906" s="100"/>
      <c r="BF906" s="100"/>
    </row>
    <row r="907">
      <c r="A907" s="100"/>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c r="AA907" s="100"/>
      <c r="AB907" s="100"/>
      <c r="AC907" s="100"/>
      <c r="AD907" s="100"/>
      <c r="AE907" s="100"/>
      <c r="AF907" s="100"/>
      <c r="AG907" s="100"/>
      <c r="AH907" s="100"/>
      <c r="AI907" s="100"/>
      <c r="AJ907" s="100"/>
      <c r="AK907" s="100"/>
      <c r="AL907" s="100"/>
      <c r="AM907" s="100"/>
      <c r="AN907" s="100"/>
      <c r="AO907" s="100"/>
      <c r="AP907" s="100"/>
      <c r="AQ907" s="100"/>
      <c r="AR907" s="100"/>
      <c r="AS907" s="100"/>
      <c r="AT907" s="100"/>
      <c r="AU907" s="100"/>
      <c r="AV907" s="100"/>
      <c r="AW907" s="100"/>
      <c r="AX907" s="100"/>
      <c r="AY907" s="100"/>
      <c r="AZ907" s="100"/>
      <c r="BA907" s="100"/>
      <c r="BB907" s="100"/>
      <c r="BC907" s="100"/>
      <c r="BD907" s="100"/>
      <c r="BE907" s="100"/>
      <c r="BF907" s="100"/>
    </row>
    <row r="908">
      <c r="A908" s="100"/>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c r="AA908" s="100"/>
      <c r="AB908" s="100"/>
      <c r="AC908" s="100"/>
      <c r="AD908" s="100"/>
      <c r="AE908" s="100"/>
      <c r="AF908" s="100"/>
      <c r="AG908" s="100"/>
      <c r="AH908" s="100"/>
      <c r="AI908" s="100"/>
      <c r="AJ908" s="100"/>
      <c r="AK908" s="100"/>
      <c r="AL908" s="100"/>
      <c r="AM908" s="100"/>
      <c r="AN908" s="100"/>
      <c r="AO908" s="100"/>
      <c r="AP908" s="100"/>
      <c r="AQ908" s="100"/>
      <c r="AR908" s="100"/>
      <c r="AS908" s="100"/>
      <c r="AT908" s="100"/>
      <c r="AU908" s="100"/>
      <c r="AV908" s="100"/>
      <c r="AW908" s="100"/>
      <c r="AX908" s="100"/>
      <c r="AY908" s="100"/>
      <c r="AZ908" s="100"/>
      <c r="BA908" s="100"/>
      <c r="BB908" s="100"/>
      <c r="BC908" s="100"/>
      <c r="BD908" s="100"/>
      <c r="BE908" s="100"/>
      <c r="BF908" s="100"/>
    </row>
    <row r="909">
      <c r="A909" s="100"/>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c r="AA909" s="100"/>
      <c r="AB909" s="100"/>
      <c r="AC909" s="100"/>
      <c r="AD909" s="100"/>
      <c r="AE909" s="100"/>
      <c r="AF909" s="100"/>
      <c r="AG909" s="100"/>
      <c r="AH909" s="100"/>
      <c r="AI909" s="100"/>
      <c r="AJ909" s="100"/>
      <c r="AK909" s="100"/>
      <c r="AL909" s="100"/>
      <c r="AM909" s="100"/>
      <c r="AN909" s="100"/>
      <c r="AO909" s="100"/>
      <c r="AP909" s="100"/>
      <c r="AQ909" s="100"/>
      <c r="AR909" s="100"/>
      <c r="AS909" s="100"/>
      <c r="AT909" s="100"/>
      <c r="AU909" s="100"/>
      <c r="AV909" s="100"/>
      <c r="AW909" s="100"/>
      <c r="AX909" s="100"/>
      <c r="AY909" s="100"/>
      <c r="AZ909" s="100"/>
      <c r="BA909" s="100"/>
      <c r="BB909" s="100"/>
      <c r="BC909" s="100"/>
      <c r="BD909" s="100"/>
      <c r="BE909" s="100"/>
      <c r="BF909" s="100"/>
    </row>
    <row r="910">
      <c r="A910" s="100"/>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c r="AA910" s="100"/>
      <c r="AB910" s="100"/>
      <c r="AC910" s="100"/>
      <c r="AD910" s="100"/>
      <c r="AE910" s="100"/>
      <c r="AF910" s="100"/>
      <c r="AG910" s="100"/>
      <c r="AH910" s="100"/>
      <c r="AI910" s="100"/>
      <c r="AJ910" s="100"/>
      <c r="AK910" s="100"/>
      <c r="AL910" s="100"/>
      <c r="AM910" s="100"/>
      <c r="AN910" s="100"/>
      <c r="AO910" s="100"/>
      <c r="AP910" s="100"/>
      <c r="AQ910" s="100"/>
      <c r="AR910" s="100"/>
      <c r="AS910" s="100"/>
      <c r="AT910" s="100"/>
      <c r="AU910" s="100"/>
      <c r="AV910" s="100"/>
      <c r="AW910" s="100"/>
      <c r="AX910" s="100"/>
      <c r="AY910" s="100"/>
      <c r="AZ910" s="100"/>
      <c r="BA910" s="100"/>
      <c r="BB910" s="100"/>
      <c r="BC910" s="100"/>
      <c r="BD910" s="100"/>
      <c r="BE910" s="100"/>
      <c r="BF910" s="100"/>
    </row>
    <row r="911">
      <c r="A911" s="100"/>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c r="AA911" s="100"/>
      <c r="AB911" s="100"/>
      <c r="AC911" s="100"/>
      <c r="AD911" s="100"/>
      <c r="AE911" s="100"/>
      <c r="AF911" s="100"/>
      <c r="AG911" s="100"/>
      <c r="AH911" s="100"/>
      <c r="AI911" s="100"/>
      <c r="AJ911" s="100"/>
      <c r="AK911" s="100"/>
      <c r="AL911" s="100"/>
      <c r="AM911" s="100"/>
      <c r="AN911" s="100"/>
      <c r="AO911" s="100"/>
      <c r="AP911" s="100"/>
      <c r="AQ911" s="100"/>
      <c r="AR911" s="100"/>
      <c r="AS911" s="100"/>
      <c r="AT911" s="100"/>
      <c r="AU911" s="100"/>
      <c r="AV911" s="100"/>
      <c r="AW911" s="100"/>
      <c r="AX911" s="100"/>
      <c r="AY911" s="100"/>
      <c r="AZ911" s="100"/>
      <c r="BA911" s="100"/>
      <c r="BB911" s="100"/>
      <c r="BC911" s="100"/>
      <c r="BD911" s="100"/>
      <c r="BE911" s="100"/>
      <c r="BF911" s="100"/>
    </row>
    <row r="912">
      <c r="A912" s="100"/>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c r="AA912" s="100"/>
      <c r="AB912" s="100"/>
      <c r="AC912" s="100"/>
      <c r="AD912" s="100"/>
      <c r="AE912" s="100"/>
      <c r="AF912" s="100"/>
      <c r="AG912" s="100"/>
      <c r="AH912" s="100"/>
      <c r="AI912" s="100"/>
      <c r="AJ912" s="100"/>
      <c r="AK912" s="100"/>
      <c r="AL912" s="100"/>
      <c r="AM912" s="100"/>
      <c r="AN912" s="100"/>
      <c r="AO912" s="100"/>
      <c r="AP912" s="100"/>
      <c r="AQ912" s="100"/>
      <c r="AR912" s="100"/>
      <c r="AS912" s="100"/>
      <c r="AT912" s="100"/>
      <c r="AU912" s="100"/>
      <c r="AV912" s="100"/>
      <c r="AW912" s="100"/>
      <c r="AX912" s="100"/>
      <c r="AY912" s="100"/>
      <c r="AZ912" s="100"/>
      <c r="BA912" s="100"/>
      <c r="BB912" s="100"/>
      <c r="BC912" s="100"/>
      <c r="BD912" s="100"/>
      <c r="BE912" s="100"/>
      <c r="BF912" s="100"/>
    </row>
    <row r="913">
      <c r="A913" s="100"/>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c r="AA913" s="100"/>
      <c r="AB913" s="100"/>
      <c r="AC913" s="100"/>
      <c r="AD913" s="100"/>
      <c r="AE913" s="100"/>
      <c r="AF913" s="100"/>
      <c r="AG913" s="100"/>
      <c r="AH913" s="100"/>
      <c r="AI913" s="100"/>
      <c r="AJ913" s="100"/>
      <c r="AK913" s="100"/>
      <c r="AL913" s="100"/>
      <c r="AM913" s="100"/>
      <c r="AN913" s="100"/>
      <c r="AO913" s="100"/>
      <c r="AP913" s="100"/>
      <c r="AQ913" s="100"/>
      <c r="AR913" s="100"/>
      <c r="AS913" s="100"/>
      <c r="AT913" s="100"/>
      <c r="AU913" s="100"/>
      <c r="AV913" s="100"/>
      <c r="AW913" s="100"/>
      <c r="AX913" s="100"/>
      <c r="AY913" s="100"/>
      <c r="AZ913" s="100"/>
      <c r="BA913" s="100"/>
      <c r="BB913" s="100"/>
      <c r="BC913" s="100"/>
      <c r="BD913" s="100"/>
      <c r="BE913" s="100"/>
      <c r="BF913" s="100"/>
    </row>
    <row r="914">
      <c r="A914" s="100"/>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c r="AA914" s="100"/>
      <c r="AB914" s="100"/>
      <c r="AC914" s="100"/>
      <c r="AD914" s="100"/>
      <c r="AE914" s="100"/>
      <c r="AF914" s="100"/>
      <c r="AG914" s="100"/>
      <c r="AH914" s="100"/>
      <c r="AI914" s="100"/>
      <c r="AJ914" s="100"/>
      <c r="AK914" s="100"/>
      <c r="AL914" s="100"/>
      <c r="AM914" s="100"/>
      <c r="AN914" s="100"/>
      <c r="AO914" s="100"/>
      <c r="AP914" s="100"/>
      <c r="AQ914" s="100"/>
      <c r="AR914" s="100"/>
      <c r="AS914" s="100"/>
      <c r="AT914" s="100"/>
      <c r="AU914" s="100"/>
      <c r="AV914" s="100"/>
      <c r="AW914" s="100"/>
      <c r="AX914" s="100"/>
      <c r="AY914" s="100"/>
      <c r="AZ914" s="100"/>
      <c r="BA914" s="100"/>
      <c r="BB914" s="100"/>
      <c r="BC914" s="100"/>
      <c r="BD914" s="100"/>
      <c r="BE914" s="100"/>
      <c r="BF914" s="100"/>
    </row>
    <row r="915">
      <c r="A915" s="100"/>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c r="AA915" s="100"/>
      <c r="AB915" s="100"/>
      <c r="AC915" s="100"/>
      <c r="AD915" s="100"/>
      <c r="AE915" s="100"/>
      <c r="AF915" s="100"/>
      <c r="AG915" s="100"/>
      <c r="AH915" s="100"/>
      <c r="AI915" s="100"/>
      <c r="AJ915" s="100"/>
      <c r="AK915" s="100"/>
      <c r="AL915" s="100"/>
      <c r="AM915" s="100"/>
      <c r="AN915" s="100"/>
      <c r="AO915" s="100"/>
      <c r="AP915" s="100"/>
      <c r="AQ915" s="100"/>
      <c r="AR915" s="100"/>
      <c r="AS915" s="100"/>
      <c r="AT915" s="100"/>
      <c r="AU915" s="100"/>
      <c r="AV915" s="100"/>
      <c r="AW915" s="100"/>
      <c r="AX915" s="100"/>
      <c r="AY915" s="100"/>
      <c r="AZ915" s="100"/>
      <c r="BA915" s="100"/>
      <c r="BB915" s="100"/>
      <c r="BC915" s="100"/>
      <c r="BD915" s="100"/>
      <c r="BE915" s="100"/>
      <c r="BF915" s="100"/>
    </row>
    <row r="916">
      <c r="A916" s="100"/>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c r="AA916" s="100"/>
      <c r="AB916" s="100"/>
      <c r="AC916" s="100"/>
      <c r="AD916" s="100"/>
      <c r="AE916" s="100"/>
      <c r="AF916" s="100"/>
      <c r="AG916" s="100"/>
      <c r="AH916" s="100"/>
      <c r="AI916" s="100"/>
      <c r="AJ916" s="100"/>
      <c r="AK916" s="100"/>
      <c r="AL916" s="100"/>
      <c r="AM916" s="100"/>
      <c r="AN916" s="100"/>
      <c r="AO916" s="100"/>
      <c r="AP916" s="100"/>
      <c r="AQ916" s="100"/>
      <c r="AR916" s="100"/>
      <c r="AS916" s="100"/>
      <c r="AT916" s="100"/>
      <c r="AU916" s="100"/>
      <c r="AV916" s="100"/>
      <c r="AW916" s="100"/>
      <c r="AX916" s="100"/>
      <c r="AY916" s="100"/>
      <c r="AZ916" s="100"/>
      <c r="BA916" s="100"/>
      <c r="BB916" s="100"/>
      <c r="BC916" s="100"/>
      <c r="BD916" s="100"/>
      <c r="BE916" s="100"/>
      <c r="BF916" s="100"/>
    </row>
    <row r="917">
      <c r="A917" s="100"/>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c r="AA917" s="100"/>
      <c r="AB917" s="100"/>
      <c r="AC917" s="100"/>
      <c r="AD917" s="100"/>
      <c r="AE917" s="100"/>
      <c r="AF917" s="100"/>
      <c r="AG917" s="100"/>
      <c r="AH917" s="100"/>
      <c r="AI917" s="100"/>
      <c r="AJ917" s="100"/>
      <c r="AK917" s="100"/>
      <c r="AL917" s="100"/>
      <c r="AM917" s="100"/>
      <c r="AN917" s="100"/>
      <c r="AO917" s="100"/>
      <c r="AP917" s="100"/>
      <c r="AQ917" s="100"/>
      <c r="AR917" s="100"/>
      <c r="AS917" s="100"/>
      <c r="AT917" s="100"/>
      <c r="AU917" s="100"/>
      <c r="AV917" s="100"/>
      <c r="AW917" s="100"/>
      <c r="AX917" s="100"/>
      <c r="AY917" s="100"/>
      <c r="AZ917" s="100"/>
      <c r="BA917" s="100"/>
      <c r="BB917" s="100"/>
      <c r="BC917" s="100"/>
      <c r="BD917" s="100"/>
      <c r="BE917" s="100"/>
      <c r="BF917" s="100"/>
    </row>
    <row r="918">
      <c r="A918" s="100"/>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c r="AA918" s="100"/>
      <c r="AB918" s="100"/>
      <c r="AC918" s="100"/>
      <c r="AD918" s="100"/>
      <c r="AE918" s="100"/>
      <c r="AF918" s="100"/>
      <c r="AG918" s="100"/>
      <c r="AH918" s="100"/>
      <c r="AI918" s="100"/>
      <c r="AJ918" s="100"/>
      <c r="AK918" s="100"/>
      <c r="AL918" s="100"/>
      <c r="AM918" s="100"/>
      <c r="AN918" s="100"/>
      <c r="AO918" s="100"/>
      <c r="AP918" s="100"/>
      <c r="AQ918" s="100"/>
      <c r="AR918" s="100"/>
      <c r="AS918" s="100"/>
      <c r="AT918" s="100"/>
      <c r="AU918" s="100"/>
      <c r="AV918" s="100"/>
      <c r="AW918" s="100"/>
      <c r="AX918" s="100"/>
      <c r="AY918" s="100"/>
      <c r="AZ918" s="100"/>
      <c r="BA918" s="100"/>
      <c r="BB918" s="100"/>
      <c r="BC918" s="100"/>
      <c r="BD918" s="100"/>
      <c r="BE918" s="100"/>
      <c r="BF918" s="100"/>
    </row>
    <row r="919">
      <c r="A919" s="100"/>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c r="AA919" s="100"/>
      <c r="AB919" s="100"/>
      <c r="AC919" s="100"/>
      <c r="AD919" s="100"/>
      <c r="AE919" s="100"/>
      <c r="AF919" s="100"/>
      <c r="AG919" s="100"/>
      <c r="AH919" s="100"/>
      <c r="AI919" s="100"/>
      <c r="AJ919" s="100"/>
      <c r="AK919" s="100"/>
      <c r="AL919" s="100"/>
      <c r="AM919" s="100"/>
      <c r="AN919" s="100"/>
      <c r="AO919" s="100"/>
      <c r="AP919" s="100"/>
      <c r="AQ919" s="100"/>
      <c r="AR919" s="100"/>
      <c r="AS919" s="100"/>
      <c r="AT919" s="100"/>
      <c r="AU919" s="100"/>
      <c r="AV919" s="100"/>
      <c r="AW919" s="100"/>
      <c r="AX919" s="100"/>
      <c r="AY919" s="100"/>
      <c r="AZ919" s="100"/>
      <c r="BA919" s="100"/>
      <c r="BB919" s="100"/>
      <c r="BC919" s="100"/>
      <c r="BD919" s="100"/>
      <c r="BE919" s="100"/>
      <c r="BF919" s="100"/>
    </row>
    <row r="920">
      <c r="A920" s="100"/>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c r="AA920" s="100"/>
      <c r="AB920" s="100"/>
      <c r="AC920" s="100"/>
      <c r="AD920" s="100"/>
      <c r="AE920" s="100"/>
      <c r="AF920" s="100"/>
      <c r="AG920" s="100"/>
      <c r="AH920" s="100"/>
      <c r="AI920" s="100"/>
      <c r="AJ920" s="100"/>
      <c r="AK920" s="100"/>
      <c r="AL920" s="100"/>
      <c r="AM920" s="100"/>
      <c r="AN920" s="100"/>
      <c r="AO920" s="100"/>
      <c r="AP920" s="100"/>
      <c r="AQ920" s="100"/>
      <c r="AR920" s="100"/>
      <c r="AS920" s="100"/>
      <c r="AT920" s="100"/>
      <c r="AU920" s="100"/>
      <c r="AV920" s="100"/>
      <c r="AW920" s="100"/>
      <c r="AX920" s="100"/>
      <c r="AY920" s="100"/>
      <c r="AZ920" s="100"/>
      <c r="BA920" s="100"/>
      <c r="BB920" s="100"/>
      <c r="BC920" s="100"/>
      <c r="BD920" s="100"/>
      <c r="BE920" s="100"/>
      <c r="BF920" s="100"/>
    </row>
    <row r="921">
      <c r="A921" s="100"/>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c r="AA921" s="100"/>
      <c r="AB921" s="100"/>
      <c r="AC921" s="100"/>
      <c r="AD921" s="100"/>
      <c r="AE921" s="100"/>
      <c r="AF921" s="100"/>
      <c r="AG921" s="100"/>
      <c r="AH921" s="100"/>
      <c r="AI921" s="100"/>
      <c r="AJ921" s="100"/>
      <c r="AK921" s="100"/>
      <c r="AL921" s="100"/>
      <c r="AM921" s="100"/>
      <c r="AN921" s="100"/>
      <c r="AO921" s="100"/>
      <c r="AP921" s="100"/>
      <c r="AQ921" s="100"/>
      <c r="AR921" s="100"/>
      <c r="AS921" s="100"/>
      <c r="AT921" s="100"/>
      <c r="AU921" s="100"/>
      <c r="AV921" s="100"/>
      <c r="AW921" s="100"/>
      <c r="AX921" s="100"/>
      <c r="AY921" s="100"/>
      <c r="AZ921" s="100"/>
      <c r="BA921" s="100"/>
      <c r="BB921" s="100"/>
      <c r="BC921" s="100"/>
      <c r="BD921" s="100"/>
      <c r="BE921" s="100"/>
      <c r="BF921" s="100"/>
    </row>
    <row r="922">
      <c r="A922" s="100"/>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c r="AA922" s="100"/>
      <c r="AB922" s="100"/>
      <c r="AC922" s="100"/>
      <c r="AD922" s="100"/>
      <c r="AE922" s="100"/>
      <c r="AF922" s="100"/>
      <c r="AG922" s="100"/>
      <c r="AH922" s="100"/>
      <c r="AI922" s="100"/>
      <c r="AJ922" s="100"/>
      <c r="AK922" s="100"/>
      <c r="AL922" s="100"/>
      <c r="AM922" s="100"/>
      <c r="AN922" s="100"/>
      <c r="AO922" s="100"/>
      <c r="AP922" s="100"/>
      <c r="AQ922" s="100"/>
      <c r="AR922" s="100"/>
      <c r="AS922" s="100"/>
      <c r="AT922" s="100"/>
      <c r="AU922" s="100"/>
      <c r="AV922" s="100"/>
      <c r="AW922" s="100"/>
      <c r="AX922" s="100"/>
      <c r="AY922" s="100"/>
      <c r="AZ922" s="100"/>
      <c r="BA922" s="100"/>
      <c r="BB922" s="100"/>
      <c r="BC922" s="100"/>
      <c r="BD922" s="100"/>
      <c r="BE922" s="100"/>
      <c r="BF922" s="100"/>
    </row>
    <row r="923">
      <c r="A923" s="100"/>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c r="AA923" s="100"/>
      <c r="AB923" s="100"/>
      <c r="AC923" s="100"/>
      <c r="AD923" s="100"/>
      <c r="AE923" s="100"/>
      <c r="AF923" s="100"/>
      <c r="AG923" s="100"/>
      <c r="AH923" s="100"/>
      <c r="AI923" s="100"/>
      <c r="AJ923" s="100"/>
      <c r="AK923" s="100"/>
      <c r="AL923" s="100"/>
      <c r="AM923" s="100"/>
      <c r="AN923" s="100"/>
      <c r="AO923" s="100"/>
      <c r="AP923" s="100"/>
      <c r="AQ923" s="100"/>
      <c r="AR923" s="100"/>
      <c r="AS923" s="100"/>
      <c r="AT923" s="100"/>
      <c r="AU923" s="100"/>
      <c r="AV923" s="100"/>
      <c r="AW923" s="100"/>
      <c r="AX923" s="100"/>
      <c r="AY923" s="100"/>
      <c r="AZ923" s="100"/>
      <c r="BA923" s="100"/>
      <c r="BB923" s="100"/>
      <c r="BC923" s="100"/>
      <c r="BD923" s="100"/>
      <c r="BE923" s="100"/>
      <c r="BF923" s="100"/>
    </row>
    <row r="924">
      <c r="A924" s="100"/>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c r="AA924" s="100"/>
      <c r="AB924" s="100"/>
      <c r="AC924" s="100"/>
      <c r="AD924" s="100"/>
      <c r="AE924" s="100"/>
      <c r="AF924" s="100"/>
      <c r="AG924" s="100"/>
      <c r="AH924" s="100"/>
      <c r="AI924" s="100"/>
      <c r="AJ924" s="100"/>
      <c r="AK924" s="100"/>
      <c r="AL924" s="100"/>
      <c r="AM924" s="100"/>
      <c r="AN924" s="100"/>
      <c r="AO924" s="100"/>
      <c r="AP924" s="100"/>
      <c r="AQ924" s="100"/>
      <c r="AR924" s="100"/>
      <c r="AS924" s="100"/>
      <c r="AT924" s="100"/>
      <c r="AU924" s="100"/>
      <c r="AV924" s="100"/>
      <c r="AW924" s="100"/>
      <c r="AX924" s="100"/>
      <c r="AY924" s="100"/>
      <c r="AZ924" s="100"/>
      <c r="BA924" s="100"/>
      <c r="BB924" s="100"/>
      <c r="BC924" s="100"/>
      <c r="BD924" s="100"/>
      <c r="BE924" s="100"/>
      <c r="BF924" s="100"/>
    </row>
    <row r="925">
      <c r="A925" s="100"/>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c r="AA925" s="100"/>
      <c r="AB925" s="100"/>
      <c r="AC925" s="100"/>
      <c r="AD925" s="100"/>
      <c r="AE925" s="100"/>
      <c r="AF925" s="100"/>
      <c r="AG925" s="100"/>
      <c r="AH925" s="100"/>
      <c r="AI925" s="100"/>
      <c r="AJ925" s="100"/>
      <c r="AK925" s="100"/>
      <c r="AL925" s="100"/>
      <c r="AM925" s="100"/>
      <c r="AN925" s="100"/>
      <c r="AO925" s="100"/>
      <c r="AP925" s="100"/>
      <c r="AQ925" s="100"/>
      <c r="AR925" s="100"/>
      <c r="AS925" s="100"/>
      <c r="AT925" s="100"/>
      <c r="AU925" s="100"/>
      <c r="AV925" s="100"/>
      <c r="AW925" s="100"/>
      <c r="AX925" s="100"/>
      <c r="AY925" s="100"/>
      <c r="AZ925" s="100"/>
      <c r="BA925" s="100"/>
      <c r="BB925" s="100"/>
      <c r="BC925" s="100"/>
      <c r="BD925" s="100"/>
      <c r="BE925" s="100"/>
      <c r="BF925" s="100"/>
    </row>
    <row r="926">
      <c r="A926" s="100"/>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c r="AA926" s="100"/>
      <c r="AB926" s="100"/>
      <c r="AC926" s="100"/>
      <c r="AD926" s="100"/>
      <c r="AE926" s="100"/>
      <c r="AF926" s="100"/>
      <c r="AG926" s="100"/>
      <c r="AH926" s="100"/>
      <c r="AI926" s="100"/>
      <c r="AJ926" s="100"/>
      <c r="AK926" s="100"/>
      <c r="AL926" s="100"/>
      <c r="AM926" s="100"/>
      <c r="AN926" s="100"/>
      <c r="AO926" s="100"/>
      <c r="AP926" s="100"/>
      <c r="AQ926" s="100"/>
      <c r="AR926" s="100"/>
      <c r="AS926" s="100"/>
      <c r="AT926" s="100"/>
      <c r="AU926" s="100"/>
      <c r="AV926" s="100"/>
      <c r="AW926" s="100"/>
      <c r="AX926" s="100"/>
      <c r="AY926" s="100"/>
      <c r="AZ926" s="100"/>
      <c r="BA926" s="100"/>
      <c r="BB926" s="100"/>
      <c r="BC926" s="100"/>
      <c r="BD926" s="100"/>
      <c r="BE926" s="100"/>
      <c r="BF926" s="100"/>
    </row>
    <row r="927">
      <c r="A927" s="100"/>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c r="AA927" s="100"/>
      <c r="AB927" s="100"/>
      <c r="AC927" s="100"/>
      <c r="AD927" s="100"/>
      <c r="AE927" s="100"/>
      <c r="AF927" s="100"/>
      <c r="AG927" s="100"/>
      <c r="AH927" s="100"/>
      <c r="AI927" s="100"/>
      <c r="AJ927" s="100"/>
      <c r="AK927" s="100"/>
      <c r="AL927" s="100"/>
      <c r="AM927" s="100"/>
      <c r="AN927" s="100"/>
      <c r="AO927" s="100"/>
      <c r="AP927" s="100"/>
      <c r="AQ927" s="100"/>
      <c r="AR927" s="100"/>
      <c r="AS927" s="100"/>
      <c r="AT927" s="100"/>
      <c r="AU927" s="100"/>
      <c r="AV927" s="100"/>
      <c r="AW927" s="100"/>
      <c r="AX927" s="100"/>
      <c r="AY927" s="100"/>
      <c r="AZ927" s="100"/>
      <c r="BA927" s="100"/>
      <c r="BB927" s="100"/>
      <c r="BC927" s="100"/>
      <c r="BD927" s="100"/>
      <c r="BE927" s="100"/>
      <c r="BF927" s="100"/>
    </row>
    <row r="928">
      <c r="A928" s="100"/>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c r="AA928" s="100"/>
      <c r="AB928" s="100"/>
      <c r="AC928" s="100"/>
      <c r="AD928" s="100"/>
      <c r="AE928" s="100"/>
      <c r="AF928" s="100"/>
      <c r="AG928" s="100"/>
      <c r="AH928" s="100"/>
      <c r="AI928" s="100"/>
      <c r="AJ928" s="100"/>
      <c r="AK928" s="100"/>
      <c r="AL928" s="100"/>
      <c r="AM928" s="100"/>
      <c r="AN928" s="100"/>
      <c r="AO928" s="100"/>
      <c r="AP928" s="100"/>
      <c r="AQ928" s="100"/>
      <c r="AR928" s="100"/>
      <c r="AS928" s="100"/>
      <c r="AT928" s="100"/>
      <c r="AU928" s="100"/>
      <c r="AV928" s="100"/>
      <c r="AW928" s="100"/>
      <c r="AX928" s="100"/>
      <c r="AY928" s="100"/>
      <c r="AZ928" s="100"/>
      <c r="BA928" s="100"/>
      <c r="BB928" s="100"/>
      <c r="BC928" s="100"/>
      <c r="BD928" s="100"/>
      <c r="BE928" s="100"/>
      <c r="BF928" s="100"/>
    </row>
    <row r="929">
      <c r="A929" s="100"/>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c r="AA929" s="100"/>
      <c r="AB929" s="100"/>
      <c r="AC929" s="100"/>
      <c r="AD929" s="100"/>
      <c r="AE929" s="100"/>
      <c r="AF929" s="100"/>
      <c r="AG929" s="100"/>
      <c r="AH929" s="100"/>
      <c r="AI929" s="100"/>
      <c r="AJ929" s="100"/>
      <c r="AK929" s="100"/>
      <c r="AL929" s="100"/>
      <c r="AM929" s="100"/>
      <c r="AN929" s="100"/>
      <c r="AO929" s="100"/>
      <c r="AP929" s="100"/>
      <c r="AQ929" s="100"/>
      <c r="AR929" s="100"/>
      <c r="AS929" s="100"/>
      <c r="AT929" s="100"/>
      <c r="AU929" s="100"/>
      <c r="AV929" s="100"/>
      <c r="AW929" s="100"/>
      <c r="AX929" s="100"/>
      <c r="AY929" s="100"/>
      <c r="AZ929" s="100"/>
      <c r="BA929" s="100"/>
      <c r="BB929" s="100"/>
      <c r="BC929" s="100"/>
      <c r="BD929" s="100"/>
      <c r="BE929" s="100"/>
      <c r="BF929" s="100"/>
    </row>
    <row r="930">
      <c r="A930" s="100"/>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c r="AA930" s="100"/>
      <c r="AB930" s="100"/>
      <c r="AC930" s="100"/>
      <c r="AD930" s="100"/>
      <c r="AE930" s="100"/>
      <c r="AF930" s="100"/>
      <c r="AG930" s="100"/>
      <c r="AH930" s="100"/>
      <c r="AI930" s="100"/>
      <c r="AJ930" s="100"/>
      <c r="AK930" s="100"/>
      <c r="AL930" s="100"/>
      <c r="AM930" s="100"/>
      <c r="AN930" s="100"/>
      <c r="AO930" s="100"/>
      <c r="AP930" s="100"/>
      <c r="AQ930" s="100"/>
      <c r="AR930" s="100"/>
      <c r="AS930" s="100"/>
      <c r="AT930" s="100"/>
      <c r="AU930" s="100"/>
      <c r="AV930" s="100"/>
      <c r="AW930" s="100"/>
      <c r="AX930" s="100"/>
      <c r="AY930" s="100"/>
      <c r="AZ930" s="100"/>
      <c r="BA930" s="100"/>
      <c r="BB930" s="100"/>
      <c r="BC930" s="100"/>
      <c r="BD930" s="100"/>
      <c r="BE930" s="100"/>
      <c r="BF930" s="100"/>
    </row>
    <row r="931">
      <c r="A931" s="100"/>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c r="AA931" s="100"/>
      <c r="AB931" s="100"/>
      <c r="AC931" s="100"/>
      <c r="AD931" s="100"/>
      <c r="AE931" s="100"/>
      <c r="AF931" s="100"/>
      <c r="AG931" s="100"/>
      <c r="AH931" s="100"/>
      <c r="AI931" s="100"/>
      <c r="AJ931" s="100"/>
      <c r="AK931" s="100"/>
      <c r="AL931" s="100"/>
      <c r="AM931" s="100"/>
      <c r="AN931" s="100"/>
      <c r="AO931" s="100"/>
      <c r="AP931" s="100"/>
      <c r="AQ931" s="100"/>
      <c r="AR931" s="100"/>
      <c r="AS931" s="100"/>
      <c r="AT931" s="100"/>
      <c r="AU931" s="100"/>
      <c r="AV931" s="100"/>
      <c r="AW931" s="100"/>
      <c r="AX931" s="100"/>
      <c r="AY931" s="100"/>
      <c r="AZ931" s="100"/>
      <c r="BA931" s="100"/>
      <c r="BB931" s="100"/>
      <c r="BC931" s="100"/>
      <c r="BD931" s="100"/>
      <c r="BE931" s="100"/>
      <c r="BF931" s="100"/>
    </row>
    <row r="932">
      <c r="A932" s="100"/>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c r="AA932" s="100"/>
      <c r="AB932" s="100"/>
      <c r="AC932" s="100"/>
      <c r="AD932" s="100"/>
      <c r="AE932" s="100"/>
      <c r="AF932" s="100"/>
      <c r="AG932" s="100"/>
      <c r="AH932" s="100"/>
      <c r="AI932" s="100"/>
      <c r="AJ932" s="100"/>
      <c r="AK932" s="100"/>
      <c r="AL932" s="100"/>
      <c r="AM932" s="100"/>
      <c r="AN932" s="100"/>
      <c r="AO932" s="100"/>
      <c r="AP932" s="100"/>
      <c r="AQ932" s="100"/>
      <c r="AR932" s="100"/>
      <c r="AS932" s="100"/>
      <c r="AT932" s="100"/>
      <c r="AU932" s="100"/>
      <c r="AV932" s="100"/>
      <c r="AW932" s="100"/>
      <c r="AX932" s="100"/>
      <c r="AY932" s="100"/>
      <c r="AZ932" s="100"/>
      <c r="BA932" s="100"/>
      <c r="BB932" s="100"/>
      <c r="BC932" s="100"/>
      <c r="BD932" s="100"/>
      <c r="BE932" s="100"/>
      <c r="BF932" s="100"/>
    </row>
    <row r="933">
      <c r="A933" s="100"/>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c r="AA933" s="100"/>
      <c r="AB933" s="100"/>
      <c r="AC933" s="100"/>
      <c r="AD933" s="100"/>
      <c r="AE933" s="100"/>
      <c r="AF933" s="100"/>
      <c r="AG933" s="100"/>
      <c r="AH933" s="100"/>
      <c r="AI933" s="100"/>
      <c r="AJ933" s="100"/>
      <c r="AK933" s="100"/>
      <c r="AL933" s="100"/>
      <c r="AM933" s="100"/>
      <c r="AN933" s="100"/>
      <c r="AO933" s="100"/>
      <c r="AP933" s="100"/>
      <c r="AQ933" s="100"/>
      <c r="AR933" s="100"/>
      <c r="AS933" s="100"/>
      <c r="AT933" s="100"/>
      <c r="AU933" s="100"/>
      <c r="AV933" s="100"/>
      <c r="AW933" s="100"/>
      <c r="AX933" s="100"/>
      <c r="AY933" s="100"/>
      <c r="AZ933" s="100"/>
      <c r="BA933" s="100"/>
      <c r="BB933" s="100"/>
      <c r="BC933" s="100"/>
      <c r="BD933" s="100"/>
      <c r="BE933" s="100"/>
      <c r="BF933" s="100"/>
    </row>
    <row r="934">
      <c r="A934" s="100"/>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c r="AA934" s="100"/>
      <c r="AB934" s="100"/>
      <c r="AC934" s="100"/>
      <c r="AD934" s="100"/>
      <c r="AE934" s="100"/>
      <c r="AF934" s="100"/>
      <c r="AG934" s="100"/>
      <c r="AH934" s="100"/>
      <c r="AI934" s="100"/>
      <c r="AJ934" s="100"/>
      <c r="AK934" s="100"/>
      <c r="AL934" s="100"/>
      <c r="AM934" s="100"/>
      <c r="AN934" s="100"/>
      <c r="AO934" s="100"/>
      <c r="AP934" s="100"/>
      <c r="AQ934" s="100"/>
      <c r="AR934" s="100"/>
      <c r="AS934" s="100"/>
      <c r="AT934" s="100"/>
      <c r="AU934" s="100"/>
      <c r="AV934" s="100"/>
      <c r="AW934" s="100"/>
      <c r="AX934" s="100"/>
      <c r="AY934" s="100"/>
      <c r="AZ934" s="100"/>
      <c r="BA934" s="100"/>
      <c r="BB934" s="100"/>
      <c r="BC934" s="100"/>
      <c r="BD934" s="100"/>
      <c r="BE934" s="100"/>
      <c r="BF934" s="100"/>
    </row>
    <row r="935">
      <c r="A935" s="100"/>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c r="AA935" s="100"/>
      <c r="AB935" s="100"/>
      <c r="AC935" s="100"/>
      <c r="AD935" s="100"/>
      <c r="AE935" s="100"/>
      <c r="AF935" s="100"/>
      <c r="AG935" s="100"/>
      <c r="AH935" s="100"/>
      <c r="AI935" s="100"/>
      <c r="AJ935" s="100"/>
      <c r="AK935" s="100"/>
      <c r="AL935" s="100"/>
      <c r="AM935" s="100"/>
      <c r="AN935" s="100"/>
      <c r="AO935" s="100"/>
      <c r="AP935" s="100"/>
      <c r="AQ935" s="100"/>
      <c r="AR935" s="100"/>
      <c r="AS935" s="100"/>
      <c r="AT935" s="100"/>
      <c r="AU935" s="100"/>
      <c r="AV935" s="100"/>
      <c r="AW935" s="100"/>
      <c r="AX935" s="100"/>
      <c r="AY935" s="100"/>
      <c r="AZ935" s="100"/>
      <c r="BA935" s="100"/>
      <c r="BB935" s="100"/>
      <c r="BC935" s="100"/>
      <c r="BD935" s="100"/>
      <c r="BE935" s="100"/>
      <c r="BF935" s="100"/>
    </row>
    <row r="936">
      <c r="A936" s="100"/>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c r="AA936" s="100"/>
      <c r="AB936" s="100"/>
      <c r="AC936" s="100"/>
      <c r="AD936" s="100"/>
      <c r="AE936" s="100"/>
      <c r="AF936" s="100"/>
      <c r="AG936" s="100"/>
      <c r="AH936" s="100"/>
      <c r="AI936" s="100"/>
      <c r="AJ936" s="100"/>
      <c r="AK936" s="100"/>
      <c r="AL936" s="100"/>
      <c r="AM936" s="100"/>
      <c r="AN936" s="100"/>
      <c r="AO936" s="100"/>
      <c r="AP936" s="100"/>
      <c r="AQ936" s="100"/>
      <c r="AR936" s="100"/>
      <c r="AS936" s="100"/>
      <c r="AT936" s="100"/>
      <c r="AU936" s="100"/>
      <c r="AV936" s="100"/>
      <c r="AW936" s="100"/>
      <c r="AX936" s="100"/>
      <c r="AY936" s="100"/>
      <c r="AZ936" s="100"/>
      <c r="BA936" s="100"/>
      <c r="BB936" s="100"/>
      <c r="BC936" s="100"/>
      <c r="BD936" s="100"/>
      <c r="BE936" s="100"/>
      <c r="BF936" s="100"/>
    </row>
    <row r="937">
      <c r="A937" s="100"/>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c r="AA937" s="100"/>
      <c r="AB937" s="100"/>
      <c r="AC937" s="100"/>
      <c r="AD937" s="100"/>
      <c r="AE937" s="100"/>
      <c r="AF937" s="100"/>
      <c r="AG937" s="100"/>
      <c r="AH937" s="100"/>
      <c r="AI937" s="100"/>
      <c r="AJ937" s="100"/>
      <c r="AK937" s="100"/>
      <c r="AL937" s="100"/>
      <c r="AM937" s="100"/>
      <c r="AN937" s="100"/>
      <c r="AO937" s="100"/>
      <c r="AP937" s="100"/>
      <c r="AQ937" s="100"/>
      <c r="AR937" s="100"/>
      <c r="AS937" s="100"/>
      <c r="AT937" s="100"/>
      <c r="AU937" s="100"/>
      <c r="AV937" s="100"/>
      <c r="AW937" s="100"/>
      <c r="AX937" s="100"/>
      <c r="AY937" s="100"/>
      <c r="AZ937" s="100"/>
      <c r="BA937" s="100"/>
      <c r="BB937" s="100"/>
      <c r="BC937" s="100"/>
      <c r="BD937" s="100"/>
      <c r="BE937" s="100"/>
      <c r="BF937" s="100"/>
    </row>
    <row r="938">
      <c r="A938" s="100"/>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c r="AA938" s="100"/>
      <c r="AB938" s="100"/>
      <c r="AC938" s="100"/>
      <c r="AD938" s="100"/>
      <c r="AE938" s="100"/>
      <c r="AF938" s="100"/>
      <c r="AG938" s="100"/>
      <c r="AH938" s="100"/>
      <c r="AI938" s="100"/>
      <c r="AJ938" s="100"/>
      <c r="AK938" s="100"/>
      <c r="AL938" s="100"/>
      <c r="AM938" s="100"/>
      <c r="AN938" s="100"/>
      <c r="AO938" s="100"/>
      <c r="AP938" s="100"/>
      <c r="AQ938" s="100"/>
      <c r="AR938" s="100"/>
      <c r="AS938" s="100"/>
      <c r="AT938" s="100"/>
      <c r="AU938" s="100"/>
      <c r="AV938" s="100"/>
      <c r="AW938" s="100"/>
      <c r="AX938" s="100"/>
      <c r="AY938" s="100"/>
      <c r="AZ938" s="100"/>
      <c r="BA938" s="100"/>
      <c r="BB938" s="100"/>
      <c r="BC938" s="100"/>
      <c r="BD938" s="100"/>
      <c r="BE938" s="100"/>
      <c r="BF938" s="100"/>
    </row>
    <row r="939">
      <c r="A939" s="100"/>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c r="AA939" s="100"/>
      <c r="AB939" s="100"/>
      <c r="AC939" s="100"/>
      <c r="AD939" s="100"/>
      <c r="AE939" s="100"/>
      <c r="AF939" s="100"/>
      <c r="AG939" s="100"/>
      <c r="AH939" s="100"/>
      <c r="AI939" s="100"/>
      <c r="AJ939" s="100"/>
      <c r="AK939" s="100"/>
      <c r="AL939" s="100"/>
      <c r="AM939" s="100"/>
      <c r="AN939" s="100"/>
      <c r="AO939" s="100"/>
      <c r="AP939" s="100"/>
      <c r="AQ939" s="100"/>
      <c r="AR939" s="100"/>
      <c r="AS939" s="100"/>
      <c r="AT939" s="100"/>
      <c r="AU939" s="100"/>
      <c r="AV939" s="100"/>
      <c r="AW939" s="100"/>
      <c r="AX939" s="100"/>
      <c r="AY939" s="100"/>
      <c r="AZ939" s="100"/>
      <c r="BA939" s="100"/>
      <c r="BB939" s="100"/>
      <c r="BC939" s="100"/>
      <c r="BD939" s="100"/>
      <c r="BE939" s="100"/>
      <c r="BF939" s="100"/>
    </row>
    <row r="940">
      <c r="A940" s="100"/>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c r="AA940" s="100"/>
      <c r="AB940" s="100"/>
      <c r="AC940" s="100"/>
      <c r="AD940" s="100"/>
      <c r="AE940" s="100"/>
      <c r="AF940" s="100"/>
      <c r="AG940" s="100"/>
      <c r="AH940" s="100"/>
      <c r="AI940" s="100"/>
      <c r="AJ940" s="100"/>
      <c r="AK940" s="100"/>
      <c r="AL940" s="100"/>
      <c r="AM940" s="100"/>
      <c r="AN940" s="100"/>
      <c r="AO940" s="100"/>
      <c r="AP940" s="100"/>
      <c r="AQ940" s="100"/>
      <c r="AR940" s="100"/>
      <c r="AS940" s="100"/>
      <c r="AT940" s="100"/>
      <c r="AU940" s="100"/>
      <c r="AV940" s="100"/>
      <c r="AW940" s="100"/>
      <c r="AX940" s="100"/>
      <c r="AY940" s="100"/>
      <c r="AZ940" s="100"/>
      <c r="BA940" s="100"/>
      <c r="BB940" s="100"/>
      <c r="BC940" s="100"/>
      <c r="BD940" s="100"/>
      <c r="BE940" s="100"/>
      <c r="BF940" s="100"/>
    </row>
    <row r="941">
      <c r="A941" s="100"/>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c r="AA941" s="100"/>
      <c r="AB941" s="100"/>
      <c r="AC941" s="100"/>
      <c r="AD941" s="100"/>
      <c r="AE941" s="100"/>
      <c r="AF941" s="100"/>
      <c r="AG941" s="100"/>
      <c r="AH941" s="100"/>
      <c r="AI941" s="100"/>
      <c r="AJ941" s="100"/>
      <c r="AK941" s="100"/>
      <c r="AL941" s="100"/>
      <c r="AM941" s="100"/>
      <c r="AN941" s="100"/>
      <c r="AO941" s="100"/>
      <c r="AP941" s="100"/>
      <c r="AQ941" s="100"/>
      <c r="AR941" s="100"/>
      <c r="AS941" s="100"/>
      <c r="AT941" s="100"/>
      <c r="AU941" s="100"/>
      <c r="AV941" s="100"/>
      <c r="AW941" s="100"/>
      <c r="AX941" s="100"/>
      <c r="AY941" s="100"/>
      <c r="AZ941" s="100"/>
      <c r="BA941" s="100"/>
      <c r="BB941" s="100"/>
      <c r="BC941" s="100"/>
      <c r="BD941" s="100"/>
      <c r="BE941" s="100"/>
      <c r="BF941" s="100"/>
    </row>
    <row r="942">
      <c r="A942" s="100"/>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c r="AA942" s="100"/>
      <c r="AB942" s="100"/>
      <c r="AC942" s="100"/>
      <c r="AD942" s="100"/>
      <c r="AE942" s="100"/>
      <c r="AF942" s="100"/>
      <c r="AG942" s="100"/>
      <c r="AH942" s="100"/>
      <c r="AI942" s="100"/>
      <c r="AJ942" s="100"/>
      <c r="AK942" s="100"/>
      <c r="AL942" s="100"/>
      <c r="AM942" s="100"/>
      <c r="AN942" s="100"/>
      <c r="AO942" s="100"/>
      <c r="AP942" s="100"/>
      <c r="AQ942" s="100"/>
      <c r="AR942" s="100"/>
      <c r="AS942" s="100"/>
      <c r="AT942" s="100"/>
      <c r="AU942" s="100"/>
      <c r="AV942" s="100"/>
      <c r="AW942" s="100"/>
      <c r="AX942" s="100"/>
      <c r="AY942" s="100"/>
      <c r="AZ942" s="100"/>
      <c r="BA942" s="100"/>
      <c r="BB942" s="100"/>
      <c r="BC942" s="100"/>
      <c r="BD942" s="100"/>
      <c r="BE942" s="100"/>
      <c r="BF942" s="100"/>
    </row>
    <row r="943">
      <c r="A943" s="100"/>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c r="AA943" s="100"/>
      <c r="AB943" s="100"/>
      <c r="AC943" s="100"/>
      <c r="AD943" s="100"/>
      <c r="AE943" s="100"/>
      <c r="AF943" s="100"/>
      <c r="AG943" s="100"/>
      <c r="AH943" s="100"/>
      <c r="AI943" s="100"/>
      <c r="AJ943" s="100"/>
      <c r="AK943" s="100"/>
      <c r="AL943" s="100"/>
      <c r="AM943" s="100"/>
      <c r="AN943" s="100"/>
      <c r="AO943" s="100"/>
      <c r="AP943" s="100"/>
      <c r="AQ943" s="100"/>
      <c r="AR943" s="100"/>
      <c r="AS943" s="100"/>
      <c r="AT943" s="100"/>
      <c r="AU943" s="100"/>
      <c r="AV943" s="100"/>
      <c r="AW943" s="100"/>
      <c r="AX943" s="100"/>
      <c r="AY943" s="100"/>
      <c r="AZ943" s="100"/>
      <c r="BA943" s="100"/>
      <c r="BB943" s="100"/>
      <c r="BC943" s="100"/>
      <c r="BD943" s="100"/>
      <c r="BE943" s="100"/>
      <c r="BF943" s="100"/>
    </row>
    <row r="944">
      <c r="A944" s="100"/>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c r="AA944" s="100"/>
      <c r="AB944" s="100"/>
      <c r="AC944" s="100"/>
      <c r="AD944" s="100"/>
      <c r="AE944" s="100"/>
      <c r="AF944" s="100"/>
      <c r="AG944" s="100"/>
      <c r="AH944" s="100"/>
      <c r="AI944" s="100"/>
      <c r="AJ944" s="100"/>
      <c r="AK944" s="100"/>
      <c r="AL944" s="100"/>
      <c r="AM944" s="100"/>
      <c r="AN944" s="100"/>
      <c r="AO944" s="100"/>
      <c r="AP944" s="100"/>
      <c r="AQ944" s="100"/>
      <c r="AR944" s="100"/>
      <c r="AS944" s="100"/>
      <c r="AT944" s="100"/>
      <c r="AU944" s="100"/>
      <c r="AV944" s="100"/>
      <c r="AW944" s="100"/>
      <c r="AX944" s="100"/>
      <c r="AY944" s="100"/>
      <c r="AZ944" s="100"/>
      <c r="BA944" s="100"/>
      <c r="BB944" s="100"/>
      <c r="BC944" s="100"/>
      <c r="BD944" s="100"/>
      <c r="BE944" s="100"/>
      <c r="BF944" s="100"/>
    </row>
    <row r="945">
      <c r="A945" s="100"/>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c r="AA945" s="100"/>
      <c r="AB945" s="100"/>
      <c r="AC945" s="100"/>
      <c r="AD945" s="100"/>
      <c r="AE945" s="100"/>
      <c r="AF945" s="100"/>
      <c r="AG945" s="100"/>
      <c r="AH945" s="100"/>
      <c r="AI945" s="100"/>
      <c r="AJ945" s="100"/>
      <c r="AK945" s="100"/>
      <c r="AL945" s="100"/>
      <c r="AM945" s="100"/>
      <c r="AN945" s="100"/>
      <c r="AO945" s="100"/>
      <c r="AP945" s="100"/>
      <c r="AQ945" s="100"/>
      <c r="AR945" s="100"/>
      <c r="AS945" s="100"/>
      <c r="AT945" s="100"/>
      <c r="AU945" s="100"/>
      <c r="AV945" s="100"/>
      <c r="AW945" s="100"/>
      <c r="AX945" s="100"/>
      <c r="AY945" s="100"/>
      <c r="AZ945" s="100"/>
      <c r="BA945" s="100"/>
      <c r="BB945" s="100"/>
      <c r="BC945" s="100"/>
      <c r="BD945" s="100"/>
      <c r="BE945" s="100"/>
      <c r="BF945" s="100"/>
    </row>
    <row r="946">
      <c r="A946" s="100"/>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c r="AA946" s="100"/>
      <c r="AB946" s="100"/>
      <c r="AC946" s="100"/>
      <c r="AD946" s="100"/>
      <c r="AE946" s="100"/>
      <c r="AF946" s="100"/>
      <c r="AG946" s="100"/>
      <c r="AH946" s="100"/>
      <c r="AI946" s="100"/>
      <c r="AJ946" s="100"/>
      <c r="AK946" s="100"/>
      <c r="AL946" s="100"/>
      <c r="AM946" s="100"/>
      <c r="AN946" s="100"/>
      <c r="AO946" s="100"/>
      <c r="AP946" s="100"/>
      <c r="AQ946" s="100"/>
      <c r="AR946" s="100"/>
      <c r="AS946" s="100"/>
      <c r="AT946" s="100"/>
      <c r="AU946" s="100"/>
      <c r="AV946" s="100"/>
      <c r="AW946" s="100"/>
      <c r="AX946" s="100"/>
      <c r="AY946" s="100"/>
      <c r="AZ946" s="100"/>
      <c r="BA946" s="100"/>
      <c r="BB946" s="100"/>
      <c r="BC946" s="100"/>
      <c r="BD946" s="100"/>
      <c r="BE946" s="100"/>
      <c r="BF946" s="100"/>
    </row>
    <row r="947">
      <c r="A947" s="100"/>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c r="AA947" s="100"/>
      <c r="AB947" s="100"/>
      <c r="AC947" s="100"/>
      <c r="AD947" s="100"/>
      <c r="AE947" s="100"/>
      <c r="AF947" s="100"/>
      <c r="AG947" s="100"/>
      <c r="AH947" s="100"/>
      <c r="AI947" s="100"/>
      <c r="AJ947" s="100"/>
      <c r="AK947" s="100"/>
      <c r="AL947" s="100"/>
      <c r="AM947" s="100"/>
      <c r="AN947" s="100"/>
      <c r="AO947" s="100"/>
      <c r="AP947" s="100"/>
      <c r="AQ947" s="100"/>
      <c r="AR947" s="100"/>
      <c r="AS947" s="100"/>
      <c r="AT947" s="100"/>
      <c r="AU947" s="100"/>
      <c r="AV947" s="100"/>
      <c r="AW947" s="100"/>
      <c r="AX947" s="100"/>
      <c r="AY947" s="100"/>
      <c r="AZ947" s="100"/>
      <c r="BA947" s="100"/>
      <c r="BB947" s="100"/>
      <c r="BC947" s="100"/>
      <c r="BD947" s="100"/>
      <c r="BE947" s="100"/>
      <c r="BF947" s="100"/>
    </row>
    <row r="948">
      <c r="A948" s="100"/>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c r="AA948" s="100"/>
      <c r="AB948" s="100"/>
      <c r="AC948" s="100"/>
      <c r="AD948" s="100"/>
      <c r="AE948" s="100"/>
      <c r="AF948" s="100"/>
      <c r="AG948" s="100"/>
      <c r="AH948" s="100"/>
      <c r="AI948" s="100"/>
      <c r="AJ948" s="100"/>
      <c r="AK948" s="100"/>
      <c r="AL948" s="100"/>
      <c r="AM948" s="100"/>
      <c r="AN948" s="100"/>
      <c r="AO948" s="100"/>
      <c r="AP948" s="100"/>
      <c r="AQ948" s="100"/>
      <c r="AR948" s="100"/>
      <c r="AS948" s="100"/>
      <c r="AT948" s="100"/>
      <c r="AU948" s="100"/>
      <c r="AV948" s="100"/>
      <c r="AW948" s="100"/>
      <c r="AX948" s="100"/>
      <c r="AY948" s="100"/>
      <c r="AZ948" s="100"/>
      <c r="BA948" s="100"/>
      <c r="BB948" s="100"/>
      <c r="BC948" s="100"/>
      <c r="BD948" s="100"/>
      <c r="BE948" s="100"/>
      <c r="BF948" s="100"/>
    </row>
    <row r="949">
      <c r="A949" s="100"/>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c r="AA949" s="100"/>
      <c r="AB949" s="100"/>
      <c r="AC949" s="100"/>
      <c r="AD949" s="100"/>
      <c r="AE949" s="100"/>
      <c r="AF949" s="100"/>
      <c r="AG949" s="100"/>
      <c r="AH949" s="100"/>
      <c r="AI949" s="100"/>
      <c r="AJ949" s="100"/>
      <c r="AK949" s="100"/>
      <c r="AL949" s="100"/>
      <c r="AM949" s="100"/>
      <c r="AN949" s="100"/>
      <c r="AO949" s="100"/>
      <c r="AP949" s="100"/>
      <c r="AQ949" s="100"/>
      <c r="AR949" s="100"/>
      <c r="AS949" s="100"/>
      <c r="AT949" s="100"/>
      <c r="AU949" s="100"/>
      <c r="AV949" s="100"/>
      <c r="AW949" s="100"/>
      <c r="AX949" s="100"/>
      <c r="AY949" s="100"/>
      <c r="AZ949" s="100"/>
      <c r="BA949" s="100"/>
      <c r="BB949" s="100"/>
      <c r="BC949" s="100"/>
      <c r="BD949" s="100"/>
      <c r="BE949" s="100"/>
      <c r="BF949" s="100"/>
    </row>
    <row r="950">
      <c r="A950" s="100"/>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c r="AA950" s="100"/>
      <c r="AB950" s="100"/>
      <c r="AC950" s="100"/>
      <c r="AD950" s="100"/>
      <c r="AE950" s="100"/>
      <c r="AF950" s="100"/>
      <c r="AG950" s="100"/>
      <c r="AH950" s="100"/>
      <c r="AI950" s="100"/>
      <c r="AJ950" s="100"/>
      <c r="AK950" s="100"/>
      <c r="AL950" s="100"/>
      <c r="AM950" s="100"/>
      <c r="AN950" s="100"/>
      <c r="AO950" s="100"/>
      <c r="AP950" s="100"/>
      <c r="AQ950" s="100"/>
      <c r="AR950" s="100"/>
      <c r="AS950" s="100"/>
      <c r="AT950" s="100"/>
      <c r="AU950" s="100"/>
      <c r="AV950" s="100"/>
      <c r="AW950" s="100"/>
      <c r="AX950" s="100"/>
      <c r="AY950" s="100"/>
      <c r="AZ950" s="100"/>
      <c r="BA950" s="100"/>
      <c r="BB950" s="100"/>
      <c r="BC950" s="100"/>
      <c r="BD950" s="100"/>
      <c r="BE950" s="100"/>
      <c r="BF950" s="100"/>
    </row>
    <row r="951">
      <c r="A951" s="100"/>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c r="AA951" s="100"/>
      <c r="AB951" s="100"/>
      <c r="AC951" s="100"/>
      <c r="AD951" s="100"/>
      <c r="AE951" s="100"/>
      <c r="AF951" s="100"/>
      <c r="AG951" s="100"/>
      <c r="AH951" s="100"/>
      <c r="AI951" s="100"/>
      <c r="AJ951" s="100"/>
      <c r="AK951" s="100"/>
      <c r="AL951" s="100"/>
      <c r="AM951" s="100"/>
      <c r="AN951" s="100"/>
      <c r="AO951" s="100"/>
      <c r="AP951" s="100"/>
      <c r="AQ951" s="100"/>
      <c r="AR951" s="100"/>
      <c r="AS951" s="100"/>
      <c r="AT951" s="100"/>
      <c r="AU951" s="100"/>
      <c r="AV951" s="100"/>
      <c r="AW951" s="100"/>
      <c r="AX951" s="100"/>
      <c r="AY951" s="100"/>
      <c r="AZ951" s="100"/>
      <c r="BA951" s="100"/>
      <c r="BB951" s="100"/>
      <c r="BC951" s="100"/>
      <c r="BD951" s="100"/>
      <c r="BE951" s="100"/>
      <c r="BF951" s="100"/>
    </row>
    <row r="952">
      <c r="A952" s="100"/>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c r="AA952" s="100"/>
      <c r="AB952" s="100"/>
      <c r="AC952" s="100"/>
      <c r="AD952" s="100"/>
      <c r="AE952" s="100"/>
      <c r="AF952" s="100"/>
      <c r="AG952" s="100"/>
      <c r="AH952" s="100"/>
      <c r="AI952" s="100"/>
      <c r="AJ952" s="100"/>
      <c r="AK952" s="100"/>
      <c r="AL952" s="100"/>
      <c r="AM952" s="100"/>
      <c r="AN952" s="100"/>
      <c r="AO952" s="100"/>
      <c r="AP952" s="100"/>
      <c r="AQ952" s="100"/>
      <c r="AR952" s="100"/>
      <c r="AS952" s="100"/>
      <c r="AT952" s="100"/>
      <c r="AU952" s="100"/>
      <c r="AV952" s="100"/>
      <c r="AW952" s="100"/>
      <c r="AX952" s="100"/>
      <c r="AY952" s="100"/>
      <c r="AZ952" s="100"/>
      <c r="BA952" s="100"/>
      <c r="BB952" s="100"/>
      <c r="BC952" s="100"/>
      <c r="BD952" s="100"/>
      <c r="BE952" s="100"/>
      <c r="BF952" s="100"/>
    </row>
    <row r="953">
      <c r="A953" s="100"/>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c r="AA953" s="100"/>
      <c r="AB953" s="100"/>
      <c r="AC953" s="100"/>
      <c r="AD953" s="100"/>
      <c r="AE953" s="100"/>
      <c r="AF953" s="100"/>
      <c r="AG953" s="100"/>
      <c r="AH953" s="100"/>
      <c r="AI953" s="100"/>
      <c r="AJ953" s="100"/>
      <c r="AK953" s="100"/>
      <c r="AL953" s="100"/>
      <c r="AM953" s="100"/>
      <c r="AN953" s="100"/>
      <c r="AO953" s="100"/>
      <c r="AP953" s="100"/>
      <c r="AQ953" s="100"/>
      <c r="AR953" s="100"/>
      <c r="AS953" s="100"/>
      <c r="AT953" s="100"/>
      <c r="AU953" s="100"/>
      <c r="AV953" s="100"/>
      <c r="AW953" s="100"/>
      <c r="AX953" s="100"/>
      <c r="AY953" s="100"/>
      <c r="AZ953" s="100"/>
      <c r="BA953" s="100"/>
      <c r="BB953" s="100"/>
      <c r="BC953" s="100"/>
      <c r="BD953" s="100"/>
      <c r="BE953" s="100"/>
      <c r="BF953" s="100"/>
    </row>
    <row r="954">
      <c r="A954" s="100"/>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c r="AA954" s="100"/>
      <c r="AB954" s="100"/>
      <c r="AC954" s="100"/>
      <c r="AD954" s="100"/>
      <c r="AE954" s="100"/>
      <c r="AF954" s="100"/>
      <c r="AG954" s="100"/>
      <c r="AH954" s="100"/>
      <c r="AI954" s="100"/>
      <c r="AJ954" s="100"/>
      <c r="AK954" s="100"/>
      <c r="AL954" s="100"/>
      <c r="AM954" s="100"/>
      <c r="AN954" s="100"/>
      <c r="AO954" s="100"/>
      <c r="AP954" s="100"/>
      <c r="AQ954" s="100"/>
      <c r="AR954" s="100"/>
      <c r="AS954" s="100"/>
      <c r="AT954" s="100"/>
      <c r="AU954" s="100"/>
      <c r="AV954" s="100"/>
      <c r="AW954" s="100"/>
      <c r="AX954" s="100"/>
      <c r="AY954" s="100"/>
      <c r="AZ954" s="100"/>
      <c r="BA954" s="100"/>
      <c r="BB954" s="100"/>
      <c r="BC954" s="100"/>
      <c r="BD954" s="100"/>
      <c r="BE954" s="100"/>
      <c r="BF954" s="100"/>
    </row>
    <row r="955">
      <c r="A955" s="100"/>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c r="AA955" s="100"/>
      <c r="AB955" s="100"/>
      <c r="AC955" s="100"/>
      <c r="AD955" s="100"/>
      <c r="AE955" s="100"/>
      <c r="AF955" s="100"/>
      <c r="AG955" s="100"/>
      <c r="AH955" s="100"/>
      <c r="AI955" s="100"/>
      <c r="AJ955" s="100"/>
      <c r="AK955" s="100"/>
      <c r="AL955" s="100"/>
      <c r="AM955" s="100"/>
      <c r="AN955" s="100"/>
      <c r="AO955" s="100"/>
      <c r="AP955" s="100"/>
      <c r="AQ955" s="100"/>
      <c r="AR955" s="100"/>
      <c r="AS955" s="100"/>
      <c r="AT955" s="100"/>
      <c r="AU955" s="100"/>
      <c r="AV955" s="100"/>
      <c r="AW955" s="100"/>
      <c r="AX955" s="100"/>
      <c r="AY955" s="100"/>
      <c r="AZ955" s="100"/>
      <c r="BA955" s="100"/>
      <c r="BB955" s="100"/>
      <c r="BC955" s="100"/>
      <c r="BD955" s="100"/>
      <c r="BE955" s="100"/>
      <c r="BF955" s="100"/>
    </row>
    <row r="956">
      <c r="A956" s="100"/>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c r="AA956" s="100"/>
      <c r="AB956" s="100"/>
      <c r="AC956" s="100"/>
      <c r="AD956" s="100"/>
      <c r="AE956" s="100"/>
      <c r="AF956" s="100"/>
      <c r="AG956" s="100"/>
      <c r="AH956" s="100"/>
      <c r="AI956" s="100"/>
      <c r="AJ956" s="100"/>
      <c r="AK956" s="100"/>
      <c r="AL956" s="100"/>
      <c r="AM956" s="100"/>
      <c r="AN956" s="100"/>
      <c r="AO956" s="100"/>
      <c r="AP956" s="100"/>
      <c r="AQ956" s="100"/>
      <c r="AR956" s="100"/>
      <c r="AS956" s="100"/>
      <c r="AT956" s="100"/>
      <c r="AU956" s="100"/>
      <c r="AV956" s="100"/>
      <c r="AW956" s="100"/>
      <c r="AX956" s="100"/>
      <c r="AY956" s="100"/>
      <c r="AZ956" s="100"/>
      <c r="BA956" s="100"/>
      <c r="BB956" s="100"/>
      <c r="BC956" s="100"/>
      <c r="BD956" s="100"/>
      <c r="BE956" s="100"/>
      <c r="BF956" s="100"/>
    </row>
    <row r="957">
      <c r="A957" s="100"/>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c r="AA957" s="100"/>
      <c r="AB957" s="100"/>
      <c r="AC957" s="100"/>
      <c r="AD957" s="100"/>
      <c r="AE957" s="100"/>
      <c r="AF957" s="100"/>
      <c r="AG957" s="100"/>
      <c r="AH957" s="100"/>
      <c r="AI957" s="100"/>
      <c r="AJ957" s="100"/>
      <c r="AK957" s="100"/>
      <c r="AL957" s="100"/>
      <c r="AM957" s="100"/>
      <c r="AN957" s="100"/>
      <c r="AO957" s="100"/>
      <c r="AP957" s="100"/>
      <c r="AQ957" s="100"/>
      <c r="AR957" s="100"/>
      <c r="AS957" s="100"/>
      <c r="AT957" s="100"/>
      <c r="AU957" s="100"/>
      <c r="AV957" s="100"/>
      <c r="AW957" s="100"/>
      <c r="AX957" s="100"/>
      <c r="AY957" s="100"/>
      <c r="AZ957" s="100"/>
      <c r="BA957" s="100"/>
      <c r="BB957" s="100"/>
      <c r="BC957" s="100"/>
      <c r="BD957" s="100"/>
      <c r="BE957" s="100"/>
      <c r="BF957" s="100"/>
    </row>
    <row r="958">
      <c r="A958" s="100"/>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c r="AA958" s="100"/>
      <c r="AB958" s="100"/>
      <c r="AC958" s="100"/>
      <c r="AD958" s="100"/>
      <c r="AE958" s="100"/>
      <c r="AF958" s="100"/>
      <c r="AG958" s="100"/>
      <c r="AH958" s="100"/>
      <c r="AI958" s="100"/>
      <c r="AJ958" s="100"/>
      <c r="AK958" s="100"/>
      <c r="AL958" s="100"/>
      <c r="AM958" s="100"/>
      <c r="AN958" s="100"/>
      <c r="AO958" s="100"/>
      <c r="AP958" s="100"/>
      <c r="AQ958" s="100"/>
      <c r="AR958" s="100"/>
      <c r="AS958" s="100"/>
      <c r="AT958" s="100"/>
      <c r="AU958" s="100"/>
      <c r="AV958" s="100"/>
      <c r="AW958" s="100"/>
      <c r="AX958" s="100"/>
      <c r="AY958" s="100"/>
      <c r="AZ958" s="100"/>
      <c r="BA958" s="100"/>
      <c r="BB958" s="100"/>
      <c r="BC958" s="100"/>
      <c r="BD958" s="100"/>
      <c r="BE958" s="100"/>
      <c r="BF958" s="100"/>
    </row>
    <row r="959">
      <c r="A959" s="100"/>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c r="AA959" s="100"/>
      <c r="AB959" s="100"/>
      <c r="AC959" s="100"/>
      <c r="AD959" s="100"/>
      <c r="AE959" s="100"/>
      <c r="AF959" s="100"/>
      <c r="AG959" s="100"/>
      <c r="AH959" s="100"/>
      <c r="AI959" s="100"/>
      <c r="AJ959" s="100"/>
      <c r="AK959" s="100"/>
      <c r="AL959" s="100"/>
      <c r="AM959" s="100"/>
      <c r="AN959" s="100"/>
      <c r="AO959" s="100"/>
      <c r="AP959" s="100"/>
      <c r="AQ959" s="100"/>
      <c r="AR959" s="100"/>
      <c r="AS959" s="100"/>
      <c r="AT959" s="100"/>
      <c r="AU959" s="100"/>
      <c r="AV959" s="100"/>
      <c r="AW959" s="100"/>
      <c r="AX959" s="100"/>
      <c r="AY959" s="100"/>
      <c r="AZ959" s="100"/>
      <c r="BA959" s="100"/>
      <c r="BB959" s="100"/>
      <c r="BC959" s="100"/>
      <c r="BD959" s="100"/>
      <c r="BE959" s="100"/>
      <c r="BF959" s="100"/>
    </row>
    <row r="960">
      <c r="A960" s="100"/>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c r="AA960" s="100"/>
      <c r="AB960" s="100"/>
      <c r="AC960" s="100"/>
      <c r="AD960" s="100"/>
      <c r="AE960" s="100"/>
      <c r="AF960" s="100"/>
      <c r="AG960" s="100"/>
      <c r="AH960" s="100"/>
      <c r="AI960" s="100"/>
      <c r="AJ960" s="100"/>
      <c r="AK960" s="100"/>
      <c r="AL960" s="100"/>
      <c r="AM960" s="100"/>
      <c r="AN960" s="100"/>
      <c r="AO960" s="100"/>
      <c r="AP960" s="100"/>
      <c r="AQ960" s="100"/>
      <c r="AR960" s="100"/>
      <c r="AS960" s="100"/>
      <c r="AT960" s="100"/>
      <c r="AU960" s="100"/>
      <c r="AV960" s="100"/>
      <c r="AW960" s="100"/>
      <c r="AX960" s="100"/>
      <c r="AY960" s="100"/>
      <c r="AZ960" s="100"/>
      <c r="BA960" s="100"/>
      <c r="BB960" s="100"/>
      <c r="BC960" s="100"/>
      <c r="BD960" s="100"/>
      <c r="BE960" s="100"/>
      <c r="BF960" s="100"/>
    </row>
    <row r="961">
      <c r="A961" s="100"/>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c r="AA961" s="100"/>
      <c r="AB961" s="100"/>
      <c r="AC961" s="100"/>
      <c r="AD961" s="100"/>
      <c r="AE961" s="100"/>
      <c r="AF961" s="100"/>
      <c r="AG961" s="100"/>
      <c r="AH961" s="100"/>
      <c r="AI961" s="100"/>
      <c r="AJ961" s="100"/>
      <c r="AK961" s="100"/>
      <c r="AL961" s="100"/>
      <c r="AM961" s="100"/>
      <c r="AN961" s="100"/>
      <c r="AO961" s="100"/>
      <c r="AP961" s="100"/>
      <c r="AQ961" s="100"/>
      <c r="AR961" s="100"/>
      <c r="AS961" s="100"/>
      <c r="AT961" s="100"/>
      <c r="AU961" s="100"/>
      <c r="AV961" s="100"/>
      <c r="AW961" s="100"/>
      <c r="AX961" s="100"/>
      <c r="AY961" s="100"/>
      <c r="AZ961" s="100"/>
      <c r="BA961" s="100"/>
      <c r="BB961" s="100"/>
      <c r="BC961" s="100"/>
      <c r="BD961" s="100"/>
      <c r="BE961" s="100"/>
      <c r="BF961" s="100"/>
    </row>
    <row r="962">
      <c r="A962" s="100"/>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c r="AA962" s="100"/>
      <c r="AB962" s="100"/>
      <c r="AC962" s="100"/>
      <c r="AD962" s="100"/>
      <c r="AE962" s="100"/>
      <c r="AF962" s="100"/>
      <c r="AG962" s="100"/>
      <c r="AH962" s="100"/>
      <c r="AI962" s="100"/>
      <c r="AJ962" s="100"/>
      <c r="AK962" s="100"/>
      <c r="AL962" s="100"/>
      <c r="AM962" s="100"/>
      <c r="AN962" s="100"/>
      <c r="AO962" s="100"/>
      <c r="AP962" s="100"/>
      <c r="AQ962" s="100"/>
      <c r="AR962" s="100"/>
      <c r="AS962" s="100"/>
      <c r="AT962" s="100"/>
      <c r="AU962" s="100"/>
      <c r="AV962" s="100"/>
      <c r="AW962" s="100"/>
      <c r="AX962" s="100"/>
      <c r="AY962" s="100"/>
      <c r="AZ962" s="100"/>
      <c r="BA962" s="100"/>
      <c r="BB962" s="100"/>
      <c r="BC962" s="100"/>
      <c r="BD962" s="100"/>
      <c r="BE962" s="100"/>
      <c r="BF962" s="100"/>
    </row>
    <row r="963">
      <c r="A963" s="100"/>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c r="AA963" s="100"/>
      <c r="AB963" s="100"/>
      <c r="AC963" s="100"/>
      <c r="AD963" s="100"/>
      <c r="AE963" s="100"/>
      <c r="AF963" s="100"/>
      <c r="AG963" s="100"/>
      <c r="AH963" s="100"/>
      <c r="AI963" s="100"/>
      <c r="AJ963" s="100"/>
      <c r="AK963" s="100"/>
      <c r="AL963" s="100"/>
      <c r="AM963" s="100"/>
      <c r="AN963" s="100"/>
      <c r="AO963" s="100"/>
      <c r="AP963" s="100"/>
      <c r="AQ963" s="100"/>
      <c r="AR963" s="100"/>
      <c r="AS963" s="100"/>
      <c r="AT963" s="100"/>
      <c r="AU963" s="100"/>
      <c r="AV963" s="100"/>
      <c r="AW963" s="100"/>
      <c r="AX963" s="100"/>
      <c r="AY963" s="100"/>
      <c r="AZ963" s="100"/>
      <c r="BA963" s="100"/>
      <c r="BB963" s="100"/>
      <c r="BC963" s="100"/>
      <c r="BD963" s="100"/>
      <c r="BE963" s="100"/>
      <c r="BF963" s="100"/>
    </row>
    <row r="964">
      <c r="A964" s="100"/>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c r="AA964" s="100"/>
      <c r="AB964" s="100"/>
      <c r="AC964" s="100"/>
      <c r="AD964" s="100"/>
      <c r="AE964" s="100"/>
      <c r="AF964" s="100"/>
      <c r="AG964" s="100"/>
      <c r="AH964" s="100"/>
      <c r="AI964" s="100"/>
      <c r="AJ964" s="100"/>
      <c r="AK964" s="100"/>
      <c r="AL964" s="100"/>
      <c r="AM964" s="100"/>
      <c r="AN964" s="100"/>
      <c r="AO964" s="100"/>
      <c r="AP964" s="100"/>
      <c r="AQ964" s="100"/>
      <c r="AR964" s="100"/>
      <c r="AS964" s="100"/>
      <c r="AT964" s="100"/>
      <c r="AU964" s="100"/>
      <c r="AV964" s="100"/>
      <c r="AW964" s="100"/>
      <c r="AX964" s="100"/>
      <c r="AY964" s="100"/>
      <c r="AZ964" s="100"/>
      <c r="BA964" s="100"/>
      <c r="BB964" s="100"/>
      <c r="BC964" s="100"/>
      <c r="BD964" s="100"/>
      <c r="BE964" s="100"/>
      <c r="BF964" s="100"/>
    </row>
    <row r="965">
      <c r="A965" s="100"/>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c r="AA965" s="100"/>
      <c r="AB965" s="100"/>
      <c r="AC965" s="100"/>
      <c r="AD965" s="100"/>
      <c r="AE965" s="100"/>
      <c r="AF965" s="100"/>
      <c r="AG965" s="100"/>
      <c r="AH965" s="100"/>
      <c r="AI965" s="100"/>
      <c r="AJ965" s="100"/>
      <c r="AK965" s="100"/>
      <c r="AL965" s="100"/>
      <c r="AM965" s="100"/>
      <c r="AN965" s="100"/>
      <c r="AO965" s="100"/>
      <c r="AP965" s="100"/>
      <c r="AQ965" s="100"/>
      <c r="AR965" s="100"/>
      <c r="AS965" s="100"/>
      <c r="AT965" s="100"/>
      <c r="AU965" s="100"/>
      <c r="AV965" s="100"/>
      <c r="AW965" s="100"/>
      <c r="AX965" s="100"/>
      <c r="AY965" s="100"/>
      <c r="AZ965" s="100"/>
      <c r="BA965" s="100"/>
      <c r="BB965" s="100"/>
      <c r="BC965" s="100"/>
      <c r="BD965" s="100"/>
      <c r="BE965" s="100"/>
      <c r="BF965" s="100"/>
    </row>
    <row r="966">
      <c r="A966" s="100"/>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c r="AA966" s="100"/>
      <c r="AB966" s="100"/>
      <c r="AC966" s="100"/>
      <c r="AD966" s="100"/>
      <c r="AE966" s="100"/>
      <c r="AF966" s="100"/>
      <c r="AG966" s="100"/>
      <c r="AH966" s="100"/>
      <c r="AI966" s="100"/>
      <c r="AJ966" s="100"/>
      <c r="AK966" s="100"/>
      <c r="AL966" s="100"/>
      <c r="AM966" s="100"/>
      <c r="AN966" s="100"/>
      <c r="AO966" s="100"/>
      <c r="AP966" s="100"/>
      <c r="AQ966" s="100"/>
      <c r="AR966" s="100"/>
      <c r="AS966" s="100"/>
      <c r="AT966" s="100"/>
      <c r="AU966" s="100"/>
      <c r="AV966" s="100"/>
      <c r="AW966" s="100"/>
      <c r="AX966" s="100"/>
      <c r="AY966" s="100"/>
      <c r="AZ966" s="100"/>
      <c r="BA966" s="100"/>
      <c r="BB966" s="100"/>
      <c r="BC966" s="100"/>
      <c r="BD966" s="100"/>
      <c r="BE966" s="100"/>
      <c r="BF966" s="100"/>
    </row>
    <row r="967">
      <c r="A967" s="100"/>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c r="AA967" s="100"/>
      <c r="AB967" s="100"/>
      <c r="AC967" s="100"/>
      <c r="AD967" s="100"/>
      <c r="AE967" s="100"/>
      <c r="AF967" s="100"/>
      <c r="AG967" s="100"/>
      <c r="AH967" s="100"/>
      <c r="AI967" s="100"/>
      <c r="AJ967" s="100"/>
      <c r="AK967" s="100"/>
      <c r="AL967" s="100"/>
      <c r="AM967" s="100"/>
      <c r="AN967" s="100"/>
      <c r="AO967" s="100"/>
      <c r="AP967" s="100"/>
      <c r="AQ967" s="100"/>
      <c r="AR967" s="100"/>
      <c r="AS967" s="100"/>
      <c r="AT967" s="100"/>
      <c r="AU967" s="100"/>
      <c r="AV967" s="100"/>
      <c r="AW967" s="100"/>
      <c r="AX967" s="100"/>
      <c r="AY967" s="100"/>
      <c r="AZ967" s="100"/>
      <c r="BA967" s="100"/>
      <c r="BB967" s="100"/>
      <c r="BC967" s="100"/>
      <c r="BD967" s="100"/>
      <c r="BE967" s="100"/>
      <c r="BF967" s="100"/>
    </row>
    <row r="968">
      <c r="A968" s="100"/>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c r="AA968" s="100"/>
      <c r="AB968" s="100"/>
      <c r="AC968" s="100"/>
      <c r="AD968" s="100"/>
      <c r="AE968" s="100"/>
      <c r="AF968" s="100"/>
      <c r="AG968" s="100"/>
      <c r="AH968" s="100"/>
      <c r="AI968" s="100"/>
      <c r="AJ968" s="100"/>
      <c r="AK968" s="100"/>
      <c r="AL968" s="100"/>
      <c r="AM968" s="100"/>
      <c r="AN968" s="100"/>
      <c r="AO968" s="100"/>
      <c r="AP968" s="100"/>
      <c r="AQ968" s="100"/>
      <c r="AR968" s="100"/>
      <c r="AS968" s="100"/>
      <c r="AT968" s="100"/>
      <c r="AU968" s="100"/>
      <c r="AV968" s="100"/>
      <c r="AW968" s="100"/>
      <c r="AX968" s="100"/>
      <c r="AY968" s="100"/>
      <c r="AZ968" s="100"/>
      <c r="BA968" s="100"/>
      <c r="BB968" s="100"/>
      <c r="BC968" s="100"/>
      <c r="BD968" s="100"/>
      <c r="BE968" s="100"/>
      <c r="BF968" s="100"/>
    </row>
    <row r="969">
      <c r="A969" s="100"/>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c r="AA969" s="100"/>
      <c r="AB969" s="100"/>
      <c r="AC969" s="100"/>
      <c r="AD969" s="100"/>
      <c r="AE969" s="100"/>
      <c r="AF969" s="100"/>
      <c r="AG969" s="100"/>
      <c r="AH969" s="100"/>
      <c r="AI969" s="100"/>
      <c r="AJ969" s="100"/>
      <c r="AK969" s="100"/>
      <c r="AL969" s="100"/>
      <c r="AM969" s="100"/>
      <c r="AN969" s="100"/>
      <c r="AO969" s="100"/>
      <c r="AP969" s="100"/>
      <c r="AQ969" s="100"/>
      <c r="AR969" s="100"/>
      <c r="AS969" s="100"/>
      <c r="AT969" s="100"/>
      <c r="AU969" s="100"/>
      <c r="AV969" s="100"/>
      <c r="AW969" s="100"/>
      <c r="AX969" s="100"/>
      <c r="AY969" s="100"/>
      <c r="AZ969" s="100"/>
      <c r="BA969" s="100"/>
      <c r="BB969" s="100"/>
      <c r="BC969" s="100"/>
      <c r="BD969" s="100"/>
      <c r="BE969" s="100"/>
      <c r="BF969" s="100"/>
    </row>
    <row r="970">
      <c r="A970" s="100"/>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c r="AA970" s="100"/>
      <c r="AB970" s="100"/>
      <c r="AC970" s="100"/>
      <c r="AD970" s="100"/>
      <c r="AE970" s="100"/>
      <c r="AF970" s="100"/>
      <c r="AG970" s="100"/>
      <c r="AH970" s="100"/>
      <c r="AI970" s="100"/>
      <c r="AJ970" s="100"/>
      <c r="AK970" s="100"/>
      <c r="AL970" s="100"/>
      <c r="AM970" s="100"/>
      <c r="AN970" s="100"/>
      <c r="AO970" s="100"/>
      <c r="AP970" s="100"/>
      <c r="AQ970" s="100"/>
      <c r="AR970" s="100"/>
      <c r="AS970" s="100"/>
      <c r="AT970" s="100"/>
      <c r="AU970" s="100"/>
      <c r="AV970" s="100"/>
      <c r="AW970" s="100"/>
      <c r="AX970" s="100"/>
      <c r="AY970" s="100"/>
      <c r="AZ970" s="100"/>
      <c r="BA970" s="100"/>
      <c r="BB970" s="100"/>
      <c r="BC970" s="100"/>
      <c r="BD970" s="100"/>
      <c r="BE970" s="100"/>
      <c r="BF970" s="100"/>
    </row>
    <row r="971">
      <c r="A971" s="100"/>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c r="AA971" s="100"/>
      <c r="AB971" s="100"/>
      <c r="AC971" s="100"/>
      <c r="AD971" s="100"/>
      <c r="AE971" s="100"/>
      <c r="AF971" s="100"/>
      <c r="AG971" s="100"/>
      <c r="AH971" s="100"/>
      <c r="AI971" s="100"/>
      <c r="AJ971" s="100"/>
      <c r="AK971" s="100"/>
      <c r="AL971" s="100"/>
      <c r="AM971" s="100"/>
      <c r="AN971" s="100"/>
      <c r="AO971" s="100"/>
      <c r="AP971" s="100"/>
      <c r="AQ971" s="100"/>
      <c r="AR971" s="100"/>
      <c r="AS971" s="100"/>
      <c r="AT971" s="100"/>
      <c r="AU971" s="100"/>
      <c r="AV971" s="100"/>
      <c r="AW971" s="100"/>
      <c r="AX971" s="100"/>
      <c r="AY971" s="100"/>
      <c r="AZ971" s="100"/>
      <c r="BA971" s="100"/>
      <c r="BB971" s="100"/>
      <c r="BC971" s="100"/>
      <c r="BD971" s="100"/>
      <c r="BE971" s="100"/>
      <c r="BF971" s="100"/>
    </row>
    <row r="972">
      <c r="A972" s="100"/>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c r="AA972" s="100"/>
      <c r="AB972" s="100"/>
      <c r="AC972" s="100"/>
      <c r="AD972" s="100"/>
      <c r="AE972" s="100"/>
      <c r="AF972" s="100"/>
      <c r="AG972" s="100"/>
      <c r="AH972" s="100"/>
      <c r="AI972" s="100"/>
      <c r="AJ972" s="100"/>
      <c r="AK972" s="100"/>
      <c r="AL972" s="100"/>
      <c r="AM972" s="100"/>
      <c r="AN972" s="100"/>
      <c r="AO972" s="100"/>
      <c r="AP972" s="100"/>
      <c r="AQ972" s="100"/>
      <c r="AR972" s="100"/>
      <c r="AS972" s="100"/>
      <c r="AT972" s="100"/>
      <c r="AU972" s="100"/>
      <c r="AV972" s="100"/>
      <c r="AW972" s="100"/>
      <c r="AX972" s="100"/>
      <c r="AY972" s="100"/>
      <c r="AZ972" s="100"/>
      <c r="BA972" s="100"/>
      <c r="BB972" s="100"/>
      <c r="BC972" s="100"/>
      <c r="BD972" s="100"/>
      <c r="BE972" s="100"/>
      <c r="BF972" s="100"/>
    </row>
    <row r="973">
      <c r="A973" s="100"/>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c r="AA973" s="100"/>
      <c r="AB973" s="100"/>
      <c r="AC973" s="100"/>
      <c r="AD973" s="100"/>
      <c r="AE973" s="100"/>
      <c r="AF973" s="100"/>
      <c r="AG973" s="100"/>
      <c r="AH973" s="100"/>
      <c r="AI973" s="100"/>
      <c r="AJ973" s="100"/>
      <c r="AK973" s="100"/>
      <c r="AL973" s="100"/>
      <c r="AM973" s="100"/>
      <c r="AN973" s="100"/>
      <c r="AO973" s="100"/>
      <c r="AP973" s="100"/>
      <c r="AQ973" s="100"/>
      <c r="AR973" s="100"/>
      <c r="AS973" s="100"/>
      <c r="AT973" s="100"/>
      <c r="AU973" s="100"/>
      <c r="AV973" s="100"/>
      <c r="AW973" s="100"/>
      <c r="AX973" s="100"/>
      <c r="AY973" s="100"/>
      <c r="AZ973" s="100"/>
      <c r="BA973" s="100"/>
      <c r="BB973" s="100"/>
      <c r="BC973" s="100"/>
      <c r="BD973" s="100"/>
      <c r="BE973" s="100"/>
      <c r="BF973" s="100"/>
    </row>
    <row r="974">
      <c r="A974" s="100"/>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c r="AA974" s="100"/>
      <c r="AB974" s="100"/>
      <c r="AC974" s="100"/>
      <c r="AD974" s="100"/>
      <c r="AE974" s="100"/>
      <c r="AF974" s="100"/>
      <c r="AG974" s="100"/>
      <c r="AH974" s="100"/>
      <c r="AI974" s="100"/>
      <c r="AJ974" s="100"/>
      <c r="AK974" s="100"/>
      <c r="AL974" s="100"/>
      <c r="AM974" s="100"/>
      <c r="AN974" s="100"/>
      <c r="AO974" s="100"/>
      <c r="AP974" s="100"/>
      <c r="AQ974" s="100"/>
      <c r="AR974" s="100"/>
      <c r="AS974" s="100"/>
      <c r="AT974" s="100"/>
      <c r="AU974" s="100"/>
      <c r="AV974" s="100"/>
      <c r="AW974" s="100"/>
      <c r="AX974" s="100"/>
      <c r="AY974" s="100"/>
      <c r="AZ974" s="100"/>
      <c r="BA974" s="100"/>
      <c r="BB974" s="100"/>
      <c r="BC974" s="100"/>
      <c r="BD974" s="100"/>
      <c r="BE974" s="100"/>
      <c r="BF974" s="100"/>
    </row>
    <row r="975">
      <c r="A975" s="100"/>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c r="AA975" s="100"/>
      <c r="AB975" s="100"/>
      <c r="AC975" s="100"/>
      <c r="AD975" s="100"/>
      <c r="AE975" s="100"/>
      <c r="AF975" s="100"/>
      <c r="AG975" s="100"/>
      <c r="AH975" s="100"/>
      <c r="AI975" s="100"/>
      <c r="AJ975" s="100"/>
      <c r="AK975" s="100"/>
      <c r="AL975" s="100"/>
      <c r="AM975" s="100"/>
      <c r="AN975" s="100"/>
      <c r="AO975" s="100"/>
      <c r="AP975" s="100"/>
      <c r="AQ975" s="100"/>
      <c r="AR975" s="100"/>
      <c r="AS975" s="100"/>
      <c r="AT975" s="100"/>
      <c r="AU975" s="100"/>
      <c r="AV975" s="100"/>
      <c r="AW975" s="100"/>
      <c r="AX975" s="100"/>
      <c r="AY975" s="100"/>
      <c r="AZ975" s="100"/>
      <c r="BA975" s="100"/>
      <c r="BB975" s="100"/>
      <c r="BC975" s="100"/>
      <c r="BD975" s="100"/>
      <c r="BE975" s="100"/>
      <c r="BF975" s="100"/>
    </row>
    <row r="976">
      <c r="A976" s="100"/>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c r="AA976" s="100"/>
      <c r="AB976" s="100"/>
      <c r="AC976" s="100"/>
      <c r="AD976" s="100"/>
      <c r="AE976" s="100"/>
      <c r="AF976" s="100"/>
      <c r="AG976" s="100"/>
      <c r="AH976" s="100"/>
      <c r="AI976" s="100"/>
      <c r="AJ976" s="100"/>
      <c r="AK976" s="100"/>
      <c r="AL976" s="100"/>
      <c r="AM976" s="100"/>
      <c r="AN976" s="100"/>
      <c r="AO976" s="100"/>
      <c r="AP976" s="100"/>
      <c r="AQ976" s="100"/>
      <c r="AR976" s="100"/>
      <c r="AS976" s="100"/>
      <c r="AT976" s="100"/>
      <c r="AU976" s="100"/>
      <c r="AV976" s="100"/>
      <c r="AW976" s="100"/>
      <c r="AX976" s="100"/>
      <c r="AY976" s="100"/>
      <c r="AZ976" s="100"/>
      <c r="BA976" s="100"/>
      <c r="BB976" s="100"/>
      <c r="BC976" s="100"/>
      <c r="BD976" s="100"/>
      <c r="BE976" s="100"/>
      <c r="BF976" s="100"/>
    </row>
    <row r="977">
      <c r="A977" s="100"/>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c r="AA977" s="100"/>
      <c r="AB977" s="100"/>
      <c r="AC977" s="100"/>
      <c r="AD977" s="100"/>
      <c r="AE977" s="100"/>
      <c r="AF977" s="100"/>
      <c r="AG977" s="100"/>
      <c r="AH977" s="100"/>
      <c r="AI977" s="100"/>
      <c r="AJ977" s="100"/>
      <c r="AK977" s="100"/>
      <c r="AL977" s="100"/>
      <c r="AM977" s="100"/>
      <c r="AN977" s="100"/>
      <c r="AO977" s="100"/>
      <c r="AP977" s="100"/>
      <c r="AQ977" s="100"/>
      <c r="AR977" s="100"/>
      <c r="AS977" s="100"/>
      <c r="AT977" s="100"/>
      <c r="AU977" s="100"/>
      <c r="AV977" s="100"/>
      <c r="AW977" s="100"/>
      <c r="AX977" s="100"/>
      <c r="AY977" s="100"/>
      <c r="AZ977" s="100"/>
      <c r="BA977" s="100"/>
      <c r="BB977" s="100"/>
      <c r="BC977" s="100"/>
      <c r="BD977" s="100"/>
      <c r="BE977" s="100"/>
      <c r="BF977" s="100"/>
    </row>
    <row r="978">
      <c r="A978" s="100"/>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c r="AA978" s="100"/>
      <c r="AB978" s="100"/>
      <c r="AC978" s="100"/>
      <c r="AD978" s="100"/>
      <c r="AE978" s="100"/>
      <c r="AF978" s="100"/>
      <c r="AG978" s="100"/>
      <c r="AH978" s="100"/>
      <c r="AI978" s="100"/>
      <c r="AJ978" s="100"/>
      <c r="AK978" s="100"/>
      <c r="AL978" s="100"/>
      <c r="AM978" s="100"/>
      <c r="AN978" s="100"/>
      <c r="AO978" s="100"/>
      <c r="AP978" s="100"/>
      <c r="AQ978" s="100"/>
      <c r="AR978" s="100"/>
      <c r="AS978" s="100"/>
      <c r="AT978" s="100"/>
      <c r="AU978" s="100"/>
      <c r="AV978" s="100"/>
      <c r="AW978" s="100"/>
      <c r="AX978" s="100"/>
      <c r="AY978" s="100"/>
      <c r="AZ978" s="100"/>
      <c r="BA978" s="100"/>
      <c r="BB978" s="100"/>
      <c r="BC978" s="100"/>
      <c r="BD978" s="100"/>
      <c r="BE978" s="100"/>
      <c r="BF978" s="100"/>
    </row>
    <row r="979">
      <c r="A979" s="100"/>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c r="AA979" s="100"/>
      <c r="AB979" s="100"/>
      <c r="AC979" s="100"/>
      <c r="AD979" s="100"/>
      <c r="AE979" s="100"/>
      <c r="AF979" s="100"/>
      <c r="AG979" s="100"/>
      <c r="AH979" s="100"/>
      <c r="AI979" s="100"/>
      <c r="AJ979" s="100"/>
      <c r="AK979" s="100"/>
      <c r="AL979" s="100"/>
      <c r="AM979" s="100"/>
      <c r="AN979" s="100"/>
      <c r="AO979" s="100"/>
      <c r="AP979" s="100"/>
      <c r="AQ979" s="100"/>
      <c r="AR979" s="100"/>
      <c r="AS979" s="100"/>
      <c r="AT979" s="100"/>
      <c r="AU979" s="100"/>
      <c r="AV979" s="100"/>
      <c r="AW979" s="100"/>
      <c r="AX979" s="100"/>
      <c r="AY979" s="100"/>
      <c r="AZ979" s="100"/>
      <c r="BA979" s="100"/>
      <c r="BB979" s="100"/>
      <c r="BC979" s="100"/>
      <c r="BD979" s="100"/>
      <c r="BE979" s="100"/>
      <c r="BF979" s="100"/>
    </row>
    <row r="980">
      <c r="A980" s="100"/>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c r="AA980" s="100"/>
      <c r="AB980" s="100"/>
      <c r="AC980" s="100"/>
      <c r="AD980" s="100"/>
      <c r="AE980" s="100"/>
      <c r="AF980" s="100"/>
      <c r="AG980" s="100"/>
      <c r="AH980" s="100"/>
      <c r="AI980" s="100"/>
      <c r="AJ980" s="100"/>
      <c r="AK980" s="100"/>
      <c r="AL980" s="100"/>
      <c r="AM980" s="100"/>
      <c r="AN980" s="100"/>
      <c r="AO980" s="100"/>
      <c r="AP980" s="100"/>
      <c r="AQ980" s="100"/>
      <c r="AR980" s="100"/>
      <c r="AS980" s="100"/>
      <c r="AT980" s="100"/>
      <c r="AU980" s="100"/>
      <c r="AV980" s="100"/>
      <c r="AW980" s="100"/>
      <c r="AX980" s="100"/>
      <c r="AY980" s="100"/>
      <c r="AZ980" s="100"/>
      <c r="BA980" s="100"/>
      <c r="BB980" s="100"/>
      <c r="BC980" s="100"/>
      <c r="BD980" s="100"/>
      <c r="BE980" s="100"/>
      <c r="BF980" s="100"/>
    </row>
    <row r="981">
      <c r="A981" s="100"/>
      <c r="B981" s="100"/>
      <c r="C981" s="100"/>
      <c r="D981" s="100"/>
      <c r="E981" s="100"/>
      <c r="F981" s="100"/>
      <c r="G981" s="100"/>
      <c r="H981" s="100"/>
      <c r="I981" s="100"/>
      <c r="J981" s="100"/>
      <c r="K981" s="100"/>
      <c r="L981" s="100"/>
      <c r="M981" s="100"/>
      <c r="N981" s="100"/>
      <c r="O981" s="100"/>
      <c r="P981" s="100"/>
      <c r="Q981" s="100"/>
      <c r="R981" s="100"/>
      <c r="S981" s="100"/>
      <c r="T981" s="100"/>
      <c r="U981" s="100"/>
      <c r="V981" s="100"/>
      <c r="W981" s="100"/>
      <c r="X981" s="100"/>
      <c r="Y981" s="100"/>
      <c r="Z981" s="100"/>
      <c r="AA981" s="100"/>
      <c r="AB981" s="100"/>
      <c r="AC981" s="100"/>
      <c r="AD981" s="100"/>
      <c r="AE981" s="100"/>
      <c r="AF981" s="100"/>
      <c r="AG981" s="100"/>
      <c r="AH981" s="100"/>
      <c r="AI981" s="100"/>
      <c r="AJ981" s="100"/>
      <c r="AK981" s="100"/>
      <c r="AL981" s="100"/>
      <c r="AM981" s="100"/>
      <c r="AN981" s="100"/>
      <c r="AO981" s="100"/>
      <c r="AP981" s="100"/>
      <c r="AQ981" s="100"/>
      <c r="AR981" s="100"/>
      <c r="AS981" s="100"/>
      <c r="AT981" s="100"/>
      <c r="AU981" s="100"/>
      <c r="AV981" s="100"/>
      <c r="AW981" s="100"/>
      <c r="AX981" s="100"/>
      <c r="AY981" s="100"/>
      <c r="AZ981" s="100"/>
      <c r="BA981" s="100"/>
      <c r="BB981" s="100"/>
      <c r="BC981" s="100"/>
      <c r="BD981" s="100"/>
      <c r="BE981" s="100"/>
      <c r="BF981" s="100"/>
    </row>
    <row r="982">
      <c r="A982" s="100"/>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c r="AA982" s="100"/>
      <c r="AB982" s="100"/>
      <c r="AC982" s="100"/>
      <c r="AD982" s="100"/>
      <c r="AE982" s="100"/>
      <c r="AF982" s="100"/>
      <c r="AG982" s="100"/>
      <c r="AH982" s="100"/>
      <c r="AI982" s="100"/>
      <c r="AJ982" s="100"/>
      <c r="AK982" s="100"/>
      <c r="AL982" s="100"/>
      <c r="AM982" s="100"/>
      <c r="AN982" s="100"/>
      <c r="AO982" s="100"/>
      <c r="AP982" s="100"/>
      <c r="AQ982" s="100"/>
      <c r="AR982" s="100"/>
      <c r="AS982" s="100"/>
      <c r="AT982" s="100"/>
      <c r="AU982" s="100"/>
      <c r="AV982" s="100"/>
      <c r="AW982" s="100"/>
      <c r="AX982" s="100"/>
      <c r="AY982" s="100"/>
      <c r="AZ982" s="100"/>
      <c r="BA982" s="100"/>
      <c r="BB982" s="100"/>
      <c r="BC982" s="100"/>
      <c r="BD982" s="100"/>
      <c r="BE982" s="100"/>
      <c r="BF982" s="100"/>
    </row>
    <row r="983">
      <c r="A983" s="100"/>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c r="AA983" s="100"/>
      <c r="AB983" s="100"/>
      <c r="AC983" s="100"/>
      <c r="AD983" s="100"/>
      <c r="AE983" s="100"/>
      <c r="AF983" s="100"/>
      <c r="AG983" s="100"/>
      <c r="AH983" s="100"/>
      <c r="AI983" s="100"/>
      <c r="AJ983" s="100"/>
      <c r="AK983" s="100"/>
      <c r="AL983" s="100"/>
      <c r="AM983" s="100"/>
      <c r="AN983" s="100"/>
      <c r="AO983" s="100"/>
      <c r="AP983" s="100"/>
      <c r="AQ983" s="100"/>
      <c r="AR983" s="100"/>
      <c r="AS983" s="100"/>
      <c r="AT983" s="100"/>
      <c r="AU983" s="100"/>
      <c r="AV983" s="100"/>
      <c r="AW983" s="100"/>
      <c r="AX983" s="100"/>
      <c r="AY983" s="100"/>
      <c r="AZ983" s="100"/>
      <c r="BA983" s="100"/>
      <c r="BB983" s="100"/>
      <c r="BC983" s="100"/>
      <c r="BD983" s="100"/>
      <c r="BE983" s="100"/>
      <c r="BF983" s="100"/>
    </row>
    <row r="984">
      <c r="A984" s="100"/>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c r="AA984" s="100"/>
      <c r="AB984" s="100"/>
      <c r="AC984" s="100"/>
      <c r="AD984" s="100"/>
      <c r="AE984" s="100"/>
      <c r="AF984" s="100"/>
      <c r="AG984" s="100"/>
      <c r="AH984" s="100"/>
      <c r="AI984" s="100"/>
      <c r="AJ984" s="100"/>
      <c r="AK984" s="100"/>
      <c r="AL984" s="100"/>
      <c r="AM984" s="100"/>
      <c r="AN984" s="100"/>
      <c r="AO984" s="100"/>
      <c r="AP984" s="100"/>
      <c r="AQ984" s="100"/>
      <c r="AR984" s="100"/>
      <c r="AS984" s="100"/>
      <c r="AT984" s="100"/>
      <c r="AU984" s="100"/>
      <c r="AV984" s="100"/>
      <c r="AW984" s="100"/>
      <c r="AX984" s="100"/>
      <c r="AY984" s="100"/>
      <c r="AZ984" s="100"/>
      <c r="BA984" s="100"/>
      <c r="BB984" s="100"/>
      <c r="BC984" s="100"/>
      <c r="BD984" s="100"/>
      <c r="BE984" s="100"/>
      <c r="BF984" s="100"/>
    </row>
    <row r="985">
      <c r="A985" s="100"/>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c r="AA985" s="100"/>
      <c r="AB985" s="100"/>
      <c r="AC985" s="100"/>
      <c r="AD985" s="100"/>
      <c r="AE985" s="100"/>
      <c r="AF985" s="100"/>
      <c r="AG985" s="100"/>
      <c r="AH985" s="100"/>
      <c r="AI985" s="100"/>
      <c r="AJ985" s="100"/>
      <c r="AK985" s="100"/>
      <c r="AL985" s="100"/>
      <c r="AM985" s="100"/>
      <c r="AN985" s="100"/>
      <c r="AO985" s="100"/>
      <c r="AP985" s="100"/>
      <c r="AQ985" s="100"/>
      <c r="AR985" s="100"/>
      <c r="AS985" s="100"/>
      <c r="AT985" s="100"/>
      <c r="AU985" s="100"/>
      <c r="AV985" s="100"/>
      <c r="AW985" s="100"/>
      <c r="AX985" s="100"/>
      <c r="AY985" s="100"/>
      <c r="AZ985" s="100"/>
      <c r="BA985" s="100"/>
      <c r="BB985" s="100"/>
      <c r="BC985" s="100"/>
      <c r="BD985" s="100"/>
      <c r="BE985" s="100"/>
      <c r="BF985" s="100"/>
    </row>
    <row r="986">
      <c r="A986" s="100"/>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c r="AA986" s="100"/>
      <c r="AB986" s="100"/>
      <c r="AC986" s="100"/>
      <c r="AD986" s="100"/>
      <c r="AE986" s="100"/>
      <c r="AF986" s="100"/>
      <c r="AG986" s="100"/>
      <c r="AH986" s="100"/>
      <c r="AI986" s="100"/>
      <c r="AJ986" s="100"/>
      <c r="AK986" s="100"/>
      <c r="AL986" s="100"/>
      <c r="AM986" s="100"/>
      <c r="AN986" s="100"/>
      <c r="AO986" s="100"/>
      <c r="AP986" s="100"/>
      <c r="AQ986" s="100"/>
      <c r="AR986" s="100"/>
      <c r="AS986" s="100"/>
      <c r="AT986" s="100"/>
      <c r="AU986" s="100"/>
      <c r="AV986" s="100"/>
      <c r="AW986" s="100"/>
      <c r="AX986" s="100"/>
      <c r="AY986" s="100"/>
      <c r="AZ986" s="100"/>
      <c r="BA986" s="100"/>
      <c r="BB986" s="100"/>
      <c r="BC986" s="100"/>
      <c r="BD986" s="100"/>
      <c r="BE986" s="100"/>
      <c r="BF986" s="100"/>
    </row>
    <row r="987">
      <c r="A987" s="100"/>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c r="AA987" s="100"/>
      <c r="AB987" s="100"/>
      <c r="AC987" s="100"/>
      <c r="AD987" s="100"/>
      <c r="AE987" s="100"/>
      <c r="AF987" s="100"/>
      <c r="AG987" s="100"/>
      <c r="AH987" s="100"/>
      <c r="AI987" s="100"/>
      <c r="AJ987" s="100"/>
      <c r="AK987" s="100"/>
      <c r="AL987" s="100"/>
      <c r="AM987" s="100"/>
      <c r="AN987" s="100"/>
      <c r="AO987" s="100"/>
      <c r="AP987" s="100"/>
      <c r="AQ987" s="100"/>
      <c r="AR987" s="100"/>
      <c r="AS987" s="100"/>
      <c r="AT987" s="100"/>
      <c r="AU987" s="100"/>
      <c r="AV987" s="100"/>
      <c r="AW987" s="100"/>
      <c r="AX987" s="100"/>
      <c r="AY987" s="100"/>
      <c r="AZ987" s="100"/>
      <c r="BA987" s="100"/>
      <c r="BB987" s="100"/>
      <c r="BC987" s="100"/>
      <c r="BD987" s="100"/>
      <c r="BE987" s="100"/>
      <c r="BF987" s="100"/>
    </row>
    <row r="988">
      <c r="A988" s="100"/>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c r="AA988" s="100"/>
      <c r="AB988" s="100"/>
      <c r="AC988" s="100"/>
      <c r="AD988" s="100"/>
      <c r="AE988" s="100"/>
      <c r="AF988" s="100"/>
      <c r="AG988" s="100"/>
      <c r="AH988" s="100"/>
      <c r="AI988" s="100"/>
      <c r="AJ988" s="100"/>
      <c r="AK988" s="100"/>
      <c r="AL988" s="100"/>
      <c r="AM988" s="100"/>
      <c r="AN988" s="100"/>
      <c r="AO988" s="100"/>
      <c r="AP988" s="100"/>
      <c r="AQ988" s="100"/>
      <c r="AR988" s="100"/>
      <c r="AS988" s="100"/>
      <c r="AT988" s="100"/>
      <c r="AU988" s="100"/>
      <c r="AV988" s="100"/>
      <c r="AW988" s="100"/>
      <c r="AX988" s="100"/>
      <c r="AY988" s="100"/>
      <c r="AZ988" s="100"/>
      <c r="BA988" s="100"/>
      <c r="BB988" s="100"/>
      <c r="BC988" s="100"/>
      <c r="BD988" s="100"/>
      <c r="BE988" s="100"/>
      <c r="BF988" s="100"/>
    </row>
    <row r="989">
      <c r="A989" s="100"/>
      <c r="B989" s="100"/>
      <c r="C989" s="100"/>
      <c r="D989" s="100"/>
      <c r="E989" s="100"/>
      <c r="F989" s="100"/>
      <c r="G989" s="100"/>
      <c r="H989" s="100"/>
      <c r="I989" s="100"/>
      <c r="J989" s="100"/>
      <c r="K989" s="100"/>
      <c r="L989" s="100"/>
      <c r="M989" s="100"/>
      <c r="N989" s="100"/>
      <c r="O989" s="100"/>
      <c r="P989" s="100"/>
      <c r="Q989" s="100"/>
      <c r="R989" s="100"/>
      <c r="S989" s="100"/>
      <c r="T989" s="100"/>
      <c r="U989" s="100"/>
      <c r="V989" s="100"/>
      <c r="W989" s="100"/>
      <c r="X989" s="100"/>
      <c r="Y989" s="100"/>
      <c r="Z989" s="100"/>
      <c r="AA989" s="100"/>
      <c r="AB989" s="100"/>
      <c r="AC989" s="100"/>
      <c r="AD989" s="100"/>
      <c r="AE989" s="100"/>
      <c r="AF989" s="100"/>
      <c r="AG989" s="100"/>
      <c r="AH989" s="100"/>
      <c r="AI989" s="100"/>
      <c r="AJ989" s="100"/>
      <c r="AK989" s="100"/>
      <c r="AL989" s="100"/>
      <c r="AM989" s="100"/>
      <c r="AN989" s="100"/>
      <c r="AO989" s="100"/>
      <c r="AP989" s="100"/>
      <c r="AQ989" s="100"/>
      <c r="AR989" s="100"/>
      <c r="AS989" s="100"/>
      <c r="AT989" s="100"/>
      <c r="AU989" s="100"/>
      <c r="AV989" s="100"/>
      <c r="AW989" s="100"/>
      <c r="AX989" s="100"/>
      <c r="AY989" s="100"/>
      <c r="AZ989" s="100"/>
      <c r="BA989" s="100"/>
      <c r="BB989" s="100"/>
      <c r="BC989" s="100"/>
      <c r="BD989" s="100"/>
      <c r="BE989" s="100"/>
      <c r="BF989" s="100"/>
    </row>
    <row r="990">
      <c r="A990" s="100"/>
      <c r="B990" s="100"/>
      <c r="C990" s="100"/>
      <c r="D990" s="100"/>
      <c r="E990" s="100"/>
      <c r="F990" s="100"/>
      <c r="G990" s="100"/>
      <c r="H990" s="100"/>
      <c r="I990" s="100"/>
      <c r="J990" s="100"/>
      <c r="K990" s="100"/>
      <c r="L990" s="100"/>
      <c r="M990" s="100"/>
      <c r="N990" s="100"/>
      <c r="O990" s="100"/>
      <c r="P990" s="100"/>
      <c r="Q990" s="100"/>
      <c r="R990" s="100"/>
      <c r="S990" s="100"/>
      <c r="T990" s="100"/>
      <c r="U990" s="100"/>
      <c r="V990" s="100"/>
      <c r="W990" s="100"/>
      <c r="X990" s="100"/>
      <c r="Y990" s="100"/>
      <c r="Z990" s="100"/>
      <c r="AA990" s="100"/>
      <c r="AB990" s="100"/>
      <c r="AC990" s="100"/>
      <c r="AD990" s="100"/>
      <c r="AE990" s="100"/>
      <c r="AF990" s="100"/>
      <c r="AG990" s="100"/>
      <c r="AH990" s="100"/>
      <c r="AI990" s="100"/>
      <c r="AJ990" s="100"/>
      <c r="AK990" s="100"/>
      <c r="AL990" s="100"/>
      <c r="AM990" s="100"/>
      <c r="AN990" s="100"/>
      <c r="AO990" s="100"/>
      <c r="AP990" s="100"/>
      <c r="AQ990" s="100"/>
      <c r="AR990" s="100"/>
      <c r="AS990" s="100"/>
      <c r="AT990" s="100"/>
      <c r="AU990" s="100"/>
      <c r="AV990" s="100"/>
      <c r="AW990" s="100"/>
      <c r="AX990" s="100"/>
      <c r="AY990" s="100"/>
      <c r="AZ990" s="100"/>
      <c r="BA990" s="100"/>
      <c r="BB990" s="100"/>
      <c r="BC990" s="100"/>
      <c r="BD990" s="100"/>
      <c r="BE990" s="100"/>
      <c r="BF990" s="100"/>
    </row>
    <row r="991">
      <c r="A991" s="100"/>
      <c r="B991" s="100"/>
      <c r="C991" s="100"/>
      <c r="D991" s="100"/>
      <c r="E991" s="100"/>
      <c r="F991" s="100"/>
      <c r="G991" s="100"/>
      <c r="H991" s="100"/>
      <c r="I991" s="100"/>
      <c r="J991" s="100"/>
      <c r="K991" s="100"/>
      <c r="L991" s="100"/>
      <c r="M991" s="100"/>
      <c r="N991" s="100"/>
      <c r="O991" s="100"/>
      <c r="P991" s="100"/>
      <c r="Q991" s="100"/>
      <c r="R991" s="100"/>
      <c r="S991" s="100"/>
      <c r="T991" s="100"/>
      <c r="U991" s="100"/>
      <c r="V991" s="100"/>
      <c r="W991" s="100"/>
      <c r="X991" s="100"/>
      <c r="Y991" s="100"/>
      <c r="Z991" s="100"/>
      <c r="AA991" s="100"/>
      <c r="AB991" s="100"/>
      <c r="AC991" s="100"/>
      <c r="AD991" s="100"/>
      <c r="AE991" s="100"/>
      <c r="AF991" s="100"/>
      <c r="AG991" s="100"/>
      <c r="AH991" s="100"/>
      <c r="AI991" s="100"/>
      <c r="AJ991" s="100"/>
      <c r="AK991" s="100"/>
      <c r="AL991" s="100"/>
      <c r="AM991" s="100"/>
      <c r="AN991" s="100"/>
      <c r="AO991" s="100"/>
      <c r="AP991" s="100"/>
      <c r="AQ991" s="100"/>
      <c r="AR991" s="100"/>
      <c r="AS991" s="100"/>
      <c r="AT991" s="100"/>
      <c r="AU991" s="100"/>
      <c r="AV991" s="100"/>
      <c r="AW991" s="100"/>
      <c r="AX991" s="100"/>
      <c r="AY991" s="100"/>
      <c r="AZ991" s="100"/>
      <c r="BA991" s="100"/>
      <c r="BB991" s="100"/>
      <c r="BC991" s="100"/>
      <c r="BD991" s="100"/>
      <c r="BE991" s="100"/>
      <c r="BF991" s="100"/>
    </row>
    <row r="992">
      <c r="A992" s="100"/>
      <c r="B992" s="100"/>
      <c r="C992" s="100"/>
      <c r="D992" s="100"/>
      <c r="E992" s="100"/>
      <c r="F992" s="100"/>
      <c r="G992" s="100"/>
      <c r="H992" s="100"/>
      <c r="I992" s="100"/>
      <c r="J992" s="100"/>
      <c r="K992" s="100"/>
      <c r="L992" s="100"/>
      <c r="M992" s="100"/>
      <c r="N992" s="100"/>
      <c r="O992" s="100"/>
      <c r="P992" s="100"/>
      <c r="Q992" s="100"/>
      <c r="R992" s="100"/>
      <c r="S992" s="100"/>
      <c r="T992" s="100"/>
      <c r="U992" s="100"/>
      <c r="V992" s="100"/>
      <c r="W992" s="100"/>
      <c r="X992" s="100"/>
      <c r="Y992" s="100"/>
      <c r="Z992" s="100"/>
      <c r="AA992" s="100"/>
      <c r="AB992" s="100"/>
      <c r="AC992" s="100"/>
      <c r="AD992" s="100"/>
      <c r="AE992" s="100"/>
      <c r="AF992" s="100"/>
      <c r="AG992" s="100"/>
      <c r="AH992" s="100"/>
      <c r="AI992" s="100"/>
      <c r="AJ992" s="100"/>
      <c r="AK992" s="100"/>
      <c r="AL992" s="100"/>
      <c r="AM992" s="100"/>
      <c r="AN992" s="100"/>
      <c r="AO992" s="100"/>
      <c r="AP992" s="100"/>
      <c r="AQ992" s="100"/>
      <c r="AR992" s="100"/>
      <c r="AS992" s="100"/>
      <c r="AT992" s="100"/>
      <c r="AU992" s="100"/>
      <c r="AV992" s="100"/>
      <c r="AW992" s="100"/>
      <c r="AX992" s="100"/>
      <c r="AY992" s="100"/>
      <c r="AZ992" s="100"/>
      <c r="BA992" s="100"/>
      <c r="BB992" s="100"/>
      <c r="BC992" s="100"/>
      <c r="BD992" s="100"/>
      <c r="BE992" s="100"/>
      <c r="BF992" s="100"/>
    </row>
    <row r="993">
      <c r="A993" s="100"/>
      <c r="B993" s="100"/>
      <c r="C993" s="100"/>
      <c r="D993" s="100"/>
      <c r="E993" s="100"/>
      <c r="F993" s="100"/>
      <c r="G993" s="100"/>
      <c r="H993" s="100"/>
      <c r="I993" s="100"/>
      <c r="J993" s="100"/>
      <c r="K993" s="100"/>
      <c r="L993" s="100"/>
      <c r="M993" s="100"/>
      <c r="N993" s="100"/>
      <c r="O993" s="100"/>
      <c r="P993" s="100"/>
      <c r="Q993" s="100"/>
      <c r="R993" s="100"/>
      <c r="S993" s="100"/>
      <c r="T993" s="100"/>
      <c r="U993" s="100"/>
      <c r="V993" s="100"/>
      <c r="W993" s="100"/>
      <c r="X993" s="100"/>
      <c r="Y993" s="100"/>
      <c r="Z993" s="100"/>
      <c r="AA993" s="100"/>
      <c r="AB993" s="100"/>
      <c r="AC993" s="100"/>
      <c r="AD993" s="100"/>
      <c r="AE993" s="100"/>
      <c r="AF993" s="100"/>
      <c r="AG993" s="100"/>
      <c r="AH993" s="100"/>
      <c r="AI993" s="100"/>
      <c r="AJ993" s="100"/>
      <c r="AK993" s="100"/>
      <c r="AL993" s="100"/>
      <c r="AM993" s="100"/>
      <c r="AN993" s="100"/>
      <c r="AO993" s="100"/>
      <c r="AP993" s="100"/>
      <c r="AQ993" s="100"/>
      <c r="AR993" s="100"/>
      <c r="AS993" s="100"/>
      <c r="AT993" s="100"/>
      <c r="AU993" s="100"/>
      <c r="AV993" s="100"/>
      <c r="AW993" s="100"/>
      <c r="AX993" s="100"/>
      <c r="AY993" s="100"/>
      <c r="AZ993" s="100"/>
      <c r="BA993" s="100"/>
      <c r="BB993" s="100"/>
      <c r="BC993" s="100"/>
      <c r="BD993" s="100"/>
      <c r="BE993" s="100"/>
      <c r="BF993" s="100"/>
    </row>
    <row r="994">
      <c r="A994" s="100"/>
      <c r="B994" s="100"/>
      <c r="C994" s="100"/>
      <c r="D994" s="100"/>
      <c r="E994" s="100"/>
      <c r="F994" s="100"/>
      <c r="G994" s="100"/>
      <c r="H994" s="100"/>
      <c r="I994" s="100"/>
      <c r="J994" s="100"/>
      <c r="K994" s="100"/>
      <c r="L994" s="100"/>
      <c r="M994" s="100"/>
      <c r="N994" s="100"/>
      <c r="O994" s="100"/>
      <c r="P994" s="100"/>
      <c r="Q994" s="100"/>
      <c r="R994" s="100"/>
      <c r="S994" s="100"/>
      <c r="T994" s="100"/>
      <c r="U994" s="100"/>
      <c r="V994" s="100"/>
      <c r="W994" s="100"/>
      <c r="X994" s="100"/>
      <c r="Y994" s="100"/>
      <c r="Z994" s="100"/>
      <c r="AA994" s="100"/>
      <c r="AB994" s="100"/>
      <c r="AC994" s="100"/>
      <c r="AD994" s="100"/>
      <c r="AE994" s="100"/>
      <c r="AF994" s="100"/>
      <c r="AG994" s="100"/>
      <c r="AH994" s="100"/>
      <c r="AI994" s="100"/>
      <c r="AJ994" s="100"/>
      <c r="AK994" s="100"/>
      <c r="AL994" s="100"/>
      <c r="AM994" s="100"/>
      <c r="AN994" s="100"/>
      <c r="AO994" s="100"/>
      <c r="AP994" s="100"/>
      <c r="AQ994" s="100"/>
      <c r="AR994" s="100"/>
      <c r="AS994" s="100"/>
      <c r="AT994" s="100"/>
      <c r="AU994" s="100"/>
      <c r="AV994" s="100"/>
      <c r="AW994" s="100"/>
      <c r="AX994" s="100"/>
      <c r="AY994" s="100"/>
      <c r="AZ994" s="100"/>
      <c r="BA994" s="100"/>
      <c r="BB994" s="100"/>
      <c r="BC994" s="100"/>
      <c r="BD994" s="100"/>
      <c r="BE994" s="100"/>
      <c r="BF994" s="100"/>
    </row>
    <row r="995">
      <c r="A995" s="100"/>
      <c r="B995" s="100"/>
      <c r="C995" s="100"/>
      <c r="D995" s="100"/>
      <c r="E995" s="100"/>
      <c r="F995" s="100"/>
      <c r="G995" s="100"/>
      <c r="H995" s="100"/>
      <c r="I995" s="100"/>
      <c r="J995" s="100"/>
      <c r="K995" s="100"/>
      <c r="L995" s="100"/>
      <c r="M995" s="100"/>
      <c r="N995" s="100"/>
      <c r="O995" s="100"/>
      <c r="P995" s="100"/>
      <c r="Q995" s="100"/>
      <c r="R995" s="100"/>
      <c r="S995" s="100"/>
      <c r="T995" s="100"/>
      <c r="U995" s="100"/>
      <c r="V995" s="100"/>
      <c r="W995" s="100"/>
      <c r="X995" s="100"/>
      <c r="Y995" s="100"/>
      <c r="Z995" s="100"/>
      <c r="AA995" s="100"/>
      <c r="AB995" s="100"/>
      <c r="AC995" s="100"/>
      <c r="AD995" s="100"/>
      <c r="AE995" s="100"/>
      <c r="AF995" s="100"/>
      <c r="AG995" s="100"/>
      <c r="AH995" s="100"/>
      <c r="AI995" s="100"/>
      <c r="AJ995" s="100"/>
      <c r="AK995" s="100"/>
      <c r="AL995" s="100"/>
      <c r="AM995" s="100"/>
      <c r="AN995" s="100"/>
      <c r="AO995" s="100"/>
      <c r="AP995" s="100"/>
      <c r="AQ995" s="100"/>
      <c r="AR995" s="100"/>
      <c r="AS995" s="100"/>
      <c r="AT995" s="100"/>
      <c r="AU995" s="100"/>
      <c r="AV995" s="100"/>
      <c r="AW995" s="100"/>
      <c r="AX995" s="100"/>
      <c r="AY995" s="100"/>
      <c r="AZ995" s="100"/>
      <c r="BA995" s="100"/>
      <c r="BB995" s="100"/>
      <c r="BC995" s="100"/>
      <c r="BD995" s="100"/>
      <c r="BE995" s="100"/>
      <c r="BF995" s="100"/>
    </row>
    <row r="996">
      <c r="A996" s="100"/>
      <c r="B996" s="100"/>
      <c r="C996" s="100"/>
      <c r="D996" s="100"/>
      <c r="E996" s="100"/>
      <c r="F996" s="100"/>
      <c r="G996" s="100"/>
      <c r="H996" s="100"/>
      <c r="I996" s="100"/>
      <c r="J996" s="100"/>
      <c r="K996" s="100"/>
      <c r="L996" s="100"/>
      <c r="M996" s="100"/>
      <c r="N996" s="100"/>
      <c r="O996" s="100"/>
      <c r="P996" s="100"/>
      <c r="Q996" s="100"/>
      <c r="R996" s="100"/>
      <c r="S996" s="100"/>
      <c r="T996" s="100"/>
      <c r="U996" s="100"/>
      <c r="V996" s="100"/>
      <c r="W996" s="100"/>
      <c r="X996" s="100"/>
      <c r="Y996" s="100"/>
      <c r="Z996" s="100"/>
      <c r="AA996" s="100"/>
      <c r="AB996" s="100"/>
      <c r="AC996" s="100"/>
      <c r="AD996" s="100"/>
      <c r="AE996" s="100"/>
      <c r="AF996" s="100"/>
      <c r="AG996" s="100"/>
      <c r="AH996" s="100"/>
      <c r="AI996" s="100"/>
      <c r="AJ996" s="100"/>
      <c r="AK996" s="100"/>
      <c r="AL996" s="100"/>
      <c r="AM996" s="100"/>
      <c r="AN996" s="100"/>
      <c r="AO996" s="100"/>
      <c r="AP996" s="100"/>
      <c r="AQ996" s="100"/>
      <c r="AR996" s="100"/>
      <c r="AS996" s="100"/>
      <c r="AT996" s="100"/>
      <c r="AU996" s="100"/>
      <c r="AV996" s="100"/>
      <c r="AW996" s="100"/>
      <c r="AX996" s="100"/>
      <c r="AY996" s="100"/>
      <c r="AZ996" s="100"/>
      <c r="BA996" s="100"/>
      <c r="BB996" s="100"/>
      <c r="BC996" s="100"/>
      <c r="BD996" s="100"/>
      <c r="BE996" s="100"/>
      <c r="BF996" s="100"/>
    </row>
    <row r="997">
      <c r="A997" s="100"/>
      <c r="B997" s="100"/>
      <c r="C997" s="100"/>
      <c r="D997" s="100"/>
      <c r="E997" s="100"/>
      <c r="F997" s="100"/>
      <c r="G997" s="100"/>
      <c r="H997" s="100"/>
      <c r="I997" s="100"/>
      <c r="J997" s="100"/>
      <c r="K997" s="100"/>
      <c r="L997" s="100"/>
      <c r="M997" s="100"/>
      <c r="N997" s="100"/>
      <c r="O997" s="100"/>
      <c r="P997" s="100"/>
      <c r="Q997" s="100"/>
      <c r="R997" s="100"/>
      <c r="S997" s="100"/>
      <c r="T997" s="100"/>
      <c r="U997" s="100"/>
      <c r="V997" s="100"/>
      <c r="W997" s="100"/>
      <c r="X997" s="100"/>
      <c r="Y997" s="100"/>
      <c r="Z997" s="100"/>
      <c r="AA997" s="100"/>
      <c r="AB997" s="100"/>
      <c r="AC997" s="100"/>
      <c r="AD997" s="100"/>
      <c r="AE997" s="100"/>
      <c r="AF997" s="100"/>
      <c r="AG997" s="100"/>
      <c r="AH997" s="100"/>
      <c r="AI997" s="100"/>
      <c r="AJ997" s="100"/>
      <c r="AK997" s="100"/>
      <c r="AL997" s="100"/>
      <c r="AM997" s="100"/>
      <c r="AN997" s="100"/>
      <c r="AO997" s="100"/>
      <c r="AP997" s="100"/>
      <c r="AQ997" s="100"/>
      <c r="AR997" s="100"/>
      <c r="AS997" s="100"/>
      <c r="AT997" s="100"/>
      <c r="AU997" s="100"/>
      <c r="AV997" s="100"/>
      <c r="AW997" s="100"/>
      <c r="AX997" s="100"/>
      <c r="AY997" s="100"/>
      <c r="AZ997" s="100"/>
      <c r="BA997" s="100"/>
      <c r="BB997" s="100"/>
      <c r="BC997" s="100"/>
      <c r="BD997" s="100"/>
      <c r="BE997" s="100"/>
      <c r="BF997" s="100"/>
    </row>
    <row r="998">
      <c r="A998" s="100"/>
      <c r="B998" s="100"/>
      <c r="C998" s="100"/>
      <c r="D998" s="100"/>
      <c r="E998" s="100"/>
      <c r="F998" s="100"/>
      <c r="G998" s="100"/>
      <c r="H998" s="100"/>
      <c r="I998" s="100"/>
      <c r="J998" s="100"/>
      <c r="K998" s="100"/>
      <c r="L998" s="100"/>
      <c r="M998" s="100"/>
      <c r="N998" s="100"/>
      <c r="O998" s="100"/>
      <c r="P998" s="100"/>
      <c r="Q998" s="100"/>
      <c r="R998" s="100"/>
      <c r="S998" s="100"/>
      <c r="T998" s="100"/>
      <c r="U998" s="100"/>
      <c r="V998" s="100"/>
      <c r="W998" s="100"/>
      <c r="X998" s="100"/>
      <c r="Y998" s="100"/>
      <c r="Z998" s="100"/>
      <c r="AA998" s="100"/>
      <c r="AB998" s="100"/>
      <c r="AC998" s="100"/>
      <c r="AD998" s="100"/>
      <c r="AE998" s="100"/>
      <c r="AF998" s="100"/>
      <c r="AG998" s="100"/>
      <c r="AH998" s="100"/>
      <c r="AI998" s="100"/>
      <c r="AJ998" s="100"/>
      <c r="AK998" s="100"/>
      <c r="AL998" s="100"/>
      <c r="AM998" s="100"/>
      <c r="AN998" s="100"/>
      <c r="AO998" s="100"/>
      <c r="AP998" s="100"/>
      <c r="AQ998" s="100"/>
      <c r="AR998" s="100"/>
      <c r="AS998" s="100"/>
      <c r="AT998" s="100"/>
      <c r="AU998" s="100"/>
      <c r="AV998" s="100"/>
      <c r="AW998" s="100"/>
      <c r="AX998" s="100"/>
      <c r="AY998" s="100"/>
      <c r="AZ998" s="100"/>
      <c r="BA998" s="100"/>
      <c r="BB998" s="100"/>
      <c r="BC998" s="100"/>
      <c r="BD998" s="100"/>
      <c r="BE998" s="100"/>
      <c r="BF998" s="100"/>
    </row>
    <row r="999">
      <c r="A999" s="100"/>
      <c r="B999" s="100"/>
      <c r="C999" s="100"/>
      <c r="D999" s="100"/>
      <c r="E999" s="100"/>
      <c r="F999" s="100"/>
      <c r="G999" s="100"/>
      <c r="H999" s="100"/>
      <c r="I999" s="100"/>
      <c r="J999" s="100"/>
      <c r="K999" s="100"/>
      <c r="L999" s="100"/>
      <c r="M999" s="100"/>
      <c r="N999" s="100"/>
      <c r="O999" s="100"/>
      <c r="P999" s="100"/>
      <c r="Q999" s="100"/>
      <c r="R999" s="100"/>
      <c r="S999" s="100"/>
      <c r="T999" s="100"/>
      <c r="U999" s="100"/>
      <c r="V999" s="100"/>
      <c r="W999" s="100"/>
      <c r="X999" s="100"/>
      <c r="Y999" s="100"/>
      <c r="Z999" s="100"/>
      <c r="AA999" s="100"/>
      <c r="AB999" s="100"/>
      <c r="AC999" s="100"/>
      <c r="AD999" s="100"/>
      <c r="AE999" s="100"/>
      <c r="AF999" s="100"/>
      <c r="AG999" s="100"/>
      <c r="AH999" s="100"/>
      <c r="AI999" s="100"/>
      <c r="AJ999" s="100"/>
      <c r="AK999" s="100"/>
      <c r="AL999" s="100"/>
      <c r="AM999" s="100"/>
      <c r="AN999" s="100"/>
      <c r="AO999" s="100"/>
      <c r="AP999" s="100"/>
      <c r="AQ999" s="100"/>
      <c r="AR999" s="100"/>
      <c r="AS999" s="100"/>
      <c r="AT999" s="100"/>
      <c r="AU999" s="100"/>
      <c r="AV999" s="100"/>
      <c r="AW999" s="100"/>
      <c r="AX999" s="100"/>
      <c r="AY999" s="100"/>
      <c r="AZ999" s="100"/>
      <c r="BA999" s="100"/>
      <c r="BB999" s="100"/>
      <c r="BC999" s="100"/>
      <c r="BD999" s="100"/>
      <c r="BE999" s="100"/>
      <c r="BF999" s="100"/>
    </row>
    <row r="1000">
      <c r="A1000" s="100"/>
      <c r="B1000" s="100"/>
      <c r="C1000" s="100"/>
      <c r="D1000" s="100"/>
      <c r="E1000" s="100"/>
      <c r="F1000" s="100"/>
      <c r="G1000" s="100"/>
      <c r="H1000" s="100"/>
      <c r="I1000" s="100"/>
      <c r="J1000" s="100"/>
      <c r="K1000" s="100"/>
      <c r="L1000" s="100"/>
      <c r="M1000" s="100"/>
      <c r="N1000" s="100"/>
      <c r="O1000" s="100"/>
      <c r="P1000" s="100"/>
      <c r="Q1000" s="100"/>
      <c r="R1000" s="100"/>
      <c r="S1000" s="100"/>
      <c r="T1000" s="100"/>
      <c r="U1000" s="100"/>
      <c r="V1000" s="100"/>
      <c r="W1000" s="100"/>
      <c r="X1000" s="100"/>
      <c r="Y1000" s="100"/>
      <c r="Z1000" s="100"/>
      <c r="AA1000" s="100"/>
      <c r="AB1000" s="100"/>
      <c r="AC1000" s="100"/>
      <c r="AD1000" s="100"/>
      <c r="AE1000" s="100"/>
      <c r="AF1000" s="100"/>
      <c r="AG1000" s="100"/>
      <c r="AH1000" s="100"/>
      <c r="AI1000" s="100"/>
      <c r="AJ1000" s="100"/>
      <c r="AK1000" s="100"/>
      <c r="AL1000" s="100"/>
      <c r="AM1000" s="100"/>
      <c r="AN1000" s="100"/>
      <c r="AO1000" s="100"/>
      <c r="AP1000" s="100"/>
      <c r="AQ1000" s="100"/>
      <c r="AR1000" s="100"/>
      <c r="AS1000" s="100"/>
      <c r="AT1000" s="100"/>
      <c r="AU1000" s="100"/>
      <c r="AV1000" s="100"/>
      <c r="AW1000" s="100"/>
      <c r="AX1000" s="100"/>
      <c r="AY1000" s="100"/>
      <c r="AZ1000" s="100"/>
      <c r="BA1000" s="100"/>
      <c r="BB1000" s="100"/>
      <c r="BC1000" s="100"/>
      <c r="BD1000" s="100"/>
      <c r="BE1000" s="100"/>
      <c r="BF1000" s="100"/>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67" t="s">
        <v>274</v>
      </c>
      <c r="B1" s="106" t="s">
        <v>275</v>
      </c>
      <c r="C1" s="106" t="s">
        <v>276</v>
      </c>
      <c r="D1" s="67" t="s">
        <v>277</v>
      </c>
      <c r="E1" s="67" t="s">
        <v>278</v>
      </c>
      <c r="F1" s="67" t="s">
        <v>279</v>
      </c>
      <c r="G1" s="67" t="s">
        <v>280</v>
      </c>
      <c r="H1" s="67" t="s">
        <v>281</v>
      </c>
      <c r="I1" s="67" t="s">
        <v>282</v>
      </c>
      <c r="J1" s="67" t="s">
        <v>283</v>
      </c>
      <c r="K1" s="67" t="s">
        <v>206</v>
      </c>
      <c r="L1" s="67" t="s">
        <v>284</v>
      </c>
      <c r="M1" s="67" t="s">
        <v>285</v>
      </c>
      <c r="N1" s="67" t="s">
        <v>286</v>
      </c>
      <c r="O1" s="107" t="s">
        <v>0</v>
      </c>
      <c r="P1" s="107" t="s">
        <v>3</v>
      </c>
      <c r="Q1" s="108" t="s">
        <v>5</v>
      </c>
      <c r="R1" s="107" t="s">
        <v>7</v>
      </c>
      <c r="S1" s="107" t="s">
        <v>8</v>
      </c>
      <c r="T1" s="107" t="s">
        <v>11</v>
      </c>
      <c r="U1" s="107" t="s">
        <v>13</v>
      </c>
      <c r="V1" s="107" t="s">
        <v>14</v>
      </c>
      <c r="W1" s="107" t="s">
        <v>19</v>
      </c>
      <c r="X1" s="107" t="s">
        <v>20</v>
      </c>
      <c r="Y1" s="107" t="s">
        <v>21</v>
      </c>
      <c r="Z1" s="108" t="s">
        <v>22</v>
      </c>
      <c r="AA1" s="107" t="s">
        <v>25</v>
      </c>
      <c r="AB1" s="107" t="s">
        <v>27</v>
      </c>
      <c r="AC1" s="107" t="s">
        <v>28</v>
      </c>
      <c r="AD1" s="107" t="s">
        <v>31</v>
      </c>
      <c r="AE1" s="107" t="s">
        <v>33</v>
      </c>
      <c r="AF1" s="107" t="s">
        <v>37</v>
      </c>
      <c r="AG1" s="107" t="s">
        <v>42</v>
      </c>
      <c r="AH1" s="107" t="s">
        <v>43</v>
      </c>
      <c r="AI1" s="107" t="s">
        <v>45</v>
      </c>
      <c r="AJ1" s="107" t="s">
        <v>46</v>
      </c>
      <c r="AK1" s="107" t="s">
        <v>47</v>
      </c>
      <c r="AL1" s="107" t="s">
        <v>52</v>
      </c>
      <c r="AM1" s="107" t="s">
        <v>55</v>
      </c>
      <c r="AN1" s="107" t="s">
        <v>57</v>
      </c>
      <c r="AO1" s="107" t="s">
        <v>60</v>
      </c>
      <c r="AP1" s="107" t="s">
        <v>61</v>
      </c>
      <c r="AQ1" s="107" t="s">
        <v>65</v>
      </c>
      <c r="AR1" s="107" t="s">
        <v>66</v>
      </c>
      <c r="AS1" s="107" t="s">
        <v>68</v>
      </c>
      <c r="AT1" s="107" t="s">
        <v>69</v>
      </c>
      <c r="AU1" s="107" t="s">
        <v>71</v>
      </c>
      <c r="AV1" s="107" t="s">
        <v>74</v>
      </c>
      <c r="AW1" s="107" t="s">
        <v>75</v>
      </c>
      <c r="AX1" s="107" t="s">
        <v>77</v>
      </c>
      <c r="AY1" s="107" t="s">
        <v>78</v>
      </c>
      <c r="AZ1" s="107" t="s">
        <v>79</v>
      </c>
      <c r="BA1" s="107" t="s">
        <v>80</v>
      </c>
      <c r="BB1" s="108" t="s">
        <v>81</v>
      </c>
      <c r="BC1" s="107" t="s">
        <v>82</v>
      </c>
      <c r="BD1" s="107" t="s">
        <v>83</v>
      </c>
      <c r="BE1" s="107" t="s">
        <v>84</v>
      </c>
      <c r="BF1" s="107" t="s">
        <v>88</v>
      </c>
      <c r="BG1" s="107" t="s">
        <v>91</v>
      </c>
      <c r="BH1" s="107" t="s">
        <v>93</v>
      </c>
      <c r="BI1" s="107" t="s">
        <v>97</v>
      </c>
      <c r="BJ1" s="107" t="s">
        <v>100</v>
      </c>
      <c r="BK1" s="107" t="s">
        <v>102</v>
      </c>
      <c r="BL1" s="107" t="s">
        <v>104</v>
      </c>
      <c r="BM1" s="107" t="s">
        <v>107</v>
      </c>
      <c r="BN1" s="107" t="s">
        <v>112</v>
      </c>
      <c r="BO1" s="107" t="s">
        <v>113</v>
      </c>
      <c r="BP1" s="107" t="s">
        <v>287</v>
      </c>
      <c r="BQ1" s="107" t="s">
        <v>233</v>
      </c>
      <c r="BR1" s="107" t="s">
        <v>234</v>
      </c>
      <c r="BS1" s="107" t="s">
        <v>122</v>
      </c>
    </row>
    <row r="2">
      <c r="A2" s="109" t="s">
        <v>288</v>
      </c>
      <c r="B2" s="109" t="s">
        <v>289</v>
      </c>
      <c r="C2" s="109">
        <v>32.0</v>
      </c>
      <c r="D2" s="109">
        <v>3.34</v>
      </c>
      <c r="E2" s="109"/>
      <c r="F2" s="109"/>
      <c r="G2" s="109"/>
      <c r="H2" s="110">
        <v>75.0</v>
      </c>
      <c r="I2" s="111">
        <v>77.16</v>
      </c>
      <c r="J2" s="111">
        <v>84.0</v>
      </c>
      <c r="K2" s="111">
        <v>93.0</v>
      </c>
      <c r="L2" s="112"/>
      <c r="M2" s="111">
        <v>67.0</v>
      </c>
      <c r="N2" s="111">
        <v>67.0</v>
      </c>
      <c r="O2" s="111">
        <v>67.0</v>
      </c>
      <c r="P2" s="111">
        <v>84.0</v>
      </c>
      <c r="Q2" s="112"/>
      <c r="R2" s="111">
        <v>84.0</v>
      </c>
      <c r="S2" s="111">
        <v>67.0</v>
      </c>
      <c r="T2" s="111"/>
      <c r="U2" s="111">
        <v>67.0</v>
      </c>
      <c r="V2" s="111">
        <v>67.0</v>
      </c>
      <c r="W2" s="111">
        <v>67.0</v>
      </c>
      <c r="X2" s="110">
        <v>75.0</v>
      </c>
      <c r="Y2" s="111">
        <v>67.0</v>
      </c>
      <c r="Z2" s="112"/>
      <c r="AA2" s="111">
        <v>67.0</v>
      </c>
      <c r="AB2" s="110">
        <v>75.0</v>
      </c>
      <c r="AC2" s="111">
        <v>67.0</v>
      </c>
      <c r="AD2" s="111">
        <v>67.0</v>
      </c>
      <c r="AE2" s="112"/>
      <c r="AF2" s="111">
        <v>93.0</v>
      </c>
      <c r="AG2" s="110">
        <v>67.0</v>
      </c>
      <c r="AH2" s="112"/>
      <c r="AI2" s="111">
        <v>67.0</v>
      </c>
      <c r="AJ2" s="111">
        <v>77.16</v>
      </c>
      <c r="AK2" s="111">
        <v>67.0</v>
      </c>
      <c r="AL2" s="111">
        <v>84.0</v>
      </c>
      <c r="AM2" s="111">
        <v>67.0</v>
      </c>
      <c r="AN2" s="111">
        <v>93.0</v>
      </c>
      <c r="AO2" s="111">
        <v>77.16</v>
      </c>
      <c r="AP2" s="111">
        <v>67.0</v>
      </c>
      <c r="AQ2" s="111">
        <v>67.0</v>
      </c>
      <c r="AR2" s="111">
        <v>67.0</v>
      </c>
      <c r="AS2" s="111">
        <v>67.0</v>
      </c>
      <c r="AT2" s="110">
        <v>75.0</v>
      </c>
      <c r="AU2" s="110">
        <v>75.0</v>
      </c>
      <c r="AV2" s="110">
        <v>75.0</v>
      </c>
      <c r="AW2" s="111">
        <v>93.0</v>
      </c>
      <c r="AX2" s="111">
        <v>67.0</v>
      </c>
      <c r="AY2" s="111">
        <v>67.0</v>
      </c>
      <c r="AZ2" s="111">
        <v>67.0</v>
      </c>
      <c r="BA2" s="112"/>
      <c r="BB2" s="112"/>
      <c r="BC2" s="111">
        <v>84.0</v>
      </c>
      <c r="BD2" s="111">
        <v>67.0</v>
      </c>
      <c r="BE2" s="111">
        <v>67.0</v>
      </c>
      <c r="BF2" s="111">
        <v>84.0</v>
      </c>
      <c r="BG2" s="111">
        <v>77.16</v>
      </c>
      <c r="BH2" s="111">
        <v>67.0</v>
      </c>
      <c r="BI2" s="111">
        <v>67.0</v>
      </c>
      <c r="BJ2" s="111">
        <v>67.0</v>
      </c>
      <c r="BK2" s="111">
        <v>67.0</v>
      </c>
      <c r="BL2" s="111">
        <v>84.0</v>
      </c>
      <c r="BM2" s="110">
        <v>75.0</v>
      </c>
      <c r="BN2" s="111">
        <v>67.0</v>
      </c>
      <c r="BO2" s="111">
        <v>77.16</v>
      </c>
      <c r="BP2" s="112"/>
      <c r="BQ2" s="113">
        <v>32.0</v>
      </c>
      <c r="BR2" s="110">
        <v>75.0</v>
      </c>
      <c r="BS2" s="111">
        <v>67.0</v>
      </c>
    </row>
    <row r="3">
      <c r="A3" s="111" t="s">
        <v>290</v>
      </c>
      <c r="B3" s="111" t="s">
        <v>291</v>
      </c>
      <c r="C3" s="111">
        <v>45.0</v>
      </c>
      <c r="D3" s="111">
        <v>9.0</v>
      </c>
      <c r="E3" s="111">
        <v>6.0</v>
      </c>
      <c r="F3" s="111">
        <v>5.5</v>
      </c>
      <c r="G3" s="111">
        <v>8.0</v>
      </c>
      <c r="H3" s="112"/>
      <c r="I3" s="112"/>
      <c r="J3" s="112"/>
      <c r="K3" s="112"/>
      <c r="L3" s="112"/>
      <c r="M3" s="112"/>
      <c r="N3" s="112"/>
      <c r="O3" s="112"/>
      <c r="P3" s="112"/>
      <c r="Q3" s="112"/>
      <c r="R3" s="112"/>
      <c r="S3" s="112"/>
      <c r="T3" s="112"/>
      <c r="U3" s="112"/>
      <c r="V3" s="112"/>
      <c r="W3" s="112"/>
      <c r="X3" s="112"/>
      <c r="Y3" s="112"/>
      <c r="Z3" s="112"/>
      <c r="AA3" s="112"/>
      <c r="AB3" s="112"/>
      <c r="AC3" s="112"/>
      <c r="AD3" s="111">
        <v>25.0</v>
      </c>
      <c r="AE3" s="112"/>
      <c r="AF3" s="112"/>
      <c r="AG3" s="112"/>
      <c r="AH3" s="112"/>
      <c r="AI3" s="112"/>
      <c r="AJ3" s="112"/>
      <c r="AK3" s="112"/>
      <c r="AL3" s="112"/>
      <c r="AM3" s="111">
        <v>2.93</v>
      </c>
      <c r="AN3" s="112"/>
      <c r="AO3" s="112"/>
      <c r="AP3" s="112"/>
      <c r="AQ3" s="112"/>
      <c r="AR3" s="112"/>
      <c r="AS3" s="112"/>
      <c r="AT3" s="112"/>
      <c r="AU3" s="112"/>
      <c r="AV3" s="112"/>
      <c r="AW3" s="112"/>
      <c r="AY3" s="112"/>
      <c r="AZ3" s="112"/>
      <c r="BA3" s="112"/>
      <c r="BB3" s="112"/>
      <c r="BC3" s="112"/>
      <c r="BD3" s="112"/>
      <c r="BE3" s="112"/>
      <c r="BF3" s="112"/>
      <c r="BG3" s="112"/>
      <c r="BH3" s="112"/>
      <c r="BI3" s="112"/>
      <c r="BJ3" s="112"/>
      <c r="BK3" s="112"/>
      <c r="BL3" s="112"/>
      <c r="BM3" s="112"/>
      <c r="BN3" s="112"/>
      <c r="BO3" s="112"/>
      <c r="BP3" s="111"/>
      <c r="BQ3" s="114" t="s">
        <v>292</v>
      </c>
      <c r="BR3" s="112"/>
      <c r="BS3" s="112"/>
    </row>
    <row r="4">
      <c r="A4" s="111" t="s">
        <v>290</v>
      </c>
      <c r="B4" s="111" t="s">
        <v>293</v>
      </c>
      <c r="C4" s="111">
        <v>106.0</v>
      </c>
      <c r="D4" s="111">
        <v>36.0</v>
      </c>
      <c r="E4" s="111">
        <v>22.0</v>
      </c>
      <c r="F4" s="111">
        <v>25.0</v>
      </c>
      <c r="G4" s="111">
        <v>37.0</v>
      </c>
      <c r="H4" s="112"/>
      <c r="I4" s="112"/>
      <c r="J4" s="112"/>
      <c r="K4" s="112"/>
      <c r="L4" s="112"/>
      <c r="M4" s="112"/>
      <c r="N4" s="111" t="s">
        <v>294</v>
      </c>
      <c r="O4" s="111">
        <v>9.4</v>
      </c>
      <c r="P4" s="112"/>
      <c r="Q4" s="112"/>
      <c r="R4" s="112"/>
      <c r="S4" s="111">
        <v>9.4</v>
      </c>
      <c r="T4" s="112"/>
      <c r="U4" s="111">
        <v>9.4</v>
      </c>
      <c r="V4" s="112"/>
      <c r="W4" s="111">
        <v>9.4</v>
      </c>
      <c r="X4" s="111">
        <v>9.4</v>
      </c>
      <c r="Y4" s="111">
        <v>9.4</v>
      </c>
      <c r="Z4" s="112"/>
      <c r="AA4" s="111">
        <v>9.4</v>
      </c>
      <c r="AB4" s="112"/>
      <c r="AC4" s="111">
        <v>9.4</v>
      </c>
      <c r="AD4" s="111">
        <v>9.4</v>
      </c>
      <c r="AE4" s="112"/>
      <c r="AF4" s="111">
        <v>9.4</v>
      </c>
      <c r="AG4" s="111">
        <v>9.4</v>
      </c>
      <c r="AH4" s="112"/>
      <c r="AI4" s="111">
        <v>9.4</v>
      </c>
      <c r="AJ4" s="111">
        <v>9.4</v>
      </c>
      <c r="AK4" s="111">
        <v>9.4</v>
      </c>
      <c r="AL4" s="112"/>
      <c r="AM4" s="110" t="s">
        <v>295</v>
      </c>
      <c r="AN4" s="112"/>
      <c r="AO4" s="112"/>
      <c r="AP4" s="111">
        <v>24.79</v>
      </c>
      <c r="AQ4" s="111">
        <v>20.23</v>
      </c>
      <c r="AR4" s="111">
        <v>9.4</v>
      </c>
      <c r="AS4" s="111">
        <v>23.13</v>
      </c>
      <c r="AT4" s="112"/>
      <c r="AU4" s="111">
        <v>9.4</v>
      </c>
      <c r="AV4" s="111">
        <v>9.4</v>
      </c>
      <c r="AW4" s="111">
        <v>9.4</v>
      </c>
      <c r="AX4" s="111">
        <v>9.4</v>
      </c>
      <c r="AY4" s="112"/>
      <c r="AZ4" s="111">
        <v>9.4</v>
      </c>
      <c r="BA4" s="112"/>
      <c r="BB4" s="112"/>
      <c r="BC4" s="112"/>
      <c r="BD4" s="111">
        <v>9.4</v>
      </c>
      <c r="BE4" s="111">
        <v>9.4</v>
      </c>
      <c r="BF4" s="112"/>
      <c r="BG4" s="111">
        <v>9.4</v>
      </c>
      <c r="BH4" s="111">
        <v>9.4</v>
      </c>
      <c r="BI4" s="111">
        <v>9.4</v>
      </c>
      <c r="BJ4" s="112"/>
      <c r="BK4" s="111">
        <v>9.4</v>
      </c>
      <c r="BL4" s="112"/>
      <c r="BM4" s="115">
        <v>36.38</v>
      </c>
      <c r="BN4" s="111">
        <v>9.4</v>
      </c>
      <c r="BO4" s="111">
        <v>9.4</v>
      </c>
      <c r="BP4" s="111"/>
      <c r="BQ4" s="111">
        <v>110.0</v>
      </c>
      <c r="BR4" s="112"/>
      <c r="BS4" s="111">
        <v>9.4</v>
      </c>
    </row>
    <row r="5">
      <c r="A5" s="116" t="s">
        <v>296</v>
      </c>
      <c r="B5" s="116" t="s">
        <v>297</v>
      </c>
      <c r="C5" s="116">
        <v>16263.0</v>
      </c>
      <c r="D5" s="116">
        <v>403.0</v>
      </c>
      <c r="E5" s="116"/>
      <c r="F5" s="116"/>
      <c r="G5" s="116"/>
      <c r="H5" s="116">
        <v>255.5</v>
      </c>
      <c r="I5" s="116">
        <v>268.56</v>
      </c>
      <c r="J5" s="116">
        <v>170.94</v>
      </c>
      <c r="K5" s="116">
        <v>330.51</v>
      </c>
      <c r="L5" s="116">
        <v>526.13</v>
      </c>
      <c r="M5" s="116">
        <v>200.59</v>
      </c>
      <c r="N5" s="116">
        <v>255.5</v>
      </c>
      <c r="O5" s="116">
        <v>200.59</v>
      </c>
      <c r="P5" s="116">
        <v>170.94</v>
      </c>
      <c r="Q5" s="117"/>
      <c r="R5" s="116">
        <v>172.76</v>
      </c>
      <c r="S5" s="116">
        <v>200.59</v>
      </c>
      <c r="T5" s="116">
        <v>335.1</v>
      </c>
      <c r="U5" s="116">
        <v>255.5</v>
      </c>
      <c r="V5" s="116">
        <v>200.59</v>
      </c>
      <c r="W5" s="116">
        <v>255.5</v>
      </c>
      <c r="X5" s="116">
        <v>255.5</v>
      </c>
      <c r="Y5" s="116">
        <v>255.5</v>
      </c>
      <c r="Z5" s="117"/>
      <c r="AA5" s="116">
        <v>255.5</v>
      </c>
      <c r="AB5" s="116">
        <v>255.5</v>
      </c>
      <c r="AC5" s="116">
        <v>255.5</v>
      </c>
      <c r="AD5" s="116">
        <v>255.5</v>
      </c>
      <c r="AE5" s="116">
        <v>392.22</v>
      </c>
      <c r="AF5" s="116">
        <v>330.51</v>
      </c>
      <c r="AG5" s="116">
        <v>255.5</v>
      </c>
      <c r="AH5" s="116">
        <v>112.99</v>
      </c>
      <c r="AI5" s="116">
        <v>255.5</v>
      </c>
      <c r="AJ5" s="116">
        <v>268.56</v>
      </c>
      <c r="AK5" s="116">
        <v>255.5</v>
      </c>
      <c r="AL5" s="116">
        <v>170.94</v>
      </c>
      <c r="AM5" s="116">
        <v>200.59</v>
      </c>
      <c r="AN5" s="116">
        <v>330.51</v>
      </c>
      <c r="AO5" s="116">
        <v>268.56</v>
      </c>
      <c r="AP5" s="116">
        <v>255.5</v>
      </c>
      <c r="AQ5" s="116">
        <v>255.5</v>
      </c>
      <c r="AR5" s="116">
        <v>255.5</v>
      </c>
      <c r="AS5" s="116">
        <v>255.5</v>
      </c>
      <c r="AT5" s="116">
        <v>255.5</v>
      </c>
      <c r="AU5" s="116">
        <v>255.5</v>
      </c>
      <c r="AV5" s="116">
        <v>255.5</v>
      </c>
      <c r="AW5" s="116">
        <v>330.51</v>
      </c>
      <c r="AX5" s="116">
        <v>200.59</v>
      </c>
      <c r="AY5" s="116">
        <v>255.5</v>
      </c>
      <c r="AZ5" s="116">
        <v>200.59</v>
      </c>
      <c r="BA5" s="116">
        <v>76.29</v>
      </c>
      <c r="BB5" s="117"/>
      <c r="BC5" s="116">
        <v>170.94</v>
      </c>
      <c r="BD5" s="116">
        <v>255.5</v>
      </c>
      <c r="BE5" s="116">
        <v>255.5</v>
      </c>
      <c r="BF5" s="116">
        <v>170.94</v>
      </c>
      <c r="BG5" s="116">
        <v>268.56</v>
      </c>
      <c r="BH5" s="116">
        <v>255.5</v>
      </c>
      <c r="BI5" s="116">
        <v>255.5</v>
      </c>
      <c r="BJ5" s="116">
        <v>255.5</v>
      </c>
      <c r="BK5" s="116">
        <v>200.59</v>
      </c>
      <c r="BL5" s="116">
        <v>170.94</v>
      </c>
      <c r="BM5" s="116">
        <v>255.5</v>
      </c>
      <c r="BN5" s="116">
        <v>255.5</v>
      </c>
      <c r="BO5" s="116">
        <v>268.56</v>
      </c>
      <c r="BP5" s="116" t="s">
        <v>298</v>
      </c>
      <c r="BQ5" s="118">
        <v>326.13</v>
      </c>
      <c r="BR5" s="116">
        <v>255.5</v>
      </c>
      <c r="BS5" s="116">
        <v>255.5</v>
      </c>
    </row>
    <row r="6">
      <c r="A6" s="111" t="s">
        <v>296</v>
      </c>
      <c r="B6" s="111" t="s">
        <v>299</v>
      </c>
      <c r="C6" s="111" t="str">
        <f t="shared" ref="C6:BS6" si="1">2*C3</f>
        <v>90</v>
      </c>
      <c r="D6" s="111" t="str">
        <f t="shared" si="1"/>
        <v>18</v>
      </c>
      <c r="E6" s="111" t="str">
        <f t="shared" si="1"/>
        <v>12</v>
      </c>
      <c r="F6" s="111" t="str">
        <f t="shared" si="1"/>
        <v>11</v>
      </c>
      <c r="G6" s="111" t="str">
        <f t="shared" si="1"/>
        <v>16</v>
      </c>
      <c r="H6" s="111" t="str">
        <f t="shared" si="1"/>
        <v>0</v>
      </c>
      <c r="I6" s="111" t="str">
        <f t="shared" si="1"/>
        <v>0</v>
      </c>
      <c r="J6" s="111" t="str">
        <f t="shared" si="1"/>
        <v>0</v>
      </c>
      <c r="K6" s="111" t="str">
        <f t="shared" si="1"/>
        <v>0</v>
      </c>
      <c r="L6" s="111" t="str">
        <f t="shared" si="1"/>
        <v>0</v>
      </c>
      <c r="M6" s="111" t="str">
        <f t="shared" si="1"/>
        <v>0</v>
      </c>
      <c r="N6" s="111" t="str">
        <f t="shared" si="1"/>
        <v>0</v>
      </c>
      <c r="O6" s="111" t="str">
        <f t="shared" si="1"/>
        <v>0</v>
      </c>
      <c r="P6" s="111" t="str">
        <f t="shared" si="1"/>
        <v>0</v>
      </c>
      <c r="Q6" s="111" t="str">
        <f t="shared" si="1"/>
        <v>0</v>
      </c>
      <c r="R6" s="111" t="str">
        <f t="shared" si="1"/>
        <v>0</v>
      </c>
      <c r="S6" s="111" t="str">
        <f t="shared" si="1"/>
        <v>0</v>
      </c>
      <c r="T6" s="111" t="str">
        <f t="shared" si="1"/>
        <v>0</v>
      </c>
      <c r="U6" s="111" t="str">
        <f t="shared" si="1"/>
        <v>0</v>
      </c>
      <c r="V6" s="111" t="str">
        <f t="shared" si="1"/>
        <v>0</v>
      </c>
      <c r="W6" s="111" t="str">
        <f t="shared" si="1"/>
        <v>0</v>
      </c>
      <c r="X6" s="111" t="str">
        <f t="shared" si="1"/>
        <v>0</v>
      </c>
      <c r="Y6" s="111" t="str">
        <f t="shared" si="1"/>
        <v>0</v>
      </c>
      <c r="Z6" s="111" t="str">
        <f t="shared" si="1"/>
        <v>0</v>
      </c>
      <c r="AA6" s="111" t="str">
        <f t="shared" si="1"/>
        <v>0</v>
      </c>
      <c r="AB6" s="111" t="str">
        <f t="shared" si="1"/>
        <v>0</v>
      </c>
      <c r="AC6" s="111" t="str">
        <f t="shared" si="1"/>
        <v>0</v>
      </c>
      <c r="AD6" s="111" t="str">
        <f t="shared" si="1"/>
        <v>50</v>
      </c>
      <c r="AE6" s="111" t="str">
        <f t="shared" si="1"/>
        <v>0</v>
      </c>
      <c r="AF6" s="111" t="str">
        <f t="shared" si="1"/>
        <v>0</v>
      </c>
      <c r="AG6" s="111" t="str">
        <f t="shared" si="1"/>
        <v>0</v>
      </c>
      <c r="AH6" s="111" t="str">
        <f t="shared" si="1"/>
        <v>0</v>
      </c>
      <c r="AI6" s="111" t="str">
        <f t="shared" si="1"/>
        <v>0</v>
      </c>
      <c r="AJ6" s="111" t="str">
        <f t="shared" si="1"/>
        <v>0</v>
      </c>
      <c r="AK6" s="111" t="str">
        <f t="shared" si="1"/>
        <v>0</v>
      </c>
      <c r="AL6" s="111" t="str">
        <f t="shared" si="1"/>
        <v>0</v>
      </c>
      <c r="AM6" s="111" t="str">
        <f t="shared" si="1"/>
        <v>5.86</v>
      </c>
      <c r="AN6" s="111" t="str">
        <f t="shared" si="1"/>
        <v>0</v>
      </c>
      <c r="AO6" s="111" t="str">
        <f t="shared" si="1"/>
        <v>0</v>
      </c>
      <c r="AP6" s="111" t="str">
        <f t="shared" si="1"/>
        <v>0</v>
      </c>
      <c r="AQ6" s="111" t="str">
        <f t="shared" si="1"/>
        <v>0</v>
      </c>
      <c r="AR6" s="111" t="str">
        <f t="shared" si="1"/>
        <v>0</v>
      </c>
      <c r="AS6" s="111" t="str">
        <f t="shared" si="1"/>
        <v>0</v>
      </c>
      <c r="AT6" s="111" t="str">
        <f t="shared" si="1"/>
        <v>0</v>
      </c>
      <c r="AU6" s="111" t="str">
        <f t="shared" si="1"/>
        <v>0</v>
      </c>
      <c r="AV6" s="111" t="str">
        <f t="shared" si="1"/>
        <v>0</v>
      </c>
      <c r="AW6" s="111" t="str">
        <f t="shared" si="1"/>
        <v>0</v>
      </c>
      <c r="AX6" s="111" t="str">
        <f t="shared" si="1"/>
        <v>0</v>
      </c>
      <c r="AY6" s="111" t="str">
        <f t="shared" si="1"/>
        <v>0</v>
      </c>
      <c r="AZ6" s="111" t="str">
        <f t="shared" si="1"/>
        <v>0</v>
      </c>
      <c r="BA6" s="111" t="str">
        <f t="shared" si="1"/>
        <v>0</v>
      </c>
      <c r="BB6" s="111" t="str">
        <f t="shared" si="1"/>
        <v>0</v>
      </c>
      <c r="BC6" s="111" t="str">
        <f t="shared" si="1"/>
        <v>0</v>
      </c>
      <c r="BD6" s="111" t="str">
        <f t="shared" si="1"/>
        <v>0</v>
      </c>
      <c r="BE6" s="111" t="str">
        <f t="shared" si="1"/>
        <v>0</v>
      </c>
      <c r="BF6" s="111" t="str">
        <f t="shared" si="1"/>
        <v>0</v>
      </c>
      <c r="BG6" s="111" t="str">
        <f t="shared" si="1"/>
        <v>0</v>
      </c>
      <c r="BH6" s="111" t="str">
        <f t="shared" si="1"/>
        <v>0</v>
      </c>
      <c r="BI6" s="111" t="str">
        <f t="shared" si="1"/>
        <v>0</v>
      </c>
      <c r="BJ6" s="111" t="str">
        <f t="shared" si="1"/>
        <v>0</v>
      </c>
      <c r="BK6" s="111" t="str">
        <f t="shared" si="1"/>
        <v>0</v>
      </c>
      <c r="BL6" s="111" t="str">
        <f t="shared" si="1"/>
        <v>0</v>
      </c>
      <c r="BM6" s="111" t="str">
        <f t="shared" si="1"/>
        <v>0</v>
      </c>
      <c r="BN6" s="111" t="str">
        <f t="shared" si="1"/>
        <v>0</v>
      </c>
      <c r="BO6" s="111" t="str">
        <f t="shared" si="1"/>
        <v>0</v>
      </c>
      <c r="BP6" s="111" t="str">
        <f t="shared" si="1"/>
        <v>0</v>
      </c>
      <c r="BQ6" s="111" t="str">
        <f t="shared" si="1"/>
        <v>#VALUE!</v>
      </c>
      <c r="BR6" s="111" t="str">
        <f t="shared" si="1"/>
        <v>0</v>
      </c>
      <c r="BS6" s="111" t="str">
        <f t="shared" si="1"/>
        <v>0</v>
      </c>
    </row>
    <row r="7">
      <c r="A7" s="111" t="s">
        <v>296</v>
      </c>
      <c r="B7" s="111" t="s">
        <v>300</v>
      </c>
      <c r="C7" s="111" t="str">
        <f t="shared" ref="C7:BS7" si="2">C4</f>
        <v>106</v>
      </c>
      <c r="D7" s="111" t="str">
        <f t="shared" si="2"/>
        <v>36</v>
      </c>
      <c r="E7" s="111" t="str">
        <f t="shared" si="2"/>
        <v>22</v>
      </c>
      <c r="F7" s="111" t="str">
        <f t="shared" si="2"/>
        <v>25</v>
      </c>
      <c r="G7" s="111" t="str">
        <f t="shared" si="2"/>
        <v>37</v>
      </c>
      <c r="H7" s="111" t="str">
        <f t="shared" si="2"/>
        <v/>
      </c>
      <c r="I7" s="111" t="str">
        <f t="shared" si="2"/>
        <v/>
      </c>
      <c r="J7" s="111" t="str">
        <f t="shared" si="2"/>
        <v/>
      </c>
      <c r="K7" s="111" t="str">
        <f t="shared" si="2"/>
        <v/>
      </c>
      <c r="L7" s="111" t="str">
        <f t="shared" si="2"/>
        <v/>
      </c>
      <c r="M7" s="111" t="str">
        <f t="shared" si="2"/>
        <v/>
      </c>
      <c r="N7" s="111" t="str">
        <f t="shared" si="2"/>
        <v>$20-100</v>
      </c>
      <c r="O7" s="111" t="str">
        <f t="shared" si="2"/>
        <v>9.4</v>
      </c>
      <c r="P7" s="111" t="str">
        <f t="shared" si="2"/>
        <v/>
      </c>
      <c r="Q7" s="111" t="str">
        <f t="shared" si="2"/>
        <v/>
      </c>
      <c r="R7" s="111" t="str">
        <f t="shared" si="2"/>
        <v/>
      </c>
      <c r="S7" s="111" t="str">
        <f t="shared" si="2"/>
        <v>9.4</v>
      </c>
      <c r="T7" s="111" t="str">
        <f t="shared" si="2"/>
        <v/>
      </c>
      <c r="U7" s="111" t="str">
        <f t="shared" si="2"/>
        <v>9.4</v>
      </c>
      <c r="V7" s="111" t="str">
        <f t="shared" si="2"/>
        <v/>
      </c>
      <c r="W7" s="111" t="str">
        <f t="shared" si="2"/>
        <v>9.4</v>
      </c>
      <c r="X7" s="111" t="str">
        <f t="shared" si="2"/>
        <v>9.4</v>
      </c>
      <c r="Y7" s="111" t="str">
        <f t="shared" si="2"/>
        <v>9.4</v>
      </c>
      <c r="Z7" s="111" t="str">
        <f t="shared" si="2"/>
        <v/>
      </c>
      <c r="AA7" s="111" t="str">
        <f t="shared" si="2"/>
        <v>9.4</v>
      </c>
      <c r="AB7" s="111" t="str">
        <f t="shared" si="2"/>
        <v/>
      </c>
      <c r="AC7" s="111" t="str">
        <f t="shared" si="2"/>
        <v>9.4</v>
      </c>
      <c r="AD7" s="111" t="str">
        <f t="shared" si="2"/>
        <v>9.4</v>
      </c>
      <c r="AE7" s="111" t="str">
        <f t="shared" si="2"/>
        <v/>
      </c>
      <c r="AF7" s="111" t="str">
        <f t="shared" si="2"/>
        <v>9.4</v>
      </c>
      <c r="AG7" s="111" t="str">
        <f t="shared" si="2"/>
        <v>9.4</v>
      </c>
      <c r="AH7" s="111" t="str">
        <f t="shared" si="2"/>
        <v/>
      </c>
      <c r="AI7" s="111" t="str">
        <f t="shared" si="2"/>
        <v>9.4</v>
      </c>
      <c r="AJ7" s="111" t="str">
        <f t="shared" si="2"/>
        <v>9.4</v>
      </c>
      <c r="AK7" s="111" t="str">
        <f t="shared" si="2"/>
        <v>9.4</v>
      </c>
      <c r="AL7" s="111" t="str">
        <f t="shared" si="2"/>
        <v/>
      </c>
      <c r="AM7" s="110" t="str">
        <f t="shared" si="2"/>
        <v>22.79-24.69</v>
      </c>
      <c r="AN7" s="111" t="str">
        <f t="shared" si="2"/>
        <v/>
      </c>
      <c r="AO7" s="111" t="str">
        <f t="shared" si="2"/>
        <v/>
      </c>
      <c r="AP7" s="111" t="str">
        <f t="shared" si="2"/>
        <v>24.79</v>
      </c>
      <c r="AQ7" s="111" t="str">
        <f t="shared" si="2"/>
        <v>20.23</v>
      </c>
      <c r="AR7" s="111" t="str">
        <f t="shared" si="2"/>
        <v>9.4</v>
      </c>
      <c r="AS7" s="111" t="str">
        <f t="shared" si="2"/>
        <v>23.13</v>
      </c>
      <c r="AT7" s="111" t="str">
        <f t="shared" si="2"/>
        <v/>
      </c>
      <c r="AU7" s="111" t="str">
        <f t="shared" si="2"/>
        <v>9.4</v>
      </c>
      <c r="AV7" s="111" t="str">
        <f t="shared" si="2"/>
        <v>9.4</v>
      </c>
      <c r="AW7" s="111" t="str">
        <f t="shared" si="2"/>
        <v>9.4</v>
      </c>
      <c r="AX7" s="111" t="str">
        <f t="shared" si="2"/>
        <v>9.4</v>
      </c>
      <c r="AY7" s="111" t="str">
        <f t="shared" si="2"/>
        <v/>
      </c>
      <c r="AZ7" s="111" t="str">
        <f t="shared" si="2"/>
        <v>9.4</v>
      </c>
      <c r="BA7" s="111" t="str">
        <f t="shared" si="2"/>
        <v/>
      </c>
      <c r="BB7" s="111" t="str">
        <f t="shared" si="2"/>
        <v/>
      </c>
      <c r="BC7" s="111" t="str">
        <f t="shared" si="2"/>
        <v/>
      </c>
      <c r="BD7" s="111" t="str">
        <f t="shared" si="2"/>
        <v>9.4</v>
      </c>
      <c r="BE7" s="111" t="str">
        <f t="shared" si="2"/>
        <v>9.4</v>
      </c>
      <c r="BF7" s="111" t="str">
        <f t="shared" si="2"/>
        <v/>
      </c>
      <c r="BG7" s="111" t="str">
        <f t="shared" si="2"/>
        <v>9.4</v>
      </c>
      <c r="BH7" s="111" t="str">
        <f t="shared" si="2"/>
        <v>9.4</v>
      </c>
      <c r="BI7" s="111" t="str">
        <f t="shared" si="2"/>
        <v>9.4</v>
      </c>
      <c r="BJ7" s="111" t="str">
        <f t="shared" si="2"/>
        <v/>
      </c>
      <c r="BK7" s="111" t="str">
        <f t="shared" si="2"/>
        <v>9.4</v>
      </c>
      <c r="BL7" s="111" t="str">
        <f t="shared" si="2"/>
        <v/>
      </c>
      <c r="BM7" s="115" t="str">
        <f t="shared" si="2"/>
        <v>$36.38</v>
      </c>
      <c r="BN7" s="111" t="str">
        <f t="shared" si="2"/>
        <v>9.4</v>
      </c>
      <c r="BO7" s="111" t="str">
        <f t="shared" si="2"/>
        <v>9.4</v>
      </c>
      <c r="BP7" s="111" t="str">
        <f t="shared" si="2"/>
        <v/>
      </c>
      <c r="BQ7" s="111" t="str">
        <f t="shared" si="2"/>
        <v>110</v>
      </c>
      <c r="BR7" s="111" t="str">
        <f t="shared" si="2"/>
        <v/>
      </c>
      <c r="BS7" s="111" t="str">
        <f t="shared" si="2"/>
        <v>9.4</v>
      </c>
    </row>
    <row r="8">
      <c r="A8" s="111"/>
      <c r="B8" s="111" t="s">
        <v>301</v>
      </c>
      <c r="C8" s="111"/>
      <c r="D8" s="111"/>
      <c r="E8" s="111"/>
      <c r="F8" s="111"/>
      <c r="G8" s="111"/>
      <c r="H8" s="111"/>
      <c r="I8" s="111"/>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c r="AL8" s="111"/>
      <c r="AM8" s="111"/>
      <c r="AN8" s="111"/>
      <c r="AO8" s="111"/>
      <c r="AP8" s="111"/>
      <c r="AQ8" s="111"/>
      <c r="AR8" s="111"/>
      <c r="AS8" s="111"/>
      <c r="AT8" s="111"/>
      <c r="AU8" s="111"/>
      <c r="AV8" s="111"/>
      <c r="AW8" s="111"/>
      <c r="AX8" s="111"/>
      <c r="AY8" s="111"/>
      <c r="AZ8" s="111"/>
      <c r="BA8" s="111"/>
      <c r="BB8" s="111"/>
      <c r="BC8" s="111"/>
      <c r="BD8" s="111"/>
      <c r="BE8" s="111"/>
      <c r="BF8" s="111"/>
      <c r="BG8" s="111"/>
      <c r="BH8" s="111"/>
      <c r="BI8" s="111"/>
      <c r="BJ8" s="111"/>
      <c r="BK8" s="111"/>
      <c r="BL8" s="111"/>
      <c r="BM8" s="111"/>
      <c r="BN8" s="111"/>
      <c r="BO8" s="111"/>
      <c r="BP8" s="111"/>
      <c r="BQ8" s="111"/>
      <c r="BR8" s="111"/>
      <c r="BS8" s="111"/>
    </row>
    <row r="9">
      <c r="A9" s="111"/>
      <c r="B9" s="111"/>
      <c r="C9" s="112"/>
      <c r="D9" s="112"/>
      <c r="E9" s="112"/>
      <c r="F9" s="112"/>
      <c r="G9" s="112"/>
      <c r="H9" s="112"/>
      <c r="I9" s="112"/>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row>
    <row r="10">
      <c r="A10" s="111"/>
      <c r="B10" s="111"/>
      <c r="C10" s="112"/>
      <c r="D10" s="111"/>
      <c r="E10" s="112"/>
      <c r="F10" s="112"/>
      <c r="G10" s="112"/>
      <c r="H10" s="112"/>
      <c r="I10" s="112"/>
      <c r="J10" s="112"/>
      <c r="K10" s="112"/>
      <c r="L10" s="112"/>
      <c r="M10" s="112"/>
      <c r="N10" s="112"/>
      <c r="O10" s="112"/>
      <c r="P10" s="112"/>
      <c r="Q10" s="112"/>
      <c r="R10" s="112"/>
      <c r="S10" s="112"/>
      <c r="T10" s="112"/>
      <c r="U10" s="112"/>
      <c r="V10" s="112"/>
      <c r="W10" s="112"/>
      <c r="X10" s="112"/>
      <c r="Y10" s="112"/>
      <c r="Z10" s="112"/>
      <c r="AA10" s="112"/>
      <c r="AB10" s="110"/>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row>
    <row r="11">
      <c r="A11" s="111"/>
      <c r="B11" s="111"/>
      <c r="C11" s="112"/>
      <c r="D11" s="112"/>
      <c r="E11" s="112"/>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row>
    <row r="12">
      <c r="A12" s="111"/>
      <c r="B12" s="111"/>
      <c r="C12" s="112"/>
      <c r="D12" s="111"/>
      <c r="E12" s="112"/>
      <c r="F12" s="112"/>
      <c r="G12" s="112"/>
      <c r="H12" s="112"/>
      <c r="I12" s="112"/>
      <c r="J12" s="112"/>
      <c r="K12" s="112"/>
      <c r="L12" s="112"/>
      <c r="M12" s="112"/>
      <c r="N12" s="112"/>
      <c r="O12" s="112"/>
      <c r="P12" s="112"/>
      <c r="Q12" s="112"/>
      <c r="R12" s="112"/>
      <c r="S12" s="112"/>
      <c r="T12" s="112"/>
      <c r="U12" s="112"/>
      <c r="V12" s="112"/>
      <c r="W12" s="112"/>
      <c r="X12" s="112"/>
      <c r="Y12" s="112"/>
      <c r="Z12" s="112"/>
      <c r="AA12" s="112"/>
      <c r="AB12" s="111"/>
      <c r="AD12" s="111"/>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1"/>
      <c r="BR12" s="112"/>
      <c r="BS12" s="112"/>
    </row>
    <row r="13">
      <c r="A13" s="69"/>
      <c r="B13" s="69"/>
      <c r="C13" s="69"/>
      <c r="D13" s="111" t="s">
        <v>302</v>
      </c>
      <c r="E13" s="69"/>
      <c r="F13" s="69"/>
      <c r="G13" s="69"/>
      <c r="H13" s="69"/>
      <c r="I13" s="69"/>
      <c r="J13" s="69"/>
      <c r="K13" s="69"/>
      <c r="L13" s="69"/>
      <c r="M13" s="69"/>
      <c r="N13" s="69"/>
      <c r="O13" s="69"/>
      <c r="P13" s="69"/>
      <c r="Q13" s="69"/>
      <c r="R13" s="69"/>
      <c r="S13" s="69"/>
      <c r="T13" s="69"/>
      <c r="U13" s="69"/>
      <c r="V13" s="69"/>
      <c r="W13" s="69"/>
      <c r="X13" s="69"/>
      <c r="Y13" s="69"/>
      <c r="Z13" s="69"/>
      <c r="AA13" s="68"/>
      <c r="AB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row>
    <row r="14">
      <c r="A14" s="69"/>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row>
    <row r="15">
      <c r="A15" s="69"/>
      <c r="C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119" t="s">
        <v>303</v>
      </c>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119" t="s">
        <v>304</v>
      </c>
      <c r="BR15" s="69"/>
      <c r="BS15" s="69"/>
    </row>
    <row r="16">
      <c r="A16" s="69"/>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119" t="s">
        <v>305</v>
      </c>
      <c r="BR16" s="69"/>
      <c r="BS16" s="69"/>
    </row>
    <row r="17">
      <c r="A17" s="69"/>
      <c r="C17" s="69"/>
      <c r="D17" s="120" t="s">
        <v>306</v>
      </c>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row>
    <row r="18">
      <c r="A18" s="69"/>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row>
    <row r="19">
      <c r="A19" s="69"/>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row>
    <row r="20">
      <c r="A20" s="69"/>
      <c r="B20" s="69"/>
      <c r="C20" s="69"/>
      <c r="D20" s="121" t="s">
        <v>307</v>
      </c>
      <c r="E20" s="69"/>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row>
    <row r="21">
      <c r="A21" s="69"/>
      <c r="B21" s="69"/>
      <c r="C21" s="69"/>
      <c r="D21" s="68" t="s">
        <v>308</v>
      </c>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row>
    <row r="22">
      <c r="A22" s="69"/>
      <c r="B22" s="69"/>
      <c r="C22" s="69"/>
      <c r="D22" s="68" t="s">
        <v>309</v>
      </c>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row>
    <row r="23">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row>
    <row r="24">
      <c r="A24" s="69"/>
      <c r="B24" s="69"/>
      <c r="C24" s="69"/>
      <c r="D24" s="119" t="s">
        <v>310</v>
      </c>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row>
    <row r="2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row>
    <row r="26">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row>
    <row r="27">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row>
    <row r="28">
      <c r="A28" s="69"/>
      <c r="B28" s="121" t="s">
        <v>311</v>
      </c>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row>
    <row r="29">
      <c r="A29" s="69"/>
      <c r="B29" s="68">
        <v>30867.0</v>
      </c>
      <c r="C29" s="68" t="s">
        <v>312</v>
      </c>
      <c r="D29" s="68" t="s">
        <v>313</v>
      </c>
      <c r="E29" s="68" t="s">
        <v>314</v>
      </c>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row>
    <row r="30">
      <c r="A30" s="69"/>
      <c r="B30" s="68" t="s">
        <v>315</v>
      </c>
      <c r="C30" s="68">
        <v>0.032</v>
      </c>
      <c r="D30" s="68">
        <v>62.85</v>
      </c>
      <c r="E30" s="69" t="str">
        <f t="shared" ref="E30:E40" si="3">C30*D30</f>
        <v>2.0112</v>
      </c>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row>
    <row r="31">
      <c r="A31" s="69"/>
      <c r="B31" s="68" t="s">
        <v>316</v>
      </c>
      <c r="C31" s="68">
        <v>0.023</v>
      </c>
      <c r="D31" s="68">
        <v>87.79</v>
      </c>
      <c r="E31" s="69" t="str">
        <f t="shared" si="3"/>
        <v>2.01917</v>
      </c>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row>
    <row r="32">
      <c r="A32" s="69"/>
      <c r="B32" s="68" t="s">
        <v>317</v>
      </c>
      <c r="C32" s="68">
        <v>0.035</v>
      </c>
      <c r="D32" s="68">
        <v>59.86</v>
      </c>
      <c r="E32" s="69" t="str">
        <f t="shared" si="3"/>
        <v>2.0951</v>
      </c>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row>
    <row r="33">
      <c r="A33" s="69"/>
      <c r="B33" s="68" t="s">
        <v>318</v>
      </c>
      <c r="C33" s="68">
        <v>0.041</v>
      </c>
      <c r="D33" s="68">
        <v>62.85</v>
      </c>
      <c r="E33" s="69" t="str">
        <f t="shared" si="3"/>
        <v>2.57685</v>
      </c>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row>
    <row r="34">
      <c r="A34" s="69"/>
      <c r="B34" s="68" t="s">
        <v>319</v>
      </c>
      <c r="C34" s="68">
        <v>0.068</v>
      </c>
      <c r="D34" s="68">
        <v>215.49</v>
      </c>
      <c r="E34" s="69" t="str">
        <f t="shared" si="3"/>
        <v>14.65332</v>
      </c>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row>
    <row r="35">
      <c r="A35" s="69"/>
      <c r="B35" s="68" t="s">
        <v>320</v>
      </c>
      <c r="C35" s="68">
        <v>0.021</v>
      </c>
      <c r="D35" s="68">
        <v>109.74</v>
      </c>
      <c r="E35" s="69" t="str">
        <f t="shared" si="3"/>
        <v>2.30454</v>
      </c>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row>
    <row r="36">
      <c r="A36" s="69"/>
      <c r="B36" s="68" t="s">
        <v>321</v>
      </c>
      <c r="C36" s="68">
        <v>0.183</v>
      </c>
      <c r="D36" s="68">
        <v>30.93</v>
      </c>
      <c r="E36" s="69" t="str">
        <f t="shared" si="3"/>
        <v>5.66019</v>
      </c>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row>
    <row r="37">
      <c r="A37" s="69"/>
      <c r="B37" s="68" t="s">
        <v>322</v>
      </c>
      <c r="C37" s="68">
        <v>0.18</v>
      </c>
      <c r="D37" s="68">
        <v>89.79</v>
      </c>
      <c r="E37" s="69" t="str">
        <f t="shared" si="3"/>
        <v>16.1622</v>
      </c>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row>
    <row r="38">
      <c r="A38" s="69"/>
      <c r="B38" s="68" t="s">
        <v>323</v>
      </c>
      <c r="C38" s="68">
        <v>0.32</v>
      </c>
      <c r="D38" s="68">
        <v>34.93</v>
      </c>
      <c r="E38" s="69" t="str">
        <f t="shared" si="3"/>
        <v>11.1776</v>
      </c>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row>
    <row r="39">
      <c r="A39" s="69"/>
      <c r="B39" s="68" t="s">
        <v>324</v>
      </c>
      <c r="C39" s="68">
        <v>0.15</v>
      </c>
      <c r="D39" s="68">
        <v>34.92</v>
      </c>
      <c r="E39" s="69" t="str">
        <f t="shared" si="3"/>
        <v>5.238</v>
      </c>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row>
    <row r="40">
      <c r="A40" s="69"/>
      <c r="B40" s="68" t="s">
        <v>325</v>
      </c>
      <c r="C40" s="68">
        <v>0.33</v>
      </c>
      <c r="D40" s="68">
        <v>61.85</v>
      </c>
      <c r="E40" s="69" t="str">
        <f t="shared" si="3"/>
        <v>20.4105</v>
      </c>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row>
    <row r="41">
      <c r="A41" s="69"/>
      <c r="B41" s="69"/>
      <c r="C41" s="122" t="str">
        <f>sum(C30:C40)</f>
        <v>1.383</v>
      </c>
      <c r="D41" s="69"/>
      <c r="E41" s="123" t="str">
        <f>sum(E30:E40)</f>
        <v>84.30867</v>
      </c>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row>
    <row r="42">
      <c r="A42" s="69"/>
      <c r="B42" s="69"/>
      <c r="C42" s="68"/>
      <c r="D42" s="68" t="s">
        <v>326</v>
      </c>
      <c r="E42" s="68">
        <v>18.0</v>
      </c>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row>
    <row r="43">
      <c r="A43" s="69"/>
      <c r="B43" s="69"/>
      <c r="C43" s="69"/>
      <c r="D43" s="68" t="s">
        <v>327</v>
      </c>
      <c r="E43" s="68">
        <v>36.0</v>
      </c>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row>
    <row r="44">
      <c r="A44" s="69"/>
      <c r="B44" s="69"/>
      <c r="C44" s="69"/>
      <c r="D44" s="68" t="s">
        <v>328</v>
      </c>
      <c r="E44" s="68">
        <v>508.6</v>
      </c>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row>
    <row r="45">
      <c r="A45" s="69"/>
      <c r="B45" s="69"/>
      <c r="C45" s="69"/>
      <c r="D45" s="68" t="s">
        <v>329</v>
      </c>
      <c r="E45" s="68" t="str">
        <f>sum(E41:E44)</f>
        <v>646.90867</v>
      </c>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row>
    <row r="46">
      <c r="A46" s="69"/>
      <c r="B46" s="69"/>
      <c r="C46" s="69"/>
      <c r="D46" s="68" t="s">
        <v>330</v>
      </c>
      <c r="E46" s="68">
        <v>33.92</v>
      </c>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row>
    <row r="47">
      <c r="A47" s="69"/>
      <c r="B47" s="69"/>
      <c r="C47" s="69"/>
      <c r="D47" s="69"/>
      <c r="E47" s="68" t="str">
        <f>sum(E45:E46)</f>
        <v>680.82867</v>
      </c>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row>
    <row r="48">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row>
    <row r="49">
      <c r="A49" s="69"/>
      <c r="B49" s="9" t="s">
        <v>331</v>
      </c>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row>
    <row r="50">
      <c r="A50" s="69"/>
      <c r="B50" s="124" t="s">
        <v>332</v>
      </c>
      <c r="D50" s="9" t="s">
        <v>333</v>
      </c>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row>
    <row r="51">
      <c r="A51" s="69"/>
      <c r="B51" s="9" t="s">
        <v>334</v>
      </c>
      <c r="C51" s="125">
        <v>2935.7</v>
      </c>
      <c r="D51" s="126" t="s">
        <v>335</v>
      </c>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row>
    <row r="52">
      <c r="A52" s="69"/>
      <c r="B52" s="9" t="s">
        <v>336</v>
      </c>
      <c r="C52" s="127">
        <v>4383.1</v>
      </c>
      <c r="D52" s="126" t="s">
        <v>335</v>
      </c>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row>
    <row r="53">
      <c r="A53" s="69"/>
      <c r="B53" s="9" t="s">
        <v>337</v>
      </c>
      <c r="C53" s="127">
        <v>3418.6</v>
      </c>
      <c r="D53" s="126" t="s">
        <v>335</v>
      </c>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row>
    <row r="54">
      <c r="A54" s="69"/>
      <c r="B54" s="126" t="s">
        <v>338</v>
      </c>
      <c r="C54" s="127">
        <v>2873.6</v>
      </c>
      <c r="D54" s="126" t="s">
        <v>335</v>
      </c>
      <c r="E54" s="69"/>
      <c r="F54" s="69"/>
      <c r="G54" s="69"/>
      <c r="H54" s="69"/>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row>
    <row r="55">
      <c r="A55" s="69"/>
      <c r="B55" s="126" t="s">
        <v>339</v>
      </c>
      <c r="C55" s="127">
        <v>4534.3</v>
      </c>
      <c r="D55" s="126" t="s">
        <v>335</v>
      </c>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row>
    <row r="56">
      <c r="A56" s="69"/>
      <c r="B56" s="9" t="s">
        <v>340</v>
      </c>
      <c r="C56" s="127">
        <v>3077.8</v>
      </c>
      <c r="D56" s="126" t="s">
        <v>335</v>
      </c>
      <c r="E56" s="69"/>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row>
    <row r="57">
      <c r="A57" s="69"/>
      <c r="B57" s="126" t="s">
        <v>341</v>
      </c>
      <c r="C57" s="127">
        <v>3208.1</v>
      </c>
      <c r="D57" s="126" t="s">
        <v>335</v>
      </c>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row>
    <row r="58">
      <c r="A58" s="69"/>
      <c r="B58" s="9" t="s">
        <v>342</v>
      </c>
      <c r="C58" s="127">
        <v>132.5</v>
      </c>
      <c r="D58" s="126" t="s">
        <v>335</v>
      </c>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row>
    <row r="59">
      <c r="A59" s="69"/>
      <c r="B59" s="9" t="s">
        <v>343</v>
      </c>
      <c r="C59" s="127">
        <v>269.0</v>
      </c>
      <c r="D59" s="126" t="s">
        <v>335</v>
      </c>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row>
    <row r="60">
      <c r="A60" s="69"/>
      <c r="B60" s="9" t="s">
        <v>344</v>
      </c>
      <c r="C60" s="127">
        <v>1485.5</v>
      </c>
      <c r="D60" s="126" t="s">
        <v>335</v>
      </c>
      <c r="E60" s="69"/>
      <c r="F60" s="69"/>
      <c r="G60" s="69"/>
      <c r="H60" s="69"/>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row>
    <row r="61">
      <c r="A61" s="69"/>
      <c r="B61" s="9" t="s">
        <v>345</v>
      </c>
      <c r="C61" s="127">
        <v>367.3</v>
      </c>
      <c r="D61" s="126" t="s">
        <v>335</v>
      </c>
      <c r="E61" s="69"/>
      <c r="F61" s="69"/>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row>
    <row r="62">
      <c r="A62" s="69"/>
      <c r="B62" s="9" t="s">
        <v>346</v>
      </c>
      <c r="C62" s="127">
        <v>302.5</v>
      </c>
      <c r="D62" s="126" t="s">
        <v>335</v>
      </c>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row>
    <row r="63">
      <c r="A63" s="69"/>
      <c r="B63" s="9" t="s">
        <v>347</v>
      </c>
      <c r="C63" s="127">
        <v>264.0</v>
      </c>
      <c r="D63" s="126" t="s">
        <v>335</v>
      </c>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row>
    <row r="64">
      <c r="A64" s="69"/>
      <c r="B64" s="9" t="s">
        <v>348</v>
      </c>
      <c r="C64" s="127">
        <v>5819.7</v>
      </c>
      <c r="D64" s="126" t="s">
        <v>335</v>
      </c>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row>
    <row r="65">
      <c r="A65" s="69"/>
      <c r="B65" s="68" t="s">
        <v>349</v>
      </c>
      <c r="C65" s="127">
        <v>4300.8</v>
      </c>
      <c r="D65" s="126" t="s">
        <v>335</v>
      </c>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row>
    <row r="66">
      <c r="A66" s="69"/>
      <c r="B66" s="68" t="s">
        <v>350</v>
      </c>
      <c r="C66" s="127">
        <v>2806.8</v>
      </c>
      <c r="D66" s="126" t="s">
        <v>335</v>
      </c>
      <c r="E66" s="69"/>
      <c r="F66" s="69"/>
      <c r="G66" s="69"/>
      <c r="H66" s="69"/>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row>
    <row r="67">
      <c r="A67" s="69"/>
      <c r="B67" s="68" t="s">
        <v>351</v>
      </c>
      <c r="C67" s="127">
        <v>2083.9</v>
      </c>
      <c r="D67" s="126" t="s">
        <v>335</v>
      </c>
      <c r="E67" s="69"/>
      <c r="F67" s="69"/>
      <c r="G67" s="69"/>
      <c r="H67" s="69"/>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row>
    <row r="68">
      <c r="A68" s="69"/>
      <c r="B68" s="68"/>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row>
    <row r="69">
      <c r="A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row>
    <row r="70">
      <c r="A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row>
    <row r="71">
      <c r="A71" s="69"/>
      <c r="B71" s="8" t="s">
        <v>352</v>
      </c>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row>
    <row r="72">
      <c r="A72" s="69"/>
      <c r="B72" s="128" t="s">
        <v>353</v>
      </c>
      <c r="D72" s="69"/>
      <c r="E72" s="69"/>
      <c r="F72" s="69"/>
      <c r="G72" s="69"/>
      <c r="H72" s="69"/>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row>
    <row r="73">
      <c r="A73" s="69"/>
      <c r="B73" s="9" t="s">
        <v>354</v>
      </c>
      <c r="D73" s="69"/>
      <c r="E73" s="69"/>
      <c r="F73" s="69"/>
      <c r="G73" s="69"/>
      <c r="H73" s="69"/>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row>
    <row r="74">
      <c r="A74" s="69"/>
      <c r="D74" s="9" t="s">
        <v>333</v>
      </c>
      <c r="E74" s="69"/>
      <c r="F74" s="69"/>
      <c r="G74" s="69"/>
      <c r="H74" s="69"/>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row>
    <row r="75">
      <c r="A75" s="69"/>
      <c r="B75" s="129" t="s">
        <v>355</v>
      </c>
      <c r="C75" s="130">
        <v>474.0</v>
      </c>
      <c r="D75" s="68" t="s">
        <v>356</v>
      </c>
      <c r="E75" s="69"/>
      <c r="F75" s="69"/>
      <c r="G75" s="69"/>
      <c r="H75" s="69"/>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row>
    <row r="76">
      <c r="A76" s="69"/>
      <c r="B76" s="129" t="s">
        <v>357</v>
      </c>
      <c r="C76" s="131">
        <v>421.0</v>
      </c>
      <c r="D76" s="68" t="s">
        <v>356</v>
      </c>
      <c r="E76" s="69"/>
      <c r="F76" s="69"/>
      <c r="G76" s="69"/>
      <c r="H76" s="69"/>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row>
    <row r="77">
      <c r="A77" s="69"/>
      <c r="B77" s="132"/>
      <c r="C77" s="133"/>
      <c r="D77" s="69"/>
      <c r="E77" s="69"/>
      <c r="F77" s="69"/>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row>
    <row r="78">
      <c r="A78" s="69"/>
      <c r="B78" s="134" t="s">
        <v>358</v>
      </c>
      <c r="C78" s="135">
        <v>13623.7</v>
      </c>
      <c r="D78" s="68" t="s">
        <v>359</v>
      </c>
      <c r="E78" s="69"/>
      <c r="F78" s="69"/>
      <c r="G78" s="69"/>
      <c r="H78" s="69"/>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row>
    <row r="79">
      <c r="A79" s="69"/>
      <c r="B79" s="134" t="s">
        <v>360</v>
      </c>
      <c r="C79" s="135">
        <v>1155.0</v>
      </c>
      <c r="D79" s="68" t="s">
        <v>359</v>
      </c>
      <c r="E79" s="69"/>
      <c r="F79" s="69"/>
      <c r="G79" s="69"/>
      <c r="H79" s="69"/>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row>
    <row r="80">
      <c r="A80" s="69"/>
      <c r="B80" s="134" t="s">
        <v>361</v>
      </c>
      <c r="C80" s="135">
        <v>1425.0</v>
      </c>
      <c r="D80" s="68" t="s">
        <v>359</v>
      </c>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row>
    <row r="81">
      <c r="A81" s="69"/>
      <c r="B81" s="134" t="s">
        <v>362</v>
      </c>
      <c r="C81" s="136">
        <v>17606.0</v>
      </c>
      <c r="D81" s="68" t="s">
        <v>359</v>
      </c>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row>
    <row r="8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row>
    <row r="83">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row>
    <row r="84">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69"/>
      <c r="BG84" s="69"/>
      <c r="BH84" s="69"/>
      <c r="BI84" s="69"/>
      <c r="BJ84" s="69"/>
      <c r="BK84" s="69"/>
      <c r="BL84" s="69"/>
      <c r="BM84" s="69"/>
      <c r="BN84" s="69"/>
      <c r="BO84" s="69"/>
      <c r="BP84" s="69"/>
      <c r="BQ84" s="69"/>
      <c r="BR84" s="69"/>
      <c r="BS84" s="69"/>
    </row>
    <row r="8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69"/>
      <c r="BG85" s="69"/>
      <c r="BH85" s="69"/>
      <c r="BI85" s="69"/>
      <c r="BJ85" s="69"/>
      <c r="BK85" s="69"/>
      <c r="BL85" s="69"/>
      <c r="BM85" s="69"/>
      <c r="BN85" s="69"/>
      <c r="BO85" s="69"/>
      <c r="BP85" s="69"/>
      <c r="BQ85" s="69"/>
      <c r="BR85" s="69"/>
      <c r="BS85" s="69"/>
    </row>
    <row r="86">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c r="BS86" s="69"/>
    </row>
    <row r="87">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row>
    <row r="88">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69"/>
      <c r="BG88" s="69"/>
      <c r="BH88" s="69"/>
      <c r="BI88" s="69"/>
      <c r="BJ88" s="69"/>
      <c r="BK88" s="69"/>
      <c r="BL88" s="69"/>
      <c r="BM88" s="69"/>
      <c r="BN88" s="69"/>
      <c r="BO88" s="69"/>
      <c r="BP88" s="69"/>
      <c r="BQ88" s="69"/>
      <c r="BR88" s="69"/>
      <c r="BS88" s="69"/>
    </row>
    <row r="89">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row>
    <row r="90">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row>
    <row r="9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row>
    <row r="92">
      <c r="A92" s="69"/>
      <c r="B92" s="68"/>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row>
    <row r="93">
      <c r="A93" s="69"/>
      <c r="B93" s="68"/>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row>
    <row r="94">
      <c r="A94" s="69"/>
      <c r="B94" s="68" t="s">
        <v>363</v>
      </c>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row>
    <row r="95">
      <c r="A95" s="69"/>
      <c r="B95" s="124" t="s">
        <v>364</v>
      </c>
      <c r="C95" s="68" t="s">
        <v>365</v>
      </c>
      <c r="D95" s="69"/>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row>
    <row r="96">
      <c r="A96" s="69"/>
      <c r="B96" s="137"/>
      <c r="C96" s="126" t="s">
        <v>366</v>
      </c>
      <c r="D96" s="69"/>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row>
    <row r="97">
      <c r="A97" s="69"/>
      <c r="B97" s="69"/>
      <c r="C97" s="126" t="s">
        <v>367</v>
      </c>
      <c r="D97" s="69"/>
      <c r="E97" s="69"/>
      <c r="F97" s="69"/>
      <c r="G97" s="69"/>
      <c r="H97" s="69"/>
      <c r="I97" s="69"/>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69"/>
      <c r="BG97" s="69"/>
      <c r="BH97" s="69"/>
      <c r="BI97" s="69"/>
      <c r="BJ97" s="69"/>
      <c r="BK97" s="69"/>
      <c r="BL97" s="69"/>
      <c r="BM97" s="69"/>
      <c r="BN97" s="69"/>
      <c r="BO97" s="69"/>
      <c r="BP97" s="69"/>
      <c r="BQ97" s="69"/>
      <c r="BR97" s="69"/>
      <c r="BS97" s="69"/>
    </row>
    <row r="98">
      <c r="A98" s="69"/>
      <c r="B98" s="69"/>
      <c r="C98" s="68" t="s">
        <v>368</v>
      </c>
      <c r="D98" s="69"/>
      <c r="E98" s="69"/>
      <c r="F98" s="69"/>
      <c r="G98" s="69"/>
      <c r="H98" s="69"/>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row>
    <row r="100">
      <c r="A100" s="69"/>
      <c r="B100" s="68" t="s">
        <v>369</v>
      </c>
      <c r="C100" s="68" t="s">
        <v>370</v>
      </c>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c r="BM100" s="69"/>
      <c r="BN100" s="69"/>
      <c r="BO100" s="69"/>
      <c r="BP100" s="69"/>
      <c r="BQ100" s="69"/>
      <c r="BR100" s="69"/>
      <c r="BS100" s="69"/>
    </row>
    <row r="101">
      <c r="A101" s="69"/>
      <c r="B101" s="124" t="s">
        <v>371</v>
      </c>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row>
    <row r="102">
      <c r="A102" s="69"/>
      <c r="B102" s="137"/>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c r="BN103" s="69"/>
      <c r="BO103" s="69"/>
      <c r="BP103" s="69"/>
      <c r="BQ103" s="69"/>
      <c r="BR103" s="69"/>
      <c r="BS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69"/>
      <c r="BM104" s="69"/>
      <c r="BN104" s="69"/>
      <c r="BO104" s="69"/>
      <c r="BP104" s="69"/>
      <c r="BQ104" s="69"/>
      <c r="BR104" s="69"/>
      <c r="BS104" s="69"/>
    </row>
    <row r="105">
      <c r="A105" s="69"/>
      <c r="B105" s="119" t="s">
        <v>372</v>
      </c>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row>
    <row r="106">
      <c r="A106" s="69"/>
      <c r="B106" s="68" t="s">
        <v>373</v>
      </c>
      <c r="C106" s="68" t="s">
        <v>374</v>
      </c>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row>
    <row r="107">
      <c r="A107" s="69"/>
      <c r="B107" s="69"/>
      <c r="C107" s="68" t="s">
        <v>375</v>
      </c>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row>
    <row r="108">
      <c r="A108" s="69"/>
      <c r="B108" s="69"/>
      <c r="C108" s="68" t="s">
        <v>376</v>
      </c>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row>
    <row r="109">
      <c r="A109" s="69"/>
      <c r="B109" s="68" t="s">
        <v>377</v>
      </c>
      <c r="C109" s="68" t="s">
        <v>378</v>
      </c>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row>
    <row r="110">
      <c r="A110" s="69"/>
      <c r="B110" s="69"/>
      <c r="C110" s="68" t="s">
        <v>379</v>
      </c>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69"/>
      <c r="BM110" s="69"/>
      <c r="BN110" s="69"/>
      <c r="BO110" s="69"/>
      <c r="BP110" s="69"/>
      <c r="BQ110" s="69"/>
      <c r="BR110" s="69"/>
      <c r="BS110" s="69"/>
    </row>
    <row r="111">
      <c r="A111" s="69"/>
      <c r="B111" s="69"/>
      <c r="C111" s="68" t="s">
        <v>380</v>
      </c>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69"/>
      <c r="BM111" s="69"/>
      <c r="BN111" s="69"/>
      <c r="BO111" s="69"/>
      <c r="BP111" s="69"/>
      <c r="BQ111" s="69"/>
      <c r="BR111" s="69"/>
      <c r="BS111" s="69"/>
    </row>
    <row r="112">
      <c r="A112" s="69"/>
      <c r="B112" s="69"/>
      <c r="C112" s="68" t="s">
        <v>381</v>
      </c>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row>
    <row r="113">
      <c r="A113" s="69"/>
      <c r="B113" s="68" t="s">
        <v>382</v>
      </c>
      <c r="C113" s="68" t="s">
        <v>383</v>
      </c>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row>
    <row r="114">
      <c r="A114" s="69"/>
      <c r="B114" s="69"/>
      <c r="C114" s="68" t="s">
        <v>384</v>
      </c>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row>
    <row r="115">
      <c r="A115" s="69"/>
      <c r="B115" s="69"/>
      <c r="C115" s="68" t="s">
        <v>385</v>
      </c>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69"/>
      <c r="BG115" s="69"/>
      <c r="BH115" s="69"/>
      <c r="BI115" s="69"/>
      <c r="BJ115" s="69"/>
      <c r="BK115" s="69"/>
      <c r="BL115" s="69"/>
      <c r="BM115" s="69"/>
      <c r="BN115" s="69"/>
      <c r="BO115" s="69"/>
      <c r="BP115" s="69"/>
      <c r="BQ115" s="69"/>
      <c r="BR115" s="69"/>
      <c r="BS115" s="69"/>
    </row>
    <row r="116">
      <c r="A116" s="69"/>
      <c r="B116" s="69"/>
      <c r="C116" s="68" t="s">
        <v>386</v>
      </c>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row>
    <row r="117">
      <c r="A117" s="69"/>
      <c r="B117" s="69"/>
      <c r="C117" s="68" t="s">
        <v>387</v>
      </c>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69"/>
      <c r="BG119" s="69"/>
      <c r="BH119" s="69"/>
      <c r="BI119" s="69"/>
      <c r="BJ119" s="69"/>
      <c r="BK119" s="69"/>
      <c r="BL119" s="69"/>
      <c r="BM119" s="69"/>
      <c r="BN119" s="69"/>
      <c r="BO119" s="69"/>
      <c r="BP119" s="69"/>
      <c r="BQ119" s="69"/>
      <c r="BR119" s="69"/>
      <c r="BS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69"/>
      <c r="BG123" s="69"/>
      <c r="BH123" s="69"/>
      <c r="BI123" s="69"/>
      <c r="BJ123" s="69"/>
      <c r="BK123" s="69"/>
      <c r="BL123" s="69"/>
      <c r="BM123" s="69"/>
      <c r="BN123" s="69"/>
      <c r="BO123" s="69"/>
      <c r="BP123" s="69"/>
      <c r="BQ123" s="69"/>
      <c r="BR123" s="69"/>
      <c r="BS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69"/>
      <c r="BG124" s="69"/>
      <c r="BH124" s="69"/>
      <c r="BI124" s="69"/>
      <c r="BJ124" s="69"/>
      <c r="BK124" s="69"/>
      <c r="BL124" s="69"/>
      <c r="BM124" s="69"/>
      <c r="BN124" s="69"/>
      <c r="BO124" s="69"/>
      <c r="BP124" s="69"/>
      <c r="BQ124" s="69"/>
      <c r="BR124" s="69"/>
      <c r="BS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69"/>
      <c r="BG125" s="69"/>
      <c r="BH125" s="69"/>
      <c r="BI125" s="69"/>
      <c r="BJ125" s="69"/>
      <c r="BK125" s="69"/>
      <c r="BL125" s="69"/>
      <c r="BM125" s="69"/>
      <c r="BN125" s="69"/>
      <c r="BO125" s="69"/>
      <c r="BP125" s="69"/>
      <c r="BQ125" s="69"/>
      <c r="BR125" s="69"/>
      <c r="BS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69"/>
      <c r="BG129" s="69"/>
      <c r="BH129" s="69"/>
      <c r="BI129" s="69"/>
      <c r="BJ129" s="69"/>
      <c r="BK129" s="69"/>
      <c r="BL129" s="69"/>
      <c r="BM129" s="69"/>
      <c r="BN129" s="69"/>
      <c r="BO129" s="69"/>
      <c r="BP129" s="69"/>
      <c r="BQ129" s="69"/>
      <c r="BR129" s="69"/>
      <c r="BS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c r="BQ137" s="69"/>
      <c r="BR137" s="69"/>
      <c r="BS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69"/>
      <c r="BG138" s="69"/>
      <c r="BH138" s="69"/>
      <c r="BI138" s="69"/>
      <c r="BJ138" s="69"/>
      <c r="BK138" s="69"/>
      <c r="BL138" s="69"/>
      <c r="BM138" s="69"/>
      <c r="BN138" s="69"/>
      <c r="BO138" s="69"/>
      <c r="BP138" s="69"/>
      <c r="BQ138" s="69"/>
      <c r="BR138" s="69"/>
      <c r="BS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c r="BQ144" s="69"/>
      <c r="BR144" s="69"/>
      <c r="BS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69"/>
      <c r="BG147" s="69"/>
      <c r="BH147" s="69"/>
      <c r="BI147" s="69"/>
      <c r="BJ147" s="69"/>
      <c r="BK147" s="69"/>
      <c r="BL147" s="69"/>
      <c r="BM147" s="69"/>
      <c r="BN147" s="69"/>
      <c r="BO147" s="69"/>
      <c r="BP147" s="69"/>
      <c r="BQ147" s="69"/>
      <c r="BR147" s="69"/>
      <c r="BS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69"/>
      <c r="BG150" s="69"/>
      <c r="BH150" s="69"/>
      <c r="BI150" s="69"/>
      <c r="BJ150" s="69"/>
      <c r="BK150" s="69"/>
      <c r="BL150" s="69"/>
      <c r="BM150" s="69"/>
      <c r="BN150" s="69"/>
      <c r="BO150" s="69"/>
      <c r="BP150" s="69"/>
      <c r="BQ150" s="69"/>
      <c r="BR150" s="69"/>
      <c r="BS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69"/>
      <c r="BG152" s="69"/>
      <c r="BH152" s="69"/>
      <c r="BI152" s="69"/>
      <c r="BJ152" s="69"/>
      <c r="BK152" s="69"/>
      <c r="BL152" s="69"/>
      <c r="BM152" s="69"/>
      <c r="BN152" s="69"/>
      <c r="BO152" s="69"/>
      <c r="BP152" s="69"/>
      <c r="BQ152" s="69"/>
      <c r="BR152" s="69"/>
      <c r="BS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c r="BF161" s="69"/>
      <c r="BG161" s="69"/>
      <c r="BH161" s="69"/>
      <c r="BI161" s="69"/>
      <c r="BJ161" s="69"/>
      <c r="BK161" s="69"/>
      <c r="BL161" s="69"/>
      <c r="BM161" s="69"/>
      <c r="BN161" s="69"/>
      <c r="BO161" s="69"/>
      <c r="BP161" s="69"/>
      <c r="BQ161" s="69"/>
      <c r="BR161" s="69"/>
      <c r="BS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c r="BF162" s="69"/>
      <c r="BG162" s="69"/>
      <c r="BH162" s="69"/>
      <c r="BI162" s="69"/>
      <c r="BJ162" s="69"/>
      <c r="BK162" s="69"/>
      <c r="BL162" s="69"/>
      <c r="BM162" s="69"/>
      <c r="BN162" s="69"/>
      <c r="BO162" s="69"/>
      <c r="BP162" s="69"/>
      <c r="BQ162" s="69"/>
      <c r="BR162" s="69"/>
      <c r="BS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c r="AV163" s="69"/>
      <c r="AW163" s="69"/>
      <c r="AX163" s="69"/>
      <c r="AY163" s="69"/>
      <c r="AZ163" s="69"/>
      <c r="BA163" s="69"/>
      <c r="BB163" s="69"/>
      <c r="BC163" s="69"/>
      <c r="BD163" s="69"/>
      <c r="BE163" s="69"/>
      <c r="BF163" s="69"/>
      <c r="BG163" s="69"/>
      <c r="BH163" s="69"/>
      <c r="BI163" s="69"/>
      <c r="BJ163" s="69"/>
      <c r="BK163" s="69"/>
      <c r="BL163" s="69"/>
      <c r="BM163" s="69"/>
      <c r="BN163" s="69"/>
      <c r="BO163" s="69"/>
      <c r="BP163" s="69"/>
      <c r="BQ163" s="69"/>
      <c r="BR163" s="69"/>
      <c r="BS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c r="BQ165" s="69"/>
      <c r="BR165" s="69"/>
      <c r="BS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c r="BF166" s="69"/>
      <c r="BG166" s="69"/>
      <c r="BH166" s="69"/>
      <c r="BI166" s="69"/>
      <c r="BJ166" s="69"/>
      <c r="BK166" s="69"/>
      <c r="BL166" s="69"/>
      <c r="BM166" s="69"/>
      <c r="BN166" s="69"/>
      <c r="BO166" s="69"/>
      <c r="BP166" s="69"/>
      <c r="BQ166" s="69"/>
      <c r="BR166" s="69"/>
      <c r="BS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c r="BF167" s="69"/>
      <c r="BG167" s="69"/>
      <c r="BH167" s="69"/>
      <c r="BI167" s="69"/>
      <c r="BJ167" s="69"/>
      <c r="BK167" s="69"/>
      <c r="BL167" s="69"/>
      <c r="BM167" s="69"/>
      <c r="BN167" s="69"/>
      <c r="BO167" s="69"/>
      <c r="BP167" s="69"/>
      <c r="BQ167" s="69"/>
      <c r="BR167" s="69"/>
      <c r="BS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c r="BR178" s="69"/>
      <c r="BS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c r="BF184" s="69"/>
      <c r="BG184" s="69"/>
      <c r="BH184" s="69"/>
      <c r="BI184" s="69"/>
      <c r="BJ184" s="69"/>
      <c r="BK184" s="69"/>
      <c r="BL184" s="69"/>
      <c r="BM184" s="69"/>
      <c r="BN184" s="69"/>
      <c r="BO184" s="69"/>
      <c r="BP184" s="69"/>
      <c r="BQ184" s="69"/>
      <c r="BR184" s="69"/>
      <c r="BS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c r="BF188" s="69"/>
      <c r="BG188" s="69"/>
      <c r="BH188" s="69"/>
      <c r="BI188" s="69"/>
      <c r="BJ188" s="69"/>
      <c r="BK188" s="69"/>
      <c r="BL188" s="69"/>
      <c r="BM188" s="69"/>
      <c r="BN188" s="69"/>
      <c r="BO188" s="69"/>
      <c r="BP188" s="69"/>
      <c r="BQ188" s="69"/>
      <c r="BR188" s="69"/>
      <c r="BS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c r="BF190" s="69"/>
      <c r="BG190" s="69"/>
      <c r="BH190" s="69"/>
      <c r="BI190" s="69"/>
      <c r="BJ190" s="69"/>
      <c r="BK190" s="69"/>
      <c r="BL190" s="69"/>
      <c r="BM190" s="69"/>
      <c r="BN190" s="69"/>
      <c r="BO190" s="69"/>
      <c r="BP190" s="69"/>
      <c r="BQ190" s="69"/>
      <c r="BR190" s="69"/>
      <c r="BS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c r="BF192" s="69"/>
      <c r="BG192" s="69"/>
      <c r="BH192" s="69"/>
      <c r="BI192" s="69"/>
      <c r="BJ192" s="69"/>
      <c r="BK192" s="69"/>
      <c r="BL192" s="69"/>
      <c r="BM192" s="69"/>
      <c r="BN192" s="69"/>
      <c r="BO192" s="69"/>
      <c r="BP192" s="69"/>
      <c r="BQ192" s="69"/>
      <c r="BR192" s="69"/>
      <c r="BS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c r="BF197" s="69"/>
      <c r="BG197" s="69"/>
      <c r="BH197" s="69"/>
      <c r="BI197" s="69"/>
      <c r="BJ197" s="69"/>
      <c r="BK197" s="69"/>
      <c r="BL197" s="69"/>
      <c r="BM197" s="69"/>
      <c r="BN197" s="69"/>
      <c r="BO197" s="69"/>
      <c r="BP197" s="69"/>
      <c r="BQ197" s="69"/>
      <c r="BR197" s="69"/>
      <c r="BS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c r="BF201" s="69"/>
      <c r="BG201" s="69"/>
      <c r="BH201" s="69"/>
      <c r="BI201" s="69"/>
      <c r="BJ201" s="69"/>
      <c r="BK201" s="69"/>
      <c r="BL201" s="69"/>
      <c r="BM201" s="69"/>
      <c r="BN201" s="69"/>
      <c r="BO201" s="69"/>
      <c r="BP201" s="69"/>
      <c r="BQ201" s="69"/>
      <c r="BR201" s="69"/>
      <c r="BS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c r="BF213" s="69"/>
      <c r="BG213" s="69"/>
      <c r="BH213" s="69"/>
      <c r="BI213" s="69"/>
      <c r="BJ213" s="69"/>
      <c r="BK213" s="69"/>
      <c r="BL213" s="69"/>
      <c r="BM213" s="69"/>
      <c r="BN213" s="69"/>
      <c r="BO213" s="69"/>
      <c r="BP213" s="69"/>
      <c r="BQ213" s="69"/>
      <c r="BR213" s="69"/>
      <c r="BS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c r="BF228" s="69"/>
      <c r="BG228" s="69"/>
      <c r="BH228" s="69"/>
      <c r="BI228" s="69"/>
      <c r="BJ228" s="69"/>
      <c r="BK228" s="69"/>
      <c r="BL228" s="69"/>
      <c r="BM228" s="69"/>
      <c r="BN228" s="69"/>
      <c r="BO228" s="69"/>
      <c r="BP228" s="69"/>
      <c r="BQ228" s="69"/>
      <c r="BR228" s="69"/>
      <c r="BS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c r="BS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c r="BF232" s="69"/>
      <c r="BG232" s="69"/>
      <c r="BH232" s="69"/>
      <c r="BI232" s="69"/>
      <c r="BJ232" s="69"/>
      <c r="BK232" s="69"/>
      <c r="BL232" s="69"/>
      <c r="BM232" s="69"/>
      <c r="BN232" s="69"/>
      <c r="BO232" s="69"/>
      <c r="BP232" s="69"/>
      <c r="BQ232" s="69"/>
      <c r="BR232" s="69"/>
      <c r="BS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c r="BF236" s="69"/>
      <c r="BG236" s="69"/>
      <c r="BH236" s="69"/>
      <c r="BI236" s="69"/>
      <c r="BJ236" s="69"/>
      <c r="BK236" s="69"/>
      <c r="BL236" s="69"/>
      <c r="BM236" s="69"/>
      <c r="BN236" s="69"/>
      <c r="BO236" s="69"/>
      <c r="BP236" s="69"/>
      <c r="BQ236" s="69"/>
      <c r="BR236" s="69"/>
      <c r="BS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c r="BF237" s="69"/>
      <c r="BG237" s="69"/>
      <c r="BH237" s="69"/>
      <c r="BI237" s="69"/>
      <c r="BJ237" s="69"/>
      <c r="BK237" s="69"/>
      <c r="BL237" s="69"/>
      <c r="BM237" s="69"/>
      <c r="BN237" s="69"/>
      <c r="BO237" s="69"/>
      <c r="BP237" s="69"/>
      <c r="BQ237" s="69"/>
      <c r="BR237" s="69"/>
      <c r="BS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c r="BF238" s="69"/>
      <c r="BG238" s="69"/>
      <c r="BH238" s="69"/>
      <c r="BI238" s="69"/>
      <c r="BJ238" s="69"/>
      <c r="BK238" s="69"/>
      <c r="BL238" s="69"/>
      <c r="BM238" s="69"/>
      <c r="BN238" s="69"/>
      <c r="BO238" s="69"/>
      <c r="BP238" s="69"/>
      <c r="BQ238" s="69"/>
      <c r="BR238" s="69"/>
      <c r="BS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c r="BF239" s="69"/>
      <c r="BG239" s="69"/>
      <c r="BH239" s="69"/>
      <c r="BI239" s="69"/>
      <c r="BJ239" s="69"/>
      <c r="BK239" s="69"/>
      <c r="BL239" s="69"/>
      <c r="BM239" s="69"/>
      <c r="BN239" s="69"/>
      <c r="BO239" s="69"/>
      <c r="BP239" s="69"/>
      <c r="BQ239" s="69"/>
      <c r="BR239" s="69"/>
      <c r="BS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c r="BF242" s="69"/>
      <c r="BG242" s="69"/>
      <c r="BH242" s="69"/>
      <c r="BI242" s="69"/>
      <c r="BJ242" s="69"/>
      <c r="BK242" s="69"/>
      <c r="BL242" s="69"/>
      <c r="BM242" s="69"/>
      <c r="BN242" s="69"/>
      <c r="BO242" s="69"/>
      <c r="BP242" s="69"/>
      <c r="BQ242" s="69"/>
      <c r="BR242" s="69"/>
      <c r="BS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c r="BF245" s="69"/>
      <c r="BG245" s="69"/>
      <c r="BH245" s="69"/>
      <c r="BI245" s="69"/>
      <c r="BJ245" s="69"/>
      <c r="BK245" s="69"/>
      <c r="BL245" s="69"/>
      <c r="BM245" s="69"/>
      <c r="BN245" s="69"/>
      <c r="BO245" s="69"/>
      <c r="BP245" s="69"/>
      <c r="BQ245" s="69"/>
      <c r="BR245" s="69"/>
      <c r="BS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c r="BF248" s="69"/>
      <c r="BG248" s="69"/>
      <c r="BH248" s="69"/>
      <c r="BI248" s="69"/>
      <c r="BJ248" s="69"/>
      <c r="BK248" s="69"/>
      <c r="BL248" s="69"/>
      <c r="BM248" s="69"/>
      <c r="BN248" s="69"/>
      <c r="BO248" s="69"/>
      <c r="BP248" s="69"/>
      <c r="BQ248" s="69"/>
      <c r="BR248" s="69"/>
      <c r="BS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c r="BF249" s="69"/>
      <c r="BG249" s="69"/>
      <c r="BH249" s="69"/>
      <c r="BI249" s="69"/>
      <c r="BJ249" s="69"/>
      <c r="BK249" s="69"/>
      <c r="BL249" s="69"/>
      <c r="BM249" s="69"/>
      <c r="BN249" s="69"/>
      <c r="BO249" s="69"/>
      <c r="BP249" s="69"/>
      <c r="BQ249" s="69"/>
      <c r="BR249" s="69"/>
      <c r="BS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c r="BF250" s="69"/>
      <c r="BG250" s="69"/>
      <c r="BH250" s="69"/>
      <c r="BI250" s="69"/>
      <c r="BJ250" s="69"/>
      <c r="BK250" s="69"/>
      <c r="BL250" s="69"/>
      <c r="BM250" s="69"/>
      <c r="BN250" s="69"/>
      <c r="BO250" s="69"/>
      <c r="BP250" s="69"/>
      <c r="BQ250" s="69"/>
      <c r="BR250" s="69"/>
      <c r="BS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c r="BF251" s="69"/>
      <c r="BG251" s="69"/>
      <c r="BH251" s="69"/>
      <c r="BI251" s="69"/>
      <c r="BJ251" s="69"/>
      <c r="BK251" s="69"/>
      <c r="BL251" s="69"/>
      <c r="BM251" s="69"/>
      <c r="BN251" s="69"/>
      <c r="BO251" s="69"/>
      <c r="BP251" s="69"/>
      <c r="BQ251" s="69"/>
      <c r="BR251" s="69"/>
      <c r="BS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c r="BF252" s="69"/>
      <c r="BG252" s="69"/>
      <c r="BH252" s="69"/>
      <c r="BI252" s="69"/>
      <c r="BJ252" s="69"/>
      <c r="BK252" s="69"/>
      <c r="BL252" s="69"/>
      <c r="BM252" s="69"/>
      <c r="BN252" s="69"/>
      <c r="BO252" s="69"/>
      <c r="BP252" s="69"/>
      <c r="BQ252" s="69"/>
      <c r="BR252" s="69"/>
      <c r="BS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c r="BF253" s="69"/>
      <c r="BG253" s="69"/>
      <c r="BH253" s="69"/>
      <c r="BI253" s="69"/>
      <c r="BJ253" s="69"/>
      <c r="BK253" s="69"/>
      <c r="BL253" s="69"/>
      <c r="BM253" s="69"/>
      <c r="BN253" s="69"/>
      <c r="BO253" s="69"/>
      <c r="BP253" s="69"/>
      <c r="BQ253" s="69"/>
      <c r="BR253" s="69"/>
      <c r="BS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c r="BF254" s="69"/>
      <c r="BG254" s="69"/>
      <c r="BH254" s="69"/>
      <c r="BI254" s="69"/>
      <c r="BJ254" s="69"/>
      <c r="BK254" s="69"/>
      <c r="BL254" s="69"/>
      <c r="BM254" s="69"/>
      <c r="BN254" s="69"/>
      <c r="BO254" s="69"/>
      <c r="BP254" s="69"/>
      <c r="BQ254" s="69"/>
      <c r="BR254" s="69"/>
      <c r="BS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c r="BF255" s="69"/>
      <c r="BG255" s="69"/>
      <c r="BH255" s="69"/>
      <c r="BI255" s="69"/>
      <c r="BJ255" s="69"/>
      <c r="BK255" s="69"/>
      <c r="BL255" s="69"/>
      <c r="BM255" s="69"/>
      <c r="BN255" s="69"/>
      <c r="BO255" s="69"/>
      <c r="BP255" s="69"/>
      <c r="BQ255" s="69"/>
      <c r="BR255" s="69"/>
      <c r="BS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c r="BF260" s="69"/>
      <c r="BG260" s="69"/>
      <c r="BH260" s="69"/>
      <c r="BI260" s="69"/>
      <c r="BJ260" s="69"/>
      <c r="BK260" s="69"/>
      <c r="BL260" s="69"/>
      <c r="BM260" s="69"/>
      <c r="BN260" s="69"/>
      <c r="BO260" s="69"/>
      <c r="BP260" s="69"/>
      <c r="BQ260" s="69"/>
      <c r="BR260" s="69"/>
      <c r="BS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c r="BF262" s="69"/>
      <c r="BG262" s="69"/>
      <c r="BH262" s="69"/>
      <c r="BI262" s="69"/>
      <c r="BJ262" s="69"/>
      <c r="BK262" s="69"/>
      <c r="BL262" s="69"/>
      <c r="BM262" s="69"/>
      <c r="BN262" s="69"/>
      <c r="BO262" s="69"/>
      <c r="BP262" s="69"/>
      <c r="BQ262" s="69"/>
      <c r="BR262" s="69"/>
      <c r="BS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c r="BF263" s="69"/>
      <c r="BG263" s="69"/>
      <c r="BH263" s="69"/>
      <c r="BI263" s="69"/>
      <c r="BJ263" s="69"/>
      <c r="BK263" s="69"/>
      <c r="BL263" s="69"/>
      <c r="BM263" s="69"/>
      <c r="BN263" s="69"/>
      <c r="BO263" s="69"/>
      <c r="BP263" s="69"/>
      <c r="BQ263" s="69"/>
      <c r="BR263" s="69"/>
      <c r="BS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c r="BF264" s="69"/>
      <c r="BG264" s="69"/>
      <c r="BH264" s="69"/>
      <c r="BI264" s="69"/>
      <c r="BJ264" s="69"/>
      <c r="BK264" s="69"/>
      <c r="BL264" s="69"/>
      <c r="BM264" s="69"/>
      <c r="BN264" s="69"/>
      <c r="BO264" s="69"/>
      <c r="BP264" s="69"/>
      <c r="BQ264" s="69"/>
      <c r="BR264" s="69"/>
      <c r="BS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c r="BF267" s="69"/>
      <c r="BG267" s="69"/>
      <c r="BH267" s="69"/>
      <c r="BI267" s="69"/>
      <c r="BJ267" s="69"/>
      <c r="BK267" s="69"/>
      <c r="BL267" s="69"/>
      <c r="BM267" s="69"/>
      <c r="BN267" s="69"/>
      <c r="BO267" s="69"/>
      <c r="BP267" s="69"/>
      <c r="BQ267" s="69"/>
      <c r="BR267" s="69"/>
      <c r="BS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c r="BF269" s="69"/>
      <c r="BG269" s="69"/>
      <c r="BH269" s="69"/>
      <c r="BI269" s="69"/>
      <c r="BJ269" s="69"/>
      <c r="BK269" s="69"/>
      <c r="BL269" s="69"/>
      <c r="BM269" s="69"/>
      <c r="BN269" s="69"/>
      <c r="BO269" s="69"/>
      <c r="BP269" s="69"/>
      <c r="BQ269" s="69"/>
      <c r="BR269" s="69"/>
      <c r="BS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c r="BF270" s="69"/>
      <c r="BG270" s="69"/>
      <c r="BH270" s="69"/>
      <c r="BI270" s="69"/>
      <c r="BJ270" s="69"/>
      <c r="BK270" s="69"/>
      <c r="BL270" s="69"/>
      <c r="BM270" s="69"/>
      <c r="BN270" s="69"/>
      <c r="BO270" s="69"/>
      <c r="BP270" s="69"/>
      <c r="BQ270" s="69"/>
      <c r="BR270" s="69"/>
      <c r="BS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c r="BF271" s="69"/>
      <c r="BG271" s="69"/>
      <c r="BH271" s="69"/>
      <c r="BI271" s="69"/>
      <c r="BJ271" s="69"/>
      <c r="BK271" s="69"/>
      <c r="BL271" s="69"/>
      <c r="BM271" s="69"/>
      <c r="BN271" s="69"/>
      <c r="BO271" s="69"/>
      <c r="BP271" s="69"/>
      <c r="BQ271" s="69"/>
      <c r="BR271" s="69"/>
      <c r="BS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c r="BF272" s="69"/>
      <c r="BG272" s="69"/>
      <c r="BH272" s="69"/>
      <c r="BI272" s="69"/>
      <c r="BJ272" s="69"/>
      <c r="BK272" s="69"/>
      <c r="BL272" s="69"/>
      <c r="BM272" s="69"/>
      <c r="BN272" s="69"/>
      <c r="BO272" s="69"/>
      <c r="BP272" s="69"/>
      <c r="BQ272" s="69"/>
      <c r="BR272" s="69"/>
      <c r="BS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c r="BF273" s="69"/>
      <c r="BG273" s="69"/>
      <c r="BH273" s="69"/>
      <c r="BI273" s="69"/>
      <c r="BJ273" s="69"/>
      <c r="BK273" s="69"/>
      <c r="BL273" s="69"/>
      <c r="BM273" s="69"/>
      <c r="BN273" s="69"/>
      <c r="BO273" s="69"/>
      <c r="BP273" s="69"/>
      <c r="BQ273" s="69"/>
      <c r="BR273" s="69"/>
      <c r="BS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c r="BF274" s="69"/>
      <c r="BG274" s="69"/>
      <c r="BH274" s="69"/>
      <c r="BI274" s="69"/>
      <c r="BJ274" s="69"/>
      <c r="BK274" s="69"/>
      <c r="BL274" s="69"/>
      <c r="BM274" s="69"/>
      <c r="BN274" s="69"/>
      <c r="BO274" s="69"/>
      <c r="BP274" s="69"/>
      <c r="BQ274" s="69"/>
      <c r="BR274" s="69"/>
      <c r="BS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c r="BF275" s="69"/>
      <c r="BG275" s="69"/>
      <c r="BH275" s="69"/>
      <c r="BI275" s="69"/>
      <c r="BJ275" s="69"/>
      <c r="BK275" s="69"/>
      <c r="BL275" s="69"/>
      <c r="BM275" s="69"/>
      <c r="BN275" s="69"/>
      <c r="BO275" s="69"/>
      <c r="BP275" s="69"/>
      <c r="BQ275" s="69"/>
      <c r="BR275" s="69"/>
      <c r="BS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c r="BF276" s="69"/>
      <c r="BG276" s="69"/>
      <c r="BH276" s="69"/>
      <c r="BI276" s="69"/>
      <c r="BJ276" s="69"/>
      <c r="BK276" s="69"/>
      <c r="BL276" s="69"/>
      <c r="BM276" s="69"/>
      <c r="BN276" s="69"/>
      <c r="BO276" s="69"/>
      <c r="BP276" s="69"/>
      <c r="BQ276" s="69"/>
      <c r="BR276" s="69"/>
      <c r="BS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c r="BF277" s="69"/>
      <c r="BG277" s="69"/>
      <c r="BH277" s="69"/>
      <c r="BI277" s="69"/>
      <c r="BJ277" s="69"/>
      <c r="BK277" s="69"/>
      <c r="BL277" s="69"/>
      <c r="BM277" s="69"/>
      <c r="BN277" s="69"/>
      <c r="BO277" s="69"/>
      <c r="BP277" s="69"/>
      <c r="BQ277" s="69"/>
      <c r="BR277" s="69"/>
      <c r="BS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c r="BF278" s="69"/>
      <c r="BG278" s="69"/>
      <c r="BH278" s="69"/>
      <c r="BI278" s="69"/>
      <c r="BJ278" s="69"/>
      <c r="BK278" s="69"/>
      <c r="BL278" s="69"/>
      <c r="BM278" s="69"/>
      <c r="BN278" s="69"/>
      <c r="BO278" s="69"/>
      <c r="BP278" s="69"/>
      <c r="BQ278" s="69"/>
      <c r="BR278" s="69"/>
      <c r="BS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c r="BF280" s="69"/>
      <c r="BG280" s="69"/>
      <c r="BH280" s="69"/>
      <c r="BI280" s="69"/>
      <c r="BJ280" s="69"/>
      <c r="BK280" s="69"/>
      <c r="BL280" s="69"/>
      <c r="BM280" s="69"/>
      <c r="BN280" s="69"/>
      <c r="BO280" s="69"/>
      <c r="BP280" s="69"/>
      <c r="BQ280" s="69"/>
      <c r="BR280" s="69"/>
      <c r="BS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c r="BF281" s="69"/>
      <c r="BG281" s="69"/>
      <c r="BH281" s="69"/>
      <c r="BI281" s="69"/>
      <c r="BJ281" s="69"/>
      <c r="BK281" s="69"/>
      <c r="BL281" s="69"/>
      <c r="BM281" s="69"/>
      <c r="BN281" s="69"/>
      <c r="BO281" s="69"/>
      <c r="BP281" s="69"/>
      <c r="BQ281" s="69"/>
      <c r="BR281" s="69"/>
      <c r="BS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c r="BF282" s="69"/>
      <c r="BG282" s="69"/>
      <c r="BH282" s="69"/>
      <c r="BI282" s="69"/>
      <c r="BJ282" s="69"/>
      <c r="BK282" s="69"/>
      <c r="BL282" s="69"/>
      <c r="BM282" s="69"/>
      <c r="BN282" s="69"/>
      <c r="BO282" s="69"/>
      <c r="BP282" s="69"/>
      <c r="BQ282" s="69"/>
      <c r="BR282" s="69"/>
      <c r="BS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c r="BR283" s="69"/>
      <c r="BS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c r="BF284" s="69"/>
      <c r="BG284" s="69"/>
      <c r="BH284" s="69"/>
      <c r="BI284" s="69"/>
      <c r="BJ284" s="69"/>
      <c r="BK284" s="69"/>
      <c r="BL284" s="69"/>
      <c r="BM284" s="69"/>
      <c r="BN284" s="69"/>
      <c r="BO284" s="69"/>
      <c r="BP284" s="69"/>
      <c r="BQ284" s="69"/>
      <c r="BR284" s="69"/>
      <c r="BS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c r="BF286" s="69"/>
      <c r="BG286" s="69"/>
      <c r="BH286" s="69"/>
      <c r="BI286" s="69"/>
      <c r="BJ286" s="69"/>
      <c r="BK286" s="69"/>
      <c r="BL286" s="69"/>
      <c r="BM286" s="69"/>
      <c r="BN286" s="69"/>
      <c r="BO286" s="69"/>
      <c r="BP286" s="69"/>
      <c r="BQ286" s="69"/>
      <c r="BR286" s="69"/>
      <c r="BS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c r="BF287" s="69"/>
      <c r="BG287" s="69"/>
      <c r="BH287" s="69"/>
      <c r="BI287" s="69"/>
      <c r="BJ287" s="69"/>
      <c r="BK287" s="69"/>
      <c r="BL287" s="69"/>
      <c r="BM287" s="69"/>
      <c r="BN287" s="69"/>
      <c r="BO287" s="69"/>
      <c r="BP287" s="69"/>
      <c r="BQ287" s="69"/>
      <c r="BR287" s="69"/>
      <c r="BS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c r="BF298" s="69"/>
      <c r="BG298" s="69"/>
      <c r="BH298" s="69"/>
      <c r="BI298" s="69"/>
      <c r="BJ298" s="69"/>
      <c r="BK298" s="69"/>
      <c r="BL298" s="69"/>
      <c r="BM298" s="69"/>
      <c r="BN298" s="69"/>
      <c r="BO298" s="69"/>
      <c r="BP298" s="69"/>
      <c r="BQ298" s="69"/>
      <c r="BR298" s="69"/>
      <c r="BS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c r="BF301" s="69"/>
      <c r="BG301" s="69"/>
      <c r="BH301" s="69"/>
      <c r="BI301" s="69"/>
      <c r="BJ301" s="69"/>
      <c r="BK301" s="69"/>
      <c r="BL301" s="69"/>
      <c r="BM301" s="69"/>
      <c r="BN301" s="69"/>
      <c r="BO301" s="69"/>
      <c r="BP301" s="69"/>
      <c r="BQ301" s="69"/>
      <c r="BR301" s="69"/>
      <c r="BS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c r="BF302" s="69"/>
      <c r="BG302" s="69"/>
      <c r="BH302" s="69"/>
      <c r="BI302" s="69"/>
      <c r="BJ302" s="69"/>
      <c r="BK302" s="69"/>
      <c r="BL302" s="69"/>
      <c r="BM302" s="69"/>
      <c r="BN302" s="69"/>
      <c r="BO302" s="69"/>
      <c r="BP302" s="69"/>
      <c r="BQ302" s="69"/>
      <c r="BR302" s="69"/>
      <c r="BS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c r="BF304" s="69"/>
      <c r="BG304" s="69"/>
      <c r="BH304" s="69"/>
      <c r="BI304" s="69"/>
      <c r="BJ304" s="69"/>
      <c r="BK304" s="69"/>
      <c r="BL304" s="69"/>
      <c r="BM304" s="69"/>
      <c r="BN304" s="69"/>
      <c r="BO304" s="69"/>
      <c r="BP304" s="69"/>
      <c r="BQ304" s="69"/>
      <c r="BR304" s="69"/>
      <c r="BS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c r="BF306" s="69"/>
      <c r="BG306" s="69"/>
      <c r="BH306" s="69"/>
      <c r="BI306" s="69"/>
      <c r="BJ306" s="69"/>
      <c r="BK306" s="69"/>
      <c r="BL306" s="69"/>
      <c r="BM306" s="69"/>
      <c r="BN306" s="69"/>
      <c r="BO306" s="69"/>
      <c r="BP306" s="69"/>
      <c r="BQ306" s="69"/>
      <c r="BR306" s="69"/>
      <c r="BS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c r="BF308" s="69"/>
      <c r="BG308" s="69"/>
      <c r="BH308" s="69"/>
      <c r="BI308" s="69"/>
      <c r="BJ308" s="69"/>
      <c r="BK308" s="69"/>
      <c r="BL308" s="69"/>
      <c r="BM308" s="69"/>
      <c r="BN308" s="69"/>
      <c r="BO308" s="69"/>
      <c r="BP308" s="69"/>
      <c r="BQ308" s="69"/>
      <c r="BR308" s="69"/>
      <c r="BS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c r="BF311" s="69"/>
      <c r="BG311" s="69"/>
      <c r="BH311" s="69"/>
      <c r="BI311" s="69"/>
      <c r="BJ311" s="69"/>
      <c r="BK311" s="69"/>
      <c r="BL311" s="69"/>
      <c r="BM311" s="69"/>
      <c r="BN311" s="69"/>
      <c r="BO311" s="69"/>
      <c r="BP311" s="69"/>
      <c r="BQ311" s="69"/>
      <c r="BR311" s="69"/>
      <c r="BS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c r="BF316" s="69"/>
      <c r="BG316" s="69"/>
      <c r="BH316" s="69"/>
      <c r="BI316" s="69"/>
      <c r="BJ316" s="69"/>
      <c r="BK316" s="69"/>
      <c r="BL316" s="69"/>
      <c r="BM316" s="69"/>
      <c r="BN316" s="69"/>
      <c r="BO316" s="69"/>
      <c r="BP316" s="69"/>
      <c r="BQ316" s="69"/>
      <c r="BR316" s="69"/>
      <c r="BS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c r="BF317" s="69"/>
      <c r="BG317" s="69"/>
      <c r="BH317" s="69"/>
      <c r="BI317" s="69"/>
      <c r="BJ317" s="69"/>
      <c r="BK317" s="69"/>
      <c r="BL317" s="69"/>
      <c r="BM317" s="69"/>
      <c r="BN317" s="69"/>
      <c r="BO317" s="69"/>
      <c r="BP317" s="69"/>
      <c r="BQ317" s="69"/>
      <c r="BR317" s="69"/>
      <c r="BS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c r="BF318" s="69"/>
      <c r="BG318" s="69"/>
      <c r="BH318" s="69"/>
      <c r="BI318" s="69"/>
      <c r="BJ318" s="69"/>
      <c r="BK318" s="69"/>
      <c r="BL318" s="69"/>
      <c r="BM318" s="69"/>
      <c r="BN318" s="69"/>
      <c r="BO318" s="69"/>
      <c r="BP318" s="69"/>
      <c r="BQ318" s="69"/>
      <c r="BR318" s="69"/>
      <c r="BS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c r="BF319" s="69"/>
      <c r="BG319" s="69"/>
      <c r="BH319" s="69"/>
      <c r="BI319" s="69"/>
      <c r="BJ319" s="69"/>
      <c r="BK319" s="69"/>
      <c r="BL319" s="69"/>
      <c r="BM319" s="69"/>
      <c r="BN319" s="69"/>
      <c r="BO319" s="69"/>
      <c r="BP319" s="69"/>
      <c r="BQ319" s="69"/>
      <c r="BR319" s="69"/>
      <c r="BS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c r="BF322" s="69"/>
      <c r="BG322" s="69"/>
      <c r="BH322" s="69"/>
      <c r="BI322" s="69"/>
      <c r="BJ322" s="69"/>
      <c r="BK322" s="69"/>
      <c r="BL322" s="69"/>
      <c r="BM322" s="69"/>
      <c r="BN322" s="69"/>
      <c r="BO322" s="69"/>
      <c r="BP322" s="69"/>
      <c r="BQ322" s="69"/>
      <c r="BR322" s="69"/>
      <c r="BS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c r="BF323" s="69"/>
      <c r="BG323" s="69"/>
      <c r="BH323" s="69"/>
      <c r="BI323" s="69"/>
      <c r="BJ323" s="69"/>
      <c r="BK323" s="69"/>
      <c r="BL323" s="69"/>
      <c r="BM323" s="69"/>
      <c r="BN323" s="69"/>
      <c r="BO323" s="69"/>
      <c r="BP323" s="69"/>
      <c r="BQ323" s="69"/>
      <c r="BR323" s="69"/>
      <c r="BS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c r="BF324" s="69"/>
      <c r="BG324" s="69"/>
      <c r="BH324" s="69"/>
      <c r="BI324" s="69"/>
      <c r="BJ324" s="69"/>
      <c r="BK324" s="69"/>
      <c r="BL324" s="69"/>
      <c r="BM324" s="69"/>
      <c r="BN324" s="69"/>
      <c r="BO324" s="69"/>
      <c r="BP324" s="69"/>
      <c r="BQ324" s="69"/>
      <c r="BR324" s="69"/>
      <c r="BS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c r="BF325" s="69"/>
      <c r="BG325" s="69"/>
      <c r="BH325" s="69"/>
      <c r="BI325" s="69"/>
      <c r="BJ325" s="69"/>
      <c r="BK325" s="69"/>
      <c r="BL325" s="69"/>
      <c r="BM325" s="69"/>
      <c r="BN325" s="69"/>
      <c r="BO325" s="69"/>
      <c r="BP325" s="69"/>
      <c r="BQ325" s="69"/>
      <c r="BR325" s="69"/>
      <c r="BS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c r="BF326" s="69"/>
      <c r="BG326" s="69"/>
      <c r="BH326" s="69"/>
      <c r="BI326" s="69"/>
      <c r="BJ326" s="69"/>
      <c r="BK326" s="69"/>
      <c r="BL326" s="69"/>
      <c r="BM326" s="69"/>
      <c r="BN326" s="69"/>
      <c r="BO326" s="69"/>
      <c r="BP326" s="69"/>
      <c r="BQ326" s="69"/>
      <c r="BR326" s="69"/>
      <c r="BS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c r="BF327" s="69"/>
      <c r="BG327" s="69"/>
      <c r="BH327" s="69"/>
      <c r="BI327" s="69"/>
      <c r="BJ327" s="69"/>
      <c r="BK327" s="69"/>
      <c r="BL327" s="69"/>
      <c r="BM327" s="69"/>
      <c r="BN327" s="69"/>
      <c r="BO327" s="69"/>
      <c r="BP327" s="69"/>
      <c r="BQ327" s="69"/>
      <c r="BR327" s="69"/>
      <c r="BS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c r="BF328" s="69"/>
      <c r="BG328" s="69"/>
      <c r="BH328" s="69"/>
      <c r="BI328" s="69"/>
      <c r="BJ328" s="69"/>
      <c r="BK328" s="69"/>
      <c r="BL328" s="69"/>
      <c r="BM328" s="69"/>
      <c r="BN328" s="69"/>
      <c r="BO328" s="69"/>
      <c r="BP328" s="69"/>
      <c r="BQ328" s="69"/>
      <c r="BR328" s="69"/>
      <c r="BS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c r="BF332" s="69"/>
      <c r="BG332" s="69"/>
      <c r="BH332" s="69"/>
      <c r="BI332" s="69"/>
      <c r="BJ332" s="69"/>
      <c r="BK332" s="69"/>
      <c r="BL332" s="69"/>
      <c r="BM332" s="69"/>
      <c r="BN332" s="69"/>
      <c r="BO332" s="69"/>
      <c r="BP332" s="69"/>
      <c r="BQ332" s="69"/>
      <c r="BR332" s="69"/>
      <c r="BS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c r="BF333" s="69"/>
      <c r="BG333" s="69"/>
      <c r="BH333" s="69"/>
      <c r="BI333" s="69"/>
      <c r="BJ333" s="69"/>
      <c r="BK333" s="69"/>
      <c r="BL333" s="69"/>
      <c r="BM333" s="69"/>
      <c r="BN333" s="69"/>
      <c r="BO333" s="69"/>
      <c r="BP333" s="69"/>
      <c r="BQ333" s="69"/>
      <c r="BR333" s="69"/>
      <c r="BS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c r="BF334" s="69"/>
      <c r="BG334" s="69"/>
      <c r="BH334" s="69"/>
      <c r="BI334" s="69"/>
      <c r="BJ334" s="69"/>
      <c r="BK334" s="69"/>
      <c r="BL334" s="69"/>
      <c r="BM334" s="69"/>
      <c r="BN334" s="69"/>
      <c r="BO334" s="69"/>
      <c r="BP334" s="69"/>
      <c r="BQ334" s="69"/>
      <c r="BR334" s="69"/>
      <c r="BS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c r="BF335" s="69"/>
      <c r="BG335" s="69"/>
      <c r="BH335" s="69"/>
      <c r="BI335" s="69"/>
      <c r="BJ335" s="69"/>
      <c r="BK335" s="69"/>
      <c r="BL335" s="69"/>
      <c r="BM335" s="69"/>
      <c r="BN335" s="69"/>
      <c r="BO335" s="69"/>
      <c r="BP335" s="69"/>
      <c r="BQ335" s="69"/>
      <c r="BR335" s="69"/>
      <c r="BS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c r="BF336" s="69"/>
      <c r="BG336" s="69"/>
      <c r="BH336" s="69"/>
      <c r="BI336" s="69"/>
      <c r="BJ336" s="69"/>
      <c r="BK336" s="69"/>
      <c r="BL336" s="69"/>
      <c r="BM336" s="69"/>
      <c r="BN336" s="69"/>
      <c r="BO336" s="69"/>
      <c r="BP336" s="69"/>
      <c r="BQ336" s="69"/>
      <c r="BR336" s="69"/>
      <c r="BS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c r="BF337" s="69"/>
      <c r="BG337" s="69"/>
      <c r="BH337" s="69"/>
      <c r="BI337" s="69"/>
      <c r="BJ337" s="69"/>
      <c r="BK337" s="69"/>
      <c r="BL337" s="69"/>
      <c r="BM337" s="69"/>
      <c r="BN337" s="69"/>
      <c r="BO337" s="69"/>
      <c r="BP337" s="69"/>
      <c r="BQ337" s="69"/>
      <c r="BR337" s="69"/>
      <c r="BS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c r="BR338" s="69"/>
      <c r="BS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c r="BF339" s="69"/>
      <c r="BG339" s="69"/>
      <c r="BH339" s="69"/>
      <c r="BI339" s="69"/>
      <c r="BJ339" s="69"/>
      <c r="BK339" s="69"/>
      <c r="BL339" s="69"/>
      <c r="BM339" s="69"/>
      <c r="BN339" s="69"/>
      <c r="BO339" s="69"/>
      <c r="BP339" s="69"/>
      <c r="BQ339" s="69"/>
      <c r="BR339" s="69"/>
      <c r="BS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c r="BF340" s="69"/>
      <c r="BG340" s="69"/>
      <c r="BH340" s="69"/>
      <c r="BI340" s="69"/>
      <c r="BJ340" s="69"/>
      <c r="BK340" s="69"/>
      <c r="BL340" s="69"/>
      <c r="BM340" s="69"/>
      <c r="BN340" s="69"/>
      <c r="BO340" s="69"/>
      <c r="BP340" s="69"/>
      <c r="BQ340" s="69"/>
      <c r="BR340" s="69"/>
      <c r="BS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c r="BF341" s="69"/>
      <c r="BG341" s="69"/>
      <c r="BH341" s="69"/>
      <c r="BI341" s="69"/>
      <c r="BJ341" s="69"/>
      <c r="BK341" s="69"/>
      <c r="BL341" s="69"/>
      <c r="BM341" s="69"/>
      <c r="BN341" s="69"/>
      <c r="BO341" s="69"/>
      <c r="BP341" s="69"/>
      <c r="BQ341" s="69"/>
      <c r="BR341" s="69"/>
      <c r="BS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c r="BF342" s="69"/>
      <c r="BG342" s="69"/>
      <c r="BH342" s="69"/>
      <c r="BI342" s="69"/>
      <c r="BJ342" s="69"/>
      <c r="BK342" s="69"/>
      <c r="BL342" s="69"/>
      <c r="BM342" s="69"/>
      <c r="BN342" s="69"/>
      <c r="BO342" s="69"/>
      <c r="BP342" s="69"/>
      <c r="BQ342" s="69"/>
      <c r="BR342" s="69"/>
      <c r="BS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c r="BF343" s="69"/>
      <c r="BG343" s="69"/>
      <c r="BH343" s="69"/>
      <c r="BI343" s="69"/>
      <c r="BJ343" s="69"/>
      <c r="BK343" s="69"/>
      <c r="BL343" s="69"/>
      <c r="BM343" s="69"/>
      <c r="BN343" s="69"/>
      <c r="BO343" s="69"/>
      <c r="BP343" s="69"/>
      <c r="BQ343" s="69"/>
      <c r="BR343" s="69"/>
      <c r="BS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c r="BF344" s="69"/>
      <c r="BG344" s="69"/>
      <c r="BH344" s="69"/>
      <c r="BI344" s="69"/>
      <c r="BJ344" s="69"/>
      <c r="BK344" s="69"/>
      <c r="BL344" s="69"/>
      <c r="BM344" s="69"/>
      <c r="BN344" s="69"/>
      <c r="BO344" s="69"/>
      <c r="BP344" s="69"/>
      <c r="BQ344" s="69"/>
      <c r="BR344" s="69"/>
      <c r="BS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c r="BF345" s="69"/>
      <c r="BG345" s="69"/>
      <c r="BH345" s="69"/>
      <c r="BI345" s="69"/>
      <c r="BJ345" s="69"/>
      <c r="BK345" s="69"/>
      <c r="BL345" s="69"/>
      <c r="BM345" s="69"/>
      <c r="BN345" s="69"/>
      <c r="BO345" s="69"/>
      <c r="BP345" s="69"/>
      <c r="BQ345" s="69"/>
      <c r="BR345" s="69"/>
      <c r="BS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c r="BF346" s="69"/>
      <c r="BG346" s="69"/>
      <c r="BH346" s="69"/>
      <c r="BI346" s="69"/>
      <c r="BJ346" s="69"/>
      <c r="BK346" s="69"/>
      <c r="BL346" s="69"/>
      <c r="BM346" s="69"/>
      <c r="BN346" s="69"/>
      <c r="BO346" s="69"/>
      <c r="BP346" s="69"/>
      <c r="BQ346" s="69"/>
      <c r="BR346" s="69"/>
      <c r="BS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c r="BF347" s="69"/>
      <c r="BG347" s="69"/>
      <c r="BH347" s="69"/>
      <c r="BI347" s="69"/>
      <c r="BJ347" s="69"/>
      <c r="BK347" s="69"/>
      <c r="BL347" s="69"/>
      <c r="BM347" s="69"/>
      <c r="BN347" s="69"/>
      <c r="BO347" s="69"/>
      <c r="BP347" s="69"/>
      <c r="BQ347" s="69"/>
      <c r="BR347" s="69"/>
      <c r="BS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c r="BF350" s="69"/>
      <c r="BG350" s="69"/>
      <c r="BH350" s="69"/>
      <c r="BI350" s="69"/>
      <c r="BJ350" s="69"/>
      <c r="BK350" s="69"/>
      <c r="BL350" s="69"/>
      <c r="BM350" s="69"/>
      <c r="BN350" s="69"/>
      <c r="BO350" s="69"/>
      <c r="BP350" s="69"/>
      <c r="BQ350" s="69"/>
      <c r="BR350" s="69"/>
      <c r="BS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c r="BF351" s="69"/>
      <c r="BG351" s="69"/>
      <c r="BH351" s="69"/>
      <c r="BI351" s="69"/>
      <c r="BJ351" s="69"/>
      <c r="BK351" s="69"/>
      <c r="BL351" s="69"/>
      <c r="BM351" s="69"/>
      <c r="BN351" s="69"/>
      <c r="BO351" s="69"/>
      <c r="BP351" s="69"/>
      <c r="BQ351" s="69"/>
      <c r="BR351" s="69"/>
      <c r="BS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c r="BF352" s="69"/>
      <c r="BG352" s="69"/>
      <c r="BH352" s="69"/>
      <c r="BI352" s="69"/>
      <c r="BJ352" s="69"/>
      <c r="BK352" s="69"/>
      <c r="BL352" s="69"/>
      <c r="BM352" s="69"/>
      <c r="BN352" s="69"/>
      <c r="BO352" s="69"/>
      <c r="BP352" s="69"/>
      <c r="BQ352" s="69"/>
      <c r="BR352" s="69"/>
      <c r="BS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c r="BF353" s="69"/>
      <c r="BG353" s="69"/>
      <c r="BH353" s="69"/>
      <c r="BI353" s="69"/>
      <c r="BJ353" s="69"/>
      <c r="BK353" s="69"/>
      <c r="BL353" s="69"/>
      <c r="BM353" s="69"/>
      <c r="BN353" s="69"/>
      <c r="BO353" s="69"/>
      <c r="BP353" s="69"/>
      <c r="BQ353" s="69"/>
      <c r="BR353" s="69"/>
      <c r="BS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c r="BF354" s="69"/>
      <c r="BG354" s="69"/>
      <c r="BH354" s="69"/>
      <c r="BI354" s="69"/>
      <c r="BJ354" s="69"/>
      <c r="BK354" s="69"/>
      <c r="BL354" s="69"/>
      <c r="BM354" s="69"/>
      <c r="BN354" s="69"/>
      <c r="BO354" s="69"/>
      <c r="BP354" s="69"/>
      <c r="BQ354" s="69"/>
      <c r="BR354" s="69"/>
      <c r="BS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c r="BF355" s="69"/>
      <c r="BG355" s="69"/>
      <c r="BH355" s="69"/>
      <c r="BI355" s="69"/>
      <c r="BJ355" s="69"/>
      <c r="BK355" s="69"/>
      <c r="BL355" s="69"/>
      <c r="BM355" s="69"/>
      <c r="BN355" s="69"/>
      <c r="BO355" s="69"/>
      <c r="BP355" s="69"/>
      <c r="BQ355" s="69"/>
      <c r="BR355" s="69"/>
      <c r="BS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c r="BF356" s="69"/>
      <c r="BG356" s="69"/>
      <c r="BH356" s="69"/>
      <c r="BI356" s="69"/>
      <c r="BJ356" s="69"/>
      <c r="BK356" s="69"/>
      <c r="BL356" s="69"/>
      <c r="BM356" s="69"/>
      <c r="BN356" s="69"/>
      <c r="BO356" s="69"/>
      <c r="BP356" s="69"/>
      <c r="BQ356" s="69"/>
      <c r="BR356" s="69"/>
      <c r="BS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c r="BF357" s="69"/>
      <c r="BG357" s="69"/>
      <c r="BH357" s="69"/>
      <c r="BI357" s="69"/>
      <c r="BJ357" s="69"/>
      <c r="BK357" s="69"/>
      <c r="BL357" s="69"/>
      <c r="BM357" s="69"/>
      <c r="BN357" s="69"/>
      <c r="BO357" s="69"/>
      <c r="BP357" s="69"/>
      <c r="BQ357" s="69"/>
      <c r="BR357" s="69"/>
      <c r="BS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c r="BF358" s="69"/>
      <c r="BG358" s="69"/>
      <c r="BH358" s="69"/>
      <c r="BI358" s="69"/>
      <c r="BJ358" s="69"/>
      <c r="BK358" s="69"/>
      <c r="BL358" s="69"/>
      <c r="BM358" s="69"/>
      <c r="BN358" s="69"/>
      <c r="BO358" s="69"/>
      <c r="BP358" s="69"/>
      <c r="BQ358" s="69"/>
      <c r="BR358" s="69"/>
      <c r="BS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c r="BF359" s="69"/>
      <c r="BG359" s="69"/>
      <c r="BH359" s="69"/>
      <c r="BI359" s="69"/>
      <c r="BJ359" s="69"/>
      <c r="BK359" s="69"/>
      <c r="BL359" s="69"/>
      <c r="BM359" s="69"/>
      <c r="BN359" s="69"/>
      <c r="BO359" s="69"/>
      <c r="BP359" s="69"/>
      <c r="BQ359" s="69"/>
      <c r="BR359" s="69"/>
      <c r="BS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c r="BF360" s="69"/>
      <c r="BG360" s="69"/>
      <c r="BH360" s="69"/>
      <c r="BI360" s="69"/>
      <c r="BJ360" s="69"/>
      <c r="BK360" s="69"/>
      <c r="BL360" s="69"/>
      <c r="BM360" s="69"/>
      <c r="BN360" s="69"/>
      <c r="BO360" s="69"/>
      <c r="BP360" s="69"/>
      <c r="BQ360" s="69"/>
      <c r="BR360" s="69"/>
      <c r="BS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c r="BF377" s="69"/>
      <c r="BG377" s="69"/>
      <c r="BH377" s="69"/>
      <c r="BI377" s="69"/>
      <c r="BJ377" s="69"/>
      <c r="BK377" s="69"/>
      <c r="BL377" s="69"/>
      <c r="BM377" s="69"/>
      <c r="BN377" s="69"/>
      <c r="BO377" s="69"/>
      <c r="BP377" s="69"/>
      <c r="BQ377" s="69"/>
      <c r="BR377" s="69"/>
      <c r="BS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c r="BF378" s="69"/>
      <c r="BG378" s="69"/>
      <c r="BH378" s="69"/>
      <c r="BI378" s="69"/>
      <c r="BJ378" s="69"/>
      <c r="BK378" s="69"/>
      <c r="BL378" s="69"/>
      <c r="BM378" s="69"/>
      <c r="BN378" s="69"/>
      <c r="BO378" s="69"/>
      <c r="BP378" s="69"/>
      <c r="BQ378" s="69"/>
      <c r="BR378" s="69"/>
      <c r="BS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c r="BF379" s="69"/>
      <c r="BG379" s="69"/>
      <c r="BH379" s="69"/>
      <c r="BI379" s="69"/>
      <c r="BJ379" s="69"/>
      <c r="BK379" s="69"/>
      <c r="BL379" s="69"/>
      <c r="BM379" s="69"/>
      <c r="BN379" s="69"/>
      <c r="BO379" s="69"/>
      <c r="BP379" s="69"/>
      <c r="BQ379" s="69"/>
      <c r="BR379" s="69"/>
      <c r="BS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c r="BF380" s="69"/>
      <c r="BG380" s="69"/>
      <c r="BH380" s="69"/>
      <c r="BI380" s="69"/>
      <c r="BJ380" s="69"/>
      <c r="BK380" s="69"/>
      <c r="BL380" s="69"/>
      <c r="BM380" s="69"/>
      <c r="BN380" s="69"/>
      <c r="BO380" s="69"/>
      <c r="BP380" s="69"/>
      <c r="BQ380" s="69"/>
      <c r="BR380" s="69"/>
      <c r="BS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c r="BF384" s="69"/>
      <c r="BG384" s="69"/>
      <c r="BH384" s="69"/>
      <c r="BI384" s="69"/>
      <c r="BJ384" s="69"/>
      <c r="BK384" s="69"/>
      <c r="BL384" s="69"/>
      <c r="BM384" s="69"/>
      <c r="BN384" s="69"/>
      <c r="BO384" s="69"/>
      <c r="BP384" s="69"/>
      <c r="BQ384" s="69"/>
      <c r="BR384" s="69"/>
      <c r="BS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c r="BF385" s="69"/>
      <c r="BG385" s="69"/>
      <c r="BH385" s="69"/>
      <c r="BI385" s="69"/>
      <c r="BJ385" s="69"/>
      <c r="BK385" s="69"/>
      <c r="BL385" s="69"/>
      <c r="BM385" s="69"/>
      <c r="BN385" s="69"/>
      <c r="BO385" s="69"/>
      <c r="BP385" s="69"/>
      <c r="BQ385" s="69"/>
      <c r="BR385" s="69"/>
      <c r="BS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c r="BF386" s="69"/>
      <c r="BG386" s="69"/>
      <c r="BH386" s="69"/>
      <c r="BI386" s="69"/>
      <c r="BJ386" s="69"/>
      <c r="BK386" s="69"/>
      <c r="BL386" s="69"/>
      <c r="BM386" s="69"/>
      <c r="BN386" s="69"/>
      <c r="BO386" s="69"/>
      <c r="BP386" s="69"/>
      <c r="BQ386" s="69"/>
      <c r="BR386" s="69"/>
      <c r="BS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c r="BF387" s="69"/>
      <c r="BG387" s="69"/>
      <c r="BH387" s="69"/>
      <c r="BI387" s="69"/>
      <c r="BJ387" s="69"/>
      <c r="BK387" s="69"/>
      <c r="BL387" s="69"/>
      <c r="BM387" s="69"/>
      <c r="BN387" s="69"/>
      <c r="BO387" s="69"/>
      <c r="BP387" s="69"/>
      <c r="BQ387" s="69"/>
      <c r="BR387" s="69"/>
      <c r="BS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c r="BF388" s="69"/>
      <c r="BG388" s="69"/>
      <c r="BH388" s="69"/>
      <c r="BI388" s="69"/>
      <c r="BJ388" s="69"/>
      <c r="BK388" s="69"/>
      <c r="BL388" s="69"/>
      <c r="BM388" s="69"/>
      <c r="BN388" s="69"/>
      <c r="BO388" s="69"/>
      <c r="BP388" s="69"/>
      <c r="BQ388" s="69"/>
      <c r="BR388" s="69"/>
      <c r="BS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c r="BF389" s="69"/>
      <c r="BG389" s="69"/>
      <c r="BH389" s="69"/>
      <c r="BI389" s="69"/>
      <c r="BJ389" s="69"/>
      <c r="BK389" s="69"/>
      <c r="BL389" s="69"/>
      <c r="BM389" s="69"/>
      <c r="BN389" s="69"/>
      <c r="BO389" s="69"/>
      <c r="BP389" s="69"/>
      <c r="BQ389" s="69"/>
      <c r="BR389" s="69"/>
      <c r="BS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c r="BF390" s="69"/>
      <c r="BG390" s="69"/>
      <c r="BH390" s="69"/>
      <c r="BI390" s="69"/>
      <c r="BJ390" s="69"/>
      <c r="BK390" s="69"/>
      <c r="BL390" s="69"/>
      <c r="BM390" s="69"/>
      <c r="BN390" s="69"/>
      <c r="BO390" s="69"/>
      <c r="BP390" s="69"/>
      <c r="BQ390" s="69"/>
      <c r="BR390" s="69"/>
      <c r="BS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c r="BF391" s="69"/>
      <c r="BG391" s="69"/>
      <c r="BH391" s="69"/>
      <c r="BI391" s="69"/>
      <c r="BJ391" s="69"/>
      <c r="BK391" s="69"/>
      <c r="BL391" s="69"/>
      <c r="BM391" s="69"/>
      <c r="BN391" s="69"/>
      <c r="BO391" s="69"/>
      <c r="BP391" s="69"/>
      <c r="BQ391" s="69"/>
      <c r="BR391" s="69"/>
      <c r="BS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c r="BF392" s="69"/>
      <c r="BG392" s="69"/>
      <c r="BH392" s="69"/>
      <c r="BI392" s="69"/>
      <c r="BJ392" s="69"/>
      <c r="BK392" s="69"/>
      <c r="BL392" s="69"/>
      <c r="BM392" s="69"/>
      <c r="BN392" s="69"/>
      <c r="BO392" s="69"/>
      <c r="BP392" s="69"/>
      <c r="BQ392" s="69"/>
      <c r="BR392" s="69"/>
      <c r="BS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c r="BF395" s="69"/>
      <c r="BG395" s="69"/>
      <c r="BH395" s="69"/>
      <c r="BI395" s="69"/>
      <c r="BJ395" s="69"/>
      <c r="BK395" s="69"/>
      <c r="BL395" s="69"/>
      <c r="BM395" s="69"/>
      <c r="BN395" s="69"/>
      <c r="BO395" s="69"/>
      <c r="BP395" s="69"/>
      <c r="BQ395" s="69"/>
      <c r="BR395" s="69"/>
      <c r="BS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c r="BF399" s="69"/>
      <c r="BG399" s="69"/>
      <c r="BH399" s="69"/>
      <c r="BI399" s="69"/>
      <c r="BJ399" s="69"/>
      <c r="BK399" s="69"/>
      <c r="BL399" s="69"/>
      <c r="BM399" s="69"/>
      <c r="BN399" s="69"/>
      <c r="BO399" s="69"/>
      <c r="BP399" s="69"/>
      <c r="BQ399" s="69"/>
      <c r="BR399" s="69"/>
      <c r="BS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c r="BF403" s="69"/>
      <c r="BG403" s="69"/>
      <c r="BH403" s="69"/>
      <c r="BI403" s="69"/>
      <c r="BJ403" s="69"/>
      <c r="BK403" s="69"/>
      <c r="BL403" s="69"/>
      <c r="BM403" s="69"/>
      <c r="BN403" s="69"/>
      <c r="BO403" s="69"/>
      <c r="BP403" s="69"/>
      <c r="BQ403" s="69"/>
      <c r="BR403" s="69"/>
      <c r="BS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c r="BF408" s="69"/>
      <c r="BG408" s="69"/>
      <c r="BH408" s="69"/>
      <c r="BI408" s="69"/>
      <c r="BJ408" s="69"/>
      <c r="BK408" s="69"/>
      <c r="BL408" s="69"/>
      <c r="BM408" s="69"/>
      <c r="BN408" s="69"/>
      <c r="BO408" s="69"/>
      <c r="BP408" s="69"/>
      <c r="BQ408" s="69"/>
      <c r="BR408" s="69"/>
      <c r="BS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c r="BF409" s="69"/>
      <c r="BG409" s="69"/>
      <c r="BH409" s="69"/>
      <c r="BI409" s="69"/>
      <c r="BJ409" s="69"/>
      <c r="BK409" s="69"/>
      <c r="BL409" s="69"/>
      <c r="BM409" s="69"/>
      <c r="BN409" s="69"/>
      <c r="BO409" s="69"/>
      <c r="BP409" s="69"/>
      <c r="BQ409" s="69"/>
      <c r="BR409" s="69"/>
      <c r="BS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c r="BF411" s="69"/>
      <c r="BG411" s="69"/>
      <c r="BH411" s="69"/>
      <c r="BI411" s="69"/>
      <c r="BJ411" s="69"/>
      <c r="BK411" s="69"/>
      <c r="BL411" s="69"/>
      <c r="BM411" s="69"/>
      <c r="BN411" s="69"/>
      <c r="BO411" s="69"/>
      <c r="BP411" s="69"/>
      <c r="BQ411" s="69"/>
      <c r="BR411" s="69"/>
      <c r="BS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c r="BF413" s="69"/>
      <c r="BG413" s="69"/>
      <c r="BH413" s="69"/>
      <c r="BI413" s="69"/>
      <c r="BJ413" s="69"/>
      <c r="BK413" s="69"/>
      <c r="BL413" s="69"/>
      <c r="BM413" s="69"/>
      <c r="BN413" s="69"/>
      <c r="BO413" s="69"/>
      <c r="BP413" s="69"/>
      <c r="BQ413" s="69"/>
      <c r="BR413" s="69"/>
      <c r="BS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c r="BF414" s="69"/>
      <c r="BG414" s="69"/>
      <c r="BH414" s="69"/>
      <c r="BI414" s="69"/>
      <c r="BJ414" s="69"/>
      <c r="BK414" s="69"/>
      <c r="BL414" s="69"/>
      <c r="BM414" s="69"/>
      <c r="BN414" s="69"/>
      <c r="BO414" s="69"/>
      <c r="BP414" s="69"/>
      <c r="BQ414" s="69"/>
      <c r="BR414" s="69"/>
      <c r="BS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c r="BF415" s="69"/>
      <c r="BG415" s="69"/>
      <c r="BH415" s="69"/>
      <c r="BI415" s="69"/>
      <c r="BJ415" s="69"/>
      <c r="BK415" s="69"/>
      <c r="BL415" s="69"/>
      <c r="BM415" s="69"/>
      <c r="BN415" s="69"/>
      <c r="BO415" s="69"/>
      <c r="BP415" s="69"/>
      <c r="BQ415" s="69"/>
      <c r="BR415" s="69"/>
      <c r="BS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c r="BF416" s="69"/>
      <c r="BG416" s="69"/>
      <c r="BH416" s="69"/>
      <c r="BI416" s="69"/>
      <c r="BJ416" s="69"/>
      <c r="BK416" s="69"/>
      <c r="BL416" s="69"/>
      <c r="BM416" s="69"/>
      <c r="BN416" s="69"/>
      <c r="BO416" s="69"/>
      <c r="BP416" s="69"/>
      <c r="BQ416" s="69"/>
      <c r="BR416" s="69"/>
      <c r="BS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c r="BF417" s="69"/>
      <c r="BG417" s="69"/>
      <c r="BH417" s="69"/>
      <c r="BI417" s="69"/>
      <c r="BJ417" s="69"/>
      <c r="BK417" s="69"/>
      <c r="BL417" s="69"/>
      <c r="BM417" s="69"/>
      <c r="BN417" s="69"/>
      <c r="BO417" s="69"/>
      <c r="BP417" s="69"/>
      <c r="BQ417" s="69"/>
      <c r="BR417" s="69"/>
      <c r="BS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c r="BF418" s="69"/>
      <c r="BG418" s="69"/>
      <c r="BH418" s="69"/>
      <c r="BI418" s="69"/>
      <c r="BJ418" s="69"/>
      <c r="BK418" s="69"/>
      <c r="BL418" s="69"/>
      <c r="BM418" s="69"/>
      <c r="BN418" s="69"/>
      <c r="BO418" s="69"/>
      <c r="BP418" s="69"/>
      <c r="BQ418" s="69"/>
      <c r="BR418" s="69"/>
      <c r="BS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c r="BF419" s="69"/>
      <c r="BG419" s="69"/>
      <c r="BH419" s="69"/>
      <c r="BI419" s="69"/>
      <c r="BJ419" s="69"/>
      <c r="BK419" s="69"/>
      <c r="BL419" s="69"/>
      <c r="BM419" s="69"/>
      <c r="BN419" s="69"/>
      <c r="BO419" s="69"/>
      <c r="BP419" s="69"/>
      <c r="BQ419" s="69"/>
      <c r="BR419" s="69"/>
      <c r="BS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c r="BF421" s="69"/>
      <c r="BG421" s="69"/>
      <c r="BH421" s="69"/>
      <c r="BI421" s="69"/>
      <c r="BJ421" s="69"/>
      <c r="BK421" s="69"/>
      <c r="BL421" s="69"/>
      <c r="BM421" s="69"/>
      <c r="BN421" s="69"/>
      <c r="BO421" s="69"/>
      <c r="BP421" s="69"/>
      <c r="BQ421" s="69"/>
      <c r="BR421" s="69"/>
      <c r="BS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c r="BF422" s="69"/>
      <c r="BG422" s="69"/>
      <c r="BH422" s="69"/>
      <c r="BI422" s="69"/>
      <c r="BJ422" s="69"/>
      <c r="BK422" s="69"/>
      <c r="BL422" s="69"/>
      <c r="BM422" s="69"/>
      <c r="BN422" s="69"/>
      <c r="BO422" s="69"/>
      <c r="BP422" s="69"/>
      <c r="BQ422" s="69"/>
      <c r="BR422" s="69"/>
      <c r="BS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c r="BF423" s="69"/>
      <c r="BG423" s="69"/>
      <c r="BH423" s="69"/>
      <c r="BI423" s="69"/>
      <c r="BJ423" s="69"/>
      <c r="BK423" s="69"/>
      <c r="BL423" s="69"/>
      <c r="BM423" s="69"/>
      <c r="BN423" s="69"/>
      <c r="BO423" s="69"/>
      <c r="BP423" s="69"/>
      <c r="BQ423" s="69"/>
      <c r="BR423" s="69"/>
      <c r="BS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c r="BF424" s="69"/>
      <c r="BG424" s="69"/>
      <c r="BH424" s="69"/>
      <c r="BI424" s="69"/>
      <c r="BJ424" s="69"/>
      <c r="BK424" s="69"/>
      <c r="BL424" s="69"/>
      <c r="BM424" s="69"/>
      <c r="BN424" s="69"/>
      <c r="BO424" s="69"/>
      <c r="BP424" s="69"/>
      <c r="BQ424" s="69"/>
      <c r="BR424" s="69"/>
      <c r="BS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c r="BF425" s="69"/>
      <c r="BG425" s="69"/>
      <c r="BH425" s="69"/>
      <c r="BI425" s="69"/>
      <c r="BJ425" s="69"/>
      <c r="BK425" s="69"/>
      <c r="BL425" s="69"/>
      <c r="BM425" s="69"/>
      <c r="BN425" s="69"/>
      <c r="BO425" s="69"/>
      <c r="BP425" s="69"/>
      <c r="BQ425" s="69"/>
      <c r="BR425" s="69"/>
      <c r="BS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c r="BF426" s="69"/>
      <c r="BG426" s="69"/>
      <c r="BH426" s="69"/>
      <c r="BI426" s="69"/>
      <c r="BJ426" s="69"/>
      <c r="BK426" s="69"/>
      <c r="BL426" s="69"/>
      <c r="BM426" s="69"/>
      <c r="BN426" s="69"/>
      <c r="BO426" s="69"/>
      <c r="BP426" s="69"/>
      <c r="BQ426" s="69"/>
      <c r="BR426" s="69"/>
      <c r="BS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c r="BF427" s="69"/>
      <c r="BG427" s="69"/>
      <c r="BH427" s="69"/>
      <c r="BI427" s="69"/>
      <c r="BJ427" s="69"/>
      <c r="BK427" s="69"/>
      <c r="BL427" s="69"/>
      <c r="BM427" s="69"/>
      <c r="BN427" s="69"/>
      <c r="BO427" s="69"/>
      <c r="BP427" s="69"/>
      <c r="BQ427" s="69"/>
      <c r="BR427" s="69"/>
      <c r="BS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c r="BF428" s="69"/>
      <c r="BG428" s="69"/>
      <c r="BH428" s="69"/>
      <c r="BI428" s="69"/>
      <c r="BJ428" s="69"/>
      <c r="BK428" s="69"/>
      <c r="BL428" s="69"/>
      <c r="BM428" s="69"/>
      <c r="BN428" s="69"/>
      <c r="BO428" s="69"/>
      <c r="BP428" s="69"/>
      <c r="BQ428" s="69"/>
      <c r="BR428" s="69"/>
      <c r="BS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c r="BF429" s="69"/>
      <c r="BG429" s="69"/>
      <c r="BH429" s="69"/>
      <c r="BI429" s="69"/>
      <c r="BJ429" s="69"/>
      <c r="BK429" s="69"/>
      <c r="BL429" s="69"/>
      <c r="BM429" s="69"/>
      <c r="BN429" s="69"/>
      <c r="BO429" s="69"/>
      <c r="BP429" s="69"/>
      <c r="BQ429" s="69"/>
      <c r="BR429" s="69"/>
      <c r="BS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c r="BF430" s="69"/>
      <c r="BG430" s="69"/>
      <c r="BH430" s="69"/>
      <c r="BI430" s="69"/>
      <c r="BJ430" s="69"/>
      <c r="BK430" s="69"/>
      <c r="BL430" s="69"/>
      <c r="BM430" s="69"/>
      <c r="BN430" s="69"/>
      <c r="BO430" s="69"/>
      <c r="BP430" s="69"/>
      <c r="BQ430" s="69"/>
      <c r="BR430" s="69"/>
      <c r="BS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c r="BF431" s="69"/>
      <c r="BG431" s="69"/>
      <c r="BH431" s="69"/>
      <c r="BI431" s="69"/>
      <c r="BJ431" s="69"/>
      <c r="BK431" s="69"/>
      <c r="BL431" s="69"/>
      <c r="BM431" s="69"/>
      <c r="BN431" s="69"/>
      <c r="BO431" s="69"/>
      <c r="BP431" s="69"/>
      <c r="BQ431" s="69"/>
      <c r="BR431" s="69"/>
      <c r="BS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c r="BF432" s="69"/>
      <c r="BG432" s="69"/>
      <c r="BH432" s="69"/>
      <c r="BI432" s="69"/>
      <c r="BJ432" s="69"/>
      <c r="BK432" s="69"/>
      <c r="BL432" s="69"/>
      <c r="BM432" s="69"/>
      <c r="BN432" s="69"/>
      <c r="BO432" s="69"/>
      <c r="BP432" s="69"/>
      <c r="BQ432" s="69"/>
      <c r="BR432" s="69"/>
      <c r="BS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c r="BF433" s="69"/>
      <c r="BG433" s="69"/>
      <c r="BH433" s="69"/>
      <c r="BI433" s="69"/>
      <c r="BJ433" s="69"/>
      <c r="BK433" s="69"/>
      <c r="BL433" s="69"/>
      <c r="BM433" s="69"/>
      <c r="BN433" s="69"/>
      <c r="BO433" s="69"/>
      <c r="BP433" s="69"/>
      <c r="BQ433" s="69"/>
      <c r="BR433" s="69"/>
      <c r="BS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c r="BF434" s="69"/>
      <c r="BG434" s="69"/>
      <c r="BH434" s="69"/>
      <c r="BI434" s="69"/>
      <c r="BJ434" s="69"/>
      <c r="BK434" s="69"/>
      <c r="BL434" s="69"/>
      <c r="BM434" s="69"/>
      <c r="BN434" s="69"/>
      <c r="BO434" s="69"/>
      <c r="BP434" s="69"/>
      <c r="BQ434" s="69"/>
      <c r="BR434" s="69"/>
      <c r="BS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c r="BF435" s="69"/>
      <c r="BG435" s="69"/>
      <c r="BH435" s="69"/>
      <c r="BI435" s="69"/>
      <c r="BJ435" s="69"/>
      <c r="BK435" s="69"/>
      <c r="BL435" s="69"/>
      <c r="BM435" s="69"/>
      <c r="BN435" s="69"/>
      <c r="BO435" s="69"/>
      <c r="BP435" s="69"/>
      <c r="BQ435" s="69"/>
      <c r="BR435" s="69"/>
      <c r="BS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c r="BF436" s="69"/>
      <c r="BG436" s="69"/>
      <c r="BH436" s="69"/>
      <c r="BI436" s="69"/>
      <c r="BJ436" s="69"/>
      <c r="BK436" s="69"/>
      <c r="BL436" s="69"/>
      <c r="BM436" s="69"/>
      <c r="BN436" s="69"/>
      <c r="BO436" s="69"/>
      <c r="BP436" s="69"/>
      <c r="BQ436" s="69"/>
      <c r="BR436" s="69"/>
      <c r="BS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c r="BF437" s="69"/>
      <c r="BG437" s="69"/>
      <c r="BH437" s="69"/>
      <c r="BI437" s="69"/>
      <c r="BJ437" s="69"/>
      <c r="BK437" s="69"/>
      <c r="BL437" s="69"/>
      <c r="BM437" s="69"/>
      <c r="BN437" s="69"/>
      <c r="BO437" s="69"/>
      <c r="BP437" s="69"/>
      <c r="BQ437" s="69"/>
      <c r="BR437" s="69"/>
      <c r="BS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c r="BF438" s="69"/>
      <c r="BG438" s="69"/>
      <c r="BH438" s="69"/>
      <c r="BI438" s="69"/>
      <c r="BJ438" s="69"/>
      <c r="BK438" s="69"/>
      <c r="BL438" s="69"/>
      <c r="BM438" s="69"/>
      <c r="BN438" s="69"/>
      <c r="BO438" s="69"/>
      <c r="BP438" s="69"/>
      <c r="BQ438" s="69"/>
      <c r="BR438" s="69"/>
      <c r="BS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c r="BF439" s="69"/>
      <c r="BG439" s="69"/>
      <c r="BH439" s="69"/>
      <c r="BI439" s="69"/>
      <c r="BJ439" s="69"/>
      <c r="BK439" s="69"/>
      <c r="BL439" s="69"/>
      <c r="BM439" s="69"/>
      <c r="BN439" s="69"/>
      <c r="BO439" s="69"/>
      <c r="BP439" s="69"/>
      <c r="BQ439" s="69"/>
      <c r="BR439" s="69"/>
      <c r="BS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c r="BF440" s="69"/>
      <c r="BG440" s="69"/>
      <c r="BH440" s="69"/>
      <c r="BI440" s="69"/>
      <c r="BJ440" s="69"/>
      <c r="BK440" s="69"/>
      <c r="BL440" s="69"/>
      <c r="BM440" s="69"/>
      <c r="BN440" s="69"/>
      <c r="BO440" s="69"/>
      <c r="BP440" s="69"/>
      <c r="BQ440" s="69"/>
      <c r="BR440" s="69"/>
      <c r="BS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c r="BF441" s="69"/>
      <c r="BG441" s="69"/>
      <c r="BH441" s="69"/>
      <c r="BI441" s="69"/>
      <c r="BJ441" s="69"/>
      <c r="BK441" s="69"/>
      <c r="BL441" s="69"/>
      <c r="BM441" s="69"/>
      <c r="BN441" s="69"/>
      <c r="BO441" s="69"/>
      <c r="BP441" s="69"/>
      <c r="BQ441" s="69"/>
      <c r="BR441" s="69"/>
      <c r="BS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c r="BF442" s="69"/>
      <c r="BG442" s="69"/>
      <c r="BH442" s="69"/>
      <c r="BI442" s="69"/>
      <c r="BJ442" s="69"/>
      <c r="BK442" s="69"/>
      <c r="BL442" s="69"/>
      <c r="BM442" s="69"/>
      <c r="BN442" s="69"/>
      <c r="BO442" s="69"/>
      <c r="BP442" s="69"/>
      <c r="BQ442" s="69"/>
      <c r="BR442" s="69"/>
      <c r="BS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c r="BF443" s="69"/>
      <c r="BG443" s="69"/>
      <c r="BH443" s="69"/>
      <c r="BI443" s="69"/>
      <c r="BJ443" s="69"/>
      <c r="BK443" s="69"/>
      <c r="BL443" s="69"/>
      <c r="BM443" s="69"/>
      <c r="BN443" s="69"/>
      <c r="BO443" s="69"/>
      <c r="BP443" s="69"/>
      <c r="BQ443" s="69"/>
      <c r="BR443" s="69"/>
      <c r="BS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c r="BF444" s="69"/>
      <c r="BG444" s="69"/>
      <c r="BH444" s="69"/>
      <c r="BI444" s="69"/>
      <c r="BJ444" s="69"/>
      <c r="BK444" s="69"/>
      <c r="BL444" s="69"/>
      <c r="BM444" s="69"/>
      <c r="BN444" s="69"/>
      <c r="BO444" s="69"/>
      <c r="BP444" s="69"/>
      <c r="BQ444" s="69"/>
      <c r="BR444" s="69"/>
      <c r="BS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c r="BF445" s="69"/>
      <c r="BG445" s="69"/>
      <c r="BH445" s="69"/>
      <c r="BI445" s="69"/>
      <c r="BJ445" s="69"/>
      <c r="BK445" s="69"/>
      <c r="BL445" s="69"/>
      <c r="BM445" s="69"/>
      <c r="BN445" s="69"/>
      <c r="BO445" s="69"/>
      <c r="BP445" s="69"/>
      <c r="BQ445" s="69"/>
      <c r="BR445" s="69"/>
      <c r="BS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c r="BF446" s="69"/>
      <c r="BG446" s="69"/>
      <c r="BH446" s="69"/>
      <c r="BI446" s="69"/>
      <c r="BJ446" s="69"/>
      <c r="BK446" s="69"/>
      <c r="BL446" s="69"/>
      <c r="BM446" s="69"/>
      <c r="BN446" s="69"/>
      <c r="BO446" s="69"/>
      <c r="BP446" s="69"/>
      <c r="BQ446" s="69"/>
      <c r="BR446" s="69"/>
      <c r="BS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c r="BF447" s="69"/>
      <c r="BG447" s="69"/>
      <c r="BH447" s="69"/>
      <c r="BI447" s="69"/>
      <c r="BJ447" s="69"/>
      <c r="BK447" s="69"/>
      <c r="BL447" s="69"/>
      <c r="BM447" s="69"/>
      <c r="BN447" s="69"/>
      <c r="BO447" s="69"/>
      <c r="BP447" s="69"/>
      <c r="BQ447" s="69"/>
      <c r="BR447" s="69"/>
      <c r="BS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c r="BF448" s="69"/>
      <c r="BG448" s="69"/>
      <c r="BH448" s="69"/>
      <c r="BI448" s="69"/>
      <c r="BJ448" s="69"/>
      <c r="BK448" s="69"/>
      <c r="BL448" s="69"/>
      <c r="BM448" s="69"/>
      <c r="BN448" s="69"/>
      <c r="BO448" s="69"/>
      <c r="BP448" s="69"/>
      <c r="BQ448" s="69"/>
      <c r="BR448" s="69"/>
      <c r="BS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c r="BF449" s="69"/>
      <c r="BG449" s="69"/>
      <c r="BH449" s="69"/>
      <c r="BI449" s="69"/>
      <c r="BJ449" s="69"/>
      <c r="BK449" s="69"/>
      <c r="BL449" s="69"/>
      <c r="BM449" s="69"/>
      <c r="BN449" s="69"/>
      <c r="BO449" s="69"/>
      <c r="BP449" s="69"/>
      <c r="BQ449" s="69"/>
      <c r="BR449" s="69"/>
      <c r="BS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c r="BF450" s="69"/>
      <c r="BG450" s="69"/>
      <c r="BH450" s="69"/>
      <c r="BI450" s="69"/>
      <c r="BJ450" s="69"/>
      <c r="BK450" s="69"/>
      <c r="BL450" s="69"/>
      <c r="BM450" s="69"/>
      <c r="BN450" s="69"/>
      <c r="BO450" s="69"/>
      <c r="BP450" s="69"/>
      <c r="BQ450" s="69"/>
      <c r="BR450" s="69"/>
      <c r="BS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c r="BF451" s="69"/>
      <c r="BG451" s="69"/>
      <c r="BH451" s="69"/>
      <c r="BI451" s="69"/>
      <c r="BJ451" s="69"/>
      <c r="BK451" s="69"/>
      <c r="BL451" s="69"/>
      <c r="BM451" s="69"/>
      <c r="BN451" s="69"/>
      <c r="BO451" s="69"/>
      <c r="BP451" s="69"/>
      <c r="BQ451" s="69"/>
      <c r="BR451" s="69"/>
      <c r="BS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c r="BF452" s="69"/>
      <c r="BG452" s="69"/>
      <c r="BH452" s="69"/>
      <c r="BI452" s="69"/>
      <c r="BJ452" s="69"/>
      <c r="BK452" s="69"/>
      <c r="BL452" s="69"/>
      <c r="BM452" s="69"/>
      <c r="BN452" s="69"/>
      <c r="BO452" s="69"/>
      <c r="BP452" s="69"/>
      <c r="BQ452" s="69"/>
      <c r="BR452" s="69"/>
      <c r="BS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c r="BF453" s="69"/>
      <c r="BG453" s="69"/>
      <c r="BH453" s="69"/>
      <c r="BI453" s="69"/>
      <c r="BJ453" s="69"/>
      <c r="BK453" s="69"/>
      <c r="BL453" s="69"/>
      <c r="BM453" s="69"/>
      <c r="BN453" s="69"/>
      <c r="BO453" s="69"/>
      <c r="BP453" s="69"/>
      <c r="BQ453" s="69"/>
      <c r="BR453" s="69"/>
      <c r="BS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c r="BF454" s="69"/>
      <c r="BG454" s="69"/>
      <c r="BH454" s="69"/>
      <c r="BI454" s="69"/>
      <c r="BJ454" s="69"/>
      <c r="BK454" s="69"/>
      <c r="BL454" s="69"/>
      <c r="BM454" s="69"/>
      <c r="BN454" s="69"/>
      <c r="BO454" s="69"/>
      <c r="BP454" s="69"/>
      <c r="BQ454" s="69"/>
      <c r="BR454" s="69"/>
      <c r="BS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c r="BF455" s="69"/>
      <c r="BG455" s="69"/>
      <c r="BH455" s="69"/>
      <c r="BI455" s="69"/>
      <c r="BJ455" s="69"/>
      <c r="BK455" s="69"/>
      <c r="BL455" s="69"/>
      <c r="BM455" s="69"/>
      <c r="BN455" s="69"/>
      <c r="BO455" s="69"/>
      <c r="BP455" s="69"/>
      <c r="BQ455" s="69"/>
      <c r="BR455" s="69"/>
      <c r="BS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c r="BF456" s="69"/>
      <c r="BG456" s="69"/>
      <c r="BH456" s="69"/>
      <c r="BI456" s="69"/>
      <c r="BJ456" s="69"/>
      <c r="BK456" s="69"/>
      <c r="BL456" s="69"/>
      <c r="BM456" s="69"/>
      <c r="BN456" s="69"/>
      <c r="BO456" s="69"/>
      <c r="BP456" s="69"/>
      <c r="BQ456" s="69"/>
      <c r="BR456" s="69"/>
      <c r="BS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c r="BF457" s="69"/>
      <c r="BG457" s="69"/>
      <c r="BH457" s="69"/>
      <c r="BI457" s="69"/>
      <c r="BJ457" s="69"/>
      <c r="BK457" s="69"/>
      <c r="BL457" s="69"/>
      <c r="BM457" s="69"/>
      <c r="BN457" s="69"/>
      <c r="BO457" s="69"/>
      <c r="BP457" s="69"/>
      <c r="BQ457" s="69"/>
      <c r="BR457" s="69"/>
      <c r="BS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c r="BF458" s="69"/>
      <c r="BG458" s="69"/>
      <c r="BH458" s="69"/>
      <c r="BI458" s="69"/>
      <c r="BJ458" s="69"/>
      <c r="BK458" s="69"/>
      <c r="BL458" s="69"/>
      <c r="BM458" s="69"/>
      <c r="BN458" s="69"/>
      <c r="BO458" s="69"/>
      <c r="BP458" s="69"/>
      <c r="BQ458" s="69"/>
      <c r="BR458" s="69"/>
      <c r="BS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c r="BF459" s="69"/>
      <c r="BG459" s="69"/>
      <c r="BH459" s="69"/>
      <c r="BI459" s="69"/>
      <c r="BJ459" s="69"/>
      <c r="BK459" s="69"/>
      <c r="BL459" s="69"/>
      <c r="BM459" s="69"/>
      <c r="BN459" s="69"/>
      <c r="BO459" s="69"/>
      <c r="BP459" s="69"/>
      <c r="BQ459" s="69"/>
      <c r="BR459" s="69"/>
      <c r="BS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c r="BF460" s="69"/>
      <c r="BG460" s="69"/>
      <c r="BH460" s="69"/>
      <c r="BI460" s="69"/>
      <c r="BJ460" s="69"/>
      <c r="BK460" s="69"/>
      <c r="BL460" s="69"/>
      <c r="BM460" s="69"/>
      <c r="BN460" s="69"/>
      <c r="BO460" s="69"/>
      <c r="BP460" s="69"/>
      <c r="BQ460" s="69"/>
      <c r="BR460" s="69"/>
      <c r="BS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c r="BF461" s="69"/>
      <c r="BG461" s="69"/>
      <c r="BH461" s="69"/>
      <c r="BI461" s="69"/>
      <c r="BJ461" s="69"/>
      <c r="BK461" s="69"/>
      <c r="BL461" s="69"/>
      <c r="BM461" s="69"/>
      <c r="BN461" s="69"/>
      <c r="BO461" s="69"/>
      <c r="BP461" s="69"/>
      <c r="BQ461" s="69"/>
      <c r="BR461" s="69"/>
      <c r="BS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c r="BF462" s="69"/>
      <c r="BG462" s="69"/>
      <c r="BH462" s="69"/>
      <c r="BI462" s="69"/>
      <c r="BJ462" s="69"/>
      <c r="BK462" s="69"/>
      <c r="BL462" s="69"/>
      <c r="BM462" s="69"/>
      <c r="BN462" s="69"/>
      <c r="BO462" s="69"/>
      <c r="BP462" s="69"/>
      <c r="BQ462" s="69"/>
      <c r="BR462" s="69"/>
      <c r="BS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c r="BF463" s="69"/>
      <c r="BG463" s="69"/>
      <c r="BH463" s="69"/>
      <c r="BI463" s="69"/>
      <c r="BJ463" s="69"/>
      <c r="BK463" s="69"/>
      <c r="BL463" s="69"/>
      <c r="BM463" s="69"/>
      <c r="BN463" s="69"/>
      <c r="BO463" s="69"/>
      <c r="BP463" s="69"/>
      <c r="BQ463" s="69"/>
      <c r="BR463" s="69"/>
      <c r="BS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c r="BF464" s="69"/>
      <c r="BG464" s="69"/>
      <c r="BH464" s="69"/>
      <c r="BI464" s="69"/>
      <c r="BJ464" s="69"/>
      <c r="BK464" s="69"/>
      <c r="BL464" s="69"/>
      <c r="BM464" s="69"/>
      <c r="BN464" s="69"/>
      <c r="BO464" s="69"/>
      <c r="BP464" s="69"/>
      <c r="BQ464" s="69"/>
      <c r="BR464" s="69"/>
      <c r="BS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c r="BF465" s="69"/>
      <c r="BG465" s="69"/>
      <c r="BH465" s="69"/>
      <c r="BI465" s="69"/>
      <c r="BJ465" s="69"/>
      <c r="BK465" s="69"/>
      <c r="BL465" s="69"/>
      <c r="BM465" s="69"/>
      <c r="BN465" s="69"/>
      <c r="BO465" s="69"/>
      <c r="BP465" s="69"/>
      <c r="BQ465" s="69"/>
      <c r="BR465" s="69"/>
      <c r="BS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c r="BF466" s="69"/>
      <c r="BG466" s="69"/>
      <c r="BH466" s="69"/>
      <c r="BI466" s="69"/>
      <c r="BJ466" s="69"/>
      <c r="BK466" s="69"/>
      <c r="BL466" s="69"/>
      <c r="BM466" s="69"/>
      <c r="BN466" s="69"/>
      <c r="BO466" s="69"/>
      <c r="BP466" s="69"/>
      <c r="BQ466" s="69"/>
      <c r="BR466" s="69"/>
      <c r="BS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c r="BF467" s="69"/>
      <c r="BG467" s="69"/>
      <c r="BH467" s="69"/>
      <c r="BI467" s="69"/>
      <c r="BJ467" s="69"/>
      <c r="BK467" s="69"/>
      <c r="BL467" s="69"/>
      <c r="BM467" s="69"/>
      <c r="BN467" s="69"/>
      <c r="BO467" s="69"/>
      <c r="BP467" s="69"/>
      <c r="BQ467" s="69"/>
      <c r="BR467" s="69"/>
      <c r="BS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c r="BF468" s="69"/>
      <c r="BG468" s="69"/>
      <c r="BH468" s="69"/>
      <c r="BI468" s="69"/>
      <c r="BJ468" s="69"/>
      <c r="BK468" s="69"/>
      <c r="BL468" s="69"/>
      <c r="BM468" s="69"/>
      <c r="BN468" s="69"/>
      <c r="BO468" s="69"/>
      <c r="BP468" s="69"/>
      <c r="BQ468" s="69"/>
      <c r="BR468" s="69"/>
      <c r="BS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c r="BF469" s="69"/>
      <c r="BG469" s="69"/>
      <c r="BH469" s="69"/>
      <c r="BI469" s="69"/>
      <c r="BJ469" s="69"/>
      <c r="BK469" s="69"/>
      <c r="BL469" s="69"/>
      <c r="BM469" s="69"/>
      <c r="BN469" s="69"/>
      <c r="BO469" s="69"/>
      <c r="BP469" s="69"/>
      <c r="BQ469" s="69"/>
      <c r="BR469" s="69"/>
      <c r="BS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c r="BF470" s="69"/>
      <c r="BG470" s="69"/>
      <c r="BH470" s="69"/>
      <c r="BI470" s="69"/>
      <c r="BJ470" s="69"/>
      <c r="BK470" s="69"/>
      <c r="BL470" s="69"/>
      <c r="BM470" s="69"/>
      <c r="BN470" s="69"/>
      <c r="BO470" s="69"/>
      <c r="BP470" s="69"/>
      <c r="BQ470" s="69"/>
      <c r="BR470" s="69"/>
      <c r="BS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c r="BF471" s="69"/>
      <c r="BG471" s="69"/>
      <c r="BH471" s="69"/>
      <c r="BI471" s="69"/>
      <c r="BJ471" s="69"/>
      <c r="BK471" s="69"/>
      <c r="BL471" s="69"/>
      <c r="BM471" s="69"/>
      <c r="BN471" s="69"/>
      <c r="BO471" s="69"/>
      <c r="BP471" s="69"/>
      <c r="BQ471" s="69"/>
      <c r="BR471" s="69"/>
      <c r="BS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c r="BF472" s="69"/>
      <c r="BG472" s="69"/>
      <c r="BH472" s="69"/>
      <c r="BI472" s="69"/>
      <c r="BJ472" s="69"/>
      <c r="BK472" s="69"/>
      <c r="BL472" s="69"/>
      <c r="BM472" s="69"/>
      <c r="BN472" s="69"/>
      <c r="BO472" s="69"/>
      <c r="BP472" s="69"/>
      <c r="BQ472" s="69"/>
      <c r="BR472" s="69"/>
      <c r="BS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c r="BF473" s="69"/>
      <c r="BG473" s="69"/>
      <c r="BH473" s="69"/>
      <c r="BI473" s="69"/>
      <c r="BJ473" s="69"/>
      <c r="BK473" s="69"/>
      <c r="BL473" s="69"/>
      <c r="BM473" s="69"/>
      <c r="BN473" s="69"/>
      <c r="BO473" s="69"/>
      <c r="BP473" s="69"/>
      <c r="BQ473" s="69"/>
      <c r="BR473" s="69"/>
      <c r="BS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c r="BF474" s="69"/>
      <c r="BG474" s="69"/>
      <c r="BH474" s="69"/>
      <c r="BI474" s="69"/>
      <c r="BJ474" s="69"/>
      <c r="BK474" s="69"/>
      <c r="BL474" s="69"/>
      <c r="BM474" s="69"/>
      <c r="BN474" s="69"/>
      <c r="BO474" s="69"/>
      <c r="BP474" s="69"/>
      <c r="BQ474" s="69"/>
      <c r="BR474" s="69"/>
      <c r="BS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c r="BF475" s="69"/>
      <c r="BG475" s="69"/>
      <c r="BH475" s="69"/>
      <c r="BI475" s="69"/>
      <c r="BJ475" s="69"/>
      <c r="BK475" s="69"/>
      <c r="BL475" s="69"/>
      <c r="BM475" s="69"/>
      <c r="BN475" s="69"/>
      <c r="BO475" s="69"/>
      <c r="BP475" s="69"/>
      <c r="BQ475" s="69"/>
      <c r="BR475" s="69"/>
      <c r="BS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c r="BF476" s="69"/>
      <c r="BG476" s="69"/>
      <c r="BH476" s="69"/>
      <c r="BI476" s="69"/>
      <c r="BJ476" s="69"/>
      <c r="BK476" s="69"/>
      <c r="BL476" s="69"/>
      <c r="BM476" s="69"/>
      <c r="BN476" s="69"/>
      <c r="BO476" s="69"/>
      <c r="BP476" s="69"/>
      <c r="BQ476" s="69"/>
      <c r="BR476" s="69"/>
      <c r="BS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c r="BF477" s="69"/>
      <c r="BG477" s="69"/>
      <c r="BH477" s="69"/>
      <c r="BI477" s="69"/>
      <c r="BJ477" s="69"/>
      <c r="BK477" s="69"/>
      <c r="BL477" s="69"/>
      <c r="BM477" s="69"/>
      <c r="BN477" s="69"/>
      <c r="BO477" s="69"/>
      <c r="BP477" s="69"/>
      <c r="BQ477" s="69"/>
      <c r="BR477" s="69"/>
      <c r="BS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c r="BF478" s="69"/>
      <c r="BG478" s="69"/>
      <c r="BH478" s="69"/>
      <c r="BI478" s="69"/>
      <c r="BJ478" s="69"/>
      <c r="BK478" s="69"/>
      <c r="BL478" s="69"/>
      <c r="BM478" s="69"/>
      <c r="BN478" s="69"/>
      <c r="BO478" s="69"/>
      <c r="BP478" s="69"/>
      <c r="BQ478" s="69"/>
      <c r="BR478" s="69"/>
      <c r="BS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c r="BF479" s="69"/>
      <c r="BG479" s="69"/>
      <c r="BH479" s="69"/>
      <c r="BI479" s="69"/>
      <c r="BJ479" s="69"/>
      <c r="BK479" s="69"/>
      <c r="BL479" s="69"/>
      <c r="BM479" s="69"/>
      <c r="BN479" s="69"/>
      <c r="BO479" s="69"/>
      <c r="BP479" s="69"/>
      <c r="BQ479" s="69"/>
      <c r="BR479" s="69"/>
      <c r="BS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c r="BF480" s="69"/>
      <c r="BG480" s="69"/>
      <c r="BH480" s="69"/>
      <c r="BI480" s="69"/>
      <c r="BJ480" s="69"/>
      <c r="BK480" s="69"/>
      <c r="BL480" s="69"/>
      <c r="BM480" s="69"/>
      <c r="BN480" s="69"/>
      <c r="BO480" s="69"/>
      <c r="BP480" s="69"/>
      <c r="BQ480" s="69"/>
      <c r="BR480" s="69"/>
      <c r="BS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c r="BF481" s="69"/>
      <c r="BG481" s="69"/>
      <c r="BH481" s="69"/>
      <c r="BI481" s="69"/>
      <c r="BJ481" s="69"/>
      <c r="BK481" s="69"/>
      <c r="BL481" s="69"/>
      <c r="BM481" s="69"/>
      <c r="BN481" s="69"/>
      <c r="BO481" s="69"/>
      <c r="BP481" s="69"/>
      <c r="BQ481" s="69"/>
      <c r="BR481" s="69"/>
      <c r="BS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c r="BF482" s="69"/>
      <c r="BG482" s="69"/>
      <c r="BH482" s="69"/>
      <c r="BI482" s="69"/>
      <c r="BJ482" s="69"/>
      <c r="BK482" s="69"/>
      <c r="BL482" s="69"/>
      <c r="BM482" s="69"/>
      <c r="BN482" s="69"/>
      <c r="BO482" s="69"/>
      <c r="BP482" s="69"/>
      <c r="BQ482" s="69"/>
      <c r="BR482" s="69"/>
      <c r="BS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c r="BF483" s="69"/>
      <c r="BG483" s="69"/>
      <c r="BH483" s="69"/>
      <c r="BI483" s="69"/>
      <c r="BJ483" s="69"/>
      <c r="BK483" s="69"/>
      <c r="BL483" s="69"/>
      <c r="BM483" s="69"/>
      <c r="BN483" s="69"/>
      <c r="BO483" s="69"/>
      <c r="BP483" s="69"/>
      <c r="BQ483" s="69"/>
      <c r="BR483" s="69"/>
      <c r="BS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c r="BF484" s="69"/>
      <c r="BG484" s="69"/>
      <c r="BH484" s="69"/>
      <c r="BI484" s="69"/>
      <c r="BJ484" s="69"/>
      <c r="BK484" s="69"/>
      <c r="BL484" s="69"/>
      <c r="BM484" s="69"/>
      <c r="BN484" s="69"/>
      <c r="BO484" s="69"/>
      <c r="BP484" s="69"/>
      <c r="BQ484" s="69"/>
      <c r="BR484" s="69"/>
      <c r="BS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c r="BF485" s="69"/>
      <c r="BG485" s="69"/>
      <c r="BH485" s="69"/>
      <c r="BI485" s="69"/>
      <c r="BJ485" s="69"/>
      <c r="BK485" s="69"/>
      <c r="BL485" s="69"/>
      <c r="BM485" s="69"/>
      <c r="BN485" s="69"/>
      <c r="BO485" s="69"/>
      <c r="BP485" s="69"/>
      <c r="BQ485" s="69"/>
      <c r="BR485" s="69"/>
      <c r="BS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c r="BF486" s="69"/>
      <c r="BG486" s="69"/>
      <c r="BH486" s="69"/>
      <c r="BI486" s="69"/>
      <c r="BJ486" s="69"/>
      <c r="BK486" s="69"/>
      <c r="BL486" s="69"/>
      <c r="BM486" s="69"/>
      <c r="BN486" s="69"/>
      <c r="BO486" s="69"/>
      <c r="BP486" s="69"/>
      <c r="BQ486" s="69"/>
      <c r="BR486" s="69"/>
      <c r="BS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c r="BF487" s="69"/>
      <c r="BG487" s="69"/>
      <c r="BH487" s="69"/>
      <c r="BI487" s="69"/>
      <c r="BJ487" s="69"/>
      <c r="BK487" s="69"/>
      <c r="BL487" s="69"/>
      <c r="BM487" s="69"/>
      <c r="BN487" s="69"/>
      <c r="BO487" s="69"/>
      <c r="BP487" s="69"/>
      <c r="BQ487" s="69"/>
      <c r="BR487" s="69"/>
      <c r="BS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c r="BF488" s="69"/>
      <c r="BG488" s="69"/>
      <c r="BH488" s="69"/>
      <c r="BI488" s="69"/>
      <c r="BJ488" s="69"/>
      <c r="BK488" s="69"/>
      <c r="BL488" s="69"/>
      <c r="BM488" s="69"/>
      <c r="BN488" s="69"/>
      <c r="BO488" s="69"/>
      <c r="BP488" s="69"/>
      <c r="BQ488" s="69"/>
      <c r="BR488" s="69"/>
      <c r="BS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c r="BF489" s="69"/>
      <c r="BG489" s="69"/>
      <c r="BH489" s="69"/>
      <c r="BI489" s="69"/>
      <c r="BJ489" s="69"/>
      <c r="BK489" s="69"/>
      <c r="BL489" s="69"/>
      <c r="BM489" s="69"/>
      <c r="BN489" s="69"/>
      <c r="BO489" s="69"/>
      <c r="BP489" s="69"/>
      <c r="BQ489" s="69"/>
      <c r="BR489" s="69"/>
      <c r="BS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c r="BF490" s="69"/>
      <c r="BG490" s="69"/>
      <c r="BH490" s="69"/>
      <c r="BI490" s="69"/>
      <c r="BJ490" s="69"/>
      <c r="BK490" s="69"/>
      <c r="BL490" s="69"/>
      <c r="BM490" s="69"/>
      <c r="BN490" s="69"/>
      <c r="BO490" s="69"/>
      <c r="BP490" s="69"/>
      <c r="BQ490" s="69"/>
      <c r="BR490" s="69"/>
      <c r="BS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c r="BF491" s="69"/>
      <c r="BG491" s="69"/>
      <c r="BH491" s="69"/>
      <c r="BI491" s="69"/>
      <c r="BJ491" s="69"/>
      <c r="BK491" s="69"/>
      <c r="BL491" s="69"/>
      <c r="BM491" s="69"/>
      <c r="BN491" s="69"/>
      <c r="BO491" s="69"/>
      <c r="BP491" s="69"/>
      <c r="BQ491" s="69"/>
      <c r="BR491" s="69"/>
      <c r="BS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c r="BF492" s="69"/>
      <c r="BG492" s="69"/>
      <c r="BH492" s="69"/>
      <c r="BI492" s="69"/>
      <c r="BJ492" s="69"/>
      <c r="BK492" s="69"/>
      <c r="BL492" s="69"/>
      <c r="BM492" s="69"/>
      <c r="BN492" s="69"/>
      <c r="BO492" s="69"/>
      <c r="BP492" s="69"/>
      <c r="BQ492" s="69"/>
      <c r="BR492" s="69"/>
      <c r="BS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c r="BF493" s="69"/>
      <c r="BG493" s="69"/>
      <c r="BH493" s="69"/>
      <c r="BI493" s="69"/>
      <c r="BJ493" s="69"/>
      <c r="BK493" s="69"/>
      <c r="BL493" s="69"/>
      <c r="BM493" s="69"/>
      <c r="BN493" s="69"/>
      <c r="BO493" s="69"/>
      <c r="BP493" s="69"/>
      <c r="BQ493" s="69"/>
      <c r="BR493" s="69"/>
      <c r="BS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c r="BF494" s="69"/>
      <c r="BG494" s="69"/>
      <c r="BH494" s="69"/>
      <c r="BI494" s="69"/>
      <c r="BJ494" s="69"/>
      <c r="BK494" s="69"/>
      <c r="BL494" s="69"/>
      <c r="BM494" s="69"/>
      <c r="BN494" s="69"/>
      <c r="BO494" s="69"/>
      <c r="BP494" s="69"/>
      <c r="BQ494" s="69"/>
      <c r="BR494" s="69"/>
      <c r="BS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c r="BF495" s="69"/>
      <c r="BG495" s="69"/>
      <c r="BH495" s="69"/>
      <c r="BI495" s="69"/>
      <c r="BJ495" s="69"/>
      <c r="BK495" s="69"/>
      <c r="BL495" s="69"/>
      <c r="BM495" s="69"/>
      <c r="BN495" s="69"/>
      <c r="BO495" s="69"/>
      <c r="BP495" s="69"/>
      <c r="BQ495" s="69"/>
      <c r="BR495" s="69"/>
      <c r="BS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c r="BF496" s="69"/>
      <c r="BG496" s="69"/>
      <c r="BH496" s="69"/>
      <c r="BI496" s="69"/>
      <c r="BJ496" s="69"/>
      <c r="BK496" s="69"/>
      <c r="BL496" s="69"/>
      <c r="BM496" s="69"/>
      <c r="BN496" s="69"/>
      <c r="BO496" s="69"/>
      <c r="BP496" s="69"/>
      <c r="BQ496" s="69"/>
      <c r="BR496" s="69"/>
      <c r="BS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c r="AC497" s="69"/>
      <c r="AD497" s="69"/>
      <c r="AE497" s="69"/>
      <c r="AF497" s="69"/>
      <c r="AG497" s="69"/>
      <c r="AH497" s="69"/>
      <c r="AI497" s="69"/>
      <c r="AJ497" s="69"/>
      <c r="AK497" s="69"/>
      <c r="AL497" s="69"/>
      <c r="AM497" s="69"/>
      <c r="AN497" s="69"/>
      <c r="AO497" s="69"/>
      <c r="AP497" s="69"/>
      <c r="AQ497" s="69"/>
      <c r="AR497" s="69"/>
      <c r="AS497" s="69"/>
      <c r="AT497" s="69"/>
      <c r="AU497" s="69"/>
      <c r="AV497" s="69"/>
      <c r="AW497" s="69"/>
      <c r="AX497" s="69"/>
      <c r="AY497" s="69"/>
      <c r="AZ497" s="69"/>
      <c r="BA497" s="69"/>
      <c r="BB497" s="69"/>
      <c r="BC497" s="69"/>
      <c r="BD497" s="69"/>
      <c r="BE497" s="69"/>
      <c r="BF497" s="69"/>
      <c r="BG497" s="69"/>
      <c r="BH497" s="69"/>
      <c r="BI497" s="69"/>
      <c r="BJ497" s="69"/>
      <c r="BK497" s="69"/>
      <c r="BL497" s="69"/>
      <c r="BM497" s="69"/>
      <c r="BN497" s="69"/>
      <c r="BO497" s="69"/>
      <c r="BP497" s="69"/>
      <c r="BQ497" s="69"/>
      <c r="BR497" s="69"/>
      <c r="BS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c r="AC498" s="69"/>
      <c r="AD498" s="69"/>
      <c r="AE498" s="69"/>
      <c r="AF498" s="69"/>
      <c r="AG498" s="69"/>
      <c r="AH498" s="69"/>
      <c r="AI498" s="69"/>
      <c r="AJ498" s="69"/>
      <c r="AK498" s="69"/>
      <c r="AL498" s="69"/>
      <c r="AM498" s="69"/>
      <c r="AN498" s="69"/>
      <c r="AO498" s="69"/>
      <c r="AP498" s="69"/>
      <c r="AQ498" s="69"/>
      <c r="AR498" s="69"/>
      <c r="AS498" s="69"/>
      <c r="AT498" s="69"/>
      <c r="AU498" s="69"/>
      <c r="AV498" s="69"/>
      <c r="AW498" s="69"/>
      <c r="AX498" s="69"/>
      <c r="AY498" s="69"/>
      <c r="AZ498" s="69"/>
      <c r="BA498" s="69"/>
      <c r="BB498" s="69"/>
      <c r="BC498" s="69"/>
      <c r="BD498" s="69"/>
      <c r="BE498" s="69"/>
      <c r="BF498" s="69"/>
      <c r="BG498" s="69"/>
      <c r="BH498" s="69"/>
      <c r="BI498" s="69"/>
      <c r="BJ498" s="69"/>
      <c r="BK498" s="69"/>
      <c r="BL498" s="69"/>
      <c r="BM498" s="69"/>
      <c r="BN498" s="69"/>
      <c r="BO498" s="69"/>
      <c r="BP498" s="69"/>
      <c r="BQ498" s="69"/>
      <c r="BR498" s="69"/>
      <c r="BS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c r="AC499" s="69"/>
      <c r="AD499" s="69"/>
      <c r="AE499" s="69"/>
      <c r="AF499" s="69"/>
      <c r="AG499" s="69"/>
      <c r="AH499" s="69"/>
      <c r="AI499" s="69"/>
      <c r="AJ499" s="69"/>
      <c r="AK499" s="69"/>
      <c r="AL499" s="69"/>
      <c r="AM499" s="69"/>
      <c r="AN499" s="69"/>
      <c r="AO499" s="69"/>
      <c r="AP499" s="69"/>
      <c r="AQ499" s="69"/>
      <c r="AR499" s="69"/>
      <c r="AS499" s="69"/>
      <c r="AT499" s="69"/>
      <c r="AU499" s="69"/>
      <c r="AV499" s="69"/>
      <c r="AW499" s="69"/>
      <c r="AX499" s="69"/>
      <c r="AY499" s="69"/>
      <c r="AZ499" s="69"/>
      <c r="BA499" s="69"/>
      <c r="BB499" s="69"/>
      <c r="BC499" s="69"/>
      <c r="BD499" s="69"/>
      <c r="BE499" s="69"/>
      <c r="BF499" s="69"/>
      <c r="BG499" s="69"/>
      <c r="BH499" s="69"/>
      <c r="BI499" s="69"/>
      <c r="BJ499" s="69"/>
      <c r="BK499" s="69"/>
      <c r="BL499" s="69"/>
      <c r="BM499" s="69"/>
      <c r="BN499" s="69"/>
      <c r="BO499" s="69"/>
      <c r="BP499" s="69"/>
      <c r="BQ499" s="69"/>
      <c r="BR499" s="69"/>
      <c r="BS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69"/>
      <c r="AH500" s="69"/>
      <c r="AI500" s="69"/>
      <c r="AJ500" s="69"/>
      <c r="AK500" s="69"/>
      <c r="AL500" s="69"/>
      <c r="AM500" s="69"/>
      <c r="AN500" s="69"/>
      <c r="AO500" s="69"/>
      <c r="AP500" s="69"/>
      <c r="AQ500" s="69"/>
      <c r="AR500" s="69"/>
      <c r="AS500" s="69"/>
      <c r="AT500" s="69"/>
      <c r="AU500" s="69"/>
      <c r="AV500" s="69"/>
      <c r="AW500" s="69"/>
      <c r="AX500" s="69"/>
      <c r="AY500" s="69"/>
      <c r="AZ500" s="69"/>
      <c r="BA500" s="69"/>
      <c r="BB500" s="69"/>
      <c r="BC500" s="69"/>
      <c r="BD500" s="69"/>
      <c r="BE500" s="69"/>
      <c r="BF500" s="69"/>
      <c r="BG500" s="69"/>
      <c r="BH500" s="69"/>
      <c r="BI500" s="69"/>
      <c r="BJ500" s="69"/>
      <c r="BK500" s="69"/>
      <c r="BL500" s="69"/>
      <c r="BM500" s="69"/>
      <c r="BN500" s="69"/>
      <c r="BO500" s="69"/>
      <c r="BP500" s="69"/>
      <c r="BQ500" s="69"/>
      <c r="BR500" s="69"/>
      <c r="BS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c r="AC501" s="69"/>
      <c r="AD501" s="69"/>
      <c r="AE501" s="69"/>
      <c r="AF501" s="69"/>
      <c r="AG501" s="69"/>
      <c r="AH501" s="69"/>
      <c r="AI501" s="69"/>
      <c r="AJ501" s="69"/>
      <c r="AK501" s="69"/>
      <c r="AL501" s="69"/>
      <c r="AM501" s="69"/>
      <c r="AN501" s="69"/>
      <c r="AO501" s="69"/>
      <c r="AP501" s="69"/>
      <c r="AQ501" s="69"/>
      <c r="AR501" s="69"/>
      <c r="AS501" s="69"/>
      <c r="AT501" s="69"/>
      <c r="AU501" s="69"/>
      <c r="AV501" s="69"/>
      <c r="AW501" s="69"/>
      <c r="AX501" s="69"/>
      <c r="AY501" s="69"/>
      <c r="AZ501" s="69"/>
      <c r="BA501" s="69"/>
      <c r="BB501" s="69"/>
      <c r="BC501" s="69"/>
      <c r="BD501" s="69"/>
      <c r="BE501" s="69"/>
      <c r="BF501" s="69"/>
      <c r="BG501" s="69"/>
      <c r="BH501" s="69"/>
      <c r="BI501" s="69"/>
      <c r="BJ501" s="69"/>
      <c r="BK501" s="69"/>
      <c r="BL501" s="69"/>
      <c r="BM501" s="69"/>
      <c r="BN501" s="69"/>
      <c r="BO501" s="69"/>
      <c r="BP501" s="69"/>
      <c r="BQ501" s="69"/>
      <c r="BR501" s="69"/>
      <c r="BS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c r="AC502" s="69"/>
      <c r="AD502" s="69"/>
      <c r="AE502" s="69"/>
      <c r="AF502" s="69"/>
      <c r="AG502" s="69"/>
      <c r="AH502" s="69"/>
      <c r="AI502" s="69"/>
      <c r="AJ502" s="69"/>
      <c r="AK502" s="69"/>
      <c r="AL502" s="69"/>
      <c r="AM502" s="69"/>
      <c r="AN502" s="69"/>
      <c r="AO502" s="69"/>
      <c r="AP502" s="69"/>
      <c r="AQ502" s="69"/>
      <c r="AR502" s="69"/>
      <c r="AS502" s="69"/>
      <c r="AT502" s="69"/>
      <c r="AU502" s="69"/>
      <c r="AV502" s="69"/>
      <c r="AW502" s="69"/>
      <c r="AX502" s="69"/>
      <c r="AY502" s="69"/>
      <c r="AZ502" s="69"/>
      <c r="BA502" s="69"/>
      <c r="BB502" s="69"/>
      <c r="BC502" s="69"/>
      <c r="BD502" s="69"/>
      <c r="BE502" s="69"/>
      <c r="BF502" s="69"/>
      <c r="BG502" s="69"/>
      <c r="BH502" s="69"/>
      <c r="BI502" s="69"/>
      <c r="BJ502" s="69"/>
      <c r="BK502" s="69"/>
      <c r="BL502" s="69"/>
      <c r="BM502" s="69"/>
      <c r="BN502" s="69"/>
      <c r="BO502" s="69"/>
      <c r="BP502" s="69"/>
      <c r="BQ502" s="69"/>
      <c r="BR502" s="69"/>
      <c r="BS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c r="AC503" s="69"/>
      <c r="AD503" s="69"/>
      <c r="AE503" s="69"/>
      <c r="AF503" s="69"/>
      <c r="AG503" s="69"/>
      <c r="AH503" s="69"/>
      <c r="AI503" s="69"/>
      <c r="AJ503" s="69"/>
      <c r="AK503" s="69"/>
      <c r="AL503" s="69"/>
      <c r="AM503" s="69"/>
      <c r="AN503" s="69"/>
      <c r="AO503" s="69"/>
      <c r="AP503" s="69"/>
      <c r="AQ503" s="69"/>
      <c r="AR503" s="69"/>
      <c r="AS503" s="69"/>
      <c r="AT503" s="69"/>
      <c r="AU503" s="69"/>
      <c r="AV503" s="69"/>
      <c r="AW503" s="69"/>
      <c r="AX503" s="69"/>
      <c r="AY503" s="69"/>
      <c r="AZ503" s="69"/>
      <c r="BA503" s="69"/>
      <c r="BB503" s="69"/>
      <c r="BC503" s="69"/>
      <c r="BD503" s="69"/>
      <c r="BE503" s="69"/>
      <c r="BF503" s="69"/>
      <c r="BG503" s="69"/>
      <c r="BH503" s="69"/>
      <c r="BI503" s="69"/>
      <c r="BJ503" s="69"/>
      <c r="BK503" s="69"/>
      <c r="BL503" s="69"/>
      <c r="BM503" s="69"/>
      <c r="BN503" s="69"/>
      <c r="BO503" s="69"/>
      <c r="BP503" s="69"/>
      <c r="BQ503" s="69"/>
      <c r="BR503" s="69"/>
      <c r="BS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c r="AC504" s="69"/>
      <c r="AD504" s="69"/>
      <c r="AE504" s="69"/>
      <c r="AF504" s="69"/>
      <c r="AG504" s="69"/>
      <c r="AH504" s="69"/>
      <c r="AI504" s="69"/>
      <c r="AJ504" s="69"/>
      <c r="AK504" s="69"/>
      <c r="AL504" s="69"/>
      <c r="AM504" s="69"/>
      <c r="AN504" s="69"/>
      <c r="AO504" s="69"/>
      <c r="AP504" s="69"/>
      <c r="AQ504" s="69"/>
      <c r="AR504" s="69"/>
      <c r="AS504" s="69"/>
      <c r="AT504" s="69"/>
      <c r="AU504" s="69"/>
      <c r="AV504" s="69"/>
      <c r="AW504" s="69"/>
      <c r="AX504" s="69"/>
      <c r="AY504" s="69"/>
      <c r="AZ504" s="69"/>
      <c r="BA504" s="69"/>
      <c r="BB504" s="69"/>
      <c r="BC504" s="69"/>
      <c r="BD504" s="69"/>
      <c r="BE504" s="69"/>
      <c r="BF504" s="69"/>
      <c r="BG504" s="69"/>
      <c r="BH504" s="69"/>
      <c r="BI504" s="69"/>
      <c r="BJ504" s="69"/>
      <c r="BK504" s="69"/>
      <c r="BL504" s="69"/>
      <c r="BM504" s="69"/>
      <c r="BN504" s="69"/>
      <c r="BO504" s="69"/>
      <c r="BP504" s="69"/>
      <c r="BQ504" s="69"/>
      <c r="BR504" s="69"/>
      <c r="BS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c r="AC505" s="69"/>
      <c r="AD505" s="69"/>
      <c r="AE505" s="69"/>
      <c r="AF505" s="69"/>
      <c r="AG505" s="69"/>
      <c r="AH505" s="69"/>
      <c r="AI505" s="69"/>
      <c r="AJ505" s="69"/>
      <c r="AK505" s="69"/>
      <c r="AL505" s="69"/>
      <c r="AM505" s="69"/>
      <c r="AN505" s="69"/>
      <c r="AO505" s="69"/>
      <c r="AP505" s="69"/>
      <c r="AQ505" s="69"/>
      <c r="AR505" s="69"/>
      <c r="AS505" s="69"/>
      <c r="AT505" s="69"/>
      <c r="AU505" s="69"/>
      <c r="AV505" s="69"/>
      <c r="AW505" s="69"/>
      <c r="AX505" s="69"/>
      <c r="AY505" s="69"/>
      <c r="AZ505" s="69"/>
      <c r="BA505" s="69"/>
      <c r="BB505" s="69"/>
      <c r="BC505" s="69"/>
      <c r="BD505" s="69"/>
      <c r="BE505" s="69"/>
      <c r="BF505" s="69"/>
      <c r="BG505" s="69"/>
      <c r="BH505" s="69"/>
      <c r="BI505" s="69"/>
      <c r="BJ505" s="69"/>
      <c r="BK505" s="69"/>
      <c r="BL505" s="69"/>
      <c r="BM505" s="69"/>
      <c r="BN505" s="69"/>
      <c r="BO505" s="69"/>
      <c r="BP505" s="69"/>
      <c r="BQ505" s="69"/>
      <c r="BR505" s="69"/>
      <c r="BS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c r="AC506" s="69"/>
      <c r="AD506" s="69"/>
      <c r="AE506" s="69"/>
      <c r="AF506" s="69"/>
      <c r="AG506" s="69"/>
      <c r="AH506" s="69"/>
      <c r="AI506" s="69"/>
      <c r="AJ506" s="69"/>
      <c r="AK506" s="69"/>
      <c r="AL506" s="69"/>
      <c r="AM506" s="69"/>
      <c r="AN506" s="69"/>
      <c r="AO506" s="69"/>
      <c r="AP506" s="69"/>
      <c r="AQ506" s="69"/>
      <c r="AR506" s="69"/>
      <c r="AS506" s="69"/>
      <c r="AT506" s="69"/>
      <c r="AU506" s="69"/>
      <c r="AV506" s="69"/>
      <c r="AW506" s="69"/>
      <c r="AX506" s="69"/>
      <c r="AY506" s="69"/>
      <c r="AZ506" s="69"/>
      <c r="BA506" s="69"/>
      <c r="BB506" s="69"/>
      <c r="BC506" s="69"/>
      <c r="BD506" s="69"/>
      <c r="BE506" s="69"/>
      <c r="BF506" s="69"/>
      <c r="BG506" s="69"/>
      <c r="BH506" s="69"/>
      <c r="BI506" s="69"/>
      <c r="BJ506" s="69"/>
      <c r="BK506" s="69"/>
      <c r="BL506" s="69"/>
      <c r="BM506" s="69"/>
      <c r="BN506" s="69"/>
      <c r="BO506" s="69"/>
      <c r="BP506" s="69"/>
      <c r="BQ506" s="69"/>
      <c r="BR506" s="69"/>
      <c r="BS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c r="AC507" s="69"/>
      <c r="AD507" s="69"/>
      <c r="AE507" s="69"/>
      <c r="AF507" s="69"/>
      <c r="AG507" s="69"/>
      <c r="AH507" s="69"/>
      <c r="AI507" s="69"/>
      <c r="AJ507" s="69"/>
      <c r="AK507" s="69"/>
      <c r="AL507" s="69"/>
      <c r="AM507" s="69"/>
      <c r="AN507" s="69"/>
      <c r="AO507" s="69"/>
      <c r="AP507" s="69"/>
      <c r="AQ507" s="69"/>
      <c r="AR507" s="69"/>
      <c r="AS507" s="69"/>
      <c r="AT507" s="69"/>
      <c r="AU507" s="69"/>
      <c r="AV507" s="69"/>
      <c r="AW507" s="69"/>
      <c r="AX507" s="69"/>
      <c r="AY507" s="69"/>
      <c r="AZ507" s="69"/>
      <c r="BA507" s="69"/>
      <c r="BB507" s="69"/>
      <c r="BC507" s="69"/>
      <c r="BD507" s="69"/>
      <c r="BE507" s="69"/>
      <c r="BF507" s="69"/>
      <c r="BG507" s="69"/>
      <c r="BH507" s="69"/>
      <c r="BI507" s="69"/>
      <c r="BJ507" s="69"/>
      <c r="BK507" s="69"/>
      <c r="BL507" s="69"/>
      <c r="BM507" s="69"/>
      <c r="BN507" s="69"/>
      <c r="BO507" s="69"/>
      <c r="BP507" s="69"/>
      <c r="BQ507" s="69"/>
      <c r="BR507" s="69"/>
      <c r="BS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c r="AC508" s="69"/>
      <c r="AD508" s="69"/>
      <c r="AE508" s="69"/>
      <c r="AF508" s="69"/>
      <c r="AG508" s="69"/>
      <c r="AH508" s="69"/>
      <c r="AI508" s="69"/>
      <c r="AJ508" s="69"/>
      <c r="AK508" s="69"/>
      <c r="AL508" s="69"/>
      <c r="AM508" s="69"/>
      <c r="AN508" s="69"/>
      <c r="AO508" s="69"/>
      <c r="AP508" s="69"/>
      <c r="AQ508" s="69"/>
      <c r="AR508" s="69"/>
      <c r="AS508" s="69"/>
      <c r="AT508" s="69"/>
      <c r="AU508" s="69"/>
      <c r="AV508" s="69"/>
      <c r="AW508" s="69"/>
      <c r="AX508" s="69"/>
      <c r="AY508" s="69"/>
      <c r="AZ508" s="69"/>
      <c r="BA508" s="69"/>
      <c r="BB508" s="69"/>
      <c r="BC508" s="69"/>
      <c r="BD508" s="69"/>
      <c r="BE508" s="69"/>
      <c r="BF508" s="69"/>
      <c r="BG508" s="69"/>
      <c r="BH508" s="69"/>
      <c r="BI508" s="69"/>
      <c r="BJ508" s="69"/>
      <c r="BK508" s="69"/>
      <c r="BL508" s="69"/>
      <c r="BM508" s="69"/>
      <c r="BN508" s="69"/>
      <c r="BO508" s="69"/>
      <c r="BP508" s="69"/>
      <c r="BQ508" s="69"/>
      <c r="BR508" s="69"/>
      <c r="BS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69"/>
      <c r="AN509" s="69"/>
      <c r="AO509" s="69"/>
      <c r="AP509" s="69"/>
      <c r="AQ509" s="69"/>
      <c r="AR509" s="69"/>
      <c r="AS509" s="69"/>
      <c r="AT509" s="69"/>
      <c r="AU509" s="69"/>
      <c r="AV509" s="69"/>
      <c r="AW509" s="69"/>
      <c r="AX509" s="69"/>
      <c r="AY509" s="69"/>
      <c r="AZ509" s="69"/>
      <c r="BA509" s="69"/>
      <c r="BB509" s="69"/>
      <c r="BC509" s="69"/>
      <c r="BD509" s="69"/>
      <c r="BE509" s="69"/>
      <c r="BF509" s="69"/>
      <c r="BG509" s="69"/>
      <c r="BH509" s="69"/>
      <c r="BI509" s="69"/>
      <c r="BJ509" s="69"/>
      <c r="BK509" s="69"/>
      <c r="BL509" s="69"/>
      <c r="BM509" s="69"/>
      <c r="BN509" s="69"/>
      <c r="BO509" s="69"/>
      <c r="BP509" s="69"/>
      <c r="BQ509" s="69"/>
      <c r="BR509" s="69"/>
      <c r="BS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69"/>
      <c r="AN510" s="69"/>
      <c r="AO510" s="69"/>
      <c r="AP510" s="69"/>
      <c r="AQ510" s="69"/>
      <c r="AR510" s="69"/>
      <c r="AS510" s="69"/>
      <c r="AT510" s="69"/>
      <c r="AU510" s="69"/>
      <c r="AV510" s="69"/>
      <c r="AW510" s="69"/>
      <c r="AX510" s="69"/>
      <c r="AY510" s="69"/>
      <c r="AZ510" s="69"/>
      <c r="BA510" s="69"/>
      <c r="BB510" s="69"/>
      <c r="BC510" s="69"/>
      <c r="BD510" s="69"/>
      <c r="BE510" s="69"/>
      <c r="BF510" s="69"/>
      <c r="BG510" s="69"/>
      <c r="BH510" s="69"/>
      <c r="BI510" s="69"/>
      <c r="BJ510" s="69"/>
      <c r="BK510" s="69"/>
      <c r="BL510" s="69"/>
      <c r="BM510" s="69"/>
      <c r="BN510" s="69"/>
      <c r="BO510" s="69"/>
      <c r="BP510" s="69"/>
      <c r="BQ510" s="69"/>
      <c r="BR510" s="69"/>
      <c r="BS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69"/>
      <c r="AN511" s="69"/>
      <c r="AO511" s="69"/>
      <c r="AP511" s="69"/>
      <c r="AQ511" s="69"/>
      <c r="AR511" s="69"/>
      <c r="AS511" s="69"/>
      <c r="AT511" s="69"/>
      <c r="AU511" s="69"/>
      <c r="AV511" s="69"/>
      <c r="AW511" s="69"/>
      <c r="AX511" s="69"/>
      <c r="AY511" s="69"/>
      <c r="AZ511" s="69"/>
      <c r="BA511" s="69"/>
      <c r="BB511" s="69"/>
      <c r="BC511" s="69"/>
      <c r="BD511" s="69"/>
      <c r="BE511" s="69"/>
      <c r="BF511" s="69"/>
      <c r="BG511" s="69"/>
      <c r="BH511" s="69"/>
      <c r="BI511" s="69"/>
      <c r="BJ511" s="69"/>
      <c r="BK511" s="69"/>
      <c r="BL511" s="69"/>
      <c r="BM511" s="69"/>
      <c r="BN511" s="69"/>
      <c r="BO511" s="69"/>
      <c r="BP511" s="69"/>
      <c r="BQ511" s="69"/>
      <c r="BR511" s="69"/>
      <c r="BS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69"/>
      <c r="AN512" s="69"/>
      <c r="AO512" s="69"/>
      <c r="AP512" s="69"/>
      <c r="AQ512" s="69"/>
      <c r="AR512" s="69"/>
      <c r="AS512" s="69"/>
      <c r="AT512" s="69"/>
      <c r="AU512" s="69"/>
      <c r="AV512" s="69"/>
      <c r="AW512" s="69"/>
      <c r="AX512" s="69"/>
      <c r="AY512" s="69"/>
      <c r="AZ512" s="69"/>
      <c r="BA512" s="69"/>
      <c r="BB512" s="69"/>
      <c r="BC512" s="69"/>
      <c r="BD512" s="69"/>
      <c r="BE512" s="69"/>
      <c r="BF512" s="69"/>
      <c r="BG512" s="69"/>
      <c r="BH512" s="69"/>
      <c r="BI512" s="69"/>
      <c r="BJ512" s="69"/>
      <c r="BK512" s="69"/>
      <c r="BL512" s="69"/>
      <c r="BM512" s="69"/>
      <c r="BN512" s="69"/>
      <c r="BO512" s="69"/>
      <c r="BP512" s="69"/>
      <c r="BQ512" s="69"/>
      <c r="BR512" s="69"/>
      <c r="BS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69"/>
      <c r="AN513" s="69"/>
      <c r="AO513" s="69"/>
      <c r="AP513" s="69"/>
      <c r="AQ513" s="69"/>
      <c r="AR513" s="69"/>
      <c r="AS513" s="69"/>
      <c r="AT513" s="69"/>
      <c r="AU513" s="69"/>
      <c r="AV513" s="69"/>
      <c r="AW513" s="69"/>
      <c r="AX513" s="69"/>
      <c r="AY513" s="69"/>
      <c r="AZ513" s="69"/>
      <c r="BA513" s="69"/>
      <c r="BB513" s="69"/>
      <c r="BC513" s="69"/>
      <c r="BD513" s="69"/>
      <c r="BE513" s="69"/>
      <c r="BF513" s="69"/>
      <c r="BG513" s="69"/>
      <c r="BH513" s="69"/>
      <c r="BI513" s="69"/>
      <c r="BJ513" s="69"/>
      <c r="BK513" s="69"/>
      <c r="BL513" s="69"/>
      <c r="BM513" s="69"/>
      <c r="BN513" s="69"/>
      <c r="BO513" s="69"/>
      <c r="BP513" s="69"/>
      <c r="BQ513" s="69"/>
      <c r="BR513" s="69"/>
      <c r="BS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69"/>
      <c r="AN514" s="69"/>
      <c r="AO514" s="69"/>
      <c r="AP514" s="69"/>
      <c r="AQ514" s="69"/>
      <c r="AR514" s="69"/>
      <c r="AS514" s="69"/>
      <c r="AT514" s="69"/>
      <c r="AU514" s="69"/>
      <c r="AV514" s="69"/>
      <c r="AW514" s="69"/>
      <c r="AX514" s="69"/>
      <c r="AY514" s="69"/>
      <c r="AZ514" s="69"/>
      <c r="BA514" s="69"/>
      <c r="BB514" s="69"/>
      <c r="BC514" s="69"/>
      <c r="BD514" s="69"/>
      <c r="BE514" s="69"/>
      <c r="BF514" s="69"/>
      <c r="BG514" s="69"/>
      <c r="BH514" s="69"/>
      <c r="BI514" s="69"/>
      <c r="BJ514" s="69"/>
      <c r="BK514" s="69"/>
      <c r="BL514" s="69"/>
      <c r="BM514" s="69"/>
      <c r="BN514" s="69"/>
      <c r="BO514" s="69"/>
      <c r="BP514" s="69"/>
      <c r="BQ514" s="69"/>
      <c r="BR514" s="69"/>
      <c r="BS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c r="AN515" s="69"/>
      <c r="AO515" s="69"/>
      <c r="AP515" s="69"/>
      <c r="AQ515" s="69"/>
      <c r="AR515" s="69"/>
      <c r="AS515" s="69"/>
      <c r="AT515" s="69"/>
      <c r="AU515" s="69"/>
      <c r="AV515" s="69"/>
      <c r="AW515" s="69"/>
      <c r="AX515" s="69"/>
      <c r="AY515" s="69"/>
      <c r="AZ515" s="69"/>
      <c r="BA515" s="69"/>
      <c r="BB515" s="69"/>
      <c r="BC515" s="69"/>
      <c r="BD515" s="69"/>
      <c r="BE515" s="69"/>
      <c r="BF515" s="69"/>
      <c r="BG515" s="69"/>
      <c r="BH515" s="69"/>
      <c r="BI515" s="69"/>
      <c r="BJ515" s="69"/>
      <c r="BK515" s="69"/>
      <c r="BL515" s="69"/>
      <c r="BM515" s="69"/>
      <c r="BN515" s="69"/>
      <c r="BO515" s="69"/>
      <c r="BP515" s="69"/>
      <c r="BQ515" s="69"/>
      <c r="BR515" s="69"/>
      <c r="BS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69"/>
      <c r="AN516" s="69"/>
      <c r="AO516" s="69"/>
      <c r="AP516" s="69"/>
      <c r="AQ516" s="69"/>
      <c r="AR516" s="69"/>
      <c r="AS516" s="69"/>
      <c r="AT516" s="69"/>
      <c r="AU516" s="69"/>
      <c r="AV516" s="69"/>
      <c r="AW516" s="69"/>
      <c r="AX516" s="69"/>
      <c r="AY516" s="69"/>
      <c r="AZ516" s="69"/>
      <c r="BA516" s="69"/>
      <c r="BB516" s="69"/>
      <c r="BC516" s="69"/>
      <c r="BD516" s="69"/>
      <c r="BE516" s="69"/>
      <c r="BF516" s="69"/>
      <c r="BG516" s="69"/>
      <c r="BH516" s="69"/>
      <c r="BI516" s="69"/>
      <c r="BJ516" s="69"/>
      <c r="BK516" s="69"/>
      <c r="BL516" s="69"/>
      <c r="BM516" s="69"/>
      <c r="BN516" s="69"/>
      <c r="BO516" s="69"/>
      <c r="BP516" s="69"/>
      <c r="BQ516" s="69"/>
      <c r="BR516" s="69"/>
      <c r="BS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c r="AN517" s="69"/>
      <c r="AO517" s="69"/>
      <c r="AP517" s="69"/>
      <c r="AQ517" s="69"/>
      <c r="AR517" s="69"/>
      <c r="AS517" s="69"/>
      <c r="AT517" s="69"/>
      <c r="AU517" s="69"/>
      <c r="AV517" s="69"/>
      <c r="AW517" s="69"/>
      <c r="AX517" s="69"/>
      <c r="AY517" s="69"/>
      <c r="AZ517" s="69"/>
      <c r="BA517" s="69"/>
      <c r="BB517" s="69"/>
      <c r="BC517" s="69"/>
      <c r="BD517" s="69"/>
      <c r="BE517" s="69"/>
      <c r="BF517" s="69"/>
      <c r="BG517" s="69"/>
      <c r="BH517" s="69"/>
      <c r="BI517" s="69"/>
      <c r="BJ517" s="69"/>
      <c r="BK517" s="69"/>
      <c r="BL517" s="69"/>
      <c r="BM517" s="69"/>
      <c r="BN517" s="69"/>
      <c r="BO517" s="69"/>
      <c r="BP517" s="69"/>
      <c r="BQ517" s="69"/>
      <c r="BR517" s="69"/>
      <c r="BS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69"/>
      <c r="AN518" s="69"/>
      <c r="AO518" s="69"/>
      <c r="AP518" s="69"/>
      <c r="AQ518" s="69"/>
      <c r="AR518" s="69"/>
      <c r="AS518" s="69"/>
      <c r="AT518" s="69"/>
      <c r="AU518" s="69"/>
      <c r="AV518" s="69"/>
      <c r="AW518" s="69"/>
      <c r="AX518" s="69"/>
      <c r="AY518" s="69"/>
      <c r="AZ518" s="69"/>
      <c r="BA518" s="69"/>
      <c r="BB518" s="69"/>
      <c r="BC518" s="69"/>
      <c r="BD518" s="69"/>
      <c r="BE518" s="69"/>
      <c r="BF518" s="69"/>
      <c r="BG518" s="69"/>
      <c r="BH518" s="69"/>
      <c r="BI518" s="69"/>
      <c r="BJ518" s="69"/>
      <c r="BK518" s="69"/>
      <c r="BL518" s="69"/>
      <c r="BM518" s="69"/>
      <c r="BN518" s="69"/>
      <c r="BO518" s="69"/>
      <c r="BP518" s="69"/>
      <c r="BQ518" s="69"/>
      <c r="BR518" s="69"/>
      <c r="BS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69"/>
      <c r="AN519" s="69"/>
      <c r="AO519" s="69"/>
      <c r="AP519" s="69"/>
      <c r="AQ519" s="69"/>
      <c r="AR519" s="69"/>
      <c r="AS519" s="69"/>
      <c r="AT519" s="69"/>
      <c r="AU519" s="69"/>
      <c r="AV519" s="69"/>
      <c r="AW519" s="69"/>
      <c r="AX519" s="69"/>
      <c r="AY519" s="69"/>
      <c r="AZ519" s="69"/>
      <c r="BA519" s="69"/>
      <c r="BB519" s="69"/>
      <c r="BC519" s="69"/>
      <c r="BD519" s="69"/>
      <c r="BE519" s="69"/>
      <c r="BF519" s="69"/>
      <c r="BG519" s="69"/>
      <c r="BH519" s="69"/>
      <c r="BI519" s="69"/>
      <c r="BJ519" s="69"/>
      <c r="BK519" s="69"/>
      <c r="BL519" s="69"/>
      <c r="BM519" s="69"/>
      <c r="BN519" s="69"/>
      <c r="BO519" s="69"/>
      <c r="BP519" s="69"/>
      <c r="BQ519" s="69"/>
      <c r="BR519" s="69"/>
      <c r="BS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69"/>
      <c r="AN520" s="69"/>
      <c r="AO520" s="69"/>
      <c r="AP520" s="69"/>
      <c r="AQ520" s="69"/>
      <c r="AR520" s="69"/>
      <c r="AS520" s="69"/>
      <c r="AT520" s="69"/>
      <c r="AU520" s="69"/>
      <c r="AV520" s="69"/>
      <c r="AW520" s="69"/>
      <c r="AX520" s="69"/>
      <c r="AY520" s="69"/>
      <c r="AZ520" s="69"/>
      <c r="BA520" s="69"/>
      <c r="BB520" s="69"/>
      <c r="BC520" s="69"/>
      <c r="BD520" s="69"/>
      <c r="BE520" s="69"/>
      <c r="BF520" s="69"/>
      <c r="BG520" s="69"/>
      <c r="BH520" s="69"/>
      <c r="BI520" s="69"/>
      <c r="BJ520" s="69"/>
      <c r="BK520" s="69"/>
      <c r="BL520" s="69"/>
      <c r="BM520" s="69"/>
      <c r="BN520" s="69"/>
      <c r="BO520" s="69"/>
      <c r="BP520" s="69"/>
      <c r="BQ520" s="69"/>
      <c r="BR520" s="69"/>
      <c r="BS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69"/>
      <c r="AN521" s="69"/>
      <c r="AO521" s="69"/>
      <c r="AP521" s="69"/>
      <c r="AQ521" s="69"/>
      <c r="AR521" s="69"/>
      <c r="AS521" s="69"/>
      <c r="AT521" s="69"/>
      <c r="AU521" s="69"/>
      <c r="AV521" s="69"/>
      <c r="AW521" s="69"/>
      <c r="AX521" s="69"/>
      <c r="AY521" s="69"/>
      <c r="AZ521" s="69"/>
      <c r="BA521" s="69"/>
      <c r="BB521" s="69"/>
      <c r="BC521" s="69"/>
      <c r="BD521" s="69"/>
      <c r="BE521" s="69"/>
      <c r="BF521" s="69"/>
      <c r="BG521" s="69"/>
      <c r="BH521" s="69"/>
      <c r="BI521" s="69"/>
      <c r="BJ521" s="69"/>
      <c r="BK521" s="69"/>
      <c r="BL521" s="69"/>
      <c r="BM521" s="69"/>
      <c r="BN521" s="69"/>
      <c r="BO521" s="69"/>
      <c r="BP521" s="69"/>
      <c r="BQ521" s="69"/>
      <c r="BR521" s="69"/>
      <c r="BS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69"/>
      <c r="AN522" s="69"/>
      <c r="AO522" s="69"/>
      <c r="AP522" s="69"/>
      <c r="AQ522" s="69"/>
      <c r="AR522" s="69"/>
      <c r="AS522" s="69"/>
      <c r="AT522" s="69"/>
      <c r="AU522" s="69"/>
      <c r="AV522" s="69"/>
      <c r="AW522" s="69"/>
      <c r="AX522" s="69"/>
      <c r="AY522" s="69"/>
      <c r="AZ522" s="69"/>
      <c r="BA522" s="69"/>
      <c r="BB522" s="69"/>
      <c r="BC522" s="69"/>
      <c r="BD522" s="69"/>
      <c r="BE522" s="69"/>
      <c r="BF522" s="69"/>
      <c r="BG522" s="69"/>
      <c r="BH522" s="69"/>
      <c r="BI522" s="69"/>
      <c r="BJ522" s="69"/>
      <c r="BK522" s="69"/>
      <c r="BL522" s="69"/>
      <c r="BM522" s="69"/>
      <c r="BN522" s="69"/>
      <c r="BO522" s="69"/>
      <c r="BP522" s="69"/>
      <c r="BQ522" s="69"/>
      <c r="BR522" s="69"/>
      <c r="BS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69"/>
      <c r="AN523" s="69"/>
      <c r="AO523" s="69"/>
      <c r="AP523" s="69"/>
      <c r="AQ523" s="69"/>
      <c r="AR523" s="69"/>
      <c r="AS523" s="69"/>
      <c r="AT523" s="69"/>
      <c r="AU523" s="69"/>
      <c r="AV523" s="69"/>
      <c r="AW523" s="69"/>
      <c r="AX523" s="69"/>
      <c r="AY523" s="69"/>
      <c r="AZ523" s="69"/>
      <c r="BA523" s="69"/>
      <c r="BB523" s="69"/>
      <c r="BC523" s="69"/>
      <c r="BD523" s="69"/>
      <c r="BE523" s="69"/>
      <c r="BF523" s="69"/>
      <c r="BG523" s="69"/>
      <c r="BH523" s="69"/>
      <c r="BI523" s="69"/>
      <c r="BJ523" s="69"/>
      <c r="BK523" s="69"/>
      <c r="BL523" s="69"/>
      <c r="BM523" s="69"/>
      <c r="BN523" s="69"/>
      <c r="BO523" s="69"/>
      <c r="BP523" s="69"/>
      <c r="BQ523" s="69"/>
      <c r="BR523" s="69"/>
      <c r="BS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69"/>
      <c r="AN524" s="69"/>
      <c r="AO524" s="69"/>
      <c r="AP524" s="69"/>
      <c r="AQ524" s="69"/>
      <c r="AR524" s="69"/>
      <c r="AS524" s="69"/>
      <c r="AT524" s="69"/>
      <c r="AU524" s="69"/>
      <c r="AV524" s="69"/>
      <c r="AW524" s="69"/>
      <c r="AX524" s="69"/>
      <c r="AY524" s="69"/>
      <c r="AZ524" s="69"/>
      <c r="BA524" s="69"/>
      <c r="BB524" s="69"/>
      <c r="BC524" s="69"/>
      <c r="BD524" s="69"/>
      <c r="BE524" s="69"/>
      <c r="BF524" s="69"/>
      <c r="BG524" s="69"/>
      <c r="BH524" s="69"/>
      <c r="BI524" s="69"/>
      <c r="BJ524" s="69"/>
      <c r="BK524" s="69"/>
      <c r="BL524" s="69"/>
      <c r="BM524" s="69"/>
      <c r="BN524" s="69"/>
      <c r="BO524" s="69"/>
      <c r="BP524" s="69"/>
      <c r="BQ524" s="69"/>
      <c r="BR524" s="69"/>
      <c r="BS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69"/>
      <c r="AN525" s="69"/>
      <c r="AO525" s="69"/>
      <c r="AP525" s="69"/>
      <c r="AQ525" s="69"/>
      <c r="AR525" s="69"/>
      <c r="AS525" s="69"/>
      <c r="AT525" s="69"/>
      <c r="AU525" s="69"/>
      <c r="AV525" s="69"/>
      <c r="AW525" s="69"/>
      <c r="AX525" s="69"/>
      <c r="AY525" s="69"/>
      <c r="AZ525" s="69"/>
      <c r="BA525" s="69"/>
      <c r="BB525" s="69"/>
      <c r="BC525" s="69"/>
      <c r="BD525" s="69"/>
      <c r="BE525" s="69"/>
      <c r="BF525" s="69"/>
      <c r="BG525" s="69"/>
      <c r="BH525" s="69"/>
      <c r="BI525" s="69"/>
      <c r="BJ525" s="69"/>
      <c r="BK525" s="69"/>
      <c r="BL525" s="69"/>
      <c r="BM525" s="69"/>
      <c r="BN525" s="69"/>
      <c r="BO525" s="69"/>
      <c r="BP525" s="69"/>
      <c r="BQ525" s="69"/>
      <c r="BR525" s="69"/>
      <c r="BS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69"/>
      <c r="AN526" s="69"/>
      <c r="AO526" s="69"/>
      <c r="AP526" s="69"/>
      <c r="AQ526" s="69"/>
      <c r="AR526" s="69"/>
      <c r="AS526" s="69"/>
      <c r="AT526" s="69"/>
      <c r="AU526" s="69"/>
      <c r="AV526" s="69"/>
      <c r="AW526" s="69"/>
      <c r="AX526" s="69"/>
      <c r="AY526" s="69"/>
      <c r="AZ526" s="69"/>
      <c r="BA526" s="69"/>
      <c r="BB526" s="69"/>
      <c r="BC526" s="69"/>
      <c r="BD526" s="69"/>
      <c r="BE526" s="69"/>
      <c r="BF526" s="69"/>
      <c r="BG526" s="69"/>
      <c r="BH526" s="69"/>
      <c r="BI526" s="69"/>
      <c r="BJ526" s="69"/>
      <c r="BK526" s="69"/>
      <c r="BL526" s="69"/>
      <c r="BM526" s="69"/>
      <c r="BN526" s="69"/>
      <c r="BO526" s="69"/>
      <c r="BP526" s="69"/>
      <c r="BQ526" s="69"/>
      <c r="BR526" s="69"/>
      <c r="BS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69"/>
      <c r="AN527" s="69"/>
      <c r="AO527" s="69"/>
      <c r="AP527" s="69"/>
      <c r="AQ527" s="69"/>
      <c r="AR527" s="69"/>
      <c r="AS527" s="69"/>
      <c r="AT527" s="69"/>
      <c r="AU527" s="69"/>
      <c r="AV527" s="69"/>
      <c r="AW527" s="69"/>
      <c r="AX527" s="69"/>
      <c r="AY527" s="69"/>
      <c r="AZ527" s="69"/>
      <c r="BA527" s="69"/>
      <c r="BB527" s="69"/>
      <c r="BC527" s="69"/>
      <c r="BD527" s="69"/>
      <c r="BE527" s="69"/>
      <c r="BF527" s="69"/>
      <c r="BG527" s="69"/>
      <c r="BH527" s="69"/>
      <c r="BI527" s="69"/>
      <c r="BJ527" s="69"/>
      <c r="BK527" s="69"/>
      <c r="BL527" s="69"/>
      <c r="BM527" s="69"/>
      <c r="BN527" s="69"/>
      <c r="BO527" s="69"/>
      <c r="BP527" s="69"/>
      <c r="BQ527" s="69"/>
      <c r="BR527" s="69"/>
      <c r="BS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69"/>
      <c r="AN528" s="69"/>
      <c r="AO528" s="69"/>
      <c r="AP528" s="69"/>
      <c r="AQ528" s="69"/>
      <c r="AR528" s="69"/>
      <c r="AS528" s="69"/>
      <c r="AT528" s="69"/>
      <c r="AU528" s="69"/>
      <c r="AV528" s="69"/>
      <c r="AW528" s="69"/>
      <c r="AX528" s="69"/>
      <c r="AY528" s="69"/>
      <c r="AZ528" s="69"/>
      <c r="BA528" s="69"/>
      <c r="BB528" s="69"/>
      <c r="BC528" s="69"/>
      <c r="BD528" s="69"/>
      <c r="BE528" s="69"/>
      <c r="BF528" s="69"/>
      <c r="BG528" s="69"/>
      <c r="BH528" s="69"/>
      <c r="BI528" s="69"/>
      <c r="BJ528" s="69"/>
      <c r="BK528" s="69"/>
      <c r="BL528" s="69"/>
      <c r="BM528" s="69"/>
      <c r="BN528" s="69"/>
      <c r="BO528" s="69"/>
      <c r="BP528" s="69"/>
      <c r="BQ528" s="69"/>
      <c r="BR528" s="69"/>
      <c r="BS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69"/>
      <c r="AN529" s="69"/>
      <c r="AO529" s="69"/>
      <c r="AP529" s="69"/>
      <c r="AQ529" s="69"/>
      <c r="AR529" s="69"/>
      <c r="AS529" s="69"/>
      <c r="AT529" s="69"/>
      <c r="AU529" s="69"/>
      <c r="AV529" s="69"/>
      <c r="AW529" s="69"/>
      <c r="AX529" s="69"/>
      <c r="AY529" s="69"/>
      <c r="AZ529" s="69"/>
      <c r="BA529" s="69"/>
      <c r="BB529" s="69"/>
      <c r="BC529" s="69"/>
      <c r="BD529" s="69"/>
      <c r="BE529" s="69"/>
      <c r="BF529" s="69"/>
      <c r="BG529" s="69"/>
      <c r="BH529" s="69"/>
      <c r="BI529" s="69"/>
      <c r="BJ529" s="69"/>
      <c r="BK529" s="69"/>
      <c r="BL529" s="69"/>
      <c r="BM529" s="69"/>
      <c r="BN529" s="69"/>
      <c r="BO529" s="69"/>
      <c r="BP529" s="69"/>
      <c r="BQ529" s="69"/>
      <c r="BR529" s="69"/>
      <c r="BS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69"/>
      <c r="AN530" s="69"/>
      <c r="AO530" s="69"/>
      <c r="AP530" s="69"/>
      <c r="AQ530" s="69"/>
      <c r="AR530" s="69"/>
      <c r="AS530" s="69"/>
      <c r="AT530" s="69"/>
      <c r="AU530" s="69"/>
      <c r="AV530" s="69"/>
      <c r="AW530" s="69"/>
      <c r="AX530" s="69"/>
      <c r="AY530" s="69"/>
      <c r="AZ530" s="69"/>
      <c r="BA530" s="69"/>
      <c r="BB530" s="69"/>
      <c r="BC530" s="69"/>
      <c r="BD530" s="69"/>
      <c r="BE530" s="69"/>
      <c r="BF530" s="69"/>
      <c r="BG530" s="69"/>
      <c r="BH530" s="69"/>
      <c r="BI530" s="69"/>
      <c r="BJ530" s="69"/>
      <c r="BK530" s="69"/>
      <c r="BL530" s="69"/>
      <c r="BM530" s="69"/>
      <c r="BN530" s="69"/>
      <c r="BO530" s="69"/>
      <c r="BP530" s="69"/>
      <c r="BQ530" s="69"/>
      <c r="BR530" s="69"/>
      <c r="BS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69"/>
      <c r="AN531" s="69"/>
      <c r="AO531" s="69"/>
      <c r="AP531" s="69"/>
      <c r="AQ531" s="69"/>
      <c r="AR531" s="69"/>
      <c r="AS531" s="69"/>
      <c r="AT531" s="69"/>
      <c r="AU531" s="69"/>
      <c r="AV531" s="69"/>
      <c r="AW531" s="69"/>
      <c r="AX531" s="69"/>
      <c r="AY531" s="69"/>
      <c r="AZ531" s="69"/>
      <c r="BA531" s="69"/>
      <c r="BB531" s="69"/>
      <c r="BC531" s="69"/>
      <c r="BD531" s="69"/>
      <c r="BE531" s="69"/>
      <c r="BF531" s="69"/>
      <c r="BG531" s="69"/>
      <c r="BH531" s="69"/>
      <c r="BI531" s="69"/>
      <c r="BJ531" s="69"/>
      <c r="BK531" s="69"/>
      <c r="BL531" s="69"/>
      <c r="BM531" s="69"/>
      <c r="BN531" s="69"/>
      <c r="BO531" s="69"/>
      <c r="BP531" s="69"/>
      <c r="BQ531" s="69"/>
      <c r="BR531" s="69"/>
      <c r="BS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c r="AN532" s="69"/>
      <c r="AO532" s="69"/>
      <c r="AP532" s="69"/>
      <c r="AQ532" s="69"/>
      <c r="AR532" s="69"/>
      <c r="AS532" s="69"/>
      <c r="AT532" s="69"/>
      <c r="AU532" s="69"/>
      <c r="AV532" s="69"/>
      <c r="AW532" s="69"/>
      <c r="AX532" s="69"/>
      <c r="AY532" s="69"/>
      <c r="AZ532" s="69"/>
      <c r="BA532" s="69"/>
      <c r="BB532" s="69"/>
      <c r="BC532" s="69"/>
      <c r="BD532" s="69"/>
      <c r="BE532" s="69"/>
      <c r="BF532" s="69"/>
      <c r="BG532" s="69"/>
      <c r="BH532" s="69"/>
      <c r="BI532" s="69"/>
      <c r="BJ532" s="69"/>
      <c r="BK532" s="69"/>
      <c r="BL532" s="69"/>
      <c r="BM532" s="69"/>
      <c r="BN532" s="69"/>
      <c r="BO532" s="69"/>
      <c r="BP532" s="69"/>
      <c r="BQ532" s="69"/>
      <c r="BR532" s="69"/>
      <c r="BS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69"/>
      <c r="AN533" s="69"/>
      <c r="AO533" s="69"/>
      <c r="AP533" s="69"/>
      <c r="AQ533" s="69"/>
      <c r="AR533" s="69"/>
      <c r="AS533" s="69"/>
      <c r="AT533" s="69"/>
      <c r="AU533" s="69"/>
      <c r="AV533" s="69"/>
      <c r="AW533" s="69"/>
      <c r="AX533" s="69"/>
      <c r="AY533" s="69"/>
      <c r="AZ533" s="69"/>
      <c r="BA533" s="69"/>
      <c r="BB533" s="69"/>
      <c r="BC533" s="69"/>
      <c r="BD533" s="69"/>
      <c r="BE533" s="69"/>
      <c r="BF533" s="69"/>
      <c r="BG533" s="69"/>
      <c r="BH533" s="69"/>
      <c r="BI533" s="69"/>
      <c r="BJ533" s="69"/>
      <c r="BK533" s="69"/>
      <c r="BL533" s="69"/>
      <c r="BM533" s="69"/>
      <c r="BN533" s="69"/>
      <c r="BO533" s="69"/>
      <c r="BP533" s="69"/>
      <c r="BQ533" s="69"/>
      <c r="BR533" s="69"/>
      <c r="BS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69"/>
      <c r="AN534" s="69"/>
      <c r="AO534" s="69"/>
      <c r="AP534" s="69"/>
      <c r="AQ534" s="69"/>
      <c r="AR534" s="69"/>
      <c r="AS534" s="69"/>
      <c r="AT534" s="69"/>
      <c r="AU534" s="69"/>
      <c r="AV534" s="69"/>
      <c r="AW534" s="69"/>
      <c r="AX534" s="69"/>
      <c r="AY534" s="69"/>
      <c r="AZ534" s="69"/>
      <c r="BA534" s="69"/>
      <c r="BB534" s="69"/>
      <c r="BC534" s="69"/>
      <c r="BD534" s="69"/>
      <c r="BE534" s="69"/>
      <c r="BF534" s="69"/>
      <c r="BG534" s="69"/>
      <c r="BH534" s="69"/>
      <c r="BI534" s="69"/>
      <c r="BJ534" s="69"/>
      <c r="BK534" s="69"/>
      <c r="BL534" s="69"/>
      <c r="BM534" s="69"/>
      <c r="BN534" s="69"/>
      <c r="BO534" s="69"/>
      <c r="BP534" s="69"/>
      <c r="BQ534" s="69"/>
      <c r="BR534" s="69"/>
      <c r="BS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69"/>
      <c r="AN535" s="69"/>
      <c r="AO535" s="69"/>
      <c r="AP535" s="69"/>
      <c r="AQ535" s="69"/>
      <c r="AR535" s="69"/>
      <c r="AS535" s="69"/>
      <c r="AT535" s="69"/>
      <c r="AU535" s="69"/>
      <c r="AV535" s="69"/>
      <c r="AW535" s="69"/>
      <c r="AX535" s="69"/>
      <c r="AY535" s="69"/>
      <c r="AZ535" s="69"/>
      <c r="BA535" s="69"/>
      <c r="BB535" s="69"/>
      <c r="BC535" s="69"/>
      <c r="BD535" s="69"/>
      <c r="BE535" s="69"/>
      <c r="BF535" s="69"/>
      <c r="BG535" s="69"/>
      <c r="BH535" s="69"/>
      <c r="BI535" s="69"/>
      <c r="BJ535" s="69"/>
      <c r="BK535" s="69"/>
      <c r="BL535" s="69"/>
      <c r="BM535" s="69"/>
      <c r="BN535" s="69"/>
      <c r="BO535" s="69"/>
      <c r="BP535" s="69"/>
      <c r="BQ535" s="69"/>
      <c r="BR535" s="69"/>
      <c r="BS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69"/>
      <c r="AN536" s="69"/>
      <c r="AO536" s="69"/>
      <c r="AP536" s="69"/>
      <c r="AQ536" s="69"/>
      <c r="AR536" s="69"/>
      <c r="AS536" s="69"/>
      <c r="AT536" s="69"/>
      <c r="AU536" s="69"/>
      <c r="AV536" s="69"/>
      <c r="AW536" s="69"/>
      <c r="AX536" s="69"/>
      <c r="AY536" s="69"/>
      <c r="AZ536" s="69"/>
      <c r="BA536" s="69"/>
      <c r="BB536" s="69"/>
      <c r="BC536" s="69"/>
      <c r="BD536" s="69"/>
      <c r="BE536" s="69"/>
      <c r="BF536" s="69"/>
      <c r="BG536" s="69"/>
      <c r="BH536" s="69"/>
      <c r="BI536" s="69"/>
      <c r="BJ536" s="69"/>
      <c r="BK536" s="69"/>
      <c r="BL536" s="69"/>
      <c r="BM536" s="69"/>
      <c r="BN536" s="69"/>
      <c r="BO536" s="69"/>
      <c r="BP536" s="69"/>
      <c r="BQ536" s="69"/>
      <c r="BR536" s="69"/>
      <c r="BS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69"/>
      <c r="AN537" s="69"/>
      <c r="AO537" s="69"/>
      <c r="AP537" s="69"/>
      <c r="AQ537" s="69"/>
      <c r="AR537" s="69"/>
      <c r="AS537" s="69"/>
      <c r="AT537" s="69"/>
      <c r="AU537" s="69"/>
      <c r="AV537" s="69"/>
      <c r="AW537" s="69"/>
      <c r="AX537" s="69"/>
      <c r="AY537" s="69"/>
      <c r="AZ537" s="69"/>
      <c r="BA537" s="69"/>
      <c r="BB537" s="69"/>
      <c r="BC537" s="69"/>
      <c r="BD537" s="69"/>
      <c r="BE537" s="69"/>
      <c r="BF537" s="69"/>
      <c r="BG537" s="69"/>
      <c r="BH537" s="69"/>
      <c r="BI537" s="69"/>
      <c r="BJ537" s="69"/>
      <c r="BK537" s="69"/>
      <c r="BL537" s="69"/>
      <c r="BM537" s="69"/>
      <c r="BN537" s="69"/>
      <c r="BO537" s="69"/>
      <c r="BP537" s="69"/>
      <c r="BQ537" s="69"/>
      <c r="BR537" s="69"/>
      <c r="BS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69"/>
      <c r="AN538" s="69"/>
      <c r="AO538" s="69"/>
      <c r="AP538" s="69"/>
      <c r="AQ538" s="69"/>
      <c r="AR538" s="69"/>
      <c r="AS538" s="69"/>
      <c r="AT538" s="69"/>
      <c r="AU538" s="69"/>
      <c r="AV538" s="69"/>
      <c r="AW538" s="69"/>
      <c r="AX538" s="69"/>
      <c r="AY538" s="69"/>
      <c r="AZ538" s="69"/>
      <c r="BA538" s="69"/>
      <c r="BB538" s="69"/>
      <c r="BC538" s="69"/>
      <c r="BD538" s="69"/>
      <c r="BE538" s="69"/>
      <c r="BF538" s="69"/>
      <c r="BG538" s="69"/>
      <c r="BH538" s="69"/>
      <c r="BI538" s="69"/>
      <c r="BJ538" s="69"/>
      <c r="BK538" s="69"/>
      <c r="BL538" s="69"/>
      <c r="BM538" s="69"/>
      <c r="BN538" s="69"/>
      <c r="BO538" s="69"/>
      <c r="BP538" s="69"/>
      <c r="BQ538" s="69"/>
      <c r="BR538" s="69"/>
      <c r="BS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69"/>
      <c r="AN539" s="69"/>
      <c r="AO539" s="69"/>
      <c r="AP539" s="69"/>
      <c r="AQ539" s="69"/>
      <c r="AR539" s="69"/>
      <c r="AS539" s="69"/>
      <c r="AT539" s="69"/>
      <c r="AU539" s="69"/>
      <c r="AV539" s="69"/>
      <c r="AW539" s="69"/>
      <c r="AX539" s="69"/>
      <c r="AY539" s="69"/>
      <c r="AZ539" s="69"/>
      <c r="BA539" s="69"/>
      <c r="BB539" s="69"/>
      <c r="BC539" s="69"/>
      <c r="BD539" s="69"/>
      <c r="BE539" s="69"/>
      <c r="BF539" s="69"/>
      <c r="BG539" s="69"/>
      <c r="BH539" s="69"/>
      <c r="BI539" s="69"/>
      <c r="BJ539" s="69"/>
      <c r="BK539" s="69"/>
      <c r="BL539" s="69"/>
      <c r="BM539" s="69"/>
      <c r="BN539" s="69"/>
      <c r="BO539" s="69"/>
      <c r="BP539" s="69"/>
      <c r="BQ539" s="69"/>
      <c r="BR539" s="69"/>
      <c r="BS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69"/>
      <c r="AN540" s="69"/>
      <c r="AO540" s="69"/>
      <c r="AP540" s="69"/>
      <c r="AQ540" s="69"/>
      <c r="AR540" s="69"/>
      <c r="AS540" s="69"/>
      <c r="AT540" s="69"/>
      <c r="AU540" s="69"/>
      <c r="AV540" s="69"/>
      <c r="AW540" s="69"/>
      <c r="AX540" s="69"/>
      <c r="AY540" s="69"/>
      <c r="AZ540" s="69"/>
      <c r="BA540" s="69"/>
      <c r="BB540" s="69"/>
      <c r="BC540" s="69"/>
      <c r="BD540" s="69"/>
      <c r="BE540" s="69"/>
      <c r="BF540" s="69"/>
      <c r="BG540" s="69"/>
      <c r="BH540" s="69"/>
      <c r="BI540" s="69"/>
      <c r="BJ540" s="69"/>
      <c r="BK540" s="69"/>
      <c r="BL540" s="69"/>
      <c r="BM540" s="69"/>
      <c r="BN540" s="69"/>
      <c r="BO540" s="69"/>
      <c r="BP540" s="69"/>
      <c r="BQ540" s="69"/>
      <c r="BR540" s="69"/>
      <c r="BS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c r="AN541" s="69"/>
      <c r="AO541" s="69"/>
      <c r="AP541" s="69"/>
      <c r="AQ541" s="69"/>
      <c r="AR541" s="69"/>
      <c r="AS541" s="69"/>
      <c r="AT541" s="69"/>
      <c r="AU541" s="69"/>
      <c r="AV541" s="69"/>
      <c r="AW541" s="69"/>
      <c r="AX541" s="69"/>
      <c r="AY541" s="69"/>
      <c r="AZ541" s="69"/>
      <c r="BA541" s="69"/>
      <c r="BB541" s="69"/>
      <c r="BC541" s="69"/>
      <c r="BD541" s="69"/>
      <c r="BE541" s="69"/>
      <c r="BF541" s="69"/>
      <c r="BG541" s="69"/>
      <c r="BH541" s="69"/>
      <c r="BI541" s="69"/>
      <c r="BJ541" s="69"/>
      <c r="BK541" s="69"/>
      <c r="BL541" s="69"/>
      <c r="BM541" s="69"/>
      <c r="BN541" s="69"/>
      <c r="BO541" s="69"/>
      <c r="BP541" s="69"/>
      <c r="BQ541" s="69"/>
      <c r="BR541" s="69"/>
      <c r="BS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c r="AN542" s="69"/>
      <c r="AO542" s="69"/>
      <c r="AP542" s="69"/>
      <c r="AQ542" s="69"/>
      <c r="AR542" s="69"/>
      <c r="AS542" s="69"/>
      <c r="AT542" s="69"/>
      <c r="AU542" s="69"/>
      <c r="AV542" s="69"/>
      <c r="AW542" s="69"/>
      <c r="AX542" s="69"/>
      <c r="AY542" s="69"/>
      <c r="AZ542" s="69"/>
      <c r="BA542" s="69"/>
      <c r="BB542" s="69"/>
      <c r="BC542" s="69"/>
      <c r="BD542" s="69"/>
      <c r="BE542" s="69"/>
      <c r="BF542" s="69"/>
      <c r="BG542" s="69"/>
      <c r="BH542" s="69"/>
      <c r="BI542" s="69"/>
      <c r="BJ542" s="69"/>
      <c r="BK542" s="69"/>
      <c r="BL542" s="69"/>
      <c r="BM542" s="69"/>
      <c r="BN542" s="69"/>
      <c r="BO542" s="69"/>
      <c r="BP542" s="69"/>
      <c r="BQ542" s="69"/>
      <c r="BR542" s="69"/>
      <c r="BS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69"/>
      <c r="AN543" s="69"/>
      <c r="AO543" s="69"/>
      <c r="AP543" s="69"/>
      <c r="AQ543" s="69"/>
      <c r="AR543" s="69"/>
      <c r="AS543" s="69"/>
      <c r="AT543" s="69"/>
      <c r="AU543" s="69"/>
      <c r="AV543" s="69"/>
      <c r="AW543" s="69"/>
      <c r="AX543" s="69"/>
      <c r="AY543" s="69"/>
      <c r="AZ543" s="69"/>
      <c r="BA543" s="69"/>
      <c r="BB543" s="69"/>
      <c r="BC543" s="69"/>
      <c r="BD543" s="69"/>
      <c r="BE543" s="69"/>
      <c r="BF543" s="69"/>
      <c r="BG543" s="69"/>
      <c r="BH543" s="69"/>
      <c r="BI543" s="69"/>
      <c r="BJ543" s="69"/>
      <c r="BK543" s="69"/>
      <c r="BL543" s="69"/>
      <c r="BM543" s="69"/>
      <c r="BN543" s="69"/>
      <c r="BO543" s="69"/>
      <c r="BP543" s="69"/>
      <c r="BQ543" s="69"/>
      <c r="BR543" s="69"/>
      <c r="BS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69"/>
      <c r="AN544" s="69"/>
      <c r="AO544" s="69"/>
      <c r="AP544" s="69"/>
      <c r="AQ544" s="69"/>
      <c r="AR544" s="69"/>
      <c r="AS544" s="69"/>
      <c r="AT544" s="69"/>
      <c r="AU544" s="69"/>
      <c r="AV544" s="69"/>
      <c r="AW544" s="69"/>
      <c r="AX544" s="69"/>
      <c r="AY544" s="69"/>
      <c r="AZ544" s="69"/>
      <c r="BA544" s="69"/>
      <c r="BB544" s="69"/>
      <c r="BC544" s="69"/>
      <c r="BD544" s="69"/>
      <c r="BE544" s="69"/>
      <c r="BF544" s="69"/>
      <c r="BG544" s="69"/>
      <c r="BH544" s="69"/>
      <c r="BI544" s="69"/>
      <c r="BJ544" s="69"/>
      <c r="BK544" s="69"/>
      <c r="BL544" s="69"/>
      <c r="BM544" s="69"/>
      <c r="BN544" s="69"/>
      <c r="BO544" s="69"/>
      <c r="BP544" s="69"/>
      <c r="BQ544" s="69"/>
      <c r="BR544" s="69"/>
      <c r="BS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69"/>
      <c r="AN545" s="69"/>
      <c r="AO545" s="69"/>
      <c r="AP545" s="69"/>
      <c r="AQ545" s="69"/>
      <c r="AR545" s="69"/>
      <c r="AS545" s="69"/>
      <c r="AT545" s="69"/>
      <c r="AU545" s="69"/>
      <c r="AV545" s="69"/>
      <c r="AW545" s="69"/>
      <c r="AX545" s="69"/>
      <c r="AY545" s="69"/>
      <c r="AZ545" s="69"/>
      <c r="BA545" s="69"/>
      <c r="BB545" s="69"/>
      <c r="BC545" s="69"/>
      <c r="BD545" s="69"/>
      <c r="BE545" s="69"/>
      <c r="BF545" s="69"/>
      <c r="BG545" s="69"/>
      <c r="BH545" s="69"/>
      <c r="BI545" s="69"/>
      <c r="BJ545" s="69"/>
      <c r="BK545" s="69"/>
      <c r="BL545" s="69"/>
      <c r="BM545" s="69"/>
      <c r="BN545" s="69"/>
      <c r="BO545" s="69"/>
      <c r="BP545" s="69"/>
      <c r="BQ545" s="69"/>
      <c r="BR545" s="69"/>
      <c r="BS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69"/>
      <c r="AN546" s="69"/>
      <c r="AO546" s="69"/>
      <c r="AP546" s="69"/>
      <c r="AQ546" s="69"/>
      <c r="AR546" s="69"/>
      <c r="AS546" s="69"/>
      <c r="AT546" s="69"/>
      <c r="AU546" s="69"/>
      <c r="AV546" s="69"/>
      <c r="AW546" s="69"/>
      <c r="AX546" s="69"/>
      <c r="AY546" s="69"/>
      <c r="AZ546" s="69"/>
      <c r="BA546" s="69"/>
      <c r="BB546" s="69"/>
      <c r="BC546" s="69"/>
      <c r="BD546" s="69"/>
      <c r="BE546" s="69"/>
      <c r="BF546" s="69"/>
      <c r="BG546" s="69"/>
      <c r="BH546" s="69"/>
      <c r="BI546" s="69"/>
      <c r="BJ546" s="69"/>
      <c r="BK546" s="69"/>
      <c r="BL546" s="69"/>
      <c r="BM546" s="69"/>
      <c r="BN546" s="69"/>
      <c r="BO546" s="69"/>
      <c r="BP546" s="69"/>
      <c r="BQ546" s="69"/>
      <c r="BR546" s="69"/>
      <c r="BS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69"/>
      <c r="AN547" s="69"/>
      <c r="AO547" s="69"/>
      <c r="AP547" s="69"/>
      <c r="AQ547" s="69"/>
      <c r="AR547" s="69"/>
      <c r="AS547" s="69"/>
      <c r="AT547" s="69"/>
      <c r="AU547" s="69"/>
      <c r="AV547" s="69"/>
      <c r="AW547" s="69"/>
      <c r="AX547" s="69"/>
      <c r="AY547" s="69"/>
      <c r="AZ547" s="69"/>
      <c r="BA547" s="69"/>
      <c r="BB547" s="69"/>
      <c r="BC547" s="69"/>
      <c r="BD547" s="69"/>
      <c r="BE547" s="69"/>
      <c r="BF547" s="69"/>
      <c r="BG547" s="69"/>
      <c r="BH547" s="69"/>
      <c r="BI547" s="69"/>
      <c r="BJ547" s="69"/>
      <c r="BK547" s="69"/>
      <c r="BL547" s="69"/>
      <c r="BM547" s="69"/>
      <c r="BN547" s="69"/>
      <c r="BO547" s="69"/>
      <c r="BP547" s="69"/>
      <c r="BQ547" s="69"/>
      <c r="BR547" s="69"/>
      <c r="BS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69"/>
      <c r="AN548" s="69"/>
      <c r="AO548" s="69"/>
      <c r="AP548" s="69"/>
      <c r="AQ548" s="69"/>
      <c r="AR548" s="69"/>
      <c r="AS548" s="69"/>
      <c r="AT548" s="69"/>
      <c r="AU548" s="69"/>
      <c r="AV548" s="69"/>
      <c r="AW548" s="69"/>
      <c r="AX548" s="69"/>
      <c r="AY548" s="69"/>
      <c r="AZ548" s="69"/>
      <c r="BA548" s="69"/>
      <c r="BB548" s="69"/>
      <c r="BC548" s="69"/>
      <c r="BD548" s="69"/>
      <c r="BE548" s="69"/>
      <c r="BF548" s="69"/>
      <c r="BG548" s="69"/>
      <c r="BH548" s="69"/>
      <c r="BI548" s="69"/>
      <c r="BJ548" s="69"/>
      <c r="BK548" s="69"/>
      <c r="BL548" s="69"/>
      <c r="BM548" s="69"/>
      <c r="BN548" s="69"/>
      <c r="BO548" s="69"/>
      <c r="BP548" s="69"/>
      <c r="BQ548" s="69"/>
      <c r="BR548" s="69"/>
      <c r="BS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69"/>
      <c r="AN549" s="69"/>
      <c r="AO549" s="69"/>
      <c r="AP549" s="69"/>
      <c r="AQ549" s="69"/>
      <c r="AR549" s="69"/>
      <c r="AS549" s="69"/>
      <c r="AT549" s="69"/>
      <c r="AU549" s="69"/>
      <c r="AV549" s="69"/>
      <c r="AW549" s="69"/>
      <c r="AX549" s="69"/>
      <c r="AY549" s="69"/>
      <c r="AZ549" s="69"/>
      <c r="BA549" s="69"/>
      <c r="BB549" s="69"/>
      <c r="BC549" s="69"/>
      <c r="BD549" s="69"/>
      <c r="BE549" s="69"/>
      <c r="BF549" s="69"/>
      <c r="BG549" s="69"/>
      <c r="BH549" s="69"/>
      <c r="BI549" s="69"/>
      <c r="BJ549" s="69"/>
      <c r="BK549" s="69"/>
      <c r="BL549" s="69"/>
      <c r="BM549" s="69"/>
      <c r="BN549" s="69"/>
      <c r="BO549" s="69"/>
      <c r="BP549" s="69"/>
      <c r="BQ549" s="69"/>
      <c r="BR549" s="69"/>
      <c r="BS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69"/>
      <c r="AN550" s="69"/>
      <c r="AO550" s="69"/>
      <c r="AP550" s="69"/>
      <c r="AQ550" s="69"/>
      <c r="AR550" s="69"/>
      <c r="AS550" s="69"/>
      <c r="AT550" s="69"/>
      <c r="AU550" s="69"/>
      <c r="AV550" s="69"/>
      <c r="AW550" s="69"/>
      <c r="AX550" s="69"/>
      <c r="AY550" s="69"/>
      <c r="AZ550" s="69"/>
      <c r="BA550" s="69"/>
      <c r="BB550" s="69"/>
      <c r="BC550" s="69"/>
      <c r="BD550" s="69"/>
      <c r="BE550" s="69"/>
      <c r="BF550" s="69"/>
      <c r="BG550" s="69"/>
      <c r="BH550" s="69"/>
      <c r="BI550" s="69"/>
      <c r="BJ550" s="69"/>
      <c r="BK550" s="69"/>
      <c r="BL550" s="69"/>
      <c r="BM550" s="69"/>
      <c r="BN550" s="69"/>
      <c r="BO550" s="69"/>
      <c r="BP550" s="69"/>
      <c r="BQ550" s="69"/>
      <c r="BR550" s="69"/>
      <c r="BS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69"/>
      <c r="AN551" s="69"/>
      <c r="AO551" s="69"/>
      <c r="AP551" s="69"/>
      <c r="AQ551" s="69"/>
      <c r="AR551" s="69"/>
      <c r="AS551" s="69"/>
      <c r="AT551" s="69"/>
      <c r="AU551" s="69"/>
      <c r="AV551" s="69"/>
      <c r="AW551" s="69"/>
      <c r="AX551" s="69"/>
      <c r="AY551" s="69"/>
      <c r="AZ551" s="69"/>
      <c r="BA551" s="69"/>
      <c r="BB551" s="69"/>
      <c r="BC551" s="69"/>
      <c r="BD551" s="69"/>
      <c r="BE551" s="69"/>
      <c r="BF551" s="69"/>
      <c r="BG551" s="69"/>
      <c r="BH551" s="69"/>
      <c r="BI551" s="69"/>
      <c r="BJ551" s="69"/>
      <c r="BK551" s="69"/>
      <c r="BL551" s="69"/>
      <c r="BM551" s="69"/>
      <c r="BN551" s="69"/>
      <c r="BO551" s="69"/>
      <c r="BP551" s="69"/>
      <c r="BQ551" s="69"/>
      <c r="BR551" s="69"/>
      <c r="BS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c r="AW552" s="69"/>
      <c r="AX552" s="69"/>
      <c r="AY552" s="69"/>
      <c r="AZ552" s="69"/>
      <c r="BA552" s="69"/>
      <c r="BB552" s="69"/>
      <c r="BC552" s="69"/>
      <c r="BD552" s="69"/>
      <c r="BE552" s="69"/>
      <c r="BF552" s="69"/>
      <c r="BG552" s="69"/>
      <c r="BH552" s="69"/>
      <c r="BI552" s="69"/>
      <c r="BJ552" s="69"/>
      <c r="BK552" s="69"/>
      <c r="BL552" s="69"/>
      <c r="BM552" s="69"/>
      <c r="BN552" s="69"/>
      <c r="BO552" s="69"/>
      <c r="BP552" s="69"/>
      <c r="BQ552" s="69"/>
      <c r="BR552" s="69"/>
      <c r="BS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69"/>
      <c r="AN553" s="69"/>
      <c r="AO553" s="69"/>
      <c r="AP553" s="69"/>
      <c r="AQ553" s="69"/>
      <c r="AR553" s="69"/>
      <c r="AS553" s="69"/>
      <c r="AT553" s="69"/>
      <c r="AU553" s="69"/>
      <c r="AV553" s="69"/>
      <c r="AW553" s="69"/>
      <c r="AX553" s="69"/>
      <c r="AY553" s="69"/>
      <c r="AZ553" s="69"/>
      <c r="BA553" s="69"/>
      <c r="BB553" s="69"/>
      <c r="BC553" s="69"/>
      <c r="BD553" s="69"/>
      <c r="BE553" s="69"/>
      <c r="BF553" s="69"/>
      <c r="BG553" s="69"/>
      <c r="BH553" s="69"/>
      <c r="BI553" s="69"/>
      <c r="BJ553" s="69"/>
      <c r="BK553" s="69"/>
      <c r="BL553" s="69"/>
      <c r="BM553" s="69"/>
      <c r="BN553" s="69"/>
      <c r="BO553" s="69"/>
      <c r="BP553" s="69"/>
      <c r="BQ553" s="69"/>
      <c r="BR553" s="69"/>
      <c r="BS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69"/>
      <c r="AN554" s="69"/>
      <c r="AO554" s="69"/>
      <c r="AP554" s="69"/>
      <c r="AQ554" s="69"/>
      <c r="AR554" s="69"/>
      <c r="AS554" s="69"/>
      <c r="AT554" s="69"/>
      <c r="AU554" s="69"/>
      <c r="AV554" s="69"/>
      <c r="AW554" s="69"/>
      <c r="AX554" s="69"/>
      <c r="AY554" s="69"/>
      <c r="AZ554" s="69"/>
      <c r="BA554" s="69"/>
      <c r="BB554" s="69"/>
      <c r="BC554" s="69"/>
      <c r="BD554" s="69"/>
      <c r="BE554" s="69"/>
      <c r="BF554" s="69"/>
      <c r="BG554" s="69"/>
      <c r="BH554" s="69"/>
      <c r="BI554" s="69"/>
      <c r="BJ554" s="69"/>
      <c r="BK554" s="69"/>
      <c r="BL554" s="69"/>
      <c r="BM554" s="69"/>
      <c r="BN554" s="69"/>
      <c r="BO554" s="69"/>
      <c r="BP554" s="69"/>
      <c r="BQ554" s="69"/>
      <c r="BR554" s="69"/>
      <c r="BS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69"/>
      <c r="AN555" s="69"/>
      <c r="AO555" s="69"/>
      <c r="AP555" s="69"/>
      <c r="AQ555" s="69"/>
      <c r="AR555" s="69"/>
      <c r="AS555" s="69"/>
      <c r="AT555" s="69"/>
      <c r="AU555" s="69"/>
      <c r="AV555" s="69"/>
      <c r="AW555" s="69"/>
      <c r="AX555" s="69"/>
      <c r="AY555" s="69"/>
      <c r="AZ555" s="69"/>
      <c r="BA555" s="69"/>
      <c r="BB555" s="69"/>
      <c r="BC555" s="69"/>
      <c r="BD555" s="69"/>
      <c r="BE555" s="69"/>
      <c r="BF555" s="69"/>
      <c r="BG555" s="69"/>
      <c r="BH555" s="69"/>
      <c r="BI555" s="69"/>
      <c r="BJ555" s="69"/>
      <c r="BK555" s="69"/>
      <c r="BL555" s="69"/>
      <c r="BM555" s="69"/>
      <c r="BN555" s="69"/>
      <c r="BO555" s="69"/>
      <c r="BP555" s="69"/>
      <c r="BQ555" s="69"/>
      <c r="BR555" s="69"/>
      <c r="BS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69"/>
      <c r="AN556" s="69"/>
      <c r="AO556" s="69"/>
      <c r="AP556" s="69"/>
      <c r="AQ556" s="69"/>
      <c r="AR556" s="69"/>
      <c r="AS556" s="69"/>
      <c r="AT556" s="69"/>
      <c r="AU556" s="69"/>
      <c r="AV556" s="69"/>
      <c r="AW556" s="69"/>
      <c r="AX556" s="69"/>
      <c r="AY556" s="69"/>
      <c r="AZ556" s="69"/>
      <c r="BA556" s="69"/>
      <c r="BB556" s="69"/>
      <c r="BC556" s="69"/>
      <c r="BD556" s="69"/>
      <c r="BE556" s="69"/>
      <c r="BF556" s="69"/>
      <c r="BG556" s="69"/>
      <c r="BH556" s="69"/>
      <c r="BI556" s="69"/>
      <c r="BJ556" s="69"/>
      <c r="BK556" s="69"/>
      <c r="BL556" s="69"/>
      <c r="BM556" s="69"/>
      <c r="BN556" s="69"/>
      <c r="BO556" s="69"/>
      <c r="BP556" s="69"/>
      <c r="BQ556" s="69"/>
      <c r="BR556" s="69"/>
      <c r="BS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69"/>
      <c r="AN557" s="69"/>
      <c r="AO557" s="69"/>
      <c r="AP557" s="69"/>
      <c r="AQ557" s="69"/>
      <c r="AR557" s="69"/>
      <c r="AS557" s="69"/>
      <c r="AT557" s="69"/>
      <c r="AU557" s="69"/>
      <c r="AV557" s="69"/>
      <c r="AW557" s="69"/>
      <c r="AX557" s="69"/>
      <c r="AY557" s="69"/>
      <c r="AZ557" s="69"/>
      <c r="BA557" s="69"/>
      <c r="BB557" s="69"/>
      <c r="BC557" s="69"/>
      <c r="BD557" s="69"/>
      <c r="BE557" s="69"/>
      <c r="BF557" s="69"/>
      <c r="BG557" s="69"/>
      <c r="BH557" s="69"/>
      <c r="BI557" s="69"/>
      <c r="BJ557" s="69"/>
      <c r="BK557" s="69"/>
      <c r="BL557" s="69"/>
      <c r="BM557" s="69"/>
      <c r="BN557" s="69"/>
      <c r="BO557" s="69"/>
      <c r="BP557" s="69"/>
      <c r="BQ557" s="69"/>
      <c r="BR557" s="69"/>
      <c r="BS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69"/>
      <c r="AN558" s="69"/>
      <c r="AO558" s="69"/>
      <c r="AP558" s="69"/>
      <c r="AQ558" s="69"/>
      <c r="AR558" s="69"/>
      <c r="AS558" s="69"/>
      <c r="AT558" s="69"/>
      <c r="AU558" s="69"/>
      <c r="AV558" s="69"/>
      <c r="AW558" s="69"/>
      <c r="AX558" s="69"/>
      <c r="AY558" s="69"/>
      <c r="AZ558" s="69"/>
      <c r="BA558" s="69"/>
      <c r="BB558" s="69"/>
      <c r="BC558" s="69"/>
      <c r="BD558" s="69"/>
      <c r="BE558" s="69"/>
      <c r="BF558" s="69"/>
      <c r="BG558" s="69"/>
      <c r="BH558" s="69"/>
      <c r="BI558" s="69"/>
      <c r="BJ558" s="69"/>
      <c r="BK558" s="69"/>
      <c r="BL558" s="69"/>
      <c r="BM558" s="69"/>
      <c r="BN558" s="69"/>
      <c r="BO558" s="69"/>
      <c r="BP558" s="69"/>
      <c r="BQ558" s="69"/>
      <c r="BR558" s="69"/>
      <c r="BS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c r="AN559" s="69"/>
      <c r="AO559" s="69"/>
      <c r="AP559" s="69"/>
      <c r="AQ559" s="69"/>
      <c r="AR559" s="69"/>
      <c r="AS559" s="69"/>
      <c r="AT559" s="69"/>
      <c r="AU559" s="69"/>
      <c r="AV559" s="69"/>
      <c r="AW559" s="69"/>
      <c r="AX559" s="69"/>
      <c r="AY559" s="69"/>
      <c r="AZ559" s="69"/>
      <c r="BA559" s="69"/>
      <c r="BB559" s="69"/>
      <c r="BC559" s="69"/>
      <c r="BD559" s="69"/>
      <c r="BE559" s="69"/>
      <c r="BF559" s="69"/>
      <c r="BG559" s="69"/>
      <c r="BH559" s="69"/>
      <c r="BI559" s="69"/>
      <c r="BJ559" s="69"/>
      <c r="BK559" s="69"/>
      <c r="BL559" s="69"/>
      <c r="BM559" s="69"/>
      <c r="BN559" s="69"/>
      <c r="BO559" s="69"/>
      <c r="BP559" s="69"/>
      <c r="BQ559" s="69"/>
      <c r="BR559" s="69"/>
      <c r="BS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c r="AN560" s="69"/>
      <c r="AO560" s="69"/>
      <c r="AP560" s="69"/>
      <c r="AQ560" s="69"/>
      <c r="AR560" s="69"/>
      <c r="AS560" s="69"/>
      <c r="AT560" s="69"/>
      <c r="AU560" s="69"/>
      <c r="AV560" s="69"/>
      <c r="AW560" s="69"/>
      <c r="AX560" s="69"/>
      <c r="AY560" s="69"/>
      <c r="AZ560" s="69"/>
      <c r="BA560" s="69"/>
      <c r="BB560" s="69"/>
      <c r="BC560" s="69"/>
      <c r="BD560" s="69"/>
      <c r="BE560" s="69"/>
      <c r="BF560" s="69"/>
      <c r="BG560" s="69"/>
      <c r="BH560" s="69"/>
      <c r="BI560" s="69"/>
      <c r="BJ560" s="69"/>
      <c r="BK560" s="69"/>
      <c r="BL560" s="69"/>
      <c r="BM560" s="69"/>
      <c r="BN560" s="69"/>
      <c r="BO560" s="69"/>
      <c r="BP560" s="69"/>
      <c r="BQ560" s="69"/>
      <c r="BR560" s="69"/>
      <c r="BS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69"/>
      <c r="AN561" s="69"/>
      <c r="AO561" s="69"/>
      <c r="AP561" s="69"/>
      <c r="AQ561" s="69"/>
      <c r="AR561" s="69"/>
      <c r="AS561" s="69"/>
      <c r="AT561" s="69"/>
      <c r="AU561" s="69"/>
      <c r="AV561" s="69"/>
      <c r="AW561" s="69"/>
      <c r="AX561" s="69"/>
      <c r="AY561" s="69"/>
      <c r="AZ561" s="69"/>
      <c r="BA561" s="69"/>
      <c r="BB561" s="69"/>
      <c r="BC561" s="69"/>
      <c r="BD561" s="69"/>
      <c r="BE561" s="69"/>
      <c r="BF561" s="69"/>
      <c r="BG561" s="69"/>
      <c r="BH561" s="69"/>
      <c r="BI561" s="69"/>
      <c r="BJ561" s="69"/>
      <c r="BK561" s="69"/>
      <c r="BL561" s="69"/>
      <c r="BM561" s="69"/>
      <c r="BN561" s="69"/>
      <c r="BO561" s="69"/>
      <c r="BP561" s="69"/>
      <c r="BQ561" s="69"/>
      <c r="BR561" s="69"/>
      <c r="BS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c r="AN562" s="69"/>
      <c r="AO562" s="69"/>
      <c r="AP562" s="69"/>
      <c r="AQ562" s="69"/>
      <c r="AR562" s="69"/>
      <c r="AS562" s="69"/>
      <c r="AT562" s="69"/>
      <c r="AU562" s="69"/>
      <c r="AV562" s="69"/>
      <c r="AW562" s="69"/>
      <c r="AX562" s="69"/>
      <c r="AY562" s="69"/>
      <c r="AZ562" s="69"/>
      <c r="BA562" s="69"/>
      <c r="BB562" s="69"/>
      <c r="BC562" s="69"/>
      <c r="BD562" s="69"/>
      <c r="BE562" s="69"/>
      <c r="BF562" s="69"/>
      <c r="BG562" s="69"/>
      <c r="BH562" s="69"/>
      <c r="BI562" s="69"/>
      <c r="BJ562" s="69"/>
      <c r="BK562" s="69"/>
      <c r="BL562" s="69"/>
      <c r="BM562" s="69"/>
      <c r="BN562" s="69"/>
      <c r="BO562" s="69"/>
      <c r="BP562" s="69"/>
      <c r="BQ562" s="69"/>
      <c r="BR562" s="69"/>
      <c r="BS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c r="AN563" s="69"/>
      <c r="AO563" s="69"/>
      <c r="AP563" s="69"/>
      <c r="AQ563" s="69"/>
      <c r="AR563" s="69"/>
      <c r="AS563" s="69"/>
      <c r="AT563" s="69"/>
      <c r="AU563" s="69"/>
      <c r="AV563" s="69"/>
      <c r="AW563" s="69"/>
      <c r="AX563" s="69"/>
      <c r="AY563" s="69"/>
      <c r="AZ563" s="69"/>
      <c r="BA563" s="69"/>
      <c r="BB563" s="69"/>
      <c r="BC563" s="69"/>
      <c r="BD563" s="69"/>
      <c r="BE563" s="69"/>
      <c r="BF563" s="69"/>
      <c r="BG563" s="69"/>
      <c r="BH563" s="69"/>
      <c r="BI563" s="69"/>
      <c r="BJ563" s="69"/>
      <c r="BK563" s="69"/>
      <c r="BL563" s="69"/>
      <c r="BM563" s="69"/>
      <c r="BN563" s="69"/>
      <c r="BO563" s="69"/>
      <c r="BP563" s="69"/>
      <c r="BQ563" s="69"/>
      <c r="BR563" s="69"/>
      <c r="BS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69"/>
      <c r="AN564" s="69"/>
      <c r="AO564" s="69"/>
      <c r="AP564" s="69"/>
      <c r="AQ564" s="69"/>
      <c r="AR564" s="69"/>
      <c r="AS564" s="69"/>
      <c r="AT564" s="69"/>
      <c r="AU564" s="69"/>
      <c r="AV564" s="69"/>
      <c r="AW564" s="69"/>
      <c r="AX564" s="69"/>
      <c r="AY564" s="69"/>
      <c r="AZ564" s="69"/>
      <c r="BA564" s="69"/>
      <c r="BB564" s="69"/>
      <c r="BC564" s="69"/>
      <c r="BD564" s="69"/>
      <c r="BE564" s="69"/>
      <c r="BF564" s="69"/>
      <c r="BG564" s="69"/>
      <c r="BH564" s="69"/>
      <c r="BI564" s="69"/>
      <c r="BJ564" s="69"/>
      <c r="BK564" s="69"/>
      <c r="BL564" s="69"/>
      <c r="BM564" s="69"/>
      <c r="BN564" s="69"/>
      <c r="BO564" s="69"/>
      <c r="BP564" s="69"/>
      <c r="BQ564" s="69"/>
      <c r="BR564" s="69"/>
      <c r="BS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69"/>
      <c r="AN565" s="69"/>
      <c r="AO565" s="69"/>
      <c r="AP565" s="69"/>
      <c r="AQ565" s="69"/>
      <c r="AR565" s="69"/>
      <c r="AS565" s="69"/>
      <c r="AT565" s="69"/>
      <c r="AU565" s="69"/>
      <c r="AV565" s="69"/>
      <c r="AW565" s="69"/>
      <c r="AX565" s="69"/>
      <c r="AY565" s="69"/>
      <c r="AZ565" s="69"/>
      <c r="BA565" s="69"/>
      <c r="BB565" s="69"/>
      <c r="BC565" s="69"/>
      <c r="BD565" s="69"/>
      <c r="BE565" s="69"/>
      <c r="BF565" s="69"/>
      <c r="BG565" s="69"/>
      <c r="BH565" s="69"/>
      <c r="BI565" s="69"/>
      <c r="BJ565" s="69"/>
      <c r="BK565" s="69"/>
      <c r="BL565" s="69"/>
      <c r="BM565" s="69"/>
      <c r="BN565" s="69"/>
      <c r="BO565" s="69"/>
      <c r="BP565" s="69"/>
      <c r="BQ565" s="69"/>
      <c r="BR565" s="69"/>
      <c r="BS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69"/>
      <c r="AN566" s="69"/>
      <c r="AO566" s="69"/>
      <c r="AP566" s="69"/>
      <c r="AQ566" s="69"/>
      <c r="AR566" s="69"/>
      <c r="AS566" s="69"/>
      <c r="AT566" s="69"/>
      <c r="AU566" s="69"/>
      <c r="AV566" s="69"/>
      <c r="AW566" s="69"/>
      <c r="AX566" s="69"/>
      <c r="AY566" s="69"/>
      <c r="AZ566" s="69"/>
      <c r="BA566" s="69"/>
      <c r="BB566" s="69"/>
      <c r="BC566" s="69"/>
      <c r="BD566" s="69"/>
      <c r="BE566" s="69"/>
      <c r="BF566" s="69"/>
      <c r="BG566" s="69"/>
      <c r="BH566" s="69"/>
      <c r="BI566" s="69"/>
      <c r="BJ566" s="69"/>
      <c r="BK566" s="69"/>
      <c r="BL566" s="69"/>
      <c r="BM566" s="69"/>
      <c r="BN566" s="69"/>
      <c r="BO566" s="69"/>
      <c r="BP566" s="69"/>
      <c r="BQ566" s="69"/>
      <c r="BR566" s="69"/>
      <c r="BS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69"/>
      <c r="AN567" s="69"/>
      <c r="AO567" s="69"/>
      <c r="AP567" s="69"/>
      <c r="AQ567" s="69"/>
      <c r="AR567" s="69"/>
      <c r="AS567" s="69"/>
      <c r="AT567" s="69"/>
      <c r="AU567" s="69"/>
      <c r="AV567" s="69"/>
      <c r="AW567" s="69"/>
      <c r="AX567" s="69"/>
      <c r="AY567" s="69"/>
      <c r="AZ567" s="69"/>
      <c r="BA567" s="69"/>
      <c r="BB567" s="69"/>
      <c r="BC567" s="69"/>
      <c r="BD567" s="69"/>
      <c r="BE567" s="69"/>
      <c r="BF567" s="69"/>
      <c r="BG567" s="69"/>
      <c r="BH567" s="69"/>
      <c r="BI567" s="69"/>
      <c r="BJ567" s="69"/>
      <c r="BK567" s="69"/>
      <c r="BL567" s="69"/>
      <c r="BM567" s="69"/>
      <c r="BN567" s="69"/>
      <c r="BO567" s="69"/>
      <c r="BP567" s="69"/>
      <c r="BQ567" s="69"/>
      <c r="BR567" s="69"/>
      <c r="BS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69"/>
      <c r="AN568" s="69"/>
      <c r="AO568" s="69"/>
      <c r="AP568" s="69"/>
      <c r="AQ568" s="69"/>
      <c r="AR568" s="69"/>
      <c r="AS568" s="69"/>
      <c r="AT568" s="69"/>
      <c r="AU568" s="69"/>
      <c r="AV568" s="69"/>
      <c r="AW568" s="69"/>
      <c r="AX568" s="69"/>
      <c r="AY568" s="69"/>
      <c r="AZ568" s="69"/>
      <c r="BA568" s="69"/>
      <c r="BB568" s="69"/>
      <c r="BC568" s="69"/>
      <c r="BD568" s="69"/>
      <c r="BE568" s="69"/>
      <c r="BF568" s="69"/>
      <c r="BG568" s="69"/>
      <c r="BH568" s="69"/>
      <c r="BI568" s="69"/>
      <c r="BJ568" s="69"/>
      <c r="BK568" s="69"/>
      <c r="BL568" s="69"/>
      <c r="BM568" s="69"/>
      <c r="BN568" s="69"/>
      <c r="BO568" s="69"/>
      <c r="BP568" s="69"/>
      <c r="BQ568" s="69"/>
      <c r="BR568" s="69"/>
      <c r="BS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69"/>
      <c r="AN569" s="69"/>
      <c r="AO569" s="69"/>
      <c r="AP569" s="69"/>
      <c r="AQ569" s="69"/>
      <c r="AR569" s="69"/>
      <c r="AS569" s="69"/>
      <c r="AT569" s="69"/>
      <c r="AU569" s="69"/>
      <c r="AV569" s="69"/>
      <c r="AW569" s="69"/>
      <c r="AX569" s="69"/>
      <c r="AY569" s="69"/>
      <c r="AZ569" s="69"/>
      <c r="BA569" s="69"/>
      <c r="BB569" s="69"/>
      <c r="BC569" s="69"/>
      <c r="BD569" s="69"/>
      <c r="BE569" s="69"/>
      <c r="BF569" s="69"/>
      <c r="BG569" s="69"/>
      <c r="BH569" s="69"/>
      <c r="BI569" s="69"/>
      <c r="BJ569" s="69"/>
      <c r="BK569" s="69"/>
      <c r="BL569" s="69"/>
      <c r="BM569" s="69"/>
      <c r="BN569" s="69"/>
      <c r="BO569" s="69"/>
      <c r="BP569" s="69"/>
      <c r="BQ569" s="69"/>
      <c r="BR569" s="69"/>
      <c r="BS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69"/>
      <c r="AN570" s="69"/>
      <c r="AO570" s="69"/>
      <c r="AP570" s="69"/>
      <c r="AQ570" s="69"/>
      <c r="AR570" s="69"/>
      <c r="AS570" s="69"/>
      <c r="AT570" s="69"/>
      <c r="AU570" s="69"/>
      <c r="AV570" s="69"/>
      <c r="AW570" s="69"/>
      <c r="AX570" s="69"/>
      <c r="AY570" s="69"/>
      <c r="AZ570" s="69"/>
      <c r="BA570" s="69"/>
      <c r="BB570" s="69"/>
      <c r="BC570" s="69"/>
      <c r="BD570" s="69"/>
      <c r="BE570" s="69"/>
      <c r="BF570" s="69"/>
      <c r="BG570" s="69"/>
      <c r="BH570" s="69"/>
      <c r="BI570" s="69"/>
      <c r="BJ570" s="69"/>
      <c r="BK570" s="69"/>
      <c r="BL570" s="69"/>
      <c r="BM570" s="69"/>
      <c r="BN570" s="69"/>
      <c r="BO570" s="69"/>
      <c r="BP570" s="69"/>
      <c r="BQ570" s="69"/>
      <c r="BR570" s="69"/>
      <c r="BS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69"/>
      <c r="AN571" s="69"/>
      <c r="AO571" s="69"/>
      <c r="AP571" s="69"/>
      <c r="AQ571" s="69"/>
      <c r="AR571" s="69"/>
      <c r="AS571" s="69"/>
      <c r="AT571" s="69"/>
      <c r="AU571" s="69"/>
      <c r="AV571" s="69"/>
      <c r="AW571" s="69"/>
      <c r="AX571" s="69"/>
      <c r="AY571" s="69"/>
      <c r="AZ571" s="69"/>
      <c r="BA571" s="69"/>
      <c r="BB571" s="69"/>
      <c r="BC571" s="69"/>
      <c r="BD571" s="69"/>
      <c r="BE571" s="69"/>
      <c r="BF571" s="69"/>
      <c r="BG571" s="69"/>
      <c r="BH571" s="69"/>
      <c r="BI571" s="69"/>
      <c r="BJ571" s="69"/>
      <c r="BK571" s="69"/>
      <c r="BL571" s="69"/>
      <c r="BM571" s="69"/>
      <c r="BN571" s="69"/>
      <c r="BO571" s="69"/>
      <c r="BP571" s="69"/>
      <c r="BQ571" s="69"/>
      <c r="BR571" s="69"/>
      <c r="BS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69"/>
      <c r="AN572" s="69"/>
      <c r="AO572" s="69"/>
      <c r="AP572" s="69"/>
      <c r="AQ572" s="69"/>
      <c r="AR572" s="69"/>
      <c r="AS572" s="69"/>
      <c r="AT572" s="69"/>
      <c r="AU572" s="69"/>
      <c r="AV572" s="69"/>
      <c r="AW572" s="69"/>
      <c r="AX572" s="69"/>
      <c r="AY572" s="69"/>
      <c r="AZ572" s="69"/>
      <c r="BA572" s="69"/>
      <c r="BB572" s="69"/>
      <c r="BC572" s="69"/>
      <c r="BD572" s="69"/>
      <c r="BE572" s="69"/>
      <c r="BF572" s="69"/>
      <c r="BG572" s="69"/>
      <c r="BH572" s="69"/>
      <c r="BI572" s="69"/>
      <c r="BJ572" s="69"/>
      <c r="BK572" s="69"/>
      <c r="BL572" s="69"/>
      <c r="BM572" s="69"/>
      <c r="BN572" s="69"/>
      <c r="BO572" s="69"/>
      <c r="BP572" s="69"/>
      <c r="BQ572" s="69"/>
      <c r="BR572" s="69"/>
      <c r="BS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c r="AN573" s="69"/>
      <c r="AO573" s="69"/>
      <c r="AP573" s="69"/>
      <c r="AQ573" s="69"/>
      <c r="AR573" s="69"/>
      <c r="AS573" s="69"/>
      <c r="AT573" s="69"/>
      <c r="AU573" s="69"/>
      <c r="AV573" s="69"/>
      <c r="AW573" s="69"/>
      <c r="AX573" s="69"/>
      <c r="AY573" s="69"/>
      <c r="AZ573" s="69"/>
      <c r="BA573" s="69"/>
      <c r="BB573" s="69"/>
      <c r="BC573" s="69"/>
      <c r="BD573" s="69"/>
      <c r="BE573" s="69"/>
      <c r="BF573" s="69"/>
      <c r="BG573" s="69"/>
      <c r="BH573" s="69"/>
      <c r="BI573" s="69"/>
      <c r="BJ573" s="69"/>
      <c r="BK573" s="69"/>
      <c r="BL573" s="69"/>
      <c r="BM573" s="69"/>
      <c r="BN573" s="69"/>
      <c r="BO573" s="69"/>
      <c r="BP573" s="69"/>
      <c r="BQ573" s="69"/>
      <c r="BR573" s="69"/>
      <c r="BS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c r="AN574" s="69"/>
      <c r="AO574" s="69"/>
      <c r="AP574" s="69"/>
      <c r="AQ574" s="69"/>
      <c r="AR574" s="69"/>
      <c r="AS574" s="69"/>
      <c r="AT574" s="69"/>
      <c r="AU574" s="69"/>
      <c r="AV574" s="69"/>
      <c r="AW574" s="69"/>
      <c r="AX574" s="69"/>
      <c r="AY574" s="69"/>
      <c r="AZ574" s="69"/>
      <c r="BA574" s="69"/>
      <c r="BB574" s="69"/>
      <c r="BC574" s="69"/>
      <c r="BD574" s="69"/>
      <c r="BE574" s="69"/>
      <c r="BF574" s="69"/>
      <c r="BG574" s="69"/>
      <c r="BH574" s="69"/>
      <c r="BI574" s="69"/>
      <c r="BJ574" s="69"/>
      <c r="BK574" s="69"/>
      <c r="BL574" s="69"/>
      <c r="BM574" s="69"/>
      <c r="BN574" s="69"/>
      <c r="BO574" s="69"/>
      <c r="BP574" s="69"/>
      <c r="BQ574" s="69"/>
      <c r="BR574" s="69"/>
      <c r="BS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c r="AN575" s="69"/>
      <c r="AO575" s="69"/>
      <c r="AP575" s="69"/>
      <c r="AQ575" s="69"/>
      <c r="AR575" s="69"/>
      <c r="AS575" s="69"/>
      <c r="AT575" s="69"/>
      <c r="AU575" s="69"/>
      <c r="AV575" s="69"/>
      <c r="AW575" s="69"/>
      <c r="AX575" s="69"/>
      <c r="AY575" s="69"/>
      <c r="AZ575" s="69"/>
      <c r="BA575" s="69"/>
      <c r="BB575" s="69"/>
      <c r="BC575" s="69"/>
      <c r="BD575" s="69"/>
      <c r="BE575" s="69"/>
      <c r="BF575" s="69"/>
      <c r="BG575" s="69"/>
      <c r="BH575" s="69"/>
      <c r="BI575" s="69"/>
      <c r="BJ575" s="69"/>
      <c r="BK575" s="69"/>
      <c r="BL575" s="69"/>
      <c r="BM575" s="69"/>
      <c r="BN575" s="69"/>
      <c r="BO575" s="69"/>
      <c r="BP575" s="69"/>
      <c r="BQ575" s="69"/>
      <c r="BR575" s="69"/>
      <c r="BS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c r="AN576" s="69"/>
      <c r="AO576" s="69"/>
      <c r="AP576" s="69"/>
      <c r="AQ576" s="69"/>
      <c r="AR576" s="69"/>
      <c r="AS576" s="69"/>
      <c r="AT576" s="69"/>
      <c r="AU576" s="69"/>
      <c r="AV576" s="69"/>
      <c r="AW576" s="69"/>
      <c r="AX576" s="69"/>
      <c r="AY576" s="69"/>
      <c r="AZ576" s="69"/>
      <c r="BA576" s="69"/>
      <c r="BB576" s="69"/>
      <c r="BC576" s="69"/>
      <c r="BD576" s="69"/>
      <c r="BE576" s="69"/>
      <c r="BF576" s="69"/>
      <c r="BG576" s="69"/>
      <c r="BH576" s="69"/>
      <c r="BI576" s="69"/>
      <c r="BJ576" s="69"/>
      <c r="BK576" s="69"/>
      <c r="BL576" s="69"/>
      <c r="BM576" s="69"/>
      <c r="BN576" s="69"/>
      <c r="BO576" s="69"/>
      <c r="BP576" s="69"/>
      <c r="BQ576" s="69"/>
      <c r="BR576" s="69"/>
      <c r="BS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69"/>
      <c r="AN577" s="69"/>
      <c r="AO577" s="69"/>
      <c r="AP577" s="69"/>
      <c r="AQ577" s="69"/>
      <c r="AR577" s="69"/>
      <c r="AS577" s="69"/>
      <c r="AT577" s="69"/>
      <c r="AU577" s="69"/>
      <c r="AV577" s="69"/>
      <c r="AW577" s="69"/>
      <c r="AX577" s="69"/>
      <c r="AY577" s="69"/>
      <c r="AZ577" s="69"/>
      <c r="BA577" s="69"/>
      <c r="BB577" s="69"/>
      <c r="BC577" s="69"/>
      <c r="BD577" s="69"/>
      <c r="BE577" s="69"/>
      <c r="BF577" s="69"/>
      <c r="BG577" s="69"/>
      <c r="BH577" s="69"/>
      <c r="BI577" s="69"/>
      <c r="BJ577" s="69"/>
      <c r="BK577" s="69"/>
      <c r="BL577" s="69"/>
      <c r="BM577" s="69"/>
      <c r="BN577" s="69"/>
      <c r="BO577" s="69"/>
      <c r="BP577" s="69"/>
      <c r="BQ577" s="69"/>
      <c r="BR577" s="69"/>
      <c r="BS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69"/>
      <c r="AN578" s="69"/>
      <c r="AO578" s="69"/>
      <c r="AP578" s="69"/>
      <c r="AQ578" s="69"/>
      <c r="AR578" s="69"/>
      <c r="AS578" s="69"/>
      <c r="AT578" s="69"/>
      <c r="AU578" s="69"/>
      <c r="AV578" s="69"/>
      <c r="AW578" s="69"/>
      <c r="AX578" s="69"/>
      <c r="AY578" s="69"/>
      <c r="AZ578" s="69"/>
      <c r="BA578" s="69"/>
      <c r="BB578" s="69"/>
      <c r="BC578" s="69"/>
      <c r="BD578" s="69"/>
      <c r="BE578" s="69"/>
      <c r="BF578" s="69"/>
      <c r="BG578" s="69"/>
      <c r="BH578" s="69"/>
      <c r="BI578" s="69"/>
      <c r="BJ578" s="69"/>
      <c r="BK578" s="69"/>
      <c r="BL578" s="69"/>
      <c r="BM578" s="69"/>
      <c r="BN578" s="69"/>
      <c r="BO578" s="69"/>
      <c r="BP578" s="69"/>
      <c r="BQ578" s="69"/>
      <c r="BR578" s="69"/>
      <c r="BS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c r="AN579" s="69"/>
      <c r="AO579" s="69"/>
      <c r="AP579" s="69"/>
      <c r="AQ579" s="69"/>
      <c r="AR579" s="69"/>
      <c r="AS579" s="69"/>
      <c r="AT579" s="69"/>
      <c r="AU579" s="69"/>
      <c r="AV579" s="69"/>
      <c r="AW579" s="69"/>
      <c r="AX579" s="69"/>
      <c r="AY579" s="69"/>
      <c r="AZ579" s="69"/>
      <c r="BA579" s="69"/>
      <c r="BB579" s="69"/>
      <c r="BC579" s="69"/>
      <c r="BD579" s="69"/>
      <c r="BE579" s="69"/>
      <c r="BF579" s="69"/>
      <c r="BG579" s="69"/>
      <c r="BH579" s="69"/>
      <c r="BI579" s="69"/>
      <c r="BJ579" s="69"/>
      <c r="BK579" s="69"/>
      <c r="BL579" s="69"/>
      <c r="BM579" s="69"/>
      <c r="BN579" s="69"/>
      <c r="BO579" s="69"/>
      <c r="BP579" s="69"/>
      <c r="BQ579" s="69"/>
      <c r="BR579" s="69"/>
      <c r="BS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69"/>
      <c r="AN580" s="69"/>
      <c r="AO580" s="69"/>
      <c r="AP580" s="69"/>
      <c r="AQ580" s="69"/>
      <c r="AR580" s="69"/>
      <c r="AS580" s="69"/>
      <c r="AT580" s="69"/>
      <c r="AU580" s="69"/>
      <c r="AV580" s="69"/>
      <c r="AW580" s="69"/>
      <c r="AX580" s="69"/>
      <c r="AY580" s="69"/>
      <c r="AZ580" s="69"/>
      <c r="BA580" s="69"/>
      <c r="BB580" s="69"/>
      <c r="BC580" s="69"/>
      <c r="BD580" s="69"/>
      <c r="BE580" s="69"/>
      <c r="BF580" s="69"/>
      <c r="BG580" s="69"/>
      <c r="BH580" s="69"/>
      <c r="BI580" s="69"/>
      <c r="BJ580" s="69"/>
      <c r="BK580" s="69"/>
      <c r="BL580" s="69"/>
      <c r="BM580" s="69"/>
      <c r="BN580" s="69"/>
      <c r="BO580" s="69"/>
      <c r="BP580" s="69"/>
      <c r="BQ580" s="69"/>
      <c r="BR580" s="69"/>
      <c r="BS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69"/>
      <c r="AN581" s="69"/>
      <c r="AO581" s="69"/>
      <c r="AP581" s="69"/>
      <c r="AQ581" s="69"/>
      <c r="AR581" s="69"/>
      <c r="AS581" s="69"/>
      <c r="AT581" s="69"/>
      <c r="AU581" s="69"/>
      <c r="AV581" s="69"/>
      <c r="AW581" s="69"/>
      <c r="AX581" s="69"/>
      <c r="AY581" s="69"/>
      <c r="AZ581" s="69"/>
      <c r="BA581" s="69"/>
      <c r="BB581" s="69"/>
      <c r="BC581" s="69"/>
      <c r="BD581" s="69"/>
      <c r="BE581" s="69"/>
      <c r="BF581" s="69"/>
      <c r="BG581" s="69"/>
      <c r="BH581" s="69"/>
      <c r="BI581" s="69"/>
      <c r="BJ581" s="69"/>
      <c r="BK581" s="69"/>
      <c r="BL581" s="69"/>
      <c r="BM581" s="69"/>
      <c r="BN581" s="69"/>
      <c r="BO581" s="69"/>
      <c r="BP581" s="69"/>
      <c r="BQ581" s="69"/>
      <c r="BR581" s="69"/>
      <c r="BS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69"/>
      <c r="AN582" s="69"/>
      <c r="AO582" s="69"/>
      <c r="AP582" s="69"/>
      <c r="AQ582" s="69"/>
      <c r="AR582" s="69"/>
      <c r="AS582" s="69"/>
      <c r="AT582" s="69"/>
      <c r="AU582" s="69"/>
      <c r="AV582" s="69"/>
      <c r="AW582" s="69"/>
      <c r="AX582" s="69"/>
      <c r="AY582" s="69"/>
      <c r="AZ582" s="69"/>
      <c r="BA582" s="69"/>
      <c r="BB582" s="69"/>
      <c r="BC582" s="69"/>
      <c r="BD582" s="69"/>
      <c r="BE582" s="69"/>
      <c r="BF582" s="69"/>
      <c r="BG582" s="69"/>
      <c r="BH582" s="69"/>
      <c r="BI582" s="69"/>
      <c r="BJ582" s="69"/>
      <c r="BK582" s="69"/>
      <c r="BL582" s="69"/>
      <c r="BM582" s="69"/>
      <c r="BN582" s="69"/>
      <c r="BO582" s="69"/>
      <c r="BP582" s="69"/>
      <c r="BQ582" s="69"/>
      <c r="BR582" s="69"/>
      <c r="BS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69"/>
      <c r="AN583" s="69"/>
      <c r="AO583" s="69"/>
      <c r="AP583" s="69"/>
      <c r="AQ583" s="69"/>
      <c r="AR583" s="69"/>
      <c r="AS583" s="69"/>
      <c r="AT583" s="69"/>
      <c r="AU583" s="69"/>
      <c r="AV583" s="69"/>
      <c r="AW583" s="69"/>
      <c r="AX583" s="69"/>
      <c r="AY583" s="69"/>
      <c r="AZ583" s="69"/>
      <c r="BA583" s="69"/>
      <c r="BB583" s="69"/>
      <c r="BC583" s="69"/>
      <c r="BD583" s="69"/>
      <c r="BE583" s="69"/>
      <c r="BF583" s="69"/>
      <c r="BG583" s="69"/>
      <c r="BH583" s="69"/>
      <c r="BI583" s="69"/>
      <c r="BJ583" s="69"/>
      <c r="BK583" s="69"/>
      <c r="BL583" s="69"/>
      <c r="BM583" s="69"/>
      <c r="BN583" s="69"/>
      <c r="BO583" s="69"/>
      <c r="BP583" s="69"/>
      <c r="BQ583" s="69"/>
      <c r="BR583" s="69"/>
      <c r="BS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69"/>
      <c r="AN584" s="69"/>
      <c r="AO584" s="69"/>
      <c r="AP584" s="69"/>
      <c r="AQ584" s="69"/>
      <c r="AR584" s="69"/>
      <c r="AS584" s="69"/>
      <c r="AT584" s="69"/>
      <c r="AU584" s="69"/>
      <c r="AV584" s="69"/>
      <c r="AW584" s="69"/>
      <c r="AX584" s="69"/>
      <c r="AY584" s="69"/>
      <c r="AZ584" s="69"/>
      <c r="BA584" s="69"/>
      <c r="BB584" s="69"/>
      <c r="BC584" s="69"/>
      <c r="BD584" s="69"/>
      <c r="BE584" s="69"/>
      <c r="BF584" s="69"/>
      <c r="BG584" s="69"/>
      <c r="BH584" s="69"/>
      <c r="BI584" s="69"/>
      <c r="BJ584" s="69"/>
      <c r="BK584" s="69"/>
      <c r="BL584" s="69"/>
      <c r="BM584" s="69"/>
      <c r="BN584" s="69"/>
      <c r="BO584" s="69"/>
      <c r="BP584" s="69"/>
      <c r="BQ584" s="69"/>
      <c r="BR584" s="69"/>
      <c r="BS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69"/>
      <c r="AN585" s="69"/>
      <c r="AO585" s="69"/>
      <c r="AP585" s="69"/>
      <c r="AQ585" s="69"/>
      <c r="AR585" s="69"/>
      <c r="AS585" s="69"/>
      <c r="AT585" s="69"/>
      <c r="AU585" s="69"/>
      <c r="AV585" s="69"/>
      <c r="AW585" s="69"/>
      <c r="AX585" s="69"/>
      <c r="AY585" s="69"/>
      <c r="AZ585" s="69"/>
      <c r="BA585" s="69"/>
      <c r="BB585" s="69"/>
      <c r="BC585" s="69"/>
      <c r="BD585" s="69"/>
      <c r="BE585" s="69"/>
      <c r="BF585" s="69"/>
      <c r="BG585" s="69"/>
      <c r="BH585" s="69"/>
      <c r="BI585" s="69"/>
      <c r="BJ585" s="69"/>
      <c r="BK585" s="69"/>
      <c r="BL585" s="69"/>
      <c r="BM585" s="69"/>
      <c r="BN585" s="69"/>
      <c r="BO585" s="69"/>
      <c r="BP585" s="69"/>
      <c r="BQ585" s="69"/>
      <c r="BR585" s="69"/>
      <c r="BS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69"/>
      <c r="AN586" s="69"/>
      <c r="AO586" s="69"/>
      <c r="AP586" s="69"/>
      <c r="AQ586" s="69"/>
      <c r="AR586" s="69"/>
      <c r="AS586" s="69"/>
      <c r="AT586" s="69"/>
      <c r="AU586" s="69"/>
      <c r="AV586" s="69"/>
      <c r="AW586" s="69"/>
      <c r="AX586" s="69"/>
      <c r="AY586" s="69"/>
      <c r="AZ586" s="69"/>
      <c r="BA586" s="69"/>
      <c r="BB586" s="69"/>
      <c r="BC586" s="69"/>
      <c r="BD586" s="69"/>
      <c r="BE586" s="69"/>
      <c r="BF586" s="69"/>
      <c r="BG586" s="69"/>
      <c r="BH586" s="69"/>
      <c r="BI586" s="69"/>
      <c r="BJ586" s="69"/>
      <c r="BK586" s="69"/>
      <c r="BL586" s="69"/>
      <c r="BM586" s="69"/>
      <c r="BN586" s="69"/>
      <c r="BO586" s="69"/>
      <c r="BP586" s="69"/>
      <c r="BQ586" s="69"/>
      <c r="BR586" s="69"/>
      <c r="BS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69"/>
      <c r="AN587" s="69"/>
      <c r="AO587" s="69"/>
      <c r="AP587" s="69"/>
      <c r="AQ587" s="69"/>
      <c r="AR587" s="69"/>
      <c r="AS587" s="69"/>
      <c r="AT587" s="69"/>
      <c r="AU587" s="69"/>
      <c r="AV587" s="69"/>
      <c r="AW587" s="69"/>
      <c r="AX587" s="69"/>
      <c r="AY587" s="69"/>
      <c r="AZ587" s="69"/>
      <c r="BA587" s="69"/>
      <c r="BB587" s="69"/>
      <c r="BC587" s="69"/>
      <c r="BD587" s="69"/>
      <c r="BE587" s="69"/>
      <c r="BF587" s="69"/>
      <c r="BG587" s="69"/>
      <c r="BH587" s="69"/>
      <c r="BI587" s="69"/>
      <c r="BJ587" s="69"/>
      <c r="BK587" s="69"/>
      <c r="BL587" s="69"/>
      <c r="BM587" s="69"/>
      <c r="BN587" s="69"/>
      <c r="BO587" s="69"/>
      <c r="BP587" s="69"/>
      <c r="BQ587" s="69"/>
      <c r="BR587" s="69"/>
      <c r="BS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69"/>
      <c r="AN588" s="69"/>
      <c r="AO588" s="69"/>
      <c r="AP588" s="69"/>
      <c r="AQ588" s="69"/>
      <c r="AR588" s="69"/>
      <c r="AS588" s="69"/>
      <c r="AT588" s="69"/>
      <c r="AU588" s="69"/>
      <c r="AV588" s="69"/>
      <c r="AW588" s="69"/>
      <c r="AX588" s="69"/>
      <c r="AY588" s="69"/>
      <c r="AZ588" s="69"/>
      <c r="BA588" s="69"/>
      <c r="BB588" s="69"/>
      <c r="BC588" s="69"/>
      <c r="BD588" s="69"/>
      <c r="BE588" s="69"/>
      <c r="BF588" s="69"/>
      <c r="BG588" s="69"/>
      <c r="BH588" s="69"/>
      <c r="BI588" s="69"/>
      <c r="BJ588" s="69"/>
      <c r="BK588" s="69"/>
      <c r="BL588" s="69"/>
      <c r="BM588" s="69"/>
      <c r="BN588" s="69"/>
      <c r="BO588" s="69"/>
      <c r="BP588" s="69"/>
      <c r="BQ588" s="69"/>
      <c r="BR588" s="69"/>
      <c r="BS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69"/>
      <c r="AN589" s="69"/>
      <c r="AO589" s="69"/>
      <c r="AP589" s="69"/>
      <c r="AQ589" s="69"/>
      <c r="AR589" s="69"/>
      <c r="AS589" s="69"/>
      <c r="AT589" s="69"/>
      <c r="AU589" s="69"/>
      <c r="AV589" s="69"/>
      <c r="AW589" s="69"/>
      <c r="AX589" s="69"/>
      <c r="AY589" s="69"/>
      <c r="AZ589" s="69"/>
      <c r="BA589" s="69"/>
      <c r="BB589" s="69"/>
      <c r="BC589" s="69"/>
      <c r="BD589" s="69"/>
      <c r="BE589" s="69"/>
      <c r="BF589" s="69"/>
      <c r="BG589" s="69"/>
      <c r="BH589" s="69"/>
      <c r="BI589" s="69"/>
      <c r="BJ589" s="69"/>
      <c r="BK589" s="69"/>
      <c r="BL589" s="69"/>
      <c r="BM589" s="69"/>
      <c r="BN589" s="69"/>
      <c r="BO589" s="69"/>
      <c r="BP589" s="69"/>
      <c r="BQ589" s="69"/>
      <c r="BR589" s="69"/>
      <c r="BS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69"/>
      <c r="AN590" s="69"/>
      <c r="AO590" s="69"/>
      <c r="AP590" s="69"/>
      <c r="AQ590" s="69"/>
      <c r="AR590" s="69"/>
      <c r="AS590" s="69"/>
      <c r="AT590" s="69"/>
      <c r="AU590" s="69"/>
      <c r="AV590" s="69"/>
      <c r="AW590" s="69"/>
      <c r="AX590" s="69"/>
      <c r="AY590" s="69"/>
      <c r="AZ590" s="69"/>
      <c r="BA590" s="69"/>
      <c r="BB590" s="69"/>
      <c r="BC590" s="69"/>
      <c r="BD590" s="69"/>
      <c r="BE590" s="69"/>
      <c r="BF590" s="69"/>
      <c r="BG590" s="69"/>
      <c r="BH590" s="69"/>
      <c r="BI590" s="69"/>
      <c r="BJ590" s="69"/>
      <c r="BK590" s="69"/>
      <c r="BL590" s="69"/>
      <c r="BM590" s="69"/>
      <c r="BN590" s="69"/>
      <c r="BO590" s="69"/>
      <c r="BP590" s="69"/>
      <c r="BQ590" s="69"/>
      <c r="BR590" s="69"/>
      <c r="BS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69"/>
      <c r="AN591" s="69"/>
      <c r="AO591" s="69"/>
      <c r="AP591" s="69"/>
      <c r="AQ591" s="69"/>
      <c r="AR591" s="69"/>
      <c r="AS591" s="69"/>
      <c r="AT591" s="69"/>
      <c r="AU591" s="69"/>
      <c r="AV591" s="69"/>
      <c r="AW591" s="69"/>
      <c r="AX591" s="69"/>
      <c r="AY591" s="69"/>
      <c r="AZ591" s="69"/>
      <c r="BA591" s="69"/>
      <c r="BB591" s="69"/>
      <c r="BC591" s="69"/>
      <c r="BD591" s="69"/>
      <c r="BE591" s="69"/>
      <c r="BF591" s="69"/>
      <c r="BG591" s="69"/>
      <c r="BH591" s="69"/>
      <c r="BI591" s="69"/>
      <c r="BJ591" s="69"/>
      <c r="BK591" s="69"/>
      <c r="BL591" s="69"/>
      <c r="BM591" s="69"/>
      <c r="BN591" s="69"/>
      <c r="BO591" s="69"/>
      <c r="BP591" s="69"/>
      <c r="BQ591" s="69"/>
      <c r="BR591" s="69"/>
      <c r="BS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69"/>
      <c r="AN592" s="69"/>
      <c r="AO592" s="69"/>
      <c r="AP592" s="69"/>
      <c r="AQ592" s="69"/>
      <c r="AR592" s="69"/>
      <c r="AS592" s="69"/>
      <c r="AT592" s="69"/>
      <c r="AU592" s="69"/>
      <c r="AV592" s="69"/>
      <c r="AW592" s="69"/>
      <c r="AX592" s="69"/>
      <c r="AY592" s="69"/>
      <c r="AZ592" s="69"/>
      <c r="BA592" s="69"/>
      <c r="BB592" s="69"/>
      <c r="BC592" s="69"/>
      <c r="BD592" s="69"/>
      <c r="BE592" s="69"/>
      <c r="BF592" s="69"/>
      <c r="BG592" s="69"/>
      <c r="BH592" s="69"/>
      <c r="BI592" s="69"/>
      <c r="BJ592" s="69"/>
      <c r="BK592" s="69"/>
      <c r="BL592" s="69"/>
      <c r="BM592" s="69"/>
      <c r="BN592" s="69"/>
      <c r="BO592" s="69"/>
      <c r="BP592" s="69"/>
      <c r="BQ592" s="69"/>
      <c r="BR592" s="69"/>
      <c r="BS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69"/>
      <c r="AN593" s="69"/>
      <c r="AO593" s="69"/>
      <c r="AP593" s="69"/>
      <c r="AQ593" s="69"/>
      <c r="AR593" s="69"/>
      <c r="AS593" s="69"/>
      <c r="AT593" s="69"/>
      <c r="AU593" s="69"/>
      <c r="AV593" s="69"/>
      <c r="AW593" s="69"/>
      <c r="AX593" s="69"/>
      <c r="AY593" s="69"/>
      <c r="AZ593" s="69"/>
      <c r="BA593" s="69"/>
      <c r="BB593" s="69"/>
      <c r="BC593" s="69"/>
      <c r="BD593" s="69"/>
      <c r="BE593" s="69"/>
      <c r="BF593" s="69"/>
      <c r="BG593" s="69"/>
      <c r="BH593" s="69"/>
      <c r="BI593" s="69"/>
      <c r="BJ593" s="69"/>
      <c r="BK593" s="69"/>
      <c r="BL593" s="69"/>
      <c r="BM593" s="69"/>
      <c r="BN593" s="69"/>
      <c r="BO593" s="69"/>
      <c r="BP593" s="69"/>
      <c r="BQ593" s="69"/>
      <c r="BR593" s="69"/>
      <c r="BS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69"/>
      <c r="AN594" s="69"/>
      <c r="AO594" s="69"/>
      <c r="AP594" s="69"/>
      <c r="AQ594" s="69"/>
      <c r="AR594" s="69"/>
      <c r="AS594" s="69"/>
      <c r="AT594" s="69"/>
      <c r="AU594" s="69"/>
      <c r="AV594" s="69"/>
      <c r="AW594" s="69"/>
      <c r="AX594" s="69"/>
      <c r="AY594" s="69"/>
      <c r="AZ594" s="69"/>
      <c r="BA594" s="69"/>
      <c r="BB594" s="69"/>
      <c r="BC594" s="69"/>
      <c r="BD594" s="69"/>
      <c r="BE594" s="69"/>
      <c r="BF594" s="69"/>
      <c r="BG594" s="69"/>
      <c r="BH594" s="69"/>
      <c r="BI594" s="69"/>
      <c r="BJ594" s="69"/>
      <c r="BK594" s="69"/>
      <c r="BL594" s="69"/>
      <c r="BM594" s="69"/>
      <c r="BN594" s="69"/>
      <c r="BO594" s="69"/>
      <c r="BP594" s="69"/>
      <c r="BQ594" s="69"/>
      <c r="BR594" s="69"/>
      <c r="BS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c r="AP595" s="69"/>
      <c r="AQ595" s="69"/>
      <c r="AR595" s="69"/>
      <c r="AS595" s="69"/>
      <c r="AT595" s="69"/>
      <c r="AU595" s="69"/>
      <c r="AV595" s="69"/>
      <c r="AW595" s="69"/>
      <c r="AX595" s="69"/>
      <c r="AY595" s="69"/>
      <c r="AZ595" s="69"/>
      <c r="BA595" s="69"/>
      <c r="BB595" s="69"/>
      <c r="BC595" s="69"/>
      <c r="BD595" s="69"/>
      <c r="BE595" s="69"/>
      <c r="BF595" s="69"/>
      <c r="BG595" s="69"/>
      <c r="BH595" s="69"/>
      <c r="BI595" s="69"/>
      <c r="BJ595" s="69"/>
      <c r="BK595" s="69"/>
      <c r="BL595" s="69"/>
      <c r="BM595" s="69"/>
      <c r="BN595" s="69"/>
      <c r="BO595" s="69"/>
      <c r="BP595" s="69"/>
      <c r="BQ595" s="69"/>
      <c r="BR595" s="69"/>
      <c r="BS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69"/>
      <c r="AN596" s="69"/>
      <c r="AO596" s="69"/>
      <c r="AP596" s="69"/>
      <c r="AQ596" s="69"/>
      <c r="AR596" s="69"/>
      <c r="AS596" s="69"/>
      <c r="AT596" s="69"/>
      <c r="AU596" s="69"/>
      <c r="AV596" s="69"/>
      <c r="AW596" s="69"/>
      <c r="AX596" s="69"/>
      <c r="AY596" s="69"/>
      <c r="AZ596" s="69"/>
      <c r="BA596" s="69"/>
      <c r="BB596" s="69"/>
      <c r="BC596" s="69"/>
      <c r="BD596" s="69"/>
      <c r="BE596" s="69"/>
      <c r="BF596" s="69"/>
      <c r="BG596" s="69"/>
      <c r="BH596" s="69"/>
      <c r="BI596" s="69"/>
      <c r="BJ596" s="69"/>
      <c r="BK596" s="69"/>
      <c r="BL596" s="69"/>
      <c r="BM596" s="69"/>
      <c r="BN596" s="69"/>
      <c r="BO596" s="69"/>
      <c r="BP596" s="69"/>
      <c r="BQ596" s="69"/>
      <c r="BR596" s="69"/>
      <c r="BS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c r="AN597" s="69"/>
      <c r="AO597" s="69"/>
      <c r="AP597" s="69"/>
      <c r="AQ597" s="69"/>
      <c r="AR597" s="69"/>
      <c r="AS597" s="69"/>
      <c r="AT597" s="69"/>
      <c r="AU597" s="69"/>
      <c r="AV597" s="69"/>
      <c r="AW597" s="69"/>
      <c r="AX597" s="69"/>
      <c r="AY597" s="69"/>
      <c r="AZ597" s="69"/>
      <c r="BA597" s="69"/>
      <c r="BB597" s="69"/>
      <c r="BC597" s="69"/>
      <c r="BD597" s="69"/>
      <c r="BE597" s="69"/>
      <c r="BF597" s="69"/>
      <c r="BG597" s="69"/>
      <c r="BH597" s="69"/>
      <c r="BI597" s="69"/>
      <c r="BJ597" s="69"/>
      <c r="BK597" s="69"/>
      <c r="BL597" s="69"/>
      <c r="BM597" s="69"/>
      <c r="BN597" s="69"/>
      <c r="BO597" s="69"/>
      <c r="BP597" s="69"/>
      <c r="BQ597" s="69"/>
      <c r="BR597" s="69"/>
      <c r="BS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69"/>
      <c r="AN598" s="69"/>
      <c r="AO598" s="69"/>
      <c r="AP598" s="69"/>
      <c r="AQ598" s="69"/>
      <c r="AR598" s="69"/>
      <c r="AS598" s="69"/>
      <c r="AT598" s="69"/>
      <c r="AU598" s="69"/>
      <c r="AV598" s="69"/>
      <c r="AW598" s="69"/>
      <c r="AX598" s="69"/>
      <c r="AY598" s="69"/>
      <c r="AZ598" s="69"/>
      <c r="BA598" s="69"/>
      <c r="BB598" s="69"/>
      <c r="BC598" s="69"/>
      <c r="BD598" s="69"/>
      <c r="BE598" s="69"/>
      <c r="BF598" s="69"/>
      <c r="BG598" s="69"/>
      <c r="BH598" s="69"/>
      <c r="BI598" s="69"/>
      <c r="BJ598" s="69"/>
      <c r="BK598" s="69"/>
      <c r="BL598" s="69"/>
      <c r="BM598" s="69"/>
      <c r="BN598" s="69"/>
      <c r="BO598" s="69"/>
      <c r="BP598" s="69"/>
      <c r="BQ598" s="69"/>
      <c r="BR598" s="69"/>
      <c r="BS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69"/>
      <c r="AN599" s="69"/>
      <c r="AO599" s="69"/>
      <c r="AP599" s="69"/>
      <c r="AQ599" s="69"/>
      <c r="AR599" s="69"/>
      <c r="AS599" s="69"/>
      <c r="AT599" s="69"/>
      <c r="AU599" s="69"/>
      <c r="AV599" s="69"/>
      <c r="AW599" s="69"/>
      <c r="AX599" s="69"/>
      <c r="AY599" s="69"/>
      <c r="AZ599" s="69"/>
      <c r="BA599" s="69"/>
      <c r="BB599" s="69"/>
      <c r="BC599" s="69"/>
      <c r="BD599" s="69"/>
      <c r="BE599" s="69"/>
      <c r="BF599" s="69"/>
      <c r="BG599" s="69"/>
      <c r="BH599" s="69"/>
      <c r="BI599" s="69"/>
      <c r="BJ599" s="69"/>
      <c r="BK599" s="69"/>
      <c r="BL599" s="69"/>
      <c r="BM599" s="69"/>
      <c r="BN599" s="69"/>
      <c r="BO599" s="69"/>
      <c r="BP599" s="69"/>
      <c r="BQ599" s="69"/>
      <c r="BR599" s="69"/>
      <c r="BS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69"/>
      <c r="AN600" s="69"/>
      <c r="AO600" s="69"/>
      <c r="AP600" s="69"/>
      <c r="AQ600" s="69"/>
      <c r="AR600" s="69"/>
      <c r="AS600" s="69"/>
      <c r="AT600" s="69"/>
      <c r="AU600" s="69"/>
      <c r="AV600" s="69"/>
      <c r="AW600" s="69"/>
      <c r="AX600" s="69"/>
      <c r="AY600" s="69"/>
      <c r="AZ600" s="69"/>
      <c r="BA600" s="69"/>
      <c r="BB600" s="69"/>
      <c r="BC600" s="69"/>
      <c r="BD600" s="69"/>
      <c r="BE600" s="69"/>
      <c r="BF600" s="69"/>
      <c r="BG600" s="69"/>
      <c r="BH600" s="69"/>
      <c r="BI600" s="69"/>
      <c r="BJ600" s="69"/>
      <c r="BK600" s="69"/>
      <c r="BL600" s="69"/>
      <c r="BM600" s="69"/>
      <c r="BN600" s="69"/>
      <c r="BO600" s="69"/>
      <c r="BP600" s="69"/>
      <c r="BQ600" s="69"/>
      <c r="BR600" s="69"/>
      <c r="BS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69"/>
      <c r="AN601" s="69"/>
      <c r="AO601" s="69"/>
      <c r="AP601" s="69"/>
      <c r="AQ601" s="69"/>
      <c r="AR601" s="69"/>
      <c r="AS601" s="69"/>
      <c r="AT601" s="69"/>
      <c r="AU601" s="69"/>
      <c r="AV601" s="69"/>
      <c r="AW601" s="69"/>
      <c r="AX601" s="69"/>
      <c r="AY601" s="69"/>
      <c r="AZ601" s="69"/>
      <c r="BA601" s="69"/>
      <c r="BB601" s="69"/>
      <c r="BC601" s="69"/>
      <c r="BD601" s="69"/>
      <c r="BE601" s="69"/>
      <c r="BF601" s="69"/>
      <c r="BG601" s="69"/>
      <c r="BH601" s="69"/>
      <c r="BI601" s="69"/>
      <c r="BJ601" s="69"/>
      <c r="BK601" s="69"/>
      <c r="BL601" s="69"/>
      <c r="BM601" s="69"/>
      <c r="BN601" s="69"/>
      <c r="BO601" s="69"/>
      <c r="BP601" s="69"/>
      <c r="BQ601" s="69"/>
      <c r="BR601" s="69"/>
      <c r="BS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69"/>
      <c r="AN602" s="69"/>
      <c r="AO602" s="69"/>
      <c r="AP602" s="69"/>
      <c r="AQ602" s="69"/>
      <c r="AR602" s="69"/>
      <c r="AS602" s="69"/>
      <c r="AT602" s="69"/>
      <c r="AU602" s="69"/>
      <c r="AV602" s="69"/>
      <c r="AW602" s="69"/>
      <c r="AX602" s="69"/>
      <c r="AY602" s="69"/>
      <c r="AZ602" s="69"/>
      <c r="BA602" s="69"/>
      <c r="BB602" s="69"/>
      <c r="BC602" s="69"/>
      <c r="BD602" s="69"/>
      <c r="BE602" s="69"/>
      <c r="BF602" s="69"/>
      <c r="BG602" s="69"/>
      <c r="BH602" s="69"/>
      <c r="BI602" s="69"/>
      <c r="BJ602" s="69"/>
      <c r="BK602" s="69"/>
      <c r="BL602" s="69"/>
      <c r="BM602" s="69"/>
      <c r="BN602" s="69"/>
      <c r="BO602" s="69"/>
      <c r="BP602" s="69"/>
      <c r="BQ602" s="69"/>
      <c r="BR602" s="69"/>
      <c r="BS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69"/>
      <c r="AN603" s="69"/>
      <c r="AO603" s="69"/>
      <c r="AP603" s="69"/>
      <c r="AQ603" s="69"/>
      <c r="AR603" s="69"/>
      <c r="AS603" s="69"/>
      <c r="AT603" s="69"/>
      <c r="AU603" s="69"/>
      <c r="AV603" s="69"/>
      <c r="AW603" s="69"/>
      <c r="AX603" s="69"/>
      <c r="AY603" s="69"/>
      <c r="AZ603" s="69"/>
      <c r="BA603" s="69"/>
      <c r="BB603" s="69"/>
      <c r="BC603" s="69"/>
      <c r="BD603" s="69"/>
      <c r="BE603" s="69"/>
      <c r="BF603" s="69"/>
      <c r="BG603" s="69"/>
      <c r="BH603" s="69"/>
      <c r="BI603" s="69"/>
      <c r="BJ603" s="69"/>
      <c r="BK603" s="69"/>
      <c r="BL603" s="69"/>
      <c r="BM603" s="69"/>
      <c r="BN603" s="69"/>
      <c r="BO603" s="69"/>
      <c r="BP603" s="69"/>
      <c r="BQ603" s="69"/>
      <c r="BR603" s="69"/>
      <c r="BS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69"/>
      <c r="AN604" s="69"/>
      <c r="AO604" s="69"/>
      <c r="AP604" s="69"/>
      <c r="AQ604" s="69"/>
      <c r="AR604" s="69"/>
      <c r="AS604" s="69"/>
      <c r="AT604" s="69"/>
      <c r="AU604" s="69"/>
      <c r="AV604" s="69"/>
      <c r="AW604" s="69"/>
      <c r="AX604" s="69"/>
      <c r="AY604" s="69"/>
      <c r="AZ604" s="69"/>
      <c r="BA604" s="69"/>
      <c r="BB604" s="69"/>
      <c r="BC604" s="69"/>
      <c r="BD604" s="69"/>
      <c r="BE604" s="69"/>
      <c r="BF604" s="69"/>
      <c r="BG604" s="69"/>
      <c r="BH604" s="69"/>
      <c r="BI604" s="69"/>
      <c r="BJ604" s="69"/>
      <c r="BK604" s="69"/>
      <c r="BL604" s="69"/>
      <c r="BM604" s="69"/>
      <c r="BN604" s="69"/>
      <c r="BO604" s="69"/>
      <c r="BP604" s="69"/>
      <c r="BQ604" s="69"/>
      <c r="BR604" s="69"/>
      <c r="BS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69"/>
      <c r="AN605" s="69"/>
      <c r="AO605" s="69"/>
      <c r="AP605" s="69"/>
      <c r="AQ605" s="69"/>
      <c r="AR605" s="69"/>
      <c r="AS605" s="69"/>
      <c r="AT605" s="69"/>
      <c r="AU605" s="69"/>
      <c r="AV605" s="69"/>
      <c r="AW605" s="69"/>
      <c r="AX605" s="69"/>
      <c r="AY605" s="69"/>
      <c r="AZ605" s="69"/>
      <c r="BA605" s="69"/>
      <c r="BB605" s="69"/>
      <c r="BC605" s="69"/>
      <c r="BD605" s="69"/>
      <c r="BE605" s="69"/>
      <c r="BF605" s="69"/>
      <c r="BG605" s="69"/>
      <c r="BH605" s="69"/>
      <c r="BI605" s="69"/>
      <c r="BJ605" s="69"/>
      <c r="BK605" s="69"/>
      <c r="BL605" s="69"/>
      <c r="BM605" s="69"/>
      <c r="BN605" s="69"/>
      <c r="BO605" s="69"/>
      <c r="BP605" s="69"/>
      <c r="BQ605" s="69"/>
      <c r="BR605" s="69"/>
      <c r="BS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69"/>
      <c r="AN606" s="69"/>
      <c r="AO606" s="69"/>
      <c r="AP606" s="69"/>
      <c r="AQ606" s="69"/>
      <c r="AR606" s="69"/>
      <c r="AS606" s="69"/>
      <c r="AT606" s="69"/>
      <c r="AU606" s="69"/>
      <c r="AV606" s="69"/>
      <c r="AW606" s="69"/>
      <c r="AX606" s="69"/>
      <c r="AY606" s="69"/>
      <c r="AZ606" s="69"/>
      <c r="BA606" s="69"/>
      <c r="BB606" s="69"/>
      <c r="BC606" s="69"/>
      <c r="BD606" s="69"/>
      <c r="BE606" s="69"/>
      <c r="BF606" s="69"/>
      <c r="BG606" s="69"/>
      <c r="BH606" s="69"/>
      <c r="BI606" s="69"/>
      <c r="BJ606" s="69"/>
      <c r="BK606" s="69"/>
      <c r="BL606" s="69"/>
      <c r="BM606" s="69"/>
      <c r="BN606" s="69"/>
      <c r="BO606" s="69"/>
      <c r="BP606" s="69"/>
      <c r="BQ606" s="69"/>
      <c r="BR606" s="69"/>
      <c r="BS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69"/>
      <c r="AN607" s="69"/>
      <c r="AO607" s="69"/>
      <c r="AP607" s="69"/>
      <c r="AQ607" s="69"/>
      <c r="AR607" s="69"/>
      <c r="AS607" s="69"/>
      <c r="AT607" s="69"/>
      <c r="AU607" s="69"/>
      <c r="AV607" s="69"/>
      <c r="AW607" s="69"/>
      <c r="AX607" s="69"/>
      <c r="AY607" s="69"/>
      <c r="AZ607" s="69"/>
      <c r="BA607" s="69"/>
      <c r="BB607" s="69"/>
      <c r="BC607" s="69"/>
      <c r="BD607" s="69"/>
      <c r="BE607" s="69"/>
      <c r="BF607" s="69"/>
      <c r="BG607" s="69"/>
      <c r="BH607" s="69"/>
      <c r="BI607" s="69"/>
      <c r="BJ607" s="69"/>
      <c r="BK607" s="69"/>
      <c r="BL607" s="69"/>
      <c r="BM607" s="69"/>
      <c r="BN607" s="69"/>
      <c r="BO607" s="69"/>
      <c r="BP607" s="69"/>
      <c r="BQ607" s="69"/>
      <c r="BR607" s="69"/>
      <c r="BS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69"/>
      <c r="AN608" s="69"/>
      <c r="AO608" s="69"/>
      <c r="AP608" s="69"/>
      <c r="AQ608" s="69"/>
      <c r="AR608" s="69"/>
      <c r="AS608" s="69"/>
      <c r="AT608" s="69"/>
      <c r="AU608" s="69"/>
      <c r="AV608" s="69"/>
      <c r="AW608" s="69"/>
      <c r="AX608" s="69"/>
      <c r="AY608" s="69"/>
      <c r="AZ608" s="69"/>
      <c r="BA608" s="69"/>
      <c r="BB608" s="69"/>
      <c r="BC608" s="69"/>
      <c r="BD608" s="69"/>
      <c r="BE608" s="69"/>
      <c r="BF608" s="69"/>
      <c r="BG608" s="69"/>
      <c r="BH608" s="69"/>
      <c r="BI608" s="69"/>
      <c r="BJ608" s="69"/>
      <c r="BK608" s="69"/>
      <c r="BL608" s="69"/>
      <c r="BM608" s="69"/>
      <c r="BN608" s="69"/>
      <c r="BO608" s="69"/>
      <c r="BP608" s="69"/>
      <c r="BQ608" s="69"/>
      <c r="BR608" s="69"/>
      <c r="BS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69"/>
      <c r="AN609" s="69"/>
      <c r="AO609" s="69"/>
      <c r="AP609" s="69"/>
      <c r="AQ609" s="69"/>
      <c r="AR609" s="69"/>
      <c r="AS609" s="69"/>
      <c r="AT609" s="69"/>
      <c r="AU609" s="69"/>
      <c r="AV609" s="69"/>
      <c r="AW609" s="69"/>
      <c r="AX609" s="69"/>
      <c r="AY609" s="69"/>
      <c r="AZ609" s="69"/>
      <c r="BA609" s="69"/>
      <c r="BB609" s="69"/>
      <c r="BC609" s="69"/>
      <c r="BD609" s="69"/>
      <c r="BE609" s="69"/>
      <c r="BF609" s="69"/>
      <c r="BG609" s="69"/>
      <c r="BH609" s="69"/>
      <c r="BI609" s="69"/>
      <c r="BJ609" s="69"/>
      <c r="BK609" s="69"/>
      <c r="BL609" s="69"/>
      <c r="BM609" s="69"/>
      <c r="BN609" s="69"/>
      <c r="BO609" s="69"/>
      <c r="BP609" s="69"/>
      <c r="BQ609" s="69"/>
      <c r="BR609" s="69"/>
      <c r="BS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69"/>
      <c r="AN610" s="69"/>
      <c r="AO610" s="69"/>
      <c r="AP610" s="69"/>
      <c r="AQ610" s="69"/>
      <c r="AR610" s="69"/>
      <c r="AS610" s="69"/>
      <c r="AT610" s="69"/>
      <c r="AU610" s="69"/>
      <c r="AV610" s="69"/>
      <c r="AW610" s="69"/>
      <c r="AX610" s="69"/>
      <c r="AY610" s="69"/>
      <c r="AZ610" s="69"/>
      <c r="BA610" s="69"/>
      <c r="BB610" s="69"/>
      <c r="BC610" s="69"/>
      <c r="BD610" s="69"/>
      <c r="BE610" s="69"/>
      <c r="BF610" s="69"/>
      <c r="BG610" s="69"/>
      <c r="BH610" s="69"/>
      <c r="BI610" s="69"/>
      <c r="BJ610" s="69"/>
      <c r="BK610" s="69"/>
      <c r="BL610" s="69"/>
      <c r="BM610" s="69"/>
      <c r="BN610" s="69"/>
      <c r="BO610" s="69"/>
      <c r="BP610" s="69"/>
      <c r="BQ610" s="69"/>
      <c r="BR610" s="69"/>
      <c r="BS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69"/>
      <c r="AN611" s="69"/>
      <c r="AO611" s="69"/>
      <c r="AP611" s="69"/>
      <c r="AQ611" s="69"/>
      <c r="AR611" s="69"/>
      <c r="AS611" s="69"/>
      <c r="AT611" s="69"/>
      <c r="AU611" s="69"/>
      <c r="AV611" s="69"/>
      <c r="AW611" s="69"/>
      <c r="AX611" s="69"/>
      <c r="AY611" s="69"/>
      <c r="AZ611" s="69"/>
      <c r="BA611" s="69"/>
      <c r="BB611" s="69"/>
      <c r="BC611" s="69"/>
      <c r="BD611" s="69"/>
      <c r="BE611" s="69"/>
      <c r="BF611" s="69"/>
      <c r="BG611" s="69"/>
      <c r="BH611" s="69"/>
      <c r="BI611" s="69"/>
      <c r="BJ611" s="69"/>
      <c r="BK611" s="69"/>
      <c r="BL611" s="69"/>
      <c r="BM611" s="69"/>
      <c r="BN611" s="69"/>
      <c r="BO611" s="69"/>
      <c r="BP611" s="69"/>
      <c r="BQ611" s="69"/>
      <c r="BR611" s="69"/>
      <c r="BS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69"/>
      <c r="AN612" s="69"/>
      <c r="AO612" s="69"/>
      <c r="AP612" s="69"/>
      <c r="AQ612" s="69"/>
      <c r="AR612" s="69"/>
      <c r="AS612" s="69"/>
      <c r="AT612" s="69"/>
      <c r="AU612" s="69"/>
      <c r="AV612" s="69"/>
      <c r="AW612" s="69"/>
      <c r="AX612" s="69"/>
      <c r="AY612" s="69"/>
      <c r="AZ612" s="69"/>
      <c r="BA612" s="69"/>
      <c r="BB612" s="69"/>
      <c r="BC612" s="69"/>
      <c r="BD612" s="69"/>
      <c r="BE612" s="69"/>
      <c r="BF612" s="69"/>
      <c r="BG612" s="69"/>
      <c r="BH612" s="69"/>
      <c r="BI612" s="69"/>
      <c r="BJ612" s="69"/>
      <c r="BK612" s="69"/>
      <c r="BL612" s="69"/>
      <c r="BM612" s="69"/>
      <c r="BN612" s="69"/>
      <c r="BO612" s="69"/>
      <c r="BP612" s="69"/>
      <c r="BQ612" s="69"/>
      <c r="BR612" s="69"/>
      <c r="BS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69"/>
      <c r="AN613" s="69"/>
      <c r="AO613" s="69"/>
      <c r="AP613" s="69"/>
      <c r="AQ613" s="69"/>
      <c r="AR613" s="69"/>
      <c r="AS613" s="69"/>
      <c r="AT613" s="69"/>
      <c r="AU613" s="69"/>
      <c r="AV613" s="69"/>
      <c r="AW613" s="69"/>
      <c r="AX613" s="69"/>
      <c r="AY613" s="69"/>
      <c r="AZ613" s="69"/>
      <c r="BA613" s="69"/>
      <c r="BB613" s="69"/>
      <c r="BC613" s="69"/>
      <c r="BD613" s="69"/>
      <c r="BE613" s="69"/>
      <c r="BF613" s="69"/>
      <c r="BG613" s="69"/>
      <c r="BH613" s="69"/>
      <c r="BI613" s="69"/>
      <c r="BJ613" s="69"/>
      <c r="BK613" s="69"/>
      <c r="BL613" s="69"/>
      <c r="BM613" s="69"/>
      <c r="BN613" s="69"/>
      <c r="BO613" s="69"/>
      <c r="BP613" s="69"/>
      <c r="BQ613" s="69"/>
      <c r="BR613" s="69"/>
      <c r="BS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c r="AP614" s="69"/>
      <c r="AQ614" s="69"/>
      <c r="AR614" s="69"/>
      <c r="AS614" s="69"/>
      <c r="AT614" s="69"/>
      <c r="AU614" s="69"/>
      <c r="AV614" s="69"/>
      <c r="AW614" s="69"/>
      <c r="AX614" s="69"/>
      <c r="AY614" s="69"/>
      <c r="AZ614" s="69"/>
      <c r="BA614" s="69"/>
      <c r="BB614" s="69"/>
      <c r="BC614" s="69"/>
      <c r="BD614" s="69"/>
      <c r="BE614" s="69"/>
      <c r="BF614" s="69"/>
      <c r="BG614" s="69"/>
      <c r="BH614" s="69"/>
      <c r="BI614" s="69"/>
      <c r="BJ614" s="69"/>
      <c r="BK614" s="69"/>
      <c r="BL614" s="69"/>
      <c r="BM614" s="69"/>
      <c r="BN614" s="69"/>
      <c r="BO614" s="69"/>
      <c r="BP614" s="69"/>
      <c r="BQ614" s="69"/>
      <c r="BR614" s="69"/>
      <c r="BS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c r="AN615" s="69"/>
      <c r="AO615" s="69"/>
      <c r="AP615" s="69"/>
      <c r="AQ615" s="69"/>
      <c r="AR615" s="69"/>
      <c r="AS615" s="69"/>
      <c r="AT615" s="69"/>
      <c r="AU615" s="69"/>
      <c r="AV615" s="69"/>
      <c r="AW615" s="69"/>
      <c r="AX615" s="69"/>
      <c r="AY615" s="69"/>
      <c r="AZ615" s="69"/>
      <c r="BA615" s="69"/>
      <c r="BB615" s="69"/>
      <c r="BC615" s="69"/>
      <c r="BD615" s="69"/>
      <c r="BE615" s="69"/>
      <c r="BF615" s="69"/>
      <c r="BG615" s="69"/>
      <c r="BH615" s="69"/>
      <c r="BI615" s="69"/>
      <c r="BJ615" s="69"/>
      <c r="BK615" s="69"/>
      <c r="BL615" s="69"/>
      <c r="BM615" s="69"/>
      <c r="BN615" s="69"/>
      <c r="BO615" s="69"/>
      <c r="BP615" s="69"/>
      <c r="BQ615" s="69"/>
      <c r="BR615" s="69"/>
      <c r="BS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c r="AN616" s="69"/>
      <c r="AO616" s="69"/>
      <c r="AP616" s="69"/>
      <c r="AQ616" s="69"/>
      <c r="AR616" s="69"/>
      <c r="AS616" s="69"/>
      <c r="AT616" s="69"/>
      <c r="AU616" s="69"/>
      <c r="AV616" s="69"/>
      <c r="AW616" s="69"/>
      <c r="AX616" s="69"/>
      <c r="AY616" s="69"/>
      <c r="AZ616" s="69"/>
      <c r="BA616" s="69"/>
      <c r="BB616" s="69"/>
      <c r="BC616" s="69"/>
      <c r="BD616" s="69"/>
      <c r="BE616" s="69"/>
      <c r="BF616" s="69"/>
      <c r="BG616" s="69"/>
      <c r="BH616" s="69"/>
      <c r="BI616" s="69"/>
      <c r="BJ616" s="69"/>
      <c r="BK616" s="69"/>
      <c r="BL616" s="69"/>
      <c r="BM616" s="69"/>
      <c r="BN616" s="69"/>
      <c r="BO616" s="69"/>
      <c r="BP616" s="69"/>
      <c r="BQ616" s="69"/>
      <c r="BR616" s="69"/>
      <c r="BS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69"/>
      <c r="AN617" s="69"/>
      <c r="AO617" s="69"/>
      <c r="AP617" s="69"/>
      <c r="AQ617" s="69"/>
      <c r="AR617" s="69"/>
      <c r="AS617" s="69"/>
      <c r="AT617" s="69"/>
      <c r="AU617" s="69"/>
      <c r="AV617" s="69"/>
      <c r="AW617" s="69"/>
      <c r="AX617" s="69"/>
      <c r="AY617" s="69"/>
      <c r="AZ617" s="69"/>
      <c r="BA617" s="69"/>
      <c r="BB617" s="69"/>
      <c r="BC617" s="69"/>
      <c r="BD617" s="69"/>
      <c r="BE617" s="69"/>
      <c r="BF617" s="69"/>
      <c r="BG617" s="69"/>
      <c r="BH617" s="69"/>
      <c r="BI617" s="69"/>
      <c r="BJ617" s="69"/>
      <c r="BK617" s="69"/>
      <c r="BL617" s="69"/>
      <c r="BM617" s="69"/>
      <c r="BN617" s="69"/>
      <c r="BO617" s="69"/>
      <c r="BP617" s="69"/>
      <c r="BQ617" s="69"/>
      <c r="BR617" s="69"/>
      <c r="BS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c r="AN618" s="69"/>
      <c r="AO618" s="69"/>
      <c r="AP618" s="69"/>
      <c r="AQ618" s="69"/>
      <c r="AR618" s="69"/>
      <c r="AS618" s="69"/>
      <c r="AT618" s="69"/>
      <c r="AU618" s="69"/>
      <c r="AV618" s="69"/>
      <c r="AW618" s="69"/>
      <c r="AX618" s="69"/>
      <c r="AY618" s="69"/>
      <c r="AZ618" s="69"/>
      <c r="BA618" s="69"/>
      <c r="BB618" s="69"/>
      <c r="BC618" s="69"/>
      <c r="BD618" s="69"/>
      <c r="BE618" s="69"/>
      <c r="BF618" s="69"/>
      <c r="BG618" s="69"/>
      <c r="BH618" s="69"/>
      <c r="BI618" s="69"/>
      <c r="BJ618" s="69"/>
      <c r="BK618" s="69"/>
      <c r="BL618" s="69"/>
      <c r="BM618" s="69"/>
      <c r="BN618" s="69"/>
      <c r="BO618" s="69"/>
      <c r="BP618" s="69"/>
      <c r="BQ618" s="69"/>
      <c r="BR618" s="69"/>
      <c r="BS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c r="AN619" s="69"/>
      <c r="AO619" s="69"/>
      <c r="AP619" s="69"/>
      <c r="AQ619" s="69"/>
      <c r="AR619" s="69"/>
      <c r="AS619" s="69"/>
      <c r="AT619" s="69"/>
      <c r="AU619" s="69"/>
      <c r="AV619" s="69"/>
      <c r="AW619" s="69"/>
      <c r="AX619" s="69"/>
      <c r="AY619" s="69"/>
      <c r="AZ619" s="69"/>
      <c r="BA619" s="69"/>
      <c r="BB619" s="69"/>
      <c r="BC619" s="69"/>
      <c r="BD619" s="69"/>
      <c r="BE619" s="69"/>
      <c r="BF619" s="69"/>
      <c r="BG619" s="69"/>
      <c r="BH619" s="69"/>
      <c r="BI619" s="69"/>
      <c r="BJ619" s="69"/>
      <c r="BK619" s="69"/>
      <c r="BL619" s="69"/>
      <c r="BM619" s="69"/>
      <c r="BN619" s="69"/>
      <c r="BO619" s="69"/>
      <c r="BP619" s="69"/>
      <c r="BQ619" s="69"/>
      <c r="BR619" s="69"/>
      <c r="BS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69"/>
      <c r="AN620" s="69"/>
      <c r="AO620" s="69"/>
      <c r="AP620" s="69"/>
      <c r="AQ620" s="69"/>
      <c r="AR620" s="69"/>
      <c r="AS620" s="69"/>
      <c r="AT620" s="69"/>
      <c r="AU620" s="69"/>
      <c r="AV620" s="69"/>
      <c r="AW620" s="69"/>
      <c r="AX620" s="69"/>
      <c r="AY620" s="69"/>
      <c r="AZ620" s="69"/>
      <c r="BA620" s="69"/>
      <c r="BB620" s="69"/>
      <c r="BC620" s="69"/>
      <c r="BD620" s="69"/>
      <c r="BE620" s="69"/>
      <c r="BF620" s="69"/>
      <c r="BG620" s="69"/>
      <c r="BH620" s="69"/>
      <c r="BI620" s="69"/>
      <c r="BJ620" s="69"/>
      <c r="BK620" s="69"/>
      <c r="BL620" s="69"/>
      <c r="BM620" s="69"/>
      <c r="BN620" s="69"/>
      <c r="BO620" s="69"/>
      <c r="BP620" s="69"/>
      <c r="BQ620" s="69"/>
      <c r="BR620" s="69"/>
      <c r="BS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c r="AN621" s="69"/>
      <c r="AO621" s="69"/>
      <c r="AP621" s="69"/>
      <c r="AQ621" s="69"/>
      <c r="AR621" s="69"/>
      <c r="AS621" s="69"/>
      <c r="AT621" s="69"/>
      <c r="AU621" s="69"/>
      <c r="AV621" s="69"/>
      <c r="AW621" s="69"/>
      <c r="AX621" s="69"/>
      <c r="AY621" s="69"/>
      <c r="AZ621" s="69"/>
      <c r="BA621" s="69"/>
      <c r="BB621" s="69"/>
      <c r="BC621" s="69"/>
      <c r="BD621" s="69"/>
      <c r="BE621" s="69"/>
      <c r="BF621" s="69"/>
      <c r="BG621" s="69"/>
      <c r="BH621" s="69"/>
      <c r="BI621" s="69"/>
      <c r="BJ621" s="69"/>
      <c r="BK621" s="69"/>
      <c r="BL621" s="69"/>
      <c r="BM621" s="69"/>
      <c r="BN621" s="69"/>
      <c r="BO621" s="69"/>
      <c r="BP621" s="69"/>
      <c r="BQ621" s="69"/>
      <c r="BR621" s="69"/>
      <c r="BS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69"/>
      <c r="AN622" s="69"/>
      <c r="AO622" s="69"/>
      <c r="AP622" s="69"/>
      <c r="AQ622" s="69"/>
      <c r="AR622" s="69"/>
      <c r="AS622" s="69"/>
      <c r="AT622" s="69"/>
      <c r="AU622" s="69"/>
      <c r="AV622" s="69"/>
      <c r="AW622" s="69"/>
      <c r="AX622" s="69"/>
      <c r="AY622" s="69"/>
      <c r="AZ622" s="69"/>
      <c r="BA622" s="69"/>
      <c r="BB622" s="69"/>
      <c r="BC622" s="69"/>
      <c r="BD622" s="69"/>
      <c r="BE622" s="69"/>
      <c r="BF622" s="69"/>
      <c r="BG622" s="69"/>
      <c r="BH622" s="69"/>
      <c r="BI622" s="69"/>
      <c r="BJ622" s="69"/>
      <c r="BK622" s="69"/>
      <c r="BL622" s="69"/>
      <c r="BM622" s="69"/>
      <c r="BN622" s="69"/>
      <c r="BO622" s="69"/>
      <c r="BP622" s="69"/>
      <c r="BQ622" s="69"/>
      <c r="BR622" s="69"/>
      <c r="BS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69"/>
      <c r="AN623" s="69"/>
      <c r="AO623" s="69"/>
      <c r="AP623" s="69"/>
      <c r="AQ623" s="69"/>
      <c r="AR623" s="69"/>
      <c r="AS623" s="69"/>
      <c r="AT623" s="69"/>
      <c r="AU623" s="69"/>
      <c r="AV623" s="69"/>
      <c r="AW623" s="69"/>
      <c r="AX623" s="69"/>
      <c r="AY623" s="69"/>
      <c r="AZ623" s="69"/>
      <c r="BA623" s="69"/>
      <c r="BB623" s="69"/>
      <c r="BC623" s="69"/>
      <c r="BD623" s="69"/>
      <c r="BE623" s="69"/>
      <c r="BF623" s="69"/>
      <c r="BG623" s="69"/>
      <c r="BH623" s="69"/>
      <c r="BI623" s="69"/>
      <c r="BJ623" s="69"/>
      <c r="BK623" s="69"/>
      <c r="BL623" s="69"/>
      <c r="BM623" s="69"/>
      <c r="BN623" s="69"/>
      <c r="BO623" s="69"/>
      <c r="BP623" s="69"/>
      <c r="BQ623" s="69"/>
      <c r="BR623" s="69"/>
      <c r="BS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69"/>
      <c r="AN624" s="69"/>
      <c r="AO624" s="69"/>
      <c r="AP624" s="69"/>
      <c r="AQ624" s="69"/>
      <c r="AR624" s="69"/>
      <c r="AS624" s="69"/>
      <c r="AT624" s="69"/>
      <c r="AU624" s="69"/>
      <c r="AV624" s="69"/>
      <c r="AW624" s="69"/>
      <c r="AX624" s="69"/>
      <c r="AY624" s="69"/>
      <c r="AZ624" s="69"/>
      <c r="BA624" s="69"/>
      <c r="BB624" s="69"/>
      <c r="BC624" s="69"/>
      <c r="BD624" s="69"/>
      <c r="BE624" s="69"/>
      <c r="BF624" s="69"/>
      <c r="BG624" s="69"/>
      <c r="BH624" s="69"/>
      <c r="BI624" s="69"/>
      <c r="BJ624" s="69"/>
      <c r="BK624" s="69"/>
      <c r="BL624" s="69"/>
      <c r="BM624" s="69"/>
      <c r="BN624" s="69"/>
      <c r="BO624" s="69"/>
      <c r="BP624" s="69"/>
      <c r="BQ624" s="69"/>
      <c r="BR624" s="69"/>
      <c r="BS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69"/>
      <c r="AN625" s="69"/>
      <c r="AO625" s="69"/>
      <c r="AP625" s="69"/>
      <c r="AQ625" s="69"/>
      <c r="AR625" s="69"/>
      <c r="AS625" s="69"/>
      <c r="AT625" s="69"/>
      <c r="AU625" s="69"/>
      <c r="AV625" s="69"/>
      <c r="AW625" s="69"/>
      <c r="AX625" s="69"/>
      <c r="AY625" s="69"/>
      <c r="AZ625" s="69"/>
      <c r="BA625" s="69"/>
      <c r="BB625" s="69"/>
      <c r="BC625" s="69"/>
      <c r="BD625" s="69"/>
      <c r="BE625" s="69"/>
      <c r="BF625" s="69"/>
      <c r="BG625" s="69"/>
      <c r="BH625" s="69"/>
      <c r="BI625" s="69"/>
      <c r="BJ625" s="69"/>
      <c r="BK625" s="69"/>
      <c r="BL625" s="69"/>
      <c r="BM625" s="69"/>
      <c r="BN625" s="69"/>
      <c r="BO625" s="69"/>
      <c r="BP625" s="69"/>
      <c r="BQ625" s="69"/>
      <c r="BR625" s="69"/>
      <c r="BS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69"/>
      <c r="AN626" s="69"/>
      <c r="AO626" s="69"/>
      <c r="AP626" s="69"/>
      <c r="AQ626" s="69"/>
      <c r="AR626" s="69"/>
      <c r="AS626" s="69"/>
      <c r="AT626" s="69"/>
      <c r="AU626" s="69"/>
      <c r="AV626" s="69"/>
      <c r="AW626" s="69"/>
      <c r="AX626" s="69"/>
      <c r="AY626" s="69"/>
      <c r="AZ626" s="69"/>
      <c r="BA626" s="69"/>
      <c r="BB626" s="69"/>
      <c r="BC626" s="69"/>
      <c r="BD626" s="69"/>
      <c r="BE626" s="69"/>
      <c r="BF626" s="69"/>
      <c r="BG626" s="69"/>
      <c r="BH626" s="69"/>
      <c r="BI626" s="69"/>
      <c r="BJ626" s="69"/>
      <c r="BK626" s="69"/>
      <c r="BL626" s="69"/>
      <c r="BM626" s="69"/>
      <c r="BN626" s="69"/>
      <c r="BO626" s="69"/>
      <c r="BP626" s="69"/>
      <c r="BQ626" s="69"/>
      <c r="BR626" s="69"/>
      <c r="BS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69"/>
      <c r="AN627" s="69"/>
      <c r="AO627" s="69"/>
      <c r="AP627" s="69"/>
      <c r="AQ627" s="69"/>
      <c r="AR627" s="69"/>
      <c r="AS627" s="69"/>
      <c r="AT627" s="69"/>
      <c r="AU627" s="69"/>
      <c r="AV627" s="69"/>
      <c r="AW627" s="69"/>
      <c r="AX627" s="69"/>
      <c r="AY627" s="69"/>
      <c r="AZ627" s="69"/>
      <c r="BA627" s="69"/>
      <c r="BB627" s="69"/>
      <c r="BC627" s="69"/>
      <c r="BD627" s="69"/>
      <c r="BE627" s="69"/>
      <c r="BF627" s="69"/>
      <c r="BG627" s="69"/>
      <c r="BH627" s="69"/>
      <c r="BI627" s="69"/>
      <c r="BJ627" s="69"/>
      <c r="BK627" s="69"/>
      <c r="BL627" s="69"/>
      <c r="BM627" s="69"/>
      <c r="BN627" s="69"/>
      <c r="BO627" s="69"/>
      <c r="BP627" s="69"/>
      <c r="BQ627" s="69"/>
      <c r="BR627" s="69"/>
      <c r="BS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69"/>
      <c r="AN628" s="69"/>
      <c r="AO628" s="69"/>
      <c r="AP628" s="69"/>
      <c r="AQ628" s="69"/>
      <c r="AR628" s="69"/>
      <c r="AS628" s="69"/>
      <c r="AT628" s="69"/>
      <c r="AU628" s="69"/>
      <c r="AV628" s="69"/>
      <c r="AW628" s="69"/>
      <c r="AX628" s="69"/>
      <c r="AY628" s="69"/>
      <c r="AZ628" s="69"/>
      <c r="BA628" s="69"/>
      <c r="BB628" s="69"/>
      <c r="BC628" s="69"/>
      <c r="BD628" s="69"/>
      <c r="BE628" s="69"/>
      <c r="BF628" s="69"/>
      <c r="BG628" s="69"/>
      <c r="BH628" s="69"/>
      <c r="BI628" s="69"/>
      <c r="BJ628" s="69"/>
      <c r="BK628" s="69"/>
      <c r="BL628" s="69"/>
      <c r="BM628" s="69"/>
      <c r="BN628" s="69"/>
      <c r="BO628" s="69"/>
      <c r="BP628" s="69"/>
      <c r="BQ628" s="69"/>
      <c r="BR628" s="69"/>
      <c r="BS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69"/>
      <c r="AN629" s="69"/>
      <c r="AO629" s="69"/>
      <c r="AP629" s="69"/>
      <c r="AQ629" s="69"/>
      <c r="AR629" s="69"/>
      <c r="AS629" s="69"/>
      <c r="AT629" s="69"/>
      <c r="AU629" s="69"/>
      <c r="AV629" s="69"/>
      <c r="AW629" s="69"/>
      <c r="AX629" s="69"/>
      <c r="AY629" s="69"/>
      <c r="AZ629" s="69"/>
      <c r="BA629" s="69"/>
      <c r="BB629" s="69"/>
      <c r="BC629" s="69"/>
      <c r="BD629" s="69"/>
      <c r="BE629" s="69"/>
      <c r="BF629" s="69"/>
      <c r="BG629" s="69"/>
      <c r="BH629" s="69"/>
      <c r="BI629" s="69"/>
      <c r="BJ629" s="69"/>
      <c r="BK629" s="69"/>
      <c r="BL629" s="69"/>
      <c r="BM629" s="69"/>
      <c r="BN629" s="69"/>
      <c r="BO629" s="69"/>
      <c r="BP629" s="69"/>
      <c r="BQ629" s="69"/>
      <c r="BR629" s="69"/>
      <c r="BS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69"/>
      <c r="AN630" s="69"/>
      <c r="AO630" s="69"/>
      <c r="AP630" s="69"/>
      <c r="AQ630" s="69"/>
      <c r="AR630" s="69"/>
      <c r="AS630" s="69"/>
      <c r="AT630" s="69"/>
      <c r="AU630" s="69"/>
      <c r="AV630" s="69"/>
      <c r="AW630" s="69"/>
      <c r="AX630" s="69"/>
      <c r="AY630" s="69"/>
      <c r="AZ630" s="69"/>
      <c r="BA630" s="69"/>
      <c r="BB630" s="69"/>
      <c r="BC630" s="69"/>
      <c r="BD630" s="69"/>
      <c r="BE630" s="69"/>
      <c r="BF630" s="69"/>
      <c r="BG630" s="69"/>
      <c r="BH630" s="69"/>
      <c r="BI630" s="69"/>
      <c r="BJ630" s="69"/>
      <c r="BK630" s="69"/>
      <c r="BL630" s="69"/>
      <c r="BM630" s="69"/>
      <c r="BN630" s="69"/>
      <c r="BO630" s="69"/>
      <c r="BP630" s="69"/>
      <c r="BQ630" s="69"/>
      <c r="BR630" s="69"/>
      <c r="BS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69"/>
      <c r="AN631" s="69"/>
      <c r="AO631" s="69"/>
      <c r="AP631" s="69"/>
      <c r="AQ631" s="69"/>
      <c r="AR631" s="69"/>
      <c r="AS631" s="69"/>
      <c r="AT631" s="69"/>
      <c r="AU631" s="69"/>
      <c r="AV631" s="69"/>
      <c r="AW631" s="69"/>
      <c r="AX631" s="69"/>
      <c r="AY631" s="69"/>
      <c r="AZ631" s="69"/>
      <c r="BA631" s="69"/>
      <c r="BB631" s="69"/>
      <c r="BC631" s="69"/>
      <c r="BD631" s="69"/>
      <c r="BE631" s="69"/>
      <c r="BF631" s="69"/>
      <c r="BG631" s="69"/>
      <c r="BH631" s="69"/>
      <c r="BI631" s="69"/>
      <c r="BJ631" s="69"/>
      <c r="BK631" s="69"/>
      <c r="BL631" s="69"/>
      <c r="BM631" s="69"/>
      <c r="BN631" s="69"/>
      <c r="BO631" s="69"/>
      <c r="BP631" s="69"/>
      <c r="BQ631" s="69"/>
      <c r="BR631" s="69"/>
      <c r="BS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69"/>
      <c r="AN632" s="69"/>
      <c r="AO632" s="69"/>
      <c r="AP632" s="69"/>
      <c r="AQ632" s="69"/>
      <c r="AR632" s="69"/>
      <c r="AS632" s="69"/>
      <c r="AT632" s="69"/>
      <c r="AU632" s="69"/>
      <c r="AV632" s="69"/>
      <c r="AW632" s="69"/>
      <c r="AX632" s="69"/>
      <c r="AY632" s="69"/>
      <c r="AZ632" s="69"/>
      <c r="BA632" s="69"/>
      <c r="BB632" s="69"/>
      <c r="BC632" s="69"/>
      <c r="BD632" s="69"/>
      <c r="BE632" s="69"/>
      <c r="BF632" s="69"/>
      <c r="BG632" s="69"/>
      <c r="BH632" s="69"/>
      <c r="BI632" s="69"/>
      <c r="BJ632" s="69"/>
      <c r="BK632" s="69"/>
      <c r="BL632" s="69"/>
      <c r="BM632" s="69"/>
      <c r="BN632" s="69"/>
      <c r="BO632" s="69"/>
      <c r="BP632" s="69"/>
      <c r="BQ632" s="69"/>
      <c r="BR632" s="69"/>
      <c r="BS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69"/>
      <c r="AN633" s="69"/>
      <c r="AO633" s="69"/>
      <c r="AP633" s="69"/>
      <c r="AQ633" s="69"/>
      <c r="AR633" s="69"/>
      <c r="AS633" s="69"/>
      <c r="AT633" s="69"/>
      <c r="AU633" s="69"/>
      <c r="AV633" s="69"/>
      <c r="AW633" s="69"/>
      <c r="AX633" s="69"/>
      <c r="AY633" s="69"/>
      <c r="AZ633" s="69"/>
      <c r="BA633" s="69"/>
      <c r="BB633" s="69"/>
      <c r="BC633" s="69"/>
      <c r="BD633" s="69"/>
      <c r="BE633" s="69"/>
      <c r="BF633" s="69"/>
      <c r="BG633" s="69"/>
      <c r="BH633" s="69"/>
      <c r="BI633" s="69"/>
      <c r="BJ633" s="69"/>
      <c r="BK633" s="69"/>
      <c r="BL633" s="69"/>
      <c r="BM633" s="69"/>
      <c r="BN633" s="69"/>
      <c r="BO633" s="69"/>
      <c r="BP633" s="69"/>
      <c r="BQ633" s="69"/>
      <c r="BR633" s="69"/>
      <c r="BS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69"/>
      <c r="AN634" s="69"/>
      <c r="AO634" s="69"/>
      <c r="AP634" s="69"/>
      <c r="AQ634" s="69"/>
      <c r="AR634" s="69"/>
      <c r="AS634" s="69"/>
      <c r="AT634" s="69"/>
      <c r="AU634" s="69"/>
      <c r="AV634" s="69"/>
      <c r="AW634" s="69"/>
      <c r="AX634" s="69"/>
      <c r="AY634" s="69"/>
      <c r="AZ634" s="69"/>
      <c r="BA634" s="69"/>
      <c r="BB634" s="69"/>
      <c r="BC634" s="69"/>
      <c r="BD634" s="69"/>
      <c r="BE634" s="69"/>
      <c r="BF634" s="69"/>
      <c r="BG634" s="69"/>
      <c r="BH634" s="69"/>
      <c r="BI634" s="69"/>
      <c r="BJ634" s="69"/>
      <c r="BK634" s="69"/>
      <c r="BL634" s="69"/>
      <c r="BM634" s="69"/>
      <c r="BN634" s="69"/>
      <c r="BO634" s="69"/>
      <c r="BP634" s="69"/>
      <c r="BQ634" s="69"/>
      <c r="BR634" s="69"/>
      <c r="BS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69"/>
      <c r="AN635" s="69"/>
      <c r="AO635" s="69"/>
      <c r="AP635" s="69"/>
      <c r="AQ635" s="69"/>
      <c r="AR635" s="69"/>
      <c r="AS635" s="69"/>
      <c r="AT635" s="69"/>
      <c r="AU635" s="69"/>
      <c r="AV635" s="69"/>
      <c r="AW635" s="69"/>
      <c r="AX635" s="69"/>
      <c r="AY635" s="69"/>
      <c r="AZ635" s="69"/>
      <c r="BA635" s="69"/>
      <c r="BB635" s="69"/>
      <c r="BC635" s="69"/>
      <c r="BD635" s="69"/>
      <c r="BE635" s="69"/>
      <c r="BF635" s="69"/>
      <c r="BG635" s="69"/>
      <c r="BH635" s="69"/>
      <c r="BI635" s="69"/>
      <c r="BJ635" s="69"/>
      <c r="BK635" s="69"/>
      <c r="BL635" s="69"/>
      <c r="BM635" s="69"/>
      <c r="BN635" s="69"/>
      <c r="BO635" s="69"/>
      <c r="BP635" s="69"/>
      <c r="BQ635" s="69"/>
      <c r="BR635" s="69"/>
      <c r="BS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69"/>
      <c r="AN636" s="69"/>
      <c r="AO636" s="69"/>
      <c r="AP636" s="69"/>
      <c r="AQ636" s="69"/>
      <c r="AR636" s="69"/>
      <c r="AS636" s="69"/>
      <c r="AT636" s="69"/>
      <c r="AU636" s="69"/>
      <c r="AV636" s="69"/>
      <c r="AW636" s="69"/>
      <c r="AX636" s="69"/>
      <c r="AY636" s="69"/>
      <c r="AZ636" s="69"/>
      <c r="BA636" s="69"/>
      <c r="BB636" s="69"/>
      <c r="BC636" s="69"/>
      <c r="BD636" s="69"/>
      <c r="BE636" s="69"/>
      <c r="BF636" s="69"/>
      <c r="BG636" s="69"/>
      <c r="BH636" s="69"/>
      <c r="BI636" s="69"/>
      <c r="BJ636" s="69"/>
      <c r="BK636" s="69"/>
      <c r="BL636" s="69"/>
      <c r="BM636" s="69"/>
      <c r="BN636" s="69"/>
      <c r="BO636" s="69"/>
      <c r="BP636" s="69"/>
      <c r="BQ636" s="69"/>
      <c r="BR636" s="69"/>
      <c r="BS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c r="AN637" s="69"/>
      <c r="AO637" s="69"/>
      <c r="AP637" s="69"/>
      <c r="AQ637" s="69"/>
      <c r="AR637" s="69"/>
      <c r="AS637" s="69"/>
      <c r="AT637" s="69"/>
      <c r="AU637" s="69"/>
      <c r="AV637" s="69"/>
      <c r="AW637" s="69"/>
      <c r="AX637" s="69"/>
      <c r="AY637" s="69"/>
      <c r="AZ637" s="69"/>
      <c r="BA637" s="69"/>
      <c r="BB637" s="69"/>
      <c r="BC637" s="69"/>
      <c r="BD637" s="69"/>
      <c r="BE637" s="69"/>
      <c r="BF637" s="69"/>
      <c r="BG637" s="69"/>
      <c r="BH637" s="69"/>
      <c r="BI637" s="69"/>
      <c r="BJ637" s="69"/>
      <c r="BK637" s="69"/>
      <c r="BL637" s="69"/>
      <c r="BM637" s="69"/>
      <c r="BN637" s="69"/>
      <c r="BO637" s="69"/>
      <c r="BP637" s="69"/>
      <c r="BQ637" s="69"/>
      <c r="BR637" s="69"/>
      <c r="BS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69"/>
      <c r="AN638" s="69"/>
      <c r="AO638" s="69"/>
      <c r="AP638" s="69"/>
      <c r="AQ638" s="69"/>
      <c r="AR638" s="69"/>
      <c r="AS638" s="69"/>
      <c r="AT638" s="69"/>
      <c r="AU638" s="69"/>
      <c r="AV638" s="69"/>
      <c r="AW638" s="69"/>
      <c r="AX638" s="69"/>
      <c r="AY638" s="69"/>
      <c r="AZ638" s="69"/>
      <c r="BA638" s="69"/>
      <c r="BB638" s="69"/>
      <c r="BC638" s="69"/>
      <c r="BD638" s="69"/>
      <c r="BE638" s="69"/>
      <c r="BF638" s="69"/>
      <c r="BG638" s="69"/>
      <c r="BH638" s="69"/>
      <c r="BI638" s="69"/>
      <c r="BJ638" s="69"/>
      <c r="BK638" s="69"/>
      <c r="BL638" s="69"/>
      <c r="BM638" s="69"/>
      <c r="BN638" s="69"/>
      <c r="BO638" s="69"/>
      <c r="BP638" s="69"/>
      <c r="BQ638" s="69"/>
      <c r="BR638" s="69"/>
      <c r="BS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69"/>
      <c r="AN639" s="69"/>
      <c r="AO639" s="69"/>
      <c r="AP639" s="69"/>
      <c r="AQ639" s="69"/>
      <c r="AR639" s="69"/>
      <c r="AS639" s="69"/>
      <c r="AT639" s="69"/>
      <c r="AU639" s="69"/>
      <c r="AV639" s="69"/>
      <c r="AW639" s="69"/>
      <c r="AX639" s="69"/>
      <c r="AY639" s="69"/>
      <c r="AZ639" s="69"/>
      <c r="BA639" s="69"/>
      <c r="BB639" s="69"/>
      <c r="BC639" s="69"/>
      <c r="BD639" s="69"/>
      <c r="BE639" s="69"/>
      <c r="BF639" s="69"/>
      <c r="BG639" s="69"/>
      <c r="BH639" s="69"/>
      <c r="BI639" s="69"/>
      <c r="BJ639" s="69"/>
      <c r="BK639" s="69"/>
      <c r="BL639" s="69"/>
      <c r="BM639" s="69"/>
      <c r="BN639" s="69"/>
      <c r="BO639" s="69"/>
      <c r="BP639" s="69"/>
      <c r="BQ639" s="69"/>
      <c r="BR639" s="69"/>
      <c r="BS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69"/>
      <c r="AN640" s="69"/>
      <c r="AO640" s="69"/>
      <c r="AP640" s="69"/>
      <c r="AQ640" s="69"/>
      <c r="AR640" s="69"/>
      <c r="AS640" s="69"/>
      <c r="AT640" s="69"/>
      <c r="AU640" s="69"/>
      <c r="AV640" s="69"/>
      <c r="AW640" s="69"/>
      <c r="AX640" s="69"/>
      <c r="AY640" s="69"/>
      <c r="AZ640" s="69"/>
      <c r="BA640" s="69"/>
      <c r="BB640" s="69"/>
      <c r="BC640" s="69"/>
      <c r="BD640" s="69"/>
      <c r="BE640" s="69"/>
      <c r="BF640" s="69"/>
      <c r="BG640" s="69"/>
      <c r="BH640" s="69"/>
      <c r="BI640" s="69"/>
      <c r="BJ640" s="69"/>
      <c r="BK640" s="69"/>
      <c r="BL640" s="69"/>
      <c r="BM640" s="69"/>
      <c r="BN640" s="69"/>
      <c r="BO640" s="69"/>
      <c r="BP640" s="69"/>
      <c r="BQ640" s="69"/>
      <c r="BR640" s="69"/>
      <c r="BS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69"/>
      <c r="AN641" s="69"/>
      <c r="AO641" s="69"/>
      <c r="AP641" s="69"/>
      <c r="AQ641" s="69"/>
      <c r="AR641" s="69"/>
      <c r="AS641" s="69"/>
      <c r="AT641" s="69"/>
      <c r="AU641" s="69"/>
      <c r="AV641" s="69"/>
      <c r="AW641" s="69"/>
      <c r="AX641" s="69"/>
      <c r="AY641" s="69"/>
      <c r="AZ641" s="69"/>
      <c r="BA641" s="69"/>
      <c r="BB641" s="69"/>
      <c r="BC641" s="69"/>
      <c r="BD641" s="69"/>
      <c r="BE641" s="69"/>
      <c r="BF641" s="69"/>
      <c r="BG641" s="69"/>
      <c r="BH641" s="69"/>
      <c r="BI641" s="69"/>
      <c r="BJ641" s="69"/>
      <c r="BK641" s="69"/>
      <c r="BL641" s="69"/>
      <c r="BM641" s="69"/>
      <c r="BN641" s="69"/>
      <c r="BO641" s="69"/>
      <c r="BP641" s="69"/>
      <c r="BQ641" s="69"/>
      <c r="BR641" s="69"/>
      <c r="BS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69"/>
      <c r="AN642" s="69"/>
      <c r="AO642" s="69"/>
      <c r="AP642" s="69"/>
      <c r="AQ642" s="69"/>
      <c r="AR642" s="69"/>
      <c r="AS642" s="69"/>
      <c r="AT642" s="69"/>
      <c r="AU642" s="69"/>
      <c r="AV642" s="69"/>
      <c r="AW642" s="69"/>
      <c r="AX642" s="69"/>
      <c r="AY642" s="69"/>
      <c r="AZ642" s="69"/>
      <c r="BA642" s="69"/>
      <c r="BB642" s="69"/>
      <c r="BC642" s="69"/>
      <c r="BD642" s="69"/>
      <c r="BE642" s="69"/>
      <c r="BF642" s="69"/>
      <c r="BG642" s="69"/>
      <c r="BH642" s="69"/>
      <c r="BI642" s="69"/>
      <c r="BJ642" s="69"/>
      <c r="BK642" s="69"/>
      <c r="BL642" s="69"/>
      <c r="BM642" s="69"/>
      <c r="BN642" s="69"/>
      <c r="BO642" s="69"/>
      <c r="BP642" s="69"/>
      <c r="BQ642" s="69"/>
      <c r="BR642" s="69"/>
      <c r="BS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69"/>
      <c r="AN643" s="69"/>
      <c r="AO643" s="69"/>
      <c r="AP643" s="69"/>
      <c r="AQ643" s="69"/>
      <c r="AR643" s="69"/>
      <c r="AS643" s="69"/>
      <c r="AT643" s="69"/>
      <c r="AU643" s="69"/>
      <c r="AV643" s="69"/>
      <c r="AW643" s="69"/>
      <c r="AX643" s="69"/>
      <c r="AY643" s="69"/>
      <c r="AZ643" s="69"/>
      <c r="BA643" s="69"/>
      <c r="BB643" s="69"/>
      <c r="BC643" s="69"/>
      <c r="BD643" s="69"/>
      <c r="BE643" s="69"/>
      <c r="BF643" s="69"/>
      <c r="BG643" s="69"/>
      <c r="BH643" s="69"/>
      <c r="BI643" s="69"/>
      <c r="BJ643" s="69"/>
      <c r="BK643" s="69"/>
      <c r="BL643" s="69"/>
      <c r="BM643" s="69"/>
      <c r="BN643" s="69"/>
      <c r="BO643" s="69"/>
      <c r="BP643" s="69"/>
      <c r="BQ643" s="69"/>
      <c r="BR643" s="69"/>
      <c r="BS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69"/>
      <c r="AN644" s="69"/>
      <c r="AO644" s="69"/>
      <c r="AP644" s="69"/>
      <c r="AQ644" s="69"/>
      <c r="AR644" s="69"/>
      <c r="AS644" s="69"/>
      <c r="AT644" s="69"/>
      <c r="AU644" s="69"/>
      <c r="AV644" s="69"/>
      <c r="AW644" s="69"/>
      <c r="AX644" s="69"/>
      <c r="AY644" s="69"/>
      <c r="AZ644" s="69"/>
      <c r="BA644" s="69"/>
      <c r="BB644" s="69"/>
      <c r="BC644" s="69"/>
      <c r="BD644" s="69"/>
      <c r="BE644" s="69"/>
      <c r="BF644" s="69"/>
      <c r="BG644" s="69"/>
      <c r="BH644" s="69"/>
      <c r="BI644" s="69"/>
      <c r="BJ644" s="69"/>
      <c r="BK644" s="69"/>
      <c r="BL644" s="69"/>
      <c r="BM644" s="69"/>
      <c r="BN644" s="69"/>
      <c r="BO644" s="69"/>
      <c r="BP644" s="69"/>
      <c r="BQ644" s="69"/>
      <c r="BR644" s="69"/>
      <c r="BS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69"/>
      <c r="AN645" s="69"/>
      <c r="AO645" s="69"/>
      <c r="AP645" s="69"/>
      <c r="AQ645" s="69"/>
      <c r="AR645" s="69"/>
      <c r="AS645" s="69"/>
      <c r="AT645" s="69"/>
      <c r="AU645" s="69"/>
      <c r="AV645" s="69"/>
      <c r="AW645" s="69"/>
      <c r="AX645" s="69"/>
      <c r="AY645" s="69"/>
      <c r="AZ645" s="69"/>
      <c r="BA645" s="69"/>
      <c r="BB645" s="69"/>
      <c r="BC645" s="69"/>
      <c r="BD645" s="69"/>
      <c r="BE645" s="69"/>
      <c r="BF645" s="69"/>
      <c r="BG645" s="69"/>
      <c r="BH645" s="69"/>
      <c r="BI645" s="69"/>
      <c r="BJ645" s="69"/>
      <c r="BK645" s="69"/>
      <c r="BL645" s="69"/>
      <c r="BM645" s="69"/>
      <c r="BN645" s="69"/>
      <c r="BO645" s="69"/>
      <c r="BP645" s="69"/>
      <c r="BQ645" s="69"/>
      <c r="BR645" s="69"/>
      <c r="BS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69"/>
      <c r="AN646" s="69"/>
      <c r="AO646" s="69"/>
      <c r="AP646" s="69"/>
      <c r="AQ646" s="69"/>
      <c r="AR646" s="69"/>
      <c r="AS646" s="69"/>
      <c r="AT646" s="69"/>
      <c r="AU646" s="69"/>
      <c r="AV646" s="69"/>
      <c r="AW646" s="69"/>
      <c r="AX646" s="69"/>
      <c r="AY646" s="69"/>
      <c r="AZ646" s="69"/>
      <c r="BA646" s="69"/>
      <c r="BB646" s="69"/>
      <c r="BC646" s="69"/>
      <c r="BD646" s="69"/>
      <c r="BE646" s="69"/>
      <c r="BF646" s="69"/>
      <c r="BG646" s="69"/>
      <c r="BH646" s="69"/>
      <c r="BI646" s="69"/>
      <c r="BJ646" s="69"/>
      <c r="BK646" s="69"/>
      <c r="BL646" s="69"/>
      <c r="BM646" s="69"/>
      <c r="BN646" s="69"/>
      <c r="BO646" s="69"/>
      <c r="BP646" s="69"/>
      <c r="BQ646" s="69"/>
      <c r="BR646" s="69"/>
      <c r="BS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69"/>
      <c r="AN647" s="69"/>
      <c r="AO647" s="69"/>
      <c r="AP647" s="69"/>
      <c r="AQ647" s="69"/>
      <c r="AR647" s="69"/>
      <c r="AS647" s="69"/>
      <c r="AT647" s="69"/>
      <c r="AU647" s="69"/>
      <c r="AV647" s="69"/>
      <c r="AW647" s="69"/>
      <c r="AX647" s="69"/>
      <c r="AY647" s="69"/>
      <c r="AZ647" s="69"/>
      <c r="BA647" s="69"/>
      <c r="BB647" s="69"/>
      <c r="BC647" s="69"/>
      <c r="BD647" s="69"/>
      <c r="BE647" s="69"/>
      <c r="BF647" s="69"/>
      <c r="BG647" s="69"/>
      <c r="BH647" s="69"/>
      <c r="BI647" s="69"/>
      <c r="BJ647" s="69"/>
      <c r="BK647" s="69"/>
      <c r="BL647" s="69"/>
      <c r="BM647" s="69"/>
      <c r="BN647" s="69"/>
      <c r="BO647" s="69"/>
      <c r="BP647" s="69"/>
      <c r="BQ647" s="69"/>
      <c r="BR647" s="69"/>
      <c r="BS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69"/>
      <c r="AN648" s="69"/>
      <c r="AO648" s="69"/>
      <c r="AP648" s="69"/>
      <c r="AQ648" s="69"/>
      <c r="AR648" s="69"/>
      <c r="AS648" s="69"/>
      <c r="AT648" s="69"/>
      <c r="AU648" s="69"/>
      <c r="AV648" s="69"/>
      <c r="AW648" s="69"/>
      <c r="AX648" s="69"/>
      <c r="AY648" s="69"/>
      <c r="AZ648" s="69"/>
      <c r="BA648" s="69"/>
      <c r="BB648" s="69"/>
      <c r="BC648" s="69"/>
      <c r="BD648" s="69"/>
      <c r="BE648" s="69"/>
      <c r="BF648" s="69"/>
      <c r="BG648" s="69"/>
      <c r="BH648" s="69"/>
      <c r="BI648" s="69"/>
      <c r="BJ648" s="69"/>
      <c r="BK648" s="69"/>
      <c r="BL648" s="69"/>
      <c r="BM648" s="69"/>
      <c r="BN648" s="69"/>
      <c r="BO648" s="69"/>
      <c r="BP648" s="69"/>
      <c r="BQ648" s="69"/>
      <c r="BR648" s="69"/>
      <c r="BS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69"/>
      <c r="AN649" s="69"/>
      <c r="AO649" s="69"/>
      <c r="AP649" s="69"/>
      <c r="AQ649" s="69"/>
      <c r="AR649" s="69"/>
      <c r="AS649" s="69"/>
      <c r="AT649" s="69"/>
      <c r="AU649" s="69"/>
      <c r="AV649" s="69"/>
      <c r="AW649" s="69"/>
      <c r="AX649" s="69"/>
      <c r="AY649" s="69"/>
      <c r="AZ649" s="69"/>
      <c r="BA649" s="69"/>
      <c r="BB649" s="69"/>
      <c r="BC649" s="69"/>
      <c r="BD649" s="69"/>
      <c r="BE649" s="69"/>
      <c r="BF649" s="69"/>
      <c r="BG649" s="69"/>
      <c r="BH649" s="69"/>
      <c r="BI649" s="69"/>
      <c r="BJ649" s="69"/>
      <c r="BK649" s="69"/>
      <c r="BL649" s="69"/>
      <c r="BM649" s="69"/>
      <c r="BN649" s="69"/>
      <c r="BO649" s="69"/>
      <c r="BP649" s="69"/>
      <c r="BQ649" s="69"/>
      <c r="BR649" s="69"/>
      <c r="BS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69"/>
      <c r="AN650" s="69"/>
      <c r="AO650" s="69"/>
      <c r="AP650" s="69"/>
      <c r="AQ650" s="69"/>
      <c r="AR650" s="69"/>
      <c r="AS650" s="69"/>
      <c r="AT650" s="69"/>
      <c r="AU650" s="69"/>
      <c r="AV650" s="69"/>
      <c r="AW650" s="69"/>
      <c r="AX650" s="69"/>
      <c r="AY650" s="69"/>
      <c r="AZ650" s="69"/>
      <c r="BA650" s="69"/>
      <c r="BB650" s="69"/>
      <c r="BC650" s="69"/>
      <c r="BD650" s="69"/>
      <c r="BE650" s="69"/>
      <c r="BF650" s="69"/>
      <c r="BG650" s="69"/>
      <c r="BH650" s="69"/>
      <c r="BI650" s="69"/>
      <c r="BJ650" s="69"/>
      <c r="BK650" s="69"/>
      <c r="BL650" s="69"/>
      <c r="BM650" s="69"/>
      <c r="BN650" s="69"/>
      <c r="BO650" s="69"/>
      <c r="BP650" s="69"/>
      <c r="BQ650" s="69"/>
      <c r="BR650" s="69"/>
      <c r="BS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69"/>
      <c r="AN651" s="69"/>
      <c r="AO651" s="69"/>
      <c r="AP651" s="69"/>
      <c r="AQ651" s="69"/>
      <c r="AR651" s="69"/>
      <c r="AS651" s="69"/>
      <c r="AT651" s="69"/>
      <c r="AU651" s="69"/>
      <c r="AV651" s="69"/>
      <c r="AW651" s="69"/>
      <c r="AX651" s="69"/>
      <c r="AY651" s="69"/>
      <c r="AZ651" s="69"/>
      <c r="BA651" s="69"/>
      <c r="BB651" s="69"/>
      <c r="BC651" s="69"/>
      <c r="BD651" s="69"/>
      <c r="BE651" s="69"/>
      <c r="BF651" s="69"/>
      <c r="BG651" s="69"/>
      <c r="BH651" s="69"/>
      <c r="BI651" s="69"/>
      <c r="BJ651" s="69"/>
      <c r="BK651" s="69"/>
      <c r="BL651" s="69"/>
      <c r="BM651" s="69"/>
      <c r="BN651" s="69"/>
      <c r="BO651" s="69"/>
      <c r="BP651" s="69"/>
      <c r="BQ651" s="69"/>
      <c r="BR651" s="69"/>
      <c r="BS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69"/>
      <c r="AN652" s="69"/>
      <c r="AO652" s="69"/>
      <c r="AP652" s="69"/>
      <c r="AQ652" s="69"/>
      <c r="AR652" s="69"/>
      <c r="AS652" s="69"/>
      <c r="AT652" s="69"/>
      <c r="AU652" s="69"/>
      <c r="AV652" s="69"/>
      <c r="AW652" s="69"/>
      <c r="AX652" s="69"/>
      <c r="AY652" s="69"/>
      <c r="AZ652" s="69"/>
      <c r="BA652" s="69"/>
      <c r="BB652" s="69"/>
      <c r="BC652" s="69"/>
      <c r="BD652" s="69"/>
      <c r="BE652" s="69"/>
      <c r="BF652" s="69"/>
      <c r="BG652" s="69"/>
      <c r="BH652" s="69"/>
      <c r="BI652" s="69"/>
      <c r="BJ652" s="69"/>
      <c r="BK652" s="69"/>
      <c r="BL652" s="69"/>
      <c r="BM652" s="69"/>
      <c r="BN652" s="69"/>
      <c r="BO652" s="69"/>
      <c r="BP652" s="69"/>
      <c r="BQ652" s="69"/>
      <c r="BR652" s="69"/>
      <c r="BS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69"/>
      <c r="AN653" s="69"/>
      <c r="AO653" s="69"/>
      <c r="AP653" s="69"/>
      <c r="AQ653" s="69"/>
      <c r="AR653" s="69"/>
      <c r="AS653" s="69"/>
      <c r="AT653" s="69"/>
      <c r="AU653" s="69"/>
      <c r="AV653" s="69"/>
      <c r="AW653" s="69"/>
      <c r="AX653" s="69"/>
      <c r="AY653" s="69"/>
      <c r="AZ653" s="69"/>
      <c r="BA653" s="69"/>
      <c r="BB653" s="69"/>
      <c r="BC653" s="69"/>
      <c r="BD653" s="69"/>
      <c r="BE653" s="69"/>
      <c r="BF653" s="69"/>
      <c r="BG653" s="69"/>
      <c r="BH653" s="69"/>
      <c r="BI653" s="69"/>
      <c r="BJ653" s="69"/>
      <c r="BK653" s="69"/>
      <c r="BL653" s="69"/>
      <c r="BM653" s="69"/>
      <c r="BN653" s="69"/>
      <c r="BO653" s="69"/>
      <c r="BP653" s="69"/>
      <c r="BQ653" s="69"/>
      <c r="BR653" s="69"/>
      <c r="BS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69"/>
      <c r="AN654" s="69"/>
      <c r="AO654" s="69"/>
      <c r="AP654" s="69"/>
      <c r="AQ654" s="69"/>
      <c r="AR654" s="69"/>
      <c r="AS654" s="69"/>
      <c r="AT654" s="69"/>
      <c r="AU654" s="69"/>
      <c r="AV654" s="69"/>
      <c r="AW654" s="69"/>
      <c r="AX654" s="69"/>
      <c r="AY654" s="69"/>
      <c r="AZ654" s="69"/>
      <c r="BA654" s="69"/>
      <c r="BB654" s="69"/>
      <c r="BC654" s="69"/>
      <c r="BD654" s="69"/>
      <c r="BE654" s="69"/>
      <c r="BF654" s="69"/>
      <c r="BG654" s="69"/>
      <c r="BH654" s="69"/>
      <c r="BI654" s="69"/>
      <c r="BJ654" s="69"/>
      <c r="BK654" s="69"/>
      <c r="BL654" s="69"/>
      <c r="BM654" s="69"/>
      <c r="BN654" s="69"/>
      <c r="BO654" s="69"/>
      <c r="BP654" s="69"/>
      <c r="BQ654" s="69"/>
      <c r="BR654" s="69"/>
      <c r="BS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69"/>
      <c r="AN655" s="69"/>
      <c r="AO655" s="69"/>
      <c r="AP655" s="69"/>
      <c r="AQ655" s="69"/>
      <c r="AR655" s="69"/>
      <c r="AS655" s="69"/>
      <c r="AT655" s="69"/>
      <c r="AU655" s="69"/>
      <c r="AV655" s="69"/>
      <c r="AW655" s="69"/>
      <c r="AX655" s="69"/>
      <c r="AY655" s="69"/>
      <c r="AZ655" s="69"/>
      <c r="BA655" s="69"/>
      <c r="BB655" s="69"/>
      <c r="BC655" s="69"/>
      <c r="BD655" s="69"/>
      <c r="BE655" s="69"/>
      <c r="BF655" s="69"/>
      <c r="BG655" s="69"/>
      <c r="BH655" s="69"/>
      <c r="BI655" s="69"/>
      <c r="BJ655" s="69"/>
      <c r="BK655" s="69"/>
      <c r="BL655" s="69"/>
      <c r="BM655" s="69"/>
      <c r="BN655" s="69"/>
      <c r="BO655" s="69"/>
      <c r="BP655" s="69"/>
      <c r="BQ655" s="69"/>
      <c r="BR655" s="69"/>
      <c r="BS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c r="AN656" s="69"/>
      <c r="AO656" s="69"/>
      <c r="AP656" s="69"/>
      <c r="AQ656" s="69"/>
      <c r="AR656" s="69"/>
      <c r="AS656" s="69"/>
      <c r="AT656" s="69"/>
      <c r="AU656" s="69"/>
      <c r="AV656" s="69"/>
      <c r="AW656" s="69"/>
      <c r="AX656" s="69"/>
      <c r="AY656" s="69"/>
      <c r="AZ656" s="69"/>
      <c r="BA656" s="69"/>
      <c r="BB656" s="69"/>
      <c r="BC656" s="69"/>
      <c r="BD656" s="69"/>
      <c r="BE656" s="69"/>
      <c r="BF656" s="69"/>
      <c r="BG656" s="69"/>
      <c r="BH656" s="69"/>
      <c r="BI656" s="69"/>
      <c r="BJ656" s="69"/>
      <c r="BK656" s="69"/>
      <c r="BL656" s="69"/>
      <c r="BM656" s="69"/>
      <c r="BN656" s="69"/>
      <c r="BO656" s="69"/>
      <c r="BP656" s="69"/>
      <c r="BQ656" s="69"/>
      <c r="BR656" s="69"/>
      <c r="BS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69"/>
      <c r="AN657" s="69"/>
      <c r="AO657" s="69"/>
      <c r="AP657" s="69"/>
      <c r="AQ657" s="69"/>
      <c r="AR657" s="69"/>
      <c r="AS657" s="69"/>
      <c r="AT657" s="69"/>
      <c r="AU657" s="69"/>
      <c r="AV657" s="69"/>
      <c r="AW657" s="69"/>
      <c r="AX657" s="69"/>
      <c r="AY657" s="69"/>
      <c r="AZ657" s="69"/>
      <c r="BA657" s="69"/>
      <c r="BB657" s="69"/>
      <c r="BC657" s="69"/>
      <c r="BD657" s="69"/>
      <c r="BE657" s="69"/>
      <c r="BF657" s="69"/>
      <c r="BG657" s="69"/>
      <c r="BH657" s="69"/>
      <c r="BI657" s="69"/>
      <c r="BJ657" s="69"/>
      <c r="BK657" s="69"/>
      <c r="BL657" s="69"/>
      <c r="BM657" s="69"/>
      <c r="BN657" s="69"/>
      <c r="BO657" s="69"/>
      <c r="BP657" s="69"/>
      <c r="BQ657" s="69"/>
      <c r="BR657" s="69"/>
      <c r="BS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69"/>
      <c r="AN658" s="69"/>
      <c r="AO658" s="69"/>
      <c r="AP658" s="69"/>
      <c r="AQ658" s="69"/>
      <c r="AR658" s="69"/>
      <c r="AS658" s="69"/>
      <c r="AT658" s="69"/>
      <c r="AU658" s="69"/>
      <c r="AV658" s="69"/>
      <c r="AW658" s="69"/>
      <c r="AX658" s="69"/>
      <c r="AY658" s="69"/>
      <c r="AZ658" s="69"/>
      <c r="BA658" s="69"/>
      <c r="BB658" s="69"/>
      <c r="BC658" s="69"/>
      <c r="BD658" s="69"/>
      <c r="BE658" s="69"/>
      <c r="BF658" s="69"/>
      <c r="BG658" s="69"/>
      <c r="BH658" s="69"/>
      <c r="BI658" s="69"/>
      <c r="BJ658" s="69"/>
      <c r="BK658" s="69"/>
      <c r="BL658" s="69"/>
      <c r="BM658" s="69"/>
      <c r="BN658" s="69"/>
      <c r="BO658" s="69"/>
      <c r="BP658" s="69"/>
      <c r="BQ658" s="69"/>
      <c r="BR658" s="69"/>
      <c r="BS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69"/>
      <c r="AN659" s="69"/>
      <c r="AO659" s="69"/>
      <c r="AP659" s="69"/>
      <c r="AQ659" s="69"/>
      <c r="AR659" s="69"/>
      <c r="AS659" s="69"/>
      <c r="AT659" s="69"/>
      <c r="AU659" s="69"/>
      <c r="AV659" s="69"/>
      <c r="AW659" s="69"/>
      <c r="AX659" s="69"/>
      <c r="AY659" s="69"/>
      <c r="AZ659" s="69"/>
      <c r="BA659" s="69"/>
      <c r="BB659" s="69"/>
      <c r="BC659" s="69"/>
      <c r="BD659" s="69"/>
      <c r="BE659" s="69"/>
      <c r="BF659" s="69"/>
      <c r="BG659" s="69"/>
      <c r="BH659" s="69"/>
      <c r="BI659" s="69"/>
      <c r="BJ659" s="69"/>
      <c r="BK659" s="69"/>
      <c r="BL659" s="69"/>
      <c r="BM659" s="69"/>
      <c r="BN659" s="69"/>
      <c r="BO659" s="69"/>
      <c r="BP659" s="69"/>
      <c r="BQ659" s="69"/>
      <c r="BR659" s="69"/>
      <c r="BS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c r="AN660" s="69"/>
      <c r="AO660" s="69"/>
      <c r="AP660" s="69"/>
      <c r="AQ660" s="69"/>
      <c r="AR660" s="69"/>
      <c r="AS660" s="69"/>
      <c r="AT660" s="69"/>
      <c r="AU660" s="69"/>
      <c r="AV660" s="69"/>
      <c r="AW660" s="69"/>
      <c r="AX660" s="69"/>
      <c r="AY660" s="69"/>
      <c r="AZ660" s="69"/>
      <c r="BA660" s="69"/>
      <c r="BB660" s="69"/>
      <c r="BC660" s="69"/>
      <c r="BD660" s="69"/>
      <c r="BE660" s="69"/>
      <c r="BF660" s="69"/>
      <c r="BG660" s="69"/>
      <c r="BH660" s="69"/>
      <c r="BI660" s="69"/>
      <c r="BJ660" s="69"/>
      <c r="BK660" s="69"/>
      <c r="BL660" s="69"/>
      <c r="BM660" s="69"/>
      <c r="BN660" s="69"/>
      <c r="BO660" s="69"/>
      <c r="BP660" s="69"/>
      <c r="BQ660" s="69"/>
      <c r="BR660" s="69"/>
      <c r="BS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69"/>
      <c r="AN661" s="69"/>
      <c r="AO661" s="69"/>
      <c r="AP661" s="69"/>
      <c r="AQ661" s="69"/>
      <c r="AR661" s="69"/>
      <c r="AS661" s="69"/>
      <c r="AT661" s="69"/>
      <c r="AU661" s="69"/>
      <c r="AV661" s="69"/>
      <c r="AW661" s="69"/>
      <c r="AX661" s="69"/>
      <c r="AY661" s="69"/>
      <c r="AZ661" s="69"/>
      <c r="BA661" s="69"/>
      <c r="BB661" s="69"/>
      <c r="BC661" s="69"/>
      <c r="BD661" s="69"/>
      <c r="BE661" s="69"/>
      <c r="BF661" s="69"/>
      <c r="BG661" s="69"/>
      <c r="BH661" s="69"/>
      <c r="BI661" s="69"/>
      <c r="BJ661" s="69"/>
      <c r="BK661" s="69"/>
      <c r="BL661" s="69"/>
      <c r="BM661" s="69"/>
      <c r="BN661" s="69"/>
      <c r="BO661" s="69"/>
      <c r="BP661" s="69"/>
      <c r="BQ661" s="69"/>
      <c r="BR661" s="69"/>
      <c r="BS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69"/>
      <c r="AN662" s="69"/>
      <c r="AO662" s="69"/>
      <c r="AP662" s="69"/>
      <c r="AQ662" s="69"/>
      <c r="AR662" s="69"/>
      <c r="AS662" s="69"/>
      <c r="AT662" s="69"/>
      <c r="AU662" s="69"/>
      <c r="AV662" s="69"/>
      <c r="AW662" s="69"/>
      <c r="AX662" s="69"/>
      <c r="AY662" s="69"/>
      <c r="AZ662" s="69"/>
      <c r="BA662" s="69"/>
      <c r="BB662" s="69"/>
      <c r="BC662" s="69"/>
      <c r="BD662" s="69"/>
      <c r="BE662" s="69"/>
      <c r="BF662" s="69"/>
      <c r="BG662" s="69"/>
      <c r="BH662" s="69"/>
      <c r="BI662" s="69"/>
      <c r="BJ662" s="69"/>
      <c r="BK662" s="69"/>
      <c r="BL662" s="69"/>
      <c r="BM662" s="69"/>
      <c r="BN662" s="69"/>
      <c r="BO662" s="69"/>
      <c r="BP662" s="69"/>
      <c r="BQ662" s="69"/>
      <c r="BR662" s="69"/>
      <c r="BS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c r="AN663" s="69"/>
      <c r="AO663" s="69"/>
      <c r="AP663" s="69"/>
      <c r="AQ663" s="69"/>
      <c r="AR663" s="69"/>
      <c r="AS663" s="69"/>
      <c r="AT663" s="69"/>
      <c r="AU663" s="69"/>
      <c r="AV663" s="69"/>
      <c r="AW663" s="69"/>
      <c r="AX663" s="69"/>
      <c r="AY663" s="69"/>
      <c r="AZ663" s="69"/>
      <c r="BA663" s="69"/>
      <c r="BB663" s="69"/>
      <c r="BC663" s="69"/>
      <c r="BD663" s="69"/>
      <c r="BE663" s="69"/>
      <c r="BF663" s="69"/>
      <c r="BG663" s="69"/>
      <c r="BH663" s="69"/>
      <c r="BI663" s="69"/>
      <c r="BJ663" s="69"/>
      <c r="BK663" s="69"/>
      <c r="BL663" s="69"/>
      <c r="BM663" s="69"/>
      <c r="BN663" s="69"/>
      <c r="BO663" s="69"/>
      <c r="BP663" s="69"/>
      <c r="BQ663" s="69"/>
      <c r="BR663" s="69"/>
      <c r="BS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69"/>
      <c r="AN664" s="69"/>
      <c r="AO664" s="69"/>
      <c r="AP664" s="69"/>
      <c r="AQ664" s="69"/>
      <c r="AR664" s="69"/>
      <c r="AS664" s="69"/>
      <c r="AT664" s="69"/>
      <c r="AU664" s="69"/>
      <c r="AV664" s="69"/>
      <c r="AW664" s="69"/>
      <c r="AX664" s="69"/>
      <c r="AY664" s="69"/>
      <c r="AZ664" s="69"/>
      <c r="BA664" s="69"/>
      <c r="BB664" s="69"/>
      <c r="BC664" s="69"/>
      <c r="BD664" s="69"/>
      <c r="BE664" s="69"/>
      <c r="BF664" s="69"/>
      <c r="BG664" s="69"/>
      <c r="BH664" s="69"/>
      <c r="BI664" s="69"/>
      <c r="BJ664" s="69"/>
      <c r="BK664" s="69"/>
      <c r="BL664" s="69"/>
      <c r="BM664" s="69"/>
      <c r="BN664" s="69"/>
      <c r="BO664" s="69"/>
      <c r="BP664" s="69"/>
      <c r="BQ664" s="69"/>
      <c r="BR664" s="69"/>
      <c r="BS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69"/>
      <c r="AN665" s="69"/>
      <c r="AO665" s="69"/>
      <c r="AP665" s="69"/>
      <c r="AQ665" s="69"/>
      <c r="AR665" s="69"/>
      <c r="AS665" s="69"/>
      <c r="AT665" s="69"/>
      <c r="AU665" s="69"/>
      <c r="AV665" s="69"/>
      <c r="AW665" s="69"/>
      <c r="AX665" s="69"/>
      <c r="AY665" s="69"/>
      <c r="AZ665" s="69"/>
      <c r="BA665" s="69"/>
      <c r="BB665" s="69"/>
      <c r="BC665" s="69"/>
      <c r="BD665" s="69"/>
      <c r="BE665" s="69"/>
      <c r="BF665" s="69"/>
      <c r="BG665" s="69"/>
      <c r="BH665" s="69"/>
      <c r="BI665" s="69"/>
      <c r="BJ665" s="69"/>
      <c r="BK665" s="69"/>
      <c r="BL665" s="69"/>
      <c r="BM665" s="69"/>
      <c r="BN665" s="69"/>
      <c r="BO665" s="69"/>
      <c r="BP665" s="69"/>
      <c r="BQ665" s="69"/>
      <c r="BR665" s="69"/>
      <c r="BS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69"/>
      <c r="AN666" s="69"/>
      <c r="AO666" s="69"/>
      <c r="AP666" s="69"/>
      <c r="AQ666" s="69"/>
      <c r="AR666" s="69"/>
      <c r="AS666" s="69"/>
      <c r="AT666" s="69"/>
      <c r="AU666" s="69"/>
      <c r="AV666" s="69"/>
      <c r="AW666" s="69"/>
      <c r="AX666" s="69"/>
      <c r="AY666" s="69"/>
      <c r="AZ666" s="69"/>
      <c r="BA666" s="69"/>
      <c r="BB666" s="69"/>
      <c r="BC666" s="69"/>
      <c r="BD666" s="69"/>
      <c r="BE666" s="69"/>
      <c r="BF666" s="69"/>
      <c r="BG666" s="69"/>
      <c r="BH666" s="69"/>
      <c r="BI666" s="69"/>
      <c r="BJ666" s="69"/>
      <c r="BK666" s="69"/>
      <c r="BL666" s="69"/>
      <c r="BM666" s="69"/>
      <c r="BN666" s="69"/>
      <c r="BO666" s="69"/>
      <c r="BP666" s="69"/>
      <c r="BQ666" s="69"/>
      <c r="BR666" s="69"/>
      <c r="BS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69"/>
      <c r="AN667" s="69"/>
      <c r="AO667" s="69"/>
      <c r="AP667" s="69"/>
      <c r="AQ667" s="69"/>
      <c r="AR667" s="69"/>
      <c r="AS667" s="69"/>
      <c r="AT667" s="69"/>
      <c r="AU667" s="69"/>
      <c r="AV667" s="69"/>
      <c r="AW667" s="69"/>
      <c r="AX667" s="69"/>
      <c r="AY667" s="69"/>
      <c r="AZ667" s="69"/>
      <c r="BA667" s="69"/>
      <c r="BB667" s="69"/>
      <c r="BC667" s="69"/>
      <c r="BD667" s="69"/>
      <c r="BE667" s="69"/>
      <c r="BF667" s="69"/>
      <c r="BG667" s="69"/>
      <c r="BH667" s="69"/>
      <c r="BI667" s="69"/>
      <c r="BJ667" s="69"/>
      <c r="BK667" s="69"/>
      <c r="BL667" s="69"/>
      <c r="BM667" s="69"/>
      <c r="BN667" s="69"/>
      <c r="BO667" s="69"/>
      <c r="BP667" s="69"/>
      <c r="BQ667" s="69"/>
      <c r="BR667" s="69"/>
      <c r="BS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69"/>
      <c r="AN668" s="69"/>
      <c r="AO668" s="69"/>
      <c r="AP668" s="69"/>
      <c r="AQ668" s="69"/>
      <c r="AR668" s="69"/>
      <c r="AS668" s="69"/>
      <c r="AT668" s="69"/>
      <c r="AU668" s="69"/>
      <c r="AV668" s="69"/>
      <c r="AW668" s="69"/>
      <c r="AX668" s="69"/>
      <c r="AY668" s="69"/>
      <c r="AZ668" s="69"/>
      <c r="BA668" s="69"/>
      <c r="BB668" s="69"/>
      <c r="BC668" s="69"/>
      <c r="BD668" s="69"/>
      <c r="BE668" s="69"/>
      <c r="BF668" s="69"/>
      <c r="BG668" s="69"/>
      <c r="BH668" s="69"/>
      <c r="BI668" s="69"/>
      <c r="BJ668" s="69"/>
      <c r="BK668" s="69"/>
      <c r="BL668" s="69"/>
      <c r="BM668" s="69"/>
      <c r="BN668" s="69"/>
      <c r="BO668" s="69"/>
      <c r="BP668" s="69"/>
      <c r="BQ668" s="69"/>
      <c r="BR668" s="69"/>
      <c r="BS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69"/>
      <c r="AN669" s="69"/>
      <c r="AO669" s="69"/>
      <c r="AP669" s="69"/>
      <c r="AQ669" s="69"/>
      <c r="AR669" s="69"/>
      <c r="AS669" s="69"/>
      <c r="AT669" s="69"/>
      <c r="AU669" s="69"/>
      <c r="AV669" s="69"/>
      <c r="AW669" s="69"/>
      <c r="AX669" s="69"/>
      <c r="AY669" s="69"/>
      <c r="AZ669" s="69"/>
      <c r="BA669" s="69"/>
      <c r="BB669" s="69"/>
      <c r="BC669" s="69"/>
      <c r="BD669" s="69"/>
      <c r="BE669" s="69"/>
      <c r="BF669" s="69"/>
      <c r="BG669" s="69"/>
      <c r="BH669" s="69"/>
      <c r="BI669" s="69"/>
      <c r="BJ669" s="69"/>
      <c r="BK669" s="69"/>
      <c r="BL669" s="69"/>
      <c r="BM669" s="69"/>
      <c r="BN669" s="69"/>
      <c r="BO669" s="69"/>
      <c r="BP669" s="69"/>
      <c r="BQ669" s="69"/>
      <c r="BR669" s="69"/>
      <c r="BS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69"/>
      <c r="AN670" s="69"/>
      <c r="AO670" s="69"/>
      <c r="AP670" s="69"/>
      <c r="AQ670" s="69"/>
      <c r="AR670" s="69"/>
      <c r="AS670" s="69"/>
      <c r="AT670" s="69"/>
      <c r="AU670" s="69"/>
      <c r="AV670" s="69"/>
      <c r="AW670" s="69"/>
      <c r="AX670" s="69"/>
      <c r="AY670" s="69"/>
      <c r="AZ670" s="69"/>
      <c r="BA670" s="69"/>
      <c r="BB670" s="69"/>
      <c r="BC670" s="69"/>
      <c r="BD670" s="69"/>
      <c r="BE670" s="69"/>
      <c r="BF670" s="69"/>
      <c r="BG670" s="69"/>
      <c r="BH670" s="69"/>
      <c r="BI670" s="69"/>
      <c r="BJ670" s="69"/>
      <c r="BK670" s="69"/>
      <c r="BL670" s="69"/>
      <c r="BM670" s="69"/>
      <c r="BN670" s="69"/>
      <c r="BO670" s="69"/>
      <c r="BP670" s="69"/>
      <c r="BQ670" s="69"/>
      <c r="BR670" s="69"/>
      <c r="BS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69"/>
      <c r="AN671" s="69"/>
      <c r="AO671" s="69"/>
      <c r="AP671" s="69"/>
      <c r="AQ671" s="69"/>
      <c r="AR671" s="69"/>
      <c r="AS671" s="69"/>
      <c r="AT671" s="69"/>
      <c r="AU671" s="69"/>
      <c r="AV671" s="69"/>
      <c r="AW671" s="69"/>
      <c r="AX671" s="69"/>
      <c r="AY671" s="69"/>
      <c r="AZ671" s="69"/>
      <c r="BA671" s="69"/>
      <c r="BB671" s="69"/>
      <c r="BC671" s="69"/>
      <c r="BD671" s="69"/>
      <c r="BE671" s="69"/>
      <c r="BF671" s="69"/>
      <c r="BG671" s="69"/>
      <c r="BH671" s="69"/>
      <c r="BI671" s="69"/>
      <c r="BJ671" s="69"/>
      <c r="BK671" s="69"/>
      <c r="BL671" s="69"/>
      <c r="BM671" s="69"/>
      <c r="BN671" s="69"/>
      <c r="BO671" s="69"/>
      <c r="BP671" s="69"/>
      <c r="BQ671" s="69"/>
      <c r="BR671" s="69"/>
      <c r="BS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69"/>
      <c r="AN672" s="69"/>
      <c r="AO672" s="69"/>
      <c r="AP672" s="69"/>
      <c r="AQ672" s="69"/>
      <c r="AR672" s="69"/>
      <c r="AS672" s="69"/>
      <c r="AT672" s="69"/>
      <c r="AU672" s="69"/>
      <c r="AV672" s="69"/>
      <c r="AW672" s="69"/>
      <c r="AX672" s="69"/>
      <c r="AY672" s="69"/>
      <c r="AZ672" s="69"/>
      <c r="BA672" s="69"/>
      <c r="BB672" s="69"/>
      <c r="BC672" s="69"/>
      <c r="BD672" s="69"/>
      <c r="BE672" s="69"/>
      <c r="BF672" s="69"/>
      <c r="BG672" s="69"/>
      <c r="BH672" s="69"/>
      <c r="BI672" s="69"/>
      <c r="BJ672" s="69"/>
      <c r="BK672" s="69"/>
      <c r="BL672" s="69"/>
      <c r="BM672" s="69"/>
      <c r="BN672" s="69"/>
      <c r="BO672" s="69"/>
      <c r="BP672" s="69"/>
      <c r="BQ672" s="69"/>
      <c r="BR672" s="69"/>
      <c r="BS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69"/>
      <c r="AN673" s="69"/>
      <c r="AO673" s="69"/>
      <c r="AP673" s="69"/>
      <c r="AQ673" s="69"/>
      <c r="AR673" s="69"/>
      <c r="AS673" s="69"/>
      <c r="AT673" s="69"/>
      <c r="AU673" s="69"/>
      <c r="AV673" s="69"/>
      <c r="AW673" s="69"/>
      <c r="AX673" s="69"/>
      <c r="AY673" s="69"/>
      <c r="AZ673" s="69"/>
      <c r="BA673" s="69"/>
      <c r="BB673" s="69"/>
      <c r="BC673" s="69"/>
      <c r="BD673" s="69"/>
      <c r="BE673" s="69"/>
      <c r="BF673" s="69"/>
      <c r="BG673" s="69"/>
      <c r="BH673" s="69"/>
      <c r="BI673" s="69"/>
      <c r="BJ673" s="69"/>
      <c r="BK673" s="69"/>
      <c r="BL673" s="69"/>
      <c r="BM673" s="69"/>
      <c r="BN673" s="69"/>
      <c r="BO673" s="69"/>
      <c r="BP673" s="69"/>
      <c r="BQ673" s="69"/>
      <c r="BR673" s="69"/>
      <c r="BS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69"/>
      <c r="AN674" s="69"/>
      <c r="AO674" s="69"/>
      <c r="AP674" s="69"/>
      <c r="AQ674" s="69"/>
      <c r="AR674" s="69"/>
      <c r="AS674" s="69"/>
      <c r="AT674" s="69"/>
      <c r="AU674" s="69"/>
      <c r="AV674" s="69"/>
      <c r="AW674" s="69"/>
      <c r="AX674" s="69"/>
      <c r="AY674" s="69"/>
      <c r="AZ674" s="69"/>
      <c r="BA674" s="69"/>
      <c r="BB674" s="69"/>
      <c r="BC674" s="69"/>
      <c r="BD674" s="69"/>
      <c r="BE674" s="69"/>
      <c r="BF674" s="69"/>
      <c r="BG674" s="69"/>
      <c r="BH674" s="69"/>
      <c r="BI674" s="69"/>
      <c r="BJ674" s="69"/>
      <c r="BK674" s="69"/>
      <c r="BL674" s="69"/>
      <c r="BM674" s="69"/>
      <c r="BN674" s="69"/>
      <c r="BO674" s="69"/>
      <c r="BP674" s="69"/>
      <c r="BQ674" s="69"/>
      <c r="BR674" s="69"/>
      <c r="BS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69"/>
      <c r="AN675" s="69"/>
      <c r="AO675" s="69"/>
      <c r="AP675" s="69"/>
      <c r="AQ675" s="69"/>
      <c r="AR675" s="69"/>
      <c r="AS675" s="69"/>
      <c r="AT675" s="69"/>
      <c r="AU675" s="69"/>
      <c r="AV675" s="69"/>
      <c r="AW675" s="69"/>
      <c r="AX675" s="69"/>
      <c r="AY675" s="69"/>
      <c r="AZ675" s="69"/>
      <c r="BA675" s="69"/>
      <c r="BB675" s="69"/>
      <c r="BC675" s="69"/>
      <c r="BD675" s="69"/>
      <c r="BE675" s="69"/>
      <c r="BF675" s="69"/>
      <c r="BG675" s="69"/>
      <c r="BH675" s="69"/>
      <c r="BI675" s="69"/>
      <c r="BJ675" s="69"/>
      <c r="BK675" s="69"/>
      <c r="BL675" s="69"/>
      <c r="BM675" s="69"/>
      <c r="BN675" s="69"/>
      <c r="BO675" s="69"/>
      <c r="BP675" s="69"/>
      <c r="BQ675" s="69"/>
      <c r="BR675" s="69"/>
      <c r="BS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69"/>
      <c r="AN676" s="69"/>
      <c r="AO676" s="69"/>
      <c r="AP676" s="69"/>
      <c r="AQ676" s="69"/>
      <c r="AR676" s="69"/>
      <c r="AS676" s="69"/>
      <c r="AT676" s="69"/>
      <c r="AU676" s="69"/>
      <c r="AV676" s="69"/>
      <c r="AW676" s="69"/>
      <c r="AX676" s="69"/>
      <c r="AY676" s="69"/>
      <c r="AZ676" s="69"/>
      <c r="BA676" s="69"/>
      <c r="BB676" s="69"/>
      <c r="BC676" s="69"/>
      <c r="BD676" s="69"/>
      <c r="BE676" s="69"/>
      <c r="BF676" s="69"/>
      <c r="BG676" s="69"/>
      <c r="BH676" s="69"/>
      <c r="BI676" s="69"/>
      <c r="BJ676" s="69"/>
      <c r="BK676" s="69"/>
      <c r="BL676" s="69"/>
      <c r="BM676" s="69"/>
      <c r="BN676" s="69"/>
      <c r="BO676" s="69"/>
      <c r="BP676" s="69"/>
      <c r="BQ676" s="69"/>
      <c r="BR676" s="69"/>
      <c r="BS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69"/>
      <c r="AN677" s="69"/>
      <c r="AO677" s="69"/>
      <c r="AP677" s="69"/>
      <c r="AQ677" s="69"/>
      <c r="AR677" s="69"/>
      <c r="AS677" s="69"/>
      <c r="AT677" s="69"/>
      <c r="AU677" s="69"/>
      <c r="AV677" s="69"/>
      <c r="AW677" s="69"/>
      <c r="AX677" s="69"/>
      <c r="AY677" s="69"/>
      <c r="AZ677" s="69"/>
      <c r="BA677" s="69"/>
      <c r="BB677" s="69"/>
      <c r="BC677" s="69"/>
      <c r="BD677" s="69"/>
      <c r="BE677" s="69"/>
      <c r="BF677" s="69"/>
      <c r="BG677" s="69"/>
      <c r="BH677" s="69"/>
      <c r="BI677" s="69"/>
      <c r="BJ677" s="69"/>
      <c r="BK677" s="69"/>
      <c r="BL677" s="69"/>
      <c r="BM677" s="69"/>
      <c r="BN677" s="69"/>
      <c r="BO677" s="69"/>
      <c r="BP677" s="69"/>
      <c r="BQ677" s="69"/>
      <c r="BR677" s="69"/>
      <c r="BS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69"/>
      <c r="AN678" s="69"/>
      <c r="AO678" s="69"/>
      <c r="AP678" s="69"/>
      <c r="AQ678" s="69"/>
      <c r="AR678" s="69"/>
      <c r="AS678" s="69"/>
      <c r="AT678" s="69"/>
      <c r="AU678" s="69"/>
      <c r="AV678" s="69"/>
      <c r="AW678" s="69"/>
      <c r="AX678" s="69"/>
      <c r="AY678" s="69"/>
      <c r="AZ678" s="69"/>
      <c r="BA678" s="69"/>
      <c r="BB678" s="69"/>
      <c r="BC678" s="69"/>
      <c r="BD678" s="69"/>
      <c r="BE678" s="69"/>
      <c r="BF678" s="69"/>
      <c r="BG678" s="69"/>
      <c r="BH678" s="69"/>
      <c r="BI678" s="69"/>
      <c r="BJ678" s="69"/>
      <c r="BK678" s="69"/>
      <c r="BL678" s="69"/>
      <c r="BM678" s="69"/>
      <c r="BN678" s="69"/>
      <c r="BO678" s="69"/>
      <c r="BP678" s="69"/>
      <c r="BQ678" s="69"/>
      <c r="BR678" s="69"/>
      <c r="BS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69"/>
      <c r="AN679" s="69"/>
      <c r="AO679" s="69"/>
      <c r="AP679" s="69"/>
      <c r="AQ679" s="69"/>
      <c r="AR679" s="69"/>
      <c r="AS679" s="69"/>
      <c r="AT679" s="69"/>
      <c r="AU679" s="69"/>
      <c r="AV679" s="69"/>
      <c r="AW679" s="69"/>
      <c r="AX679" s="69"/>
      <c r="AY679" s="69"/>
      <c r="AZ679" s="69"/>
      <c r="BA679" s="69"/>
      <c r="BB679" s="69"/>
      <c r="BC679" s="69"/>
      <c r="BD679" s="69"/>
      <c r="BE679" s="69"/>
      <c r="BF679" s="69"/>
      <c r="BG679" s="69"/>
      <c r="BH679" s="69"/>
      <c r="BI679" s="69"/>
      <c r="BJ679" s="69"/>
      <c r="BK679" s="69"/>
      <c r="BL679" s="69"/>
      <c r="BM679" s="69"/>
      <c r="BN679" s="69"/>
      <c r="BO679" s="69"/>
      <c r="BP679" s="69"/>
      <c r="BQ679" s="69"/>
      <c r="BR679" s="69"/>
      <c r="BS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69"/>
      <c r="AN680" s="69"/>
      <c r="AO680" s="69"/>
      <c r="AP680" s="69"/>
      <c r="AQ680" s="69"/>
      <c r="AR680" s="69"/>
      <c r="AS680" s="69"/>
      <c r="AT680" s="69"/>
      <c r="AU680" s="69"/>
      <c r="AV680" s="69"/>
      <c r="AW680" s="69"/>
      <c r="AX680" s="69"/>
      <c r="AY680" s="69"/>
      <c r="AZ680" s="69"/>
      <c r="BA680" s="69"/>
      <c r="BB680" s="69"/>
      <c r="BC680" s="69"/>
      <c r="BD680" s="69"/>
      <c r="BE680" s="69"/>
      <c r="BF680" s="69"/>
      <c r="BG680" s="69"/>
      <c r="BH680" s="69"/>
      <c r="BI680" s="69"/>
      <c r="BJ680" s="69"/>
      <c r="BK680" s="69"/>
      <c r="BL680" s="69"/>
      <c r="BM680" s="69"/>
      <c r="BN680" s="69"/>
      <c r="BO680" s="69"/>
      <c r="BP680" s="69"/>
      <c r="BQ680" s="69"/>
      <c r="BR680" s="69"/>
      <c r="BS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69"/>
      <c r="AN681" s="69"/>
      <c r="AO681" s="69"/>
      <c r="AP681" s="69"/>
      <c r="AQ681" s="69"/>
      <c r="AR681" s="69"/>
      <c r="AS681" s="69"/>
      <c r="AT681" s="69"/>
      <c r="AU681" s="69"/>
      <c r="AV681" s="69"/>
      <c r="AW681" s="69"/>
      <c r="AX681" s="69"/>
      <c r="AY681" s="69"/>
      <c r="AZ681" s="69"/>
      <c r="BA681" s="69"/>
      <c r="BB681" s="69"/>
      <c r="BC681" s="69"/>
      <c r="BD681" s="69"/>
      <c r="BE681" s="69"/>
      <c r="BF681" s="69"/>
      <c r="BG681" s="69"/>
      <c r="BH681" s="69"/>
      <c r="BI681" s="69"/>
      <c r="BJ681" s="69"/>
      <c r="BK681" s="69"/>
      <c r="BL681" s="69"/>
      <c r="BM681" s="69"/>
      <c r="BN681" s="69"/>
      <c r="BO681" s="69"/>
      <c r="BP681" s="69"/>
      <c r="BQ681" s="69"/>
      <c r="BR681" s="69"/>
      <c r="BS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69"/>
      <c r="AN682" s="69"/>
      <c r="AO682" s="69"/>
      <c r="AP682" s="69"/>
      <c r="AQ682" s="69"/>
      <c r="AR682" s="69"/>
      <c r="AS682" s="69"/>
      <c r="AT682" s="69"/>
      <c r="AU682" s="69"/>
      <c r="AV682" s="69"/>
      <c r="AW682" s="69"/>
      <c r="AX682" s="69"/>
      <c r="AY682" s="69"/>
      <c r="AZ682" s="69"/>
      <c r="BA682" s="69"/>
      <c r="BB682" s="69"/>
      <c r="BC682" s="69"/>
      <c r="BD682" s="69"/>
      <c r="BE682" s="69"/>
      <c r="BF682" s="69"/>
      <c r="BG682" s="69"/>
      <c r="BH682" s="69"/>
      <c r="BI682" s="69"/>
      <c r="BJ682" s="69"/>
      <c r="BK682" s="69"/>
      <c r="BL682" s="69"/>
      <c r="BM682" s="69"/>
      <c r="BN682" s="69"/>
      <c r="BO682" s="69"/>
      <c r="BP682" s="69"/>
      <c r="BQ682" s="69"/>
      <c r="BR682" s="69"/>
      <c r="BS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69"/>
      <c r="AN683" s="69"/>
      <c r="AO683" s="69"/>
      <c r="AP683" s="69"/>
      <c r="AQ683" s="69"/>
      <c r="AR683" s="69"/>
      <c r="AS683" s="69"/>
      <c r="AT683" s="69"/>
      <c r="AU683" s="69"/>
      <c r="AV683" s="69"/>
      <c r="AW683" s="69"/>
      <c r="AX683" s="69"/>
      <c r="AY683" s="69"/>
      <c r="AZ683" s="69"/>
      <c r="BA683" s="69"/>
      <c r="BB683" s="69"/>
      <c r="BC683" s="69"/>
      <c r="BD683" s="69"/>
      <c r="BE683" s="69"/>
      <c r="BF683" s="69"/>
      <c r="BG683" s="69"/>
      <c r="BH683" s="69"/>
      <c r="BI683" s="69"/>
      <c r="BJ683" s="69"/>
      <c r="BK683" s="69"/>
      <c r="BL683" s="69"/>
      <c r="BM683" s="69"/>
      <c r="BN683" s="69"/>
      <c r="BO683" s="69"/>
      <c r="BP683" s="69"/>
      <c r="BQ683" s="69"/>
      <c r="BR683" s="69"/>
      <c r="BS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69"/>
      <c r="AN684" s="69"/>
      <c r="AO684" s="69"/>
      <c r="AP684" s="69"/>
      <c r="AQ684" s="69"/>
      <c r="AR684" s="69"/>
      <c r="AS684" s="69"/>
      <c r="AT684" s="69"/>
      <c r="AU684" s="69"/>
      <c r="AV684" s="69"/>
      <c r="AW684" s="69"/>
      <c r="AX684" s="69"/>
      <c r="AY684" s="69"/>
      <c r="AZ684" s="69"/>
      <c r="BA684" s="69"/>
      <c r="BB684" s="69"/>
      <c r="BC684" s="69"/>
      <c r="BD684" s="69"/>
      <c r="BE684" s="69"/>
      <c r="BF684" s="69"/>
      <c r="BG684" s="69"/>
      <c r="BH684" s="69"/>
      <c r="BI684" s="69"/>
      <c r="BJ684" s="69"/>
      <c r="BK684" s="69"/>
      <c r="BL684" s="69"/>
      <c r="BM684" s="69"/>
      <c r="BN684" s="69"/>
      <c r="BO684" s="69"/>
      <c r="BP684" s="69"/>
      <c r="BQ684" s="69"/>
      <c r="BR684" s="69"/>
      <c r="BS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69"/>
      <c r="AN685" s="69"/>
      <c r="AO685" s="69"/>
      <c r="AP685" s="69"/>
      <c r="AQ685" s="69"/>
      <c r="AR685" s="69"/>
      <c r="AS685" s="69"/>
      <c r="AT685" s="69"/>
      <c r="AU685" s="69"/>
      <c r="AV685" s="69"/>
      <c r="AW685" s="69"/>
      <c r="AX685" s="69"/>
      <c r="AY685" s="69"/>
      <c r="AZ685" s="69"/>
      <c r="BA685" s="69"/>
      <c r="BB685" s="69"/>
      <c r="BC685" s="69"/>
      <c r="BD685" s="69"/>
      <c r="BE685" s="69"/>
      <c r="BF685" s="69"/>
      <c r="BG685" s="69"/>
      <c r="BH685" s="69"/>
      <c r="BI685" s="69"/>
      <c r="BJ685" s="69"/>
      <c r="BK685" s="69"/>
      <c r="BL685" s="69"/>
      <c r="BM685" s="69"/>
      <c r="BN685" s="69"/>
      <c r="BO685" s="69"/>
      <c r="BP685" s="69"/>
      <c r="BQ685" s="69"/>
      <c r="BR685" s="69"/>
      <c r="BS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69"/>
      <c r="AN686" s="69"/>
      <c r="AO686" s="69"/>
      <c r="AP686" s="69"/>
      <c r="AQ686" s="69"/>
      <c r="AR686" s="69"/>
      <c r="AS686" s="69"/>
      <c r="AT686" s="69"/>
      <c r="AU686" s="69"/>
      <c r="AV686" s="69"/>
      <c r="AW686" s="69"/>
      <c r="AX686" s="69"/>
      <c r="AY686" s="69"/>
      <c r="AZ686" s="69"/>
      <c r="BA686" s="69"/>
      <c r="BB686" s="69"/>
      <c r="BC686" s="69"/>
      <c r="BD686" s="69"/>
      <c r="BE686" s="69"/>
      <c r="BF686" s="69"/>
      <c r="BG686" s="69"/>
      <c r="BH686" s="69"/>
      <c r="BI686" s="69"/>
      <c r="BJ686" s="69"/>
      <c r="BK686" s="69"/>
      <c r="BL686" s="69"/>
      <c r="BM686" s="69"/>
      <c r="BN686" s="69"/>
      <c r="BO686" s="69"/>
      <c r="BP686" s="69"/>
      <c r="BQ686" s="69"/>
      <c r="BR686" s="69"/>
      <c r="BS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69"/>
      <c r="AN687" s="69"/>
      <c r="AO687" s="69"/>
      <c r="AP687" s="69"/>
      <c r="AQ687" s="69"/>
      <c r="AR687" s="69"/>
      <c r="AS687" s="69"/>
      <c r="AT687" s="69"/>
      <c r="AU687" s="69"/>
      <c r="AV687" s="69"/>
      <c r="AW687" s="69"/>
      <c r="AX687" s="69"/>
      <c r="AY687" s="69"/>
      <c r="AZ687" s="69"/>
      <c r="BA687" s="69"/>
      <c r="BB687" s="69"/>
      <c r="BC687" s="69"/>
      <c r="BD687" s="69"/>
      <c r="BE687" s="69"/>
      <c r="BF687" s="69"/>
      <c r="BG687" s="69"/>
      <c r="BH687" s="69"/>
      <c r="BI687" s="69"/>
      <c r="BJ687" s="69"/>
      <c r="BK687" s="69"/>
      <c r="BL687" s="69"/>
      <c r="BM687" s="69"/>
      <c r="BN687" s="69"/>
      <c r="BO687" s="69"/>
      <c r="BP687" s="69"/>
      <c r="BQ687" s="69"/>
      <c r="BR687" s="69"/>
      <c r="BS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69"/>
      <c r="AN688" s="69"/>
      <c r="AO688" s="69"/>
      <c r="AP688" s="69"/>
      <c r="AQ688" s="69"/>
      <c r="AR688" s="69"/>
      <c r="AS688" s="69"/>
      <c r="AT688" s="69"/>
      <c r="AU688" s="69"/>
      <c r="AV688" s="69"/>
      <c r="AW688" s="69"/>
      <c r="AX688" s="69"/>
      <c r="AY688" s="69"/>
      <c r="AZ688" s="69"/>
      <c r="BA688" s="69"/>
      <c r="BB688" s="69"/>
      <c r="BC688" s="69"/>
      <c r="BD688" s="69"/>
      <c r="BE688" s="69"/>
      <c r="BF688" s="69"/>
      <c r="BG688" s="69"/>
      <c r="BH688" s="69"/>
      <c r="BI688" s="69"/>
      <c r="BJ688" s="69"/>
      <c r="BK688" s="69"/>
      <c r="BL688" s="69"/>
      <c r="BM688" s="69"/>
      <c r="BN688" s="69"/>
      <c r="BO688" s="69"/>
      <c r="BP688" s="69"/>
      <c r="BQ688" s="69"/>
      <c r="BR688" s="69"/>
      <c r="BS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69"/>
      <c r="AN689" s="69"/>
      <c r="AO689" s="69"/>
      <c r="AP689" s="69"/>
      <c r="AQ689" s="69"/>
      <c r="AR689" s="69"/>
      <c r="AS689" s="69"/>
      <c r="AT689" s="69"/>
      <c r="AU689" s="69"/>
      <c r="AV689" s="69"/>
      <c r="AW689" s="69"/>
      <c r="AX689" s="69"/>
      <c r="AY689" s="69"/>
      <c r="AZ689" s="69"/>
      <c r="BA689" s="69"/>
      <c r="BB689" s="69"/>
      <c r="BC689" s="69"/>
      <c r="BD689" s="69"/>
      <c r="BE689" s="69"/>
      <c r="BF689" s="69"/>
      <c r="BG689" s="69"/>
      <c r="BH689" s="69"/>
      <c r="BI689" s="69"/>
      <c r="BJ689" s="69"/>
      <c r="BK689" s="69"/>
      <c r="BL689" s="69"/>
      <c r="BM689" s="69"/>
      <c r="BN689" s="69"/>
      <c r="BO689" s="69"/>
      <c r="BP689" s="69"/>
      <c r="BQ689" s="69"/>
      <c r="BR689" s="69"/>
      <c r="BS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c r="AP690" s="69"/>
      <c r="AQ690" s="69"/>
      <c r="AR690" s="69"/>
      <c r="AS690" s="69"/>
      <c r="AT690" s="69"/>
      <c r="AU690" s="69"/>
      <c r="AV690" s="69"/>
      <c r="AW690" s="69"/>
      <c r="AX690" s="69"/>
      <c r="AY690" s="69"/>
      <c r="AZ690" s="69"/>
      <c r="BA690" s="69"/>
      <c r="BB690" s="69"/>
      <c r="BC690" s="69"/>
      <c r="BD690" s="69"/>
      <c r="BE690" s="69"/>
      <c r="BF690" s="69"/>
      <c r="BG690" s="69"/>
      <c r="BH690" s="69"/>
      <c r="BI690" s="69"/>
      <c r="BJ690" s="69"/>
      <c r="BK690" s="69"/>
      <c r="BL690" s="69"/>
      <c r="BM690" s="69"/>
      <c r="BN690" s="69"/>
      <c r="BO690" s="69"/>
      <c r="BP690" s="69"/>
      <c r="BQ690" s="69"/>
      <c r="BR690" s="69"/>
      <c r="BS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69"/>
      <c r="AN691" s="69"/>
      <c r="AO691" s="69"/>
      <c r="AP691" s="69"/>
      <c r="AQ691" s="69"/>
      <c r="AR691" s="69"/>
      <c r="AS691" s="69"/>
      <c r="AT691" s="69"/>
      <c r="AU691" s="69"/>
      <c r="AV691" s="69"/>
      <c r="AW691" s="69"/>
      <c r="AX691" s="69"/>
      <c r="AY691" s="69"/>
      <c r="AZ691" s="69"/>
      <c r="BA691" s="69"/>
      <c r="BB691" s="69"/>
      <c r="BC691" s="69"/>
      <c r="BD691" s="69"/>
      <c r="BE691" s="69"/>
      <c r="BF691" s="69"/>
      <c r="BG691" s="69"/>
      <c r="BH691" s="69"/>
      <c r="BI691" s="69"/>
      <c r="BJ691" s="69"/>
      <c r="BK691" s="69"/>
      <c r="BL691" s="69"/>
      <c r="BM691" s="69"/>
      <c r="BN691" s="69"/>
      <c r="BO691" s="69"/>
      <c r="BP691" s="69"/>
      <c r="BQ691" s="69"/>
      <c r="BR691" s="69"/>
      <c r="BS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c r="AN692" s="69"/>
      <c r="AO692" s="69"/>
      <c r="AP692" s="69"/>
      <c r="AQ692" s="69"/>
      <c r="AR692" s="69"/>
      <c r="AS692" s="69"/>
      <c r="AT692" s="69"/>
      <c r="AU692" s="69"/>
      <c r="AV692" s="69"/>
      <c r="AW692" s="69"/>
      <c r="AX692" s="69"/>
      <c r="AY692" s="69"/>
      <c r="AZ692" s="69"/>
      <c r="BA692" s="69"/>
      <c r="BB692" s="69"/>
      <c r="BC692" s="69"/>
      <c r="BD692" s="69"/>
      <c r="BE692" s="69"/>
      <c r="BF692" s="69"/>
      <c r="BG692" s="69"/>
      <c r="BH692" s="69"/>
      <c r="BI692" s="69"/>
      <c r="BJ692" s="69"/>
      <c r="BK692" s="69"/>
      <c r="BL692" s="69"/>
      <c r="BM692" s="69"/>
      <c r="BN692" s="69"/>
      <c r="BO692" s="69"/>
      <c r="BP692" s="69"/>
      <c r="BQ692" s="69"/>
      <c r="BR692" s="69"/>
      <c r="BS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69"/>
      <c r="AN693" s="69"/>
      <c r="AO693" s="69"/>
      <c r="AP693" s="69"/>
      <c r="AQ693" s="69"/>
      <c r="AR693" s="69"/>
      <c r="AS693" s="69"/>
      <c r="AT693" s="69"/>
      <c r="AU693" s="69"/>
      <c r="AV693" s="69"/>
      <c r="AW693" s="69"/>
      <c r="AX693" s="69"/>
      <c r="AY693" s="69"/>
      <c r="AZ693" s="69"/>
      <c r="BA693" s="69"/>
      <c r="BB693" s="69"/>
      <c r="BC693" s="69"/>
      <c r="BD693" s="69"/>
      <c r="BE693" s="69"/>
      <c r="BF693" s="69"/>
      <c r="BG693" s="69"/>
      <c r="BH693" s="69"/>
      <c r="BI693" s="69"/>
      <c r="BJ693" s="69"/>
      <c r="BK693" s="69"/>
      <c r="BL693" s="69"/>
      <c r="BM693" s="69"/>
      <c r="BN693" s="69"/>
      <c r="BO693" s="69"/>
      <c r="BP693" s="69"/>
      <c r="BQ693" s="69"/>
      <c r="BR693" s="69"/>
      <c r="BS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69"/>
      <c r="AN694" s="69"/>
      <c r="AO694" s="69"/>
      <c r="AP694" s="69"/>
      <c r="AQ694" s="69"/>
      <c r="AR694" s="69"/>
      <c r="AS694" s="69"/>
      <c r="AT694" s="69"/>
      <c r="AU694" s="69"/>
      <c r="AV694" s="69"/>
      <c r="AW694" s="69"/>
      <c r="AX694" s="69"/>
      <c r="AY694" s="69"/>
      <c r="AZ694" s="69"/>
      <c r="BA694" s="69"/>
      <c r="BB694" s="69"/>
      <c r="BC694" s="69"/>
      <c r="BD694" s="69"/>
      <c r="BE694" s="69"/>
      <c r="BF694" s="69"/>
      <c r="BG694" s="69"/>
      <c r="BH694" s="69"/>
      <c r="BI694" s="69"/>
      <c r="BJ694" s="69"/>
      <c r="BK694" s="69"/>
      <c r="BL694" s="69"/>
      <c r="BM694" s="69"/>
      <c r="BN694" s="69"/>
      <c r="BO694" s="69"/>
      <c r="BP694" s="69"/>
      <c r="BQ694" s="69"/>
      <c r="BR694" s="69"/>
      <c r="BS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69"/>
      <c r="AN695" s="69"/>
      <c r="AO695" s="69"/>
      <c r="AP695" s="69"/>
      <c r="AQ695" s="69"/>
      <c r="AR695" s="69"/>
      <c r="AS695" s="69"/>
      <c r="AT695" s="69"/>
      <c r="AU695" s="69"/>
      <c r="AV695" s="69"/>
      <c r="AW695" s="69"/>
      <c r="AX695" s="69"/>
      <c r="AY695" s="69"/>
      <c r="AZ695" s="69"/>
      <c r="BA695" s="69"/>
      <c r="BB695" s="69"/>
      <c r="BC695" s="69"/>
      <c r="BD695" s="69"/>
      <c r="BE695" s="69"/>
      <c r="BF695" s="69"/>
      <c r="BG695" s="69"/>
      <c r="BH695" s="69"/>
      <c r="BI695" s="69"/>
      <c r="BJ695" s="69"/>
      <c r="BK695" s="69"/>
      <c r="BL695" s="69"/>
      <c r="BM695" s="69"/>
      <c r="BN695" s="69"/>
      <c r="BO695" s="69"/>
      <c r="BP695" s="69"/>
      <c r="BQ695" s="69"/>
      <c r="BR695" s="69"/>
      <c r="BS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69"/>
      <c r="AN696" s="69"/>
      <c r="AO696" s="69"/>
      <c r="AP696" s="69"/>
      <c r="AQ696" s="69"/>
      <c r="AR696" s="69"/>
      <c r="AS696" s="69"/>
      <c r="AT696" s="69"/>
      <c r="AU696" s="69"/>
      <c r="AV696" s="69"/>
      <c r="AW696" s="69"/>
      <c r="AX696" s="69"/>
      <c r="AY696" s="69"/>
      <c r="AZ696" s="69"/>
      <c r="BA696" s="69"/>
      <c r="BB696" s="69"/>
      <c r="BC696" s="69"/>
      <c r="BD696" s="69"/>
      <c r="BE696" s="69"/>
      <c r="BF696" s="69"/>
      <c r="BG696" s="69"/>
      <c r="BH696" s="69"/>
      <c r="BI696" s="69"/>
      <c r="BJ696" s="69"/>
      <c r="BK696" s="69"/>
      <c r="BL696" s="69"/>
      <c r="BM696" s="69"/>
      <c r="BN696" s="69"/>
      <c r="BO696" s="69"/>
      <c r="BP696" s="69"/>
      <c r="BQ696" s="69"/>
      <c r="BR696" s="69"/>
      <c r="BS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c r="AN697" s="69"/>
      <c r="AO697" s="69"/>
      <c r="AP697" s="69"/>
      <c r="AQ697" s="69"/>
      <c r="AR697" s="69"/>
      <c r="AS697" s="69"/>
      <c r="AT697" s="69"/>
      <c r="AU697" s="69"/>
      <c r="AV697" s="69"/>
      <c r="AW697" s="69"/>
      <c r="AX697" s="69"/>
      <c r="AY697" s="69"/>
      <c r="AZ697" s="69"/>
      <c r="BA697" s="69"/>
      <c r="BB697" s="69"/>
      <c r="BC697" s="69"/>
      <c r="BD697" s="69"/>
      <c r="BE697" s="69"/>
      <c r="BF697" s="69"/>
      <c r="BG697" s="69"/>
      <c r="BH697" s="69"/>
      <c r="BI697" s="69"/>
      <c r="BJ697" s="69"/>
      <c r="BK697" s="69"/>
      <c r="BL697" s="69"/>
      <c r="BM697" s="69"/>
      <c r="BN697" s="69"/>
      <c r="BO697" s="69"/>
      <c r="BP697" s="69"/>
      <c r="BQ697" s="69"/>
      <c r="BR697" s="69"/>
      <c r="BS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69"/>
      <c r="AN698" s="69"/>
      <c r="AO698" s="69"/>
      <c r="AP698" s="69"/>
      <c r="AQ698" s="69"/>
      <c r="AR698" s="69"/>
      <c r="AS698" s="69"/>
      <c r="AT698" s="69"/>
      <c r="AU698" s="69"/>
      <c r="AV698" s="69"/>
      <c r="AW698" s="69"/>
      <c r="AX698" s="69"/>
      <c r="AY698" s="69"/>
      <c r="AZ698" s="69"/>
      <c r="BA698" s="69"/>
      <c r="BB698" s="69"/>
      <c r="BC698" s="69"/>
      <c r="BD698" s="69"/>
      <c r="BE698" s="69"/>
      <c r="BF698" s="69"/>
      <c r="BG698" s="69"/>
      <c r="BH698" s="69"/>
      <c r="BI698" s="69"/>
      <c r="BJ698" s="69"/>
      <c r="BK698" s="69"/>
      <c r="BL698" s="69"/>
      <c r="BM698" s="69"/>
      <c r="BN698" s="69"/>
      <c r="BO698" s="69"/>
      <c r="BP698" s="69"/>
      <c r="BQ698" s="69"/>
      <c r="BR698" s="69"/>
      <c r="BS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69"/>
      <c r="AN699" s="69"/>
      <c r="AO699" s="69"/>
      <c r="AP699" s="69"/>
      <c r="AQ699" s="69"/>
      <c r="AR699" s="69"/>
      <c r="AS699" s="69"/>
      <c r="AT699" s="69"/>
      <c r="AU699" s="69"/>
      <c r="AV699" s="69"/>
      <c r="AW699" s="69"/>
      <c r="AX699" s="69"/>
      <c r="AY699" s="69"/>
      <c r="AZ699" s="69"/>
      <c r="BA699" s="69"/>
      <c r="BB699" s="69"/>
      <c r="BC699" s="69"/>
      <c r="BD699" s="69"/>
      <c r="BE699" s="69"/>
      <c r="BF699" s="69"/>
      <c r="BG699" s="69"/>
      <c r="BH699" s="69"/>
      <c r="BI699" s="69"/>
      <c r="BJ699" s="69"/>
      <c r="BK699" s="69"/>
      <c r="BL699" s="69"/>
      <c r="BM699" s="69"/>
      <c r="BN699" s="69"/>
      <c r="BO699" s="69"/>
      <c r="BP699" s="69"/>
      <c r="BQ699" s="69"/>
      <c r="BR699" s="69"/>
      <c r="BS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69"/>
      <c r="AN700" s="69"/>
      <c r="AO700" s="69"/>
      <c r="AP700" s="69"/>
      <c r="AQ700" s="69"/>
      <c r="AR700" s="69"/>
      <c r="AS700" s="69"/>
      <c r="AT700" s="69"/>
      <c r="AU700" s="69"/>
      <c r="AV700" s="69"/>
      <c r="AW700" s="69"/>
      <c r="AX700" s="69"/>
      <c r="AY700" s="69"/>
      <c r="AZ700" s="69"/>
      <c r="BA700" s="69"/>
      <c r="BB700" s="69"/>
      <c r="BC700" s="69"/>
      <c r="BD700" s="69"/>
      <c r="BE700" s="69"/>
      <c r="BF700" s="69"/>
      <c r="BG700" s="69"/>
      <c r="BH700" s="69"/>
      <c r="BI700" s="69"/>
      <c r="BJ700" s="69"/>
      <c r="BK700" s="69"/>
      <c r="BL700" s="69"/>
      <c r="BM700" s="69"/>
      <c r="BN700" s="69"/>
      <c r="BO700" s="69"/>
      <c r="BP700" s="69"/>
      <c r="BQ700" s="69"/>
      <c r="BR700" s="69"/>
      <c r="BS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69"/>
      <c r="AN701" s="69"/>
      <c r="AO701" s="69"/>
      <c r="AP701" s="69"/>
      <c r="AQ701" s="69"/>
      <c r="AR701" s="69"/>
      <c r="AS701" s="69"/>
      <c r="AT701" s="69"/>
      <c r="AU701" s="69"/>
      <c r="AV701" s="69"/>
      <c r="AW701" s="69"/>
      <c r="AX701" s="69"/>
      <c r="AY701" s="69"/>
      <c r="AZ701" s="69"/>
      <c r="BA701" s="69"/>
      <c r="BB701" s="69"/>
      <c r="BC701" s="69"/>
      <c r="BD701" s="69"/>
      <c r="BE701" s="69"/>
      <c r="BF701" s="69"/>
      <c r="BG701" s="69"/>
      <c r="BH701" s="69"/>
      <c r="BI701" s="69"/>
      <c r="BJ701" s="69"/>
      <c r="BK701" s="69"/>
      <c r="BL701" s="69"/>
      <c r="BM701" s="69"/>
      <c r="BN701" s="69"/>
      <c r="BO701" s="69"/>
      <c r="BP701" s="69"/>
      <c r="BQ701" s="69"/>
      <c r="BR701" s="69"/>
      <c r="BS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69"/>
      <c r="AN702" s="69"/>
      <c r="AO702" s="69"/>
      <c r="AP702" s="69"/>
      <c r="AQ702" s="69"/>
      <c r="AR702" s="69"/>
      <c r="AS702" s="69"/>
      <c r="AT702" s="69"/>
      <c r="AU702" s="69"/>
      <c r="AV702" s="69"/>
      <c r="AW702" s="69"/>
      <c r="AX702" s="69"/>
      <c r="AY702" s="69"/>
      <c r="AZ702" s="69"/>
      <c r="BA702" s="69"/>
      <c r="BB702" s="69"/>
      <c r="BC702" s="69"/>
      <c r="BD702" s="69"/>
      <c r="BE702" s="69"/>
      <c r="BF702" s="69"/>
      <c r="BG702" s="69"/>
      <c r="BH702" s="69"/>
      <c r="BI702" s="69"/>
      <c r="BJ702" s="69"/>
      <c r="BK702" s="69"/>
      <c r="BL702" s="69"/>
      <c r="BM702" s="69"/>
      <c r="BN702" s="69"/>
      <c r="BO702" s="69"/>
      <c r="BP702" s="69"/>
      <c r="BQ702" s="69"/>
      <c r="BR702" s="69"/>
      <c r="BS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69"/>
      <c r="AN703" s="69"/>
      <c r="AO703" s="69"/>
      <c r="AP703" s="69"/>
      <c r="AQ703" s="69"/>
      <c r="AR703" s="69"/>
      <c r="AS703" s="69"/>
      <c r="AT703" s="69"/>
      <c r="AU703" s="69"/>
      <c r="AV703" s="69"/>
      <c r="AW703" s="69"/>
      <c r="AX703" s="69"/>
      <c r="AY703" s="69"/>
      <c r="AZ703" s="69"/>
      <c r="BA703" s="69"/>
      <c r="BB703" s="69"/>
      <c r="BC703" s="69"/>
      <c r="BD703" s="69"/>
      <c r="BE703" s="69"/>
      <c r="BF703" s="69"/>
      <c r="BG703" s="69"/>
      <c r="BH703" s="69"/>
      <c r="BI703" s="69"/>
      <c r="BJ703" s="69"/>
      <c r="BK703" s="69"/>
      <c r="BL703" s="69"/>
      <c r="BM703" s="69"/>
      <c r="BN703" s="69"/>
      <c r="BO703" s="69"/>
      <c r="BP703" s="69"/>
      <c r="BQ703" s="69"/>
      <c r="BR703" s="69"/>
      <c r="BS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69"/>
      <c r="AN704" s="69"/>
      <c r="AO704" s="69"/>
      <c r="AP704" s="69"/>
      <c r="AQ704" s="69"/>
      <c r="AR704" s="69"/>
      <c r="AS704" s="69"/>
      <c r="AT704" s="69"/>
      <c r="AU704" s="69"/>
      <c r="AV704" s="69"/>
      <c r="AW704" s="69"/>
      <c r="AX704" s="69"/>
      <c r="AY704" s="69"/>
      <c r="AZ704" s="69"/>
      <c r="BA704" s="69"/>
      <c r="BB704" s="69"/>
      <c r="BC704" s="69"/>
      <c r="BD704" s="69"/>
      <c r="BE704" s="69"/>
      <c r="BF704" s="69"/>
      <c r="BG704" s="69"/>
      <c r="BH704" s="69"/>
      <c r="BI704" s="69"/>
      <c r="BJ704" s="69"/>
      <c r="BK704" s="69"/>
      <c r="BL704" s="69"/>
      <c r="BM704" s="69"/>
      <c r="BN704" s="69"/>
      <c r="BO704" s="69"/>
      <c r="BP704" s="69"/>
      <c r="BQ704" s="69"/>
      <c r="BR704" s="69"/>
      <c r="BS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69"/>
      <c r="AN705" s="69"/>
      <c r="AO705" s="69"/>
      <c r="AP705" s="69"/>
      <c r="AQ705" s="69"/>
      <c r="AR705" s="69"/>
      <c r="AS705" s="69"/>
      <c r="AT705" s="69"/>
      <c r="AU705" s="69"/>
      <c r="AV705" s="69"/>
      <c r="AW705" s="69"/>
      <c r="AX705" s="69"/>
      <c r="AY705" s="69"/>
      <c r="AZ705" s="69"/>
      <c r="BA705" s="69"/>
      <c r="BB705" s="69"/>
      <c r="BC705" s="69"/>
      <c r="BD705" s="69"/>
      <c r="BE705" s="69"/>
      <c r="BF705" s="69"/>
      <c r="BG705" s="69"/>
      <c r="BH705" s="69"/>
      <c r="BI705" s="69"/>
      <c r="BJ705" s="69"/>
      <c r="BK705" s="69"/>
      <c r="BL705" s="69"/>
      <c r="BM705" s="69"/>
      <c r="BN705" s="69"/>
      <c r="BO705" s="69"/>
      <c r="BP705" s="69"/>
      <c r="BQ705" s="69"/>
      <c r="BR705" s="69"/>
      <c r="BS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69"/>
      <c r="AN706" s="69"/>
      <c r="AO706" s="69"/>
      <c r="AP706" s="69"/>
      <c r="AQ706" s="69"/>
      <c r="AR706" s="69"/>
      <c r="AS706" s="69"/>
      <c r="AT706" s="69"/>
      <c r="AU706" s="69"/>
      <c r="AV706" s="69"/>
      <c r="AW706" s="69"/>
      <c r="AX706" s="69"/>
      <c r="AY706" s="69"/>
      <c r="AZ706" s="69"/>
      <c r="BA706" s="69"/>
      <c r="BB706" s="69"/>
      <c r="BC706" s="69"/>
      <c r="BD706" s="69"/>
      <c r="BE706" s="69"/>
      <c r="BF706" s="69"/>
      <c r="BG706" s="69"/>
      <c r="BH706" s="69"/>
      <c r="BI706" s="69"/>
      <c r="BJ706" s="69"/>
      <c r="BK706" s="69"/>
      <c r="BL706" s="69"/>
      <c r="BM706" s="69"/>
      <c r="BN706" s="69"/>
      <c r="BO706" s="69"/>
      <c r="BP706" s="69"/>
      <c r="BQ706" s="69"/>
      <c r="BR706" s="69"/>
      <c r="BS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69"/>
      <c r="AN707" s="69"/>
      <c r="AO707" s="69"/>
      <c r="AP707" s="69"/>
      <c r="AQ707" s="69"/>
      <c r="AR707" s="69"/>
      <c r="AS707" s="69"/>
      <c r="AT707" s="69"/>
      <c r="AU707" s="69"/>
      <c r="AV707" s="69"/>
      <c r="AW707" s="69"/>
      <c r="AX707" s="69"/>
      <c r="AY707" s="69"/>
      <c r="AZ707" s="69"/>
      <c r="BA707" s="69"/>
      <c r="BB707" s="69"/>
      <c r="BC707" s="69"/>
      <c r="BD707" s="69"/>
      <c r="BE707" s="69"/>
      <c r="BF707" s="69"/>
      <c r="BG707" s="69"/>
      <c r="BH707" s="69"/>
      <c r="BI707" s="69"/>
      <c r="BJ707" s="69"/>
      <c r="BK707" s="69"/>
      <c r="BL707" s="69"/>
      <c r="BM707" s="69"/>
      <c r="BN707" s="69"/>
      <c r="BO707" s="69"/>
      <c r="BP707" s="69"/>
      <c r="BQ707" s="69"/>
      <c r="BR707" s="69"/>
      <c r="BS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69"/>
      <c r="AN708" s="69"/>
      <c r="AO708" s="69"/>
      <c r="AP708" s="69"/>
      <c r="AQ708" s="69"/>
      <c r="AR708" s="69"/>
      <c r="AS708" s="69"/>
      <c r="AT708" s="69"/>
      <c r="AU708" s="69"/>
      <c r="AV708" s="69"/>
      <c r="AW708" s="69"/>
      <c r="AX708" s="69"/>
      <c r="AY708" s="69"/>
      <c r="AZ708" s="69"/>
      <c r="BA708" s="69"/>
      <c r="BB708" s="69"/>
      <c r="BC708" s="69"/>
      <c r="BD708" s="69"/>
      <c r="BE708" s="69"/>
      <c r="BF708" s="69"/>
      <c r="BG708" s="69"/>
      <c r="BH708" s="69"/>
      <c r="BI708" s="69"/>
      <c r="BJ708" s="69"/>
      <c r="BK708" s="69"/>
      <c r="BL708" s="69"/>
      <c r="BM708" s="69"/>
      <c r="BN708" s="69"/>
      <c r="BO708" s="69"/>
      <c r="BP708" s="69"/>
      <c r="BQ708" s="69"/>
      <c r="BR708" s="69"/>
      <c r="BS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69"/>
      <c r="AN709" s="69"/>
      <c r="AO709" s="69"/>
      <c r="AP709" s="69"/>
      <c r="AQ709" s="69"/>
      <c r="AR709" s="69"/>
      <c r="AS709" s="69"/>
      <c r="AT709" s="69"/>
      <c r="AU709" s="69"/>
      <c r="AV709" s="69"/>
      <c r="AW709" s="69"/>
      <c r="AX709" s="69"/>
      <c r="AY709" s="69"/>
      <c r="AZ709" s="69"/>
      <c r="BA709" s="69"/>
      <c r="BB709" s="69"/>
      <c r="BC709" s="69"/>
      <c r="BD709" s="69"/>
      <c r="BE709" s="69"/>
      <c r="BF709" s="69"/>
      <c r="BG709" s="69"/>
      <c r="BH709" s="69"/>
      <c r="BI709" s="69"/>
      <c r="BJ709" s="69"/>
      <c r="BK709" s="69"/>
      <c r="BL709" s="69"/>
      <c r="BM709" s="69"/>
      <c r="BN709" s="69"/>
      <c r="BO709" s="69"/>
      <c r="BP709" s="69"/>
      <c r="BQ709" s="69"/>
      <c r="BR709" s="69"/>
      <c r="BS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69"/>
      <c r="AN710" s="69"/>
      <c r="AO710" s="69"/>
      <c r="AP710" s="69"/>
      <c r="AQ710" s="69"/>
      <c r="AR710" s="69"/>
      <c r="AS710" s="69"/>
      <c r="AT710" s="69"/>
      <c r="AU710" s="69"/>
      <c r="AV710" s="69"/>
      <c r="AW710" s="69"/>
      <c r="AX710" s="69"/>
      <c r="AY710" s="69"/>
      <c r="AZ710" s="69"/>
      <c r="BA710" s="69"/>
      <c r="BB710" s="69"/>
      <c r="BC710" s="69"/>
      <c r="BD710" s="69"/>
      <c r="BE710" s="69"/>
      <c r="BF710" s="69"/>
      <c r="BG710" s="69"/>
      <c r="BH710" s="69"/>
      <c r="BI710" s="69"/>
      <c r="BJ710" s="69"/>
      <c r="BK710" s="69"/>
      <c r="BL710" s="69"/>
      <c r="BM710" s="69"/>
      <c r="BN710" s="69"/>
      <c r="BO710" s="69"/>
      <c r="BP710" s="69"/>
      <c r="BQ710" s="69"/>
      <c r="BR710" s="69"/>
      <c r="BS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69"/>
      <c r="AN711" s="69"/>
      <c r="AO711" s="69"/>
      <c r="AP711" s="69"/>
      <c r="AQ711" s="69"/>
      <c r="AR711" s="69"/>
      <c r="AS711" s="69"/>
      <c r="AT711" s="69"/>
      <c r="AU711" s="69"/>
      <c r="AV711" s="69"/>
      <c r="AW711" s="69"/>
      <c r="AX711" s="69"/>
      <c r="AY711" s="69"/>
      <c r="AZ711" s="69"/>
      <c r="BA711" s="69"/>
      <c r="BB711" s="69"/>
      <c r="BC711" s="69"/>
      <c r="BD711" s="69"/>
      <c r="BE711" s="69"/>
      <c r="BF711" s="69"/>
      <c r="BG711" s="69"/>
      <c r="BH711" s="69"/>
      <c r="BI711" s="69"/>
      <c r="BJ711" s="69"/>
      <c r="BK711" s="69"/>
      <c r="BL711" s="69"/>
      <c r="BM711" s="69"/>
      <c r="BN711" s="69"/>
      <c r="BO711" s="69"/>
      <c r="BP711" s="69"/>
      <c r="BQ711" s="69"/>
      <c r="BR711" s="69"/>
      <c r="BS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69"/>
      <c r="AN712" s="69"/>
      <c r="AO712" s="69"/>
      <c r="AP712" s="69"/>
      <c r="AQ712" s="69"/>
      <c r="AR712" s="69"/>
      <c r="AS712" s="69"/>
      <c r="AT712" s="69"/>
      <c r="AU712" s="69"/>
      <c r="AV712" s="69"/>
      <c r="AW712" s="69"/>
      <c r="AX712" s="69"/>
      <c r="AY712" s="69"/>
      <c r="AZ712" s="69"/>
      <c r="BA712" s="69"/>
      <c r="BB712" s="69"/>
      <c r="BC712" s="69"/>
      <c r="BD712" s="69"/>
      <c r="BE712" s="69"/>
      <c r="BF712" s="69"/>
      <c r="BG712" s="69"/>
      <c r="BH712" s="69"/>
      <c r="BI712" s="69"/>
      <c r="BJ712" s="69"/>
      <c r="BK712" s="69"/>
      <c r="BL712" s="69"/>
      <c r="BM712" s="69"/>
      <c r="BN712" s="69"/>
      <c r="BO712" s="69"/>
      <c r="BP712" s="69"/>
      <c r="BQ712" s="69"/>
      <c r="BR712" s="69"/>
      <c r="BS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69"/>
      <c r="AN713" s="69"/>
      <c r="AO713" s="69"/>
      <c r="AP713" s="69"/>
      <c r="AQ713" s="69"/>
      <c r="AR713" s="69"/>
      <c r="AS713" s="69"/>
      <c r="AT713" s="69"/>
      <c r="AU713" s="69"/>
      <c r="AV713" s="69"/>
      <c r="AW713" s="69"/>
      <c r="AX713" s="69"/>
      <c r="AY713" s="69"/>
      <c r="AZ713" s="69"/>
      <c r="BA713" s="69"/>
      <c r="BB713" s="69"/>
      <c r="BC713" s="69"/>
      <c r="BD713" s="69"/>
      <c r="BE713" s="69"/>
      <c r="BF713" s="69"/>
      <c r="BG713" s="69"/>
      <c r="BH713" s="69"/>
      <c r="BI713" s="69"/>
      <c r="BJ713" s="69"/>
      <c r="BK713" s="69"/>
      <c r="BL713" s="69"/>
      <c r="BM713" s="69"/>
      <c r="BN713" s="69"/>
      <c r="BO713" s="69"/>
      <c r="BP713" s="69"/>
      <c r="BQ713" s="69"/>
      <c r="BR713" s="69"/>
      <c r="BS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69"/>
      <c r="AN714" s="69"/>
      <c r="AO714" s="69"/>
      <c r="AP714" s="69"/>
      <c r="AQ714" s="69"/>
      <c r="AR714" s="69"/>
      <c r="AS714" s="69"/>
      <c r="AT714" s="69"/>
      <c r="AU714" s="69"/>
      <c r="AV714" s="69"/>
      <c r="AW714" s="69"/>
      <c r="AX714" s="69"/>
      <c r="AY714" s="69"/>
      <c r="AZ714" s="69"/>
      <c r="BA714" s="69"/>
      <c r="BB714" s="69"/>
      <c r="BC714" s="69"/>
      <c r="BD714" s="69"/>
      <c r="BE714" s="69"/>
      <c r="BF714" s="69"/>
      <c r="BG714" s="69"/>
      <c r="BH714" s="69"/>
      <c r="BI714" s="69"/>
      <c r="BJ714" s="69"/>
      <c r="BK714" s="69"/>
      <c r="BL714" s="69"/>
      <c r="BM714" s="69"/>
      <c r="BN714" s="69"/>
      <c r="BO714" s="69"/>
      <c r="BP714" s="69"/>
      <c r="BQ714" s="69"/>
      <c r="BR714" s="69"/>
      <c r="BS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69"/>
      <c r="AN715" s="69"/>
      <c r="AO715" s="69"/>
      <c r="AP715" s="69"/>
      <c r="AQ715" s="69"/>
      <c r="AR715" s="69"/>
      <c r="AS715" s="69"/>
      <c r="AT715" s="69"/>
      <c r="AU715" s="69"/>
      <c r="AV715" s="69"/>
      <c r="AW715" s="69"/>
      <c r="AX715" s="69"/>
      <c r="AY715" s="69"/>
      <c r="AZ715" s="69"/>
      <c r="BA715" s="69"/>
      <c r="BB715" s="69"/>
      <c r="BC715" s="69"/>
      <c r="BD715" s="69"/>
      <c r="BE715" s="69"/>
      <c r="BF715" s="69"/>
      <c r="BG715" s="69"/>
      <c r="BH715" s="69"/>
      <c r="BI715" s="69"/>
      <c r="BJ715" s="69"/>
      <c r="BK715" s="69"/>
      <c r="BL715" s="69"/>
      <c r="BM715" s="69"/>
      <c r="BN715" s="69"/>
      <c r="BO715" s="69"/>
      <c r="BP715" s="69"/>
      <c r="BQ715" s="69"/>
      <c r="BR715" s="69"/>
      <c r="BS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c r="AX716" s="69"/>
      <c r="AY716" s="69"/>
      <c r="AZ716" s="69"/>
      <c r="BA716" s="69"/>
      <c r="BB716" s="69"/>
      <c r="BC716" s="69"/>
      <c r="BD716" s="69"/>
      <c r="BE716" s="69"/>
      <c r="BF716" s="69"/>
      <c r="BG716" s="69"/>
      <c r="BH716" s="69"/>
      <c r="BI716" s="69"/>
      <c r="BJ716" s="69"/>
      <c r="BK716" s="69"/>
      <c r="BL716" s="69"/>
      <c r="BM716" s="69"/>
      <c r="BN716" s="69"/>
      <c r="BO716" s="69"/>
      <c r="BP716" s="69"/>
      <c r="BQ716" s="69"/>
      <c r="BR716" s="69"/>
      <c r="BS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c r="AX717" s="69"/>
      <c r="AY717" s="69"/>
      <c r="AZ717" s="69"/>
      <c r="BA717" s="69"/>
      <c r="BB717" s="69"/>
      <c r="BC717" s="69"/>
      <c r="BD717" s="69"/>
      <c r="BE717" s="69"/>
      <c r="BF717" s="69"/>
      <c r="BG717" s="69"/>
      <c r="BH717" s="69"/>
      <c r="BI717" s="69"/>
      <c r="BJ717" s="69"/>
      <c r="BK717" s="69"/>
      <c r="BL717" s="69"/>
      <c r="BM717" s="69"/>
      <c r="BN717" s="69"/>
      <c r="BO717" s="69"/>
      <c r="BP717" s="69"/>
      <c r="BQ717" s="69"/>
      <c r="BR717" s="69"/>
      <c r="BS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c r="AX718" s="69"/>
      <c r="AY718" s="69"/>
      <c r="AZ718" s="69"/>
      <c r="BA718" s="69"/>
      <c r="BB718" s="69"/>
      <c r="BC718" s="69"/>
      <c r="BD718" s="69"/>
      <c r="BE718" s="69"/>
      <c r="BF718" s="69"/>
      <c r="BG718" s="69"/>
      <c r="BH718" s="69"/>
      <c r="BI718" s="69"/>
      <c r="BJ718" s="69"/>
      <c r="BK718" s="69"/>
      <c r="BL718" s="69"/>
      <c r="BM718" s="69"/>
      <c r="BN718" s="69"/>
      <c r="BO718" s="69"/>
      <c r="BP718" s="69"/>
      <c r="BQ718" s="69"/>
      <c r="BR718" s="69"/>
      <c r="BS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c r="AX719" s="69"/>
      <c r="AY719" s="69"/>
      <c r="AZ719" s="69"/>
      <c r="BA719" s="69"/>
      <c r="BB719" s="69"/>
      <c r="BC719" s="69"/>
      <c r="BD719" s="69"/>
      <c r="BE719" s="69"/>
      <c r="BF719" s="69"/>
      <c r="BG719" s="69"/>
      <c r="BH719" s="69"/>
      <c r="BI719" s="69"/>
      <c r="BJ719" s="69"/>
      <c r="BK719" s="69"/>
      <c r="BL719" s="69"/>
      <c r="BM719" s="69"/>
      <c r="BN719" s="69"/>
      <c r="BO719" s="69"/>
      <c r="BP719" s="69"/>
      <c r="BQ719" s="69"/>
      <c r="BR719" s="69"/>
      <c r="BS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c r="AX720" s="69"/>
      <c r="AY720" s="69"/>
      <c r="AZ720" s="69"/>
      <c r="BA720" s="69"/>
      <c r="BB720" s="69"/>
      <c r="BC720" s="69"/>
      <c r="BD720" s="69"/>
      <c r="BE720" s="69"/>
      <c r="BF720" s="69"/>
      <c r="BG720" s="69"/>
      <c r="BH720" s="69"/>
      <c r="BI720" s="69"/>
      <c r="BJ720" s="69"/>
      <c r="BK720" s="69"/>
      <c r="BL720" s="69"/>
      <c r="BM720" s="69"/>
      <c r="BN720" s="69"/>
      <c r="BO720" s="69"/>
      <c r="BP720" s="69"/>
      <c r="BQ720" s="69"/>
      <c r="BR720" s="69"/>
      <c r="BS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c r="AX721" s="69"/>
      <c r="AY721" s="69"/>
      <c r="AZ721" s="69"/>
      <c r="BA721" s="69"/>
      <c r="BB721" s="69"/>
      <c r="BC721" s="69"/>
      <c r="BD721" s="69"/>
      <c r="BE721" s="69"/>
      <c r="BF721" s="69"/>
      <c r="BG721" s="69"/>
      <c r="BH721" s="69"/>
      <c r="BI721" s="69"/>
      <c r="BJ721" s="69"/>
      <c r="BK721" s="69"/>
      <c r="BL721" s="69"/>
      <c r="BM721" s="69"/>
      <c r="BN721" s="69"/>
      <c r="BO721" s="69"/>
      <c r="BP721" s="69"/>
      <c r="BQ721" s="69"/>
      <c r="BR721" s="69"/>
      <c r="BS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c r="AX722" s="69"/>
      <c r="AY722" s="69"/>
      <c r="AZ722" s="69"/>
      <c r="BA722" s="69"/>
      <c r="BB722" s="69"/>
      <c r="BC722" s="69"/>
      <c r="BD722" s="69"/>
      <c r="BE722" s="69"/>
      <c r="BF722" s="69"/>
      <c r="BG722" s="69"/>
      <c r="BH722" s="69"/>
      <c r="BI722" s="69"/>
      <c r="BJ722" s="69"/>
      <c r="BK722" s="69"/>
      <c r="BL722" s="69"/>
      <c r="BM722" s="69"/>
      <c r="BN722" s="69"/>
      <c r="BO722" s="69"/>
      <c r="BP722" s="69"/>
      <c r="BQ722" s="69"/>
      <c r="BR722" s="69"/>
      <c r="BS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c r="AX723" s="69"/>
      <c r="AY723" s="69"/>
      <c r="AZ723" s="69"/>
      <c r="BA723" s="69"/>
      <c r="BB723" s="69"/>
      <c r="BC723" s="69"/>
      <c r="BD723" s="69"/>
      <c r="BE723" s="69"/>
      <c r="BF723" s="69"/>
      <c r="BG723" s="69"/>
      <c r="BH723" s="69"/>
      <c r="BI723" s="69"/>
      <c r="BJ723" s="69"/>
      <c r="BK723" s="69"/>
      <c r="BL723" s="69"/>
      <c r="BM723" s="69"/>
      <c r="BN723" s="69"/>
      <c r="BO723" s="69"/>
      <c r="BP723" s="69"/>
      <c r="BQ723" s="69"/>
      <c r="BR723" s="69"/>
      <c r="BS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c r="AX724" s="69"/>
      <c r="AY724" s="69"/>
      <c r="AZ724" s="69"/>
      <c r="BA724" s="69"/>
      <c r="BB724" s="69"/>
      <c r="BC724" s="69"/>
      <c r="BD724" s="69"/>
      <c r="BE724" s="69"/>
      <c r="BF724" s="69"/>
      <c r="BG724" s="69"/>
      <c r="BH724" s="69"/>
      <c r="BI724" s="69"/>
      <c r="BJ724" s="69"/>
      <c r="BK724" s="69"/>
      <c r="BL724" s="69"/>
      <c r="BM724" s="69"/>
      <c r="BN724" s="69"/>
      <c r="BO724" s="69"/>
      <c r="BP724" s="69"/>
      <c r="BQ724" s="69"/>
      <c r="BR724" s="69"/>
      <c r="BS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c r="AX725" s="69"/>
      <c r="AY725" s="69"/>
      <c r="AZ725" s="69"/>
      <c r="BA725" s="69"/>
      <c r="BB725" s="69"/>
      <c r="BC725" s="69"/>
      <c r="BD725" s="69"/>
      <c r="BE725" s="69"/>
      <c r="BF725" s="69"/>
      <c r="BG725" s="69"/>
      <c r="BH725" s="69"/>
      <c r="BI725" s="69"/>
      <c r="BJ725" s="69"/>
      <c r="BK725" s="69"/>
      <c r="BL725" s="69"/>
      <c r="BM725" s="69"/>
      <c r="BN725" s="69"/>
      <c r="BO725" s="69"/>
      <c r="BP725" s="69"/>
      <c r="BQ725" s="69"/>
      <c r="BR725" s="69"/>
      <c r="BS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c r="AX726" s="69"/>
      <c r="AY726" s="69"/>
      <c r="AZ726" s="69"/>
      <c r="BA726" s="69"/>
      <c r="BB726" s="69"/>
      <c r="BC726" s="69"/>
      <c r="BD726" s="69"/>
      <c r="BE726" s="69"/>
      <c r="BF726" s="69"/>
      <c r="BG726" s="69"/>
      <c r="BH726" s="69"/>
      <c r="BI726" s="69"/>
      <c r="BJ726" s="69"/>
      <c r="BK726" s="69"/>
      <c r="BL726" s="69"/>
      <c r="BM726" s="69"/>
      <c r="BN726" s="69"/>
      <c r="BO726" s="69"/>
      <c r="BP726" s="69"/>
      <c r="BQ726" s="69"/>
      <c r="BR726" s="69"/>
      <c r="BS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c r="AX727" s="69"/>
      <c r="AY727" s="69"/>
      <c r="AZ727" s="69"/>
      <c r="BA727" s="69"/>
      <c r="BB727" s="69"/>
      <c r="BC727" s="69"/>
      <c r="BD727" s="69"/>
      <c r="BE727" s="69"/>
      <c r="BF727" s="69"/>
      <c r="BG727" s="69"/>
      <c r="BH727" s="69"/>
      <c r="BI727" s="69"/>
      <c r="BJ727" s="69"/>
      <c r="BK727" s="69"/>
      <c r="BL727" s="69"/>
      <c r="BM727" s="69"/>
      <c r="BN727" s="69"/>
      <c r="BO727" s="69"/>
      <c r="BP727" s="69"/>
      <c r="BQ727" s="69"/>
      <c r="BR727" s="69"/>
      <c r="BS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c r="AX728" s="69"/>
      <c r="AY728" s="69"/>
      <c r="AZ728" s="69"/>
      <c r="BA728" s="69"/>
      <c r="BB728" s="69"/>
      <c r="BC728" s="69"/>
      <c r="BD728" s="69"/>
      <c r="BE728" s="69"/>
      <c r="BF728" s="69"/>
      <c r="BG728" s="69"/>
      <c r="BH728" s="69"/>
      <c r="BI728" s="69"/>
      <c r="BJ728" s="69"/>
      <c r="BK728" s="69"/>
      <c r="BL728" s="69"/>
      <c r="BM728" s="69"/>
      <c r="BN728" s="69"/>
      <c r="BO728" s="69"/>
      <c r="BP728" s="69"/>
      <c r="BQ728" s="69"/>
      <c r="BR728" s="69"/>
      <c r="BS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c r="AX729" s="69"/>
      <c r="AY729" s="69"/>
      <c r="AZ729" s="69"/>
      <c r="BA729" s="69"/>
      <c r="BB729" s="69"/>
      <c r="BC729" s="69"/>
      <c r="BD729" s="69"/>
      <c r="BE729" s="69"/>
      <c r="BF729" s="69"/>
      <c r="BG729" s="69"/>
      <c r="BH729" s="69"/>
      <c r="BI729" s="69"/>
      <c r="BJ729" s="69"/>
      <c r="BK729" s="69"/>
      <c r="BL729" s="69"/>
      <c r="BM729" s="69"/>
      <c r="BN729" s="69"/>
      <c r="BO729" s="69"/>
      <c r="BP729" s="69"/>
      <c r="BQ729" s="69"/>
      <c r="BR729" s="69"/>
      <c r="BS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c r="AX730" s="69"/>
      <c r="AY730" s="69"/>
      <c r="AZ730" s="69"/>
      <c r="BA730" s="69"/>
      <c r="BB730" s="69"/>
      <c r="BC730" s="69"/>
      <c r="BD730" s="69"/>
      <c r="BE730" s="69"/>
      <c r="BF730" s="69"/>
      <c r="BG730" s="69"/>
      <c r="BH730" s="69"/>
      <c r="BI730" s="69"/>
      <c r="BJ730" s="69"/>
      <c r="BK730" s="69"/>
      <c r="BL730" s="69"/>
      <c r="BM730" s="69"/>
      <c r="BN730" s="69"/>
      <c r="BO730" s="69"/>
      <c r="BP730" s="69"/>
      <c r="BQ730" s="69"/>
      <c r="BR730" s="69"/>
      <c r="BS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c r="AX731" s="69"/>
      <c r="AY731" s="69"/>
      <c r="AZ731" s="69"/>
      <c r="BA731" s="69"/>
      <c r="BB731" s="69"/>
      <c r="BC731" s="69"/>
      <c r="BD731" s="69"/>
      <c r="BE731" s="69"/>
      <c r="BF731" s="69"/>
      <c r="BG731" s="69"/>
      <c r="BH731" s="69"/>
      <c r="BI731" s="69"/>
      <c r="BJ731" s="69"/>
      <c r="BK731" s="69"/>
      <c r="BL731" s="69"/>
      <c r="BM731" s="69"/>
      <c r="BN731" s="69"/>
      <c r="BO731" s="69"/>
      <c r="BP731" s="69"/>
      <c r="BQ731" s="69"/>
      <c r="BR731" s="69"/>
      <c r="BS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c r="AX732" s="69"/>
      <c r="AY732" s="69"/>
      <c r="AZ732" s="69"/>
      <c r="BA732" s="69"/>
      <c r="BB732" s="69"/>
      <c r="BC732" s="69"/>
      <c r="BD732" s="69"/>
      <c r="BE732" s="69"/>
      <c r="BF732" s="69"/>
      <c r="BG732" s="69"/>
      <c r="BH732" s="69"/>
      <c r="BI732" s="69"/>
      <c r="BJ732" s="69"/>
      <c r="BK732" s="69"/>
      <c r="BL732" s="69"/>
      <c r="BM732" s="69"/>
      <c r="BN732" s="69"/>
      <c r="BO732" s="69"/>
      <c r="BP732" s="69"/>
      <c r="BQ732" s="69"/>
      <c r="BR732" s="69"/>
      <c r="BS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c r="AX733" s="69"/>
      <c r="AY733" s="69"/>
      <c r="AZ733" s="69"/>
      <c r="BA733" s="69"/>
      <c r="BB733" s="69"/>
      <c r="BC733" s="69"/>
      <c r="BD733" s="69"/>
      <c r="BE733" s="69"/>
      <c r="BF733" s="69"/>
      <c r="BG733" s="69"/>
      <c r="BH733" s="69"/>
      <c r="BI733" s="69"/>
      <c r="BJ733" s="69"/>
      <c r="BK733" s="69"/>
      <c r="BL733" s="69"/>
      <c r="BM733" s="69"/>
      <c r="BN733" s="69"/>
      <c r="BO733" s="69"/>
      <c r="BP733" s="69"/>
      <c r="BQ733" s="69"/>
      <c r="BR733" s="69"/>
      <c r="BS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c r="AX734" s="69"/>
      <c r="AY734" s="69"/>
      <c r="AZ734" s="69"/>
      <c r="BA734" s="69"/>
      <c r="BB734" s="69"/>
      <c r="BC734" s="69"/>
      <c r="BD734" s="69"/>
      <c r="BE734" s="69"/>
      <c r="BF734" s="69"/>
      <c r="BG734" s="69"/>
      <c r="BH734" s="69"/>
      <c r="BI734" s="69"/>
      <c r="BJ734" s="69"/>
      <c r="BK734" s="69"/>
      <c r="BL734" s="69"/>
      <c r="BM734" s="69"/>
      <c r="BN734" s="69"/>
      <c r="BO734" s="69"/>
      <c r="BP734" s="69"/>
      <c r="BQ734" s="69"/>
      <c r="BR734" s="69"/>
      <c r="BS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c r="AX735" s="69"/>
      <c r="AY735" s="69"/>
      <c r="AZ735" s="69"/>
      <c r="BA735" s="69"/>
      <c r="BB735" s="69"/>
      <c r="BC735" s="69"/>
      <c r="BD735" s="69"/>
      <c r="BE735" s="69"/>
      <c r="BF735" s="69"/>
      <c r="BG735" s="69"/>
      <c r="BH735" s="69"/>
      <c r="BI735" s="69"/>
      <c r="BJ735" s="69"/>
      <c r="BK735" s="69"/>
      <c r="BL735" s="69"/>
      <c r="BM735" s="69"/>
      <c r="BN735" s="69"/>
      <c r="BO735" s="69"/>
      <c r="BP735" s="69"/>
      <c r="BQ735" s="69"/>
      <c r="BR735" s="69"/>
      <c r="BS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c r="AX736" s="69"/>
      <c r="AY736" s="69"/>
      <c r="AZ736" s="69"/>
      <c r="BA736" s="69"/>
      <c r="BB736" s="69"/>
      <c r="BC736" s="69"/>
      <c r="BD736" s="69"/>
      <c r="BE736" s="69"/>
      <c r="BF736" s="69"/>
      <c r="BG736" s="69"/>
      <c r="BH736" s="69"/>
      <c r="BI736" s="69"/>
      <c r="BJ736" s="69"/>
      <c r="BK736" s="69"/>
      <c r="BL736" s="69"/>
      <c r="BM736" s="69"/>
      <c r="BN736" s="69"/>
      <c r="BO736" s="69"/>
      <c r="BP736" s="69"/>
      <c r="BQ736" s="69"/>
      <c r="BR736" s="69"/>
      <c r="BS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69"/>
      <c r="AN737" s="69"/>
      <c r="AO737" s="69"/>
      <c r="AP737" s="69"/>
      <c r="AQ737" s="69"/>
      <c r="AR737" s="69"/>
      <c r="AS737" s="69"/>
      <c r="AT737" s="69"/>
      <c r="AU737" s="69"/>
      <c r="AV737" s="69"/>
      <c r="AW737" s="69"/>
      <c r="AX737" s="69"/>
      <c r="AY737" s="69"/>
      <c r="AZ737" s="69"/>
      <c r="BA737" s="69"/>
      <c r="BB737" s="69"/>
      <c r="BC737" s="69"/>
      <c r="BD737" s="69"/>
      <c r="BE737" s="69"/>
      <c r="BF737" s="69"/>
      <c r="BG737" s="69"/>
      <c r="BH737" s="69"/>
      <c r="BI737" s="69"/>
      <c r="BJ737" s="69"/>
      <c r="BK737" s="69"/>
      <c r="BL737" s="69"/>
      <c r="BM737" s="69"/>
      <c r="BN737" s="69"/>
      <c r="BO737" s="69"/>
      <c r="BP737" s="69"/>
      <c r="BQ737" s="69"/>
      <c r="BR737" s="69"/>
      <c r="BS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69"/>
      <c r="AN738" s="69"/>
      <c r="AO738" s="69"/>
      <c r="AP738" s="69"/>
      <c r="AQ738" s="69"/>
      <c r="AR738" s="69"/>
      <c r="AS738" s="69"/>
      <c r="AT738" s="69"/>
      <c r="AU738" s="69"/>
      <c r="AV738" s="69"/>
      <c r="AW738" s="69"/>
      <c r="AX738" s="69"/>
      <c r="AY738" s="69"/>
      <c r="AZ738" s="69"/>
      <c r="BA738" s="69"/>
      <c r="BB738" s="69"/>
      <c r="BC738" s="69"/>
      <c r="BD738" s="69"/>
      <c r="BE738" s="69"/>
      <c r="BF738" s="69"/>
      <c r="BG738" s="69"/>
      <c r="BH738" s="69"/>
      <c r="BI738" s="69"/>
      <c r="BJ738" s="69"/>
      <c r="BK738" s="69"/>
      <c r="BL738" s="69"/>
      <c r="BM738" s="69"/>
      <c r="BN738" s="69"/>
      <c r="BO738" s="69"/>
      <c r="BP738" s="69"/>
      <c r="BQ738" s="69"/>
      <c r="BR738" s="69"/>
      <c r="BS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69"/>
      <c r="AN739" s="69"/>
      <c r="AO739" s="69"/>
      <c r="AP739" s="69"/>
      <c r="AQ739" s="69"/>
      <c r="AR739" s="69"/>
      <c r="AS739" s="69"/>
      <c r="AT739" s="69"/>
      <c r="AU739" s="69"/>
      <c r="AV739" s="69"/>
      <c r="AW739" s="69"/>
      <c r="AX739" s="69"/>
      <c r="AY739" s="69"/>
      <c r="AZ739" s="69"/>
      <c r="BA739" s="69"/>
      <c r="BB739" s="69"/>
      <c r="BC739" s="69"/>
      <c r="BD739" s="69"/>
      <c r="BE739" s="69"/>
      <c r="BF739" s="69"/>
      <c r="BG739" s="69"/>
      <c r="BH739" s="69"/>
      <c r="BI739" s="69"/>
      <c r="BJ739" s="69"/>
      <c r="BK739" s="69"/>
      <c r="BL739" s="69"/>
      <c r="BM739" s="69"/>
      <c r="BN739" s="69"/>
      <c r="BO739" s="69"/>
      <c r="BP739" s="69"/>
      <c r="BQ739" s="69"/>
      <c r="BR739" s="69"/>
      <c r="BS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69"/>
      <c r="AN740" s="69"/>
      <c r="AO740" s="69"/>
      <c r="AP740" s="69"/>
      <c r="AQ740" s="69"/>
      <c r="AR740" s="69"/>
      <c r="AS740" s="69"/>
      <c r="AT740" s="69"/>
      <c r="AU740" s="69"/>
      <c r="AV740" s="69"/>
      <c r="AW740" s="69"/>
      <c r="AX740" s="69"/>
      <c r="AY740" s="69"/>
      <c r="AZ740" s="69"/>
      <c r="BA740" s="69"/>
      <c r="BB740" s="69"/>
      <c r="BC740" s="69"/>
      <c r="BD740" s="69"/>
      <c r="BE740" s="69"/>
      <c r="BF740" s="69"/>
      <c r="BG740" s="69"/>
      <c r="BH740" s="69"/>
      <c r="BI740" s="69"/>
      <c r="BJ740" s="69"/>
      <c r="BK740" s="69"/>
      <c r="BL740" s="69"/>
      <c r="BM740" s="69"/>
      <c r="BN740" s="69"/>
      <c r="BO740" s="69"/>
      <c r="BP740" s="69"/>
      <c r="BQ740" s="69"/>
      <c r="BR740" s="69"/>
      <c r="BS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69"/>
      <c r="AN741" s="69"/>
      <c r="AO741" s="69"/>
      <c r="AP741" s="69"/>
      <c r="AQ741" s="69"/>
      <c r="AR741" s="69"/>
      <c r="AS741" s="69"/>
      <c r="AT741" s="69"/>
      <c r="AU741" s="69"/>
      <c r="AV741" s="69"/>
      <c r="AW741" s="69"/>
      <c r="AX741" s="69"/>
      <c r="AY741" s="69"/>
      <c r="AZ741" s="69"/>
      <c r="BA741" s="69"/>
      <c r="BB741" s="69"/>
      <c r="BC741" s="69"/>
      <c r="BD741" s="69"/>
      <c r="BE741" s="69"/>
      <c r="BF741" s="69"/>
      <c r="BG741" s="69"/>
      <c r="BH741" s="69"/>
      <c r="BI741" s="69"/>
      <c r="BJ741" s="69"/>
      <c r="BK741" s="69"/>
      <c r="BL741" s="69"/>
      <c r="BM741" s="69"/>
      <c r="BN741" s="69"/>
      <c r="BO741" s="69"/>
      <c r="BP741" s="69"/>
      <c r="BQ741" s="69"/>
      <c r="BR741" s="69"/>
      <c r="BS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69"/>
      <c r="AN742" s="69"/>
      <c r="AO742" s="69"/>
      <c r="AP742" s="69"/>
      <c r="AQ742" s="69"/>
      <c r="AR742" s="69"/>
      <c r="AS742" s="69"/>
      <c r="AT742" s="69"/>
      <c r="AU742" s="69"/>
      <c r="AV742" s="69"/>
      <c r="AW742" s="69"/>
      <c r="AX742" s="69"/>
      <c r="AY742" s="69"/>
      <c r="AZ742" s="69"/>
      <c r="BA742" s="69"/>
      <c r="BB742" s="69"/>
      <c r="BC742" s="69"/>
      <c r="BD742" s="69"/>
      <c r="BE742" s="69"/>
      <c r="BF742" s="69"/>
      <c r="BG742" s="69"/>
      <c r="BH742" s="69"/>
      <c r="BI742" s="69"/>
      <c r="BJ742" s="69"/>
      <c r="BK742" s="69"/>
      <c r="BL742" s="69"/>
      <c r="BM742" s="69"/>
      <c r="BN742" s="69"/>
      <c r="BO742" s="69"/>
      <c r="BP742" s="69"/>
      <c r="BQ742" s="69"/>
      <c r="BR742" s="69"/>
      <c r="BS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69"/>
      <c r="AN743" s="69"/>
      <c r="AO743" s="69"/>
      <c r="AP743" s="69"/>
      <c r="AQ743" s="69"/>
      <c r="AR743" s="69"/>
      <c r="AS743" s="69"/>
      <c r="AT743" s="69"/>
      <c r="AU743" s="69"/>
      <c r="AV743" s="69"/>
      <c r="AW743" s="69"/>
      <c r="AX743" s="69"/>
      <c r="AY743" s="69"/>
      <c r="AZ743" s="69"/>
      <c r="BA743" s="69"/>
      <c r="BB743" s="69"/>
      <c r="BC743" s="69"/>
      <c r="BD743" s="69"/>
      <c r="BE743" s="69"/>
      <c r="BF743" s="69"/>
      <c r="BG743" s="69"/>
      <c r="BH743" s="69"/>
      <c r="BI743" s="69"/>
      <c r="BJ743" s="69"/>
      <c r="BK743" s="69"/>
      <c r="BL743" s="69"/>
      <c r="BM743" s="69"/>
      <c r="BN743" s="69"/>
      <c r="BO743" s="69"/>
      <c r="BP743" s="69"/>
      <c r="BQ743" s="69"/>
      <c r="BR743" s="69"/>
      <c r="BS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69"/>
      <c r="AN744" s="69"/>
      <c r="AO744" s="69"/>
      <c r="AP744" s="69"/>
      <c r="AQ744" s="69"/>
      <c r="AR744" s="69"/>
      <c r="AS744" s="69"/>
      <c r="AT744" s="69"/>
      <c r="AU744" s="69"/>
      <c r="AV744" s="69"/>
      <c r="AW744" s="69"/>
      <c r="AX744" s="69"/>
      <c r="AY744" s="69"/>
      <c r="AZ744" s="69"/>
      <c r="BA744" s="69"/>
      <c r="BB744" s="69"/>
      <c r="BC744" s="69"/>
      <c r="BD744" s="69"/>
      <c r="BE744" s="69"/>
      <c r="BF744" s="69"/>
      <c r="BG744" s="69"/>
      <c r="BH744" s="69"/>
      <c r="BI744" s="69"/>
      <c r="BJ744" s="69"/>
      <c r="BK744" s="69"/>
      <c r="BL744" s="69"/>
      <c r="BM744" s="69"/>
      <c r="BN744" s="69"/>
      <c r="BO744" s="69"/>
      <c r="BP744" s="69"/>
      <c r="BQ744" s="69"/>
      <c r="BR744" s="69"/>
      <c r="BS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69"/>
      <c r="AN745" s="69"/>
      <c r="AO745" s="69"/>
      <c r="AP745" s="69"/>
      <c r="AQ745" s="69"/>
      <c r="AR745" s="69"/>
      <c r="AS745" s="69"/>
      <c r="AT745" s="69"/>
      <c r="AU745" s="69"/>
      <c r="AV745" s="69"/>
      <c r="AW745" s="69"/>
      <c r="AX745" s="69"/>
      <c r="AY745" s="69"/>
      <c r="AZ745" s="69"/>
      <c r="BA745" s="69"/>
      <c r="BB745" s="69"/>
      <c r="BC745" s="69"/>
      <c r="BD745" s="69"/>
      <c r="BE745" s="69"/>
      <c r="BF745" s="69"/>
      <c r="BG745" s="69"/>
      <c r="BH745" s="69"/>
      <c r="BI745" s="69"/>
      <c r="BJ745" s="69"/>
      <c r="BK745" s="69"/>
      <c r="BL745" s="69"/>
      <c r="BM745" s="69"/>
      <c r="BN745" s="69"/>
      <c r="BO745" s="69"/>
      <c r="BP745" s="69"/>
      <c r="BQ745" s="69"/>
      <c r="BR745" s="69"/>
      <c r="BS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69"/>
      <c r="AN746" s="69"/>
      <c r="AO746" s="69"/>
      <c r="AP746" s="69"/>
      <c r="AQ746" s="69"/>
      <c r="AR746" s="69"/>
      <c r="AS746" s="69"/>
      <c r="AT746" s="69"/>
      <c r="AU746" s="69"/>
      <c r="AV746" s="69"/>
      <c r="AW746" s="69"/>
      <c r="AX746" s="69"/>
      <c r="AY746" s="69"/>
      <c r="AZ746" s="69"/>
      <c r="BA746" s="69"/>
      <c r="BB746" s="69"/>
      <c r="BC746" s="69"/>
      <c r="BD746" s="69"/>
      <c r="BE746" s="69"/>
      <c r="BF746" s="69"/>
      <c r="BG746" s="69"/>
      <c r="BH746" s="69"/>
      <c r="BI746" s="69"/>
      <c r="BJ746" s="69"/>
      <c r="BK746" s="69"/>
      <c r="BL746" s="69"/>
      <c r="BM746" s="69"/>
      <c r="BN746" s="69"/>
      <c r="BO746" s="69"/>
      <c r="BP746" s="69"/>
      <c r="BQ746" s="69"/>
      <c r="BR746" s="69"/>
      <c r="BS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69"/>
      <c r="AN747" s="69"/>
      <c r="AO747" s="69"/>
      <c r="AP747" s="69"/>
      <c r="AQ747" s="69"/>
      <c r="AR747" s="69"/>
      <c r="AS747" s="69"/>
      <c r="AT747" s="69"/>
      <c r="AU747" s="69"/>
      <c r="AV747" s="69"/>
      <c r="AW747" s="69"/>
      <c r="AX747" s="69"/>
      <c r="AY747" s="69"/>
      <c r="AZ747" s="69"/>
      <c r="BA747" s="69"/>
      <c r="BB747" s="69"/>
      <c r="BC747" s="69"/>
      <c r="BD747" s="69"/>
      <c r="BE747" s="69"/>
      <c r="BF747" s="69"/>
      <c r="BG747" s="69"/>
      <c r="BH747" s="69"/>
      <c r="BI747" s="69"/>
      <c r="BJ747" s="69"/>
      <c r="BK747" s="69"/>
      <c r="BL747" s="69"/>
      <c r="BM747" s="69"/>
      <c r="BN747" s="69"/>
      <c r="BO747" s="69"/>
      <c r="BP747" s="69"/>
      <c r="BQ747" s="69"/>
      <c r="BR747" s="69"/>
      <c r="BS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69"/>
      <c r="AN748" s="69"/>
      <c r="AO748" s="69"/>
      <c r="AP748" s="69"/>
      <c r="AQ748" s="69"/>
      <c r="AR748" s="69"/>
      <c r="AS748" s="69"/>
      <c r="AT748" s="69"/>
      <c r="AU748" s="69"/>
      <c r="AV748" s="69"/>
      <c r="AW748" s="69"/>
      <c r="AX748" s="69"/>
      <c r="AY748" s="69"/>
      <c r="AZ748" s="69"/>
      <c r="BA748" s="69"/>
      <c r="BB748" s="69"/>
      <c r="BC748" s="69"/>
      <c r="BD748" s="69"/>
      <c r="BE748" s="69"/>
      <c r="BF748" s="69"/>
      <c r="BG748" s="69"/>
      <c r="BH748" s="69"/>
      <c r="BI748" s="69"/>
      <c r="BJ748" s="69"/>
      <c r="BK748" s="69"/>
      <c r="BL748" s="69"/>
      <c r="BM748" s="69"/>
      <c r="BN748" s="69"/>
      <c r="BO748" s="69"/>
      <c r="BP748" s="69"/>
      <c r="BQ748" s="69"/>
      <c r="BR748" s="69"/>
      <c r="BS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c r="AN749" s="69"/>
      <c r="AO749" s="69"/>
      <c r="AP749" s="69"/>
      <c r="AQ749" s="69"/>
      <c r="AR749" s="69"/>
      <c r="AS749" s="69"/>
      <c r="AT749" s="69"/>
      <c r="AU749" s="69"/>
      <c r="AV749" s="69"/>
      <c r="AW749" s="69"/>
      <c r="AX749" s="69"/>
      <c r="AY749" s="69"/>
      <c r="AZ749" s="69"/>
      <c r="BA749" s="69"/>
      <c r="BB749" s="69"/>
      <c r="BC749" s="69"/>
      <c r="BD749" s="69"/>
      <c r="BE749" s="69"/>
      <c r="BF749" s="69"/>
      <c r="BG749" s="69"/>
      <c r="BH749" s="69"/>
      <c r="BI749" s="69"/>
      <c r="BJ749" s="69"/>
      <c r="BK749" s="69"/>
      <c r="BL749" s="69"/>
      <c r="BM749" s="69"/>
      <c r="BN749" s="69"/>
      <c r="BO749" s="69"/>
      <c r="BP749" s="69"/>
      <c r="BQ749" s="69"/>
      <c r="BR749" s="69"/>
      <c r="BS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c r="AN750" s="69"/>
      <c r="AO750" s="69"/>
      <c r="AP750" s="69"/>
      <c r="AQ750" s="69"/>
      <c r="AR750" s="69"/>
      <c r="AS750" s="69"/>
      <c r="AT750" s="69"/>
      <c r="AU750" s="69"/>
      <c r="AV750" s="69"/>
      <c r="AW750" s="69"/>
      <c r="AX750" s="69"/>
      <c r="AY750" s="69"/>
      <c r="AZ750" s="69"/>
      <c r="BA750" s="69"/>
      <c r="BB750" s="69"/>
      <c r="BC750" s="69"/>
      <c r="BD750" s="69"/>
      <c r="BE750" s="69"/>
      <c r="BF750" s="69"/>
      <c r="BG750" s="69"/>
      <c r="BH750" s="69"/>
      <c r="BI750" s="69"/>
      <c r="BJ750" s="69"/>
      <c r="BK750" s="69"/>
      <c r="BL750" s="69"/>
      <c r="BM750" s="69"/>
      <c r="BN750" s="69"/>
      <c r="BO750" s="69"/>
      <c r="BP750" s="69"/>
      <c r="BQ750" s="69"/>
      <c r="BR750" s="69"/>
      <c r="BS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69"/>
      <c r="AN751" s="69"/>
      <c r="AO751" s="69"/>
      <c r="AP751" s="69"/>
      <c r="AQ751" s="69"/>
      <c r="AR751" s="69"/>
      <c r="AS751" s="69"/>
      <c r="AT751" s="69"/>
      <c r="AU751" s="69"/>
      <c r="AV751" s="69"/>
      <c r="AW751" s="69"/>
      <c r="AX751" s="69"/>
      <c r="AY751" s="69"/>
      <c r="AZ751" s="69"/>
      <c r="BA751" s="69"/>
      <c r="BB751" s="69"/>
      <c r="BC751" s="69"/>
      <c r="BD751" s="69"/>
      <c r="BE751" s="69"/>
      <c r="BF751" s="69"/>
      <c r="BG751" s="69"/>
      <c r="BH751" s="69"/>
      <c r="BI751" s="69"/>
      <c r="BJ751" s="69"/>
      <c r="BK751" s="69"/>
      <c r="BL751" s="69"/>
      <c r="BM751" s="69"/>
      <c r="BN751" s="69"/>
      <c r="BO751" s="69"/>
      <c r="BP751" s="69"/>
      <c r="BQ751" s="69"/>
      <c r="BR751" s="69"/>
      <c r="BS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69"/>
      <c r="AN752" s="69"/>
      <c r="AO752" s="69"/>
      <c r="AP752" s="69"/>
      <c r="AQ752" s="69"/>
      <c r="AR752" s="69"/>
      <c r="AS752" s="69"/>
      <c r="AT752" s="69"/>
      <c r="AU752" s="69"/>
      <c r="AV752" s="69"/>
      <c r="AW752" s="69"/>
      <c r="AX752" s="69"/>
      <c r="AY752" s="69"/>
      <c r="AZ752" s="69"/>
      <c r="BA752" s="69"/>
      <c r="BB752" s="69"/>
      <c r="BC752" s="69"/>
      <c r="BD752" s="69"/>
      <c r="BE752" s="69"/>
      <c r="BF752" s="69"/>
      <c r="BG752" s="69"/>
      <c r="BH752" s="69"/>
      <c r="BI752" s="69"/>
      <c r="BJ752" s="69"/>
      <c r="BK752" s="69"/>
      <c r="BL752" s="69"/>
      <c r="BM752" s="69"/>
      <c r="BN752" s="69"/>
      <c r="BO752" s="69"/>
      <c r="BP752" s="69"/>
      <c r="BQ752" s="69"/>
      <c r="BR752" s="69"/>
      <c r="BS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c r="AN753" s="69"/>
      <c r="AO753" s="69"/>
      <c r="AP753" s="69"/>
      <c r="AQ753" s="69"/>
      <c r="AR753" s="69"/>
      <c r="AS753" s="69"/>
      <c r="AT753" s="69"/>
      <c r="AU753" s="69"/>
      <c r="AV753" s="69"/>
      <c r="AW753" s="69"/>
      <c r="AX753" s="69"/>
      <c r="AY753" s="69"/>
      <c r="AZ753" s="69"/>
      <c r="BA753" s="69"/>
      <c r="BB753" s="69"/>
      <c r="BC753" s="69"/>
      <c r="BD753" s="69"/>
      <c r="BE753" s="69"/>
      <c r="BF753" s="69"/>
      <c r="BG753" s="69"/>
      <c r="BH753" s="69"/>
      <c r="BI753" s="69"/>
      <c r="BJ753" s="69"/>
      <c r="BK753" s="69"/>
      <c r="BL753" s="69"/>
      <c r="BM753" s="69"/>
      <c r="BN753" s="69"/>
      <c r="BO753" s="69"/>
      <c r="BP753" s="69"/>
      <c r="BQ753" s="69"/>
      <c r="BR753" s="69"/>
      <c r="BS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69"/>
      <c r="AN754" s="69"/>
      <c r="AO754" s="69"/>
      <c r="AP754" s="69"/>
      <c r="AQ754" s="69"/>
      <c r="AR754" s="69"/>
      <c r="AS754" s="69"/>
      <c r="AT754" s="69"/>
      <c r="AU754" s="69"/>
      <c r="AV754" s="69"/>
      <c r="AW754" s="69"/>
      <c r="AX754" s="69"/>
      <c r="AY754" s="69"/>
      <c r="AZ754" s="69"/>
      <c r="BA754" s="69"/>
      <c r="BB754" s="69"/>
      <c r="BC754" s="69"/>
      <c r="BD754" s="69"/>
      <c r="BE754" s="69"/>
      <c r="BF754" s="69"/>
      <c r="BG754" s="69"/>
      <c r="BH754" s="69"/>
      <c r="BI754" s="69"/>
      <c r="BJ754" s="69"/>
      <c r="BK754" s="69"/>
      <c r="BL754" s="69"/>
      <c r="BM754" s="69"/>
      <c r="BN754" s="69"/>
      <c r="BO754" s="69"/>
      <c r="BP754" s="69"/>
      <c r="BQ754" s="69"/>
      <c r="BR754" s="69"/>
      <c r="BS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69"/>
      <c r="AN755" s="69"/>
      <c r="AO755" s="69"/>
      <c r="AP755" s="69"/>
      <c r="AQ755" s="69"/>
      <c r="AR755" s="69"/>
      <c r="AS755" s="69"/>
      <c r="AT755" s="69"/>
      <c r="AU755" s="69"/>
      <c r="AV755" s="69"/>
      <c r="AW755" s="69"/>
      <c r="AX755" s="69"/>
      <c r="AY755" s="69"/>
      <c r="AZ755" s="69"/>
      <c r="BA755" s="69"/>
      <c r="BB755" s="69"/>
      <c r="BC755" s="69"/>
      <c r="BD755" s="69"/>
      <c r="BE755" s="69"/>
      <c r="BF755" s="69"/>
      <c r="BG755" s="69"/>
      <c r="BH755" s="69"/>
      <c r="BI755" s="69"/>
      <c r="BJ755" s="69"/>
      <c r="BK755" s="69"/>
      <c r="BL755" s="69"/>
      <c r="BM755" s="69"/>
      <c r="BN755" s="69"/>
      <c r="BO755" s="69"/>
      <c r="BP755" s="69"/>
      <c r="BQ755" s="69"/>
      <c r="BR755" s="69"/>
      <c r="BS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69"/>
      <c r="AN756" s="69"/>
      <c r="AO756" s="69"/>
      <c r="AP756" s="69"/>
      <c r="AQ756" s="69"/>
      <c r="AR756" s="69"/>
      <c r="AS756" s="69"/>
      <c r="AT756" s="69"/>
      <c r="AU756" s="69"/>
      <c r="AV756" s="69"/>
      <c r="AW756" s="69"/>
      <c r="AX756" s="69"/>
      <c r="AY756" s="69"/>
      <c r="AZ756" s="69"/>
      <c r="BA756" s="69"/>
      <c r="BB756" s="69"/>
      <c r="BC756" s="69"/>
      <c r="BD756" s="69"/>
      <c r="BE756" s="69"/>
      <c r="BF756" s="69"/>
      <c r="BG756" s="69"/>
      <c r="BH756" s="69"/>
      <c r="BI756" s="69"/>
      <c r="BJ756" s="69"/>
      <c r="BK756" s="69"/>
      <c r="BL756" s="69"/>
      <c r="BM756" s="69"/>
      <c r="BN756" s="69"/>
      <c r="BO756" s="69"/>
      <c r="BP756" s="69"/>
      <c r="BQ756" s="69"/>
      <c r="BR756" s="69"/>
      <c r="BS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69"/>
      <c r="AN757" s="69"/>
      <c r="AO757" s="69"/>
      <c r="AP757" s="69"/>
      <c r="AQ757" s="69"/>
      <c r="AR757" s="69"/>
      <c r="AS757" s="69"/>
      <c r="AT757" s="69"/>
      <c r="AU757" s="69"/>
      <c r="AV757" s="69"/>
      <c r="AW757" s="69"/>
      <c r="AX757" s="69"/>
      <c r="AY757" s="69"/>
      <c r="AZ757" s="69"/>
      <c r="BA757" s="69"/>
      <c r="BB757" s="69"/>
      <c r="BC757" s="69"/>
      <c r="BD757" s="69"/>
      <c r="BE757" s="69"/>
      <c r="BF757" s="69"/>
      <c r="BG757" s="69"/>
      <c r="BH757" s="69"/>
      <c r="BI757" s="69"/>
      <c r="BJ757" s="69"/>
      <c r="BK757" s="69"/>
      <c r="BL757" s="69"/>
      <c r="BM757" s="69"/>
      <c r="BN757" s="69"/>
      <c r="BO757" s="69"/>
      <c r="BP757" s="69"/>
      <c r="BQ757" s="69"/>
      <c r="BR757" s="69"/>
      <c r="BS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69"/>
      <c r="AN758" s="69"/>
      <c r="AO758" s="69"/>
      <c r="AP758" s="69"/>
      <c r="AQ758" s="69"/>
      <c r="AR758" s="69"/>
      <c r="AS758" s="69"/>
      <c r="AT758" s="69"/>
      <c r="AU758" s="69"/>
      <c r="AV758" s="69"/>
      <c r="AW758" s="69"/>
      <c r="AX758" s="69"/>
      <c r="AY758" s="69"/>
      <c r="AZ758" s="69"/>
      <c r="BA758" s="69"/>
      <c r="BB758" s="69"/>
      <c r="BC758" s="69"/>
      <c r="BD758" s="69"/>
      <c r="BE758" s="69"/>
      <c r="BF758" s="69"/>
      <c r="BG758" s="69"/>
      <c r="BH758" s="69"/>
      <c r="BI758" s="69"/>
      <c r="BJ758" s="69"/>
      <c r="BK758" s="69"/>
      <c r="BL758" s="69"/>
      <c r="BM758" s="69"/>
      <c r="BN758" s="69"/>
      <c r="BO758" s="69"/>
      <c r="BP758" s="69"/>
      <c r="BQ758" s="69"/>
      <c r="BR758" s="69"/>
      <c r="BS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69"/>
      <c r="AN759" s="69"/>
      <c r="AO759" s="69"/>
      <c r="AP759" s="69"/>
      <c r="AQ759" s="69"/>
      <c r="AR759" s="69"/>
      <c r="AS759" s="69"/>
      <c r="AT759" s="69"/>
      <c r="AU759" s="69"/>
      <c r="AV759" s="69"/>
      <c r="AW759" s="69"/>
      <c r="AX759" s="69"/>
      <c r="AY759" s="69"/>
      <c r="AZ759" s="69"/>
      <c r="BA759" s="69"/>
      <c r="BB759" s="69"/>
      <c r="BC759" s="69"/>
      <c r="BD759" s="69"/>
      <c r="BE759" s="69"/>
      <c r="BF759" s="69"/>
      <c r="BG759" s="69"/>
      <c r="BH759" s="69"/>
      <c r="BI759" s="69"/>
      <c r="BJ759" s="69"/>
      <c r="BK759" s="69"/>
      <c r="BL759" s="69"/>
      <c r="BM759" s="69"/>
      <c r="BN759" s="69"/>
      <c r="BO759" s="69"/>
      <c r="BP759" s="69"/>
      <c r="BQ759" s="69"/>
      <c r="BR759" s="69"/>
      <c r="BS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69"/>
      <c r="AN760" s="69"/>
      <c r="AO760" s="69"/>
      <c r="AP760" s="69"/>
      <c r="AQ760" s="69"/>
      <c r="AR760" s="69"/>
      <c r="AS760" s="69"/>
      <c r="AT760" s="69"/>
      <c r="AU760" s="69"/>
      <c r="AV760" s="69"/>
      <c r="AW760" s="69"/>
      <c r="AX760" s="69"/>
      <c r="AY760" s="69"/>
      <c r="AZ760" s="69"/>
      <c r="BA760" s="69"/>
      <c r="BB760" s="69"/>
      <c r="BC760" s="69"/>
      <c r="BD760" s="69"/>
      <c r="BE760" s="69"/>
      <c r="BF760" s="69"/>
      <c r="BG760" s="69"/>
      <c r="BH760" s="69"/>
      <c r="BI760" s="69"/>
      <c r="BJ760" s="69"/>
      <c r="BK760" s="69"/>
      <c r="BL760" s="69"/>
      <c r="BM760" s="69"/>
      <c r="BN760" s="69"/>
      <c r="BO760" s="69"/>
      <c r="BP760" s="69"/>
      <c r="BQ760" s="69"/>
      <c r="BR760" s="69"/>
      <c r="BS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69"/>
      <c r="AN761" s="69"/>
      <c r="AO761" s="69"/>
      <c r="AP761" s="69"/>
      <c r="AQ761" s="69"/>
      <c r="AR761" s="69"/>
      <c r="AS761" s="69"/>
      <c r="AT761" s="69"/>
      <c r="AU761" s="69"/>
      <c r="AV761" s="69"/>
      <c r="AW761" s="69"/>
      <c r="AX761" s="69"/>
      <c r="AY761" s="69"/>
      <c r="AZ761" s="69"/>
      <c r="BA761" s="69"/>
      <c r="BB761" s="69"/>
      <c r="BC761" s="69"/>
      <c r="BD761" s="69"/>
      <c r="BE761" s="69"/>
      <c r="BF761" s="69"/>
      <c r="BG761" s="69"/>
      <c r="BH761" s="69"/>
      <c r="BI761" s="69"/>
      <c r="BJ761" s="69"/>
      <c r="BK761" s="69"/>
      <c r="BL761" s="69"/>
      <c r="BM761" s="69"/>
      <c r="BN761" s="69"/>
      <c r="BO761" s="69"/>
      <c r="BP761" s="69"/>
      <c r="BQ761" s="69"/>
      <c r="BR761" s="69"/>
      <c r="BS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69"/>
      <c r="AN762" s="69"/>
      <c r="AO762" s="69"/>
      <c r="AP762" s="69"/>
      <c r="AQ762" s="69"/>
      <c r="AR762" s="69"/>
      <c r="AS762" s="69"/>
      <c r="AT762" s="69"/>
      <c r="AU762" s="69"/>
      <c r="AV762" s="69"/>
      <c r="AW762" s="69"/>
      <c r="AX762" s="69"/>
      <c r="AY762" s="69"/>
      <c r="AZ762" s="69"/>
      <c r="BA762" s="69"/>
      <c r="BB762" s="69"/>
      <c r="BC762" s="69"/>
      <c r="BD762" s="69"/>
      <c r="BE762" s="69"/>
      <c r="BF762" s="69"/>
      <c r="BG762" s="69"/>
      <c r="BH762" s="69"/>
      <c r="BI762" s="69"/>
      <c r="BJ762" s="69"/>
      <c r="BK762" s="69"/>
      <c r="BL762" s="69"/>
      <c r="BM762" s="69"/>
      <c r="BN762" s="69"/>
      <c r="BO762" s="69"/>
      <c r="BP762" s="69"/>
      <c r="BQ762" s="69"/>
      <c r="BR762" s="69"/>
      <c r="BS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69"/>
      <c r="AN763" s="69"/>
      <c r="AO763" s="69"/>
      <c r="AP763" s="69"/>
      <c r="AQ763" s="69"/>
      <c r="AR763" s="69"/>
      <c r="AS763" s="69"/>
      <c r="AT763" s="69"/>
      <c r="AU763" s="69"/>
      <c r="AV763" s="69"/>
      <c r="AW763" s="69"/>
      <c r="AX763" s="69"/>
      <c r="AY763" s="69"/>
      <c r="AZ763" s="69"/>
      <c r="BA763" s="69"/>
      <c r="BB763" s="69"/>
      <c r="BC763" s="69"/>
      <c r="BD763" s="69"/>
      <c r="BE763" s="69"/>
      <c r="BF763" s="69"/>
      <c r="BG763" s="69"/>
      <c r="BH763" s="69"/>
      <c r="BI763" s="69"/>
      <c r="BJ763" s="69"/>
      <c r="BK763" s="69"/>
      <c r="BL763" s="69"/>
      <c r="BM763" s="69"/>
      <c r="BN763" s="69"/>
      <c r="BO763" s="69"/>
      <c r="BP763" s="69"/>
      <c r="BQ763" s="69"/>
      <c r="BR763" s="69"/>
      <c r="BS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69"/>
      <c r="AN764" s="69"/>
      <c r="AO764" s="69"/>
      <c r="AP764" s="69"/>
      <c r="AQ764" s="69"/>
      <c r="AR764" s="69"/>
      <c r="AS764" s="69"/>
      <c r="AT764" s="69"/>
      <c r="AU764" s="69"/>
      <c r="AV764" s="69"/>
      <c r="AW764" s="69"/>
      <c r="AX764" s="69"/>
      <c r="AY764" s="69"/>
      <c r="AZ764" s="69"/>
      <c r="BA764" s="69"/>
      <c r="BB764" s="69"/>
      <c r="BC764" s="69"/>
      <c r="BD764" s="69"/>
      <c r="BE764" s="69"/>
      <c r="BF764" s="69"/>
      <c r="BG764" s="69"/>
      <c r="BH764" s="69"/>
      <c r="BI764" s="69"/>
      <c r="BJ764" s="69"/>
      <c r="BK764" s="69"/>
      <c r="BL764" s="69"/>
      <c r="BM764" s="69"/>
      <c r="BN764" s="69"/>
      <c r="BO764" s="69"/>
      <c r="BP764" s="69"/>
      <c r="BQ764" s="69"/>
      <c r="BR764" s="69"/>
      <c r="BS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69"/>
      <c r="AN765" s="69"/>
      <c r="AO765" s="69"/>
      <c r="AP765" s="69"/>
      <c r="AQ765" s="69"/>
      <c r="AR765" s="69"/>
      <c r="AS765" s="69"/>
      <c r="AT765" s="69"/>
      <c r="AU765" s="69"/>
      <c r="AV765" s="69"/>
      <c r="AW765" s="69"/>
      <c r="AX765" s="69"/>
      <c r="AY765" s="69"/>
      <c r="AZ765" s="69"/>
      <c r="BA765" s="69"/>
      <c r="BB765" s="69"/>
      <c r="BC765" s="69"/>
      <c r="BD765" s="69"/>
      <c r="BE765" s="69"/>
      <c r="BF765" s="69"/>
      <c r="BG765" s="69"/>
      <c r="BH765" s="69"/>
      <c r="BI765" s="69"/>
      <c r="BJ765" s="69"/>
      <c r="BK765" s="69"/>
      <c r="BL765" s="69"/>
      <c r="BM765" s="69"/>
      <c r="BN765" s="69"/>
      <c r="BO765" s="69"/>
      <c r="BP765" s="69"/>
      <c r="BQ765" s="69"/>
      <c r="BR765" s="69"/>
      <c r="BS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69"/>
      <c r="AN766" s="69"/>
      <c r="AO766" s="69"/>
      <c r="AP766" s="69"/>
      <c r="AQ766" s="69"/>
      <c r="AR766" s="69"/>
      <c r="AS766" s="69"/>
      <c r="AT766" s="69"/>
      <c r="AU766" s="69"/>
      <c r="AV766" s="69"/>
      <c r="AW766" s="69"/>
      <c r="AX766" s="69"/>
      <c r="AY766" s="69"/>
      <c r="AZ766" s="69"/>
      <c r="BA766" s="69"/>
      <c r="BB766" s="69"/>
      <c r="BC766" s="69"/>
      <c r="BD766" s="69"/>
      <c r="BE766" s="69"/>
      <c r="BF766" s="69"/>
      <c r="BG766" s="69"/>
      <c r="BH766" s="69"/>
      <c r="BI766" s="69"/>
      <c r="BJ766" s="69"/>
      <c r="BK766" s="69"/>
      <c r="BL766" s="69"/>
      <c r="BM766" s="69"/>
      <c r="BN766" s="69"/>
      <c r="BO766" s="69"/>
      <c r="BP766" s="69"/>
      <c r="BQ766" s="69"/>
      <c r="BR766" s="69"/>
      <c r="BS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69"/>
      <c r="AN767" s="69"/>
      <c r="AO767" s="69"/>
      <c r="AP767" s="69"/>
      <c r="AQ767" s="69"/>
      <c r="AR767" s="69"/>
      <c r="AS767" s="69"/>
      <c r="AT767" s="69"/>
      <c r="AU767" s="69"/>
      <c r="AV767" s="69"/>
      <c r="AW767" s="69"/>
      <c r="AX767" s="69"/>
      <c r="AY767" s="69"/>
      <c r="AZ767" s="69"/>
      <c r="BA767" s="69"/>
      <c r="BB767" s="69"/>
      <c r="BC767" s="69"/>
      <c r="BD767" s="69"/>
      <c r="BE767" s="69"/>
      <c r="BF767" s="69"/>
      <c r="BG767" s="69"/>
      <c r="BH767" s="69"/>
      <c r="BI767" s="69"/>
      <c r="BJ767" s="69"/>
      <c r="BK767" s="69"/>
      <c r="BL767" s="69"/>
      <c r="BM767" s="69"/>
      <c r="BN767" s="69"/>
      <c r="BO767" s="69"/>
      <c r="BP767" s="69"/>
      <c r="BQ767" s="69"/>
      <c r="BR767" s="69"/>
      <c r="BS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69"/>
      <c r="AQ768" s="69"/>
      <c r="AR768" s="69"/>
      <c r="AS768" s="69"/>
      <c r="AT768" s="69"/>
      <c r="AU768" s="69"/>
      <c r="AV768" s="69"/>
      <c r="AW768" s="69"/>
      <c r="AX768" s="69"/>
      <c r="AY768" s="69"/>
      <c r="AZ768" s="69"/>
      <c r="BA768" s="69"/>
      <c r="BB768" s="69"/>
      <c r="BC768" s="69"/>
      <c r="BD768" s="69"/>
      <c r="BE768" s="69"/>
      <c r="BF768" s="69"/>
      <c r="BG768" s="69"/>
      <c r="BH768" s="69"/>
      <c r="BI768" s="69"/>
      <c r="BJ768" s="69"/>
      <c r="BK768" s="69"/>
      <c r="BL768" s="69"/>
      <c r="BM768" s="69"/>
      <c r="BN768" s="69"/>
      <c r="BO768" s="69"/>
      <c r="BP768" s="69"/>
      <c r="BQ768" s="69"/>
      <c r="BR768" s="69"/>
      <c r="BS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69"/>
      <c r="AN769" s="69"/>
      <c r="AO769" s="69"/>
      <c r="AP769" s="69"/>
      <c r="AQ769" s="69"/>
      <c r="AR769" s="69"/>
      <c r="AS769" s="69"/>
      <c r="AT769" s="69"/>
      <c r="AU769" s="69"/>
      <c r="AV769" s="69"/>
      <c r="AW769" s="69"/>
      <c r="AX769" s="69"/>
      <c r="AY769" s="69"/>
      <c r="AZ769" s="69"/>
      <c r="BA769" s="69"/>
      <c r="BB769" s="69"/>
      <c r="BC769" s="69"/>
      <c r="BD769" s="69"/>
      <c r="BE769" s="69"/>
      <c r="BF769" s="69"/>
      <c r="BG769" s="69"/>
      <c r="BH769" s="69"/>
      <c r="BI769" s="69"/>
      <c r="BJ769" s="69"/>
      <c r="BK769" s="69"/>
      <c r="BL769" s="69"/>
      <c r="BM769" s="69"/>
      <c r="BN769" s="69"/>
      <c r="BO769" s="69"/>
      <c r="BP769" s="69"/>
      <c r="BQ769" s="69"/>
      <c r="BR769" s="69"/>
      <c r="BS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69"/>
      <c r="AN770" s="69"/>
      <c r="AO770" s="69"/>
      <c r="AP770" s="69"/>
      <c r="AQ770" s="69"/>
      <c r="AR770" s="69"/>
      <c r="AS770" s="69"/>
      <c r="AT770" s="69"/>
      <c r="AU770" s="69"/>
      <c r="AV770" s="69"/>
      <c r="AW770" s="69"/>
      <c r="AX770" s="69"/>
      <c r="AY770" s="69"/>
      <c r="AZ770" s="69"/>
      <c r="BA770" s="69"/>
      <c r="BB770" s="69"/>
      <c r="BC770" s="69"/>
      <c r="BD770" s="69"/>
      <c r="BE770" s="69"/>
      <c r="BF770" s="69"/>
      <c r="BG770" s="69"/>
      <c r="BH770" s="69"/>
      <c r="BI770" s="69"/>
      <c r="BJ770" s="69"/>
      <c r="BK770" s="69"/>
      <c r="BL770" s="69"/>
      <c r="BM770" s="69"/>
      <c r="BN770" s="69"/>
      <c r="BO770" s="69"/>
      <c r="BP770" s="69"/>
      <c r="BQ770" s="69"/>
      <c r="BR770" s="69"/>
      <c r="BS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69"/>
      <c r="AN771" s="69"/>
      <c r="AO771" s="69"/>
      <c r="AP771" s="69"/>
      <c r="AQ771" s="69"/>
      <c r="AR771" s="69"/>
      <c r="AS771" s="69"/>
      <c r="AT771" s="69"/>
      <c r="AU771" s="69"/>
      <c r="AV771" s="69"/>
      <c r="AW771" s="69"/>
      <c r="AX771" s="69"/>
      <c r="AY771" s="69"/>
      <c r="AZ771" s="69"/>
      <c r="BA771" s="69"/>
      <c r="BB771" s="69"/>
      <c r="BC771" s="69"/>
      <c r="BD771" s="69"/>
      <c r="BE771" s="69"/>
      <c r="BF771" s="69"/>
      <c r="BG771" s="69"/>
      <c r="BH771" s="69"/>
      <c r="BI771" s="69"/>
      <c r="BJ771" s="69"/>
      <c r="BK771" s="69"/>
      <c r="BL771" s="69"/>
      <c r="BM771" s="69"/>
      <c r="BN771" s="69"/>
      <c r="BO771" s="69"/>
      <c r="BP771" s="69"/>
      <c r="BQ771" s="69"/>
      <c r="BR771" s="69"/>
      <c r="BS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c r="AV772" s="69"/>
      <c r="AW772" s="69"/>
      <c r="AX772" s="69"/>
      <c r="AY772" s="69"/>
      <c r="AZ772" s="69"/>
      <c r="BA772" s="69"/>
      <c r="BB772" s="69"/>
      <c r="BC772" s="69"/>
      <c r="BD772" s="69"/>
      <c r="BE772" s="69"/>
      <c r="BF772" s="69"/>
      <c r="BG772" s="69"/>
      <c r="BH772" s="69"/>
      <c r="BI772" s="69"/>
      <c r="BJ772" s="69"/>
      <c r="BK772" s="69"/>
      <c r="BL772" s="69"/>
      <c r="BM772" s="69"/>
      <c r="BN772" s="69"/>
      <c r="BO772" s="69"/>
      <c r="BP772" s="69"/>
      <c r="BQ772" s="69"/>
      <c r="BR772" s="69"/>
      <c r="BS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69"/>
      <c r="AN773" s="69"/>
      <c r="AO773" s="69"/>
      <c r="AP773" s="69"/>
      <c r="AQ773" s="69"/>
      <c r="AR773" s="69"/>
      <c r="AS773" s="69"/>
      <c r="AT773" s="69"/>
      <c r="AU773" s="69"/>
      <c r="AV773" s="69"/>
      <c r="AW773" s="69"/>
      <c r="AX773" s="69"/>
      <c r="AY773" s="69"/>
      <c r="AZ773" s="69"/>
      <c r="BA773" s="69"/>
      <c r="BB773" s="69"/>
      <c r="BC773" s="69"/>
      <c r="BD773" s="69"/>
      <c r="BE773" s="69"/>
      <c r="BF773" s="69"/>
      <c r="BG773" s="69"/>
      <c r="BH773" s="69"/>
      <c r="BI773" s="69"/>
      <c r="BJ773" s="69"/>
      <c r="BK773" s="69"/>
      <c r="BL773" s="69"/>
      <c r="BM773" s="69"/>
      <c r="BN773" s="69"/>
      <c r="BO773" s="69"/>
      <c r="BP773" s="69"/>
      <c r="BQ773" s="69"/>
      <c r="BR773" s="69"/>
      <c r="BS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69"/>
      <c r="AN774" s="69"/>
      <c r="AO774" s="69"/>
      <c r="AP774" s="69"/>
      <c r="AQ774" s="69"/>
      <c r="AR774" s="69"/>
      <c r="AS774" s="69"/>
      <c r="AT774" s="69"/>
      <c r="AU774" s="69"/>
      <c r="AV774" s="69"/>
      <c r="AW774" s="69"/>
      <c r="AX774" s="69"/>
      <c r="AY774" s="69"/>
      <c r="AZ774" s="69"/>
      <c r="BA774" s="69"/>
      <c r="BB774" s="69"/>
      <c r="BC774" s="69"/>
      <c r="BD774" s="69"/>
      <c r="BE774" s="69"/>
      <c r="BF774" s="69"/>
      <c r="BG774" s="69"/>
      <c r="BH774" s="69"/>
      <c r="BI774" s="69"/>
      <c r="BJ774" s="69"/>
      <c r="BK774" s="69"/>
      <c r="BL774" s="69"/>
      <c r="BM774" s="69"/>
      <c r="BN774" s="69"/>
      <c r="BO774" s="69"/>
      <c r="BP774" s="69"/>
      <c r="BQ774" s="69"/>
      <c r="BR774" s="69"/>
      <c r="BS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c r="AV775" s="69"/>
      <c r="AW775" s="69"/>
      <c r="AX775" s="69"/>
      <c r="AY775" s="69"/>
      <c r="AZ775" s="69"/>
      <c r="BA775" s="69"/>
      <c r="BB775" s="69"/>
      <c r="BC775" s="69"/>
      <c r="BD775" s="69"/>
      <c r="BE775" s="69"/>
      <c r="BF775" s="69"/>
      <c r="BG775" s="69"/>
      <c r="BH775" s="69"/>
      <c r="BI775" s="69"/>
      <c r="BJ775" s="69"/>
      <c r="BK775" s="69"/>
      <c r="BL775" s="69"/>
      <c r="BM775" s="69"/>
      <c r="BN775" s="69"/>
      <c r="BO775" s="69"/>
      <c r="BP775" s="69"/>
      <c r="BQ775" s="69"/>
      <c r="BR775" s="69"/>
      <c r="BS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69"/>
      <c r="AN776" s="69"/>
      <c r="AO776" s="69"/>
      <c r="AP776" s="69"/>
      <c r="AQ776" s="69"/>
      <c r="AR776" s="69"/>
      <c r="AS776" s="69"/>
      <c r="AT776" s="69"/>
      <c r="AU776" s="69"/>
      <c r="AV776" s="69"/>
      <c r="AW776" s="69"/>
      <c r="AX776" s="69"/>
      <c r="AY776" s="69"/>
      <c r="AZ776" s="69"/>
      <c r="BA776" s="69"/>
      <c r="BB776" s="69"/>
      <c r="BC776" s="69"/>
      <c r="BD776" s="69"/>
      <c r="BE776" s="69"/>
      <c r="BF776" s="69"/>
      <c r="BG776" s="69"/>
      <c r="BH776" s="69"/>
      <c r="BI776" s="69"/>
      <c r="BJ776" s="69"/>
      <c r="BK776" s="69"/>
      <c r="BL776" s="69"/>
      <c r="BM776" s="69"/>
      <c r="BN776" s="69"/>
      <c r="BO776" s="69"/>
      <c r="BP776" s="69"/>
      <c r="BQ776" s="69"/>
      <c r="BR776" s="69"/>
      <c r="BS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69"/>
      <c r="AN777" s="69"/>
      <c r="AO777" s="69"/>
      <c r="AP777" s="69"/>
      <c r="AQ777" s="69"/>
      <c r="AR777" s="69"/>
      <c r="AS777" s="69"/>
      <c r="AT777" s="69"/>
      <c r="AU777" s="69"/>
      <c r="AV777" s="69"/>
      <c r="AW777" s="69"/>
      <c r="AX777" s="69"/>
      <c r="AY777" s="69"/>
      <c r="AZ777" s="69"/>
      <c r="BA777" s="69"/>
      <c r="BB777" s="69"/>
      <c r="BC777" s="69"/>
      <c r="BD777" s="69"/>
      <c r="BE777" s="69"/>
      <c r="BF777" s="69"/>
      <c r="BG777" s="69"/>
      <c r="BH777" s="69"/>
      <c r="BI777" s="69"/>
      <c r="BJ777" s="69"/>
      <c r="BK777" s="69"/>
      <c r="BL777" s="69"/>
      <c r="BM777" s="69"/>
      <c r="BN777" s="69"/>
      <c r="BO777" s="69"/>
      <c r="BP777" s="69"/>
      <c r="BQ777" s="69"/>
      <c r="BR777" s="69"/>
      <c r="BS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69"/>
      <c r="AN778" s="69"/>
      <c r="AO778" s="69"/>
      <c r="AP778" s="69"/>
      <c r="AQ778" s="69"/>
      <c r="AR778" s="69"/>
      <c r="AS778" s="69"/>
      <c r="AT778" s="69"/>
      <c r="AU778" s="69"/>
      <c r="AV778" s="69"/>
      <c r="AW778" s="69"/>
      <c r="AX778" s="69"/>
      <c r="AY778" s="69"/>
      <c r="AZ778" s="69"/>
      <c r="BA778" s="69"/>
      <c r="BB778" s="69"/>
      <c r="BC778" s="69"/>
      <c r="BD778" s="69"/>
      <c r="BE778" s="69"/>
      <c r="BF778" s="69"/>
      <c r="BG778" s="69"/>
      <c r="BH778" s="69"/>
      <c r="BI778" s="69"/>
      <c r="BJ778" s="69"/>
      <c r="BK778" s="69"/>
      <c r="BL778" s="69"/>
      <c r="BM778" s="69"/>
      <c r="BN778" s="69"/>
      <c r="BO778" s="69"/>
      <c r="BP778" s="69"/>
      <c r="BQ778" s="69"/>
      <c r="BR778" s="69"/>
      <c r="BS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69"/>
      <c r="AN779" s="69"/>
      <c r="AO779" s="69"/>
      <c r="AP779" s="69"/>
      <c r="AQ779" s="69"/>
      <c r="AR779" s="69"/>
      <c r="AS779" s="69"/>
      <c r="AT779" s="69"/>
      <c r="AU779" s="69"/>
      <c r="AV779" s="69"/>
      <c r="AW779" s="69"/>
      <c r="AX779" s="69"/>
      <c r="AY779" s="69"/>
      <c r="AZ779" s="69"/>
      <c r="BA779" s="69"/>
      <c r="BB779" s="69"/>
      <c r="BC779" s="69"/>
      <c r="BD779" s="69"/>
      <c r="BE779" s="69"/>
      <c r="BF779" s="69"/>
      <c r="BG779" s="69"/>
      <c r="BH779" s="69"/>
      <c r="BI779" s="69"/>
      <c r="BJ779" s="69"/>
      <c r="BK779" s="69"/>
      <c r="BL779" s="69"/>
      <c r="BM779" s="69"/>
      <c r="BN779" s="69"/>
      <c r="BO779" s="69"/>
      <c r="BP779" s="69"/>
      <c r="BQ779" s="69"/>
      <c r="BR779" s="69"/>
      <c r="BS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c r="AV780" s="69"/>
      <c r="AW780" s="69"/>
      <c r="AX780" s="69"/>
      <c r="AY780" s="69"/>
      <c r="AZ780" s="69"/>
      <c r="BA780" s="69"/>
      <c r="BB780" s="69"/>
      <c r="BC780" s="69"/>
      <c r="BD780" s="69"/>
      <c r="BE780" s="69"/>
      <c r="BF780" s="69"/>
      <c r="BG780" s="69"/>
      <c r="BH780" s="69"/>
      <c r="BI780" s="69"/>
      <c r="BJ780" s="69"/>
      <c r="BK780" s="69"/>
      <c r="BL780" s="69"/>
      <c r="BM780" s="69"/>
      <c r="BN780" s="69"/>
      <c r="BO780" s="69"/>
      <c r="BP780" s="69"/>
      <c r="BQ780" s="69"/>
      <c r="BR780" s="69"/>
      <c r="BS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69"/>
      <c r="AN781" s="69"/>
      <c r="AO781" s="69"/>
      <c r="AP781" s="69"/>
      <c r="AQ781" s="69"/>
      <c r="AR781" s="69"/>
      <c r="AS781" s="69"/>
      <c r="AT781" s="69"/>
      <c r="AU781" s="69"/>
      <c r="AV781" s="69"/>
      <c r="AW781" s="69"/>
      <c r="AX781" s="69"/>
      <c r="AY781" s="69"/>
      <c r="AZ781" s="69"/>
      <c r="BA781" s="69"/>
      <c r="BB781" s="69"/>
      <c r="BC781" s="69"/>
      <c r="BD781" s="69"/>
      <c r="BE781" s="69"/>
      <c r="BF781" s="69"/>
      <c r="BG781" s="69"/>
      <c r="BH781" s="69"/>
      <c r="BI781" s="69"/>
      <c r="BJ781" s="69"/>
      <c r="BK781" s="69"/>
      <c r="BL781" s="69"/>
      <c r="BM781" s="69"/>
      <c r="BN781" s="69"/>
      <c r="BO781" s="69"/>
      <c r="BP781" s="69"/>
      <c r="BQ781" s="69"/>
      <c r="BR781" s="69"/>
      <c r="BS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69"/>
      <c r="AN782" s="69"/>
      <c r="AO782" s="69"/>
      <c r="AP782" s="69"/>
      <c r="AQ782" s="69"/>
      <c r="AR782" s="69"/>
      <c r="AS782" s="69"/>
      <c r="AT782" s="69"/>
      <c r="AU782" s="69"/>
      <c r="AV782" s="69"/>
      <c r="AW782" s="69"/>
      <c r="AX782" s="69"/>
      <c r="AY782" s="69"/>
      <c r="AZ782" s="69"/>
      <c r="BA782" s="69"/>
      <c r="BB782" s="69"/>
      <c r="BC782" s="69"/>
      <c r="BD782" s="69"/>
      <c r="BE782" s="69"/>
      <c r="BF782" s="69"/>
      <c r="BG782" s="69"/>
      <c r="BH782" s="69"/>
      <c r="BI782" s="69"/>
      <c r="BJ782" s="69"/>
      <c r="BK782" s="69"/>
      <c r="BL782" s="69"/>
      <c r="BM782" s="69"/>
      <c r="BN782" s="69"/>
      <c r="BO782" s="69"/>
      <c r="BP782" s="69"/>
      <c r="BQ782" s="69"/>
      <c r="BR782" s="69"/>
      <c r="BS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69"/>
      <c r="AN783" s="69"/>
      <c r="AO783" s="69"/>
      <c r="AP783" s="69"/>
      <c r="AQ783" s="69"/>
      <c r="AR783" s="69"/>
      <c r="AS783" s="69"/>
      <c r="AT783" s="69"/>
      <c r="AU783" s="69"/>
      <c r="AV783" s="69"/>
      <c r="AW783" s="69"/>
      <c r="AX783" s="69"/>
      <c r="AY783" s="69"/>
      <c r="AZ783" s="69"/>
      <c r="BA783" s="69"/>
      <c r="BB783" s="69"/>
      <c r="BC783" s="69"/>
      <c r="BD783" s="69"/>
      <c r="BE783" s="69"/>
      <c r="BF783" s="69"/>
      <c r="BG783" s="69"/>
      <c r="BH783" s="69"/>
      <c r="BI783" s="69"/>
      <c r="BJ783" s="69"/>
      <c r="BK783" s="69"/>
      <c r="BL783" s="69"/>
      <c r="BM783" s="69"/>
      <c r="BN783" s="69"/>
      <c r="BO783" s="69"/>
      <c r="BP783" s="69"/>
      <c r="BQ783" s="69"/>
      <c r="BR783" s="69"/>
      <c r="BS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69"/>
      <c r="AN784" s="69"/>
      <c r="AO784" s="69"/>
      <c r="AP784" s="69"/>
      <c r="AQ784" s="69"/>
      <c r="AR784" s="69"/>
      <c r="AS784" s="69"/>
      <c r="AT784" s="69"/>
      <c r="AU784" s="69"/>
      <c r="AV784" s="69"/>
      <c r="AW784" s="69"/>
      <c r="AX784" s="69"/>
      <c r="AY784" s="69"/>
      <c r="AZ784" s="69"/>
      <c r="BA784" s="69"/>
      <c r="BB784" s="69"/>
      <c r="BC784" s="69"/>
      <c r="BD784" s="69"/>
      <c r="BE784" s="69"/>
      <c r="BF784" s="69"/>
      <c r="BG784" s="69"/>
      <c r="BH784" s="69"/>
      <c r="BI784" s="69"/>
      <c r="BJ784" s="69"/>
      <c r="BK784" s="69"/>
      <c r="BL784" s="69"/>
      <c r="BM784" s="69"/>
      <c r="BN784" s="69"/>
      <c r="BO784" s="69"/>
      <c r="BP784" s="69"/>
      <c r="BQ784" s="69"/>
      <c r="BR784" s="69"/>
      <c r="BS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69"/>
      <c r="AN785" s="69"/>
      <c r="AO785" s="69"/>
      <c r="AP785" s="69"/>
      <c r="AQ785" s="69"/>
      <c r="AR785" s="69"/>
      <c r="AS785" s="69"/>
      <c r="AT785" s="69"/>
      <c r="AU785" s="69"/>
      <c r="AV785" s="69"/>
      <c r="AW785" s="69"/>
      <c r="AX785" s="69"/>
      <c r="AY785" s="69"/>
      <c r="AZ785" s="69"/>
      <c r="BA785" s="69"/>
      <c r="BB785" s="69"/>
      <c r="BC785" s="69"/>
      <c r="BD785" s="69"/>
      <c r="BE785" s="69"/>
      <c r="BF785" s="69"/>
      <c r="BG785" s="69"/>
      <c r="BH785" s="69"/>
      <c r="BI785" s="69"/>
      <c r="BJ785" s="69"/>
      <c r="BK785" s="69"/>
      <c r="BL785" s="69"/>
      <c r="BM785" s="69"/>
      <c r="BN785" s="69"/>
      <c r="BO785" s="69"/>
      <c r="BP785" s="69"/>
      <c r="BQ785" s="69"/>
      <c r="BR785" s="69"/>
      <c r="BS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69"/>
      <c r="AN786" s="69"/>
      <c r="AO786" s="69"/>
      <c r="AP786" s="69"/>
      <c r="AQ786" s="69"/>
      <c r="AR786" s="69"/>
      <c r="AS786" s="69"/>
      <c r="AT786" s="69"/>
      <c r="AU786" s="69"/>
      <c r="AV786" s="69"/>
      <c r="AW786" s="69"/>
      <c r="AX786" s="69"/>
      <c r="AY786" s="69"/>
      <c r="AZ786" s="69"/>
      <c r="BA786" s="69"/>
      <c r="BB786" s="69"/>
      <c r="BC786" s="69"/>
      <c r="BD786" s="69"/>
      <c r="BE786" s="69"/>
      <c r="BF786" s="69"/>
      <c r="BG786" s="69"/>
      <c r="BH786" s="69"/>
      <c r="BI786" s="69"/>
      <c r="BJ786" s="69"/>
      <c r="BK786" s="69"/>
      <c r="BL786" s="69"/>
      <c r="BM786" s="69"/>
      <c r="BN786" s="69"/>
      <c r="BO786" s="69"/>
      <c r="BP786" s="69"/>
      <c r="BQ786" s="69"/>
      <c r="BR786" s="69"/>
      <c r="BS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69"/>
      <c r="AN787" s="69"/>
      <c r="AO787" s="69"/>
      <c r="AP787" s="69"/>
      <c r="AQ787" s="69"/>
      <c r="AR787" s="69"/>
      <c r="AS787" s="69"/>
      <c r="AT787" s="69"/>
      <c r="AU787" s="69"/>
      <c r="AV787" s="69"/>
      <c r="AW787" s="69"/>
      <c r="AX787" s="69"/>
      <c r="AY787" s="69"/>
      <c r="AZ787" s="69"/>
      <c r="BA787" s="69"/>
      <c r="BB787" s="69"/>
      <c r="BC787" s="69"/>
      <c r="BD787" s="69"/>
      <c r="BE787" s="69"/>
      <c r="BF787" s="69"/>
      <c r="BG787" s="69"/>
      <c r="BH787" s="69"/>
      <c r="BI787" s="69"/>
      <c r="BJ787" s="69"/>
      <c r="BK787" s="69"/>
      <c r="BL787" s="69"/>
      <c r="BM787" s="69"/>
      <c r="BN787" s="69"/>
      <c r="BO787" s="69"/>
      <c r="BP787" s="69"/>
      <c r="BQ787" s="69"/>
      <c r="BR787" s="69"/>
      <c r="BS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69"/>
      <c r="AN788" s="69"/>
      <c r="AO788" s="69"/>
      <c r="AP788" s="69"/>
      <c r="AQ788" s="69"/>
      <c r="AR788" s="69"/>
      <c r="AS788" s="69"/>
      <c r="AT788" s="69"/>
      <c r="AU788" s="69"/>
      <c r="AV788" s="69"/>
      <c r="AW788" s="69"/>
      <c r="AX788" s="69"/>
      <c r="AY788" s="69"/>
      <c r="AZ788" s="69"/>
      <c r="BA788" s="69"/>
      <c r="BB788" s="69"/>
      <c r="BC788" s="69"/>
      <c r="BD788" s="69"/>
      <c r="BE788" s="69"/>
      <c r="BF788" s="69"/>
      <c r="BG788" s="69"/>
      <c r="BH788" s="69"/>
      <c r="BI788" s="69"/>
      <c r="BJ788" s="69"/>
      <c r="BK788" s="69"/>
      <c r="BL788" s="69"/>
      <c r="BM788" s="69"/>
      <c r="BN788" s="69"/>
      <c r="BO788" s="69"/>
      <c r="BP788" s="69"/>
      <c r="BQ788" s="69"/>
      <c r="BR788" s="69"/>
      <c r="BS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69"/>
      <c r="AN789" s="69"/>
      <c r="AO789" s="69"/>
      <c r="AP789" s="69"/>
      <c r="AQ789" s="69"/>
      <c r="AR789" s="69"/>
      <c r="AS789" s="69"/>
      <c r="AT789" s="69"/>
      <c r="AU789" s="69"/>
      <c r="AV789" s="69"/>
      <c r="AW789" s="69"/>
      <c r="AX789" s="69"/>
      <c r="AY789" s="69"/>
      <c r="AZ789" s="69"/>
      <c r="BA789" s="69"/>
      <c r="BB789" s="69"/>
      <c r="BC789" s="69"/>
      <c r="BD789" s="69"/>
      <c r="BE789" s="69"/>
      <c r="BF789" s="69"/>
      <c r="BG789" s="69"/>
      <c r="BH789" s="69"/>
      <c r="BI789" s="69"/>
      <c r="BJ789" s="69"/>
      <c r="BK789" s="69"/>
      <c r="BL789" s="69"/>
      <c r="BM789" s="69"/>
      <c r="BN789" s="69"/>
      <c r="BO789" s="69"/>
      <c r="BP789" s="69"/>
      <c r="BQ789" s="69"/>
      <c r="BR789" s="69"/>
      <c r="BS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c r="AN790" s="69"/>
      <c r="AO790" s="69"/>
      <c r="AP790" s="69"/>
      <c r="AQ790" s="69"/>
      <c r="AR790" s="69"/>
      <c r="AS790" s="69"/>
      <c r="AT790" s="69"/>
      <c r="AU790" s="69"/>
      <c r="AV790" s="69"/>
      <c r="AW790" s="69"/>
      <c r="AX790" s="69"/>
      <c r="AY790" s="69"/>
      <c r="AZ790" s="69"/>
      <c r="BA790" s="69"/>
      <c r="BB790" s="69"/>
      <c r="BC790" s="69"/>
      <c r="BD790" s="69"/>
      <c r="BE790" s="69"/>
      <c r="BF790" s="69"/>
      <c r="BG790" s="69"/>
      <c r="BH790" s="69"/>
      <c r="BI790" s="69"/>
      <c r="BJ790" s="69"/>
      <c r="BK790" s="69"/>
      <c r="BL790" s="69"/>
      <c r="BM790" s="69"/>
      <c r="BN790" s="69"/>
      <c r="BO790" s="69"/>
      <c r="BP790" s="69"/>
      <c r="BQ790" s="69"/>
      <c r="BR790" s="69"/>
      <c r="BS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69"/>
      <c r="AN791" s="69"/>
      <c r="AO791" s="69"/>
      <c r="AP791" s="69"/>
      <c r="AQ791" s="69"/>
      <c r="AR791" s="69"/>
      <c r="AS791" s="69"/>
      <c r="AT791" s="69"/>
      <c r="AU791" s="69"/>
      <c r="AV791" s="69"/>
      <c r="AW791" s="69"/>
      <c r="AX791" s="69"/>
      <c r="AY791" s="69"/>
      <c r="AZ791" s="69"/>
      <c r="BA791" s="69"/>
      <c r="BB791" s="69"/>
      <c r="BC791" s="69"/>
      <c r="BD791" s="69"/>
      <c r="BE791" s="69"/>
      <c r="BF791" s="69"/>
      <c r="BG791" s="69"/>
      <c r="BH791" s="69"/>
      <c r="BI791" s="69"/>
      <c r="BJ791" s="69"/>
      <c r="BK791" s="69"/>
      <c r="BL791" s="69"/>
      <c r="BM791" s="69"/>
      <c r="BN791" s="69"/>
      <c r="BO791" s="69"/>
      <c r="BP791" s="69"/>
      <c r="BQ791" s="69"/>
      <c r="BR791" s="69"/>
      <c r="BS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69"/>
      <c r="AN792" s="69"/>
      <c r="AO792" s="69"/>
      <c r="AP792" s="69"/>
      <c r="AQ792" s="69"/>
      <c r="AR792" s="69"/>
      <c r="AS792" s="69"/>
      <c r="AT792" s="69"/>
      <c r="AU792" s="69"/>
      <c r="AV792" s="69"/>
      <c r="AW792" s="69"/>
      <c r="AX792" s="69"/>
      <c r="AY792" s="69"/>
      <c r="AZ792" s="69"/>
      <c r="BA792" s="69"/>
      <c r="BB792" s="69"/>
      <c r="BC792" s="69"/>
      <c r="BD792" s="69"/>
      <c r="BE792" s="69"/>
      <c r="BF792" s="69"/>
      <c r="BG792" s="69"/>
      <c r="BH792" s="69"/>
      <c r="BI792" s="69"/>
      <c r="BJ792" s="69"/>
      <c r="BK792" s="69"/>
      <c r="BL792" s="69"/>
      <c r="BM792" s="69"/>
      <c r="BN792" s="69"/>
      <c r="BO792" s="69"/>
      <c r="BP792" s="69"/>
      <c r="BQ792" s="69"/>
      <c r="BR792" s="69"/>
      <c r="BS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69"/>
      <c r="AN793" s="69"/>
      <c r="AO793" s="69"/>
      <c r="AP793" s="69"/>
      <c r="AQ793" s="69"/>
      <c r="AR793" s="69"/>
      <c r="AS793" s="69"/>
      <c r="AT793" s="69"/>
      <c r="AU793" s="69"/>
      <c r="AV793" s="69"/>
      <c r="AW793" s="69"/>
      <c r="AX793" s="69"/>
      <c r="AY793" s="69"/>
      <c r="AZ793" s="69"/>
      <c r="BA793" s="69"/>
      <c r="BB793" s="69"/>
      <c r="BC793" s="69"/>
      <c r="BD793" s="69"/>
      <c r="BE793" s="69"/>
      <c r="BF793" s="69"/>
      <c r="BG793" s="69"/>
      <c r="BH793" s="69"/>
      <c r="BI793" s="69"/>
      <c r="BJ793" s="69"/>
      <c r="BK793" s="69"/>
      <c r="BL793" s="69"/>
      <c r="BM793" s="69"/>
      <c r="BN793" s="69"/>
      <c r="BO793" s="69"/>
      <c r="BP793" s="69"/>
      <c r="BQ793" s="69"/>
      <c r="BR793" s="69"/>
      <c r="BS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69"/>
      <c r="AN794" s="69"/>
      <c r="AO794" s="69"/>
      <c r="AP794" s="69"/>
      <c r="AQ794" s="69"/>
      <c r="AR794" s="69"/>
      <c r="AS794" s="69"/>
      <c r="AT794" s="69"/>
      <c r="AU794" s="69"/>
      <c r="AV794" s="69"/>
      <c r="AW794" s="69"/>
      <c r="AX794" s="69"/>
      <c r="AY794" s="69"/>
      <c r="AZ794" s="69"/>
      <c r="BA794" s="69"/>
      <c r="BB794" s="69"/>
      <c r="BC794" s="69"/>
      <c r="BD794" s="69"/>
      <c r="BE794" s="69"/>
      <c r="BF794" s="69"/>
      <c r="BG794" s="69"/>
      <c r="BH794" s="69"/>
      <c r="BI794" s="69"/>
      <c r="BJ794" s="69"/>
      <c r="BK794" s="69"/>
      <c r="BL794" s="69"/>
      <c r="BM794" s="69"/>
      <c r="BN794" s="69"/>
      <c r="BO794" s="69"/>
      <c r="BP794" s="69"/>
      <c r="BQ794" s="69"/>
      <c r="BR794" s="69"/>
      <c r="BS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69"/>
      <c r="AN795" s="69"/>
      <c r="AO795" s="69"/>
      <c r="AP795" s="69"/>
      <c r="AQ795" s="69"/>
      <c r="AR795" s="69"/>
      <c r="AS795" s="69"/>
      <c r="AT795" s="69"/>
      <c r="AU795" s="69"/>
      <c r="AV795" s="69"/>
      <c r="AW795" s="69"/>
      <c r="AX795" s="69"/>
      <c r="AY795" s="69"/>
      <c r="AZ795" s="69"/>
      <c r="BA795" s="69"/>
      <c r="BB795" s="69"/>
      <c r="BC795" s="69"/>
      <c r="BD795" s="69"/>
      <c r="BE795" s="69"/>
      <c r="BF795" s="69"/>
      <c r="BG795" s="69"/>
      <c r="BH795" s="69"/>
      <c r="BI795" s="69"/>
      <c r="BJ795" s="69"/>
      <c r="BK795" s="69"/>
      <c r="BL795" s="69"/>
      <c r="BM795" s="69"/>
      <c r="BN795" s="69"/>
      <c r="BO795" s="69"/>
      <c r="BP795" s="69"/>
      <c r="BQ795" s="69"/>
      <c r="BR795" s="69"/>
      <c r="BS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69"/>
      <c r="AN796" s="69"/>
      <c r="AO796" s="69"/>
      <c r="AP796" s="69"/>
      <c r="AQ796" s="69"/>
      <c r="AR796" s="69"/>
      <c r="AS796" s="69"/>
      <c r="AT796" s="69"/>
      <c r="AU796" s="69"/>
      <c r="AV796" s="69"/>
      <c r="AW796" s="69"/>
      <c r="AX796" s="69"/>
      <c r="AY796" s="69"/>
      <c r="AZ796" s="69"/>
      <c r="BA796" s="69"/>
      <c r="BB796" s="69"/>
      <c r="BC796" s="69"/>
      <c r="BD796" s="69"/>
      <c r="BE796" s="69"/>
      <c r="BF796" s="69"/>
      <c r="BG796" s="69"/>
      <c r="BH796" s="69"/>
      <c r="BI796" s="69"/>
      <c r="BJ796" s="69"/>
      <c r="BK796" s="69"/>
      <c r="BL796" s="69"/>
      <c r="BM796" s="69"/>
      <c r="BN796" s="69"/>
      <c r="BO796" s="69"/>
      <c r="BP796" s="69"/>
      <c r="BQ796" s="69"/>
      <c r="BR796" s="69"/>
      <c r="BS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69"/>
      <c r="AN797" s="69"/>
      <c r="AO797" s="69"/>
      <c r="AP797" s="69"/>
      <c r="AQ797" s="69"/>
      <c r="AR797" s="69"/>
      <c r="AS797" s="69"/>
      <c r="AT797" s="69"/>
      <c r="AU797" s="69"/>
      <c r="AV797" s="69"/>
      <c r="AW797" s="69"/>
      <c r="AX797" s="69"/>
      <c r="AY797" s="69"/>
      <c r="AZ797" s="69"/>
      <c r="BA797" s="69"/>
      <c r="BB797" s="69"/>
      <c r="BC797" s="69"/>
      <c r="BD797" s="69"/>
      <c r="BE797" s="69"/>
      <c r="BF797" s="69"/>
      <c r="BG797" s="69"/>
      <c r="BH797" s="69"/>
      <c r="BI797" s="69"/>
      <c r="BJ797" s="69"/>
      <c r="BK797" s="69"/>
      <c r="BL797" s="69"/>
      <c r="BM797" s="69"/>
      <c r="BN797" s="69"/>
      <c r="BO797" s="69"/>
      <c r="BP797" s="69"/>
      <c r="BQ797" s="69"/>
      <c r="BR797" s="69"/>
      <c r="BS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69"/>
      <c r="AN798" s="69"/>
      <c r="AO798" s="69"/>
      <c r="AP798" s="69"/>
      <c r="AQ798" s="69"/>
      <c r="AR798" s="69"/>
      <c r="AS798" s="69"/>
      <c r="AT798" s="69"/>
      <c r="AU798" s="69"/>
      <c r="AV798" s="69"/>
      <c r="AW798" s="69"/>
      <c r="AX798" s="69"/>
      <c r="AY798" s="69"/>
      <c r="AZ798" s="69"/>
      <c r="BA798" s="69"/>
      <c r="BB798" s="69"/>
      <c r="BC798" s="69"/>
      <c r="BD798" s="69"/>
      <c r="BE798" s="69"/>
      <c r="BF798" s="69"/>
      <c r="BG798" s="69"/>
      <c r="BH798" s="69"/>
      <c r="BI798" s="69"/>
      <c r="BJ798" s="69"/>
      <c r="BK798" s="69"/>
      <c r="BL798" s="69"/>
      <c r="BM798" s="69"/>
      <c r="BN798" s="69"/>
      <c r="BO798" s="69"/>
      <c r="BP798" s="69"/>
      <c r="BQ798" s="69"/>
      <c r="BR798" s="69"/>
      <c r="BS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c r="AC799" s="69"/>
      <c r="AD799" s="69"/>
      <c r="AE799" s="69"/>
      <c r="AF799" s="69"/>
      <c r="AG799" s="69"/>
      <c r="AH799" s="69"/>
      <c r="AI799" s="69"/>
      <c r="AJ799" s="69"/>
      <c r="AK799" s="69"/>
      <c r="AL799" s="69"/>
      <c r="AM799" s="69"/>
      <c r="AN799" s="69"/>
      <c r="AO799" s="69"/>
      <c r="AP799" s="69"/>
      <c r="AQ799" s="69"/>
      <c r="AR799" s="69"/>
      <c r="AS799" s="69"/>
      <c r="AT799" s="69"/>
      <c r="AU799" s="69"/>
      <c r="AV799" s="69"/>
      <c r="AW799" s="69"/>
      <c r="AX799" s="69"/>
      <c r="AY799" s="69"/>
      <c r="AZ799" s="69"/>
      <c r="BA799" s="69"/>
      <c r="BB799" s="69"/>
      <c r="BC799" s="69"/>
      <c r="BD799" s="69"/>
      <c r="BE799" s="69"/>
      <c r="BF799" s="69"/>
      <c r="BG799" s="69"/>
      <c r="BH799" s="69"/>
      <c r="BI799" s="69"/>
      <c r="BJ799" s="69"/>
      <c r="BK799" s="69"/>
      <c r="BL799" s="69"/>
      <c r="BM799" s="69"/>
      <c r="BN799" s="69"/>
      <c r="BO799" s="69"/>
      <c r="BP799" s="69"/>
      <c r="BQ799" s="69"/>
      <c r="BR799" s="69"/>
      <c r="BS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c r="AC800" s="69"/>
      <c r="AD800" s="69"/>
      <c r="AE800" s="69"/>
      <c r="AF800" s="69"/>
      <c r="AG800" s="69"/>
      <c r="AH800" s="69"/>
      <c r="AI800" s="69"/>
      <c r="AJ800" s="69"/>
      <c r="AK800" s="69"/>
      <c r="AL800" s="69"/>
      <c r="AM800" s="69"/>
      <c r="AN800" s="69"/>
      <c r="AO800" s="69"/>
      <c r="AP800" s="69"/>
      <c r="AQ800" s="69"/>
      <c r="AR800" s="69"/>
      <c r="AS800" s="69"/>
      <c r="AT800" s="69"/>
      <c r="AU800" s="69"/>
      <c r="AV800" s="69"/>
      <c r="AW800" s="69"/>
      <c r="AX800" s="69"/>
      <c r="AY800" s="69"/>
      <c r="AZ800" s="69"/>
      <c r="BA800" s="69"/>
      <c r="BB800" s="69"/>
      <c r="BC800" s="69"/>
      <c r="BD800" s="69"/>
      <c r="BE800" s="69"/>
      <c r="BF800" s="69"/>
      <c r="BG800" s="69"/>
      <c r="BH800" s="69"/>
      <c r="BI800" s="69"/>
      <c r="BJ800" s="69"/>
      <c r="BK800" s="69"/>
      <c r="BL800" s="69"/>
      <c r="BM800" s="69"/>
      <c r="BN800" s="69"/>
      <c r="BO800" s="69"/>
      <c r="BP800" s="69"/>
      <c r="BQ800" s="69"/>
      <c r="BR800" s="69"/>
      <c r="BS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c r="AC801" s="69"/>
      <c r="AD801" s="69"/>
      <c r="AE801" s="69"/>
      <c r="AF801" s="69"/>
      <c r="AG801" s="69"/>
      <c r="AH801" s="69"/>
      <c r="AI801" s="69"/>
      <c r="AJ801" s="69"/>
      <c r="AK801" s="69"/>
      <c r="AL801" s="69"/>
      <c r="AM801" s="69"/>
      <c r="AN801" s="69"/>
      <c r="AO801" s="69"/>
      <c r="AP801" s="69"/>
      <c r="AQ801" s="69"/>
      <c r="AR801" s="69"/>
      <c r="AS801" s="69"/>
      <c r="AT801" s="69"/>
      <c r="AU801" s="69"/>
      <c r="AV801" s="69"/>
      <c r="AW801" s="69"/>
      <c r="AX801" s="69"/>
      <c r="AY801" s="69"/>
      <c r="AZ801" s="69"/>
      <c r="BA801" s="69"/>
      <c r="BB801" s="69"/>
      <c r="BC801" s="69"/>
      <c r="BD801" s="69"/>
      <c r="BE801" s="69"/>
      <c r="BF801" s="69"/>
      <c r="BG801" s="69"/>
      <c r="BH801" s="69"/>
      <c r="BI801" s="69"/>
      <c r="BJ801" s="69"/>
      <c r="BK801" s="69"/>
      <c r="BL801" s="69"/>
      <c r="BM801" s="69"/>
      <c r="BN801" s="69"/>
      <c r="BO801" s="69"/>
      <c r="BP801" s="69"/>
      <c r="BQ801" s="69"/>
      <c r="BR801" s="69"/>
      <c r="BS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c r="AC802" s="69"/>
      <c r="AD802" s="69"/>
      <c r="AE802" s="69"/>
      <c r="AF802" s="69"/>
      <c r="AG802" s="69"/>
      <c r="AH802" s="69"/>
      <c r="AI802" s="69"/>
      <c r="AJ802" s="69"/>
      <c r="AK802" s="69"/>
      <c r="AL802" s="69"/>
      <c r="AM802" s="69"/>
      <c r="AN802" s="69"/>
      <c r="AO802" s="69"/>
      <c r="AP802" s="69"/>
      <c r="AQ802" s="69"/>
      <c r="AR802" s="69"/>
      <c r="AS802" s="69"/>
      <c r="AT802" s="69"/>
      <c r="AU802" s="69"/>
      <c r="AV802" s="69"/>
      <c r="AW802" s="69"/>
      <c r="AX802" s="69"/>
      <c r="AY802" s="69"/>
      <c r="AZ802" s="69"/>
      <c r="BA802" s="69"/>
      <c r="BB802" s="69"/>
      <c r="BC802" s="69"/>
      <c r="BD802" s="69"/>
      <c r="BE802" s="69"/>
      <c r="BF802" s="69"/>
      <c r="BG802" s="69"/>
      <c r="BH802" s="69"/>
      <c r="BI802" s="69"/>
      <c r="BJ802" s="69"/>
      <c r="BK802" s="69"/>
      <c r="BL802" s="69"/>
      <c r="BM802" s="69"/>
      <c r="BN802" s="69"/>
      <c r="BO802" s="69"/>
      <c r="BP802" s="69"/>
      <c r="BQ802" s="69"/>
      <c r="BR802" s="69"/>
      <c r="BS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c r="AC803" s="69"/>
      <c r="AD803" s="69"/>
      <c r="AE803" s="69"/>
      <c r="AF803" s="69"/>
      <c r="AG803" s="69"/>
      <c r="AH803" s="69"/>
      <c r="AI803" s="69"/>
      <c r="AJ803" s="69"/>
      <c r="AK803" s="69"/>
      <c r="AL803" s="69"/>
      <c r="AM803" s="69"/>
      <c r="AN803" s="69"/>
      <c r="AO803" s="69"/>
      <c r="AP803" s="69"/>
      <c r="AQ803" s="69"/>
      <c r="AR803" s="69"/>
      <c r="AS803" s="69"/>
      <c r="AT803" s="69"/>
      <c r="AU803" s="69"/>
      <c r="AV803" s="69"/>
      <c r="AW803" s="69"/>
      <c r="AX803" s="69"/>
      <c r="AY803" s="69"/>
      <c r="AZ803" s="69"/>
      <c r="BA803" s="69"/>
      <c r="BB803" s="69"/>
      <c r="BC803" s="69"/>
      <c r="BD803" s="69"/>
      <c r="BE803" s="69"/>
      <c r="BF803" s="69"/>
      <c r="BG803" s="69"/>
      <c r="BH803" s="69"/>
      <c r="BI803" s="69"/>
      <c r="BJ803" s="69"/>
      <c r="BK803" s="69"/>
      <c r="BL803" s="69"/>
      <c r="BM803" s="69"/>
      <c r="BN803" s="69"/>
      <c r="BO803" s="69"/>
      <c r="BP803" s="69"/>
      <c r="BQ803" s="69"/>
      <c r="BR803" s="69"/>
      <c r="BS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c r="AC804" s="69"/>
      <c r="AD804" s="69"/>
      <c r="AE804" s="69"/>
      <c r="AF804" s="69"/>
      <c r="AG804" s="69"/>
      <c r="AH804" s="69"/>
      <c r="AI804" s="69"/>
      <c r="AJ804" s="69"/>
      <c r="AK804" s="69"/>
      <c r="AL804" s="69"/>
      <c r="AM804" s="69"/>
      <c r="AN804" s="69"/>
      <c r="AO804" s="69"/>
      <c r="AP804" s="69"/>
      <c r="AQ804" s="69"/>
      <c r="AR804" s="69"/>
      <c r="AS804" s="69"/>
      <c r="AT804" s="69"/>
      <c r="AU804" s="69"/>
      <c r="AV804" s="69"/>
      <c r="AW804" s="69"/>
      <c r="AX804" s="69"/>
      <c r="AY804" s="69"/>
      <c r="AZ804" s="69"/>
      <c r="BA804" s="69"/>
      <c r="BB804" s="69"/>
      <c r="BC804" s="69"/>
      <c r="BD804" s="69"/>
      <c r="BE804" s="69"/>
      <c r="BF804" s="69"/>
      <c r="BG804" s="69"/>
      <c r="BH804" s="69"/>
      <c r="BI804" s="69"/>
      <c r="BJ804" s="69"/>
      <c r="BK804" s="69"/>
      <c r="BL804" s="69"/>
      <c r="BM804" s="69"/>
      <c r="BN804" s="69"/>
      <c r="BO804" s="69"/>
      <c r="BP804" s="69"/>
      <c r="BQ804" s="69"/>
      <c r="BR804" s="69"/>
      <c r="BS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69"/>
      <c r="AN805" s="69"/>
      <c r="AO805" s="69"/>
      <c r="AP805" s="69"/>
      <c r="AQ805" s="69"/>
      <c r="AR805" s="69"/>
      <c r="AS805" s="69"/>
      <c r="AT805" s="69"/>
      <c r="AU805" s="69"/>
      <c r="AV805" s="69"/>
      <c r="AW805" s="69"/>
      <c r="AX805" s="69"/>
      <c r="AY805" s="69"/>
      <c r="AZ805" s="69"/>
      <c r="BA805" s="69"/>
      <c r="BB805" s="69"/>
      <c r="BC805" s="69"/>
      <c r="BD805" s="69"/>
      <c r="BE805" s="69"/>
      <c r="BF805" s="69"/>
      <c r="BG805" s="69"/>
      <c r="BH805" s="69"/>
      <c r="BI805" s="69"/>
      <c r="BJ805" s="69"/>
      <c r="BK805" s="69"/>
      <c r="BL805" s="69"/>
      <c r="BM805" s="69"/>
      <c r="BN805" s="69"/>
      <c r="BO805" s="69"/>
      <c r="BP805" s="69"/>
      <c r="BQ805" s="69"/>
      <c r="BR805" s="69"/>
      <c r="BS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69"/>
      <c r="AN806" s="69"/>
      <c r="AO806" s="69"/>
      <c r="AP806" s="69"/>
      <c r="AQ806" s="69"/>
      <c r="AR806" s="69"/>
      <c r="AS806" s="69"/>
      <c r="AT806" s="69"/>
      <c r="AU806" s="69"/>
      <c r="AV806" s="69"/>
      <c r="AW806" s="69"/>
      <c r="AX806" s="69"/>
      <c r="AY806" s="69"/>
      <c r="AZ806" s="69"/>
      <c r="BA806" s="69"/>
      <c r="BB806" s="69"/>
      <c r="BC806" s="69"/>
      <c r="BD806" s="69"/>
      <c r="BE806" s="69"/>
      <c r="BF806" s="69"/>
      <c r="BG806" s="69"/>
      <c r="BH806" s="69"/>
      <c r="BI806" s="69"/>
      <c r="BJ806" s="69"/>
      <c r="BK806" s="69"/>
      <c r="BL806" s="69"/>
      <c r="BM806" s="69"/>
      <c r="BN806" s="69"/>
      <c r="BO806" s="69"/>
      <c r="BP806" s="69"/>
      <c r="BQ806" s="69"/>
      <c r="BR806" s="69"/>
      <c r="BS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c r="AC807" s="69"/>
      <c r="AD807" s="69"/>
      <c r="AE807" s="69"/>
      <c r="AF807" s="69"/>
      <c r="AG807" s="69"/>
      <c r="AH807" s="69"/>
      <c r="AI807" s="69"/>
      <c r="AJ807" s="69"/>
      <c r="AK807" s="69"/>
      <c r="AL807" s="69"/>
      <c r="AM807" s="69"/>
      <c r="AN807" s="69"/>
      <c r="AO807" s="69"/>
      <c r="AP807" s="69"/>
      <c r="AQ807" s="69"/>
      <c r="AR807" s="69"/>
      <c r="AS807" s="69"/>
      <c r="AT807" s="69"/>
      <c r="AU807" s="69"/>
      <c r="AV807" s="69"/>
      <c r="AW807" s="69"/>
      <c r="AX807" s="69"/>
      <c r="AY807" s="69"/>
      <c r="AZ807" s="69"/>
      <c r="BA807" s="69"/>
      <c r="BB807" s="69"/>
      <c r="BC807" s="69"/>
      <c r="BD807" s="69"/>
      <c r="BE807" s="69"/>
      <c r="BF807" s="69"/>
      <c r="BG807" s="69"/>
      <c r="BH807" s="69"/>
      <c r="BI807" s="69"/>
      <c r="BJ807" s="69"/>
      <c r="BK807" s="69"/>
      <c r="BL807" s="69"/>
      <c r="BM807" s="69"/>
      <c r="BN807" s="69"/>
      <c r="BO807" s="69"/>
      <c r="BP807" s="69"/>
      <c r="BQ807" s="69"/>
      <c r="BR807" s="69"/>
      <c r="BS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c r="AC808" s="69"/>
      <c r="AD808" s="69"/>
      <c r="AE808" s="69"/>
      <c r="AF808" s="69"/>
      <c r="AG808" s="69"/>
      <c r="AH808" s="69"/>
      <c r="AI808" s="69"/>
      <c r="AJ808" s="69"/>
      <c r="AK808" s="69"/>
      <c r="AL808" s="69"/>
      <c r="AM808" s="69"/>
      <c r="AN808" s="69"/>
      <c r="AO808" s="69"/>
      <c r="AP808" s="69"/>
      <c r="AQ808" s="69"/>
      <c r="AR808" s="69"/>
      <c r="AS808" s="69"/>
      <c r="AT808" s="69"/>
      <c r="AU808" s="69"/>
      <c r="AV808" s="69"/>
      <c r="AW808" s="69"/>
      <c r="AX808" s="69"/>
      <c r="AY808" s="69"/>
      <c r="AZ808" s="69"/>
      <c r="BA808" s="69"/>
      <c r="BB808" s="69"/>
      <c r="BC808" s="69"/>
      <c r="BD808" s="69"/>
      <c r="BE808" s="69"/>
      <c r="BF808" s="69"/>
      <c r="BG808" s="69"/>
      <c r="BH808" s="69"/>
      <c r="BI808" s="69"/>
      <c r="BJ808" s="69"/>
      <c r="BK808" s="69"/>
      <c r="BL808" s="69"/>
      <c r="BM808" s="69"/>
      <c r="BN808" s="69"/>
      <c r="BO808" s="69"/>
      <c r="BP808" s="69"/>
      <c r="BQ808" s="69"/>
      <c r="BR808" s="69"/>
      <c r="BS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c r="AC809" s="69"/>
      <c r="AD809" s="69"/>
      <c r="AE809" s="69"/>
      <c r="AF809" s="69"/>
      <c r="AG809" s="69"/>
      <c r="AH809" s="69"/>
      <c r="AI809" s="69"/>
      <c r="AJ809" s="69"/>
      <c r="AK809" s="69"/>
      <c r="AL809" s="69"/>
      <c r="AM809" s="69"/>
      <c r="AN809" s="69"/>
      <c r="AO809" s="69"/>
      <c r="AP809" s="69"/>
      <c r="AQ809" s="69"/>
      <c r="AR809" s="69"/>
      <c r="AS809" s="69"/>
      <c r="AT809" s="69"/>
      <c r="AU809" s="69"/>
      <c r="AV809" s="69"/>
      <c r="AW809" s="69"/>
      <c r="AX809" s="69"/>
      <c r="AY809" s="69"/>
      <c r="AZ809" s="69"/>
      <c r="BA809" s="69"/>
      <c r="BB809" s="69"/>
      <c r="BC809" s="69"/>
      <c r="BD809" s="69"/>
      <c r="BE809" s="69"/>
      <c r="BF809" s="69"/>
      <c r="BG809" s="69"/>
      <c r="BH809" s="69"/>
      <c r="BI809" s="69"/>
      <c r="BJ809" s="69"/>
      <c r="BK809" s="69"/>
      <c r="BL809" s="69"/>
      <c r="BM809" s="69"/>
      <c r="BN809" s="69"/>
      <c r="BO809" s="69"/>
      <c r="BP809" s="69"/>
      <c r="BQ809" s="69"/>
      <c r="BR809" s="69"/>
      <c r="BS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c r="AC810" s="69"/>
      <c r="AD810" s="69"/>
      <c r="AE810" s="69"/>
      <c r="AF810" s="69"/>
      <c r="AG810" s="69"/>
      <c r="AH810" s="69"/>
      <c r="AI810" s="69"/>
      <c r="AJ810" s="69"/>
      <c r="AK810" s="69"/>
      <c r="AL810" s="69"/>
      <c r="AM810" s="69"/>
      <c r="AN810" s="69"/>
      <c r="AO810" s="69"/>
      <c r="AP810" s="69"/>
      <c r="AQ810" s="69"/>
      <c r="AR810" s="69"/>
      <c r="AS810" s="69"/>
      <c r="AT810" s="69"/>
      <c r="AU810" s="69"/>
      <c r="AV810" s="69"/>
      <c r="AW810" s="69"/>
      <c r="AX810" s="69"/>
      <c r="AY810" s="69"/>
      <c r="AZ810" s="69"/>
      <c r="BA810" s="69"/>
      <c r="BB810" s="69"/>
      <c r="BC810" s="69"/>
      <c r="BD810" s="69"/>
      <c r="BE810" s="69"/>
      <c r="BF810" s="69"/>
      <c r="BG810" s="69"/>
      <c r="BH810" s="69"/>
      <c r="BI810" s="69"/>
      <c r="BJ810" s="69"/>
      <c r="BK810" s="69"/>
      <c r="BL810" s="69"/>
      <c r="BM810" s="69"/>
      <c r="BN810" s="69"/>
      <c r="BO810" s="69"/>
      <c r="BP810" s="69"/>
      <c r="BQ810" s="69"/>
      <c r="BR810" s="69"/>
      <c r="BS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c r="AC811" s="69"/>
      <c r="AD811" s="69"/>
      <c r="AE811" s="69"/>
      <c r="AF811" s="69"/>
      <c r="AG811" s="69"/>
      <c r="AH811" s="69"/>
      <c r="AI811" s="69"/>
      <c r="AJ811" s="69"/>
      <c r="AK811" s="69"/>
      <c r="AL811" s="69"/>
      <c r="AM811" s="69"/>
      <c r="AN811" s="69"/>
      <c r="AO811" s="69"/>
      <c r="AP811" s="69"/>
      <c r="AQ811" s="69"/>
      <c r="AR811" s="69"/>
      <c r="AS811" s="69"/>
      <c r="AT811" s="69"/>
      <c r="AU811" s="69"/>
      <c r="AV811" s="69"/>
      <c r="AW811" s="69"/>
      <c r="AX811" s="69"/>
      <c r="AY811" s="69"/>
      <c r="AZ811" s="69"/>
      <c r="BA811" s="69"/>
      <c r="BB811" s="69"/>
      <c r="BC811" s="69"/>
      <c r="BD811" s="69"/>
      <c r="BE811" s="69"/>
      <c r="BF811" s="69"/>
      <c r="BG811" s="69"/>
      <c r="BH811" s="69"/>
      <c r="BI811" s="69"/>
      <c r="BJ811" s="69"/>
      <c r="BK811" s="69"/>
      <c r="BL811" s="69"/>
      <c r="BM811" s="69"/>
      <c r="BN811" s="69"/>
      <c r="BO811" s="69"/>
      <c r="BP811" s="69"/>
      <c r="BQ811" s="69"/>
      <c r="BR811" s="69"/>
      <c r="BS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c r="AC812" s="69"/>
      <c r="AD812" s="69"/>
      <c r="AE812" s="69"/>
      <c r="AF812" s="69"/>
      <c r="AG812" s="69"/>
      <c r="AH812" s="69"/>
      <c r="AI812" s="69"/>
      <c r="AJ812" s="69"/>
      <c r="AK812" s="69"/>
      <c r="AL812" s="69"/>
      <c r="AM812" s="69"/>
      <c r="AN812" s="69"/>
      <c r="AO812" s="69"/>
      <c r="AP812" s="69"/>
      <c r="AQ812" s="69"/>
      <c r="AR812" s="69"/>
      <c r="AS812" s="69"/>
      <c r="AT812" s="69"/>
      <c r="AU812" s="69"/>
      <c r="AV812" s="69"/>
      <c r="AW812" s="69"/>
      <c r="AX812" s="69"/>
      <c r="AY812" s="69"/>
      <c r="AZ812" s="69"/>
      <c r="BA812" s="69"/>
      <c r="BB812" s="69"/>
      <c r="BC812" s="69"/>
      <c r="BD812" s="69"/>
      <c r="BE812" s="69"/>
      <c r="BF812" s="69"/>
      <c r="BG812" s="69"/>
      <c r="BH812" s="69"/>
      <c r="BI812" s="69"/>
      <c r="BJ812" s="69"/>
      <c r="BK812" s="69"/>
      <c r="BL812" s="69"/>
      <c r="BM812" s="69"/>
      <c r="BN812" s="69"/>
      <c r="BO812" s="69"/>
      <c r="BP812" s="69"/>
      <c r="BQ812" s="69"/>
      <c r="BR812" s="69"/>
      <c r="BS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c r="AC813" s="69"/>
      <c r="AD813" s="69"/>
      <c r="AE813" s="69"/>
      <c r="AF813" s="69"/>
      <c r="AG813" s="69"/>
      <c r="AH813" s="69"/>
      <c r="AI813" s="69"/>
      <c r="AJ813" s="69"/>
      <c r="AK813" s="69"/>
      <c r="AL813" s="69"/>
      <c r="AM813" s="69"/>
      <c r="AN813" s="69"/>
      <c r="AO813" s="69"/>
      <c r="AP813" s="69"/>
      <c r="AQ813" s="69"/>
      <c r="AR813" s="69"/>
      <c r="AS813" s="69"/>
      <c r="AT813" s="69"/>
      <c r="AU813" s="69"/>
      <c r="AV813" s="69"/>
      <c r="AW813" s="69"/>
      <c r="AX813" s="69"/>
      <c r="AY813" s="69"/>
      <c r="AZ813" s="69"/>
      <c r="BA813" s="69"/>
      <c r="BB813" s="69"/>
      <c r="BC813" s="69"/>
      <c r="BD813" s="69"/>
      <c r="BE813" s="69"/>
      <c r="BF813" s="69"/>
      <c r="BG813" s="69"/>
      <c r="BH813" s="69"/>
      <c r="BI813" s="69"/>
      <c r="BJ813" s="69"/>
      <c r="BK813" s="69"/>
      <c r="BL813" s="69"/>
      <c r="BM813" s="69"/>
      <c r="BN813" s="69"/>
      <c r="BO813" s="69"/>
      <c r="BP813" s="69"/>
      <c r="BQ813" s="69"/>
      <c r="BR813" s="69"/>
      <c r="BS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c r="AC814" s="69"/>
      <c r="AD814" s="69"/>
      <c r="AE814" s="69"/>
      <c r="AF814" s="69"/>
      <c r="AG814" s="69"/>
      <c r="AH814" s="69"/>
      <c r="AI814" s="69"/>
      <c r="AJ814" s="69"/>
      <c r="AK814" s="69"/>
      <c r="AL814" s="69"/>
      <c r="AM814" s="69"/>
      <c r="AN814" s="69"/>
      <c r="AO814" s="69"/>
      <c r="AP814" s="69"/>
      <c r="AQ814" s="69"/>
      <c r="AR814" s="69"/>
      <c r="AS814" s="69"/>
      <c r="AT814" s="69"/>
      <c r="AU814" s="69"/>
      <c r="AV814" s="69"/>
      <c r="AW814" s="69"/>
      <c r="AX814" s="69"/>
      <c r="AY814" s="69"/>
      <c r="AZ814" s="69"/>
      <c r="BA814" s="69"/>
      <c r="BB814" s="69"/>
      <c r="BC814" s="69"/>
      <c r="BD814" s="69"/>
      <c r="BE814" s="69"/>
      <c r="BF814" s="69"/>
      <c r="BG814" s="69"/>
      <c r="BH814" s="69"/>
      <c r="BI814" s="69"/>
      <c r="BJ814" s="69"/>
      <c r="BK814" s="69"/>
      <c r="BL814" s="69"/>
      <c r="BM814" s="69"/>
      <c r="BN814" s="69"/>
      <c r="BO814" s="69"/>
      <c r="BP814" s="69"/>
      <c r="BQ814" s="69"/>
      <c r="BR814" s="69"/>
      <c r="BS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c r="AC815" s="69"/>
      <c r="AD815" s="69"/>
      <c r="AE815" s="69"/>
      <c r="AF815" s="69"/>
      <c r="AG815" s="69"/>
      <c r="AH815" s="69"/>
      <c r="AI815" s="69"/>
      <c r="AJ815" s="69"/>
      <c r="AK815" s="69"/>
      <c r="AL815" s="69"/>
      <c r="AM815" s="69"/>
      <c r="AN815" s="69"/>
      <c r="AO815" s="69"/>
      <c r="AP815" s="69"/>
      <c r="AQ815" s="69"/>
      <c r="AR815" s="69"/>
      <c r="AS815" s="69"/>
      <c r="AT815" s="69"/>
      <c r="AU815" s="69"/>
      <c r="AV815" s="69"/>
      <c r="AW815" s="69"/>
      <c r="AX815" s="69"/>
      <c r="AY815" s="69"/>
      <c r="AZ815" s="69"/>
      <c r="BA815" s="69"/>
      <c r="BB815" s="69"/>
      <c r="BC815" s="69"/>
      <c r="BD815" s="69"/>
      <c r="BE815" s="69"/>
      <c r="BF815" s="69"/>
      <c r="BG815" s="69"/>
      <c r="BH815" s="69"/>
      <c r="BI815" s="69"/>
      <c r="BJ815" s="69"/>
      <c r="BK815" s="69"/>
      <c r="BL815" s="69"/>
      <c r="BM815" s="69"/>
      <c r="BN815" s="69"/>
      <c r="BO815" s="69"/>
      <c r="BP815" s="69"/>
      <c r="BQ815" s="69"/>
      <c r="BR815" s="69"/>
      <c r="BS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c r="AC816" s="69"/>
      <c r="AD816" s="69"/>
      <c r="AE816" s="69"/>
      <c r="AF816" s="69"/>
      <c r="AG816" s="69"/>
      <c r="AH816" s="69"/>
      <c r="AI816" s="69"/>
      <c r="AJ816" s="69"/>
      <c r="AK816" s="69"/>
      <c r="AL816" s="69"/>
      <c r="AM816" s="69"/>
      <c r="AN816" s="69"/>
      <c r="AO816" s="69"/>
      <c r="AP816" s="69"/>
      <c r="AQ816" s="69"/>
      <c r="AR816" s="69"/>
      <c r="AS816" s="69"/>
      <c r="AT816" s="69"/>
      <c r="AU816" s="69"/>
      <c r="AV816" s="69"/>
      <c r="AW816" s="69"/>
      <c r="AX816" s="69"/>
      <c r="AY816" s="69"/>
      <c r="AZ816" s="69"/>
      <c r="BA816" s="69"/>
      <c r="BB816" s="69"/>
      <c r="BC816" s="69"/>
      <c r="BD816" s="69"/>
      <c r="BE816" s="69"/>
      <c r="BF816" s="69"/>
      <c r="BG816" s="69"/>
      <c r="BH816" s="69"/>
      <c r="BI816" s="69"/>
      <c r="BJ816" s="69"/>
      <c r="BK816" s="69"/>
      <c r="BL816" s="69"/>
      <c r="BM816" s="69"/>
      <c r="BN816" s="69"/>
      <c r="BO816" s="69"/>
      <c r="BP816" s="69"/>
      <c r="BQ816" s="69"/>
      <c r="BR816" s="69"/>
      <c r="BS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c r="AK817" s="69"/>
      <c r="AL817" s="69"/>
      <c r="AM817" s="69"/>
      <c r="AN817" s="69"/>
      <c r="AO817" s="69"/>
      <c r="AP817" s="69"/>
      <c r="AQ817" s="69"/>
      <c r="AR817" s="69"/>
      <c r="AS817" s="69"/>
      <c r="AT817" s="69"/>
      <c r="AU817" s="69"/>
      <c r="AV817" s="69"/>
      <c r="AW817" s="69"/>
      <c r="AX817" s="69"/>
      <c r="AY817" s="69"/>
      <c r="AZ817" s="69"/>
      <c r="BA817" s="69"/>
      <c r="BB817" s="69"/>
      <c r="BC817" s="69"/>
      <c r="BD817" s="69"/>
      <c r="BE817" s="69"/>
      <c r="BF817" s="69"/>
      <c r="BG817" s="69"/>
      <c r="BH817" s="69"/>
      <c r="BI817" s="69"/>
      <c r="BJ817" s="69"/>
      <c r="BK817" s="69"/>
      <c r="BL817" s="69"/>
      <c r="BM817" s="69"/>
      <c r="BN817" s="69"/>
      <c r="BO817" s="69"/>
      <c r="BP817" s="69"/>
      <c r="BQ817" s="69"/>
      <c r="BR817" s="69"/>
      <c r="BS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c r="AC818" s="69"/>
      <c r="AD818" s="69"/>
      <c r="AE818" s="69"/>
      <c r="AF818" s="69"/>
      <c r="AG818" s="69"/>
      <c r="AH818" s="69"/>
      <c r="AI818" s="69"/>
      <c r="AJ818" s="69"/>
      <c r="AK818" s="69"/>
      <c r="AL818" s="69"/>
      <c r="AM818" s="69"/>
      <c r="AN818" s="69"/>
      <c r="AO818" s="69"/>
      <c r="AP818" s="69"/>
      <c r="AQ818" s="69"/>
      <c r="AR818" s="69"/>
      <c r="AS818" s="69"/>
      <c r="AT818" s="69"/>
      <c r="AU818" s="69"/>
      <c r="AV818" s="69"/>
      <c r="AW818" s="69"/>
      <c r="AX818" s="69"/>
      <c r="AY818" s="69"/>
      <c r="AZ818" s="69"/>
      <c r="BA818" s="69"/>
      <c r="BB818" s="69"/>
      <c r="BC818" s="69"/>
      <c r="BD818" s="69"/>
      <c r="BE818" s="69"/>
      <c r="BF818" s="69"/>
      <c r="BG818" s="69"/>
      <c r="BH818" s="69"/>
      <c r="BI818" s="69"/>
      <c r="BJ818" s="69"/>
      <c r="BK818" s="69"/>
      <c r="BL818" s="69"/>
      <c r="BM818" s="69"/>
      <c r="BN818" s="69"/>
      <c r="BO818" s="69"/>
      <c r="BP818" s="69"/>
      <c r="BQ818" s="69"/>
      <c r="BR818" s="69"/>
      <c r="BS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c r="AC819" s="69"/>
      <c r="AD819" s="69"/>
      <c r="AE819" s="69"/>
      <c r="AF819" s="69"/>
      <c r="AG819" s="69"/>
      <c r="AH819" s="69"/>
      <c r="AI819" s="69"/>
      <c r="AJ819" s="69"/>
      <c r="AK819" s="69"/>
      <c r="AL819" s="69"/>
      <c r="AM819" s="69"/>
      <c r="AN819" s="69"/>
      <c r="AO819" s="69"/>
      <c r="AP819" s="69"/>
      <c r="AQ819" s="69"/>
      <c r="AR819" s="69"/>
      <c r="AS819" s="69"/>
      <c r="AT819" s="69"/>
      <c r="AU819" s="69"/>
      <c r="AV819" s="69"/>
      <c r="AW819" s="69"/>
      <c r="AX819" s="69"/>
      <c r="AY819" s="69"/>
      <c r="AZ819" s="69"/>
      <c r="BA819" s="69"/>
      <c r="BB819" s="69"/>
      <c r="BC819" s="69"/>
      <c r="BD819" s="69"/>
      <c r="BE819" s="69"/>
      <c r="BF819" s="69"/>
      <c r="BG819" s="69"/>
      <c r="BH819" s="69"/>
      <c r="BI819" s="69"/>
      <c r="BJ819" s="69"/>
      <c r="BK819" s="69"/>
      <c r="BL819" s="69"/>
      <c r="BM819" s="69"/>
      <c r="BN819" s="69"/>
      <c r="BO819" s="69"/>
      <c r="BP819" s="69"/>
      <c r="BQ819" s="69"/>
      <c r="BR819" s="69"/>
      <c r="BS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c r="AC820" s="69"/>
      <c r="AD820" s="69"/>
      <c r="AE820" s="69"/>
      <c r="AF820" s="69"/>
      <c r="AG820" s="69"/>
      <c r="AH820" s="69"/>
      <c r="AI820" s="69"/>
      <c r="AJ820" s="69"/>
      <c r="AK820" s="69"/>
      <c r="AL820" s="69"/>
      <c r="AM820" s="69"/>
      <c r="AN820" s="69"/>
      <c r="AO820" s="69"/>
      <c r="AP820" s="69"/>
      <c r="AQ820" s="69"/>
      <c r="AR820" s="69"/>
      <c r="AS820" s="69"/>
      <c r="AT820" s="69"/>
      <c r="AU820" s="69"/>
      <c r="AV820" s="69"/>
      <c r="AW820" s="69"/>
      <c r="AX820" s="69"/>
      <c r="AY820" s="69"/>
      <c r="AZ820" s="69"/>
      <c r="BA820" s="69"/>
      <c r="BB820" s="69"/>
      <c r="BC820" s="69"/>
      <c r="BD820" s="69"/>
      <c r="BE820" s="69"/>
      <c r="BF820" s="69"/>
      <c r="BG820" s="69"/>
      <c r="BH820" s="69"/>
      <c r="BI820" s="69"/>
      <c r="BJ820" s="69"/>
      <c r="BK820" s="69"/>
      <c r="BL820" s="69"/>
      <c r="BM820" s="69"/>
      <c r="BN820" s="69"/>
      <c r="BO820" s="69"/>
      <c r="BP820" s="69"/>
      <c r="BQ820" s="69"/>
      <c r="BR820" s="69"/>
      <c r="BS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c r="AC821" s="69"/>
      <c r="AD821" s="69"/>
      <c r="AE821" s="69"/>
      <c r="AF821" s="69"/>
      <c r="AG821" s="69"/>
      <c r="AH821" s="69"/>
      <c r="AI821" s="69"/>
      <c r="AJ821" s="69"/>
      <c r="AK821" s="69"/>
      <c r="AL821" s="69"/>
      <c r="AM821" s="69"/>
      <c r="AN821" s="69"/>
      <c r="AO821" s="69"/>
      <c r="AP821" s="69"/>
      <c r="AQ821" s="69"/>
      <c r="AR821" s="69"/>
      <c r="AS821" s="69"/>
      <c r="AT821" s="69"/>
      <c r="AU821" s="69"/>
      <c r="AV821" s="69"/>
      <c r="AW821" s="69"/>
      <c r="AX821" s="69"/>
      <c r="AY821" s="69"/>
      <c r="AZ821" s="69"/>
      <c r="BA821" s="69"/>
      <c r="BB821" s="69"/>
      <c r="BC821" s="69"/>
      <c r="BD821" s="69"/>
      <c r="BE821" s="69"/>
      <c r="BF821" s="69"/>
      <c r="BG821" s="69"/>
      <c r="BH821" s="69"/>
      <c r="BI821" s="69"/>
      <c r="BJ821" s="69"/>
      <c r="BK821" s="69"/>
      <c r="BL821" s="69"/>
      <c r="BM821" s="69"/>
      <c r="BN821" s="69"/>
      <c r="BO821" s="69"/>
      <c r="BP821" s="69"/>
      <c r="BQ821" s="69"/>
      <c r="BR821" s="69"/>
      <c r="BS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c r="AC822" s="69"/>
      <c r="AD822" s="69"/>
      <c r="AE822" s="69"/>
      <c r="AF822" s="69"/>
      <c r="AG822" s="69"/>
      <c r="AH822" s="69"/>
      <c r="AI822" s="69"/>
      <c r="AJ822" s="69"/>
      <c r="AK822" s="69"/>
      <c r="AL822" s="69"/>
      <c r="AM822" s="69"/>
      <c r="AN822" s="69"/>
      <c r="AO822" s="69"/>
      <c r="AP822" s="69"/>
      <c r="AQ822" s="69"/>
      <c r="AR822" s="69"/>
      <c r="AS822" s="69"/>
      <c r="AT822" s="69"/>
      <c r="AU822" s="69"/>
      <c r="AV822" s="69"/>
      <c r="AW822" s="69"/>
      <c r="AX822" s="69"/>
      <c r="AY822" s="69"/>
      <c r="AZ822" s="69"/>
      <c r="BA822" s="69"/>
      <c r="BB822" s="69"/>
      <c r="BC822" s="69"/>
      <c r="BD822" s="69"/>
      <c r="BE822" s="69"/>
      <c r="BF822" s="69"/>
      <c r="BG822" s="69"/>
      <c r="BH822" s="69"/>
      <c r="BI822" s="69"/>
      <c r="BJ822" s="69"/>
      <c r="BK822" s="69"/>
      <c r="BL822" s="69"/>
      <c r="BM822" s="69"/>
      <c r="BN822" s="69"/>
      <c r="BO822" s="69"/>
      <c r="BP822" s="69"/>
      <c r="BQ822" s="69"/>
      <c r="BR822" s="69"/>
      <c r="BS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c r="AC823" s="69"/>
      <c r="AD823" s="69"/>
      <c r="AE823" s="69"/>
      <c r="AF823" s="69"/>
      <c r="AG823" s="69"/>
      <c r="AH823" s="69"/>
      <c r="AI823" s="69"/>
      <c r="AJ823" s="69"/>
      <c r="AK823" s="69"/>
      <c r="AL823" s="69"/>
      <c r="AM823" s="69"/>
      <c r="AN823" s="69"/>
      <c r="AO823" s="69"/>
      <c r="AP823" s="69"/>
      <c r="AQ823" s="69"/>
      <c r="AR823" s="69"/>
      <c r="AS823" s="69"/>
      <c r="AT823" s="69"/>
      <c r="AU823" s="69"/>
      <c r="AV823" s="69"/>
      <c r="AW823" s="69"/>
      <c r="AX823" s="69"/>
      <c r="AY823" s="69"/>
      <c r="AZ823" s="69"/>
      <c r="BA823" s="69"/>
      <c r="BB823" s="69"/>
      <c r="BC823" s="69"/>
      <c r="BD823" s="69"/>
      <c r="BE823" s="69"/>
      <c r="BF823" s="69"/>
      <c r="BG823" s="69"/>
      <c r="BH823" s="69"/>
      <c r="BI823" s="69"/>
      <c r="BJ823" s="69"/>
      <c r="BK823" s="69"/>
      <c r="BL823" s="69"/>
      <c r="BM823" s="69"/>
      <c r="BN823" s="69"/>
      <c r="BO823" s="69"/>
      <c r="BP823" s="69"/>
      <c r="BQ823" s="69"/>
      <c r="BR823" s="69"/>
      <c r="BS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c r="AC824" s="69"/>
      <c r="AD824" s="69"/>
      <c r="AE824" s="69"/>
      <c r="AF824" s="69"/>
      <c r="AG824" s="69"/>
      <c r="AH824" s="69"/>
      <c r="AI824" s="69"/>
      <c r="AJ824" s="69"/>
      <c r="AK824" s="69"/>
      <c r="AL824" s="69"/>
      <c r="AM824" s="69"/>
      <c r="AN824" s="69"/>
      <c r="AO824" s="69"/>
      <c r="AP824" s="69"/>
      <c r="AQ824" s="69"/>
      <c r="AR824" s="69"/>
      <c r="AS824" s="69"/>
      <c r="AT824" s="69"/>
      <c r="AU824" s="69"/>
      <c r="AV824" s="69"/>
      <c r="AW824" s="69"/>
      <c r="AX824" s="69"/>
      <c r="AY824" s="69"/>
      <c r="AZ824" s="69"/>
      <c r="BA824" s="69"/>
      <c r="BB824" s="69"/>
      <c r="BC824" s="69"/>
      <c r="BD824" s="69"/>
      <c r="BE824" s="69"/>
      <c r="BF824" s="69"/>
      <c r="BG824" s="69"/>
      <c r="BH824" s="69"/>
      <c r="BI824" s="69"/>
      <c r="BJ824" s="69"/>
      <c r="BK824" s="69"/>
      <c r="BL824" s="69"/>
      <c r="BM824" s="69"/>
      <c r="BN824" s="69"/>
      <c r="BO824" s="69"/>
      <c r="BP824" s="69"/>
      <c r="BQ824" s="69"/>
      <c r="BR824" s="69"/>
      <c r="BS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69"/>
      <c r="AN825" s="69"/>
      <c r="AO825" s="69"/>
      <c r="AP825" s="69"/>
      <c r="AQ825" s="69"/>
      <c r="AR825" s="69"/>
      <c r="AS825" s="69"/>
      <c r="AT825" s="69"/>
      <c r="AU825" s="69"/>
      <c r="AV825" s="69"/>
      <c r="AW825" s="69"/>
      <c r="AX825" s="69"/>
      <c r="AY825" s="69"/>
      <c r="AZ825" s="69"/>
      <c r="BA825" s="69"/>
      <c r="BB825" s="69"/>
      <c r="BC825" s="69"/>
      <c r="BD825" s="69"/>
      <c r="BE825" s="69"/>
      <c r="BF825" s="69"/>
      <c r="BG825" s="69"/>
      <c r="BH825" s="69"/>
      <c r="BI825" s="69"/>
      <c r="BJ825" s="69"/>
      <c r="BK825" s="69"/>
      <c r="BL825" s="69"/>
      <c r="BM825" s="69"/>
      <c r="BN825" s="69"/>
      <c r="BO825" s="69"/>
      <c r="BP825" s="69"/>
      <c r="BQ825" s="69"/>
      <c r="BR825" s="69"/>
      <c r="BS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69"/>
      <c r="AN826" s="69"/>
      <c r="AO826" s="69"/>
      <c r="AP826" s="69"/>
      <c r="AQ826" s="69"/>
      <c r="AR826" s="69"/>
      <c r="AS826" s="69"/>
      <c r="AT826" s="69"/>
      <c r="AU826" s="69"/>
      <c r="AV826" s="69"/>
      <c r="AW826" s="69"/>
      <c r="AX826" s="69"/>
      <c r="AY826" s="69"/>
      <c r="AZ826" s="69"/>
      <c r="BA826" s="69"/>
      <c r="BB826" s="69"/>
      <c r="BC826" s="69"/>
      <c r="BD826" s="69"/>
      <c r="BE826" s="69"/>
      <c r="BF826" s="69"/>
      <c r="BG826" s="69"/>
      <c r="BH826" s="69"/>
      <c r="BI826" s="69"/>
      <c r="BJ826" s="69"/>
      <c r="BK826" s="69"/>
      <c r="BL826" s="69"/>
      <c r="BM826" s="69"/>
      <c r="BN826" s="69"/>
      <c r="BO826" s="69"/>
      <c r="BP826" s="69"/>
      <c r="BQ826" s="69"/>
      <c r="BR826" s="69"/>
      <c r="BS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c r="AC827" s="69"/>
      <c r="AD827" s="69"/>
      <c r="AE827" s="69"/>
      <c r="AF827" s="69"/>
      <c r="AG827" s="69"/>
      <c r="AH827" s="69"/>
      <c r="AI827" s="69"/>
      <c r="AJ827" s="69"/>
      <c r="AK827" s="69"/>
      <c r="AL827" s="69"/>
      <c r="AM827" s="69"/>
      <c r="AN827" s="69"/>
      <c r="AO827" s="69"/>
      <c r="AP827" s="69"/>
      <c r="AQ827" s="69"/>
      <c r="AR827" s="69"/>
      <c r="AS827" s="69"/>
      <c r="AT827" s="69"/>
      <c r="AU827" s="69"/>
      <c r="AV827" s="69"/>
      <c r="AW827" s="69"/>
      <c r="AX827" s="69"/>
      <c r="AY827" s="69"/>
      <c r="AZ827" s="69"/>
      <c r="BA827" s="69"/>
      <c r="BB827" s="69"/>
      <c r="BC827" s="69"/>
      <c r="BD827" s="69"/>
      <c r="BE827" s="69"/>
      <c r="BF827" s="69"/>
      <c r="BG827" s="69"/>
      <c r="BH827" s="69"/>
      <c r="BI827" s="69"/>
      <c r="BJ827" s="69"/>
      <c r="BK827" s="69"/>
      <c r="BL827" s="69"/>
      <c r="BM827" s="69"/>
      <c r="BN827" s="69"/>
      <c r="BO827" s="69"/>
      <c r="BP827" s="69"/>
      <c r="BQ827" s="69"/>
      <c r="BR827" s="69"/>
      <c r="BS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69"/>
      <c r="AN828" s="69"/>
      <c r="AO828" s="69"/>
      <c r="AP828" s="69"/>
      <c r="AQ828" s="69"/>
      <c r="AR828" s="69"/>
      <c r="AS828" s="69"/>
      <c r="AT828" s="69"/>
      <c r="AU828" s="69"/>
      <c r="AV828" s="69"/>
      <c r="AW828" s="69"/>
      <c r="AX828" s="69"/>
      <c r="AY828" s="69"/>
      <c r="AZ828" s="69"/>
      <c r="BA828" s="69"/>
      <c r="BB828" s="69"/>
      <c r="BC828" s="69"/>
      <c r="BD828" s="69"/>
      <c r="BE828" s="69"/>
      <c r="BF828" s="69"/>
      <c r="BG828" s="69"/>
      <c r="BH828" s="69"/>
      <c r="BI828" s="69"/>
      <c r="BJ828" s="69"/>
      <c r="BK828" s="69"/>
      <c r="BL828" s="69"/>
      <c r="BM828" s="69"/>
      <c r="BN828" s="69"/>
      <c r="BO828" s="69"/>
      <c r="BP828" s="69"/>
      <c r="BQ828" s="69"/>
      <c r="BR828" s="69"/>
      <c r="BS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c r="AC829" s="69"/>
      <c r="AD829" s="69"/>
      <c r="AE829" s="69"/>
      <c r="AF829" s="69"/>
      <c r="AG829" s="69"/>
      <c r="AH829" s="69"/>
      <c r="AI829" s="69"/>
      <c r="AJ829" s="69"/>
      <c r="AK829" s="69"/>
      <c r="AL829" s="69"/>
      <c r="AM829" s="69"/>
      <c r="AN829" s="69"/>
      <c r="AO829" s="69"/>
      <c r="AP829" s="69"/>
      <c r="AQ829" s="69"/>
      <c r="AR829" s="69"/>
      <c r="AS829" s="69"/>
      <c r="AT829" s="69"/>
      <c r="AU829" s="69"/>
      <c r="AV829" s="69"/>
      <c r="AW829" s="69"/>
      <c r="AX829" s="69"/>
      <c r="AY829" s="69"/>
      <c r="AZ829" s="69"/>
      <c r="BA829" s="69"/>
      <c r="BB829" s="69"/>
      <c r="BC829" s="69"/>
      <c r="BD829" s="69"/>
      <c r="BE829" s="69"/>
      <c r="BF829" s="69"/>
      <c r="BG829" s="69"/>
      <c r="BH829" s="69"/>
      <c r="BI829" s="69"/>
      <c r="BJ829" s="69"/>
      <c r="BK829" s="69"/>
      <c r="BL829" s="69"/>
      <c r="BM829" s="69"/>
      <c r="BN829" s="69"/>
      <c r="BO829" s="69"/>
      <c r="BP829" s="69"/>
      <c r="BQ829" s="69"/>
      <c r="BR829" s="69"/>
      <c r="BS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c r="AC830" s="69"/>
      <c r="AD830" s="69"/>
      <c r="AE830" s="69"/>
      <c r="AF830" s="69"/>
      <c r="AG830" s="69"/>
      <c r="AH830" s="69"/>
      <c r="AI830" s="69"/>
      <c r="AJ830" s="69"/>
      <c r="AK830" s="69"/>
      <c r="AL830" s="69"/>
      <c r="AM830" s="69"/>
      <c r="AN830" s="69"/>
      <c r="AO830" s="69"/>
      <c r="AP830" s="69"/>
      <c r="AQ830" s="69"/>
      <c r="AR830" s="69"/>
      <c r="AS830" s="69"/>
      <c r="AT830" s="69"/>
      <c r="AU830" s="69"/>
      <c r="AV830" s="69"/>
      <c r="AW830" s="69"/>
      <c r="AX830" s="69"/>
      <c r="AY830" s="69"/>
      <c r="AZ830" s="69"/>
      <c r="BA830" s="69"/>
      <c r="BB830" s="69"/>
      <c r="BC830" s="69"/>
      <c r="BD830" s="69"/>
      <c r="BE830" s="69"/>
      <c r="BF830" s="69"/>
      <c r="BG830" s="69"/>
      <c r="BH830" s="69"/>
      <c r="BI830" s="69"/>
      <c r="BJ830" s="69"/>
      <c r="BK830" s="69"/>
      <c r="BL830" s="69"/>
      <c r="BM830" s="69"/>
      <c r="BN830" s="69"/>
      <c r="BO830" s="69"/>
      <c r="BP830" s="69"/>
      <c r="BQ830" s="69"/>
      <c r="BR830" s="69"/>
      <c r="BS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c r="AC831" s="69"/>
      <c r="AD831" s="69"/>
      <c r="AE831" s="69"/>
      <c r="AF831" s="69"/>
      <c r="AG831" s="69"/>
      <c r="AH831" s="69"/>
      <c r="AI831" s="69"/>
      <c r="AJ831" s="69"/>
      <c r="AK831" s="69"/>
      <c r="AL831" s="69"/>
      <c r="AM831" s="69"/>
      <c r="AN831" s="69"/>
      <c r="AO831" s="69"/>
      <c r="AP831" s="69"/>
      <c r="AQ831" s="69"/>
      <c r="AR831" s="69"/>
      <c r="AS831" s="69"/>
      <c r="AT831" s="69"/>
      <c r="AU831" s="69"/>
      <c r="AV831" s="69"/>
      <c r="AW831" s="69"/>
      <c r="AX831" s="69"/>
      <c r="AY831" s="69"/>
      <c r="AZ831" s="69"/>
      <c r="BA831" s="69"/>
      <c r="BB831" s="69"/>
      <c r="BC831" s="69"/>
      <c r="BD831" s="69"/>
      <c r="BE831" s="69"/>
      <c r="BF831" s="69"/>
      <c r="BG831" s="69"/>
      <c r="BH831" s="69"/>
      <c r="BI831" s="69"/>
      <c r="BJ831" s="69"/>
      <c r="BK831" s="69"/>
      <c r="BL831" s="69"/>
      <c r="BM831" s="69"/>
      <c r="BN831" s="69"/>
      <c r="BO831" s="69"/>
      <c r="BP831" s="69"/>
      <c r="BQ831" s="69"/>
      <c r="BR831" s="69"/>
      <c r="BS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c r="AC832" s="69"/>
      <c r="AD832" s="69"/>
      <c r="AE832" s="69"/>
      <c r="AF832" s="69"/>
      <c r="AG832" s="69"/>
      <c r="AH832" s="69"/>
      <c r="AI832" s="69"/>
      <c r="AJ832" s="69"/>
      <c r="AK832" s="69"/>
      <c r="AL832" s="69"/>
      <c r="AM832" s="69"/>
      <c r="AN832" s="69"/>
      <c r="AO832" s="69"/>
      <c r="AP832" s="69"/>
      <c r="AQ832" s="69"/>
      <c r="AR832" s="69"/>
      <c r="AS832" s="69"/>
      <c r="AT832" s="69"/>
      <c r="AU832" s="69"/>
      <c r="AV832" s="69"/>
      <c r="AW832" s="69"/>
      <c r="AX832" s="69"/>
      <c r="AY832" s="69"/>
      <c r="AZ832" s="69"/>
      <c r="BA832" s="69"/>
      <c r="BB832" s="69"/>
      <c r="BC832" s="69"/>
      <c r="BD832" s="69"/>
      <c r="BE832" s="69"/>
      <c r="BF832" s="69"/>
      <c r="BG832" s="69"/>
      <c r="BH832" s="69"/>
      <c r="BI832" s="69"/>
      <c r="BJ832" s="69"/>
      <c r="BK832" s="69"/>
      <c r="BL832" s="69"/>
      <c r="BM832" s="69"/>
      <c r="BN832" s="69"/>
      <c r="BO832" s="69"/>
      <c r="BP832" s="69"/>
      <c r="BQ832" s="69"/>
      <c r="BR832" s="69"/>
      <c r="BS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c r="AC833" s="69"/>
      <c r="AD833" s="69"/>
      <c r="AE833" s="69"/>
      <c r="AF833" s="69"/>
      <c r="AG833" s="69"/>
      <c r="AH833" s="69"/>
      <c r="AI833" s="69"/>
      <c r="AJ833" s="69"/>
      <c r="AK833" s="69"/>
      <c r="AL833" s="69"/>
      <c r="AM833" s="69"/>
      <c r="AN833" s="69"/>
      <c r="AO833" s="69"/>
      <c r="AP833" s="69"/>
      <c r="AQ833" s="69"/>
      <c r="AR833" s="69"/>
      <c r="AS833" s="69"/>
      <c r="AT833" s="69"/>
      <c r="AU833" s="69"/>
      <c r="AV833" s="69"/>
      <c r="AW833" s="69"/>
      <c r="AX833" s="69"/>
      <c r="AY833" s="69"/>
      <c r="AZ833" s="69"/>
      <c r="BA833" s="69"/>
      <c r="BB833" s="69"/>
      <c r="BC833" s="69"/>
      <c r="BD833" s="69"/>
      <c r="BE833" s="69"/>
      <c r="BF833" s="69"/>
      <c r="BG833" s="69"/>
      <c r="BH833" s="69"/>
      <c r="BI833" s="69"/>
      <c r="BJ833" s="69"/>
      <c r="BK833" s="69"/>
      <c r="BL833" s="69"/>
      <c r="BM833" s="69"/>
      <c r="BN833" s="69"/>
      <c r="BO833" s="69"/>
      <c r="BP833" s="69"/>
      <c r="BQ833" s="69"/>
      <c r="BR833" s="69"/>
      <c r="BS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c r="AC834" s="69"/>
      <c r="AD834" s="69"/>
      <c r="AE834" s="69"/>
      <c r="AF834" s="69"/>
      <c r="AG834" s="69"/>
      <c r="AH834" s="69"/>
      <c r="AI834" s="69"/>
      <c r="AJ834" s="69"/>
      <c r="AK834" s="69"/>
      <c r="AL834" s="69"/>
      <c r="AM834" s="69"/>
      <c r="AN834" s="69"/>
      <c r="AO834" s="69"/>
      <c r="AP834" s="69"/>
      <c r="AQ834" s="69"/>
      <c r="AR834" s="69"/>
      <c r="AS834" s="69"/>
      <c r="AT834" s="69"/>
      <c r="AU834" s="69"/>
      <c r="AV834" s="69"/>
      <c r="AW834" s="69"/>
      <c r="AX834" s="69"/>
      <c r="AY834" s="69"/>
      <c r="AZ834" s="69"/>
      <c r="BA834" s="69"/>
      <c r="BB834" s="69"/>
      <c r="BC834" s="69"/>
      <c r="BD834" s="69"/>
      <c r="BE834" s="69"/>
      <c r="BF834" s="69"/>
      <c r="BG834" s="69"/>
      <c r="BH834" s="69"/>
      <c r="BI834" s="69"/>
      <c r="BJ834" s="69"/>
      <c r="BK834" s="69"/>
      <c r="BL834" s="69"/>
      <c r="BM834" s="69"/>
      <c r="BN834" s="69"/>
      <c r="BO834" s="69"/>
      <c r="BP834" s="69"/>
      <c r="BQ834" s="69"/>
      <c r="BR834" s="69"/>
      <c r="BS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c r="AC835" s="69"/>
      <c r="AD835" s="69"/>
      <c r="AE835" s="69"/>
      <c r="AF835" s="69"/>
      <c r="AG835" s="69"/>
      <c r="AH835" s="69"/>
      <c r="AI835" s="69"/>
      <c r="AJ835" s="69"/>
      <c r="AK835" s="69"/>
      <c r="AL835" s="69"/>
      <c r="AM835" s="69"/>
      <c r="AN835" s="69"/>
      <c r="AO835" s="69"/>
      <c r="AP835" s="69"/>
      <c r="AQ835" s="69"/>
      <c r="AR835" s="69"/>
      <c r="AS835" s="69"/>
      <c r="AT835" s="69"/>
      <c r="AU835" s="69"/>
      <c r="AV835" s="69"/>
      <c r="AW835" s="69"/>
      <c r="AX835" s="69"/>
      <c r="AY835" s="69"/>
      <c r="AZ835" s="69"/>
      <c r="BA835" s="69"/>
      <c r="BB835" s="69"/>
      <c r="BC835" s="69"/>
      <c r="BD835" s="69"/>
      <c r="BE835" s="69"/>
      <c r="BF835" s="69"/>
      <c r="BG835" s="69"/>
      <c r="BH835" s="69"/>
      <c r="BI835" s="69"/>
      <c r="BJ835" s="69"/>
      <c r="BK835" s="69"/>
      <c r="BL835" s="69"/>
      <c r="BM835" s="69"/>
      <c r="BN835" s="69"/>
      <c r="BO835" s="69"/>
      <c r="BP835" s="69"/>
      <c r="BQ835" s="69"/>
      <c r="BR835" s="69"/>
      <c r="BS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69"/>
      <c r="AN836" s="69"/>
      <c r="AO836" s="69"/>
      <c r="AP836" s="69"/>
      <c r="AQ836" s="69"/>
      <c r="AR836" s="69"/>
      <c r="AS836" s="69"/>
      <c r="AT836" s="69"/>
      <c r="AU836" s="69"/>
      <c r="AV836" s="69"/>
      <c r="AW836" s="69"/>
      <c r="AX836" s="69"/>
      <c r="AY836" s="69"/>
      <c r="AZ836" s="69"/>
      <c r="BA836" s="69"/>
      <c r="BB836" s="69"/>
      <c r="BC836" s="69"/>
      <c r="BD836" s="69"/>
      <c r="BE836" s="69"/>
      <c r="BF836" s="69"/>
      <c r="BG836" s="69"/>
      <c r="BH836" s="69"/>
      <c r="BI836" s="69"/>
      <c r="BJ836" s="69"/>
      <c r="BK836" s="69"/>
      <c r="BL836" s="69"/>
      <c r="BM836" s="69"/>
      <c r="BN836" s="69"/>
      <c r="BO836" s="69"/>
      <c r="BP836" s="69"/>
      <c r="BQ836" s="69"/>
      <c r="BR836" s="69"/>
      <c r="BS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c r="AC837" s="69"/>
      <c r="AD837" s="69"/>
      <c r="AE837" s="69"/>
      <c r="AF837" s="69"/>
      <c r="AG837" s="69"/>
      <c r="AH837" s="69"/>
      <c r="AI837" s="69"/>
      <c r="AJ837" s="69"/>
      <c r="AK837" s="69"/>
      <c r="AL837" s="69"/>
      <c r="AM837" s="69"/>
      <c r="AN837" s="69"/>
      <c r="AO837" s="69"/>
      <c r="AP837" s="69"/>
      <c r="AQ837" s="69"/>
      <c r="AR837" s="69"/>
      <c r="AS837" s="69"/>
      <c r="AT837" s="69"/>
      <c r="AU837" s="69"/>
      <c r="AV837" s="69"/>
      <c r="AW837" s="69"/>
      <c r="AX837" s="69"/>
      <c r="AY837" s="69"/>
      <c r="AZ837" s="69"/>
      <c r="BA837" s="69"/>
      <c r="BB837" s="69"/>
      <c r="BC837" s="69"/>
      <c r="BD837" s="69"/>
      <c r="BE837" s="69"/>
      <c r="BF837" s="69"/>
      <c r="BG837" s="69"/>
      <c r="BH837" s="69"/>
      <c r="BI837" s="69"/>
      <c r="BJ837" s="69"/>
      <c r="BK837" s="69"/>
      <c r="BL837" s="69"/>
      <c r="BM837" s="69"/>
      <c r="BN837" s="69"/>
      <c r="BO837" s="69"/>
      <c r="BP837" s="69"/>
      <c r="BQ837" s="69"/>
      <c r="BR837" s="69"/>
      <c r="BS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c r="AC838" s="69"/>
      <c r="AD838" s="69"/>
      <c r="AE838" s="69"/>
      <c r="AF838" s="69"/>
      <c r="AG838" s="69"/>
      <c r="AH838" s="69"/>
      <c r="AI838" s="69"/>
      <c r="AJ838" s="69"/>
      <c r="AK838" s="69"/>
      <c r="AL838" s="69"/>
      <c r="AM838" s="69"/>
      <c r="AN838" s="69"/>
      <c r="AO838" s="69"/>
      <c r="AP838" s="69"/>
      <c r="AQ838" s="69"/>
      <c r="AR838" s="69"/>
      <c r="AS838" s="69"/>
      <c r="AT838" s="69"/>
      <c r="AU838" s="69"/>
      <c r="AV838" s="69"/>
      <c r="AW838" s="69"/>
      <c r="AX838" s="69"/>
      <c r="AY838" s="69"/>
      <c r="AZ838" s="69"/>
      <c r="BA838" s="69"/>
      <c r="BB838" s="69"/>
      <c r="BC838" s="69"/>
      <c r="BD838" s="69"/>
      <c r="BE838" s="69"/>
      <c r="BF838" s="69"/>
      <c r="BG838" s="69"/>
      <c r="BH838" s="69"/>
      <c r="BI838" s="69"/>
      <c r="BJ838" s="69"/>
      <c r="BK838" s="69"/>
      <c r="BL838" s="69"/>
      <c r="BM838" s="69"/>
      <c r="BN838" s="69"/>
      <c r="BO838" s="69"/>
      <c r="BP838" s="69"/>
      <c r="BQ838" s="69"/>
      <c r="BR838" s="69"/>
      <c r="BS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69"/>
      <c r="AN839" s="69"/>
      <c r="AO839" s="69"/>
      <c r="AP839" s="69"/>
      <c r="AQ839" s="69"/>
      <c r="AR839" s="69"/>
      <c r="AS839" s="69"/>
      <c r="AT839" s="69"/>
      <c r="AU839" s="69"/>
      <c r="AV839" s="69"/>
      <c r="AW839" s="69"/>
      <c r="AX839" s="69"/>
      <c r="AY839" s="69"/>
      <c r="AZ839" s="69"/>
      <c r="BA839" s="69"/>
      <c r="BB839" s="69"/>
      <c r="BC839" s="69"/>
      <c r="BD839" s="69"/>
      <c r="BE839" s="69"/>
      <c r="BF839" s="69"/>
      <c r="BG839" s="69"/>
      <c r="BH839" s="69"/>
      <c r="BI839" s="69"/>
      <c r="BJ839" s="69"/>
      <c r="BK839" s="69"/>
      <c r="BL839" s="69"/>
      <c r="BM839" s="69"/>
      <c r="BN839" s="69"/>
      <c r="BO839" s="69"/>
      <c r="BP839" s="69"/>
      <c r="BQ839" s="69"/>
      <c r="BR839" s="69"/>
      <c r="BS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c r="AC840" s="69"/>
      <c r="AD840" s="69"/>
      <c r="AE840" s="69"/>
      <c r="AF840" s="69"/>
      <c r="AG840" s="69"/>
      <c r="AH840" s="69"/>
      <c r="AI840" s="69"/>
      <c r="AJ840" s="69"/>
      <c r="AK840" s="69"/>
      <c r="AL840" s="69"/>
      <c r="AM840" s="69"/>
      <c r="AN840" s="69"/>
      <c r="AO840" s="69"/>
      <c r="AP840" s="69"/>
      <c r="AQ840" s="69"/>
      <c r="AR840" s="69"/>
      <c r="AS840" s="69"/>
      <c r="AT840" s="69"/>
      <c r="AU840" s="69"/>
      <c r="AV840" s="69"/>
      <c r="AW840" s="69"/>
      <c r="AX840" s="69"/>
      <c r="AY840" s="69"/>
      <c r="AZ840" s="69"/>
      <c r="BA840" s="69"/>
      <c r="BB840" s="69"/>
      <c r="BC840" s="69"/>
      <c r="BD840" s="69"/>
      <c r="BE840" s="69"/>
      <c r="BF840" s="69"/>
      <c r="BG840" s="69"/>
      <c r="BH840" s="69"/>
      <c r="BI840" s="69"/>
      <c r="BJ840" s="69"/>
      <c r="BK840" s="69"/>
      <c r="BL840" s="69"/>
      <c r="BM840" s="69"/>
      <c r="BN840" s="69"/>
      <c r="BO840" s="69"/>
      <c r="BP840" s="69"/>
      <c r="BQ840" s="69"/>
      <c r="BR840" s="69"/>
      <c r="BS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c r="AC841" s="69"/>
      <c r="AD841" s="69"/>
      <c r="AE841" s="69"/>
      <c r="AF841" s="69"/>
      <c r="AG841" s="69"/>
      <c r="AH841" s="69"/>
      <c r="AI841" s="69"/>
      <c r="AJ841" s="69"/>
      <c r="AK841" s="69"/>
      <c r="AL841" s="69"/>
      <c r="AM841" s="69"/>
      <c r="AN841" s="69"/>
      <c r="AO841" s="69"/>
      <c r="AP841" s="69"/>
      <c r="AQ841" s="69"/>
      <c r="AR841" s="69"/>
      <c r="AS841" s="69"/>
      <c r="AT841" s="69"/>
      <c r="AU841" s="69"/>
      <c r="AV841" s="69"/>
      <c r="AW841" s="69"/>
      <c r="AX841" s="69"/>
      <c r="AY841" s="69"/>
      <c r="AZ841" s="69"/>
      <c r="BA841" s="69"/>
      <c r="BB841" s="69"/>
      <c r="BC841" s="69"/>
      <c r="BD841" s="69"/>
      <c r="BE841" s="69"/>
      <c r="BF841" s="69"/>
      <c r="BG841" s="69"/>
      <c r="BH841" s="69"/>
      <c r="BI841" s="69"/>
      <c r="BJ841" s="69"/>
      <c r="BK841" s="69"/>
      <c r="BL841" s="69"/>
      <c r="BM841" s="69"/>
      <c r="BN841" s="69"/>
      <c r="BO841" s="69"/>
      <c r="BP841" s="69"/>
      <c r="BQ841" s="69"/>
      <c r="BR841" s="69"/>
      <c r="BS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c r="AC842" s="69"/>
      <c r="AD842" s="69"/>
      <c r="AE842" s="69"/>
      <c r="AF842" s="69"/>
      <c r="AG842" s="69"/>
      <c r="AH842" s="69"/>
      <c r="AI842" s="69"/>
      <c r="AJ842" s="69"/>
      <c r="AK842" s="69"/>
      <c r="AL842" s="69"/>
      <c r="AM842" s="69"/>
      <c r="AN842" s="69"/>
      <c r="AO842" s="69"/>
      <c r="AP842" s="69"/>
      <c r="AQ842" s="69"/>
      <c r="AR842" s="69"/>
      <c r="AS842" s="69"/>
      <c r="AT842" s="69"/>
      <c r="AU842" s="69"/>
      <c r="AV842" s="69"/>
      <c r="AW842" s="69"/>
      <c r="AX842" s="69"/>
      <c r="AY842" s="69"/>
      <c r="AZ842" s="69"/>
      <c r="BA842" s="69"/>
      <c r="BB842" s="69"/>
      <c r="BC842" s="69"/>
      <c r="BD842" s="69"/>
      <c r="BE842" s="69"/>
      <c r="BF842" s="69"/>
      <c r="BG842" s="69"/>
      <c r="BH842" s="69"/>
      <c r="BI842" s="69"/>
      <c r="BJ842" s="69"/>
      <c r="BK842" s="69"/>
      <c r="BL842" s="69"/>
      <c r="BM842" s="69"/>
      <c r="BN842" s="69"/>
      <c r="BO842" s="69"/>
      <c r="BP842" s="69"/>
      <c r="BQ842" s="69"/>
      <c r="BR842" s="69"/>
      <c r="BS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c r="AC843" s="69"/>
      <c r="AD843" s="69"/>
      <c r="AE843" s="69"/>
      <c r="AF843" s="69"/>
      <c r="AG843" s="69"/>
      <c r="AH843" s="69"/>
      <c r="AI843" s="69"/>
      <c r="AJ843" s="69"/>
      <c r="AK843" s="69"/>
      <c r="AL843" s="69"/>
      <c r="AM843" s="69"/>
      <c r="AN843" s="69"/>
      <c r="AO843" s="69"/>
      <c r="AP843" s="69"/>
      <c r="AQ843" s="69"/>
      <c r="AR843" s="69"/>
      <c r="AS843" s="69"/>
      <c r="AT843" s="69"/>
      <c r="AU843" s="69"/>
      <c r="AV843" s="69"/>
      <c r="AW843" s="69"/>
      <c r="AX843" s="69"/>
      <c r="AY843" s="69"/>
      <c r="AZ843" s="69"/>
      <c r="BA843" s="69"/>
      <c r="BB843" s="69"/>
      <c r="BC843" s="69"/>
      <c r="BD843" s="69"/>
      <c r="BE843" s="69"/>
      <c r="BF843" s="69"/>
      <c r="BG843" s="69"/>
      <c r="BH843" s="69"/>
      <c r="BI843" s="69"/>
      <c r="BJ843" s="69"/>
      <c r="BK843" s="69"/>
      <c r="BL843" s="69"/>
      <c r="BM843" s="69"/>
      <c r="BN843" s="69"/>
      <c r="BO843" s="69"/>
      <c r="BP843" s="69"/>
      <c r="BQ843" s="69"/>
      <c r="BR843" s="69"/>
      <c r="BS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c r="AC844" s="69"/>
      <c r="AD844" s="69"/>
      <c r="AE844" s="69"/>
      <c r="AF844" s="69"/>
      <c r="AG844" s="69"/>
      <c r="AH844" s="69"/>
      <c r="AI844" s="69"/>
      <c r="AJ844" s="69"/>
      <c r="AK844" s="69"/>
      <c r="AL844" s="69"/>
      <c r="AM844" s="69"/>
      <c r="AN844" s="69"/>
      <c r="AO844" s="69"/>
      <c r="AP844" s="69"/>
      <c r="AQ844" s="69"/>
      <c r="AR844" s="69"/>
      <c r="AS844" s="69"/>
      <c r="AT844" s="69"/>
      <c r="AU844" s="69"/>
      <c r="AV844" s="69"/>
      <c r="AW844" s="69"/>
      <c r="AX844" s="69"/>
      <c r="AY844" s="69"/>
      <c r="AZ844" s="69"/>
      <c r="BA844" s="69"/>
      <c r="BB844" s="69"/>
      <c r="BC844" s="69"/>
      <c r="BD844" s="69"/>
      <c r="BE844" s="69"/>
      <c r="BF844" s="69"/>
      <c r="BG844" s="69"/>
      <c r="BH844" s="69"/>
      <c r="BI844" s="69"/>
      <c r="BJ844" s="69"/>
      <c r="BK844" s="69"/>
      <c r="BL844" s="69"/>
      <c r="BM844" s="69"/>
      <c r="BN844" s="69"/>
      <c r="BO844" s="69"/>
      <c r="BP844" s="69"/>
      <c r="BQ844" s="69"/>
      <c r="BR844" s="69"/>
      <c r="BS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c r="AC845" s="69"/>
      <c r="AD845" s="69"/>
      <c r="AE845" s="69"/>
      <c r="AF845" s="69"/>
      <c r="AG845" s="69"/>
      <c r="AH845" s="69"/>
      <c r="AI845" s="69"/>
      <c r="AJ845" s="69"/>
      <c r="AK845" s="69"/>
      <c r="AL845" s="69"/>
      <c r="AM845" s="69"/>
      <c r="AN845" s="69"/>
      <c r="AO845" s="69"/>
      <c r="AP845" s="69"/>
      <c r="AQ845" s="69"/>
      <c r="AR845" s="69"/>
      <c r="AS845" s="69"/>
      <c r="AT845" s="69"/>
      <c r="AU845" s="69"/>
      <c r="AV845" s="69"/>
      <c r="AW845" s="69"/>
      <c r="AX845" s="69"/>
      <c r="AY845" s="69"/>
      <c r="AZ845" s="69"/>
      <c r="BA845" s="69"/>
      <c r="BB845" s="69"/>
      <c r="BC845" s="69"/>
      <c r="BD845" s="69"/>
      <c r="BE845" s="69"/>
      <c r="BF845" s="69"/>
      <c r="BG845" s="69"/>
      <c r="BH845" s="69"/>
      <c r="BI845" s="69"/>
      <c r="BJ845" s="69"/>
      <c r="BK845" s="69"/>
      <c r="BL845" s="69"/>
      <c r="BM845" s="69"/>
      <c r="BN845" s="69"/>
      <c r="BO845" s="69"/>
      <c r="BP845" s="69"/>
      <c r="BQ845" s="69"/>
      <c r="BR845" s="69"/>
      <c r="BS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c r="AL846" s="69"/>
      <c r="AM846" s="69"/>
      <c r="AN846" s="69"/>
      <c r="AO846" s="69"/>
      <c r="AP846" s="69"/>
      <c r="AQ846" s="69"/>
      <c r="AR846" s="69"/>
      <c r="AS846" s="69"/>
      <c r="AT846" s="69"/>
      <c r="AU846" s="69"/>
      <c r="AV846" s="69"/>
      <c r="AW846" s="69"/>
      <c r="AX846" s="69"/>
      <c r="AY846" s="69"/>
      <c r="AZ846" s="69"/>
      <c r="BA846" s="69"/>
      <c r="BB846" s="69"/>
      <c r="BC846" s="69"/>
      <c r="BD846" s="69"/>
      <c r="BE846" s="69"/>
      <c r="BF846" s="69"/>
      <c r="BG846" s="69"/>
      <c r="BH846" s="69"/>
      <c r="BI846" s="69"/>
      <c r="BJ846" s="69"/>
      <c r="BK846" s="69"/>
      <c r="BL846" s="69"/>
      <c r="BM846" s="69"/>
      <c r="BN846" s="69"/>
      <c r="BO846" s="69"/>
      <c r="BP846" s="69"/>
      <c r="BQ846" s="69"/>
      <c r="BR846" s="69"/>
      <c r="BS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c r="AC847" s="69"/>
      <c r="AD847" s="69"/>
      <c r="AE847" s="69"/>
      <c r="AF847" s="69"/>
      <c r="AG847" s="69"/>
      <c r="AH847" s="69"/>
      <c r="AI847" s="69"/>
      <c r="AJ847" s="69"/>
      <c r="AK847" s="69"/>
      <c r="AL847" s="69"/>
      <c r="AM847" s="69"/>
      <c r="AN847" s="69"/>
      <c r="AO847" s="69"/>
      <c r="AP847" s="69"/>
      <c r="AQ847" s="69"/>
      <c r="AR847" s="69"/>
      <c r="AS847" s="69"/>
      <c r="AT847" s="69"/>
      <c r="AU847" s="69"/>
      <c r="AV847" s="69"/>
      <c r="AW847" s="69"/>
      <c r="AX847" s="69"/>
      <c r="AY847" s="69"/>
      <c r="AZ847" s="69"/>
      <c r="BA847" s="69"/>
      <c r="BB847" s="69"/>
      <c r="BC847" s="69"/>
      <c r="BD847" s="69"/>
      <c r="BE847" s="69"/>
      <c r="BF847" s="69"/>
      <c r="BG847" s="69"/>
      <c r="BH847" s="69"/>
      <c r="BI847" s="69"/>
      <c r="BJ847" s="69"/>
      <c r="BK847" s="69"/>
      <c r="BL847" s="69"/>
      <c r="BM847" s="69"/>
      <c r="BN847" s="69"/>
      <c r="BO847" s="69"/>
      <c r="BP847" s="69"/>
      <c r="BQ847" s="69"/>
      <c r="BR847" s="69"/>
      <c r="BS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c r="AC848" s="69"/>
      <c r="AD848" s="69"/>
      <c r="AE848" s="69"/>
      <c r="AF848" s="69"/>
      <c r="AG848" s="69"/>
      <c r="AH848" s="69"/>
      <c r="AI848" s="69"/>
      <c r="AJ848" s="69"/>
      <c r="AK848" s="69"/>
      <c r="AL848" s="69"/>
      <c r="AM848" s="69"/>
      <c r="AN848" s="69"/>
      <c r="AO848" s="69"/>
      <c r="AP848" s="69"/>
      <c r="AQ848" s="69"/>
      <c r="AR848" s="69"/>
      <c r="AS848" s="69"/>
      <c r="AT848" s="69"/>
      <c r="AU848" s="69"/>
      <c r="AV848" s="69"/>
      <c r="AW848" s="69"/>
      <c r="AX848" s="69"/>
      <c r="AY848" s="69"/>
      <c r="AZ848" s="69"/>
      <c r="BA848" s="69"/>
      <c r="BB848" s="69"/>
      <c r="BC848" s="69"/>
      <c r="BD848" s="69"/>
      <c r="BE848" s="69"/>
      <c r="BF848" s="69"/>
      <c r="BG848" s="69"/>
      <c r="BH848" s="69"/>
      <c r="BI848" s="69"/>
      <c r="BJ848" s="69"/>
      <c r="BK848" s="69"/>
      <c r="BL848" s="69"/>
      <c r="BM848" s="69"/>
      <c r="BN848" s="69"/>
      <c r="BO848" s="69"/>
      <c r="BP848" s="69"/>
      <c r="BQ848" s="69"/>
      <c r="BR848" s="69"/>
      <c r="BS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c r="AC849" s="69"/>
      <c r="AD849" s="69"/>
      <c r="AE849" s="69"/>
      <c r="AF849" s="69"/>
      <c r="AG849" s="69"/>
      <c r="AH849" s="69"/>
      <c r="AI849" s="69"/>
      <c r="AJ849" s="69"/>
      <c r="AK849" s="69"/>
      <c r="AL849" s="69"/>
      <c r="AM849" s="69"/>
      <c r="AN849" s="69"/>
      <c r="AO849" s="69"/>
      <c r="AP849" s="69"/>
      <c r="AQ849" s="69"/>
      <c r="AR849" s="69"/>
      <c r="AS849" s="69"/>
      <c r="AT849" s="69"/>
      <c r="AU849" s="69"/>
      <c r="AV849" s="69"/>
      <c r="AW849" s="69"/>
      <c r="AX849" s="69"/>
      <c r="AY849" s="69"/>
      <c r="AZ849" s="69"/>
      <c r="BA849" s="69"/>
      <c r="BB849" s="69"/>
      <c r="BC849" s="69"/>
      <c r="BD849" s="69"/>
      <c r="BE849" s="69"/>
      <c r="BF849" s="69"/>
      <c r="BG849" s="69"/>
      <c r="BH849" s="69"/>
      <c r="BI849" s="69"/>
      <c r="BJ849" s="69"/>
      <c r="BK849" s="69"/>
      <c r="BL849" s="69"/>
      <c r="BM849" s="69"/>
      <c r="BN849" s="69"/>
      <c r="BO849" s="69"/>
      <c r="BP849" s="69"/>
      <c r="BQ849" s="69"/>
      <c r="BR849" s="69"/>
      <c r="BS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c r="AC850" s="69"/>
      <c r="AD850" s="69"/>
      <c r="AE850" s="69"/>
      <c r="AF850" s="69"/>
      <c r="AG850" s="69"/>
      <c r="AH850" s="69"/>
      <c r="AI850" s="69"/>
      <c r="AJ850" s="69"/>
      <c r="AK850" s="69"/>
      <c r="AL850" s="69"/>
      <c r="AM850" s="69"/>
      <c r="AN850" s="69"/>
      <c r="AO850" s="69"/>
      <c r="AP850" s="69"/>
      <c r="AQ850" s="69"/>
      <c r="AR850" s="69"/>
      <c r="AS850" s="69"/>
      <c r="AT850" s="69"/>
      <c r="AU850" s="69"/>
      <c r="AV850" s="69"/>
      <c r="AW850" s="69"/>
      <c r="AX850" s="69"/>
      <c r="AY850" s="69"/>
      <c r="AZ850" s="69"/>
      <c r="BA850" s="69"/>
      <c r="BB850" s="69"/>
      <c r="BC850" s="69"/>
      <c r="BD850" s="69"/>
      <c r="BE850" s="69"/>
      <c r="BF850" s="69"/>
      <c r="BG850" s="69"/>
      <c r="BH850" s="69"/>
      <c r="BI850" s="69"/>
      <c r="BJ850" s="69"/>
      <c r="BK850" s="69"/>
      <c r="BL850" s="69"/>
      <c r="BM850" s="69"/>
      <c r="BN850" s="69"/>
      <c r="BO850" s="69"/>
      <c r="BP850" s="69"/>
      <c r="BQ850" s="69"/>
      <c r="BR850" s="69"/>
      <c r="BS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69"/>
      <c r="AN851" s="69"/>
      <c r="AO851" s="69"/>
      <c r="AP851" s="69"/>
      <c r="AQ851" s="69"/>
      <c r="AR851" s="69"/>
      <c r="AS851" s="69"/>
      <c r="AT851" s="69"/>
      <c r="AU851" s="69"/>
      <c r="AV851" s="69"/>
      <c r="AW851" s="69"/>
      <c r="AX851" s="69"/>
      <c r="AY851" s="69"/>
      <c r="AZ851" s="69"/>
      <c r="BA851" s="69"/>
      <c r="BB851" s="69"/>
      <c r="BC851" s="69"/>
      <c r="BD851" s="69"/>
      <c r="BE851" s="69"/>
      <c r="BF851" s="69"/>
      <c r="BG851" s="69"/>
      <c r="BH851" s="69"/>
      <c r="BI851" s="69"/>
      <c r="BJ851" s="69"/>
      <c r="BK851" s="69"/>
      <c r="BL851" s="69"/>
      <c r="BM851" s="69"/>
      <c r="BN851" s="69"/>
      <c r="BO851" s="69"/>
      <c r="BP851" s="69"/>
      <c r="BQ851" s="69"/>
      <c r="BR851" s="69"/>
      <c r="BS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c r="AC852" s="69"/>
      <c r="AD852" s="69"/>
      <c r="AE852" s="69"/>
      <c r="AF852" s="69"/>
      <c r="AG852" s="69"/>
      <c r="AH852" s="69"/>
      <c r="AI852" s="69"/>
      <c r="AJ852" s="69"/>
      <c r="AK852" s="69"/>
      <c r="AL852" s="69"/>
      <c r="AM852" s="69"/>
      <c r="AN852" s="69"/>
      <c r="AO852" s="69"/>
      <c r="AP852" s="69"/>
      <c r="AQ852" s="69"/>
      <c r="AR852" s="69"/>
      <c r="AS852" s="69"/>
      <c r="AT852" s="69"/>
      <c r="AU852" s="69"/>
      <c r="AV852" s="69"/>
      <c r="AW852" s="69"/>
      <c r="AX852" s="69"/>
      <c r="AY852" s="69"/>
      <c r="AZ852" s="69"/>
      <c r="BA852" s="69"/>
      <c r="BB852" s="69"/>
      <c r="BC852" s="69"/>
      <c r="BD852" s="69"/>
      <c r="BE852" s="69"/>
      <c r="BF852" s="69"/>
      <c r="BG852" s="69"/>
      <c r="BH852" s="69"/>
      <c r="BI852" s="69"/>
      <c r="BJ852" s="69"/>
      <c r="BK852" s="69"/>
      <c r="BL852" s="69"/>
      <c r="BM852" s="69"/>
      <c r="BN852" s="69"/>
      <c r="BO852" s="69"/>
      <c r="BP852" s="69"/>
      <c r="BQ852" s="69"/>
      <c r="BR852" s="69"/>
      <c r="BS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c r="AC853" s="69"/>
      <c r="AD853" s="69"/>
      <c r="AE853" s="69"/>
      <c r="AF853" s="69"/>
      <c r="AG853" s="69"/>
      <c r="AH853" s="69"/>
      <c r="AI853" s="69"/>
      <c r="AJ853" s="69"/>
      <c r="AK853" s="69"/>
      <c r="AL853" s="69"/>
      <c r="AM853" s="69"/>
      <c r="AN853" s="69"/>
      <c r="AO853" s="69"/>
      <c r="AP853" s="69"/>
      <c r="AQ853" s="69"/>
      <c r="AR853" s="69"/>
      <c r="AS853" s="69"/>
      <c r="AT853" s="69"/>
      <c r="AU853" s="69"/>
      <c r="AV853" s="69"/>
      <c r="AW853" s="69"/>
      <c r="AX853" s="69"/>
      <c r="AY853" s="69"/>
      <c r="AZ853" s="69"/>
      <c r="BA853" s="69"/>
      <c r="BB853" s="69"/>
      <c r="BC853" s="69"/>
      <c r="BD853" s="69"/>
      <c r="BE853" s="69"/>
      <c r="BF853" s="69"/>
      <c r="BG853" s="69"/>
      <c r="BH853" s="69"/>
      <c r="BI853" s="69"/>
      <c r="BJ853" s="69"/>
      <c r="BK853" s="69"/>
      <c r="BL853" s="69"/>
      <c r="BM853" s="69"/>
      <c r="BN853" s="69"/>
      <c r="BO853" s="69"/>
      <c r="BP853" s="69"/>
      <c r="BQ853" s="69"/>
      <c r="BR853" s="69"/>
      <c r="BS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c r="AC854" s="69"/>
      <c r="AD854" s="69"/>
      <c r="AE854" s="69"/>
      <c r="AF854" s="69"/>
      <c r="AG854" s="69"/>
      <c r="AH854" s="69"/>
      <c r="AI854" s="69"/>
      <c r="AJ854" s="69"/>
      <c r="AK854" s="69"/>
      <c r="AL854" s="69"/>
      <c r="AM854" s="69"/>
      <c r="AN854" s="69"/>
      <c r="AO854" s="69"/>
      <c r="AP854" s="69"/>
      <c r="AQ854" s="69"/>
      <c r="AR854" s="69"/>
      <c r="AS854" s="69"/>
      <c r="AT854" s="69"/>
      <c r="AU854" s="69"/>
      <c r="AV854" s="69"/>
      <c r="AW854" s="69"/>
      <c r="AX854" s="69"/>
      <c r="AY854" s="69"/>
      <c r="AZ854" s="69"/>
      <c r="BA854" s="69"/>
      <c r="BB854" s="69"/>
      <c r="BC854" s="69"/>
      <c r="BD854" s="69"/>
      <c r="BE854" s="69"/>
      <c r="BF854" s="69"/>
      <c r="BG854" s="69"/>
      <c r="BH854" s="69"/>
      <c r="BI854" s="69"/>
      <c r="BJ854" s="69"/>
      <c r="BK854" s="69"/>
      <c r="BL854" s="69"/>
      <c r="BM854" s="69"/>
      <c r="BN854" s="69"/>
      <c r="BO854" s="69"/>
      <c r="BP854" s="69"/>
      <c r="BQ854" s="69"/>
      <c r="BR854" s="69"/>
      <c r="BS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c r="AC855" s="69"/>
      <c r="AD855" s="69"/>
      <c r="AE855" s="69"/>
      <c r="AF855" s="69"/>
      <c r="AG855" s="69"/>
      <c r="AH855" s="69"/>
      <c r="AI855" s="69"/>
      <c r="AJ855" s="69"/>
      <c r="AK855" s="69"/>
      <c r="AL855" s="69"/>
      <c r="AM855" s="69"/>
      <c r="AN855" s="69"/>
      <c r="AO855" s="69"/>
      <c r="AP855" s="69"/>
      <c r="AQ855" s="69"/>
      <c r="AR855" s="69"/>
      <c r="AS855" s="69"/>
      <c r="AT855" s="69"/>
      <c r="AU855" s="69"/>
      <c r="AV855" s="69"/>
      <c r="AW855" s="69"/>
      <c r="AX855" s="69"/>
      <c r="AY855" s="69"/>
      <c r="AZ855" s="69"/>
      <c r="BA855" s="69"/>
      <c r="BB855" s="69"/>
      <c r="BC855" s="69"/>
      <c r="BD855" s="69"/>
      <c r="BE855" s="69"/>
      <c r="BF855" s="69"/>
      <c r="BG855" s="69"/>
      <c r="BH855" s="69"/>
      <c r="BI855" s="69"/>
      <c r="BJ855" s="69"/>
      <c r="BK855" s="69"/>
      <c r="BL855" s="69"/>
      <c r="BM855" s="69"/>
      <c r="BN855" s="69"/>
      <c r="BO855" s="69"/>
      <c r="BP855" s="69"/>
      <c r="BQ855" s="69"/>
      <c r="BR855" s="69"/>
      <c r="BS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c r="AC856" s="69"/>
      <c r="AD856" s="69"/>
      <c r="AE856" s="69"/>
      <c r="AF856" s="69"/>
      <c r="AG856" s="69"/>
      <c r="AH856" s="69"/>
      <c r="AI856" s="69"/>
      <c r="AJ856" s="69"/>
      <c r="AK856" s="69"/>
      <c r="AL856" s="69"/>
      <c r="AM856" s="69"/>
      <c r="AN856" s="69"/>
      <c r="AO856" s="69"/>
      <c r="AP856" s="69"/>
      <c r="AQ856" s="69"/>
      <c r="AR856" s="69"/>
      <c r="AS856" s="69"/>
      <c r="AT856" s="69"/>
      <c r="AU856" s="69"/>
      <c r="AV856" s="69"/>
      <c r="AW856" s="69"/>
      <c r="AX856" s="69"/>
      <c r="AY856" s="69"/>
      <c r="AZ856" s="69"/>
      <c r="BA856" s="69"/>
      <c r="BB856" s="69"/>
      <c r="BC856" s="69"/>
      <c r="BD856" s="69"/>
      <c r="BE856" s="69"/>
      <c r="BF856" s="69"/>
      <c r="BG856" s="69"/>
      <c r="BH856" s="69"/>
      <c r="BI856" s="69"/>
      <c r="BJ856" s="69"/>
      <c r="BK856" s="69"/>
      <c r="BL856" s="69"/>
      <c r="BM856" s="69"/>
      <c r="BN856" s="69"/>
      <c r="BO856" s="69"/>
      <c r="BP856" s="69"/>
      <c r="BQ856" s="69"/>
      <c r="BR856" s="69"/>
      <c r="BS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c r="AC857" s="69"/>
      <c r="AD857" s="69"/>
      <c r="AE857" s="69"/>
      <c r="AF857" s="69"/>
      <c r="AG857" s="69"/>
      <c r="AH857" s="69"/>
      <c r="AI857" s="69"/>
      <c r="AJ857" s="69"/>
      <c r="AK857" s="69"/>
      <c r="AL857" s="69"/>
      <c r="AM857" s="69"/>
      <c r="AN857" s="69"/>
      <c r="AO857" s="69"/>
      <c r="AP857" s="69"/>
      <c r="AQ857" s="69"/>
      <c r="AR857" s="69"/>
      <c r="AS857" s="69"/>
      <c r="AT857" s="69"/>
      <c r="AU857" s="69"/>
      <c r="AV857" s="69"/>
      <c r="AW857" s="69"/>
      <c r="AX857" s="69"/>
      <c r="AY857" s="69"/>
      <c r="AZ857" s="69"/>
      <c r="BA857" s="69"/>
      <c r="BB857" s="69"/>
      <c r="BC857" s="69"/>
      <c r="BD857" s="69"/>
      <c r="BE857" s="69"/>
      <c r="BF857" s="69"/>
      <c r="BG857" s="69"/>
      <c r="BH857" s="69"/>
      <c r="BI857" s="69"/>
      <c r="BJ857" s="69"/>
      <c r="BK857" s="69"/>
      <c r="BL857" s="69"/>
      <c r="BM857" s="69"/>
      <c r="BN857" s="69"/>
      <c r="BO857" s="69"/>
      <c r="BP857" s="69"/>
      <c r="BQ857" s="69"/>
      <c r="BR857" s="69"/>
      <c r="BS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c r="AC858" s="69"/>
      <c r="AD858" s="69"/>
      <c r="AE858" s="69"/>
      <c r="AF858" s="69"/>
      <c r="AG858" s="69"/>
      <c r="AH858" s="69"/>
      <c r="AI858" s="69"/>
      <c r="AJ858" s="69"/>
      <c r="AK858" s="69"/>
      <c r="AL858" s="69"/>
      <c r="AM858" s="69"/>
      <c r="AN858" s="69"/>
      <c r="AO858" s="69"/>
      <c r="AP858" s="69"/>
      <c r="AQ858" s="69"/>
      <c r="AR858" s="69"/>
      <c r="AS858" s="69"/>
      <c r="AT858" s="69"/>
      <c r="AU858" s="69"/>
      <c r="AV858" s="69"/>
      <c r="AW858" s="69"/>
      <c r="AX858" s="69"/>
      <c r="AY858" s="69"/>
      <c r="AZ858" s="69"/>
      <c r="BA858" s="69"/>
      <c r="BB858" s="69"/>
      <c r="BC858" s="69"/>
      <c r="BD858" s="69"/>
      <c r="BE858" s="69"/>
      <c r="BF858" s="69"/>
      <c r="BG858" s="69"/>
      <c r="BH858" s="69"/>
      <c r="BI858" s="69"/>
      <c r="BJ858" s="69"/>
      <c r="BK858" s="69"/>
      <c r="BL858" s="69"/>
      <c r="BM858" s="69"/>
      <c r="BN858" s="69"/>
      <c r="BO858" s="69"/>
      <c r="BP858" s="69"/>
      <c r="BQ858" s="69"/>
      <c r="BR858" s="69"/>
      <c r="BS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c r="AC859" s="69"/>
      <c r="AD859" s="69"/>
      <c r="AE859" s="69"/>
      <c r="AF859" s="69"/>
      <c r="AG859" s="69"/>
      <c r="AH859" s="69"/>
      <c r="AI859" s="69"/>
      <c r="AJ859" s="69"/>
      <c r="AK859" s="69"/>
      <c r="AL859" s="69"/>
      <c r="AM859" s="69"/>
      <c r="AN859" s="69"/>
      <c r="AO859" s="69"/>
      <c r="AP859" s="69"/>
      <c r="AQ859" s="69"/>
      <c r="AR859" s="69"/>
      <c r="AS859" s="69"/>
      <c r="AT859" s="69"/>
      <c r="AU859" s="69"/>
      <c r="AV859" s="69"/>
      <c r="AW859" s="69"/>
      <c r="AX859" s="69"/>
      <c r="AY859" s="69"/>
      <c r="AZ859" s="69"/>
      <c r="BA859" s="69"/>
      <c r="BB859" s="69"/>
      <c r="BC859" s="69"/>
      <c r="BD859" s="69"/>
      <c r="BE859" s="69"/>
      <c r="BF859" s="69"/>
      <c r="BG859" s="69"/>
      <c r="BH859" s="69"/>
      <c r="BI859" s="69"/>
      <c r="BJ859" s="69"/>
      <c r="BK859" s="69"/>
      <c r="BL859" s="69"/>
      <c r="BM859" s="69"/>
      <c r="BN859" s="69"/>
      <c r="BO859" s="69"/>
      <c r="BP859" s="69"/>
      <c r="BQ859" s="69"/>
      <c r="BR859" s="69"/>
      <c r="BS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c r="AK860" s="69"/>
      <c r="AL860" s="69"/>
      <c r="AM860" s="69"/>
      <c r="AN860" s="69"/>
      <c r="AO860" s="69"/>
      <c r="AP860" s="69"/>
      <c r="AQ860" s="69"/>
      <c r="AR860" s="69"/>
      <c r="AS860" s="69"/>
      <c r="AT860" s="69"/>
      <c r="AU860" s="69"/>
      <c r="AV860" s="69"/>
      <c r="AW860" s="69"/>
      <c r="AX860" s="69"/>
      <c r="AY860" s="69"/>
      <c r="AZ860" s="69"/>
      <c r="BA860" s="69"/>
      <c r="BB860" s="69"/>
      <c r="BC860" s="69"/>
      <c r="BD860" s="69"/>
      <c r="BE860" s="69"/>
      <c r="BF860" s="69"/>
      <c r="BG860" s="69"/>
      <c r="BH860" s="69"/>
      <c r="BI860" s="69"/>
      <c r="BJ860" s="69"/>
      <c r="BK860" s="69"/>
      <c r="BL860" s="69"/>
      <c r="BM860" s="69"/>
      <c r="BN860" s="69"/>
      <c r="BO860" s="69"/>
      <c r="BP860" s="69"/>
      <c r="BQ860" s="69"/>
      <c r="BR860" s="69"/>
      <c r="BS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c r="AC861" s="69"/>
      <c r="AD861" s="69"/>
      <c r="AE861" s="69"/>
      <c r="AF861" s="69"/>
      <c r="AG861" s="69"/>
      <c r="AH861" s="69"/>
      <c r="AI861" s="69"/>
      <c r="AJ861" s="69"/>
      <c r="AK861" s="69"/>
      <c r="AL861" s="69"/>
      <c r="AM861" s="69"/>
      <c r="AN861" s="69"/>
      <c r="AO861" s="69"/>
      <c r="AP861" s="69"/>
      <c r="AQ861" s="69"/>
      <c r="AR861" s="69"/>
      <c r="AS861" s="69"/>
      <c r="AT861" s="69"/>
      <c r="AU861" s="69"/>
      <c r="AV861" s="69"/>
      <c r="AW861" s="69"/>
      <c r="AX861" s="69"/>
      <c r="AY861" s="69"/>
      <c r="AZ861" s="69"/>
      <c r="BA861" s="69"/>
      <c r="BB861" s="69"/>
      <c r="BC861" s="69"/>
      <c r="BD861" s="69"/>
      <c r="BE861" s="69"/>
      <c r="BF861" s="69"/>
      <c r="BG861" s="69"/>
      <c r="BH861" s="69"/>
      <c r="BI861" s="69"/>
      <c r="BJ861" s="69"/>
      <c r="BK861" s="69"/>
      <c r="BL861" s="69"/>
      <c r="BM861" s="69"/>
      <c r="BN861" s="69"/>
      <c r="BO861" s="69"/>
      <c r="BP861" s="69"/>
      <c r="BQ861" s="69"/>
      <c r="BR861" s="69"/>
      <c r="BS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c r="AC862" s="69"/>
      <c r="AD862" s="69"/>
      <c r="AE862" s="69"/>
      <c r="AF862" s="69"/>
      <c r="AG862" s="69"/>
      <c r="AH862" s="69"/>
      <c r="AI862" s="69"/>
      <c r="AJ862" s="69"/>
      <c r="AK862" s="69"/>
      <c r="AL862" s="69"/>
      <c r="AM862" s="69"/>
      <c r="AN862" s="69"/>
      <c r="AO862" s="69"/>
      <c r="AP862" s="69"/>
      <c r="AQ862" s="69"/>
      <c r="AR862" s="69"/>
      <c r="AS862" s="69"/>
      <c r="AT862" s="69"/>
      <c r="AU862" s="69"/>
      <c r="AV862" s="69"/>
      <c r="AW862" s="69"/>
      <c r="AX862" s="69"/>
      <c r="AY862" s="69"/>
      <c r="AZ862" s="69"/>
      <c r="BA862" s="69"/>
      <c r="BB862" s="69"/>
      <c r="BC862" s="69"/>
      <c r="BD862" s="69"/>
      <c r="BE862" s="69"/>
      <c r="BF862" s="69"/>
      <c r="BG862" s="69"/>
      <c r="BH862" s="69"/>
      <c r="BI862" s="69"/>
      <c r="BJ862" s="69"/>
      <c r="BK862" s="69"/>
      <c r="BL862" s="69"/>
      <c r="BM862" s="69"/>
      <c r="BN862" s="69"/>
      <c r="BO862" s="69"/>
      <c r="BP862" s="69"/>
      <c r="BQ862" s="69"/>
      <c r="BR862" s="69"/>
      <c r="BS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c r="AC863" s="69"/>
      <c r="AD863" s="69"/>
      <c r="AE863" s="69"/>
      <c r="AF863" s="69"/>
      <c r="AG863" s="69"/>
      <c r="AH863" s="69"/>
      <c r="AI863" s="69"/>
      <c r="AJ863" s="69"/>
      <c r="AK863" s="69"/>
      <c r="AL863" s="69"/>
      <c r="AM863" s="69"/>
      <c r="AN863" s="69"/>
      <c r="AO863" s="69"/>
      <c r="AP863" s="69"/>
      <c r="AQ863" s="69"/>
      <c r="AR863" s="69"/>
      <c r="AS863" s="69"/>
      <c r="AT863" s="69"/>
      <c r="AU863" s="69"/>
      <c r="AV863" s="69"/>
      <c r="AW863" s="69"/>
      <c r="AX863" s="69"/>
      <c r="AY863" s="69"/>
      <c r="AZ863" s="69"/>
      <c r="BA863" s="69"/>
      <c r="BB863" s="69"/>
      <c r="BC863" s="69"/>
      <c r="BD863" s="69"/>
      <c r="BE863" s="69"/>
      <c r="BF863" s="69"/>
      <c r="BG863" s="69"/>
      <c r="BH863" s="69"/>
      <c r="BI863" s="69"/>
      <c r="BJ863" s="69"/>
      <c r="BK863" s="69"/>
      <c r="BL863" s="69"/>
      <c r="BM863" s="69"/>
      <c r="BN863" s="69"/>
      <c r="BO863" s="69"/>
      <c r="BP863" s="69"/>
      <c r="BQ863" s="69"/>
      <c r="BR863" s="69"/>
      <c r="BS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c r="AC864" s="69"/>
      <c r="AD864" s="69"/>
      <c r="AE864" s="69"/>
      <c r="AF864" s="69"/>
      <c r="AG864" s="69"/>
      <c r="AH864" s="69"/>
      <c r="AI864" s="69"/>
      <c r="AJ864" s="69"/>
      <c r="AK864" s="69"/>
      <c r="AL864" s="69"/>
      <c r="AM864" s="69"/>
      <c r="AN864" s="69"/>
      <c r="AO864" s="69"/>
      <c r="AP864" s="69"/>
      <c r="AQ864" s="69"/>
      <c r="AR864" s="69"/>
      <c r="AS864" s="69"/>
      <c r="AT864" s="69"/>
      <c r="AU864" s="69"/>
      <c r="AV864" s="69"/>
      <c r="AW864" s="69"/>
      <c r="AX864" s="69"/>
      <c r="AY864" s="69"/>
      <c r="AZ864" s="69"/>
      <c r="BA864" s="69"/>
      <c r="BB864" s="69"/>
      <c r="BC864" s="69"/>
      <c r="BD864" s="69"/>
      <c r="BE864" s="69"/>
      <c r="BF864" s="69"/>
      <c r="BG864" s="69"/>
      <c r="BH864" s="69"/>
      <c r="BI864" s="69"/>
      <c r="BJ864" s="69"/>
      <c r="BK864" s="69"/>
      <c r="BL864" s="69"/>
      <c r="BM864" s="69"/>
      <c r="BN864" s="69"/>
      <c r="BO864" s="69"/>
      <c r="BP864" s="69"/>
      <c r="BQ864" s="69"/>
      <c r="BR864" s="69"/>
      <c r="BS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c r="AC865" s="69"/>
      <c r="AD865" s="69"/>
      <c r="AE865" s="69"/>
      <c r="AF865" s="69"/>
      <c r="AG865" s="69"/>
      <c r="AH865" s="69"/>
      <c r="AI865" s="69"/>
      <c r="AJ865" s="69"/>
      <c r="AK865" s="69"/>
      <c r="AL865" s="69"/>
      <c r="AM865" s="69"/>
      <c r="AN865" s="69"/>
      <c r="AO865" s="69"/>
      <c r="AP865" s="69"/>
      <c r="AQ865" s="69"/>
      <c r="AR865" s="69"/>
      <c r="AS865" s="69"/>
      <c r="AT865" s="69"/>
      <c r="AU865" s="69"/>
      <c r="AV865" s="69"/>
      <c r="AW865" s="69"/>
      <c r="AX865" s="69"/>
      <c r="AY865" s="69"/>
      <c r="AZ865" s="69"/>
      <c r="BA865" s="69"/>
      <c r="BB865" s="69"/>
      <c r="BC865" s="69"/>
      <c r="BD865" s="69"/>
      <c r="BE865" s="69"/>
      <c r="BF865" s="69"/>
      <c r="BG865" s="69"/>
      <c r="BH865" s="69"/>
      <c r="BI865" s="69"/>
      <c r="BJ865" s="69"/>
      <c r="BK865" s="69"/>
      <c r="BL865" s="69"/>
      <c r="BM865" s="69"/>
      <c r="BN865" s="69"/>
      <c r="BO865" s="69"/>
      <c r="BP865" s="69"/>
      <c r="BQ865" s="69"/>
      <c r="BR865" s="69"/>
      <c r="BS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c r="AC866" s="69"/>
      <c r="AD866" s="69"/>
      <c r="AE866" s="69"/>
      <c r="AF866" s="69"/>
      <c r="AG866" s="69"/>
      <c r="AH866" s="69"/>
      <c r="AI866" s="69"/>
      <c r="AJ866" s="69"/>
      <c r="AK866" s="69"/>
      <c r="AL866" s="69"/>
      <c r="AM866" s="69"/>
      <c r="AN866" s="69"/>
      <c r="AO866" s="69"/>
      <c r="AP866" s="69"/>
      <c r="AQ866" s="69"/>
      <c r="AR866" s="69"/>
      <c r="AS866" s="69"/>
      <c r="AT866" s="69"/>
      <c r="AU866" s="69"/>
      <c r="AV866" s="69"/>
      <c r="AW866" s="69"/>
      <c r="AX866" s="69"/>
      <c r="AY866" s="69"/>
      <c r="AZ866" s="69"/>
      <c r="BA866" s="69"/>
      <c r="BB866" s="69"/>
      <c r="BC866" s="69"/>
      <c r="BD866" s="69"/>
      <c r="BE866" s="69"/>
      <c r="BF866" s="69"/>
      <c r="BG866" s="69"/>
      <c r="BH866" s="69"/>
      <c r="BI866" s="69"/>
      <c r="BJ866" s="69"/>
      <c r="BK866" s="69"/>
      <c r="BL866" s="69"/>
      <c r="BM866" s="69"/>
      <c r="BN866" s="69"/>
      <c r="BO866" s="69"/>
      <c r="BP866" s="69"/>
      <c r="BQ866" s="69"/>
      <c r="BR866" s="69"/>
      <c r="BS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c r="AC867" s="69"/>
      <c r="AD867" s="69"/>
      <c r="AE867" s="69"/>
      <c r="AF867" s="69"/>
      <c r="AG867" s="69"/>
      <c r="AH867" s="69"/>
      <c r="AI867" s="69"/>
      <c r="AJ867" s="69"/>
      <c r="AK867" s="69"/>
      <c r="AL867" s="69"/>
      <c r="AM867" s="69"/>
      <c r="AN867" s="69"/>
      <c r="AO867" s="69"/>
      <c r="AP867" s="69"/>
      <c r="AQ867" s="69"/>
      <c r="AR867" s="69"/>
      <c r="AS867" s="69"/>
      <c r="AT867" s="69"/>
      <c r="AU867" s="69"/>
      <c r="AV867" s="69"/>
      <c r="AW867" s="69"/>
      <c r="AX867" s="69"/>
      <c r="AY867" s="69"/>
      <c r="AZ867" s="69"/>
      <c r="BA867" s="69"/>
      <c r="BB867" s="69"/>
      <c r="BC867" s="69"/>
      <c r="BD867" s="69"/>
      <c r="BE867" s="69"/>
      <c r="BF867" s="69"/>
      <c r="BG867" s="69"/>
      <c r="BH867" s="69"/>
      <c r="BI867" s="69"/>
      <c r="BJ867" s="69"/>
      <c r="BK867" s="69"/>
      <c r="BL867" s="69"/>
      <c r="BM867" s="69"/>
      <c r="BN867" s="69"/>
      <c r="BO867" s="69"/>
      <c r="BP867" s="69"/>
      <c r="BQ867" s="69"/>
      <c r="BR867" s="69"/>
      <c r="BS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c r="AC868" s="69"/>
      <c r="AD868" s="69"/>
      <c r="AE868" s="69"/>
      <c r="AF868" s="69"/>
      <c r="AG868" s="69"/>
      <c r="AH868" s="69"/>
      <c r="AI868" s="69"/>
      <c r="AJ868" s="69"/>
      <c r="AK868" s="69"/>
      <c r="AL868" s="69"/>
      <c r="AM868" s="69"/>
      <c r="AN868" s="69"/>
      <c r="AO868" s="69"/>
      <c r="AP868" s="69"/>
      <c r="AQ868" s="69"/>
      <c r="AR868" s="69"/>
      <c r="AS868" s="69"/>
      <c r="AT868" s="69"/>
      <c r="AU868" s="69"/>
      <c r="AV868" s="69"/>
      <c r="AW868" s="69"/>
      <c r="AX868" s="69"/>
      <c r="AY868" s="69"/>
      <c r="AZ868" s="69"/>
      <c r="BA868" s="69"/>
      <c r="BB868" s="69"/>
      <c r="BC868" s="69"/>
      <c r="BD868" s="69"/>
      <c r="BE868" s="69"/>
      <c r="BF868" s="69"/>
      <c r="BG868" s="69"/>
      <c r="BH868" s="69"/>
      <c r="BI868" s="69"/>
      <c r="BJ868" s="69"/>
      <c r="BK868" s="69"/>
      <c r="BL868" s="69"/>
      <c r="BM868" s="69"/>
      <c r="BN868" s="69"/>
      <c r="BO868" s="69"/>
      <c r="BP868" s="69"/>
      <c r="BQ868" s="69"/>
      <c r="BR868" s="69"/>
      <c r="BS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c r="AC869" s="69"/>
      <c r="AD869" s="69"/>
      <c r="AE869" s="69"/>
      <c r="AF869" s="69"/>
      <c r="AG869" s="69"/>
      <c r="AH869" s="69"/>
      <c r="AI869" s="69"/>
      <c r="AJ869" s="69"/>
      <c r="AK869" s="69"/>
      <c r="AL869" s="69"/>
      <c r="AM869" s="69"/>
      <c r="AN869" s="69"/>
      <c r="AO869" s="69"/>
      <c r="AP869" s="69"/>
      <c r="AQ869" s="69"/>
      <c r="AR869" s="69"/>
      <c r="AS869" s="69"/>
      <c r="AT869" s="69"/>
      <c r="AU869" s="69"/>
      <c r="AV869" s="69"/>
      <c r="AW869" s="69"/>
      <c r="AX869" s="69"/>
      <c r="AY869" s="69"/>
      <c r="AZ869" s="69"/>
      <c r="BA869" s="69"/>
      <c r="BB869" s="69"/>
      <c r="BC869" s="69"/>
      <c r="BD869" s="69"/>
      <c r="BE869" s="69"/>
      <c r="BF869" s="69"/>
      <c r="BG869" s="69"/>
      <c r="BH869" s="69"/>
      <c r="BI869" s="69"/>
      <c r="BJ869" s="69"/>
      <c r="BK869" s="69"/>
      <c r="BL869" s="69"/>
      <c r="BM869" s="69"/>
      <c r="BN869" s="69"/>
      <c r="BO869" s="69"/>
      <c r="BP869" s="69"/>
      <c r="BQ869" s="69"/>
      <c r="BR869" s="69"/>
      <c r="BS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c r="AC870" s="69"/>
      <c r="AD870" s="69"/>
      <c r="AE870" s="69"/>
      <c r="AF870" s="69"/>
      <c r="AG870" s="69"/>
      <c r="AH870" s="69"/>
      <c r="AI870" s="69"/>
      <c r="AJ870" s="69"/>
      <c r="AK870" s="69"/>
      <c r="AL870" s="69"/>
      <c r="AM870" s="69"/>
      <c r="AN870" s="69"/>
      <c r="AO870" s="69"/>
      <c r="AP870" s="69"/>
      <c r="AQ870" s="69"/>
      <c r="AR870" s="69"/>
      <c r="AS870" s="69"/>
      <c r="AT870" s="69"/>
      <c r="AU870" s="69"/>
      <c r="AV870" s="69"/>
      <c r="AW870" s="69"/>
      <c r="AX870" s="69"/>
      <c r="AY870" s="69"/>
      <c r="AZ870" s="69"/>
      <c r="BA870" s="69"/>
      <c r="BB870" s="69"/>
      <c r="BC870" s="69"/>
      <c r="BD870" s="69"/>
      <c r="BE870" s="69"/>
      <c r="BF870" s="69"/>
      <c r="BG870" s="69"/>
      <c r="BH870" s="69"/>
      <c r="BI870" s="69"/>
      <c r="BJ870" s="69"/>
      <c r="BK870" s="69"/>
      <c r="BL870" s="69"/>
      <c r="BM870" s="69"/>
      <c r="BN870" s="69"/>
      <c r="BO870" s="69"/>
      <c r="BP870" s="69"/>
      <c r="BQ870" s="69"/>
      <c r="BR870" s="69"/>
      <c r="BS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c r="AC871" s="69"/>
      <c r="AD871" s="69"/>
      <c r="AE871" s="69"/>
      <c r="AF871" s="69"/>
      <c r="AG871" s="69"/>
      <c r="AH871" s="69"/>
      <c r="AI871" s="69"/>
      <c r="AJ871" s="69"/>
      <c r="AK871" s="69"/>
      <c r="AL871" s="69"/>
      <c r="AM871" s="69"/>
      <c r="AN871" s="69"/>
      <c r="AO871" s="69"/>
      <c r="AP871" s="69"/>
      <c r="AQ871" s="69"/>
      <c r="AR871" s="69"/>
      <c r="AS871" s="69"/>
      <c r="AT871" s="69"/>
      <c r="AU871" s="69"/>
      <c r="AV871" s="69"/>
      <c r="AW871" s="69"/>
      <c r="AX871" s="69"/>
      <c r="AY871" s="69"/>
      <c r="AZ871" s="69"/>
      <c r="BA871" s="69"/>
      <c r="BB871" s="69"/>
      <c r="BC871" s="69"/>
      <c r="BD871" s="69"/>
      <c r="BE871" s="69"/>
      <c r="BF871" s="69"/>
      <c r="BG871" s="69"/>
      <c r="BH871" s="69"/>
      <c r="BI871" s="69"/>
      <c r="BJ871" s="69"/>
      <c r="BK871" s="69"/>
      <c r="BL871" s="69"/>
      <c r="BM871" s="69"/>
      <c r="BN871" s="69"/>
      <c r="BO871" s="69"/>
      <c r="BP871" s="69"/>
      <c r="BQ871" s="69"/>
      <c r="BR871" s="69"/>
      <c r="BS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c r="AC872" s="69"/>
      <c r="AD872" s="69"/>
      <c r="AE872" s="69"/>
      <c r="AF872" s="69"/>
      <c r="AG872" s="69"/>
      <c r="AH872" s="69"/>
      <c r="AI872" s="69"/>
      <c r="AJ872" s="69"/>
      <c r="AK872" s="69"/>
      <c r="AL872" s="69"/>
      <c r="AM872" s="69"/>
      <c r="AN872" s="69"/>
      <c r="AO872" s="69"/>
      <c r="AP872" s="69"/>
      <c r="AQ872" s="69"/>
      <c r="AR872" s="69"/>
      <c r="AS872" s="69"/>
      <c r="AT872" s="69"/>
      <c r="AU872" s="69"/>
      <c r="AV872" s="69"/>
      <c r="AW872" s="69"/>
      <c r="AX872" s="69"/>
      <c r="AY872" s="69"/>
      <c r="AZ872" s="69"/>
      <c r="BA872" s="69"/>
      <c r="BB872" s="69"/>
      <c r="BC872" s="69"/>
      <c r="BD872" s="69"/>
      <c r="BE872" s="69"/>
      <c r="BF872" s="69"/>
      <c r="BG872" s="69"/>
      <c r="BH872" s="69"/>
      <c r="BI872" s="69"/>
      <c r="BJ872" s="69"/>
      <c r="BK872" s="69"/>
      <c r="BL872" s="69"/>
      <c r="BM872" s="69"/>
      <c r="BN872" s="69"/>
      <c r="BO872" s="69"/>
      <c r="BP872" s="69"/>
      <c r="BQ872" s="69"/>
      <c r="BR872" s="69"/>
      <c r="BS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c r="AC873" s="69"/>
      <c r="AD873" s="69"/>
      <c r="AE873" s="69"/>
      <c r="AF873" s="69"/>
      <c r="AG873" s="69"/>
      <c r="AH873" s="69"/>
      <c r="AI873" s="69"/>
      <c r="AJ873" s="69"/>
      <c r="AK873" s="69"/>
      <c r="AL873" s="69"/>
      <c r="AM873" s="69"/>
      <c r="AN873" s="69"/>
      <c r="AO873" s="69"/>
      <c r="AP873" s="69"/>
      <c r="AQ873" s="69"/>
      <c r="AR873" s="69"/>
      <c r="AS873" s="69"/>
      <c r="AT873" s="69"/>
      <c r="AU873" s="69"/>
      <c r="AV873" s="69"/>
      <c r="AW873" s="69"/>
      <c r="AX873" s="69"/>
      <c r="AY873" s="69"/>
      <c r="AZ873" s="69"/>
      <c r="BA873" s="69"/>
      <c r="BB873" s="69"/>
      <c r="BC873" s="69"/>
      <c r="BD873" s="69"/>
      <c r="BE873" s="69"/>
      <c r="BF873" s="69"/>
      <c r="BG873" s="69"/>
      <c r="BH873" s="69"/>
      <c r="BI873" s="69"/>
      <c r="BJ873" s="69"/>
      <c r="BK873" s="69"/>
      <c r="BL873" s="69"/>
      <c r="BM873" s="69"/>
      <c r="BN873" s="69"/>
      <c r="BO873" s="69"/>
      <c r="BP873" s="69"/>
      <c r="BQ873" s="69"/>
      <c r="BR873" s="69"/>
      <c r="BS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c r="AC874" s="69"/>
      <c r="AD874" s="69"/>
      <c r="AE874" s="69"/>
      <c r="AF874" s="69"/>
      <c r="AG874" s="69"/>
      <c r="AH874" s="69"/>
      <c r="AI874" s="69"/>
      <c r="AJ874" s="69"/>
      <c r="AK874" s="69"/>
      <c r="AL874" s="69"/>
      <c r="AM874" s="69"/>
      <c r="AN874" s="69"/>
      <c r="AO874" s="69"/>
      <c r="AP874" s="69"/>
      <c r="AQ874" s="69"/>
      <c r="AR874" s="69"/>
      <c r="AS874" s="69"/>
      <c r="AT874" s="69"/>
      <c r="AU874" s="69"/>
      <c r="AV874" s="69"/>
      <c r="AW874" s="69"/>
      <c r="AX874" s="69"/>
      <c r="AY874" s="69"/>
      <c r="AZ874" s="69"/>
      <c r="BA874" s="69"/>
      <c r="BB874" s="69"/>
      <c r="BC874" s="69"/>
      <c r="BD874" s="69"/>
      <c r="BE874" s="69"/>
      <c r="BF874" s="69"/>
      <c r="BG874" s="69"/>
      <c r="BH874" s="69"/>
      <c r="BI874" s="69"/>
      <c r="BJ874" s="69"/>
      <c r="BK874" s="69"/>
      <c r="BL874" s="69"/>
      <c r="BM874" s="69"/>
      <c r="BN874" s="69"/>
      <c r="BO874" s="69"/>
      <c r="BP874" s="69"/>
      <c r="BQ874" s="69"/>
      <c r="BR874" s="69"/>
      <c r="BS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c r="AC875" s="69"/>
      <c r="AD875" s="69"/>
      <c r="AE875" s="69"/>
      <c r="AF875" s="69"/>
      <c r="AG875" s="69"/>
      <c r="AH875" s="69"/>
      <c r="AI875" s="69"/>
      <c r="AJ875" s="69"/>
      <c r="AK875" s="69"/>
      <c r="AL875" s="69"/>
      <c r="AM875" s="69"/>
      <c r="AN875" s="69"/>
      <c r="AO875" s="69"/>
      <c r="AP875" s="69"/>
      <c r="AQ875" s="69"/>
      <c r="AR875" s="69"/>
      <c r="AS875" s="69"/>
      <c r="AT875" s="69"/>
      <c r="AU875" s="69"/>
      <c r="AV875" s="69"/>
      <c r="AW875" s="69"/>
      <c r="AX875" s="69"/>
      <c r="AY875" s="69"/>
      <c r="AZ875" s="69"/>
      <c r="BA875" s="69"/>
      <c r="BB875" s="69"/>
      <c r="BC875" s="69"/>
      <c r="BD875" s="69"/>
      <c r="BE875" s="69"/>
      <c r="BF875" s="69"/>
      <c r="BG875" s="69"/>
      <c r="BH875" s="69"/>
      <c r="BI875" s="69"/>
      <c r="BJ875" s="69"/>
      <c r="BK875" s="69"/>
      <c r="BL875" s="69"/>
      <c r="BM875" s="69"/>
      <c r="BN875" s="69"/>
      <c r="BO875" s="69"/>
      <c r="BP875" s="69"/>
      <c r="BQ875" s="69"/>
      <c r="BR875" s="69"/>
      <c r="BS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69"/>
      <c r="AN876" s="69"/>
      <c r="AO876" s="69"/>
      <c r="AP876" s="69"/>
      <c r="AQ876" s="69"/>
      <c r="AR876" s="69"/>
      <c r="AS876" s="69"/>
      <c r="AT876" s="69"/>
      <c r="AU876" s="69"/>
      <c r="AV876" s="69"/>
      <c r="AW876" s="69"/>
      <c r="AX876" s="69"/>
      <c r="AY876" s="69"/>
      <c r="AZ876" s="69"/>
      <c r="BA876" s="69"/>
      <c r="BB876" s="69"/>
      <c r="BC876" s="69"/>
      <c r="BD876" s="69"/>
      <c r="BE876" s="69"/>
      <c r="BF876" s="69"/>
      <c r="BG876" s="69"/>
      <c r="BH876" s="69"/>
      <c r="BI876" s="69"/>
      <c r="BJ876" s="69"/>
      <c r="BK876" s="69"/>
      <c r="BL876" s="69"/>
      <c r="BM876" s="69"/>
      <c r="BN876" s="69"/>
      <c r="BO876" s="69"/>
      <c r="BP876" s="69"/>
      <c r="BQ876" s="69"/>
      <c r="BR876" s="69"/>
      <c r="BS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c r="AC877" s="69"/>
      <c r="AD877" s="69"/>
      <c r="AE877" s="69"/>
      <c r="AF877" s="69"/>
      <c r="AG877" s="69"/>
      <c r="AH877" s="69"/>
      <c r="AI877" s="69"/>
      <c r="AJ877" s="69"/>
      <c r="AK877" s="69"/>
      <c r="AL877" s="69"/>
      <c r="AM877" s="69"/>
      <c r="AN877" s="69"/>
      <c r="AO877" s="69"/>
      <c r="AP877" s="69"/>
      <c r="AQ877" s="69"/>
      <c r="AR877" s="69"/>
      <c r="AS877" s="69"/>
      <c r="AT877" s="69"/>
      <c r="AU877" s="69"/>
      <c r="AV877" s="69"/>
      <c r="AW877" s="69"/>
      <c r="AX877" s="69"/>
      <c r="AY877" s="69"/>
      <c r="AZ877" s="69"/>
      <c r="BA877" s="69"/>
      <c r="BB877" s="69"/>
      <c r="BC877" s="69"/>
      <c r="BD877" s="69"/>
      <c r="BE877" s="69"/>
      <c r="BF877" s="69"/>
      <c r="BG877" s="69"/>
      <c r="BH877" s="69"/>
      <c r="BI877" s="69"/>
      <c r="BJ877" s="69"/>
      <c r="BK877" s="69"/>
      <c r="BL877" s="69"/>
      <c r="BM877" s="69"/>
      <c r="BN877" s="69"/>
      <c r="BO877" s="69"/>
      <c r="BP877" s="69"/>
      <c r="BQ877" s="69"/>
      <c r="BR877" s="69"/>
      <c r="BS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c r="AC878" s="69"/>
      <c r="AD878" s="69"/>
      <c r="AE878" s="69"/>
      <c r="AF878" s="69"/>
      <c r="AG878" s="69"/>
      <c r="AH878" s="69"/>
      <c r="AI878" s="69"/>
      <c r="AJ878" s="69"/>
      <c r="AK878" s="69"/>
      <c r="AL878" s="69"/>
      <c r="AM878" s="69"/>
      <c r="AN878" s="69"/>
      <c r="AO878" s="69"/>
      <c r="AP878" s="69"/>
      <c r="AQ878" s="69"/>
      <c r="AR878" s="69"/>
      <c r="AS878" s="69"/>
      <c r="AT878" s="69"/>
      <c r="AU878" s="69"/>
      <c r="AV878" s="69"/>
      <c r="AW878" s="69"/>
      <c r="AX878" s="69"/>
      <c r="AY878" s="69"/>
      <c r="AZ878" s="69"/>
      <c r="BA878" s="69"/>
      <c r="BB878" s="69"/>
      <c r="BC878" s="69"/>
      <c r="BD878" s="69"/>
      <c r="BE878" s="69"/>
      <c r="BF878" s="69"/>
      <c r="BG878" s="69"/>
      <c r="BH878" s="69"/>
      <c r="BI878" s="69"/>
      <c r="BJ878" s="69"/>
      <c r="BK878" s="69"/>
      <c r="BL878" s="69"/>
      <c r="BM878" s="69"/>
      <c r="BN878" s="69"/>
      <c r="BO878" s="69"/>
      <c r="BP878" s="69"/>
      <c r="BQ878" s="69"/>
      <c r="BR878" s="69"/>
      <c r="BS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c r="AC879" s="69"/>
      <c r="AD879" s="69"/>
      <c r="AE879" s="69"/>
      <c r="AF879" s="69"/>
      <c r="AG879" s="69"/>
      <c r="AH879" s="69"/>
      <c r="AI879" s="69"/>
      <c r="AJ879" s="69"/>
      <c r="AK879" s="69"/>
      <c r="AL879" s="69"/>
      <c r="AM879" s="69"/>
      <c r="AN879" s="69"/>
      <c r="AO879" s="69"/>
      <c r="AP879" s="69"/>
      <c r="AQ879" s="69"/>
      <c r="AR879" s="69"/>
      <c r="AS879" s="69"/>
      <c r="AT879" s="69"/>
      <c r="AU879" s="69"/>
      <c r="AV879" s="69"/>
      <c r="AW879" s="69"/>
      <c r="AX879" s="69"/>
      <c r="AY879" s="69"/>
      <c r="AZ879" s="69"/>
      <c r="BA879" s="69"/>
      <c r="BB879" s="69"/>
      <c r="BC879" s="69"/>
      <c r="BD879" s="69"/>
      <c r="BE879" s="69"/>
      <c r="BF879" s="69"/>
      <c r="BG879" s="69"/>
      <c r="BH879" s="69"/>
      <c r="BI879" s="69"/>
      <c r="BJ879" s="69"/>
      <c r="BK879" s="69"/>
      <c r="BL879" s="69"/>
      <c r="BM879" s="69"/>
      <c r="BN879" s="69"/>
      <c r="BO879" s="69"/>
      <c r="BP879" s="69"/>
      <c r="BQ879" s="69"/>
      <c r="BR879" s="69"/>
      <c r="BS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c r="AC880" s="69"/>
      <c r="AD880" s="69"/>
      <c r="AE880" s="69"/>
      <c r="AF880" s="69"/>
      <c r="AG880" s="69"/>
      <c r="AH880" s="69"/>
      <c r="AI880" s="69"/>
      <c r="AJ880" s="69"/>
      <c r="AK880" s="69"/>
      <c r="AL880" s="69"/>
      <c r="AM880" s="69"/>
      <c r="AN880" s="69"/>
      <c r="AO880" s="69"/>
      <c r="AP880" s="69"/>
      <c r="AQ880" s="69"/>
      <c r="AR880" s="69"/>
      <c r="AS880" s="69"/>
      <c r="AT880" s="69"/>
      <c r="AU880" s="69"/>
      <c r="AV880" s="69"/>
      <c r="AW880" s="69"/>
      <c r="AX880" s="69"/>
      <c r="AY880" s="69"/>
      <c r="AZ880" s="69"/>
      <c r="BA880" s="69"/>
      <c r="BB880" s="69"/>
      <c r="BC880" s="69"/>
      <c r="BD880" s="69"/>
      <c r="BE880" s="69"/>
      <c r="BF880" s="69"/>
      <c r="BG880" s="69"/>
      <c r="BH880" s="69"/>
      <c r="BI880" s="69"/>
      <c r="BJ880" s="69"/>
      <c r="BK880" s="69"/>
      <c r="BL880" s="69"/>
      <c r="BM880" s="69"/>
      <c r="BN880" s="69"/>
      <c r="BO880" s="69"/>
      <c r="BP880" s="69"/>
      <c r="BQ880" s="69"/>
      <c r="BR880" s="69"/>
      <c r="BS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c r="AC881" s="69"/>
      <c r="AD881" s="69"/>
      <c r="AE881" s="69"/>
      <c r="AF881" s="69"/>
      <c r="AG881" s="69"/>
      <c r="AH881" s="69"/>
      <c r="AI881" s="69"/>
      <c r="AJ881" s="69"/>
      <c r="AK881" s="69"/>
      <c r="AL881" s="69"/>
      <c r="AM881" s="69"/>
      <c r="AN881" s="69"/>
      <c r="AO881" s="69"/>
      <c r="AP881" s="69"/>
      <c r="AQ881" s="69"/>
      <c r="AR881" s="69"/>
      <c r="AS881" s="69"/>
      <c r="AT881" s="69"/>
      <c r="AU881" s="69"/>
      <c r="AV881" s="69"/>
      <c r="AW881" s="69"/>
      <c r="AX881" s="69"/>
      <c r="AY881" s="69"/>
      <c r="AZ881" s="69"/>
      <c r="BA881" s="69"/>
      <c r="BB881" s="69"/>
      <c r="BC881" s="69"/>
      <c r="BD881" s="69"/>
      <c r="BE881" s="69"/>
      <c r="BF881" s="69"/>
      <c r="BG881" s="69"/>
      <c r="BH881" s="69"/>
      <c r="BI881" s="69"/>
      <c r="BJ881" s="69"/>
      <c r="BK881" s="69"/>
      <c r="BL881" s="69"/>
      <c r="BM881" s="69"/>
      <c r="BN881" s="69"/>
      <c r="BO881" s="69"/>
      <c r="BP881" s="69"/>
      <c r="BQ881" s="69"/>
      <c r="BR881" s="69"/>
      <c r="BS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c r="AC882" s="69"/>
      <c r="AD882" s="69"/>
      <c r="AE882" s="69"/>
      <c r="AF882" s="69"/>
      <c r="AG882" s="69"/>
      <c r="AH882" s="69"/>
      <c r="AI882" s="69"/>
      <c r="AJ882" s="69"/>
      <c r="AK882" s="69"/>
      <c r="AL882" s="69"/>
      <c r="AM882" s="69"/>
      <c r="AN882" s="69"/>
      <c r="AO882" s="69"/>
      <c r="AP882" s="69"/>
      <c r="AQ882" s="69"/>
      <c r="AR882" s="69"/>
      <c r="AS882" s="69"/>
      <c r="AT882" s="69"/>
      <c r="AU882" s="69"/>
      <c r="AV882" s="69"/>
      <c r="AW882" s="69"/>
      <c r="AX882" s="69"/>
      <c r="AY882" s="69"/>
      <c r="AZ882" s="69"/>
      <c r="BA882" s="69"/>
      <c r="BB882" s="69"/>
      <c r="BC882" s="69"/>
      <c r="BD882" s="69"/>
      <c r="BE882" s="69"/>
      <c r="BF882" s="69"/>
      <c r="BG882" s="69"/>
      <c r="BH882" s="69"/>
      <c r="BI882" s="69"/>
      <c r="BJ882" s="69"/>
      <c r="BK882" s="69"/>
      <c r="BL882" s="69"/>
      <c r="BM882" s="69"/>
      <c r="BN882" s="69"/>
      <c r="BO882" s="69"/>
      <c r="BP882" s="69"/>
      <c r="BQ882" s="69"/>
      <c r="BR882" s="69"/>
      <c r="BS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c r="AC883" s="69"/>
      <c r="AD883" s="69"/>
      <c r="AE883" s="69"/>
      <c r="AF883" s="69"/>
      <c r="AG883" s="69"/>
      <c r="AH883" s="69"/>
      <c r="AI883" s="69"/>
      <c r="AJ883" s="69"/>
      <c r="AK883" s="69"/>
      <c r="AL883" s="69"/>
      <c r="AM883" s="69"/>
      <c r="AN883" s="69"/>
      <c r="AO883" s="69"/>
      <c r="AP883" s="69"/>
      <c r="AQ883" s="69"/>
      <c r="AR883" s="69"/>
      <c r="AS883" s="69"/>
      <c r="AT883" s="69"/>
      <c r="AU883" s="69"/>
      <c r="AV883" s="69"/>
      <c r="AW883" s="69"/>
      <c r="AX883" s="69"/>
      <c r="AY883" s="69"/>
      <c r="AZ883" s="69"/>
      <c r="BA883" s="69"/>
      <c r="BB883" s="69"/>
      <c r="BC883" s="69"/>
      <c r="BD883" s="69"/>
      <c r="BE883" s="69"/>
      <c r="BF883" s="69"/>
      <c r="BG883" s="69"/>
      <c r="BH883" s="69"/>
      <c r="BI883" s="69"/>
      <c r="BJ883" s="69"/>
      <c r="BK883" s="69"/>
      <c r="BL883" s="69"/>
      <c r="BM883" s="69"/>
      <c r="BN883" s="69"/>
      <c r="BO883" s="69"/>
      <c r="BP883" s="69"/>
      <c r="BQ883" s="69"/>
      <c r="BR883" s="69"/>
      <c r="BS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c r="AC884" s="69"/>
      <c r="AD884" s="69"/>
      <c r="AE884" s="69"/>
      <c r="AF884" s="69"/>
      <c r="AG884" s="69"/>
      <c r="AH884" s="69"/>
      <c r="AI884" s="69"/>
      <c r="AJ884" s="69"/>
      <c r="AK884" s="69"/>
      <c r="AL884" s="69"/>
      <c r="AM884" s="69"/>
      <c r="AN884" s="69"/>
      <c r="AO884" s="69"/>
      <c r="AP884" s="69"/>
      <c r="AQ884" s="69"/>
      <c r="AR884" s="69"/>
      <c r="AS884" s="69"/>
      <c r="AT884" s="69"/>
      <c r="AU884" s="69"/>
      <c r="AV884" s="69"/>
      <c r="AW884" s="69"/>
      <c r="AX884" s="69"/>
      <c r="AY884" s="69"/>
      <c r="AZ884" s="69"/>
      <c r="BA884" s="69"/>
      <c r="BB884" s="69"/>
      <c r="BC884" s="69"/>
      <c r="BD884" s="69"/>
      <c r="BE884" s="69"/>
      <c r="BF884" s="69"/>
      <c r="BG884" s="69"/>
      <c r="BH884" s="69"/>
      <c r="BI884" s="69"/>
      <c r="BJ884" s="69"/>
      <c r="BK884" s="69"/>
      <c r="BL884" s="69"/>
      <c r="BM884" s="69"/>
      <c r="BN884" s="69"/>
      <c r="BO884" s="69"/>
      <c r="BP884" s="69"/>
      <c r="BQ884" s="69"/>
      <c r="BR884" s="69"/>
      <c r="BS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c r="AC885" s="69"/>
      <c r="AD885" s="69"/>
      <c r="AE885" s="69"/>
      <c r="AF885" s="69"/>
      <c r="AG885" s="69"/>
      <c r="AH885" s="69"/>
      <c r="AI885" s="69"/>
      <c r="AJ885" s="69"/>
      <c r="AK885" s="69"/>
      <c r="AL885" s="69"/>
      <c r="AM885" s="69"/>
      <c r="AN885" s="69"/>
      <c r="AO885" s="69"/>
      <c r="AP885" s="69"/>
      <c r="AQ885" s="69"/>
      <c r="AR885" s="69"/>
      <c r="AS885" s="69"/>
      <c r="AT885" s="69"/>
      <c r="AU885" s="69"/>
      <c r="AV885" s="69"/>
      <c r="AW885" s="69"/>
      <c r="AX885" s="69"/>
      <c r="AY885" s="69"/>
      <c r="AZ885" s="69"/>
      <c r="BA885" s="69"/>
      <c r="BB885" s="69"/>
      <c r="BC885" s="69"/>
      <c r="BD885" s="69"/>
      <c r="BE885" s="69"/>
      <c r="BF885" s="69"/>
      <c r="BG885" s="69"/>
      <c r="BH885" s="69"/>
      <c r="BI885" s="69"/>
      <c r="BJ885" s="69"/>
      <c r="BK885" s="69"/>
      <c r="BL885" s="69"/>
      <c r="BM885" s="69"/>
      <c r="BN885" s="69"/>
      <c r="BO885" s="69"/>
      <c r="BP885" s="69"/>
      <c r="BQ885" s="69"/>
      <c r="BR885" s="69"/>
      <c r="BS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c r="AC886" s="69"/>
      <c r="AD886" s="69"/>
      <c r="AE886" s="69"/>
      <c r="AF886" s="69"/>
      <c r="AG886" s="69"/>
      <c r="AH886" s="69"/>
      <c r="AI886" s="69"/>
      <c r="AJ886" s="69"/>
      <c r="AK886" s="69"/>
      <c r="AL886" s="69"/>
      <c r="AM886" s="69"/>
      <c r="AN886" s="69"/>
      <c r="AO886" s="69"/>
      <c r="AP886" s="69"/>
      <c r="AQ886" s="69"/>
      <c r="AR886" s="69"/>
      <c r="AS886" s="69"/>
      <c r="AT886" s="69"/>
      <c r="AU886" s="69"/>
      <c r="AV886" s="69"/>
      <c r="AW886" s="69"/>
      <c r="AX886" s="69"/>
      <c r="AY886" s="69"/>
      <c r="AZ886" s="69"/>
      <c r="BA886" s="69"/>
      <c r="BB886" s="69"/>
      <c r="BC886" s="69"/>
      <c r="BD886" s="69"/>
      <c r="BE886" s="69"/>
      <c r="BF886" s="69"/>
      <c r="BG886" s="69"/>
      <c r="BH886" s="69"/>
      <c r="BI886" s="69"/>
      <c r="BJ886" s="69"/>
      <c r="BK886" s="69"/>
      <c r="BL886" s="69"/>
      <c r="BM886" s="69"/>
      <c r="BN886" s="69"/>
      <c r="BO886" s="69"/>
      <c r="BP886" s="69"/>
      <c r="BQ886" s="69"/>
      <c r="BR886" s="69"/>
      <c r="BS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c r="AE887" s="69"/>
      <c r="AF887" s="69"/>
      <c r="AG887" s="69"/>
      <c r="AH887" s="69"/>
      <c r="AI887" s="69"/>
      <c r="AJ887" s="69"/>
      <c r="AK887" s="69"/>
      <c r="AL887" s="69"/>
      <c r="AM887" s="69"/>
      <c r="AN887" s="69"/>
      <c r="AO887" s="69"/>
      <c r="AP887" s="69"/>
      <c r="AQ887" s="69"/>
      <c r="AR887" s="69"/>
      <c r="AS887" s="69"/>
      <c r="AT887" s="69"/>
      <c r="AU887" s="69"/>
      <c r="AV887" s="69"/>
      <c r="AW887" s="69"/>
      <c r="AX887" s="69"/>
      <c r="AY887" s="69"/>
      <c r="AZ887" s="69"/>
      <c r="BA887" s="69"/>
      <c r="BB887" s="69"/>
      <c r="BC887" s="69"/>
      <c r="BD887" s="69"/>
      <c r="BE887" s="69"/>
      <c r="BF887" s="69"/>
      <c r="BG887" s="69"/>
      <c r="BH887" s="69"/>
      <c r="BI887" s="69"/>
      <c r="BJ887" s="69"/>
      <c r="BK887" s="69"/>
      <c r="BL887" s="69"/>
      <c r="BM887" s="69"/>
      <c r="BN887" s="69"/>
      <c r="BO887" s="69"/>
      <c r="BP887" s="69"/>
      <c r="BQ887" s="69"/>
      <c r="BR887" s="69"/>
      <c r="BS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c r="AC888" s="69"/>
      <c r="AD888" s="69"/>
      <c r="AE888" s="69"/>
      <c r="AF888" s="69"/>
      <c r="AG888" s="69"/>
      <c r="AH888" s="69"/>
      <c r="AI888" s="69"/>
      <c r="AJ888" s="69"/>
      <c r="AK888" s="69"/>
      <c r="AL888" s="69"/>
      <c r="AM888" s="69"/>
      <c r="AN888" s="69"/>
      <c r="AO888" s="69"/>
      <c r="AP888" s="69"/>
      <c r="AQ888" s="69"/>
      <c r="AR888" s="69"/>
      <c r="AS888" s="69"/>
      <c r="AT888" s="69"/>
      <c r="AU888" s="69"/>
      <c r="AV888" s="69"/>
      <c r="AW888" s="69"/>
      <c r="AX888" s="69"/>
      <c r="AY888" s="69"/>
      <c r="AZ888" s="69"/>
      <c r="BA888" s="69"/>
      <c r="BB888" s="69"/>
      <c r="BC888" s="69"/>
      <c r="BD888" s="69"/>
      <c r="BE888" s="69"/>
      <c r="BF888" s="69"/>
      <c r="BG888" s="69"/>
      <c r="BH888" s="69"/>
      <c r="BI888" s="69"/>
      <c r="BJ888" s="69"/>
      <c r="BK888" s="69"/>
      <c r="BL888" s="69"/>
      <c r="BM888" s="69"/>
      <c r="BN888" s="69"/>
      <c r="BO888" s="69"/>
      <c r="BP888" s="69"/>
      <c r="BQ888" s="69"/>
      <c r="BR888" s="69"/>
      <c r="BS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c r="AC889" s="69"/>
      <c r="AD889" s="69"/>
      <c r="AE889" s="69"/>
      <c r="AF889" s="69"/>
      <c r="AG889" s="69"/>
      <c r="AH889" s="69"/>
      <c r="AI889" s="69"/>
      <c r="AJ889" s="69"/>
      <c r="AK889" s="69"/>
      <c r="AL889" s="69"/>
      <c r="AM889" s="69"/>
      <c r="AN889" s="69"/>
      <c r="AO889" s="69"/>
      <c r="AP889" s="69"/>
      <c r="AQ889" s="69"/>
      <c r="AR889" s="69"/>
      <c r="AS889" s="69"/>
      <c r="AT889" s="69"/>
      <c r="AU889" s="69"/>
      <c r="AV889" s="69"/>
      <c r="AW889" s="69"/>
      <c r="AX889" s="69"/>
      <c r="AY889" s="69"/>
      <c r="AZ889" s="69"/>
      <c r="BA889" s="69"/>
      <c r="BB889" s="69"/>
      <c r="BC889" s="69"/>
      <c r="BD889" s="69"/>
      <c r="BE889" s="69"/>
      <c r="BF889" s="69"/>
      <c r="BG889" s="69"/>
      <c r="BH889" s="69"/>
      <c r="BI889" s="69"/>
      <c r="BJ889" s="69"/>
      <c r="BK889" s="69"/>
      <c r="BL889" s="69"/>
      <c r="BM889" s="69"/>
      <c r="BN889" s="69"/>
      <c r="BO889" s="69"/>
      <c r="BP889" s="69"/>
      <c r="BQ889" s="69"/>
      <c r="BR889" s="69"/>
      <c r="BS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c r="AC890" s="69"/>
      <c r="AD890" s="69"/>
      <c r="AE890" s="69"/>
      <c r="AF890" s="69"/>
      <c r="AG890" s="69"/>
      <c r="AH890" s="69"/>
      <c r="AI890" s="69"/>
      <c r="AJ890" s="69"/>
      <c r="AK890" s="69"/>
      <c r="AL890" s="69"/>
      <c r="AM890" s="69"/>
      <c r="AN890" s="69"/>
      <c r="AO890" s="69"/>
      <c r="AP890" s="69"/>
      <c r="AQ890" s="69"/>
      <c r="AR890" s="69"/>
      <c r="AS890" s="69"/>
      <c r="AT890" s="69"/>
      <c r="AU890" s="69"/>
      <c r="AV890" s="69"/>
      <c r="AW890" s="69"/>
      <c r="AX890" s="69"/>
      <c r="AY890" s="69"/>
      <c r="AZ890" s="69"/>
      <c r="BA890" s="69"/>
      <c r="BB890" s="69"/>
      <c r="BC890" s="69"/>
      <c r="BD890" s="69"/>
      <c r="BE890" s="69"/>
      <c r="BF890" s="69"/>
      <c r="BG890" s="69"/>
      <c r="BH890" s="69"/>
      <c r="BI890" s="69"/>
      <c r="BJ890" s="69"/>
      <c r="BK890" s="69"/>
      <c r="BL890" s="69"/>
      <c r="BM890" s="69"/>
      <c r="BN890" s="69"/>
      <c r="BO890" s="69"/>
      <c r="BP890" s="69"/>
      <c r="BQ890" s="69"/>
      <c r="BR890" s="69"/>
      <c r="BS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c r="AC891" s="69"/>
      <c r="AD891" s="69"/>
      <c r="AE891" s="69"/>
      <c r="AF891" s="69"/>
      <c r="AG891" s="69"/>
      <c r="AH891" s="69"/>
      <c r="AI891" s="69"/>
      <c r="AJ891" s="69"/>
      <c r="AK891" s="69"/>
      <c r="AL891" s="69"/>
      <c r="AM891" s="69"/>
      <c r="AN891" s="69"/>
      <c r="AO891" s="69"/>
      <c r="AP891" s="69"/>
      <c r="AQ891" s="69"/>
      <c r="AR891" s="69"/>
      <c r="AS891" s="69"/>
      <c r="AT891" s="69"/>
      <c r="AU891" s="69"/>
      <c r="AV891" s="69"/>
      <c r="AW891" s="69"/>
      <c r="AX891" s="69"/>
      <c r="AY891" s="69"/>
      <c r="AZ891" s="69"/>
      <c r="BA891" s="69"/>
      <c r="BB891" s="69"/>
      <c r="BC891" s="69"/>
      <c r="BD891" s="69"/>
      <c r="BE891" s="69"/>
      <c r="BF891" s="69"/>
      <c r="BG891" s="69"/>
      <c r="BH891" s="69"/>
      <c r="BI891" s="69"/>
      <c r="BJ891" s="69"/>
      <c r="BK891" s="69"/>
      <c r="BL891" s="69"/>
      <c r="BM891" s="69"/>
      <c r="BN891" s="69"/>
      <c r="BO891" s="69"/>
      <c r="BP891" s="69"/>
      <c r="BQ891" s="69"/>
      <c r="BR891" s="69"/>
      <c r="BS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c r="AC892" s="69"/>
      <c r="AD892" s="69"/>
      <c r="AE892" s="69"/>
      <c r="AF892" s="69"/>
      <c r="AG892" s="69"/>
      <c r="AH892" s="69"/>
      <c r="AI892" s="69"/>
      <c r="AJ892" s="69"/>
      <c r="AK892" s="69"/>
      <c r="AL892" s="69"/>
      <c r="AM892" s="69"/>
      <c r="AN892" s="69"/>
      <c r="AO892" s="69"/>
      <c r="AP892" s="69"/>
      <c r="AQ892" s="69"/>
      <c r="AR892" s="69"/>
      <c r="AS892" s="69"/>
      <c r="AT892" s="69"/>
      <c r="AU892" s="69"/>
      <c r="AV892" s="69"/>
      <c r="AW892" s="69"/>
      <c r="AX892" s="69"/>
      <c r="AY892" s="69"/>
      <c r="AZ892" s="69"/>
      <c r="BA892" s="69"/>
      <c r="BB892" s="69"/>
      <c r="BC892" s="69"/>
      <c r="BD892" s="69"/>
      <c r="BE892" s="69"/>
      <c r="BF892" s="69"/>
      <c r="BG892" s="69"/>
      <c r="BH892" s="69"/>
      <c r="BI892" s="69"/>
      <c r="BJ892" s="69"/>
      <c r="BK892" s="69"/>
      <c r="BL892" s="69"/>
      <c r="BM892" s="69"/>
      <c r="BN892" s="69"/>
      <c r="BO892" s="69"/>
      <c r="BP892" s="69"/>
      <c r="BQ892" s="69"/>
      <c r="BR892" s="69"/>
      <c r="BS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c r="AC893" s="69"/>
      <c r="AD893" s="69"/>
      <c r="AE893" s="69"/>
      <c r="AF893" s="69"/>
      <c r="AG893" s="69"/>
      <c r="AH893" s="69"/>
      <c r="AI893" s="69"/>
      <c r="AJ893" s="69"/>
      <c r="AK893" s="69"/>
      <c r="AL893" s="69"/>
      <c r="AM893" s="69"/>
      <c r="AN893" s="69"/>
      <c r="AO893" s="69"/>
      <c r="AP893" s="69"/>
      <c r="AQ893" s="69"/>
      <c r="AR893" s="69"/>
      <c r="AS893" s="69"/>
      <c r="AT893" s="69"/>
      <c r="AU893" s="69"/>
      <c r="AV893" s="69"/>
      <c r="AW893" s="69"/>
      <c r="AX893" s="69"/>
      <c r="AY893" s="69"/>
      <c r="AZ893" s="69"/>
      <c r="BA893" s="69"/>
      <c r="BB893" s="69"/>
      <c r="BC893" s="69"/>
      <c r="BD893" s="69"/>
      <c r="BE893" s="69"/>
      <c r="BF893" s="69"/>
      <c r="BG893" s="69"/>
      <c r="BH893" s="69"/>
      <c r="BI893" s="69"/>
      <c r="BJ893" s="69"/>
      <c r="BK893" s="69"/>
      <c r="BL893" s="69"/>
      <c r="BM893" s="69"/>
      <c r="BN893" s="69"/>
      <c r="BO893" s="69"/>
      <c r="BP893" s="69"/>
      <c r="BQ893" s="69"/>
      <c r="BR893" s="69"/>
      <c r="BS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c r="AC894" s="69"/>
      <c r="AD894" s="69"/>
      <c r="AE894" s="69"/>
      <c r="AF894" s="69"/>
      <c r="AG894" s="69"/>
      <c r="AH894" s="69"/>
      <c r="AI894" s="69"/>
      <c r="AJ894" s="69"/>
      <c r="AK894" s="69"/>
      <c r="AL894" s="69"/>
      <c r="AM894" s="69"/>
      <c r="AN894" s="69"/>
      <c r="AO894" s="69"/>
      <c r="AP894" s="69"/>
      <c r="AQ894" s="69"/>
      <c r="AR894" s="69"/>
      <c r="AS894" s="69"/>
      <c r="AT894" s="69"/>
      <c r="AU894" s="69"/>
      <c r="AV894" s="69"/>
      <c r="AW894" s="69"/>
      <c r="AX894" s="69"/>
      <c r="AY894" s="69"/>
      <c r="AZ894" s="69"/>
      <c r="BA894" s="69"/>
      <c r="BB894" s="69"/>
      <c r="BC894" s="69"/>
      <c r="BD894" s="69"/>
      <c r="BE894" s="69"/>
      <c r="BF894" s="69"/>
      <c r="BG894" s="69"/>
      <c r="BH894" s="69"/>
      <c r="BI894" s="69"/>
      <c r="BJ894" s="69"/>
      <c r="BK894" s="69"/>
      <c r="BL894" s="69"/>
      <c r="BM894" s="69"/>
      <c r="BN894" s="69"/>
      <c r="BO894" s="69"/>
      <c r="BP894" s="69"/>
      <c r="BQ894" s="69"/>
      <c r="BR894" s="69"/>
      <c r="BS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c r="AC895" s="69"/>
      <c r="AD895" s="69"/>
      <c r="AE895" s="69"/>
      <c r="AF895" s="69"/>
      <c r="AG895" s="69"/>
      <c r="AH895" s="69"/>
      <c r="AI895" s="69"/>
      <c r="AJ895" s="69"/>
      <c r="AK895" s="69"/>
      <c r="AL895" s="69"/>
      <c r="AM895" s="69"/>
      <c r="AN895" s="69"/>
      <c r="AO895" s="69"/>
      <c r="AP895" s="69"/>
      <c r="AQ895" s="69"/>
      <c r="AR895" s="69"/>
      <c r="AS895" s="69"/>
      <c r="AT895" s="69"/>
      <c r="AU895" s="69"/>
      <c r="AV895" s="69"/>
      <c r="AW895" s="69"/>
      <c r="AX895" s="69"/>
      <c r="AY895" s="69"/>
      <c r="AZ895" s="69"/>
      <c r="BA895" s="69"/>
      <c r="BB895" s="69"/>
      <c r="BC895" s="69"/>
      <c r="BD895" s="69"/>
      <c r="BE895" s="69"/>
      <c r="BF895" s="69"/>
      <c r="BG895" s="69"/>
      <c r="BH895" s="69"/>
      <c r="BI895" s="69"/>
      <c r="BJ895" s="69"/>
      <c r="BK895" s="69"/>
      <c r="BL895" s="69"/>
      <c r="BM895" s="69"/>
      <c r="BN895" s="69"/>
      <c r="BO895" s="69"/>
      <c r="BP895" s="69"/>
      <c r="BQ895" s="69"/>
      <c r="BR895" s="69"/>
      <c r="BS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c r="AC896" s="69"/>
      <c r="AD896" s="69"/>
      <c r="AE896" s="69"/>
      <c r="AF896" s="69"/>
      <c r="AG896" s="69"/>
      <c r="AH896" s="69"/>
      <c r="AI896" s="69"/>
      <c r="AJ896" s="69"/>
      <c r="AK896" s="69"/>
      <c r="AL896" s="69"/>
      <c r="AM896" s="69"/>
      <c r="AN896" s="69"/>
      <c r="AO896" s="69"/>
      <c r="AP896" s="69"/>
      <c r="AQ896" s="69"/>
      <c r="AR896" s="69"/>
      <c r="AS896" s="69"/>
      <c r="AT896" s="69"/>
      <c r="AU896" s="69"/>
      <c r="AV896" s="69"/>
      <c r="AW896" s="69"/>
      <c r="AX896" s="69"/>
      <c r="AY896" s="69"/>
      <c r="AZ896" s="69"/>
      <c r="BA896" s="69"/>
      <c r="BB896" s="69"/>
      <c r="BC896" s="69"/>
      <c r="BD896" s="69"/>
      <c r="BE896" s="69"/>
      <c r="BF896" s="69"/>
      <c r="BG896" s="69"/>
      <c r="BH896" s="69"/>
      <c r="BI896" s="69"/>
      <c r="BJ896" s="69"/>
      <c r="BK896" s="69"/>
      <c r="BL896" s="69"/>
      <c r="BM896" s="69"/>
      <c r="BN896" s="69"/>
      <c r="BO896" s="69"/>
      <c r="BP896" s="69"/>
      <c r="BQ896" s="69"/>
      <c r="BR896" s="69"/>
      <c r="BS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c r="AC897" s="69"/>
      <c r="AD897" s="69"/>
      <c r="AE897" s="69"/>
      <c r="AF897" s="69"/>
      <c r="AG897" s="69"/>
      <c r="AH897" s="69"/>
      <c r="AI897" s="69"/>
      <c r="AJ897" s="69"/>
      <c r="AK897" s="69"/>
      <c r="AL897" s="69"/>
      <c r="AM897" s="69"/>
      <c r="AN897" s="69"/>
      <c r="AO897" s="69"/>
      <c r="AP897" s="69"/>
      <c r="AQ897" s="69"/>
      <c r="AR897" s="69"/>
      <c r="AS897" s="69"/>
      <c r="AT897" s="69"/>
      <c r="AU897" s="69"/>
      <c r="AV897" s="69"/>
      <c r="AW897" s="69"/>
      <c r="AX897" s="69"/>
      <c r="AY897" s="69"/>
      <c r="AZ897" s="69"/>
      <c r="BA897" s="69"/>
      <c r="BB897" s="69"/>
      <c r="BC897" s="69"/>
      <c r="BD897" s="69"/>
      <c r="BE897" s="69"/>
      <c r="BF897" s="69"/>
      <c r="BG897" s="69"/>
      <c r="BH897" s="69"/>
      <c r="BI897" s="69"/>
      <c r="BJ897" s="69"/>
      <c r="BK897" s="69"/>
      <c r="BL897" s="69"/>
      <c r="BM897" s="69"/>
      <c r="BN897" s="69"/>
      <c r="BO897" s="69"/>
      <c r="BP897" s="69"/>
      <c r="BQ897" s="69"/>
      <c r="BR897" s="69"/>
      <c r="BS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c r="AC898" s="69"/>
      <c r="AD898" s="69"/>
      <c r="AE898" s="69"/>
      <c r="AF898" s="69"/>
      <c r="AG898" s="69"/>
      <c r="AH898" s="69"/>
      <c r="AI898" s="69"/>
      <c r="AJ898" s="69"/>
      <c r="AK898" s="69"/>
      <c r="AL898" s="69"/>
      <c r="AM898" s="69"/>
      <c r="AN898" s="69"/>
      <c r="AO898" s="69"/>
      <c r="AP898" s="69"/>
      <c r="AQ898" s="69"/>
      <c r="AR898" s="69"/>
      <c r="AS898" s="69"/>
      <c r="AT898" s="69"/>
      <c r="AU898" s="69"/>
      <c r="AV898" s="69"/>
      <c r="AW898" s="69"/>
      <c r="AX898" s="69"/>
      <c r="AY898" s="69"/>
      <c r="AZ898" s="69"/>
      <c r="BA898" s="69"/>
      <c r="BB898" s="69"/>
      <c r="BC898" s="69"/>
      <c r="BD898" s="69"/>
      <c r="BE898" s="69"/>
      <c r="BF898" s="69"/>
      <c r="BG898" s="69"/>
      <c r="BH898" s="69"/>
      <c r="BI898" s="69"/>
      <c r="BJ898" s="69"/>
      <c r="BK898" s="69"/>
      <c r="BL898" s="69"/>
      <c r="BM898" s="69"/>
      <c r="BN898" s="69"/>
      <c r="BO898" s="69"/>
      <c r="BP898" s="69"/>
      <c r="BQ898" s="69"/>
      <c r="BR898" s="69"/>
      <c r="BS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c r="AC899" s="69"/>
      <c r="AD899" s="69"/>
      <c r="AE899" s="69"/>
      <c r="AF899" s="69"/>
      <c r="AG899" s="69"/>
      <c r="AH899" s="69"/>
      <c r="AI899" s="69"/>
      <c r="AJ899" s="69"/>
      <c r="AK899" s="69"/>
      <c r="AL899" s="69"/>
      <c r="AM899" s="69"/>
      <c r="AN899" s="69"/>
      <c r="AO899" s="69"/>
      <c r="AP899" s="69"/>
      <c r="AQ899" s="69"/>
      <c r="AR899" s="69"/>
      <c r="AS899" s="69"/>
      <c r="AT899" s="69"/>
      <c r="AU899" s="69"/>
      <c r="AV899" s="69"/>
      <c r="AW899" s="69"/>
      <c r="AX899" s="69"/>
      <c r="AY899" s="69"/>
      <c r="AZ899" s="69"/>
      <c r="BA899" s="69"/>
      <c r="BB899" s="69"/>
      <c r="BC899" s="69"/>
      <c r="BD899" s="69"/>
      <c r="BE899" s="69"/>
      <c r="BF899" s="69"/>
      <c r="BG899" s="69"/>
      <c r="BH899" s="69"/>
      <c r="BI899" s="69"/>
      <c r="BJ899" s="69"/>
      <c r="BK899" s="69"/>
      <c r="BL899" s="69"/>
      <c r="BM899" s="69"/>
      <c r="BN899" s="69"/>
      <c r="BO899" s="69"/>
      <c r="BP899" s="69"/>
      <c r="BQ899" s="69"/>
      <c r="BR899" s="69"/>
      <c r="BS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c r="AC900" s="69"/>
      <c r="AD900" s="69"/>
      <c r="AE900" s="69"/>
      <c r="AF900" s="69"/>
      <c r="AG900" s="69"/>
      <c r="AH900" s="69"/>
      <c r="AI900" s="69"/>
      <c r="AJ900" s="69"/>
      <c r="AK900" s="69"/>
      <c r="AL900" s="69"/>
      <c r="AM900" s="69"/>
      <c r="AN900" s="69"/>
      <c r="AO900" s="69"/>
      <c r="AP900" s="69"/>
      <c r="AQ900" s="69"/>
      <c r="AR900" s="69"/>
      <c r="AS900" s="69"/>
      <c r="AT900" s="69"/>
      <c r="AU900" s="69"/>
      <c r="AV900" s="69"/>
      <c r="AW900" s="69"/>
      <c r="AX900" s="69"/>
      <c r="AY900" s="69"/>
      <c r="AZ900" s="69"/>
      <c r="BA900" s="69"/>
      <c r="BB900" s="69"/>
      <c r="BC900" s="69"/>
      <c r="BD900" s="69"/>
      <c r="BE900" s="69"/>
      <c r="BF900" s="69"/>
      <c r="BG900" s="69"/>
      <c r="BH900" s="69"/>
      <c r="BI900" s="69"/>
      <c r="BJ900" s="69"/>
      <c r="BK900" s="69"/>
      <c r="BL900" s="69"/>
      <c r="BM900" s="69"/>
      <c r="BN900" s="69"/>
      <c r="BO900" s="69"/>
      <c r="BP900" s="69"/>
      <c r="BQ900" s="69"/>
      <c r="BR900" s="69"/>
      <c r="BS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c r="AC901" s="69"/>
      <c r="AD901" s="69"/>
      <c r="AE901" s="69"/>
      <c r="AF901" s="69"/>
      <c r="AG901" s="69"/>
      <c r="AH901" s="69"/>
      <c r="AI901" s="69"/>
      <c r="AJ901" s="69"/>
      <c r="AK901" s="69"/>
      <c r="AL901" s="69"/>
      <c r="AM901" s="69"/>
      <c r="AN901" s="69"/>
      <c r="AO901" s="69"/>
      <c r="AP901" s="69"/>
      <c r="AQ901" s="69"/>
      <c r="AR901" s="69"/>
      <c r="AS901" s="69"/>
      <c r="AT901" s="69"/>
      <c r="AU901" s="69"/>
      <c r="AV901" s="69"/>
      <c r="AW901" s="69"/>
      <c r="AX901" s="69"/>
      <c r="AY901" s="69"/>
      <c r="AZ901" s="69"/>
      <c r="BA901" s="69"/>
      <c r="BB901" s="69"/>
      <c r="BC901" s="69"/>
      <c r="BD901" s="69"/>
      <c r="BE901" s="69"/>
      <c r="BF901" s="69"/>
      <c r="BG901" s="69"/>
      <c r="BH901" s="69"/>
      <c r="BI901" s="69"/>
      <c r="BJ901" s="69"/>
      <c r="BK901" s="69"/>
      <c r="BL901" s="69"/>
      <c r="BM901" s="69"/>
      <c r="BN901" s="69"/>
      <c r="BO901" s="69"/>
      <c r="BP901" s="69"/>
      <c r="BQ901" s="69"/>
      <c r="BR901" s="69"/>
      <c r="BS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c r="AC902" s="69"/>
      <c r="AD902" s="69"/>
      <c r="AE902" s="69"/>
      <c r="AF902" s="69"/>
      <c r="AG902" s="69"/>
      <c r="AH902" s="69"/>
      <c r="AI902" s="69"/>
      <c r="AJ902" s="69"/>
      <c r="AK902" s="69"/>
      <c r="AL902" s="69"/>
      <c r="AM902" s="69"/>
      <c r="AN902" s="69"/>
      <c r="AO902" s="69"/>
      <c r="AP902" s="69"/>
      <c r="AQ902" s="69"/>
      <c r="AR902" s="69"/>
      <c r="AS902" s="69"/>
      <c r="AT902" s="69"/>
      <c r="AU902" s="69"/>
      <c r="AV902" s="69"/>
      <c r="AW902" s="69"/>
      <c r="AX902" s="69"/>
      <c r="AY902" s="69"/>
      <c r="AZ902" s="69"/>
      <c r="BA902" s="69"/>
      <c r="BB902" s="69"/>
      <c r="BC902" s="69"/>
      <c r="BD902" s="69"/>
      <c r="BE902" s="69"/>
      <c r="BF902" s="69"/>
      <c r="BG902" s="69"/>
      <c r="BH902" s="69"/>
      <c r="BI902" s="69"/>
      <c r="BJ902" s="69"/>
      <c r="BK902" s="69"/>
      <c r="BL902" s="69"/>
      <c r="BM902" s="69"/>
      <c r="BN902" s="69"/>
      <c r="BO902" s="69"/>
      <c r="BP902" s="69"/>
      <c r="BQ902" s="69"/>
      <c r="BR902" s="69"/>
      <c r="BS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c r="AC903" s="69"/>
      <c r="AD903" s="69"/>
      <c r="AE903" s="69"/>
      <c r="AF903" s="69"/>
      <c r="AG903" s="69"/>
      <c r="AH903" s="69"/>
      <c r="AI903" s="69"/>
      <c r="AJ903" s="69"/>
      <c r="AK903" s="69"/>
      <c r="AL903" s="69"/>
      <c r="AM903" s="69"/>
      <c r="AN903" s="69"/>
      <c r="AO903" s="69"/>
      <c r="AP903" s="69"/>
      <c r="AQ903" s="69"/>
      <c r="AR903" s="69"/>
      <c r="AS903" s="69"/>
      <c r="AT903" s="69"/>
      <c r="AU903" s="69"/>
      <c r="AV903" s="69"/>
      <c r="AW903" s="69"/>
      <c r="AX903" s="69"/>
      <c r="AY903" s="69"/>
      <c r="AZ903" s="69"/>
      <c r="BA903" s="69"/>
      <c r="BB903" s="69"/>
      <c r="BC903" s="69"/>
      <c r="BD903" s="69"/>
      <c r="BE903" s="69"/>
      <c r="BF903" s="69"/>
      <c r="BG903" s="69"/>
      <c r="BH903" s="69"/>
      <c r="BI903" s="69"/>
      <c r="BJ903" s="69"/>
      <c r="BK903" s="69"/>
      <c r="BL903" s="69"/>
      <c r="BM903" s="69"/>
      <c r="BN903" s="69"/>
      <c r="BO903" s="69"/>
      <c r="BP903" s="69"/>
      <c r="BQ903" s="69"/>
      <c r="BR903" s="69"/>
      <c r="BS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c r="AC904" s="69"/>
      <c r="AD904" s="69"/>
      <c r="AE904" s="69"/>
      <c r="AF904" s="69"/>
      <c r="AG904" s="69"/>
      <c r="AH904" s="69"/>
      <c r="AI904" s="69"/>
      <c r="AJ904" s="69"/>
      <c r="AK904" s="69"/>
      <c r="AL904" s="69"/>
      <c r="AM904" s="69"/>
      <c r="AN904" s="69"/>
      <c r="AO904" s="69"/>
      <c r="AP904" s="69"/>
      <c r="AQ904" s="69"/>
      <c r="AR904" s="69"/>
      <c r="AS904" s="69"/>
      <c r="AT904" s="69"/>
      <c r="AU904" s="69"/>
      <c r="AV904" s="69"/>
      <c r="AW904" s="69"/>
      <c r="AX904" s="69"/>
      <c r="AY904" s="69"/>
      <c r="AZ904" s="69"/>
      <c r="BA904" s="69"/>
      <c r="BB904" s="69"/>
      <c r="BC904" s="69"/>
      <c r="BD904" s="69"/>
      <c r="BE904" s="69"/>
      <c r="BF904" s="69"/>
      <c r="BG904" s="69"/>
      <c r="BH904" s="69"/>
      <c r="BI904" s="69"/>
      <c r="BJ904" s="69"/>
      <c r="BK904" s="69"/>
      <c r="BL904" s="69"/>
      <c r="BM904" s="69"/>
      <c r="BN904" s="69"/>
      <c r="BO904" s="69"/>
      <c r="BP904" s="69"/>
      <c r="BQ904" s="69"/>
      <c r="BR904" s="69"/>
      <c r="BS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c r="AC905" s="69"/>
      <c r="AD905" s="69"/>
      <c r="AE905" s="69"/>
      <c r="AF905" s="69"/>
      <c r="AG905" s="69"/>
      <c r="AH905" s="69"/>
      <c r="AI905" s="69"/>
      <c r="AJ905" s="69"/>
      <c r="AK905" s="69"/>
      <c r="AL905" s="69"/>
      <c r="AM905" s="69"/>
      <c r="AN905" s="69"/>
      <c r="AO905" s="69"/>
      <c r="AP905" s="69"/>
      <c r="AQ905" s="69"/>
      <c r="AR905" s="69"/>
      <c r="AS905" s="69"/>
      <c r="AT905" s="69"/>
      <c r="AU905" s="69"/>
      <c r="AV905" s="69"/>
      <c r="AW905" s="69"/>
      <c r="AX905" s="69"/>
      <c r="AY905" s="69"/>
      <c r="AZ905" s="69"/>
      <c r="BA905" s="69"/>
      <c r="BB905" s="69"/>
      <c r="BC905" s="69"/>
      <c r="BD905" s="69"/>
      <c r="BE905" s="69"/>
      <c r="BF905" s="69"/>
      <c r="BG905" s="69"/>
      <c r="BH905" s="69"/>
      <c r="BI905" s="69"/>
      <c r="BJ905" s="69"/>
      <c r="BK905" s="69"/>
      <c r="BL905" s="69"/>
      <c r="BM905" s="69"/>
      <c r="BN905" s="69"/>
      <c r="BO905" s="69"/>
      <c r="BP905" s="69"/>
      <c r="BQ905" s="69"/>
      <c r="BR905" s="69"/>
      <c r="BS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c r="AC906" s="69"/>
      <c r="AD906" s="69"/>
      <c r="AE906" s="69"/>
      <c r="AF906" s="69"/>
      <c r="AG906" s="69"/>
      <c r="AH906" s="69"/>
      <c r="AI906" s="69"/>
      <c r="AJ906" s="69"/>
      <c r="AK906" s="69"/>
      <c r="AL906" s="69"/>
      <c r="AM906" s="69"/>
      <c r="AN906" s="69"/>
      <c r="AO906" s="69"/>
      <c r="AP906" s="69"/>
      <c r="AQ906" s="69"/>
      <c r="AR906" s="69"/>
      <c r="AS906" s="69"/>
      <c r="AT906" s="69"/>
      <c r="AU906" s="69"/>
      <c r="AV906" s="69"/>
      <c r="AW906" s="69"/>
      <c r="AX906" s="69"/>
      <c r="AY906" s="69"/>
      <c r="AZ906" s="69"/>
      <c r="BA906" s="69"/>
      <c r="BB906" s="69"/>
      <c r="BC906" s="69"/>
      <c r="BD906" s="69"/>
      <c r="BE906" s="69"/>
      <c r="BF906" s="69"/>
      <c r="BG906" s="69"/>
      <c r="BH906" s="69"/>
      <c r="BI906" s="69"/>
      <c r="BJ906" s="69"/>
      <c r="BK906" s="69"/>
      <c r="BL906" s="69"/>
      <c r="BM906" s="69"/>
      <c r="BN906" s="69"/>
      <c r="BO906" s="69"/>
      <c r="BP906" s="69"/>
      <c r="BQ906" s="69"/>
      <c r="BR906" s="69"/>
      <c r="BS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c r="AC907" s="69"/>
      <c r="AD907" s="69"/>
      <c r="AE907" s="69"/>
      <c r="AF907" s="69"/>
      <c r="AG907" s="69"/>
      <c r="AH907" s="69"/>
      <c r="AI907" s="69"/>
      <c r="AJ907" s="69"/>
      <c r="AK907" s="69"/>
      <c r="AL907" s="69"/>
      <c r="AM907" s="69"/>
      <c r="AN907" s="69"/>
      <c r="AO907" s="69"/>
      <c r="AP907" s="69"/>
      <c r="AQ907" s="69"/>
      <c r="AR907" s="69"/>
      <c r="AS907" s="69"/>
      <c r="AT907" s="69"/>
      <c r="AU907" s="69"/>
      <c r="AV907" s="69"/>
      <c r="AW907" s="69"/>
      <c r="AX907" s="69"/>
      <c r="AY907" s="69"/>
      <c r="AZ907" s="69"/>
      <c r="BA907" s="69"/>
      <c r="BB907" s="69"/>
      <c r="BC907" s="69"/>
      <c r="BD907" s="69"/>
      <c r="BE907" s="69"/>
      <c r="BF907" s="69"/>
      <c r="BG907" s="69"/>
      <c r="BH907" s="69"/>
      <c r="BI907" s="69"/>
      <c r="BJ907" s="69"/>
      <c r="BK907" s="69"/>
      <c r="BL907" s="69"/>
      <c r="BM907" s="69"/>
      <c r="BN907" s="69"/>
      <c r="BO907" s="69"/>
      <c r="BP907" s="69"/>
      <c r="BQ907" s="69"/>
      <c r="BR907" s="69"/>
      <c r="BS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c r="AC908" s="69"/>
      <c r="AD908" s="69"/>
      <c r="AE908" s="69"/>
      <c r="AF908" s="69"/>
      <c r="AG908" s="69"/>
      <c r="AH908" s="69"/>
      <c r="AI908" s="69"/>
      <c r="AJ908" s="69"/>
      <c r="AK908" s="69"/>
      <c r="AL908" s="69"/>
      <c r="AM908" s="69"/>
      <c r="AN908" s="69"/>
      <c r="AO908" s="69"/>
      <c r="AP908" s="69"/>
      <c r="AQ908" s="69"/>
      <c r="AR908" s="69"/>
      <c r="AS908" s="69"/>
      <c r="AT908" s="69"/>
      <c r="AU908" s="69"/>
      <c r="AV908" s="69"/>
      <c r="AW908" s="69"/>
      <c r="AX908" s="69"/>
      <c r="AY908" s="69"/>
      <c r="AZ908" s="69"/>
      <c r="BA908" s="69"/>
      <c r="BB908" s="69"/>
      <c r="BC908" s="69"/>
      <c r="BD908" s="69"/>
      <c r="BE908" s="69"/>
      <c r="BF908" s="69"/>
      <c r="BG908" s="69"/>
      <c r="BH908" s="69"/>
      <c r="BI908" s="69"/>
      <c r="BJ908" s="69"/>
      <c r="BK908" s="69"/>
      <c r="BL908" s="69"/>
      <c r="BM908" s="69"/>
      <c r="BN908" s="69"/>
      <c r="BO908" s="69"/>
      <c r="BP908" s="69"/>
      <c r="BQ908" s="69"/>
      <c r="BR908" s="69"/>
      <c r="BS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c r="AC909" s="69"/>
      <c r="AD909" s="69"/>
      <c r="AE909" s="69"/>
      <c r="AF909" s="69"/>
      <c r="AG909" s="69"/>
      <c r="AH909" s="69"/>
      <c r="AI909" s="69"/>
      <c r="AJ909" s="69"/>
      <c r="AK909" s="69"/>
      <c r="AL909" s="69"/>
      <c r="AM909" s="69"/>
      <c r="AN909" s="69"/>
      <c r="AO909" s="69"/>
      <c r="AP909" s="69"/>
      <c r="AQ909" s="69"/>
      <c r="AR909" s="69"/>
      <c r="AS909" s="69"/>
      <c r="AT909" s="69"/>
      <c r="AU909" s="69"/>
      <c r="AV909" s="69"/>
      <c r="AW909" s="69"/>
      <c r="AX909" s="69"/>
      <c r="AY909" s="69"/>
      <c r="AZ909" s="69"/>
      <c r="BA909" s="69"/>
      <c r="BB909" s="69"/>
      <c r="BC909" s="69"/>
      <c r="BD909" s="69"/>
      <c r="BE909" s="69"/>
      <c r="BF909" s="69"/>
      <c r="BG909" s="69"/>
      <c r="BH909" s="69"/>
      <c r="BI909" s="69"/>
      <c r="BJ909" s="69"/>
      <c r="BK909" s="69"/>
      <c r="BL909" s="69"/>
      <c r="BM909" s="69"/>
      <c r="BN909" s="69"/>
      <c r="BO909" s="69"/>
      <c r="BP909" s="69"/>
      <c r="BQ909" s="69"/>
      <c r="BR909" s="69"/>
      <c r="BS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c r="AC910" s="69"/>
      <c r="AD910" s="69"/>
      <c r="AE910" s="69"/>
      <c r="AF910" s="69"/>
      <c r="AG910" s="69"/>
      <c r="AH910" s="69"/>
      <c r="AI910" s="69"/>
      <c r="AJ910" s="69"/>
      <c r="AK910" s="69"/>
      <c r="AL910" s="69"/>
      <c r="AM910" s="69"/>
      <c r="AN910" s="69"/>
      <c r="AO910" s="69"/>
      <c r="AP910" s="69"/>
      <c r="AQ910" s="69"/>
      <c r="AR910" s="69"/>
      <c r="AS910" s="69"/>
      <c r="AT910" s="69"/>
      <c r="AU910" s="69"/>
      <c r="AV910" s="69"/>
      <c r="AW910" s="69"/>
      <c r="AX910" s="69"/>
      <c r="AY910" s="69"/>
      <c r="AZ910" s="69"/>
      <c r="BA910" s="69"/>
      <c r="BB910" s="69"/>
      <c r="BC910" s="69"/>
      <c r="BD910" s="69"/>
      <c r="BE910" s="69"/>
      <c r="BF910" s="69"/>
      <c r="BG910" s="69"/>
      <c r="BH910" s="69"/>
      <c r="BI910" s="69"/>
      <c r="BJ910" s="69"/>
      <c r="BK910" s="69"/>
      <c r="BL910" s="69"/>
      <c r="BM910" s="69"/>
      <c r="BN910" s="69"/>
      <c r="BO910" s="69"/>
      <c r="BP910" s="69"/>
      <c r="BQ910" s="69"/>
      <c r="BR910" s="69"/>
      <c r="BS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c r="AC911" s="69"/>
      <c r="AD911" s="69"/>
      <c r="AE911" s="69"/>
      <c r="AF911" s="69"/>
      <c r="AG911" s="69"/>
      <c r="AH911" s="69"/>
      <c r="AI911" s="69"/>
      <c r="AJ911" s="69"/>
      <c r="AK911" s="69"/>
      <c r="AL911" s="69"/>
      <c r="AM911" s="69"/>
      <c r="AN911" s="69"/>
      <c r="AO911" s="69"/>
      <c r="AP911" s="69"/>
      <c r="AQ911" s="69"/>
      <c r="AR911" s="69"/>
      <c r="AS911" s="69"/>
      <c r="AT911" s="69"/>
      <c r="AU911" s="69"/>
      <c r="AV911" s="69"/>
      <c r="AW911" s="69"/>
      <c r="AX911" s="69"/>
      <c r="AY911" s="69"/>
      <c r="AZ911" s="69"/>
      <c r="BA911" s="69"/>
      <c r="BB911" s="69"/>
      <c r="BC911" s="69"/>
      <c r="BD911" s="69"/>
      <c r="BE911" s="69"/>
      <c r="BF911" s="69"/>
      <c r="BG911" s="69"/>
      <c r="BH911" s="69"/>
      <c r="BI911" s="69"/>
      <c r="BJ911" s="69"/>
      <c r="BK911" s="69"/>
      <c r="BL911" s="69"/>
      <c r="BM911" s="69"/>
      <c r="BN911" s="69"/>
      <c r="BO911" s="69"/>
      <c r="BP911" s="69"/>
      <c r="BQ911" s="69"/>
      <c r="BR911" s="69"/>
      <c r="BS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c r="AC912" s="69"/>
      <c r="AD912" s="69"/>
      <c r="AE912" s="69"/>
      <c r="AF912" s="69"/>
      <c r="AG912" s="69"/>
      <c r="AH912" s="69"/>
      <c r="AI912" s="69"/>
      <c r="AJ912" s="69"/>
      <c r="AK912" s="69"/>
      <c r="AL912" s="69"/>
      <c r="AM912" s="69"/>
      <c r="AN912" s="69"/>
      <c r="AO912" s="69"/>
      <c r="AP912" s="69"/>
      <c r="AQ912" s="69"/>
      <c r="AR912" s="69"/>
      <c r="AS912" s="69"/>
      <c r="AT912" s="69"/>
      <c r="AU912" s="69"/>
      <c r="AV912" s="69"/>
      <c r="AW912" s="69"/>
      <c r="AX912" s="69"/>
      <c r="AY912" s="69"/>
      <c r="AZ912" s="69"/>
      <c r="BA912" s="69"/>
      <c r="BB912" s="69"/>
      <c r="BC912" s="69"/>
      <c r="BD912" s="69"/>
      <c r="BE912" s="69"/>
      <c r="BF912" s="69"/>
      <c r="BG912" s="69"/>
      <c r="BH912" s="69"/>
      <c r="BI912" s="69"/>
      <c r="BJ912" s="69"/>
      <c r="BK912" s="69"/>
      <c r="BL912" s="69"/>
      <c r="BM912" s="69"/>
      <c r="BN912" s="69"/>
      <c r="BO912" s="69"/>
      <c r="BP912" s="69"/>
      <c r="BQ912" s="69"/>
      <c r="BR912" s="69"/>
      <c r="BS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c r="AC913" s="69"/>
      <c r="AD913" s="69"/>
      <c r="AE913" s="69"/>
      <c r="AF913" s="69"/>
      <c r="AG913" s="69"/>
      <c r="AH913" s="69"/>
      <c r="AI913" s="69"/>
      <c r="AJ913" s="69"/>
      <c r="AK913" s="69"/>
      <c r="AL913" s="69"/>
      <c r="AM913" s="69"/>
      <c r="AN913" s="69"/>
      <c r="AO913" s="69"/>
      <c r="AP913" s="69"/>
      <c r="AQ913" s="69"/>
      <c r="AR913" s="69"/>
      <c r="AS913" s="69"/>
      <c r="AT913" s="69"/>
      <c r="AU913" s="69"/>
      <c r="AV913" s="69"/>
      <c r="AW913" s="69"/>
      <c r="AX913" s="69"/>
      <c r="AY913" s="69"/>
      <c r="AZ913" s="69"/>
      <c r="BA913" s="69"/>
      <c r="BB913" s="69"/>
      <c r="BC913" s="69"/>
      <c r="BD913" s="69"/>
      <c r="BE913" s="69"/>
      <c r="BF913" s="69"/>
      <c r="BG913" s="69"/>
      <c r="BH913" s="69"/>
      <c r="BI913" s="69"/>
      <c r="BJ913" s="69"/>
      <c r="BK913" s="69"/>
      <c r="BL913" s="69"/>
      <c r="BM913" s="69"/>
      <c r="BN913" s="69"/>
      <c r="BO913" s="69"/>
      <c r="BP913" s="69"/>
      <c r="BQ913" s="69"/>
      <c r="BR913" s="69"/>
      <c r="BS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c r="AL914" s="69"/>
      <c r="AM914" s="69"/>
      <c r="AN914" s="69"/>
      <c r="AO914" s="69"/>
      <c r="AP914" s="69"/>
      <c r="AQ914" s="69"/>
      <c r="AR914" s="69"/>
      <c r="AS914" s="69"/>
      <c r="AT914" s="69"/>
      <c r="AU914" s="69"/>
      <c r="AV914" s="69"/>
      <c r="AW914" s="69"/>
      <c r="AX914" s="69"/>
      <c r="AY914" s="69"/>
      <c r="AZ914" s="69"/>
      <c r="BA914" s="69"/>
      <c r="BB914" s="69"/>
      <c r="BC914" s="69"/>
      <c r="BD914" s="69"/>
      <c r="BE914" s="69"/>
      <c r="BF914" s="69"/>
      <c r="BG914" s="69"/>
      <c r="BH914" s="69"/>
      <c r="BI914" s="69"/>
      <c r="BJ914" s="69"/>
      <c r="BK914" s="69"/>
      <c r="BL914" s="69"/>
      <c r="BM914" s="69"/>
      <c r="BN914" s="69"/>
      <c r="BO914" s="69"/>
      <c r="BP914" s="69"/>
      <c r="BQ914" s="69"/>
      <c r="BR914" s="69"/>
      <c r="BS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c r="AC915" s="69"/>
      <c r="AD915" s="69"/>
      <c r="AE915" s="69"/>
      <c r="AF915" s="69"/>
      <c r="AG915" s="69"/>
      <c r="AH915" s="69"/>
      <c r="AI915" s="69"/>
      <c r="AJ915" s="69"/>
      <c r="AK915" s="69"/>
      <c r="AL915" s="69"/>
      <c r="AM915" s="69"/>
      <c r="AN915" s="69"/>
      <c r="AO915" s="69"/>
      <c r="AP915" s="69"/>
      <c r="AQ915" s="69"/>
      <c r="AR915" s="69"/>
      <c r="AS915" s="69"/>
      <c r="AT915" s="69"/>
      <c r="AU915" s="69"/>
      <c r="AV915" s="69"/>
      <c r="AW915" s="69"/>
      <c r="AX915" s="69"/>
      <c r="AY915" s="69"/>
      <c r="AZ915" s="69"/>
      <c r="BA915" s="69"/>
      <c r="BB915" s="69"/>
      <c r="BC915" s="69"/>
      <c r="BD915" s="69"/>
      <c r="BE915" s="69"/>
      <c r="BF915" s="69"/>
      <c r="BG915" s="69"/>
      <c r="BH915" s="69"/>
      <c r="BI915" s="69"/>
      <c r="BJ915" s="69"/>
      <c r="BK915" s="69"/>
      <c r="BL915" s="69"/>
      <c r="BM915" s="69"/>
      <c r="BN915" s="69"/>
      <c r="BO915" s="69"/>
      <c r="BP915" s="69"/>
      <c r="BQ915" s="69"/>
      <c r="BR915" s="69"/>
      <c r="BS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c r="AC916" s="69"/>
      <c r="AD916" s="69"/>
      <c r="AE916" s="69"/>
      <c r="AF916" s="69"/>
      <c r="AG916" s="69"/>
      <c r="AH916" s="69"/>
      <c r="AI916" s="69"/>
      <c r="AJ916" s="69"/>
      <c r="AK916" s="69"/>
      <c r="AL916" s="69"/>
      <c r="AM916" s="69"/>
      <c r="AN916" s="69"/>
      <c r="AO916" s="69"/>
      <c r="AP916" s="69"/>
      <c r="AQ916" s="69"/>
      <c r="AR916" s="69"/>
      <c r="AS916" s="69"/>
      <c r="AT916" s="69"/>
      <c r="AU916" s="69"/>
      <c r="AV916" s="69"/>
      <c r="AW916" s="69"/>
      <c r="AX916" s="69"/>
      <c r="AY916" s="69"/>
      <c r="AZ916" s="69"/>
      <c r="BA916" s="69"/>
      <c r="BB916" s="69"/>
      <c r="BC916" s="69"/>
      <c r="BD916" s="69"/>
      <c r="BE916" s="69"/>
      <c r="BF916" s="69"/>
      <c r="BG916" s="69"/>
      <c r="BH916" s="69"/>
      <c r="BI916" s="69"/>
      <c r="BJ916" s="69"/>
      <c r="BK916" s="69"/>
      <c r="BL916" s="69"/>
      <c r="BM916" s="69"/>
      <c r="BN916" s="69"/>
      <c r="BO916" s="69"/>
      <c r="BP916" s="69"/>
      <c r="BQ916" s="69"/>
      <c r="BR916" s="69"/>
      <c r="BS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c r="AC917" s="69"/>
      <c r="AD917" s="69"/>
      <c r="AE917" s="69"/>
      <c r="AF917" s="69"/>
      <c r="AG917" s="69"/>
      <c r="AH917" s="69"/>
      <c r="AI917" s="69"/>
      <c r="AJ917" s="69"/>
      <c r="AK917" s="69"/>
      <c r="AL917" s="69"/>
      <c r="AM917" s="69"/>
      <c r="AN917" s="69"/>
      <c r="AO917" s="69"/>
      <c r="AP917" s="69"/>
      <c r="AQ917" s="69"/>
      <c r="AR917" s="69"/>
      <c r="AS917" s="69"/>
      <c r="AT917" s="69"/>
      <c r="AU917" s="69"/>
      <c r="AV917" s="69"/>
      <c r="AW917" s="69"/>
      <c r="AX917" s="69"/>
      <c r="AY917" s="69"/>
      <c r="AZ917" s="69"/>
      <c r="BA917" s="69"/>
      <c r="BB917" s="69"/>
      <c r="BC917" s="69"/>
      <c r="BD917" s="69"/>
      <c r="BE917" s="69"/>
      <c r="BF917" s="69"/>
      <c r="BG917" s="69"/>
      <c r="BH917" s="69"/>
      <c r="BI917" s="69"/>
      <c r="BJ917" s="69"/>
      <c r="BK917" s="69"/>
      <c r="BL917" s="69"/>
      <c r="BM917" s="69"/>
      <c r="BN917" s="69"/>
      <c r="BO917" s="69"/>
      <c r="BP917" s="69"/>
      <c r="BQ917" s="69"/>
      <c r="BR917" s="69"/>
      <c r="BS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c r="AC918" s="69"/>
      <c r="AD918" s="69"/>
      <c r="AE918" s="69"/>
      <c r="AF918" s="69"/>
      <c r="AG918" s="69"/>
      <c r="AH918" s="69"/>
      <c r="AI918" s="69"/>
      <c r="AJ918" s="69"/>
      <c r="AK918" s="69"/>
      <c r="AL918" s="69"/>
      <c r="AM918" s="69"/>
      <c r="AN918" s="69"/>
      <c r="AO918" s="69"/>
      <c r="AP918" s="69"/>
      <c r="AQ918" s="69"/>
      <c r="AR918" s="69"/>
      <c r="AS918" s="69"/>
      <c r="AT918" s="69"/>
      <c r="AU918" s="69"/>
      <c r="AV918" s="69"/>
      <c r="AW918" s="69"/>
      <c r="AX918" s="69"/>
      <c r="AY918" s="69"/>
      <c r="AZ918" s="69"/>
      <c r="BA918" s="69"/>
      <c r="BB918" s="69"/>
      <c r="BC918" s="69"/>
      <c r="BD918" s="69"/>
      <c r="BE918" s="69"/>
      <c r="BF918" s="69"/>
      <c r="BG918" s="69"/>
      <c r="BH918" s="69"/>
      <c r="BI918" s="69"/>
      <c r="BJ918" s="69"/>
      <c r="BK918" s="69"/>
      <c r="BL918" s="69"/>
      <c r="BM918" s="69"/>
      <c r="BN918" s="69"/>
      <c r="BO918" s="69"/>
      <c r="BP918" s="69"/>
      <c r="BQ918" s="69"/>
      <c r="BR918" s="69"/>
      <c r="BS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c r="AC919" s="69"/>
      <c r="AD919" s="69"/>
      <c r="AE919" s="69"/>
      <c r="AF919" s="69"/>
      <c r="AG919" s="69"/>
      <c r="AH919" s="69"/>
      <c r="AI919" s="69"/>
      <c r="AJ919" s="69"/>
      <c r="AK919" s="69"/>
      <c r="AL919" s="69"/>
      <c r="AM919" s="69"/>
      <c r="AN919" s="69"/>
      <c r="AO919" s="69"/>
      <c r="AP919" s="69"/>
      <c r="AQ919" s="69"/>
      <c r="AR919" s="69"/>
      <c r="AS919" s="69"/>
      <c r="AT919" s="69"/>
      <c r="AU919" s="69"/>
      <c r="AV919" s="69"/>
      <c r="AW919" s="69"/>
      <c r="AX919" s="69"/>
      <c r="AY919" s="69"/>
      <c r="AZ919" s="69"/>
      <c r="BA919" s="69"/>
      <c r="BB919" s="69"/>
      <c r="BC919" s="69"/>
      <c r="BD919" s="69"/>
      <c r="BE919" s="69"/>
      <c r="BF919" s="69"/>
      <c r="BG919" s="69"/>
      <c r="BH919" s="69"/>
      <c r="BI919" s="69"/>
      <c r="BJ919" s="69"/>
      <c r="BK919" s="69"/>
      <c r="BL919" s="69"/>
      <c r="BM919" s="69"/>
      <c r="BN919" s="69"/>
      <c r="BO919" s="69"/>
      <c r="BP919" s="69"/>
      <c r="BQ919" s="69"/>
      <c r="BR919" s="69"/>
      <c r="BS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c r="AC920" s="69"/>
      <c r="AD920" s="69"/>
      <c r="AE920" s="69"/>
      <c r="AF920" s="69"/>
      <c r="AG920" s="69"/>
      <c r="AH920" s="69"/>
      <c r="AI920" s="69"/>
      <c r="AJ920" s="69"/>
      <c r="AK920" s="69"/>
      <c r="AL920" s="69"/>
      <c r="AM920" s="69"/>
      <c r="AN920" s="69"/>
      <c r="AO920" s="69"/>
      <c r="AP920" s="69"/>
      <c r="AQ920" s="69"/>
      <c r="AR920" s="69"/>
      <c r="AS920" s="69"/>
      <c r="AT920" s="69"/>
      <c r="AU920" s="69"/>
      <c r="AV920" s="69"/>
      <c r="AW920" s="69"/>
      <c r="AX920" s="69"/>
      <c r="AY920" s="69"/>
      <c r="AZ920" s="69"/>
      <c r="BA920" s="69"/>
      <c r="BB920" s="69"/>
      <c r="BC920" s="69"/>
      <c r="BD920" s="69"/>
      <c r="BE920" s="69"/>
      <c r="BF920" s="69"/>
      <c r="BG920" s="69"/>
      <c r="BH920" s="69"/>
      <c r="BI920" s="69"/>
      <c r="BJ920" s="69"/>
      <c r="BK920" s="69"/>
      <c r="BL920" s="69"/>
      <c r="BM920" s="69"/>
      <c r="BN920" s="69"/>
      <c r="BO920" s="69"/>
      <c r="BP920" s="69"/>
      <c r="BQ920" s="69"/>
      <c r="BR920" s="69"/>
      <c r="BS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c r="AC921" s="69"/>
      <c r="AD921" s="69"/>
      <c r="AE921" s="69"/>
      <c r="AF921" s="69"/>
      <c r="AG921" s="69"/>
      <c r="AH921" s="69"/>
      <c r="AI921" s="69"/>
      <c r="AJ921" s="69"/>
      <c r="AK921" s="69"/>
      <c r="AL921" s="69"/>
      <c r="AM921" s="69"/>
      <c r="AN921" s="69"/>
      <c r="AO921" s="69"/>
      <c r="AP921" s="69"/>
      <c r="AQ921" s="69"/>
      <c r="AR921" s="69"/>
      <c r="AS921" s="69"/>
      <c r="AT921" s="69"/>
      <c r="AU921" s="69"/>
      <c r="AV921" s="69"/>
      <c r="AW921" s="69"/>
      <c r="AX921" s="69"/>
      <c r="AY921" s="69"/>
      <c r="AZ921" s="69"/>
      <c r="BA921" s="69"/>
      <c r="BB921" s="69"/>
      <c r="BC921" s="69"/>
      <c r="BD921" s="69"/>
      <c r="BE921" s="69"/>
      <c r="BF921" s="69"/>
      <c r="BG921" s="69"/>
      <c r="BH921" s="69"/>
      <c r="BI921" s="69"/>
      <c r="BJ921" s="69"/>
      <c r="BK921" s="69"/>
      <c r="BL921" s="69"/>
      <c r="BM921" s="69"/>
      <c r="BN921" s="69"/>
      <c r="BO921" s="69"/>
      <c r="BP921" s="69"/>
      <c r="BQ921" s="69"/>
      <c r="BR921" s="69"/>
      <c r="BS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c r="AC922" s="69"/>
      <c r="AD922" s="69"/>
      <c r="AE922" s="69"/>
      <c r="AF922" s="69"/>
      <c r="AG922" s="69"/>
      <c r="AH922" s="69"/>
      <c r="AI922" s="69"/>
      <c r="AJ922" s="69"/>
      <c r="AK922" s="69"/>
      <c r="AL922" s="69"/>
      <c r="AM922" s="69"/>
      <c r="AN922" s="69"/>
      <c r="AO922" s="69"/>
      <c r="AP922" s="69"/>
      <c r="AQ922" s="69"/>
      <c r="AR922" s="69"/>
      <c r="AS922" s="69"/>
      <c r="AT922" s="69"/>
      <c r="AU922" s="69"/>
      <c r="AV922" s="69"/>
      <c r="AW922" s="69"/>
      <c r="AX922" s="69"/>
      <c r="AY922" s="69"/>
      <c r="AZ922" s="69"/>
      <c r="BA922" s="69"/>
      <c r="BB922" s="69"/>
      <c r="BC922" s="69"/>
      <c r="BD922" s="69"/>
      <c r="BE922" s="69"/>
      <c r="BF922" s="69"/>
      <c r="BG922" s="69"/>
      <c r="BH922" s="69"/>
      <c r="BI922" s="69"/>
      <c r="BJ922" s="69"/>
      <c r="BK922" s="69"/>
      <c r="BL922" s="69"/>
      <c r="BM922" s="69"/>
      <c r="BN922" s="69"/>
      <c r="BO922" s="69"/>
      <c r="BP922" s="69"/>
      <c r="BQ922" s="69"/>
      <c r="BR922" s="69"/>
      <c r="BS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c r="AC923" s="69"/>
      <c r="AD923" s="69"/>
      <c r="AE923" s="69"/>
      <c r="AF923" s="69"/>
      <c r="AG923" s="69"/>
      <c r="AH923" s="69"/>
      <c r="AI923" s="69"/>
      <c r="AJ923" s="69"/>
      <c r="AK923" s="69"/>
      <c r="AL923" s="69"/>
      <c r="AM923" s="69"/>
      <c r="AN923" s="69"/>
      <c r="AO923" s="69"/>
      <c r="AP923" s="69"/>
      <c r="AQ923" s="69"/>
      <c r="AR923" s="69"/>
      <c r="AS923" s="69"/>
      <c r="AT923" s="69"/>
      <c r="AU923" s="69"/>
      <c r="AV923" s="69"/>
      <c r="AW923" s="69"/>
      <c r="AX923" s="69"/>
      <c r="AY923" s="69"/>
      <c r="AZ923" s="69"/>
      <c r="BA923" s="69"/>
      <c r="BB923" s="69"/>
      <c r="BC923" s="69"/>
      <c r="BD923" s="69"/>
      <c r="BE923" s="69"/>
      <c r="BF923" s="69"/>
      <c r="BG923" s="69"/>
      <c r="BH923" s="69"/>
      <c r="BI923" s="69"/>
      <c r="BJ923" s="69"/>
      <c r="BK923" s="69"/>
      <c r="BL923" s="69"/>
      <c r="BM923" s="69"/>
      <c r="BN923" s="69"/>
      <c r="BO923" s="69"/>
      <c r="BP923" s="69"/>
      <c r="BQ923" s="69"/>
      <c r="BR923" s="69"/>
      <c r="BS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c r="AC924" s="69"/>
      <c r="AD924" s="69"/>
      <c r="AE924" s="69"/>
      <c r="AF924" s="69"/>
      <c r="AG924" s="69"/>
      <c r="AH924" s="69"/>
      <c r="AI924" s="69"/>
      <c r="AJ924" s="69"/>
      <c r="AK924" s="69"/>
      <c r="AL924" s="69"/>
      <c r="AM924" s="69"/>
      <c r="AN924" s="69"/>
      <c r="AO924" s="69"/>
      <c r="AP924" s="69"/>
      <c r="AQ924" s="69"/>
      <c r="AR924" s="69"/>
      <c r="AS924" s="69"/>
      <c r="AT924" s="69"/>
      <c r="AU924" s="69"/>
      <c r="AV924" s="69"/>
      <c r="AW924" s="69"/>
      <c r="AX924" s="69"/>
      <c r="AY924" s="69"/>
      <c r="AZ924" s="69"/>
      <c r="BA924" s="69"/>
      <c r="BB924" s="69"/>
      <c r="BC924" s="69"/>
      <c r="BD924" s="69"/>
      <c r="BE924" s="69"/>
      <c r="BF924" s="69"/>
      <c r="BG924" s="69"/>
      <c r="BH924" s="69"/>
      <c r="BI924" s="69"/>
      <c r="BJ924" s="69"/>
      <c r="BK924" s="69"/>
      <c r="BL924" s="69"/>
      <c r="BM924" s="69"/>
      <c r="BN924" s="69"/>
      <c r="BO924" s="69"/>
      <c r="BP924" s="69"/>
      <c r="BQ924" s="69"/>
      <c r="BR924" s="69"/>
      <c r="BS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c r="AC925" s="69"/>
      <c r="AD925" s="69"/>
      <c r="AE925" s="69"/>
      <c r="AF925" s="69"/>
      <c r="AG925" s="69"/>
      <c r="AH925" s="69"/>
      <c r="AI925" s="69"/>
      <c r="AJ925" s="69"/>
      <c r="AK925" s="69"/>
      <c r="AL925" s="69"/>
      <c r="AM925" s="69"/>
      <c r="AN925" s="69"/>
      <c r="AO925" s="69"/>
      <c r="AP925" s="69"/>
      <c r="AQ925" s="69"/>
      <c r="AR925" s="69"/>
      <c r="AS925" s="69"/>
      <c r="AT925" s="69"/>
      <c r="AU925" s="69"/>
      <c r="AV925" s="69"/>
      <c r="AW925" s="69"/>
      <c r="AX925" s="69"/>
      <c r="AY925" s="69"/>
      <c r="AZ925" s="69"/>
      <c r="BA925" s="69"/>
      <c r="BB925" s="69"/>
      <c r="BC925" s="69"/>
      <c r="BD925" s="69"/>
      <c r="BE925" s="69"/>
      <c r="BF925" s="69"/>
      <c r="BG925" s="69"/>
      <c r="BH925" s="69"/>
      <c r="BI925" s="69"/>
      <c r="BJ925" s="69"/>
      <c r="BK925" s="69"/>
      <c r="BL925" s="69"/>
      <c r="BM925" s="69"/>
      <c r="BN925" s="69"/>
      <c r="BO925" s="69"/>
      <c r="BP925" s="69"/>
      <c r="BQ925" s="69"/>
      <c r="BR925" s="69"/>
      <c r="BS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c r="AC926" s="69"/>
      <c r="AD926" s="69"/>
      <c r="AE926" s="69"/>
      <c r="AF926" s="69"/>
      <c r="AG926" s="69"/>
      <c r="AH926" s="69"/>
      <c r="AI926" s="69"/>
      <c r="AJ926" s="69"/>
      <c r="AK926" s="69"/>
      <c r="AL926" s="69"/>
      <c r="AM926" s="69"/>
      <c r="AN926" s="69"/>
      <c r="AO926" s="69"/>
      <c r="AP926" s="69"/>
      <c r="AQ926" s="69"/>
      <c r="AR926" s="69"/>
      <c r="AS926" s="69"/>
      <c r="AT926" s="69"/>
      <c r="AU926" s="69"/>
      <c r="AV926" s="69"/>
      <c r="AW926" s="69"/>
      <c r="AX926" s="69"/>
      <c r="AY926" s="69"/>
      <c r="AZ926" s="69"/>
      <c r="BA926" s="69"/>
      <c r="BB926" s="69"/>
      <c r="BC926" s="69"/>
      <c r="BD926" s="69"/>
      <c r="BE926" s="69"/>
      <c r="BF926" s="69"/>
      <c r="BG926" s="69"/>
      <c r="BH926" s="69"/>
      <c r="BI926" s="69"/>
      <c r="BJ926" s="69"/>
      <c r="BK926" s="69"/>
      <c r="BL926" s="69"/>
      <c r="BM926" s="69"/>
      <c r="BN926" s="69"/>
      <c r="BO926" s="69"/>
      <c r="BP926" s="69"/>
      <c r="BQ926" s="69"/>
      <c r="BR926" s="69"/>
      <c r="BS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c r="AC927" s="69"/>
      <c r="AD927" s="69"/>
      <c r="AE927" s="69"/>
      <c r="AF927" s="69"/>
      <c r="AG927" s="69"/>
      <c r="AH927" s="69"/>
      <c r="AI927" s="69"/>
      <c r="AJ927" s="69"/>
      <c r="AK927" s="69"/>
      <c r="AL927" s="69"/>
      <c r="AM927" s="69"/>
      <c r="AN927" s="69"/>
      <c r="AO927" s="69"/>
      <c r="AP927" s="69"/>
      <c r="AQ927" s="69"/>
      <c r="AR927" s="69"/>
      <c r="AS927" s="69"/>
      <c r="AT927" s="69"/>
      <c r="AU927" s="69"/>
      <c r="AV927" s="69"/>
      <c r="AW927" s="69"/>
      <c r="AX927" s="69"/>
      <c r="AY927" s="69"/>
      <c r="AZ927" s="69"/>
      <c r="BA927" s="69"/>
      <c r="BB927" s="69"/>
      <c r="BC927" s="69"/>
      <c r="BD927" s="69"/>
      <c r="BE927" s="69"/>
      <c r="BF927" s="69"/>
      <c r="BG927" s="69"/>
      <c r="BH927" s="69"/>
      <c r="BI927" s="69"/>
      <c r="BJ927" s="69"/>
      <c r="BK927" s="69"/>
      <c r="BL927" s="69"/>
      <c r="BM927" s="69"/>
      <c r="BN927" s="69"/>
      <c r="BO927" s="69"/>
      <c r="BP927" s="69"/>
      <c r="BQ927" s="69"/>
      <c r="BR927" s="69"/>
      <c r="BS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c r="AC928" s="69"/>
      <c r="AD928" s="69"/>
      <c r="AE928" s="69"/>
      <c r="AF928" s="69"/>
      <c r="AG928" s="69"/>
      <c r="AH928" s="69"/>
      <c r="AI928" s="69"/>
      <c r="AJ928" s="69"/>
      <c r="AK928" s="69"/>
      <c r="AL928" s="69"/>
      <c r="AM928" s="69"/>
      <c r="AN928" s="69"/>
      <c r="AO928" s="69"/>
      <c r="AP928" s="69"/>
      <c r="AQ928" s="69"/>
      <c r="AR928" s="69"/>
      <c r="AS928" s="69"/>
      <c r="AT928" s="69"/>
      <c r="AU928" s="69"/>
      <c r="AV928" s="69"/>
      <c r="AW928" s="69"/>
      <c r="AX928" s="69"/>
      <c r="AY928" s="69"/>
      <c r="AZ928" s="69"/>
      <c r="BA928" s="69"/>
      <c r="BB928" s="69"/>
      <c r="BC928" s="69"/>
      <c r="BD928" s="69"/>
      <c r="BE928" s="69"/>
      <c r="BF928" s="69"/>
      <c r="BG928" s="69"/>
      <c r="BH928" s="69"/>
      <c r="BI928" s="69"/>
      <c r="BJ928" s="69"/>
      <c r="BK928" s="69"/>
      <c r="BL928" s="69"/>
      <c r="BM928" s="69"/>
      <c r="BN928" s="69"/>
      <c r="BO928" s="69"/>
      <c r="BP928" s="69"/>
      <c r="BQ928" s="69"/>
      <c r="BR928" s="69"/>
      <c r="BS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c r="AC929" s="69"/>
      <c r="AD929" s="69"/>
      <c r="AE929" s="69"/>
      <c r="AF929" s="69"/>
      <c r="AG929" s="69"/>
      <c r="AH929" s="69"/>
      <c r="AI929" s="69"/>
      <c r="AJ929" s="69"/>
      <c r="AK929" s="69"/>
      <c r="AL929" s="69"/>
      <c r="AM929" s="69"/>
      <c r="AN929" s="69"/>
      <c r="AO929" s="69"/>
      <c r="AP929" s="69"/>
      <c r="AQ929" s="69"/>
      <c r="AR929" s="69"/>
      <c r="AS929" s="69"/>
      <c r="AT929" s="69"/>
      <c r="AU929" s="69"/>
      <c r="AV929" s="69"/>
      <c r="AW929" s="69"/>
      <c r="AX929" s="69"/>
      <c r="AY929" s="69"/>
      <c r="AZ929" s="69"/>
      <c r="BA929" s="69"/>
      <c r="BB929" s="69"/>
      <c r="BC929" s="69"/>
      <c r="BD929" s="69"/>
      <c r="BE929" s="69"/>
      <c r="BF929" s="69"/>
      <c r="BG929" s="69"/>
      <c r="BH929" s="69"/>
      <c r="BI929" s="69"/>
      <c r="BJ929" s="69"/>
      <c r="BK929" s="69"/>
      <c r="BL929" s="69"/>
      <c r="BM929" s="69"/>
      <c r="BN929" s="69"/>
      <c r="BO929" s="69"/>
      <c r="BP929" s="69"/>
      <c r="BQ929" s="69"/>
      <c r="BR929" s="69"/>
      <c r="BS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c r="AC930" s="69"/>
      <c r="AD930" s="69"/>
      <c r="AE930" s="69"/>
      <c r="AF930" s="69"/>
      <c r="AG930" s="69"/>
      <c r="AH930" s="69"/>
      <c r="AI930" s="69"/>
      <c r="AJ930" s="69"/>
      <c r="AK930" s="69"/>
      <c r="AL930" s="69"/>
      <c r="AM930" s="69"/>
      <c r="AN930" s="69"/>
      <c r="AO930" s="69"/>
      <c r="AP930" s="69"/>
      <c r="AQ930" s="69"/>
      <c r="AR930" s="69"/>
      <c r="AS930" s="69"/>
      <c r="AT930" s="69"/>
      <c r="AU930" s="69"/>
      <c r="AV930" s="69"/>
      <c r="AW930" s="69"/>
      <c r="AX930" s="69"/>
      <c r="AY930" s="69"/>
      <c r="AZ930" s="69"/>
      <c r="BA930" s="69"/>
      <c r="BB930" s="69"/>
      <c r="BC930" s="69"/>
      <c r="BD930" s="69"/>
      <c r="BE930" s="69"/>
      <c r="BF930" s="69"/>
      <c r="BG930" s="69"/>
      <c r="BH930" s="69"/>
      <c r="BI930" s="69"/>
      <c r="BJ930" s="69"/>
      <c r="BK930" s="69"/>
      <c r="BL930" s="69"/>
      <c r="BM930" s="69"/>
      <c r="BN930" s="69"/>
      <c r="BO930" s="69"/>
      <c r="BP930" s="69"/>
      <c r="BQ930" s="69"/>
      <c r="BR930" s="69"/>
      <c r="BS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c r="AC931" s="69"/>
      <c r="AD931" s="69"/>
      <c r="AE931" s="69"/>
      <c r="AF931" s="69"/>
      <c r="AG931" s="69"/>
      <c r="AH931" s="69"/>
      <c r="AI931" s="69"/>
      <c r="AJ931" s="69"/>
      <c r="AK931" s="69"/>
      <c r="AL931" s="69"/>
      <c r="AM931" s="69"/>
      <c r="AN931" s="69"/>
      <c r="AO931" s="69"/>
      <c r="AP931" s="69"/>
      <c r="AQ931" s="69"/>
      <c r="AR931" s="69"/>
      <c r="AS931" s="69"/>
      <c r="AT931" s="69"/>
      <c r="AU931" s="69"/>
      <c r="AV931" s="69"/>
      <c r="AW931" s="69"/>
      <c r="AX931" s="69"/>
      <c r="AY931" s="69"/>
      <c r="AZ931" s="69"/>
      <c r="BA931" s="69"/>
      <c r="BB931" s="69"/>
      <c r="BC931" s="69"/>
      <c r="BD931" s="69"/>
      <c r="BE931" s="69"/>
      <c r="BF931" s="69"/>
      <c r="BG931" s="69"/>
      <c r="BH931" s="69"/>
      <c r="BI931" s="69"/>
      <c r="BJ931" s="69"/>
      <c r="BK931" s="69"/>
      <c r="BL931" s="69"/>
      <c r="BM931" s="69"/>
      <c r="BN931" s="69"/>
      <c r="BO931" s="69"/>
      <c r="BP931" s="69"/>
      <c r="BQ931" s="69"/>
      <c r="BR931" s="69"/>
      <c r="BS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c r="AC932" s="69"/>
      <c r="AD932" s="69"/>
      <c r="AE932" s="69"/>
      <c r="AF932" s="69"/>
      <c r="AG932" s="69"/>
      <c r="AH932" s="69"/>
      <c r="AI932" s="69"/>
      <c r="AJ932" s="69"/>
      <c r="AK932" s="69"/>
      <c r="AL932" s="69"/>
      <c r="AM932" s="69"/>
      <c r="AN932" s="69"/>
      <c r="AO932" s="69"/>
      <c r="AP932" s="69"/>
      <c r="AQ932" s="69"/>
      <c r="AR932" s="69"/>
      <c r="AS932" s="69"/>
      <c r="AT932" s="69"/>
      <c r="AU932" s="69"/>
      <c r="AV932" s="69"/>
      <c r="AW932" s="69"/>
      <c r="AX932" s="69"/>
      <c r="AY932" s="69"/>
      <c r="AZ932" s="69"/>
      <c r="BA932" s="69"/>
      <c r="BB932" s="69"/>
      <c r="BC932" s="69"/>
      <c r="BD932" s="69"/>
      <c r="BE932" s="69"/>
      <c r="BF932" s="69"/>
      <c r="BG932" s="69"/>
      <c r="BH932" s="69"/>
      <c r="BI932" s="69"/>
      <c r="BJ932" s="69"/>
      <c r="BK932" s="69"/>
      <c r="BL932" s="69"/>
      <c r="BM932" s="69"/>
      <c r="BN932" s="69"/>
      <c r="BO932" s="69"/>
      <c r="BP932" s="69"/>
      <c r="BQ932" s="69"/>
      <c r="BR932" s="69"/>
      <c r="BS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c r="AC933" s="69"/>
      <c r="AD933" s="69"/>
      <c r="AE933" s="69"/>
      <c r="AF933" s="69"/>
      <c r="AG933" s="69"/>
      <c r="AH933" s="69"/>
      <c r="AI933" s="69"/>
      <c r="AJ933" s="69"/>
      <c r="AK933" s="69"/>
      <c r="AL933" s="69"/>
      <c r="AM933" s="69"/>
      <c r="AN933" s="69"/>
      <c r="AO933" s="69"/>
      <c r="AP933" s="69"/>
      <c r="AQ933" s="69"/>
      <c r="AR933" s="69"/>
      <c r="AS933" s="69"/>
      <c r="AT933" s="69"/>
      <c r="AU933" s="69"/>
      <c r="AV933" s="69"/>
      <c r="AW933" s="69"/>
      <c r="AX933" s="69"/>
      <c r="AY933" s="69"/>
      <c r="AZ933" s="69"/>
      <c r="BA933" s="69"/>
      <c r="BB933" s="69"/>
      <c r="BC933" s="69"/>
      <c r="BD933" s="69"/>
      <c r="BE933" s="69"/>
      <c r="BF933" s="69"/>
      <c r="BG933" s="69"/>
      <c r="BH933" s="69"/>
      <c r="BI933" s="69"/>
      <c r="BJ933" s="69"/>
      <c r="BK933" s="69"/>
      <c r="BL933" s="69"/>
      <c r="BM933" s="69"/>
      <c r="BN933" s="69"/>
      <c r="BO933" s="69"/>
      <c r="BP933" s="69"/>
      <c r="BQ933" s="69"/>
      <c r="BR933" s="69"/>
      <c r="BS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c r="AX934" s="69"/>
      <c r="AY934" s="69"/>
      <c r="AZ934" s="69"/>
      <c r="BA934" s="69"/>
      <c r="BB934" s="69"/>
      <c r="BC934" s="69"/>
      <c r="BD934" s="69"/>
      <c r="BE934" s="69"/>
      <c r="BF934" s="69"/>
      <c r="BG934" s="69"/>
      <c r="BH934" s="69"/>
      <c r="BI934" s="69"/>
      <c r="BJ934" s="69"/>
      <c r="BK934" s="69"/>
      <c r="BL934" s="69"/>
      <c r="BM934" s="69"/>
      <c r="BN934" s="69"/>
      <c r="BO934" s="69"/>
      <c r="BP934" s="69"/>
      <c r="BQ934" s="69"/>
      <c r="BR934" s="69"/>
      <c r="BS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c r="AC935" s="69"/>
      <c r="AD935" s="69"/>
      <c r="AE935" s="69"/>
      <c r="AF935" s="69"/>
      <c r="AG935" s="69"/>
      <c r="AH935" s="69"/>
      <c r="AI935" s="69"/>
      <c r="AJ935" s="69"/>
      <c r="AK935" s="69"/>
      <c r="AL935" s="69"/>
      <c r="AM935" s="69"/>
      <c r="AN935" s="69"/>
      <c r="AO935" s="69"/>
      <c r="AP935" s="69"/>
      <c r="AQ935" s="69"/>
      <c r="AR935" s="69"/>
      <c r="AS935" s="69"/>
      <c r="AT935" s="69"/>
      <c r="AU935" s="69"/>
      <c r="AV935" s="69"/>
      <c r="AW935" s="69"/>
      <c r="AX935" s="69"/>
      <c r="AY935" s="69"/>
      <c r="AZ935" s="69"/>
      <c r="BA935" s="69"/>
      <c r="BB935" s="69"/>
      <c r="BC935" s="69"/>
      <c r="BD935" s="69"/>
      <c r="BE935" s="69"/>
      <c r="BF935" s="69"/>
      <c r="BG935" s="69"/>
      <c r="BH935" s="69"/>
      <c r="BI935" s="69"/>
      <c r="BJ935" s="69"/>
      <c r="BK935" s="69"/>
      <c r="BL935" s="69"/>
      <c r="BM935" s="69"/>
      <c r="BN935" s="69"/>
      <c r="BO935" s="69"/>
      <c r="BP935" s="69"/>
      <c r="BQ935" s="69"/>
      <c r="BR935" s="69"/>
      <c r="BS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c r="AC936" s="69"/>
      <c r="AD936" s="69"/>
      <c r="AE936" s="69"/>
      <c r="AF936" s="69"/>
      <c r="AG936" s="69"/>
      <c r="AH936" s="69"/>
      <c r="AI936" s="69"/>
      <c r="AJ936" s="69"/>
      <c r="AK936" s="69"/>
      <c r="AL936" s="69"/>
      <c r="AM936" s="69"/>
      <c r="AN936" s="69"/>
      <c r="AO936" s="69"/>
      <c r="AP936" s="69"/>
      <c r="AQ936" s="69"/>
      <c r="AR936" s="69"/>
      <c r="AS936" s="69"/>
      <c r="AT936" s="69"/>
      <c r="AU936" s="69"/>
      <c r="AV936" s="69"/>
      <c r="AW936" s="69"/>
      <c r="AX936" s="69"/>
      <c r="AY936" s="69"/>
      <c r="AZ936" s="69"/>
      <c r="BA936" s="69"/>
      <c r="BB936" s="69"/>
      <c r="BC936" s="69"/>
      <c r="BD936" s="69"/>
      <c r="BE936" s="69"/>
      <c r="BF936" s="69"/>
      <c r="BG936" s="69"/>
      <c r="BH936" s="69"/>
      <c r="BI936" s="69"/>
      <c r="BJ936" s="69"/>
      <c r="BK936" s="69"/>
      <c r="BL936" s="69"/>
      <c r="BM936" s="69"/>
      <c r="BN936" s="69"/>
      <c r="BO936" s="69"/>
      <c r="BP936" s="69"/>
      <c r="BQ936" s="69"/>
      <c r="BR936" s="69"/>
      <c r="BS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c r="AC937" s="69"/>
      <c r="AD937" s="69"/>
      <c r="AE937" s="69"/>
      <c r="AF937" s="69"/>
      <c r="AG937" s="69"/>
      <c r="AH937" s="69"/>
      <c r="AI937" s="69"/>
      <c r="AJ937" s="69"/>
      <c r="AK937" s="69"/>
      <c r="AL937" s="69"/>
      <c r="AM937" s="69"/>
      <c r="AN937" s="69"/>
      <c r="AO937" s="69"/>
      <c r="AP937" s="69"/>
      <c r="AQ937" s="69"/>
      <c r="AR937" s="69"/>
      <c r="AS937" s="69"/>
      <c r="AT937" s="69"/>
      <c r="AU937" s="69"/>
      <c r="AV937" s="69"/>
      <c r="AW937" s="69"/>
      <c r="AX937" s="69"/>
      <c r="AY937" s="69"/>
      <c r="AZ937" s="69"/>
      <c r="BA937" s="69"/>
      <c r="BB937" s="69"/>
      <c r="BC937" s="69"/>
      <c r="BD937" s="69"/>
      <c r="BE937" s="69"/>
      <c r="BF937" s="69"/>
      <c r="BG937" s="69"/>
      <c r="BH937" s="69"/>
      <c r="BI937" s="69"/>
      <c r="BJ937" s="69"/>
      <c r="BK937" s="69"/>
      <c r="BL937" s="69"/>
      <c r="BM937" s="69"/>
      <c r="BN937" s="69"/>
      <c r="BO937" s="69"/>
      <c r="BP937" s="69"/>
      <c r="BQ937" s="69"/>
      <c r="BR937" s="69"/>
      <c r="BS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c r="AC938" s="69"/>
      <c r="AD938" s="69"/>
      <c r="AE938" s="69"/>
      <c r="AF938" s="69"/>
      <c r="AG938" s="69"/>
      <c r="AH938" s="69"/>
      <c r="AI938" s="69"/>
      <c r="AJ938" s="69"/>
      <c r="AK938" s="69"/>
      <c r="AL938" s="69"/>
      <c r="AM938" s="69"/>
      <c r="AN938" s="69"/>
      <c r="AO938" s="69"/>
      <c r="AP938" s="69"/>
      <c r="AQ938" s="69"/>
      <c r="AR938" s="69"/>
      <c r="AS938" s="69"/>
      <c r="AT938" s="69"/>
      <c r="AU938" s="69"/>
      <c r="AV938" s="69"/>
      <c r="AW938" s="69"/>
      <c r="AX938" s="69"/>
      <c r="AY938" s="69"/>
      <c r="AZ938" s="69"/>
      <c r="BA938" s="69"/>
      <c r="BB938" s="69"/>
      <c r="BC938" s="69"/>
      <c r="BD938" s="69"/>
      <c r="BE938" s="69"/>
      <c r="BF938" s="69"/>
      <c r="BG938" s="69"/>
      <c r="BH938" s="69"/>
      <c r="BI938" s="69"/>
      <c r="BJ938" s="69"/>
      <c r="BK938" s="69"/>
      <c r="BL938" s="69"/>
      <c r="BM938" s="69"/>
      <c r="BN938" s="69"/>
      <c r="BO938" s="69"/>
      <c r="BP938" s="69"/>
      <c r="BQ938" s="69"/>
      <c r="BR938" s="69"/>
      <c r="BS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c r="AC939" s="69"/>
      <c r="AD939" s="69"/>
      <c r="AE939" s="69"/>
      <c r="AF939" s="69"/>
      <c r="AG939" s="69"/>
      <c r="AH939" s="69"/>
      <c r="AI939" s="69"/>
      <c r="AJ939" s="69"/>
      <c r="AK939" s="69"/>
      <c r="AL939" s="69"/>
      <c r="AM939" s="69"/>
      <c r="AN939" s="69"/>
      <c r="AO939" s="69"/>
      <c r="AP939" s="69"/>
      <c r="AQ939" s="69"/>
      <c r="AR939" s="69"/>
      <c r="AS939" s="69"/>
      <c r="AT939" s="69"/>
      <c r="AU939" s="69"/>
      <c r="AV939" s="69"/>
      <c r="AW939" s="69"/>
      <c r="AX939" s="69"/>
      <c r="AY939" s="69"/>
      <c r="AZ939" s="69"/>
      <c r="BA939" s="69"/>
      <c r="BB939" s="69"/>
      <c r="BC939" s="69"/>
      <c r="BD939" s="69"/>
      <c r="BE939" s="69"/>
      <c r="BF939" s="69"/>
      <c r="BG939" s="69"/>
      <c r="BH939" s="69"/>
      <c r="BI939" s="69"/>
      <c r="BJ939" s="69"/>
      <c r="BK939" s="69"/>
      <c r="BL939" s="69"/>
      <c r="BM939" s="69"/>
      <c r="BN939" s="69"/>
      <c r="BO939" s="69"/>
      <c r="BP939" s="69"/>
      <c r="BQ939" s="69"/>
      <c r="BR939" s="69"/>
      <c r="BS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c r="AC940" s="69"/>
      <c r="AD940" s="69"/>
      <c r="AE940" s="69"/>
      <c r="AF940" s="69"/>
      <c r="AG940" s="69"/>
      <c r="AH940" s="69"/>
      <c r="AI940" s="69"/>
      <c r="AJ940" s="69"/>
      <c r="AK940" s="69"/>
      <c r="AL940" s="69"/>
      <c r="AM940" s="69"/>
      <c r="AN940" s="69"/>
      <c r="AO940" s="69"/>
      <c r="AP940" s="69"/>
      <c r="AQ940" s="69"/>
      <c r="AR940" s="69"/>
      <c r="AS940" s="69"/>
      <c r="AT940" s="69"/>
      <c r="AU940" s="69"/>
      <c r="AV940" s="69"/>
      <c r="AW940" s="69"/>
      <c r="AX940" s="69"/>
      <c r="AY940" s="69"/>
      <c r="AZ940" s="69"/>
      <c r="BA940" s="69"/>
      <c r="BB940" s="69"/>
      <c r="BC940" s="69"/>
      <c r="BD940" s="69"/>
      <c r="BE940" s="69"/>
      <c r="BF940" s="69"/>
      <c r="BG940" s="69"/>
      <c r="BH940" s="69"/>
      <c r="BI940" s="69"/>
      <c r="BJ940" s="69"/>
      <c r="BK940" s="69"/>
      <c r="BL940" s="69"/>
      <c r="BM940" s="69"/>
      <c r="BN940" s="69"/>
      <c r="BO940" s="69"/>
      <c r="BP940" s="69"/>
      <c r="BQ940" s="69"/>
      <c r="BR940" s="69"/>
      <c r="BS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c r="AC941" s="69"/>
      <c r="AD941" s="69"/>
      <c r="AE941" s="69"/>
      <c r="AF941" s="69"/>
      <c r="AG941" s="69"/>
      <c r="AH941" s="69"/>
      <c r="AI941" s="69"/>
      <c r="AJ941" s="69"/>
      <c r="AK941" s="69"/>
      <c r="AL941" s="69"/>
      <c r="AM941" s="69"/>
      <c r="AN941" s="69"/>
      <c r="AO941" s="69"/>
      <c r="AP941" s="69"/>
      <c r="AQ941" s="69"/>
      <c r="AR941" s="69"/>
      <c r="AS941" s="69"/>
      <c r="AT941" s="69"/>
      <c r="AU941" s="69"/>
      <c r="AV941" s="69"/>
      <c r="AW941" s="69"/>
      <c r="AX941" s="69"/>
      <c r="AY941" s="69"/>
      <c r="AZ941" s="69"/>
      <c r="BA941" s="69"/>
      <c r="BB941" s="69"/>
      <c r="BC941" s="69"/>
      <c r="BD941" s="69"/>
      <c r="BE941" s="69"/>
      <c r="BF941" s="69"/>
      <c r="BG941" s="69"/>
      <c r="BH941" s="69"/>
      <c r="BI941" s="69"/>
      <c r="BJ941" s="69"/>
      <c r="BK941" s="69"/>
      <c r="BL941" s="69"/>
      <c r="BM941" s="69"/>
      <c r="BN941" s="69"/>
      <c r="BO941" s="69"/>
      <c r="BP941" s="69"/>
      <c r="BQ941" s="69"/>
      <c r="BR941" s="69"/>
      <c r="BS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c r="AH942" s="69"/>
      <c r="AI942" s="69"/>
      <c r="AJ942" s="69"/>
      <c r="AK942" s="69"/>
      <c r="AL942" s="69"/>
      <c r="AM942" s="69"/>
      <c r="AN942" s="69"/>
      <c r="AO942" s="69"/>
      <c r="AP942" s="69"/>
      <c r="AQ942" s="69"/>
      <c r="AR942" s="69"/>
      <c r="AS942" s="69"/>
      <c r="AT942" s="69"/>
      <c r="AU942" s="69"/>
      <c r="AV942" s="69"/>
      <c r="AW942" s="69"/>
      <c r="AX942" s="69"/>
      <c r="AY942" s="69"/>
      <c r="AZ942" s="69"/>
      <c r="BA942" s="69"/>
      <c r="BB942" s="69"/>
      <c r="BC942" s="69"/>
      <c r="BD942" s="69"/>
      <c r="BE942" s="69"/>
      <c r="BF942" s="69"/>
      <c r="BG942" s="69"/>
      <c r="BH942" s="69"/>
      <c r="BI942" s="69"/>
      <c r="BJ942" s="69"/>
      <c r="BK942" s="69"/>
      <c r="BL942" s="69"/>
      <c r="BM942" s="69"/>
      <c r="BN942" s="69"/>
      <c r="BO942" s="69"/>
      <c r="BP942" s="69"/>
      <c r="BQ942" s="69"/>
      <c r="BR942" s="69"/>
      <c r="BS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c r="AC943" s="69"/>
      <c r="AD943" s="69"/>
      <c r="AE943" s="69"/>
      <c r="AF943" s="69"/>
      <c r="AG943" s="69"/>
      <c r="AH943" s="69"/>
      <c r="AI943" s="69"/>
      <c r="AJ943" s="69"/>
      <c r="AK943" s="69"/>
      <c r="AL943" s="69"/>
      <c r="AM943" s="69"/>
      <c r="AN943" s="69"/>
      <c r="AO943" s="69"/>
      <c r="AP943" s="69"/>
      <c r="AQ943" s="69"/>
      <c r="AR943" s="69"/>
      <c r="AS943" s="69"/>
      <c r="AT943" s="69"/>
      <c r="AU943" s="69"/>
      <c r="AV943" s="69"/>
      <c r="AW943" s="69"/>
      <c r="AX943" s="69"/>
      <c r="AY943" s="69"/>
      <c r="AZ943" s="69"/>
      <c r="BA943" s="69"/>
      <c r="BB943" s="69"/>
      <c r="BC943" s="69"/>
      <c r="BD943" s="69"/>
      <c r="BE943" s="69"/>
      <c r="BF943" s="69"/>
      <c r="BG943" s="69"/>
      <c r="BH943" s="69"/>
      <c r="BI943" s="69"/>
      <c r="BJ943" s="69"/>
      <c r="BK943" s="69"/>
      <c r="BL943" s="69"/>
      <c r="BM943" s="69"/>
      <c r="BN943" s="69"/>
      <c r="BO943" s="69"/>
      <c r="BP943" s="69"/>
      <c r="BQ943" s="69"/>
      <c r="BR943" s="69"/>
      <c r="BS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c r="AL944" s="69"/>
      <c r="AM944" s="69"/>
      <c r="AN944" s="69"/>
      <c r="AO944" s="69"/>
      <c r="AP944" s="69"/>
      <c r="AQ944" s="69"/>
      <c r="AR944" s="69"/>
      <c r="AS944" s="69"/>
      <c r="AT944" s="69"/>
      <c r="AU944" s="69"/>
      <c r="AV944" s="69"/>
      <c r="AW944" s="69"/>
      <c r="AX944" s="69"/>
      <c r="AY944" s="69"/>
      <c r="AZ944" s="69"/>
      <c r="BA944" s="69"/>
      <c r="BB944" s="69"/>
      <c r="BC944" s="69"/>
      <c r="BD944" s="69"/>
      <c r="BE944" s="69"/>
      <c r="BF944" s="69"/>
      <c r="BG944" s="69"/>
      <c r="BH944" s="69"/>
      <c r="BI944" s="69"/>
      <c r="BJ944" s="69"/>
      <c r="BK944" s="69"/>
      <c r="BL944" s="69"/>
      <c r="BM944" s="69"/>
      <c r="BN944" s="69"/>
      <c r="BO944" s="69"/>
      <c r="BP944" s="69"/>
      <c r="BQ944" s="69"/>
      <c r="BR944" s="69"/>
      <c r="BS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c r="AH945" s="69"/>
      <c r="AI945" s="69"/>
      <c r="AJ945" s="69"/>
      <c r="AK945" s="69"/>
      <c r="AL945" s="69"/>
      <c r="AM945" s="69"/>
      <c r="AN945" s="69"/>
      <c r="AO945" s="69"/>
      <c r="AP945" s="69"/>
      <c r="AQ945" s="69"/>
      <c r="AR945" s="69"/>
      <c r="AS945" s="69"/>
      <c r="AT945" s="69"/>
      <c r="AU945" s="69"/>
      <c r="AV945" s="69"/>
      <c r="AW945" s="69"/>
      <c r="AX945" s="69"/>
      <c r="AY945" s="69"/>
      <c r="AZ945" s="69"/>
      <c r="BA945" s="69"/>
      <c r="BB945" s="69"/>
      <c r="BC945" s="69"/>
      <c r="BD945" s="69"/>
      <c r="BE945" s="69"/>
      <c r="BF945" s="69"/>
      <c r="BG945" s="69"/>
      <c r="BH945" s="69"/>
      <c r="BI945" s="69"/>
      <c r="BJ945" s="69"/>
      <c r="BK945" s="69"/>
      <c r="BL945" s="69"/>
      <c r="BM945" s="69"/>
      <c r="BN945" s="69"/>
      <c r="BO945" s="69"/>
      <c r="BP945" s="69"/>
      <c r="BQ945" s="69"/>
      <c r="BR945" s="69"/>
      <c r="BS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c r="AC946" s="69"/>
      <c r="AD946" s="69"/>
      <c r="AE946" s="69"/>
      <c r="AF946" s="69"/>
      <c r="AG946" s="69"/>
      <c r="AH946" s="69"/>
      <c r="AI946" s="69"/>
      <c r="AJ946" s="69"/>
      <c r="AK946" s="69"/>
      <c r="AL946" s="69"/>
      <c r="AM946" s="69"/>
      <c r="AN946" s="69"/>
      <c r="AO946" s="69"/>
      <c r="AP946" s="69"/>
      <c r="AQ946" s="69"/>
      <c r="AR946" s="69"/>
      <c r="AS946" s="69"/>
      <c r="AT946" s="69"/>
      <c r="AU946" s="69"/>
      <c r="AV946" s="69"/>
      <c r="AW946" s="69"/>
      <c r="AX946" s="69"/>
      <c r="AY946" s="69"/>
      <c r="AZ946" s="69"/>
      <c r="BA946" s="69"/>
      <c r="BB946" s="69"/>
      <c r="BC946" s="69"/>
      <c r="BD946" s="69"/>
      <c r="BE946" s="69"/>
      <c r="BF946" s="69"/>
      <c r="BG946" s="69"/>
      <c r="BH946" s="69"/>
      <c r="BI946" s="69"/>
      <c r="BJ946" s="69"/>
      <c r="BK946" s="69"/>
      <c r="BL946" s="69"/>
      <c r="BM946" s="69"/>
      <c r="BN946" s="69"/>
      <c r="BO946" s="69"/>
      <c r="BP946" s="69"/>
      <c r="BQ946" s="69"/>
      <c r="BR946" s="69"/>
      <c r="BS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c r="AC947" s="69"/>
      <c r="AD947" s="69"/>
      <c r="AE947" s="69"/>
      <c r="AF947" s="69"/>
      <c r="AG947" s="69"/>
      <c r="AH947" s="69"/>
      <c r="AI947" s="69"/>
      <c r="AJ947" s="69"/>
      <c r="AK947" s="69"/>
      <c r="AL947" s="69"/>
      <c r="AM947" s="69"/>
      <c r="AN947" s="69"/>
      <c r="AO947" s="69"/>
      <c r="AP947" s="69"/>
      <c r="AQ947" s="69"/>
      <c r="AR947" s="69"/>
      <c r="AS947" s="69"/>
      <c r="AT947" s="69"/>
      <c r="AU947" s="69"/>
      <c r="AV947" s="69"/>
      <c r="AW947" s="69"/>
      <c r="AX947" s="69"/>
      <c r="AY947" s="69"/>
      <c r="AZ947" s="69"/>
      <c r="BA947" s="69"/>
      <c r="BB947" s="69"/>
      <c r="BC947" s="69"/>
      <c r="BD947" s="69"/>
      <c r="BE947" s="69"/>
      <c r="BF947" s="69"/>
      <c r="BG947" s="69"/>
      <c r="BH947" s="69"/>
      <c r="BI947" s="69"/>
      <c r="BJ947" s="69"/>
      <c r="BK947" s="69"/>
      <c r="BL947" s="69"/>
      <c r="BM947" s="69"/>
      <c r="BN947" s="69"/>
      <c r="BO947" s="69"/>
      <c r="BP947" s="69"/>
      <c r="BQ947" s="69"/>
      <c r="BR947" s="69"/>
      <c r="BS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c r="AH948" s="69"/>
      <c r="AI948" s="69"/>
      <c r="AJ948" s="69"/>
      <c r="AK948" s="69"/>
      <c r="AL948" s="69"/>
      <c r="AM948" s="69"/>
      <c r="AN948" s="69"/>
      <c r="AO948" s="69"/>
      <c r="AP948" s="69"/>
      <c r="AQ948" s="69"/>
      <c r="AR948" s="69"/>
      <c r="AS948" s="69"/>
      <c r="AT948" s="69"/>
      <c r="AU948" s="69"/>
      <c r="AV948" s="69"/>
      <c r="AW948" s="69"/>
      <c r="AX948" s="69"/>
      <c r="AY948" s="69"/>
      <c r="AZ948" s="69"/>
      <c r="BA948" s="69"/>
      <c r="BB948" s="69"/>
      <c r="BC948" s="69"/>
      <c r="BD948" s="69"/>
      <c r="BE948" s="69"/>
      <c r="BF948" s="69"/>
      <c r="BG948" s="69"/>
      <c r="BH948" s="69"/>
      <c r="BI948" s="69"/>
      <c r="BJ948" s="69"/>
      <c r="BK948" s="69"/>
      <c r="BL948" s="69"/>
      <c r="BM948" s="69"/>
      <c r="BN948" s="69"/>
      <c r="BO948" s="69"/>
      <c r="BP948" s="69"/>
      <c r="BQ948" s="69"/>
      <c r="BR948" s="69"/>
      <c r="BS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c r="AC949" s="69"/>
      <c r="AD949" s="69"/>
      <c r="AE949" s="69"/>
      <c r="AF949" s="69"/>
      <c r="AG949" s="69"/>
      <c r="AH949" s="69"/>
      <c r="AI949" s="69"/>
      <c r="AJ949" s="69"/>
      <c r="AK949" s="69"/>
      <c r="AL949" s="69"/>
      <c r="AM949" s="69"/>
      <c r="AN949" s="69"/>
      <c r="AO949" s="69"/>
      <c r="AP949" s="69"/>
      <c r="AQ949" s="69"/>
      <c r="AR949" s="69"/>
      <c r="AS949" s="69"/>
      <c r="AT949" s="69"/>
      <c r="AU949" s="69"/>
      <c r="AV949" s="69"/>
      <c r="AW949" s="69"/>
      <c r="AX949" s="69"/>
      <c r="AY949" s="69"/>
      <c r="AZ949" s="69"/>
      <c r="BA949" s="69"/>
      <c r="BB949" s="69"/>
      <c r="BC949" s="69"/>
      <c r="BD949" s="69"/>
      <c r="BE949" s="69"/>
      <c r="BF949" s="69"/>
      <c r="BG949" s="69"/>
      <c r="BH949" s="69"/>
      <c r="BI949" s="69"/>
      <c r="BJ949" s="69"/>
      <c r="BK949" s="69"/>
      <c r="BL949" s="69"/>
      <c r="BM949" s="69"/>
      <c r="BN949" s="69"/>
      <c r="BO949" s="69"/>
      <c r="BP949" s="69"/>
      <c r="BQ949" s="69"/>
      <c r="BR949" s="69"/>
      <c r="BS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c r="AC950" s="69"/>
      <c r="AD950" s="69"/>
      <c r="AE950" s="69"/>
      <c r="AF950" s="69"/>
      <c r="AG950" s="69"/>
      <c r="AH950" s="69"/>
      <c r="AI950" s="69"/>
      <c r="AJ950" s="69"/>
      <c r="AK950" s="69"/>
      <c r="AL950" s="69"/>
      <c r="AM950" s="69"/>
      <c r="AN950" s="69"/>
      <c r="AO950" s="69"/>
      <c r="AP950" s="69"/>
      <c r="AQ950" s="69"/>
      <c r="AR950" s="69"/>
      <c r="AS950" s="69"/>
      <c r="AT950" s="69"/>
      <c r="AU950" s="69"/>
      <c r="AV950" s="69"/>
      <c r="AW950" s="69"/>
      <c r="AX950" s="69"/>
      <c r="AY950" s="69"/>
      <c r="AZ950" s="69"/>
      <c r="BA950" s="69"/>
      <c r="BB950" s="69"/>
      <c r="BC950" s="69"/>
      <c r="BD950" s="69"/>
      <c r="BE950" s="69"/>
      <c r="BF950" s="69"/>
      <c r="BG950" s="69"/>
      <c r="BH950" s="69"/>
      <c r="BI950" s="69"/>
      <c r="BJ950" s="69"/>
      <c r="BK950" s="69"/>
      <c r="BL950" s="69"/>
      <c r="BM950" s="69"/>
      <c r="BN950" s="69"/>
      <c r="BO950" s="69"/>
      <c r="BP950" s="69"/>
      <c r="BQ950" s="69"/>
      <c r="BR950" s="69"/>
      <c r="BS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c r="AH951" s="69"/>
      <c r="AI951" s="69"/>
      <c r="AJ951" s="69"/>
      <c r="AK951" s="69"/>
      <c r="AL951" s="69"/>
      <c r="AM951" s="69"/>
      <c r="AN951" s="69"/>
      <c r="AO951" s="69"/>
      <c r="AP951" s="69"/>
      <c r="AQ951" s="69"/>
      <c r="AR951" s="69"/>
      <c r="AS951" s="69"/>
      <c r="AT951" s="69"/>
      <c r="AU951" s="69"/>
      <c r="AV951" s="69"/>
      <c r="AW951" s="69"/>
      <c r="AX951" s="69"/>
      <c r="AY951" s="69"/>
      <c r="AZ951" s="69"/>
      <c r="BA951" s="69"/>
      <c r="BB951" s="69"/>
      <c r="BC951" s="69"/>
      <c r="BD951" s="69"/>
      <c r="BE951" s="69"/>
      <c r="BF951" s="69"/>
      <c r="BG951" s="69"/>
      <c r="BH951" s="69"/>
      <c r="BI951" s="69"/>
      <c r="BJ951" s="69"/>
      <c r="BK951" s="69"/>
      <c r="BL951" s="69"/>
      <c r="BM951" s="69"/>
      <c r="BN951" s="69"/>
      <c r="BO951" s="69"/>
      <c r="BP951" s="69"/>
      <c r="BQ951" s="69"/>
      <c r="BR951" s="69"/>
      <c r="BS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c r="AC952" s="69"/>
      <c r="AD952" s="69"/>
      <c r="AE952" s="69"/>
      <c r="AF952" s="69"/>
      <c r="AG952" s="69"/>
      <c r="AH952" s="69"/>
      <c r="AI952" s="69"/>
      <c r="AJ952" s="69"/>
      <c r="AK952" s="69"/>
      <c r="AL952" s="69"/>
      <c r="AM952" s="69"/>
      <c r="AN952" s="69"/>
      <c r="AO952" s="69"/>
      <c r="AP952" s="69"/>
      <c r="AQ952" s="69"/>
      <c r="AR952" s="69"/>
      <c r="AS952" s="69"/>
      <c r="AT952" s="69"/>
      <c r="AU952" s="69"/>
      <c r="AV952" s="69"/>
      <c r="AW952" s="69"/>
      <c r="AX952" s="69"/>
      <c r="AY952" s="69"/>
      <c r="AZ952" s="69"/>
      <c r="BA952" s="69"/>
      <c r="BB952" s="69"/>
      <c r="BC952" s="69"/>
      <c r="BD952" s="69"/>
      <c r="BE952" s="69"/>
      <c r="BF952" s="69"/>
      <c r="BG952" s="69"/>
      <c r="BH952" s="69"/>
      <c r="BI952" s="69"/>
      <c r="BJ952" s="69"/>
      <c r="BK952" s="69"/>
      <c r="BL952" s="69"/>
      <c r="BM952" s="69"/>
      <c r="BN952" s="69"/>
      <c r="BO952" s="69"/>
      <c r="BP952" s="69"/>
      <c r="BQ952" s="69"/>
      <c r="BR952" s="69"/>
      <c r="BS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c r="AC953" s="69"/>
      <c r="AD953" s="69"/>
      <c r="AE953" s="69"/>
      <c r="AF953" s="69"/>
      <c r="AG953" s="69"/>
      <c r="AH953" s="69"/>
      <c r="AI953" s="69"/>
      <c r="AJ953" s="69"/>
      <c r="AK953" s="69"/>
      <c r="AL953" s="69"/>
      <c r="AM953" s="69"/>
      <c r="AN953" s="69"/>
      <c r="AO953" s="69"/>
      <c r="AP953" s="69"/>
      <c r="AQ953" s="69"/>
      <c r="AR953" s="69"/>
      <c r="AS953" s="69"/>
      <c r="AT953" s="69"/>
      <c r="AU953" s="69"/>
      <c r="AV953" s="69"/>
      <c r="AW953" s="69"/>
      <c r="AX953" s="69"/>
      <c r="AY953" s="69"/>
      <c r="AZ953" s="69"/>
      <c r="BA953" s="69"/>
      <c r="BB953" s="69"/>
      <c r="BC953" s="69"/>
      <c r="BD953" s="69"/>
      <c r="BE953" s="69"/>
      <c r="BF953" s="69"/>
      <c r="BG953" s="69"/>
      <c r="BH953" s="69"/>
      <c r="BI953" s="69"/>
      <c r="BJ953" s="69"/>
      <c r="BK953" s="69"/>
      <c r="BL953" s="69"/>
      <c r="BM953" s="69"/>
      <c r="BN953" s="69"/>
      <c r="BO953" s="69"/>
      <c r="BP953" s="69"/>
      <c r="BQ953" s="69"/>
      <c r="BR953" s="69"/>
      <c r="BS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c r="AH954" s="69"/>
      <c r="AI954" s="69"/>
      <c r="AJ954" s="69"/>
      <c r="AK954" s="69"/>
      <c r="AL954" s="69"/>
      <c r="AM954" s="69"/>
      <c r="AN954" s="69"/>
      <c r="AO954" s="69"/>
      <c r="AP954" s="69"/>
      <c r="AQ954" s="69"/>
      <c r="AR954" s="69"/>
      <c r="AS954" s="69"/>
      <c r="AT954" s="69"/>
      <c r="AU954" s="69"/>
      <c r="AV954" s="69"/>
      <c r="AW954" s="69"/>
      <c r="AX954" s="69"/>
      <c r="AY954" s="69"/>
      <c r="AZ954" s="69"/>
      <c r="BA954" s="69"/>
      <c r="BB954" s="69"/>
      <c r="BC954" s="69"/>
      <c r="BD954" s="69"/>
      <c r="BE954" s="69"/>
      <c r="BF954" s="69"/>
      <c r="BG954" s="69"/>
      <c r="BH954" s="69"/>
      <c r="BI954" s="69"/>
      <c r="BJ954" s="69"/>
      <c r="BK954" s="69"/>
      <c r="BL954" s="69"/>
      <c r="BM954" s="69"/>
      <c r="BN954" s="69"/>
      <c r="BO954" s="69"/>
      <c r="BP954" s="69"/>
      <c r="BQ954" s="69"/>
      <c r="BR954" s="69"/>
      <c r="BS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c r="AC955" s="69"/>
      <c r="AD955" s="69"/>
      <c r="AE955" s="69"/>
      <c r="AF955" s="69"/>
      <c r="AG955" s="69"/>
      <c r="AH955" s="69"/>
      <c r="AI955" s="69"/>
      <c r="AJ955" s="69"/>
      <c r="AK955" s="69"/>
      <c r="AL955" s="69"/>
      <c r="AM955" s="69"/>
      <c r="AN955" s="69"/>
      <c r="AO955" s="69"/>
      <c r="AP955" s="69"/>
      <c r="AQ955" s="69"/>
      <c r="AR955" s="69"/>
      <c r="AS955" s="69"/>
      <c r="AT955" s="69"/>
      <c r="AU955" s="69"/>
      <c r="AV955" s="69"/>
      <c r="AW955" s="69"/>
      <c r="AX955" s="69"/>
      <c r="AY955" s="69"/>
      <c r="AZ955" s="69"/>
      <c r="BA955" s="69"/>
      <c r="BB955" s="69"/>
      <c r="BC955" s="69"/>
      <c r="BD955" s="69"/>
      <c r="BE955" s="69"/>
      <c r="BF955" s="69"/>
      <c r="BG955" s="69"/>
      <c r="BH955" s="69"/>
      <c r="BI955" s="69"/>
      <c r="BJ955" s="69"/>
      <c r="BK955" s="69"/>
      <c r="BL955" s="69"/>
      <c r="BM955" s="69"/>
      <c r="BN955" s="69"/>
      <c r="BO955" s="69"/>
      <c r="BP955" s="69"/>
      <c r="BQ955" s="69"/>
      <c r="BR955" s="69"/>
      <c r="BS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c r="AC956" s="69"/>
      <c r="AD956" s="69"/>
      <c r="AE956" s="69"/>
      <c r="AF956" s="69"/>
      <c r="AG956" s="69"/>
      <c r="AH956" s="69"/>
      <c r="AI956" s="69"/>
      <c r="AJ956" s="69"/>
      <c r="AK956" s="69"/>
      <c r="AL956" s="69"/>
      <c r="AM956" s="69"/>
      <c r="AN956" s="69"/>
      <c r="AO956" s="69"/>
      <c r="AP956" s="69"/>
      <c r="AQ956" s="69"/>
      <c r="AR956" s="69"/>
      <c r="AS956" s="69"/>
      <c r="AT956" s="69"/>
      <c r="AU956" s="69"/>
      <c r="AV956" s="69"/>
      <c r="AW956" s="69"/>
      <c r="AX956" s="69"/>
      <c r="AY956" s="69"/>
      <c r="AZ956" s="69"/>
      <c r="BA956" s="69"/>
      <c r="BB956" s="69"/>
      <c r="BC956" s="69"/>
      <c r="BD956" s="69"/>
      <c r="BE956" s="69"/>
      <c r="BF956" s="69"/>
      <c r="BG956" s="69"/>
      <c r="BH956" s="69"/>
      <c r="BI956" s="69"/>
      <c r="BJ956" s="69"/>
      <c r="BK956" s="69"/>
      <c r="BL956" s="69"/>
      <c r="BM956" s="69"/>
      <c r="BN956" s="69"/>
      <c r="BO956" s="69"/>
      <c r="BP956" s="69"/>
      <c r="BQ956" s="69"/>
      <c r="BR956" s="69"/>
      <c r="BS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c r="AH957" s="69"/>
      <c r="AI957" s="69"/>
      <c r="AJ957" s="69"/>
      <c r="AK957" s="69"/>
      <c r="AL957" s="69"/>
      <c r="AM957" s="69"/>
      <c r="AN957" s="69"/>
      <c r="AO957" s="69"/>
      <c r="AP957" s="69"/>
      <c r="AQ957" s="69"/>
      <c r="AR957" s="69"/>
      <c r="AS957" s="69"/>
      <c r="AT957" s="69"/>
      <c r="AU957" s="69"/>
      <c r="AV957" s="69"/>
      <c r="AW957" s="69"/>
      <c r="AX957" s="69"/>
      <c r="AY957" s="69"/>
      <c r="AZ957" s="69"/>
      <c r="BA957" s="69"/>
      <c r="BB957" s="69"/>
      <c r="BC957" s="69"/>
      <c r="BD957" s="69"/>
      <c r="BE957" s="69"/>
      <c r="BF957" s="69"/>
      <c r="BG957" s="69"/>
      <c r="BH957" s="69"/>
      <c r="BI957" s="69"/>
      <c r="BJ957" s="69"/>
      <c r="BK957" s="69"/>
      <c r="BL957" s="69"/>
      <c r="BM957" s="69"/>
      <c r="BN957" s="69"/>
      <c r="BO957" s="69"/>
      <c r="BP957" s="69"/>
      <c r="BQ957" s="69"/>
      <c r="BR957" s="69"/>
      <c r="BS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c r="AC958" s="69"/>
      <c r="AD958" s="69"/>
      <c r="AE958" s="69"/>
      <c r="AF958" s="69"/>
      <c r="AG958" s="69"/>
      <c r="AH958" s="69"/>
      <c r="AI958" s="69"/>
      <c r="AJ958" s="69"/>
      <c r="AK958" s="69"/>
      <c r="AL958" s="69"/>
      <c r="AM958" s="69"/>
      <c r="AN958" s="69"/>
      <c r="AO958" s="69"/>
      <c r="AP958" s="69"/>
      <c r="AQ958" s="69"/>
      <c r="AR958" s="69"/>
      <c r="AS958" s="69"/>
      <c r="AT958" s="69"/>
      <c r="AU958" s="69"/>
      <c r="AV958" s="69"/>
      <c r="AW958" s="69"/>
      <c r="AX958" s="69"/>
      <c r="AY958" s="69"/>
      <c r="AZ958" s="69"/>
      <c r="BA958" s="69"/>
      <c r="BB958" s="69"/>
      <c r="BC958" s="69"/>
      <c r="BD958" s="69"/>
      <c r="BE958" s="69"/>
      <c r="BF958" s="69"/>
      <c r="BG958" s="69"/>
      <c r="BH958" s="69"/>
      <c r="BI958" s="69"/>
      <c r="BJ958" s="69"/>
      <c r="BK958" s="69"/>
      <c r="BL958" s="69"/>
      <c r="BM958" s="69"/>
      <c r="BN958" s="69"/>
      <c r="BO958" s="69"/>
      <c r="BP958" s="69"/>
      <c r="BQ958" s="69"/>
      <c r="BR958" s="69"/>
      <c r="BS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c r="AC959" s="69"/>
      <c r="AD959" s="69"/>
      <c r="AE959" s="69"/>
      <c r="AF959" s="69"/>
      <c r="AG959" s="69"/>
      <c r="AH959" s="69"/>
      <c r="AI959" s="69"/>
      <c r="AJ959" s="69"/>
      <c r="AK959" s="69"/>
      <c r="AL959" s="69"/>
      <c r="AM959" s="69"/>
      <c r="AN959" s="69"/>
      <c r="AO959" s="69"/>
      <c r="AP959" s="69"/>
      <c r="AQ959" s="69"/>
      <c r="AR959" s="69"/>
      <c r="AS959" s="69"/>
      <c r="AT959" s="69"/>
      <c r="AU959" s="69"/>
      <c r="AV959" s="69"/>
      <c r="AW959" s="69"/>
      <c r="AX959" s="69"/>
      <c r="AY959" s="69"/>
      <c r="AZ959" s="69"/>
      <c r="BA959" s="69"/>
      <c r="BB959" s="69"/>
      <c r="BC959" s="69"/>
      <c r="BD959" s="69"/>
      <c r="BE959" s="69"/>
      <c r="BF959" s="69"/>
      <c r="BG959" s="69"/>
      <c r="BH959" s="69"/>
      <c r="BI959" s="69"/>
      <c r="BJ959" s="69"/>
      <c r="BK959" s="69"/>
      <c r="BL959" s="69"/>
      <c r="BM959" s="69"/>
      <c r="BN959" s="69"/>
      <c r="BO959" s="69"/>
      <c r="BP959" s="69"/>
      <c r="BQ959" s="69"/>
      <c r="BR959" s="69"/>
      <c r="BS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c r="AH960" s="69"/>
      <c r="AI960" s="69"/>
      <c r="AJ960" s="69"/>
      <c r="AK960" s="69"/>
      <c r="AL960" s="69"/>
      <c r="AM960" s="69"/>
      <c r="AN960" s="69"/>
      <c r="AO960" s="69"/>
      <c r="AP960" s="69"/>
      <c r="AQ960" s="69"/>
      <c r="AR960" s="69"/>
      <c r="AS960" s="69"/>
      <c r="AT960" s="69"/>
      <c r="AU960" s="69"/>
      <c r="AV960" s="69"/>
      <c r="AW960" s="69"/>
      <c r="AX960" s="69"/>
      <c r="AY960" s="69"/>
      <c r="AZ960" s="69"/>
      <c r="BA960" s="69"/>
      <c r="BB960" s="69"/>
      <c r="BC960" s="69"/>
      <c r="BD960" s="69"/>
      <c r="BE960" s="69"/>
      <c r="BF960" s="69"/>
      <c r="BG960" s="69"/>
      <c r="BH960" s="69"/>
      <c r="BI960" s="69"/>
      <c r="BJ960" s="69"/>
      <c r="BK960" s="69"/>
      <c r="BL960" s="69"/>
      <c r="BM960" s="69"/>
      <c r="BN960" s="69"/>
      <c r="BO960" s="69"/>
      <c r="BP960" s="69"/>
      <c r="BQ960" s="69"/>
      <c r="BR960" s="69"/>
      <c r="BS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c r="AC961" s="69"/>
      <c r="AD961" s="69"/>
      <c r="AE961" s="69"/>
      <c r="AF961" s="69"/>
      <c r="AG961" s="69"/>
      <c r="AH961" s="69"/>
      <c r="AI961" s="69"/>
      <c r="AJ961" s="69"/>
      <c r="AK961" s="69"/>
      <c r="AL961" s="69"/>
      <c r="AM961" s="69"/>
      <c r="AN961" s="69"/>
      <c r="AO961" s="69"/>
      <c r="AP961" s="69"/>
      <c r="AQ961" s="69"/>
      <c r="AR961" s="69"/>
      <c r="AS961" s="69"/>
      <c r="AT961" s="69"/>
      <c r="AU961" s="69"/>
      <c r="AV961" s="69"/>
      <c r="AW961" s="69"/>
      <c r="AX961" s="69"/>
      <c r="AY961" s="69"/>
      <c r="AZ961" s="69"/>
      <c r="BA961" s="69"/>
      <c r="BB961" s="69"/>
      <c r="BC961" s="69"/>
      <c r="BD961" s="69"/>
      <c r="BE961" s="69"/>
      <c r="BF961" s="69"/>
      <c r="BG961" s="69"/>
      <c r="BH961" s="69"/>
      <c r="BI961" s="69"/>
      <c r="BJ961" s="69"/>
      <c r="BK961" s="69"/>
      <c r="BL961" s="69"/>
      <c r="BM961" s="69"/>
      <c r="BN961" s="69"/>
      <c r="BO961" s="69"/>
      <c r="BP961" s="69"/>
      <c r="BQ961" s="69"/>
      <c r="BR961" s="69"/>
      <c r="BS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c r="AL962" s="69"/>
      <c r="AM962" s="69"/>
      <c r="AN962" s="69"/>
      <c r="AO962" s="69"/>
      <c r="AP962" s="69"/>
      <c r="AQ962" s="69"/>
      <c r="AR962" s="69"/>
      <c r="AS962" s="69"/>
      <c r="AT962" s="69"/>
      <c r="AU962" s="69"/>
      <c r="AV962" s="69"/>
      <c r="AW962" s="69"/>
      <c r="AX962" s="69"/>
      <c r="AY962" s="69"/>
      <c r="AZ962" s="69"/>
      <c r="BA962" s="69"/>
      <c r="BB962" s="69"/>
      <c r="BC962" s="69"/>
      <c r="BD962" s="69"/>
      <c r="BE962" s="69"/>
      <c r="BF962" s="69"/>
      <c r="BG962" s="69"/>
      <c r="BH962" s="69"/>
      <c r="BI962" s="69"/>
      <c r="BJ962" s="69"/>
      <c r="BK962" s="69"/>
      <c r="BL962" s="69"/>
      <c r="BM962" s="69"/>
      <c r="BN962" s="69"/>
      <c r="BO962" s="69"/>
      <c r="BP962" s="69"/>
      <c r="BQ962" s="69"/>
      <c r="BR962" s="69"/>
      <c r="BS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c r="AH963" s="69"/>
      <c r="AI963" s="69"/>
      <c r="AJ963" s="69"/>
      <c r="AK963" s="69"/>
      <c r="AL963" s="69"/>
      <c r="AM963" s="69"/>
      <c r="AN963" s="69"/>
      <c r="AO963" s="69"/>
      <c r="AP963" s="69"/>
      <c r="AQ963" s="69"/>
      <c r="AR963" s="69"/>
      <c r="AS963" s="69"/>
      <c r="AT963" s="69"/>
      <c r="AU963" s="69"/>
      <c r="AV963" s="69"/>
      <c r="AW963" s="69"/>
      <c r="AX963" s="69"/>
      <c r="AY963" s="69"/>
      <c r="AZ963" s="69"/>
      <c r="BA963" s="69"/>
      <c r="BB963" s="69"/>
      <c r="BC963" s="69"/>
      <c r="BD963" s="69"/>
      <c r="BE963" s="69"/>
      <c r="BF963" s="69"/>
      <c r="BG963" s="69"/>
      <c r="BH963" s="69"/>
      <c r="BI963" s="69"/>
      <c r="BJ963" s="69"/>
      <c r="BK963" s="69"/>
      <c r="BL963" s="69"/>
      <c r="BM963" s="69"/>
      <c r="BN963" s="69"/>
      <c r="BO963" s="69"/>
      <c r="BP963" s="69"/>
      <c r="BQ963" s="69"/>
      <c r="BR963" s="69"/>
      <c r="BS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c r="AC964" s="69"/>
      <c r="AD964" s="69"/>
      <c r="AE964" s="69"/>
      <c r="AF964" s="69"/>
      <c r="AG964" s="69"/>
      <c r="AH964" s="69"/>
      <c r="AI964" s="69"/>
      <c r="AJ964" s="69"/>
      <c r="AK964" s="69"/>
      <c r="AL964" s="69"/>
      <c r="AM964" s="69"/>
      <c r="AN964" s="69"/>
      <c r="AO964" s="69"/>
      <c r="AP964" s="69"/>
      <c r="AQ964" s="69"/>
      <c r="AR964" s="69"/>
      <c r="AS964" s="69"/>
      <c r="AT964" s="69"/>
      <c r="AU964" s="69"/>
      <c r="AV964" s="69"/>
      <c r="AW964" s="69"/>
      <c r="AX964" s="69"/>
      <c r="AY964" s="69"/>
      <c r="AZ964" s="69"/>
      <c r="BA964" s="69"/>
      <c r="BB964" s="69"/>
      <c r="BC964" s="69"/>
      <c r="BD964" s="69"/>
      <c r="BE964" s="69"/>
      <c r="BF964" s="69"/>
      <c r="BG964" s="69"/>
      <c r="BH964" s="69"/>
      <c r="BI964" s="69"/>
      <c r="BJ964" s="69"/>
      <c r="BK964" s="69"/>
      <c r="BL964" s="69"/>
      <c r="BM964" s="69"/>
      <c r="BN964" s="69"/>
      <c r="BO964" s="69"/>
      <c r="BP964" s="69"/>
      <c r="BQ964" s="69"/>
      <c r="BR964" s="69"/>
      <c r="BS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c r="AC965" s="69"/>
      <c r="AD965" s="69"/>
      <c r="AE965" s="69"/>
      <c r="AF965" s="69"/>
      <c r="AG965" s="69"/>
      <c r="AH965" s="69"/>
      <c r="AI965" s="69"/>
      <c r="AJ965" s="69"/>
      <c r="AK965" s="69"/>
      <c r="AL965" s="69"/>
      <c r="AM965" s="69"/>
      <c r="AN965" s="69"/>
      <c r="AO965" s="69"/>
      <c r="AP965" s="69"/>
      <c r="AQ965" s="69"/>
      <c r="AR965" s="69"/>
      <c r="AS965" s="69"/>
      <c r="AT965" s="69"/>
      <c r="AU965" s="69"/>
      <c r="AV965" s="69"/>
      <c r="AW965" s="69"/>
      <c r="AX965" s="69"/>
      <c r="AY965" s="69"/>
      <c r="AZ965" s="69"/>
      <c r="BA965" s="69"/>
      <c r="BB965" s="69"/>
      <c r="BC965" s="69"/>
      <c r="BD965" s="69"/>
      <c r="BE965" s="69"/>
      <c r="BF965" s="69"/>
      <c r="BG965" s="69"/>
      <c r="BH965" s="69"/>
      <c r="BI965" s="69"/>
      <c r="BJ965" s="69"/>
      <c r="BK965" s="69"/>
      <c r="BL965" s="69"/>
      <c r="BM965" s="69"/>
      <c r="BN965" s="69"/>
      <c r="BO965" s="69"/>
      <c r="BP965" s="69"/>
      <c r="BQ965" s="69"/>
      <c r="BR965" s="69"/>
      <c r="BS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c r="AH966" s="69"/>
      <c r="AI966" s="69"/>
      <c r="AJ966" s="69"/>
      <c r="AK966" s="69"/>
      <c r="AL966" s="69"/>
      <c r="AM966" s="69"/>
      <c r="AN966" s="69"/>
      <c r="AO966" s="69"/>
      <c r="AP966" s="69"/>
      <c r="AQ966" s="69"/>
      <c r="AR966" s="69"/>
      <c r="AS966" s="69"/>
      <c r="AT966" s="69"/>
      <c r="AU966" s="69"/>
      <c r="AV966" s="69"/>
      <c r="AW966" s="69"/>
      <c r="AX966" s="69"/>
      <c r="AY966" s="69"/>
      <c r="AZ966" s="69"/>
      <c r="BA966" s="69"/>
      <c r="BB966" s="69"/>
      <c r="BC966" s="69"/>
      <c r="BD966" s="69"/>
      <c r="BE966" s="69"/>
      <c r="BF966" s="69"/>
      <c r="BG966" s="69"/>
      <c r="BH966" s="69"/>
      <c r="BI966" s="69"/>
      <c r="BJ966" s="69"/>
      <c r="BK966" s="69"/>
      <c r="BL966" s="69"/>
      <c r="BM966" s="69"/>
      <c r="BN966" s="69"/>
      <c r="BO966" s="69"/>
      <c r="BP966" s="69"/>
      <c r="BQ966" s="69"/>
      <c r="BR966" s="69"/>
      <c r="BS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c r="AC967" s="69"/>
      <c r="AD967" s="69"/>
      <c r="AE967" s="69"/>
      <c r="AF967" s="69"/>
      <c r="AG967" s="69"/>
      <c r="AH967" s="69"/>
      <c r="AI967" s="69"/>
      <c r="AJ967" s="69"/>
      <c r="AK967" s="69"/>
      <c r="AL967" s="69"/>
      <c r="AM967" s="69"/>
      <c r="AN967" s="69"/>
      <c r="AO967" s="69"/>
      <c r="AP967" s="69"/>
      <c r="AQ967" s="69"/>
      <c r="AR967" s="69"/>
      <c r="AS967" s="69"/>
      <c r="AT967" s="69"/>
      <c r="AU967" s="69"/>
      <c r="AV967" s="69"/>
      <c r="AW967" s="69"/>
      <c r="AX967" s="69"/>
      <c r="AY967" s="69"/>
      <c r="AZ967" s="69"/>
      <c r="BA967" s="69"/>
      <c r="BB967" s="69"/>
      <c r="BC967" s="69"/>
      <c r="BD967" s="69"/>
      <c r="BE967" s="69"/>
      <c r="BF967" s="69"/>
      <c r="BG967" s="69"/>
      <c r="BH967" s="69"/>
      <c r="BI967" s="69"/>
      <c r="BJ967" s="69"/>
      <c r="BK967" s="69"/>
      <c r="BL967" s="69"/>
      <c r="BM967" s="69"/>
      <c r="BN967" s="69"/>
      <c r="BO967" s="69"/>
      <c r="BP967" s="69"/>
      <c r="BQ967" s="69"/>
      <c r="BR967" s="69"/>
      <c r="BS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c r="AC968" s="69"/>
      <c r="AD968" s="69"/>
      <c r="AE968" s="69"/>
      <c r="AF968" s="69"/>
      <c r="AG968" s="69"/>
      <c r="AH968" s="69"/>
      <c r="AI968" s="69"/>
      <c r="AJ968" s="69"/>
      <c r="AK968" s="69"/>
      <c r="AL968" s="69"/>
      <c r="AM968" s="69"/>
      <c r="AN968" s="69"/>
      <c r="AO968" s="69"/>
      <c r="AP968" s="69"/>
      <c r="AQ968" s="69"/>
      <c r="AR968" s="69"/>
      <c r="AS968" s="69"/>
      <c r="AT968" s="69"/>
      <c r="AU968" s="69"/>
      <c r="AV968" s="69"/>
      <c r="AW968" s="69"/>
      <c r="AX968" s="69"/>
      <c r="AY968" s="69"/>
      <c r="AZ968" s="69"/>
      <c r="BA968" s="69"/>
      <c r="BB968" s="69"/>
      <c r="BC968" s="69"/>
      <c r="BD968" s="69"/>
      <c r="BE968" s="69"/>
      <c r="BF968" s="69"/>
      <c r="BG968" s="69"/>
      <c r="BH968" s="69"/>
      <c r="BI968" s="69"/>
      <c r="BJ968" s="69"/>
      <c r="BK968" s="69"/>
      <c r="BL968" s="69"/>
      <c r="BM968" s="69"/>
      <c r="BN968" s="69"/>
      <c r="BO968" s="69"/>
      <c r="BP968" s="69"/>
      <c r="BQ968" s="69"/>
      <c r="BR968" s="69"/>
      <c r="BS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c r="AH969" s="69"/>
      <c r="AI969" s="69"/>
      <c r="AJ969" s="69"/>
      <c r="AK969" s="69"/>
      <c r="AL969" s="69"/>
      <c r="AM969" s="69"/>
      <c r="AN969" s="69"/>
      <c r="AO969" s="69"/>
      <c r="AP969" s="69"/>
      <c r="AQ969" s="69"/>
      <c r="AR969" s="69"/>
      <c r="AS969" s="69"/>
      <c r="AT969" s="69"/>
      <c r="AU969" s="69"/>
      <c r="AV969" s="69"/>
      <c r="AW969" s="69"/>
      <c r="AX969" s="69"/>
      <c r="AY969" s="69"/>
      <c r="AZ969" s="69"/>
      <c r="BA969" s="69"/>
      <c r="BB969" s="69"/>
      <c r="BC969" s="69"/>
      <c r="BD969" s="69"/>
      <c r="BE969" s="69"/>
      <c r="BF969" s="69"/>
      <c r="BG969" s="69"/>
      <c r="BH969" s="69"/>
      <c r="BI969" s="69"/>
      <c r="BJ969" s="69"/>
      <c r="BK969" s="69"/>
      <c r="BL969" s="69"/>
      <c r="BM969" s="69"/>
      <c r="BN969" s="69"/>
      <c r="BO969" s="69"/>
      <c r="BP969" s="69"/>
      <c r="BQ969" s="69"/>
      <c r="BR969" s="69"/>
      <c r="BS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c r="AC970" s="69"/>
      <c r="AD970" s="69"/>
      <c r="AE970" s="69"/>
      <c r="AF970" s="69"/>
      <c r="AG970" s="69"/>
      <c r="AH970" s="69"/>
      <c r="AI970" s="69"/>
      <c r="AJ970" s="69"/>
      <c r="AK970" s="69"/>
      <c r="AL970" s="69"/>
      <c r="AM970" s="69"/>
      <c r="AN970" s="69"/>
      <c r="AO970" s="69"/>
      <c r="AP970" s="69"/>
      <c r="AQ970" s="69"/>
      <c r="AR970" s="69"/>
      <c r="AS970" s="69"/>
      <c r="AT970" s="69"/>
      <c r="AU970" s="69"/>
      <c r="AV970" s="69"/>
      <c r="AW970" s="69"/>
      <c r="AX970" s="69"/>
      <c r="AY970" s="69"/>
      <c r="AZ970" s="69"/>
      <c r="BA970" s="69"/>
      <c r="BB970" s="69"/>
      <c r="BC970" s="69"/>
      <c r="BD970" s="69"/>
      <c r="BE970" s="69"/>
      <c r="BF970" s="69"/>
      <c r="BG970" s="69"/>
      <c r="BH970" s="69"/>
      <c r="BI970" s="69"/>
      <c r="BJ970" s="69"/>
      <c r="BK970" s="69"/>
      <c r="BL970" s="69"/>
      <c r="BM970" s="69"/>
      <c r="BN970" s="69"/>
      <c r="BO970" s="69"/>
      <c r="BP970" s="69"/>
      <c r="BQ970" s="69"/>
      <c r="BR970" s="69"/>
      <c r="BS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c r="AC971" s="69"/>
      <c r="AD971" s="69"/>
      <c r="AE971" s="69"/>
      <c r="AF971" s="69"/>
      <c r="AG971" s="69"/>
      <c r="AH971" s="69"/>
      <c r="AI971" s="69"/>
      <c r="AJ971" s="69"/>
      <c r="AK971" s="69"/>
      <c r="AL971" s="69"/>
      <c r="AM971" s="69"/>
      <c r="AN971" s="69"/>
      <c r="AO971" s="69"/>
      <c r="AP971" s="69"/>
      <c r="AQ971" s="69"/>
      <c r="AR971" s="69"/>
      <c r="AS971" s="69"/>
      <c r="AT971" s="69"/>
      <c r="AU971" s="69"/>
      <c r="AV971" s="69"/>
      <c r="AW971" s="69"/>
      <c r="AX971" s="69"/>
      <c r="AY971" s="69"/>
      <c r="AZ971" s="69"/>
      <c r="BA971" s="69"/>
      <c r="BB971" s="69"/>
      <c r="BC971" s="69"/>
      <c r="BD971" s="69"/>
      <c r="BE971" s="69"/>
      <c r="BF971" s="69"/>
      <c r="BG971" s="69"/>
      <c r="BH971" s="69"/>
      <c r="BI971" s="69"/>
      <c r="BJ971" s="69"/>
      <c r="BK971" s="69"/>
      <c r="BL971" s="69"/>
      <c r="BM971" s="69"/>
      <c r="BN971" s="69"/>
      <c r="BO971" s="69"/>
      <c r="BP971" s="69"/>
      <c r="BQ971" s="69"/>
      <c r="BR971" s="69"/>
      <c r="BS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c r="AH972" s="69"/>
      <c r="AI972" s="69"/>
      <c r="AJ972" s="69"/>
      <c r="AK972" s="69"/>
      <c r="AL972" s="69"/>
      <c r="AM972" s="69"/>
      <c r="AN972" s="69"/>
      <c r="AO972" s="69"/>
      <c r="AP972" s="69"/>
      <c r="AQ972" s="69"/>
      <c r="AR972" s="69"/>
      <c r="AS972" s="69"/>
      <c r="AT972" s="69"/>
      <c r="AU972" s="69"/>
      <c r="AV972" s="69"/>
      <c r="AW972" s="69"/>
      <c r="AX972" s="69"/>
      <c r="AY972" s="69"/>
      <c r="AZ972" s="69"/>
      <c r="BA972" s="69"/>
      <c r="BB972" s="69"/>
      <c r="BC972" s="69"/>
      <c r="BD972" s="69"/>
      <c r="BE972" s="69"/>
      <c r="BF972" s="69"/>
      <c r="BG972" s="69"/>
      <c r="BH972" s="69"/>
      <c r="BI972" s="69"/>
      <c r="BJ972" s="69"/>
      <c r="BK972" s="69"/>
      <c r="BL972" s="69"/>
      <c r="BM972" s="69"/>
      <c r="BN972" s="69"/>
      <c r="BO972" s="69"/>
      <c r="BP972" s="69"/>
      <c r="BQ972" s="69"/>
      <c r="BR972" s="69"/>
      <c r="BS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c r="AC973" s="69"/>
      <c r="AD973" s="69"/>
      <c r="AE973" s="69"/>
      <c r="AF973" s="69"/>
      <c r="AG973" s="69"/>
      <c r="AH973" s="69"/>
      <c r="AI973" s="69"/>
      <c r="AJ973" s="69"/>
      <c r="AK973" s="69"/>
      <c r="AL973" s="69"/>
      <c r="AM973" s="69"/>
      <c r="AN973" s="69"/>
      <c r="AO973" s="69"/>
      <c r="AP973" s="69"/>
      <c r="AQ973" s="69"/>
      <c r="AR973" s="69"/>
      <c r="AS973" s="69"/>
      <c r="AT973" s="69"/>
      <c r="AU973" s="69"/>
      <c r="AV973" s="69"/>
      <c r="AW973" s="69"/>
      <c r="AX973" s="69"/>
      <c r="AY973" s="69"/>
      <c r="AZ973" s="69"/>
      <c r="BA973" s="69"/>
      <c r="BB973" s="69"/>
      <c r="BC973" s="69"/>
      <c r="BD973" s="69"/>
      <c r="BE973" s="69"/>
      <c r="BF973" s="69"/>
      <c r="BG973" s="69"/>
      <c r="BH973" s="69"/>
      <c r="BI973" s="69"/>
      <c r="BJ973" s="69"/>
      <c r="BK973" s="69"/>
      <c r="BL973" s="69"/>
      <c r="BM973" s="69"/>
      <c r="BN973" s="69"/>
      <c r="BO973" s="69"/>
      <c r="BP973" s="69"/>
      <c r="BQ973" s="69"/>
      <c r="BR973" s="69"/>
      <c r="BS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c r="AC974" s="69"/>
      <c r="AD974" s="69"/>
      <c r="AE974" s="69"/>
      <c r="AF974" s="69"/>
      <c r="AG974" s="69"/>
      <c r="AH974" s="69"/>
      <c r="AI974" s="69"/>
      <c r="AJ974" s="69"/>
      <c r="AK974" s="69"/>
      <c r="AL974" s="69"/>
      <c r="AM974" s="69"/>
      <c r="AN974" s="69"/>
      <c r="AO974" s="69"/>
      <c r="AP974" s="69"/>
      <c r="AQ974" s="69"/>
      <c r="AR974" s="69"/>
      <c r="AS974" s="69"/>
      <c r="AT974" s="69"/>
      <c r="AU974" s="69"/>
      <c r="AV974" s="69"/>
      <c r="AW974" s="69"/>
      <c r="AX974" s="69"/>
      <c r="AY974" s="69"/>
      <c r="AZ974" s="69"/>
      <c r="BA974" s="69"/>
      <c r="BB974" s="69"/>
      <c r="BC974" s="69"/>
      <c r="BD974" s="69"/>
      <c r="BE974" s="69"/>
      <c r="BF974" s="69"/>
      <c r="BG974" s="69"/>
      <c r="BH974" s="69"/>
      <c r="BI974" s="69"/>
      <c r="BJ974" s="69"/>
      <c r="BK974" s="69"/>
      <c r="BL974" s="69"/>
      <c r="BM974" s="69"/>
      <c r="BN974" s="69"/>
      <c r="BO974" s="69"/>
      <c r="BP974" s="69"/>
      <c r="BQ974" s="69"/>
      <c r="BR974" s="69"/>
      <c r="BS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c r="AH975" s="69"/>
      <c r="AI975" s="69"/>
      <c r="AJ975" s="69"/>
      <c r="AK975" s="69"/>
      <c r="AL975" s="69"/>
      <c r="AM975" s="69"/>
      <c r="AN975" s="69"/>
      <c r="AO975" s="69"/>
      <c r="AP975" s="69"/>
      <c r="AQ975" s="69"/>
      <c r="AR975" s="69"/>
      <c r="AS975" s="69"/>
      <c r="AT975" s="69"/>
      <c r="AU975" s="69"/>
      <c r="AV975" s="69"/>
      <c r="AW975" s="69"/>
      <c r="AX975" s="69"/>
      <c r="AY975" s="69"/>
      <c r="AZ975" s="69"/>
      <c r="BA975" s="69"/>
      <c r="BB975" s="69"/>
      <c r="BC975" s="69"/>
      <c r="BD975" s="69"/>
      <c r="BE975" s="69"/>
      <c r="BF975" s="69"/>
      <c r="BG975" s="69"/>
      <c r="BH975" s="69"/>
      <c r="BI975" s="69"/>
      <c r="BJ975" s="69"/>
      <c r="BK975" s="69"/>
      <c r="BL975" s="69"/>
      <c r="BM975" s="69"/>
      <c r="BN975" s="69"/>
      <c r="BO975" s="69"/>
      <c r="BP975" s="69"/>
      <c r="BQ975" s="69"/>
      <c r="BR975" s="69"/>
      <c r="BS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c r="AC976" s="69"/>
      <c r="AD976" s="69"/>
      <c r="AE976" s="69"/>
      <c r="AF976" s="69"/>
      <c r="AG976" s="69"/>
      <c r="AH976" s="69"/>
      <c r="AI976" s="69"/>
      <c r="AJ976" s="69"/>
      <c r="AK976" s="69"/>
      <c r="AL976" s="69"/>
      <c r="AM976" s="69"/>
      <c r="AN976" s="69"/>
      <c r="AO976" s="69"/>
      <c r="AP976" s="69"/>
      <c r="AQ976" s="69"/>
      <c r="AR976" s="69"/>
      <c r="AS976" s="69"/>
      <c r="AT976" s="69"/>
      <c r="AU976" s="69"/>
      <c r="AV976" s="69"/>
      <c r="AW976" s="69"/>
      <c r="AX976" s="69"/>
      <c r="AY976" s="69"/>
      <c r="AZ976" s="69"/>
      <c r="BA976" s="69"/>
      <c r="BB976" s="69"/>
      <c r="BC976" s="69"/>
      <c r="BD976" s="69"/>
      <c r="BE976" s="69"/>
      <c r="BF976" s="69"/>
      <c r="BG976" s="69"/>
      <c r="BH976" s="69"/>
      <c r="BI976" s="69"/>
      <c r="BJ976" s="69"/>
      <c r="BK976" s="69"/>
      <c r="BL976" s="69"/>
      <c r="BM976" s="69"/>
      <c r="BN976" s="69"/>
      <c r="BO976" s="69"/>
      <c r="BP976" s="69"/>
      <c r="BQ976" s="69"/>
      <c r="BR976" s="69"/>
      <c r="BS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c r="AC977" s="69"/>
      <c r="AD977" s="69"/>
      <c r="AE977" s="69"/>
      <c r="AF977" s="69"/>
      <c r="AG977" s="69"/>
      <c r="AH977" s="69"/>
      <c r="AI977" s="69"/>
      <c r="AJ977" s="69"/>
      <c r="AK977" s="69"/>
      <c r="AL977" s="69"/>
      <c r="AM977" s="69"/>
      <c r="AN977" s="69"/>
      <c r="AO977" s="69"/>
      <c r="AP977" s="69"/>
      <c r="AQ977" s="69"/>
      <c r="AR977" s="69"/>
      <c r="AS977" s="69"/>
      <c r="AT977" s="69"/>
      <c r="AU977" s="69"/>
      <c r="AV977" s="69"/>
      <c r="AW977" s="69"/>
      <c r="AX977" s="69"/>
      <c r="AY977" s="69"/>
      <c r="AZ977" s="69"/>
      <c r="BA977" s="69"/>
      <c r="BB977" s="69"/>
      <c r="BC977" s="69"/>
      <c r="BD977" s="69"/>
      <c r="BE977" s="69"/>
      <c r="BF977" s="69"/>
      <c r="BG977" s="69"/>
      <c r="BH977" s="69"/>
      <c r="BI977" s="69"/>
      <c r="BJ977" s="69"/>
      <c r="BK977" s="69"/>
      <c r="BL977" s="69"/>
      <c r="BM977" s="69"/>
      <c r="BN977" s="69"/>
      <c r="BO977" s="69"/>
      <c r="BP977" s="69"/>
      <c r="BQ977" s="69"/>
      <c r="BR977" s="69"/>
      <c r="BS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c r="AH978" s="69"/>
      <c r="AI978" s="69"/>
      <c r="AJ978" s="69"/>
      <c r="AK978" s="69"/>
      <c r="AL978" s="69"/>
      <c r="AM978" s="69"/>
      <c r="AN978" s="69"/>
      <c r="AO978" s="69"/>
      <c r="AP978" s="69"/>
      <c r="AQ978" s="69"/>
      <c r="AR978" s="69"/>
      <c r="AS978" s="69"/>
      <c r="AT978" s="69"/>
      <c r="AU978" s="69"/>
      <c r="AV978" s="69"/>
      <c r="AW978" s="69"/>
      <c r="AX978" s="69"/>
      <c r="AY978" s="69"/>
      <c r="AZ978" s="69"/>
      <c r="BA978" s="69"/>
      <c r="BB978" s="69"/>
      <c r="BC978" s="69"/>
      <c r="BD978" s="69"/>
      <c r="BE978" s="69"/>
      <c r="BF978" s="69"/>
      <c r="BG978" s="69"/>
      <c r="BH978" s="69"/>
      <c r="BI978" s="69"/>
      <c r="BJ978" s="69"/>
      <c r="BK978" s="69"/>
      <c r="BL978" s="69"/>
      <c r="BM978" s="69"/>
      <c r="BN978" s="69"/>
      <c r="BO978" s="69"/>
      <c r="BP978" s="69"/>
      <c r="BQ978" s="69"/>
      <c r="BR978" s="69"/>
      <c r="BS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c r="AC979" s="69"/>
      <c r="AD979" s="69"/>
      <c r="AE979" s="69"/>
      <c r="AF979" s="69"/>
      <c r="AG979" s="69"/>
      <c r="AH979" s="69"/>
      <c r="AI979" s="69"/>
      <c r="AJ979" s="69"/>
      <c r="AK979" s="69"/>
      <c r="AL979" s="69"/>
      <c r="AM979" s="69"/>
      <c r="AN979" s="69"/>
      <c r="AO979" s="69"/>
      <c r="AP979" s="69"/>
      <c r="AQ979" s="69"/>
      <c r="AR979" s="69"/>
      <c r="AS979" s="69"/>
      <c r="AT979" s="69"/>
      <c r="AU979" s="69"/>
      <c r="AV979" s="69"/>
      <c r="AW979" s="69"/>
      <c r="AX979" s="69"/>
      <c r="AY979" s="69"/>
      <c r="AZ979" s="69"/>
      <c r="BA979" s="69"/>
      <c r="BB979" s="69"/>
      <c r="BC979" s="69"/>
      <c r="BD979" s="69"/>
      <c r="BE979" s="69"/>
      <c r="BF979" s="69"/>
      <c r="BG979" s="69"/>
      <c r="BH979" s="69"/>
      <c r="BI979" s="69"/>
      <c r="BJ979" s="69"/>
      <c r="BK979" s="69"/>
      <c r="BL979" s="69"/>
      <c r="BM979" s="69"/>
      <c r="BN979" s="69"/>
      <c r="BO979" s="69"/>
      <c r="BP979" s="69"/>
      <c r="BQ979" s="69"/>
      <c r="BR979" s="69"/>
      <c r="BS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c r="AC980" s="69"/>
      <c r="AD980" s="69"/>
      <c r="AE980" s="69"/>
      <c r="AF980" s="69"/>
      <c r="AG980" s="69"/>
      <c r="AH980" s="69"/>
      <c r="AI980" s="69"/>
      <c r="AJ980" s="69"/>
      <c r="AK980" s="69"/>
      <c r="AL980" s="69"/>
      <c r="AM980" s="69"/>
      <c r="AN980" s="69"/>
      <c r="AO980" s="69"/>
      <c r="AP980" s="69"/>
      <c r="AQ980" s="69"/>
      <c r="AR980" s="69"/>
      <c r="AS980" s="69"/>
      <c r="AT980" s="69"/>
      <c r="AU980" s="69"/>
      <c r="AV980" s="69"/>
      <c r="AW980" s="69"/>
      <c r="AX980" s="69"/>
      <c r="AY980" s="69"/>
      <c r="AZ980" s="69"/>
      <c r="BA980" s="69"/>
      <c r="BB980" s="69"/>
      <c r="BC980" s="69"/>
      <c r="BD980" s="69"/>
      <c r="BE980" s="69"/>
      <c r="BF980" s="69"/>
      <c r="BG980" s="69"/>
      <c r="BH980" s="69"/>
      <c r="BI980" s="69"/>
      <c r="BJ980" s="69"/>
      <c r="BK980" s="69"/>
      <c r="BL980" s="69"/>
      <c r="BM980" s="69"/>
      <c r="BN980" s="69"/>
      <c r="BO980" s="69"/>
      <c r="BP980" s="69"/>
      <c r="BQ980" s="69"/>
      <c r="BR980" s="69"/>
      <c r="BS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c r="AH981" s="69"/>
      <c r="AI981" s="69"/>
      <c r="AJ981" s="69"/>
      <c r="AK981" s="69"/>
      <c r="AL981" s="69"/>
      <c r="AM981" s="69"/>
      <c r="AN981" s="69"/>
      <c r="AO981" s="69"/>
      <c r="AP981" s="69"/>
      <c r="AQ981" s="69"/>
      <c r="AR981" s="69"/>
      <c r="AS981" s="69"/>
      <c r="AT981" s="69"/>
      <c r="AU981" s="69"/>
      <c r="AV981" s="69"/>
      <c r="AW981" s="69"/>
      <c r="AX981" s="69"/>
      <c r="AY981" s="69"/>
      <c r="AZ981" s="69"/>
      <c r="BA981" s="69"/>
      <c r="BB981" s="69"/>
      <c r="BC981" s="69"/>
      <c r="BD981" s="69"/>
      <c r="BE981" s="69"/>
      <c r="BF981" s="69"/>
      <c r="BG981" s="69"/>
      <c r="BH981" s="69"/>
      <c r="BI981" s="69"/>
      <c r="BJ981" s="69"/>
      <c r="BK981" s="69"/>
      <c r="BL981" s="69"/>
      <c r="BM981" s="69"/>
      <c r="BN981" s="69"/>
      <c r="BO981" s="69"/>
      <c r="BP981" s="69"/>
      <c r="BQ981" s="69"/>
      <c r="BR981" s="69"/>
      <c r="BS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c r="AC982" s="69"/>
      <c r="AD982" s="69"/>
      <c r="AE982" s="69"/>
      <c r="AF982" s="69"/>
      <c r="AG982" s="69"/>
      <c r="AH982" s="69"/>
      <c r="AI982" s="69"/>
      <c r="AJ982" s="69"/>
      <c r="AK982" s="69"/>
      <c r="AL982" s="69"/>
      <c r="AM982" s="69"/>
      <c r="AN982" s="69"/>
      <c r="AO982" s="69"/>
      <c r="AP982" s="69"/>
      <c r="AQ982" s="69"/>
      <c r="AR982" s="69"/>
      <c r="AS982" s="69"/>
      <c r="AT982" s="69"/>
      <c r="AU982" s="69"/>
      <c r="AV982" s="69"/>
      <c r="AW982" s="69"/>
      <c r="AX982" s="69"/>
      <c r="AY982" s="69"/>
      <c r="AZ982" s="69"/>
      <c r="BA982" s="69"/>
      <c r="BB982" s="69"/>
      <c r="BC982" s="69"/>
      <c r="BD982" s="69"/>
      <c r="BE982" s="69"/>
      <c r="BF982" s="69"/>
      <c r="BG982" s="69"/>
      <c r="BH982" s="69"/>
      <c r="BI982" s="69"/>
      <c r="BJ982" s="69"/>
      <c r="BK982" s="69"/>
      <c r="BL982" s="69"/>
      <c r="BM982" s="69"/>
      <c r="BN982" s="69"/>
      <c r="BO982" s="69"/>
      <c r="BP982" s="69"/>
      <c r="BQ982" s="69"/>
      <c r="BR982" s="69"/>
      <c r="BS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c r="AC983" s="69"/>
      <c r="AD983" s="69"/>
      <c r="AE983" s="69"/>
      <c r="AF983" s="69"/>
      <c r="AG983" s="69"/>
      <c r="AH983" s="69"/>
      <c r="AI983" s="69"/>
      <c r="AJ983" s="69"/>
      <c r="AK983" s="69"/>
      <c r="AL983" s="69"/>
      <c r="AM983" s="69"/>
      <c r="AN983" s="69"/>
      <c r="AO983" s="69"/>
      <c r="AP983" s="69"/>
      <c r="AQ983" s="69"/>
      <c r="AR983" s="69"/>
      <c r="AS983" s="69"/>
      <c r="AT983" s="69"/>
      <c r="AU983" s="69"/>
      <c r="AV983" s="69"/>
      <c r="AW983" s="69"/>
      <c r="AX983" s="69"/>
      <c r="AY983" s="69"/>
      <c r="AZ983" s="69"/>
      <c r="BA983" s="69"/>
      <c r="BB983" s="69"/>
      <c r="BC983" s="69"/>
      <c r="BD983" s="69"/>
      <c r="BE983" s="69"/>
      <c r="BF983" s="69"/>
      <c r="BG983" s="69"/>
      <c r="BH983" s="69"/>
      <c r="BI983" s="69"/>
      <c r="BJ983" s="69"/>
      <c r="BK983" s="69"/>
      <c r="BL983" s="69"/>
      <c r="BM983" s="69"/>
      <c r="BN983" s="69"/>
      <c r="BO983" s="69"/>
      <c r="BP983" s="69"/>
      <c r="BQ983" s="69"/>
      <c r="BR983" s="69"/>
      <c r="BS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c r="AH984" s="69"/>
      <c r="AI984" s="69"/>
      <c r="AJ984" s="69"/>
      <c r="AK984" s="69"/>
      <c r="AL984" s="69"/>
      <c r="AM984" s="69"/>
      <c r="AN984" s="69"/>
      <c r="AO984" s="69"/>
      <c r="AP984" s="69"/>
      <c r="AQ984" s="69"/>
      <c r="AR984" s="69"/>
      <c r="AS984" s="69"/>
      <c r="AT984" s="69"/>
      <c r="AU984" s="69"/>
      <c r="AV984" s="69"/>
      <c r="AW984" s="69"/>
      <c r="AX984" s="69"/>
      <c r="AY984" s="69"/>
      <c r="AZ984" s="69"/>
      <c r="BA984" s="69"/>
      <c r="BB984" s="69"/>
      <c r="BC984" s="69"/>
      <c r="BD984" s="69"/>
      <c r="BE984" s="69"/>
      <c r="BF984" s="69"/>
      <c r="BG984" s="69"/>
      <c r="BH984" s="69"/>
      <c r="BI984" s="69"/>
      <c r="BJ984" s="69"/>
      <c r="BK984" s="69"/>
      <c r="BL984" s="69"/>
      <c r="BM984" s="69"/>
      <c r="BN984" s="69"/>
      <c r="BO984" s="69"/>
      <c r="BP984" s="69"/>
      <c r="BQ984" s="69"/>
      <c r="BR984" s="69"/>
      <c r="BS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c r="AC985" s="69"/>
      <c r="AD985" s="69"/>
      <c r="AE985" s="69"/>
      <c r="AF985" s="69"/>
      <c r="AG985" s="69"/>
      <c r="AH985" s="69"/>
      <c r="AI985" s="69"/>
      <c r="AJ985" s="69"/>
      <c r="AK985" s="69"/>
      <c r="AL985" s="69"/>
      <c r="AM985" s="69"/>
      <c r="AN985" s="69"/>
      <c r="AO985" s="69"/>
      <c r="AP985" s="69"/>
      <c r="AQ985" s="69"/>
      <c r="AR985" s="69"/>
      <c r="AS985" s="69"/>
      <c r="AT985" s="69"/>
      <c r="AU985" s="69"/>
      <c r="AV985" s="69"/>
      <c r="AW985" s="69"/>
      <c r="AX985" s="69"/>
      <c r="AY985" s="69"/>
      <c r="AZ985" s="69"/>
      <c r="BA985" s="69"/>
      <c r="BB985" s="69"/>
      <c r="BC985" s="69"/>
      <c r="BD985" s="69"/>
      <c r="BE985" s="69"/>
      <c r="BF985" s="69"/>
      <c r="BG985" s="69"/>
      <c r="BH985" s="69"/>
      <c r="BI985" s="69"/>
      <c r="BJ985" s="69"/>
      <c r="BK985" s="69"/>
      <c r="BL985" s="69"/>
      <c r="BM985" s="69"/>
      <c r="BN985" s="69"/>
      <c r="BO985" s="69"/>
      <c r="BP985" s="69"/>
      <c r="BQ985" s="69"/>
      <c r="BR985" s="69"/>
      <c r="BS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c r="AC986" s="69"/>
      <c r="AD986" s="69"/>
      <c r="AE986" s="69"/>
      <c r="AF986" s="69"/>
      <c r="AG986" s="69"/>
      <c r="AH986" s="69"/>
      <c r="AI986" s="69"/>
      <c r="AJ986" s="69"/>
      <c r="AK986" s="69"/>
      <c r="AL986" s="69"/>
      <c r="AM986" s="69"/>
      <c r="AN986" s="69"/>
      <c r="AO986" s="69"/>
      <c r="AP986" s="69"/>
      <c r="AQ986" s="69"/>
      <c r="AR986" s="69"/>
      <c r="AS986" s="69"/>
      <c r="AT986" s="69"/>
      <c r="AU986" s="69"/>
      <c r="AV986" s="69"/>
      <c r="AW986" s="69"/>
      <c r="AX986" s="69"/>
      <c r="AY986" s="69"/>
      <c r="AZ986" s="69"/>
      <c r="BA986" s="69"/>
      <c r="BB986" s="69"/>
      <c r="BC986" s="69"/>
      <c r="BD986" s="69"/>
      <c r="BE986" s="69"/>
      <c r="BF986" s="69"/>
      <c r="BG986" s="69"/>
      <c r="BH986" s="69"/>
      <c r="BI986" s="69"/>
      <c r="BJ986" s="69"/>
      <c r="BK986" s="69"/>
      <c r="BL986" s="69"/>
      <c r="BM986" s="69"/>
      <c r="BN986" s="69"/>
      <c r="BO986" s="69"/>
      <c r="BP986" s="69"/>
      <c r="BQ986" s="69"/>
      <c r="BR986" s="69"/>
      <c r="BS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c r="AH987" s="69"/>
      <c r="AI987" s="69"/>
      <c r="AJ987" s="69"/>
      <c r="AK987" s="69"/>
      <c r="AL987" s="69"/>
      <c r="AM987" s="69"/>
      <c r="AN987" s="69"/>
      <c r="AO987" s="69"/>
      <c r="AP987" s="69"/>
      <c r="AQ987" s="69"/>
      <c r="AR987" s="69"/>
      <c r="AS987" s="69"/>
      <c r="AT987" s="69"/>
      <c r="AU987" s="69"/>
      <c r="AV987" s="69"/>
      <c r="AW987" s="69"/>
      <c r="AX987" s="69"/>
      <c r="AY987" s="69"/>
      <c r="AZ987" s="69"/>
      <c r="BA987" s="69"/>
      <c r="BB987" s="69"/>
      <c r="BC987" s="69"/>
      <c r="BD987" s="69"/>
      <c r="BE987" s="69"/>
      <c r="BF987" s="69"/>
      <c r="BG987" s="69"/>
      <c r="BH987" s="69"/>
      <c r="BI987" s="69"/>
      <c r="BJ987" s="69"/>
      <c r="BK987" s="69"/>
      <c r="BL987" s="69"/>
      <c r="BM987" s="69"/>
      <c r="BN987" s="69"/>
      <c r="BO987" s="69"/>
      <c r="BP987" s="69"/>
      <c r="BQ987" s="69"/>
      <c r="BR987" s="69"/>
      <c r="BS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c r="AC988" s="69"/>
      <c r="AD988" s="69"/>
      <c r="AE988" s="69"/>
      <c r="AF988" s="69"/>
      <c r="AG988" s="69"/>
      <c r="AH988" s="69"/>
      <c r="AI988" s="69"/>
      <c r="AJ988" s="69"/>
      <c r="AK988" s="69"/>
      <c r="AL988" s="69"/>
      <c r="AM988" s="69"/>
      <c r="AN988" s="69"/>
      <c r="AO988" s="69"/>
      <c r="AP988" s="69"/>
      <c r="AQ988" s="69"/>
      <c r="AR988" s="69"/>
      <c r="AS988" s="69"/>
      <c r="AT988" s="69"/>
      <c r="AU988" s="69"/>
      <c r="AV988" s="69"/>
      <c r="AW988" s="69"/>
      <c r="AX988" s="69"/>
      <c r="AY988" s="69"/>
      <c r="AZ988" s="69"/>
      <c r="BA988" s="69"/>
      <c r="BB988" s="69"/>
      <c r="BC988" s="69"/>
      <c r="BD988" s="69"/>
      <c r="BE988" s="69"/>
      <c r="BF988" s="69"/>
      <c r="BG988" s="69"/>
      <c r="BH988" s="69"/>
      <c r="BI988" s="69"/>
      <c r="BJ988" s="69"/>
      <c r="BK988" s="69"/>
      <c r="BL988" s="69"/>
      <c r="BM988" s="69"/>
      <c r="BN988" s="69"/>
      <c r="BO988" s="69"/>
      <c r="BP988" s="69"/>
      <c r="BQ988" s="69"/>
      <c r="BR988" s="69"/>
      <c r="BS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c r="AC989" s="69"/>
      <c r="AD989" s="69"/>
      <c r="AE989" s="69"/>
      <c r="AF989" s="69"/>
      <c r="AG989" s="69"/>
      <c r="AH989" s="69"/>
      <c r="AI989" s="69"/>
      <c r="AJ989" s="69"/>
      <c r="AK989" s="69"/>
      <c r="AL989" s="69"/>
      <c r="AM989" s="69"/>
      <c r="AN989" s="69"/>
      <c r="AO989" s="69"/>
      <c r="AP989" s="69"/>
      <c r="AQ989" s="69"/>
      <c r="AR989" s="69"/>
      <c r="AS989" s="69"/>
      <c r="AT989" s="69"/>
      <c r="AU989" s="69"/>
      <c r="AV989" s="69"/>
      <c r="AW989" s="69"/>
      <c r="AX989" s="69"/>
      <c r="AY989" s="69"/>
      <c r="AZ989" s="69"/>
      <c r="BA989" s="69"/>
      <c r="BB989" s="69"/>
      <c r="BC989" s="69"/>
      <c r="BD989" s="69"/>
      <c r="BE989" s="69"/>
      <c r="BF989" s="69"/>
      <c r="BG989" s="69"/>
      <c r="BH989" s="69"/>
      <c r="BI989" s="69"/>
      <c r="BJ989" s="69"/>
      <c r="BK989" s="69"/>
      <c r="BL989" s="69"/>
      <c r="BM989" s="69"/>
      <c r="BN989" s="69"/>
      <c r="BO989" s="69"/>
      <c r="BP989" s="69"/>
      <c r="BQ989" s="69"/>
      <c r="BR989" s="69"/>
      <c r="BS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c r="AH990" s="69"/>
      <c r="AI990" s="69"/>
      <c r="AJ990" s="69"/>
      <c r="AK990" s="69"/>
      <c r="AL990" s="69"/>
      <c r="AM990" s="69"/>
      <c r="AN990" s="69"/>
      <c r="AO990" s="69"/>
      <c r="AP990" s="69"/>
      <c r="AQ990" s="69"/>
      <c r="AR990" s="69"/>
      <c r="AS990" s="69"/>
      <c r="AT990" s="69"/>
      <c r="AU990" s="69"/>
      <c r="AV990" s="69"/>
      <c r="AW990" s="69"/>
      <c r="AX990" s="69"/>
      <c r="AY990" s="69"/>
      <c r="AZ990" s="69"/>
      <c r="BA990" s="69"/>
      <c r="BB990" s="69"/>
      <c r="BC990" s="69"/>
      <c r="BD990" s="69"/>
      <c r="BE990" s="69"/>
      <c r="BF990" s="69"/>
      <c r="BG990" s="69"/>
      <c r="BH990" s="69"/>
      <c r="BI990" s="69"/>
      <c r="BJ990" s="69"/>
      <c r="BK990" s="69"/>
      <c r="BL990" s="69"/>
      <c r="BM990" s="69"/>
      <c r="BN990" s="69"/>
      <c r="BO990" s="69"/>
      <c r="BP990" s="69"/>
      <c r="BQ990" s="69"/>
      <c r="BR990" s="69"/>
      <c r="BS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c r="AL991" s="69"/>
      <c r="AM991" s="69"/>
      <c r="AN991" s="69"/>
      <c r="AO991" s="69"/>
      <c r="AP991" s="69"/>
      <c r="AQ991" s="69"/>
      <c r="AR991" s="69"/>
      <c r="AS991" s="69"/>
      <c r="AT991" s="69"/>
      <c r="AU991" s="69"/>
      <c r="AV991" s="69"/>
      <c r="AW991" s="69"/>
      <c r="AX991" s="69"/>
      <c r="AY991" s="69"/>
      <c r="AZ991" s="69"/>
      <c r="BA991" s="69"/>
      <c r="BB991" s="69"/>
      <c r="BC991" s="69"/>
      <c r="BD991" s="69"/>
      <c r="BE991" s="69"/>
      <c r="BF991" s="69"/>
      <c r="BG991" s="69"/>
      <c r="BH991" s="69"/>
      <c r="BI991" s="69"/>
      <c r="BJ991" s="69"/>
      <c r="BK991" s="69"/>
      <c r="BL991" s="69"/>
      <c r="BM991" s="69"/>
      <c r="BN991" s="69"/>
      <c r="BO991" s="69"/>
      <c r="BP991" s="69"/>
      <c r="BQ991" s="69"/>
      <c r="BR991" s="69"/>
      <c r="BS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c r="AC992" s="69"/>
      <c r="AD992" s="69"/>
      <c r="AE992" s="69"/>
      <c r="AF992" s="69"/>
      <c r="AG992" s="69"/>
      <c r="AH992" s="69"/>
      <c r="AI992" s="69"/>
      <c r="AJ992" s="69"/>
      <c r="AK992" s="69"/>
      <c r="AL992" s="69"/>
      <c r="AM992" s="69"/>
      <c r="AN992" s="69"/>
      <c r="AO992" s="69"/>
      <c r="AP992" s="69"/>
      <c r="AQ992" s="69"/>
      <c r="AR992" s="69"/>
      <c r="AS992" s="69"/>
      <c r="AT992" s="69"/>
      <c r="AU992" s="69"/>
      <c r="AV992" s="69"/>
      <c r="AW992" s="69"/>
      <c r="AX992" s="69"/>
      <c r="AY992" s="69"/>
      <c r="AZ992" s="69"/>
      <c r="BA992" s="69"/>
      <c r="BB992" s="69"/>
      <c r="BC992" s="69"/>
      <c r="BD992" s="69"/>
      <c r="BE992" s="69"/>
      <c r="BF992" s="69"/>
      <c r="BG992" s="69"/>
      <c r="BH992" s="69"/>
      <c r="BI992" s="69"/>
      <c r="BJ992" s="69"/>
      <c r="BK992" s="69"/>
      <c r="BL992" s="69"/>
      <c r="BM992" s="69"/>
      <c r="BN992" s="69"/>
      <c r="BO992" s="69"/>
      <c r="BP992" s="69"/>
      <c r="BQ992" s="69"/>
      <c r="BR992" s="69"/>
      <c r="BS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c r="AL993" s="69"/>
      <c r="AM993" s="69"/>
      <c r="AN993" s="69"/>
      <c r="AO993" s="69"/>
      <c r="AP993" s="69"/>
      <c r="AQ993" s="69"/>
      <c r="AR993" s="69"/>
      <c r="AS993" s="69"/>
      <c r="AT993" s="69"/>
      <c r="AU993" s="69"/>
      <c r="AV993" s="69"/>
      <c r="AW993" s="69"/>
      <c r="AX993" s="69"/>
      <c r="AY993" s="69"/>
      <c r="AZ993" s="69"/>
      <c r="BA993" s="69"/>
      <c r="BB993" s="69"/>
      <c r="BC993" s="69"/>
      <c r="BD993" s="69"/>
      <c r="BE993" s="69"/>
      <c r="BF993" s="69"/>
      <c r="BG993" s="69"/>
      <c r="BH993" s="69"/>
      <c r="BI993" s="69"/>
      <c r="BJ993" s="69"/>
      <c r="BK993" s="69"/>
      <c r="BL993" s="69"/>
      <c r="BM993" s="69"/>
      <c r="BN993" s="69"/>
      <c r="BO993" s="69"/>
      <c r="BP993" s="69"/>
      <c r="BQ993" s="69"/>
      <c r="BR993" s="69"/>
      <c r="BS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c r="AC994" s="69"/>
      <c r="AD994" s="69"/>
      <c r="AE994" s="69"/>
      <c r="AF994" s="69"/>
      <c r="AG994" s="69"/>
      <c r="AH994" s="69"/>
      <c r="AI994" s="69"/>
      <c r="AJ994" s="69"/>
      <c r="AK994" s="69"/>
      <c r="AL994" s="69"/>
      <c r="AM994" s="69"/>
      <c r="AN994" s="69"/>
      <c r="AO994" s="69"/>
      <c r="AP994" s="69"/>
      <c r="AQ994" s="69"/>
      <c r="AR994" s="69"/>
      <c r="AS994" s="69"/>
      <c r="AT994" s="69"/>
      <c r="AU994" s="69"/>
      <c r="AV994" s="69"/>
      <c r="AW994" s="69"/>
      <c r="AX994" s="69"/>
      <c r="AY994" s="69"/>
      <c r="AZ994" s="69"/>
      <c r="BA994" s="69"/>
      <c r="BB994" s="69"/>
      <c r="BC994" s="69"/>
      <c r="BD994" s="69"/>
      <c r="BE994" s="69"/>
      <c r="BF994" s="69"/>
      <c r="BG994" s="69"/>
      <c r="BH994" s="69"/>
      <c r="BI994" s="69"/>
      <c r="BJ994" s="69"/>
      <c r="BK994" s="69"/>
      <c r="BL994" s="69"/>
      <c r="BM994" s="69"/>
      <c r="BN994" s="69"/>
      <c r="BO994" s="69"/>
      <c r="BP994" s="69"/>
      <c r="BQ994" s="69"/>
      <c r="BR994" s="69"/>
      <c r="BS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c r="AC995" s="69"/>
      <c r="AD995" s="69"/>
      <c r="AE995" s="69"/>
      <c r="AF995" s="69"/>
      <c r="AG995" s="69"/>
      <c r="AH995" s="69"/>
      <c r="AI995" s="69"/>
      <c r="AJ995" s="69"/>
      <c r="AK995" s="69"/>
      <c r="AL995" s="69"/>
      <c r="AM995" s="69"/>
      <c r="AN995" s="69"/>
      <c r="AO995" s="69"/>
      <c r="AP995" s="69"/>
      <c r="AQ995" s="69"/>
      <c r="AR995" s="69"/>
      <c r="AS995" s="69"/>
      <c r="AT995" s="69"/>
      <c r="AU995" s="69"/>
      <c r="AV995" s="69"/>
      <c r="AW995" s="69"/>
      <c r="AX995" s="69"/>
      <c r="AY995" s="69"/>
      <c r="AZ995" s="69"/>
      <c r="BA995" s="69"/>
      <c r="BB995" s="69"/>
      <c r="BC995" s="69"/>
      <c r="BD995" s="69"/>
      <c r="BE995" s="69"/>
      <c r="BF995" s="69"/>
      <c r="BG995" s="69"/>
      <c r="BH995" s="69"/>
      <c r="BI995" s="69"/>
      <c r="BJ995" s="69"/>
      <c r="BK995" s="69"/>
      <c r="BL995" s="69"/>
      <c r="BM995" s="69"/>
      <c r="BN995" s="69"/>
      <c r="BO995" s="69"/>
      <c r="BP995" s="69"/>
      <c r="BQ995" s="69"/>
      <c r="BR995" s="69"/>
      <c r="BS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c r="AH996" s="69"/>
      <c r="AI996" s="69"/>
      <c r="AJ996" s="69"/>
      <c r="AK996" s="69"/>
      <c r="AL996" s="69"/>
      <c r="AM996" s="69"/>
      <c r="AN996" s="69"/>
      <c r="AO996" s="69"/>
      <c r="AP996" s="69"/>
      <c r="AQ996" s="69"/>
      <c r="AR996" s="69"/>
      <c r="AS996" s="69"/>
      <c r="AT996" s="69"/>
      <c r="AU996" s="69"/>
      <c r="AV996" s="69"/>
      <c r="AW996" s="69"/>
      <c r="AX996" s="69"/>
      <c r="AY996" s="69"/>
      <c r="AZ996" s="69"/>
      <c r="BA996" s="69"/>
      <c r="BB996" s="69"/>
      <c r="BC996" s="69"/>
      <c r="BD996" s="69"/>
      <c r="BE996" s="69"/>
      <c r="BF996" s="69"/>
      <c r="BG996" s="69"/>
      <c r="BH996" s="69"/>
      <c r="BI996" s="69"/>
      <c r="BJ996" s="69"/>
      <c r="BK996" s="69"/>
      <c r="BL996" s="69"/>
      <c r="BM996" s="69"/>
      <c r="BN996" s="69"/>
      <c r="BO996" s="69"/>
      <c r="BP996" s="69"/>
      <c r="BQ996" s="69"/>
      <c r="BR996" s="69"/>
      <c r="BS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c r="AC997" s="69"/>
      <c r="AD997" s="69"/>
      <c r="AE997" s="69"/>
      <c r="AF997" s="69"/>
      <c r="AG997" s="69"/>
      <c r="AH997" s="69"/>
      <c r="AI997" s="69"/>
      <c r="AJ997" s="69"/>
      <c r="AK997" s="69"/>
      <c r="AL997" s="69"/>
      <c r="AM997" s="69"/>
      <c r="AN997" s="69"/>
      <c r="AO997" s="69"/>
      <c r="AP997" s="69"/>
      <c r="AQ997" s="69"/>
      <c r="AR997" s="69"/>
      <c r="AS997" s="69"/>
      <c r="AT997" s="69"/>
      <c r="AU997" s="69"/>
      <c r="AV997" s="69"/>
      <c r="AW997" s="69"/>
      <c r="AX997" s="69"/>
      <c r="AY997" s="69"/>
      <c r="AZ997" s="69"/>
      <c r="BA997" s="69"/>
      <c r="BB997" s="69"/>
      <c r="BC997" s="69"/>
      <c r="BD997" s="69"/>
      <c r="BE997" s="69"/>
      <c r="BF997" s="69"/>
      <c r="BG997" s="69"/>
      <c r="BH997" s="69"/>
      <c r="BI997" s="69"/>
      <c r="BJ997" s="69"/>
      <c r="BK997" s="69"/>
      <c r="BL997" s="69"/>
      <c r="BM997" s="69"/>
      <c r="BN997" s="69"/>
      <c r="BO997" s="69"/>
      <c r="BP997" s="69"/>
      <c r="BQ997" s="69"/>
      <c r="BR997" s="69"/>
      <c r="BS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c r="AC998" s="69"/>
      <c r="AD998" s="69"/>
      <c r="AE998" s="69"/>
      <c r="AF998" s="69"/>
      <c r="AG998" s="69"/>
      <c r="AH998" s="69"/>
      <c r="AI998" s="69"/>
      <c r="AJ998" s="69"/>
      <c r="AK998" s="69"/>
      <c r="AL998" s="69"/>
      <c r="AM998" s="69"/>
      <c r="AN998" s="69"/>
      <c r="AO998" s="69"/>
      <c r="AP998" s="69"/>
      <c r="AQ998" s="69"/>
      <c r="AR998" s="69"/>
      <c r="AS998" s="69"/>
      <c r="AT998" s="69"/>
      <c r="AU998" s="69"/>
      <c r="AV998" s="69"/>
      <c r="AW998" s="69"/>
      <c r="AX998" s="69"/>
      <c r="AY998" s="69"/>
      <c r="AZ998" s="69"/>
      <c r="BA998" s="69"/>
      <c r="BB998" s="69"/>
      <c r="BC998" s="69"/>
      <c r="BD998" s="69"/>
      <c r="BE998" s="69"/>
      <c r="BF998" s="69"/>
      <c r="BG998" s="69"/>
      <c r="BH998" s="69"/>
      <c r="BI998" s="69"/>
      <c r="BJ998" s="69"/>
      <c r="BK998" s="69"/>
      <c r="BL998" s="69"/>
      <c r="BM998" s="69"/>
      <c r="BN998" s="69"/>
      <c r="BO998" s="69"/>
      <c r="BP998" s="69"/>
      <c r="BQ998" s="69"/>
      <c r="BR998" s="69"/>
      <c r="BS998" s="69"/>
    </row>
    <row r="999">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c r="AC999" s="69"/>
      <c r="AD999" s="69"/>
      <c r="AE999" s="69"/>
      <c r="AF999" s="69"/>
      <c r="AG999" s="69"/>
      <c r="AH999" s="69"/>
      <c r="AI999" s="69"/>
      <c r="AJ999" s="69"/>
      <c r="AK999" s="69"/>
      <c r="AL999" s="69"/>
      <c r="AM999" s="69"/>
      <c r="AN999" s="69"/>
      <c r="AO999" s="69"/>
      <c r="AP999" s="69"/>
      <c r="AQ999" s="69"/>
      <c r="AR999" s="69"/>
      <c r="AS999" s="69"/>
      <c r="AT999" s="69"/>
      <c r="AU999" s="69"/>
      <c r="AV999" s="69"/>
      <c r="AW999" s="69"/>
      <c r="AX999" s="69"/>
      <c r="AY999" s="69"/>
      <c r="AZ999" s="69"/>
      <c r="BA999" s="69"/>
      <c r="BB999" s="69"/>
      <c r="BC999" s="69"/>
      <c r="BD999" s="69"/>
      <c r="BE999" s="69"/>
      <c r="BF999" s="69"/>
      <c r="BG999" s="69"/>
      <c r="BH999" s="69"/>
      <c r="BI999" s="69"/>
      <c r="BJ999" s="69"/>
      <c r="BK999" s="69"/>
      <c r="BL999" s="69"/>
      <c r="BM999" s="69"/>
      <c r="BN999" s="69"/>
      <c r="BO999" s="69"/>
      <c r="BP999" s="69"/>
      <c r="BQ999" s="69"/>
      <c r="BR999" s="69"/>
      <c r="BS999" s="69"/>
    </row>
    <row r="1000">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c r="AC1000" s="69"/>
      <c r="AD1000" s="69"/>
      <c r="AE1000" s="69"/>
      <c r="AF1000" s="69"/>
      <c r="AG1000" s="69"/>
      <c r="AH1000" s="69"/>
      <c r="AI1000" s="69"/>
      <c r="AJ1000" s="69"/>
      <c r="AK1000" s="69"/>
      <c r="AL1000" s="69"/>
      <c r="AM1000" s="69"/>
      <c r="AN1000" s="69"/>
      <c r="AO1000" s="69"/>
      <c r="AP1000" s="69"/>
      <c r="AQ1000" s="69"/>
      <c r="AR1000" s="69"/>
      <c r="AS1000" s="69"/>
      <c r="AT1000" s="69"/>
      <c r="AU1000" s="69"/>
      <c r="AV1000" s="69"/>
      <c r="AW1000" s="69"/>
      <c r="AX1000" s="69"/>
      <c r="AY1000" s="69"/>
      <c r="AZ1000" s="69"/>
      <c r="BA1000" s="69"/>
      <c r="BB1000" s="69"/>
      <c r="BC1000" s="69"/>
      <c r="BD1000" s="69"/>
      <c r="BE1000" s="69"/>
      <c r="BF1000" s="69"/>
      <c r="BG1000" s="69"/>
      <c r="BH1000" s="69"/>
      <c r="BI1000" s="69"/>
      <c r="BJ1000" s="69"/>
      <c r="BK1000" s="69"/>
      <c r="BL1000" s="69"/>
      <c r="BM1000" s="69"/>
      <c r="BN1000" s="69"/>
      <c r="BO1000" s="69"/>
      <c r="BP1000" s="69"/>
      <c r="BQ1000" s="69"/>
      <c r="BR1000" s="69"/>
      <c r="BS1000" s="69"/>
    </row>
    <row r="1001">
      <c r="A1001" s="69"/>
      <c r="B1001" s="69"/>
      <c r="C1001" s="69"/>
      <c r="D1001" s="69"/>
      <c r="E1001" s="69"/>
      <c r="F1001" s="69"/>
      <c r="G1001" s="69"/>
      <c r="H1001" s="69"/>
      <c r="I1001" s="69"/>
      <c r="J1001" s="69"/>
      <c r="K1001" s="69"/>
      <c r="L1001" s="69"/>
      <c r="M1001" s="69"/>
      <c r="N1001" s="69"/>
      <c r="O1001" s="69"/>
      <c r="P1001" s="69"/>
      <c r="Q1001" s="69"/>
      <c r="R1001" s="69"/>
      <c r="S1001" s="69"/>
      <c r="T1001" s="69"/>
      <c r="U1001" s="69"/>
      <c r="V1001" s="69"/>
      <c r="W1001" s="69"/>
      <c r="X1001" s="69"/>
      <c r="Y1001" s="69"/>
      <c r="Z1001" s="69"/>
      <c r="AA1001" s="69"/>
      <c r="AB1001" s="69"/>
      <c r="AC1001" s="69"/>
      <c r="AD1001" s="69"/>
      <c r="AE1001" s="69"/>
      <c r="AF1001" s="69"/>
      <c r="AG1001" s="69"/>
      <c r="AH1001" s="69"/>
      <c r="AI1001" s="69"/>
      <c r="AJ1001" s="69"/>
      <c r="AK1001" s="69"/>
      <c r="AL1001" s="69"/>
      <c r="AM1001" s="69"/>
      <c r="AN1001" s="69"/>
      <c r="AO1001" s="69"/>
      <c r="AP1001" s="69"/>
      <c r="AQ1001" s="69"/>
      <c r="AR1001" s="69"/>
      <c r="AS1001" s="69"/>
      <c r="AT1001" s="69"/>
      <c r="AU1001" s="69"/>
      <c r="AV1001" s="69"/>
      <c r="AW1001" s="69"/>
      <c r="AX1001" s="69"/>
      <c r="AY1001" s="69"/>
      <c r="AZ1001" s="69"/>
      <c r="BA1001" s="69"/>
      <c r="BB1001" s="69"/>
      <c r="BC1001" s="69"/>
      <c r="BD1001" s="69"/>
      <c r="BE1001" s="69"/>
      <c r="BF1001" s="69"/>
      <c r="BG1001" s="69"/>
      <c r="BH1001" s="69"/>
      <c r="BI1001" s="69"/>
      <c r="BJ1001" s="69"/>
      <c r="BK1001" s="69"/>
      <c r="BL1001" s="69"/>
      <c r="BM1001" s="69"/>
      <c r="BN1001" s="69"/>
      <c r="BO1001" s="69"/>
      <c r="BP1001" s="69"/>
      <c r="BQ1001" s="69"/>
      <c r="BR1001" s="69"/>
      <c r="BS1001" s="69"/>
    </row>
    <row r="1002">
      <c r="A1002" s="69"/>
      <c r="B1002" s="69"/>
      <c r="C1002" s="69"/>
      <c r="D1002" s="69"/>
      <c r="E1002" s="69"/>
      <c r="F1002" s="69"/>
      <c r="G1002" s="69"/>
      <c r="H1002" s="69"/>
      <c r="I1002" s="69"/>
      <c r="J1002" s="69"/>
      <c r="K1002" s="69"/>
      <c r="L1002" s="69"/>
      <c r="M1002" s="69"/>
      <c r="N1002" s="69"/>
      <c r="O1002" s="69"/>
      <c r="P1002" s="69"/>
      <c r="Q1002" s="69"/>
      <c r="R1002" s="69"/>
      <c r="S1002" s="69"/>
      <c r="T1002" s="69"/>
      <c r="U1002" s="69"/>
      <c r="V1002" s="69"/>
      <c r="W1002" s="69"/>
      <c r="X1002" s="69"/>
      <c r="Y1002" s="69"/>
      <c r="Z1002" s="69"/>
      <c r="AA1002" s="69"/>
      <c r="AB1002" s="69"/>
      <c r="AC1002" s="69"/>
      <c r="AD1002" s="69"/>
      <c r="AE1002" s="69"/>
      <c r="AF1002" s="69"/>
      <c r="AG1002" s="69"/>
      <c r="AH1002" s="69"/>
      <c r="AI1002" s="69"/>
      <c r="AJ1002" s="69"/>
      <c r="AK1002" s="69"/>
      <c r="AL1002" s="69"/>
      <c r="AM1002" s="69"/>
      <c r="AN1002" s="69"/>
      <c r="AO1002" s="69"/>
      <c r="AP1002" s="69"/>
      <c r="AQ1002" s="69"/>
      <c r="AR1002" s="69"/>
      <c r="AS1002" s="69"/>
      <c r="AT1002" s="69"/>
      <c r="AU1002" s="69"/>
      <c r="AV1002" s="69"/>
      <c r="AW1002" s="69"/>
      <c r="AX1002" s="69"/>
      <c r="AY1002" s="69"/>
      <c r="AZ1002" s="69"/>
      <c r="BA1002" s="69"/>
      <c r="BB1002" s="69"/>
      <c r="BC1002" s="69"/>
      <c r="BD1002" s="69"/>
      <c r="BE1002" s="69"/>
      <c r="BF1002" s="69"/>
      <c r="BG1002" s="69"/>
      <c r="BH1002" s="69"/>
      <c r="BI1002" s="69"/>
      <c r="BJ1002" s="69"/>
      <c r="BK1002" s="69"/>
      <c r="BL1002" s="69"/>
      <c r="BM1002" s="69"/>
      <c r="BN1002" s="69"/>
      <c r="BO1002" s="69"/>
      <c r="BP1002" s="69"/>
      <c r="BQ1002" s="69"/>
      <c r="BR1002" s="69"/>
      <c r="BS1002" s="69"/>
    </row>
    <row r="1003">
      <c r="A1003" s="69"/>
      <c r="B1003" s="69"/>
      <c r="C1003" s="69"/>
      <c r="D1003" s="69"/>
      <c r="E1003" s="69"/>
      <c r="F1003" s="69"/>
      <c r="G1003" s="69"/>
      <c r="H1003" s="69"/>
      <c r="I1003" s="69"/>
      <c r="J1003" s="69"/>
      <c r="K1003" s="69"/>
      <c r="L1003" s="69"/>
      <c r="M1003" s="69"/>
      <c r="N1003" s="69"/>
      <c r="O1003" s="69"/>
      <c r="P1003" s="69"/>
      <c r="Q1003" s="69"/>
      <c r="R1003" s="69"/>
      <c r="S1003" s="69"/>
      <c r="T1003" s="69"/>
      <c r="U1003" s="69"/>
      <c r="V1003" s="69"/>
      <c r="W1003" s="69"/>
      <c r="X1003" s="69"/>
      <c r="Y1003" s="69"/>
      <c r="Z1003" s="69"/>
      <c r="AA1003" s="69"/>
      <c r="AB1003" s="69"/>
      <c r="AC1003" s="69"/>
      <c r="AD1003" s="69"/>
      <c r="AE1003" s="69"/>
      <c r="AF1003" s="69"/>
      <c r="AG1003" s="69"/>
      <c r="AH1003" s="69"/>
      <c r="AI1003" s="69"/>
      <c r="AJ1003" s="69"/>
      <c r="AK1003" s="69"/>
      <c r="AL1003" s="69"/>
      <c r="AM1003" s="69"/>
      <c r="AN1003" s="69"/>
      <c r="AO1003" s="69"/>
      <c r="AP1003" s="69"/>
      <c r="AQ1003" s="69"/>
      <c r="AR1003" s="69"/>
      <c r="AS1003" s="69"/>
      <c r="AT1003" s="69"/>
      <c r="AU1003" s="69"/>
      <c r="AV1003" s="69"/>
      <c r="AW1003" s="69"/>
      <c r="AX1003" s="69"/>
      <c r="AY1003" s="69"/>
      <c r="AZ1003" s="69"/>
      <c r="BA1003" s="69"/>
      <c r="BB1003" s="69"/>
      <c r="BC1003" s="69"/>
      <c r="BD1003" s="69"/>
      <c r="BE1003" s="69"/>
      <c r="BF1003" s="69"/>
      <c r="BG1003" s="69"/>
      <c r="BH1003" s="69"/>
      <c r="BI1003" s="69"/>
      <c r="BJ1003" s="69"/>
      <c r="BK1003" s="69"/>
      <c r="BL1003" s="69"/>
      <c r="BM1003" s="69"/>
      <c r="BN1003" s="69"/>
      <c r="BO1003" s="69"/>
      <c r="BP1003" s="69"/>
      <c r="BQ1003" s="69"/>
      <c r="BR1003" s="69"/>
      <c r="BS1003" s="69"/>
    </row>
    <row r="1004">
      <c r="A1004" s="69"/>
      <c r="B1004" s="69"/>
      <c r="C1004" s="69"/>
      <c r="D1004" s="69"/>
      <c r="E1004" s="69"/>
      <c r="F1004" s="69"/>
      <c r="G1004" s="69"/>
      <c r="H1004" s="69"/>
      <c r="I1004" s="69"/>
      <c r="J1004" s="69"/>
      <c r="K1004" s="69"/>
      <c r="L1004" s="69"/>
      <c r="M1004" s="69"/>
      <c r="N1004" s="69"/>
      <c r="O1004" s="69"/>
      <c r="P1004" s="69"/>
      <c r="Q1004" s="69"/>
      <c r="R1004" s="69"/>
      <c r="S1004" s="69"/>
      <c r="T1004" s="69"/>
      <c r="U1004" s="69"/>
      <c r="V1004" s="69"/>
      <c r="W1004" s="69"/>
      <c r="X1004" s="69"/>
      <c r="Y1004" s="69"/>
      <c r="Z1004" s="69"/>
      <c r="AA1004" s="69"/>
      <c r="AB1004" s="69"/>
      <c r="AC1004" s="69"/>
      <c r="AD1004" s="69"/>
      <c r="AE1004" s="69"/>
      <c r="AF1004" s="69"/>
      <c r="AG1004" s="69"/>
      <c r="AH1004" s="69"/>
      <c r="AI1004" s="69"/>
      <c r="AJ1004" s="69"/>
      <c r="AK1004" s="69"/>
      <c r="AL1004" s="69"/>
      <c r="AM1004" s="69"/>
      <c r="AN1004" s="69"/>
      <c r="AO1004" s="69"/>
      <c r="AP1004" s="69"/>
      <c r="AQ1004" s="69"/>
      <c r="AR1004" s="69"/>
      <c r="AS1004" s="69"/>
      <c r="AT1004" s="69"/>
      <c r="AU1004" s="69"/>
      <c r="AV1004" s="69"/>
      <c r="AW1004" s="69"/>
      <c r="AX1004" s="69"/>
      <c r="AY1004" s="69"/>
      <c r="AZ1004" s="69"/>
      <c r="BA1004" s="69"/>
      <c r="BB1004" s="69"/>
      <c r="BC1004" s="69"/>
      <c r="BD1004" s="69"/>
      <c r="BE1004" s="69"/>
      <c r="BF1004" s="69"/>
      <c r="BG1004" s="69"/>
      <c r="BH1004" s="69"/>
      <c r="BI1004" s="69"/>
      <c r="BJ1004" s="69"/>
      <c r="BK1004" s="69"/>
      <c r="BL1004" s="69"/>
      <c r="BM1004" s="69"/>
      <c r="BN1004" s="69"/>
      <c r="BO1004" s="69"/>
      <c r="BP1004" s="69"/>
      <c r="BQ1004" s="69"/>
      <c r="BR1004" s="69"/>
      <c r="BS1004" s="69"/>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06" t="s">
        <v>275</v>
      </c>
      <c r="B1" s="107" t="s">
        <v>0</v>
      </c>
      <c r="C1" s="107" t="s">
        <v>3</v>
      </c>
      <c r="D1" s="107" t="s">
        <v>5</v>
      </c>
      <c r="E1" s="107" t="s">
        <v>251</v>
      </c>
      <c r="F1" s="107" t="s">
        <v>8</v>
      </c>
      <c r="G1" s="107" t="s">
        <v>11</v>
      </c>
      <c r="H1" s="138" t="s">
        <v>13</v>
      </c>
      <c r="I1" s="107" t="s">
        <v>14</v>
      </c>
      <c r="J1" s="138" t="s">
        <v>19</v>
      </c>
      <c r="K1" s="107" t="s">
        <v>20</v>
      </c>
      <c r="L1" s="138" t="s">
        <v>21</v>
      </c>
      <c r="M1" s="107" t="s">
        <v>22</v>
      </c>
      <c r="N1" s="107" t="s">
        <v>25</v>
      </c>
      <c r="O1" s="107" t="s">
        <v>27</v>
      </c>
      <c r="P1" s="138" t="s">
        <v>32</v>
      </c>
      <c r="Q1" s="138" t="s">
        <v>253</v>
      </c>
      <c r="R1" s="107" t="s">
        <v>33</v>
      </c>
      <c r="S1" s="107" t="s">
        <v>37</v>
      </c>
      <c r="T1" s="138" t="s">
        <v>42</v>
      </c>
      <c r="U1" s="107" t="s">
        <v>43</v>
      </c>
      <c r="V1" s="138" t="s">
        <v>45</v>
      </c>
      <c r="W1" s="107" t="s">
        <v>46</v>
      </c>
      <c r="X1" s="138" t="s">
        <v>47</v>
      </c>
      <c r="Y1" s="107" t="s">
        <v>52</v>
      </c>
      <c r="Z1" s="107" t="s">
        <v>55</v>
      </c>
      <c r="AA1" s="107" t="s">
        <v>254</v>
      </c>
      <c r="AB1" s="107" t="s">
        <v>60</v>
      </c>
      <c r="AC1" s="138" t="s">
        <v>61</v>
      </c>
      <c r="AD1" s="138" t="s">
        <v>65</v>
      </c>
      <c r="AE1" s="138" t="s">
        <v>66</v>
      </c>
      <c r="AF1" s="138" t="s">
        <v>68</v>
      </c>
      <c r="AG1" s="107" t="s">
        <v>69</v>
      </c>
      <c r="AH1" s="138" t="s">
        <v>71</v>
      </c>
      <c r="AI1" s="107" t="s">
        <v>74</v>
      </c>
      <c r="AJ1" s="107" t="s">
        <v>75</v>
      </c>
      <c r="AK1" s="107" t="s">
        <v>77</v>
      </c>
      <c r="AL1" s="138" t="s">
        <v>78</v>
      </c>
      <c r="AM1" s="107" t="s">
        <v>79</v>
      </c>
      <c r="AN1" s="107" t="s">
        <v>80</v>
      </c>
      <c r="AO1" s="108" t="s">
        <v>81</v>
      </c>
      <c r="AP1" s="107" t="s">
        <v>82</v>
      </c>
      <c r="AQ1" s="138" t="s">
        <v>83</v>
      </c>
      <c r="AR1" s="138" t="s">
        <v>84</v>
      </c>
      <c r="AS1" s="107" t="s">
        <v>88</v>
      </c>
      <c r="AT1" s="107" t="s">
        <v>256</v>
      </c>
      <c r="AU1" s="138" t="s">
        <v>93</v>
      </c>
      <c r="AV1" s="138" t="s">
        <v>97</v>
      </c>
      <c r="AW1" s="138" t="s">
        <v>100</v>
      </c>
      <c r="AX1" s="107" t="s">
        <v>102</v>
      </c>
      <c r="AY1" s="107" t="s">
        <v>104</v>
      </c>
      <c r="AZ1" s="107" t="s">
        <v>107</v>
      </c>
      <c r="BA1" s="138" t="s">
        <v>112</v>
      </c>
      <c r="BB1" s="107" t="s">
        <v>113</v>
      </c>
      <c r="BC1" s="107" t="s">
        <v>114</v>
      </c>
      <c r="BD1" s="139" t="s">
        <v>116</v>
      </c>
      <c r="BE1" s="107" t="s">
        <v>120</v>
      </c>
      <c r="BF1" s="138" t="s">
        <v>122</v>
      </c>
    </row>
    <row r="2">
      <c r="A2" s="109" t="s">
        <v>289</v>
      </c>
      <c r="H2" s="9">
        <v>3.34</v>
      </c>
      <c r="J2" s="9">
        <v>3.34</v>
      </c>
      <c r="L2" s="9">
        <v>3.34</v>
      </c>
      <c r="P2" s="9">
        <v>3.34</v>
      </c>
      <c r="Q2" s="9">
        <v>3.34</v>
      </c>
      <c r="T2" s="9">
        <v>3.34</v>
      </c>
      <c r="V2" s="9">
        <v>3.34</v>
      </c>
      <c r="X2" s="9">
        <v>3.34</v>
      </c>
      <c r="Z2" s="9">
        <v>0.21</v>
      </c>
      <c r="AC2" s="9">
        <v>3.34</v>
      </c>
      <c r="AD2" s="9">
        <v>3.34</v>
      </c>
      <c r="AE2" s="9">
        <v>3.34</v>
      </c>
      <c r="AF2" s="9">
        <v>3.34</v>
      </c>
      <c r="AH2" s="9">
        <v>3.34</v>
      </c>
      <c r="AL2" s="9">
        <v>3.34</v>
      </c>
      <c r="AQ2" s="9">
        <v>3.34</v>
      </c>
      <c r="AR2" s="9">
        <v>3.34</v>
      </c>
      <c r="AU2" s="9">
        <v>3.34</v>
      </c>
      <c r="AV2" s="9">
        <v>3.34</v>
      </c>
      <c r="AW2" s="9">
        <v>3.34</v>
      </c>
      <c r="BA2" s="9">
        <v>3.34</v>
      </c>
      <c r="BD2" s="9">
        <v>32.0</v>
      </c>
      <c r="BF2" s="9">
        <v>3.34</v>
      </c>
    </row>
    <row r="3">
      <c r="A3" s="111" t="s">
        <v>291</v>
      </c>
      <c r="H3" s="9">
        <v>9.0</v>
      </c>
      <c r="J3" s="9">
        <v>9.0</v>
      </c>
      <c r="L3" s="9">
        <v>9.0</v>
      </c>
      <c r="P3" s="9">
        <v>9.0</v>
      </c>
      <c r="Q3" s="9">
        <v>9.0</v>
      </c>
      <c r="T3" s="9">
        <v>9.0</v>
      </c>
      <c r="V3" s="9">
        <v>9.0</v>
      </c>
      <c r="X3" s="9">
        <v>9.0</v>
      </c>
      <c r="Z3" s="9">
        <v>2.93</v>
      </c>
      <c r="AC3" s="9">
        <v>9.0</v>
      </c>
      <c r="AD3" s="9">
        <v>9.0</v>
      </c>
      <c r="AE3" s="9">
        <v>9.0</v>
      </c>
      <c r="AF3" s="9">
        <v>9.0</v>
      </c>
      <c r="AH3" s="9">
        <v>9.0</v>
      </c>
      <c r="AL3" s="9">
        <v>9.0</v>
      </c>
      <c r="AQ3" s="9">
        <v>9.0</v>
      </c>
      <c r="AR3" s="9">
        <v>9.0</v>
      </c>
      <c r="AU3" s="9">
        <v>9.0</v>
      </c>
      <c r="AV3" s="9">
        <v>9.0</v>
      </c>
      <c r="AW3" s="9">
        <v>9.0</v>
      </c>
      <c r="BA3" s="9">
        <v>9.0</v>
      </c>
      <c r="BD3" s="9">
        <v>45.0</v>
      </c>
      <c r="BF3" s="9">
        <v>9.0</v>
      </c>
    </row>
    <row r="4">
      <c r="A4" s="111" t="s">
        <v>293</v>
      </c>
      <c r="H4" s="9">
        <v>36.0</v>
      </c>
      <c r="J4" s="9">
        <v>36.0</v>
      </c>
      <c r="L4" s="9">
        <v>36.0</v>
      </c>
      <c r="P4" s="9">
        <v>36.0</v>
      </c>
      <c r="Q4" s="9">
        <v>36.0</v>
      </c>
      <c r="T4" s="9">
        <v>36.0</v>
      </c>
      <c r="V4" s="9">
        <v>36.0</v>
      </c>
      <c r="X4" s="9">
        <v>36.0</v>
      </c>
      <c r="Z4" s="9">
        <v>24.69</v>
      </c>
      <c r="AC4" s="9">
        <v>36.0</v>
      </c>
      <c r="AD4" s="9">
        <v>36.0</v>
      </c>
      <c r="AE4" s="9">
        <v>36.0</v>
      </c>
      <c r="AF4" s="9">
        <v>36.0</v>
      </c>
      <c r="AH4" s="9">
        <v>36.0</v>
      </c>
      <c r="AL4" s="9">
        <v>36.0</v>
      </c>
      <c r="AQ4" s="9">
        <v>36.0</v>
      </c>
      <c r="AR4" s="9">
        <v>36.0</v>
      </c>
      <c r="AU4" s="9">
        <v>36.0</v>
      </c>
      <c r="AV4" s="9">
        <v>36.0</v>
      </c>
      <c r="AW4" s="9">
        <v>36.0</v>
      </c>
      <c r="BA4" s="9">
        <v>36.0</v>
      </c>
      <c r="BD4" s="9">
        <v>106.0</v>
      </c>
      <c r="BF4" s="9">
        <v>36.0</v>
      </c>
    </row>
    <row r="5">
      <c r="A5" s="111" t="s">
        <v>388</v>
      </c>
      <c r="H5" s="9">
        <v>508.6</v>
      </c>
      <c r="J5" s="9">
        <v>508.6</v>
      </c>
      <c r="L5" s="9">
        <v>508.6</v>
      </c>
      <c r="P5" s="9">
        <v>508.6</v>
      </c>
      <c r="Q5" s="9">
        <v>508.6</v>
      </c>
      <c r="T5" s="9">
        <v>508.6</v>
      </c>
      <c r="V5" s="9">
        <v>508.6</v>
      </c>
      <c r="X5" s="9">
        <v>508.6</v>
      </c>
      <c r="Z5" s="9">
        <v>130.3</v>
      </c>
      <c r="AC5" s="9">
        <v>508.6</v>
      </c>
      <c r="AD5" s="9">
        <v>508.6</v>
      </c>
      <c r="AE5" s="9">
        <v>508.6</v>
      </c>
      <c r="AF5" s="9">
        <v>508.6</v>
      </c>
      <c r="AH5" s="9">
        <v>508.6</v>
      </c>
      <c r="AL5" s="9">
        <v>508.6</v>
      </c>
      <c r="AQ5" s="9">
        <v>508.6</v>
      </c>
      <c r="AR5" s="9">
        <v>508.6</v>
      </c>
      <c r="AU5" s="9">
        <v>508.6</v>
      </c>
      <c r="AV5" s="9">
        <v>508.6</v>
      </c>
      <c r="AW5" s="9">
        <v>508.6</v>
      </c>
      <c r="BA5" s="9">
        <v>508.6</v>
      </c>
      <c r="BD5" s="9">
        <v>16263.0</v>
      </c>
      <c r="BF5" s="9">
        <v>508.6</v>
      </c>
    </row>
    <row r="6">
      <c r="A6" s="111" t="s">
        <v>301</v>
      </c>
      <c r="H6" s="9">
        <v>646.908</v>
      </c>
      <c r="J6" s="9">
        <v>646.908</v>
      </c>
      <c r="L6" s="9">
        <v>646.908</v>
      </c>
      <c r="P6" s="9">
        <v>646.908</v>
      </c>
      <c r="Q6" s="9">
        <v>646.908</v>
      </c>
      <c r="T6" s="9">
        <v>646.908</v>
      </c>
      <c r="V6" s="9">
        <v>646.908</v>
      </c>
      <c r="X6" s="9">
        <v>646.908</v>
      </c>
      <c r="Z6" s="9">
        <v>800.0</v>
      </c>
      <c r="AC6" s="9">
        <v>646.908</v>
      </c>
      <c r="AD6" s="9">
        <v>646.908</v>
      </c>
      <c r="AE6" s="9">
        <v>646.908</v>
      </c>
      <c r="AF6" s="9">
        <v>646.908</v>
      </c>
      <c r="AH6" s="9">
        <v>646.908</v>
      </c>
      <c r="AL6" s="9">
        <v>646.908</v>
      </c>
      <c r="AQ6" s="9">
        <v>646.908</v>
      </c>
      <c r="AR6" s="9">
        <v>646.908</v>
      </c>
      <c r="AU6" s="9">
        <v>646.908</v>
      </c>
      <c r="AV6" s="9">
        <v>646.908</v>
      </c>
      <c r="AW6" s="9">
        <v>646.908</v>
      </c>
      <c r="BA6" s="9">
        <v>646.908</v>
      </c>
      <c r="BD6" s="9">
        <v>22000.0</v>
      </c>
      <c r="BF6" s="9">
        <v>646.908</v>
      </c>
    </row>
    <row r="7">
      <c r="A7" s="9" t="s">
        <v>389</v>
      </c>
      <c r="H7" s="9">
        <v>33.92</v>
      </c>
      <c r="J7" s="9">
        <v>33.92</v>
      </c>
      <c r="L7" s="9">
        <v>33.92</v>
      </c>
      <c r="P7" s="9">
        <v>33.92</v>
      </c>
      <c r="Q7" s="9">
        <v>33.92</v>
      </c>
      <c r="T7" s="9">
        <v>33.92</v>
      </c>
      <c r="V7" s="9">
        <v>33.92</v>
      </c>
      <c r="X7" s="9">
        <v>33.92</v>
      </c>
      <c r="Z7" s="9">
        <v>100.0</v>
      </c>
      <c r="AC7" s="9">
        <v>33.92</v>
      </c>
      <c r="AD7" s="9">
        <v>33.92</v>
      </c>
      <c r="AE7" s="9">
        <v>33.92</v>
      </c>
      <c r="AF7" s="9">
        <v>33.92</v>
      </c>
      <c r="AH7" s="9">
        <v>33.92</v>
      </c>
      <c r="AL7" s="9">
        <v>33.92</v>
      </c>
      <c r="AQ7" s="9">
        <v>33.92</v>
      </c>
      <c r="AR7" s="9">
        <v>33.92</v>
      </c>
      <c r="AU7" s="9">
        <v>33.92</v>
      </c>
      <c r="AV7" s="9">
        <v>33.92</v>
      </c>
      <c r="AW7" s="9">
        <v>33.92</v>
      </c>
      <c r="BA7" s="9">
        <v>33.92</v>
      </c>
      <c r="BD7" s="9">
        <v>2400.0</v>
      </c>
      <c r="BF7" s="9">
        <v>33.92</v>
      </c>
    </row>
    <row r="15">
      <c r="A15" s="140"/>
    </row>
    <row r="19">
      <c r="A19" s="141"/>
      <c r="B19" s="9" t="s">
        <v>171</v>
      </c>
      <c r="AU19" s="9"/>
    </row>
    <row r="20">
      <c r="A20" s="142"/>
      <c r="B20" s="9" t="s">
        <v>276</v>
      </c>
    </row>
    <row r="26">
      <c r="A26" s="9" t="s">
        <v>390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43" t="s">
        <v>274</v>
      </c>
      <c r="B1" s="143" t="s">
        <v>391</v>
      </c>
      <c r="C1" s="144"/>
      <c r="D1" s="144"/>
      <c r="E1" s="144"/>
      <c r="F1" s="144"/>
      <c r="G1" s="144"/>
      <c r="H1" s="144"/>
      <c r="I1" s="144"/>
      <c r="J1" s="144"/>
      <c r="K1" s="144"/>
      <c r="L1" s="144" t="s">
        <v>392</v>
      </c>
      <c r="M1" s="145" t="s">
        <v>393</v>
      </c>
      <c r="N1" s="145"/>
      <c r="O1" s="143" t="s">
        <v>394</v>
      </c>
      <c r="R1" s="145" t="s">
        <v>286</v>
      </c>
      <c r="S1" s="145"/>
      <c r="T1" s="145"/>
      <c r="U1" s="145"/>
      <c r="V1" s="145"/>
      <c r="W1" s="145"/>
      <c r="X1" s="145"/>
      <c r="Y1" s="145"/>
      <c r="Z1" s="145"/>
      <c r="AA1" s="145"/>
      <c r="AB1" s="145"/>
      <c r="AC1" s="145"/>
      <c r="AD1" s="145"/>
      <c r="AE1" s="143" t="s">
        <v>285</v>
      </c>
      <c r="AF1" s="143" t="s">
        <v>395</v>
      </c>
      <c r="AG1" s="143"/>
      <c r="AH1" s="143"/>
      <c r="AI1" s="143" t="s">
        <v>281</v>
      </c>
      <c r="AJ1" s="143"/>
    </row>
    <row r="2">
      <c r="A2" s="146"/>
      <c r="C2" s="105" t="s">
        <v>0</v>
      </c>
      <c r="D2" s="105" t="s">
        <v>396</v>
      </c>
      <c r="E2" s="105" t="s">
        <v>7</v>
      </c>
      <c r="F2" s="105" t="s">
        <v>11</v>
      </c>
      <c r="G2" s="105" t="s">
        <v>79</v>
      </c>
      <c r="H2" s="105" t="s">
        <v>20</v>
      </c>
      <c r="I2" s="105" t="s">
        <v>397</v>
      </c>
      <c r="J2" s="105" t="s">
        <v>25</v>
      </c>
      <c r="K2" s="105"/>
      <c r="L2" s="105" t="s">
        <v>398</v>
      </c>
      <c r="M2" s="147" t="s">
        <v>276</v>
      </c>
      <c r="N2" s="146" t="s">
        <v>399</v>
      </c>
      <c r="O2" s="146" t="s">
        <v>278</v>
      </c>
      <c r="P2" s="146" t="s">
        <v>279</v>
      </c>
      <c r="Q2" s="146" t="s">
        <v>280</v>
      </c>
      <c r="R2" s="146" t="s">
        <v>400</v>
      </c>
      <c r="S2" s="146" t="s">
        <v>13</v>
      </c>
      <c r="T2" s="146" t="s">
        <v>401</v>
      </c>
      <c r="U2" s="146" t="s">
        <v>42</v>
      </c>
      <c r="V2" s="146" t="s">
        <v>84</v>
      </c>
      <c r="W2" s="146" t="s">
        <v>93</v>
      </c>
      <c r="X2" s="146" t="s">
        <v>28</v>
      </c>
      <c r="Y2" s="146" t="s">
        <v>99</v>
      </c>
      <c r="Z2" s="146" t="s">
        <v>112</v>
      </c>
      <c r="AA2" s="146" t="s">
        <v>122</v>
      </c>
      <c r="AB2" s="146" t="s">
        <v>65</v>
      </c>
      <c r="AC2" s="146" t="s">
        <v>61</v>
      </c>
      <c r="AD2" s="146" t="s">
        <v>68</v>
      </c>
      <c r="AE2" s="146" t="s">
        <v>55</v>
      </c>
      <c r="AF2" s="146" t="s">
        <v>53</v>
      </c>
      <c r="AG2" s="146" t="s">
        <v>17</v>
      </c>
      <c r="AH2" s="146" t="s">
        <v>73</v>
      </c>
      <c r="AI2" s="146" t="s">
        <v>107</v>
      </c>
      <c r="AJ2" s="146" t="s">
        <v>27</v>
      </c>
    </row>
    <row r="3">
      <c r="A3" s="148" t="s">
        <v>288</v>
      </c>
      <c r="B3" s="148" t="s">
        <v>402</v>
      </c>
      <c r="C3" s="148"/>
      <c r="D3" s="148" t="s">
        <v>403</v>
      </c>
      <c r="E3" s="148"/>
      <c r="F3" s="148"/>
      <c r="G3" s="148"/>
      <c r="H3" s="148"/>
      <c r="I3" s="148"/>
      <c r="J3" s="148"/>
      <c r="K3" s="148"/>
      <c r="L3" s="148"/>
      <c r="M3" s="148">
        <v>32.0</v>
      </c>
      <c r="N3" s="148"/>
      <c r="O3" s="148"/>
      <c r="P3" s="148"/>
      <c r="Q3" s="148"/>
      <c r="R3" s="148">
        <v>3.34</v>
      </c>
      <c r="S3" s="148"/>
      <c r="T3" s="148"/>
      <c r="U3" s="148"/>
      <c r="V3" s="148"/>
      <c r="W3" s="148"/>
      <c r="X3" s="148"/>
      <c r="Y3" s="148" t="s">
        <v>404</v>
      </c>
      <c r="Z3" s="148"/>
      <c r="AA3" s="148"/>
      <c r="AB3" s="148"/>
      <c r="AC3" s="148"/>
      <c r="AD3" s="148"/>
      <c r="AE3" s="149">
        <v>0.21</v>
      </c>
      <c r="AF3" s="148"/>
      <c r="AG3" s="148"/>
      <c r="AH3" s="148"/>
      <c r="AI3" s="150">
        <v>2.0</v>
      </c>
      <c r="AJ3" s="148"/>
    </row>
    <row r="4">
      <c r="A4" s="148"/>
      <c r="B4" s="148"/>
      <c r="C4" s="148"/>
      <c r="D4" s="148" t="s">
        <v>405</v>
      </c>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9"/>
      <c r="AF4" s="148"/>
      <c r="AG4" s="148"/>
      <c r="AH4" s="148"/>
      <c r="AI4" s="148"/>
      <c r="AJ4" s="148"/>
    </row>
    <row r="5">
      <c r="A5" s="151" t="s">
        <v>290</v>
      </c>
      <c r="B5" s="151" t="s">
        <v>291</v>
      </c>
      <c r="C5" s="151"/>
      <c r="D5" s="151" t="s">
        <v>406</v>
      </c>
      <c r="E5" s="151"/>
      <c r="F5" s="151"/>
      <c r="G5" s="151"/>
      <c r="H5" s="151"/>
      <c r="I5" s="151"/>
      <c r="J5" s="151"/>
      <c r="K5" s="151"/>
      <c r="L5" s="151"/>
      <c r="M5" s="151">
        <v>45.0</v>
      </c>
      <c r="N5" s="151"/>
      <c r="O5" s="151">
        <v>6.0</v>
      </c>
      <c r="P5" s="151">
        <v>5.5</v>
      </c>
      <c r="Q5" s="151">
        <v>8.0</v>
      </c>
      <c r="R5" s="151">
        <v>9.0</v>
      </c>
      <c r="S5" s="151"/>
      <c r="T5" s="151">
        <v>25.0</v>
      </c>
      <c r="U5" s="151"/>
      <c r="V5" s="151"/>
      <c r="W5" s="151"/>
      <c r="X5" s="151"/>
      <c r="Y5" s="151"/>
      <c r="Z5" s="151"/>
      <c r="AA5" s="151"/>
      <c r="AB5" s="151"/>
      <c r="AC5" s="151"/>
      <c r="AD5" s="151"/>
      <c r="AE5" s="51">
        <v>2.93</v>
      </c>
      <c r="AF5" s="38"/>
      <c r="AG5" s="38"/>
      <c r="AH5" s="38"/>
      <c r="AI5" s="38"/>
      <c r="AJ5" s="38"/>
    </row>
    <row r="6">
      <c r="A6" s="151"/>
      <c r="B6" s="151"/>
      <c r="C6" s="151"/>
      <c r="D6" s="151" t="s">
        <v>407</v>
      </c>
      <c r="E6" s="151"/>
      <c r="F6" s="151"/>
      <c r="G6" s="151"/>
      <c r="H6" s="151"/>
      <c r="I6" s="151"/>
      <c r="J6" s="151"/>
      <c r="K6" s="151"/>
      <c r="L6" s="151"/>
      <c r="M6" s="151">
        <v>83.0</v>
      </c>
      <c r="N6" s="151"/>
      <c r="O6" s="151"/>
      <c r="P6" s="151"/>
      <c r="Q6" s="151"/>
      <c r="R6" s="151"/>
      <c r="S6" s="151"/>
      <c r="T6" s="151"/>
      <c r="U6" s="151"/>
      <c r="V6" s="151"/>
      <c r="W6" s="151"/>
      <c r="X6" s="151"/>
      <c r="Y6" s="151"/>
      <c r="Z6" s="151"/>
      <c r="AA6" s="151"/>
      <c r="AB6" s="151"/>
      <c r="AC6" s="151"/>
      <c r="AD6" s="151"/>
      <c r="AE6" s="51">
        <v>30.0</v>
      </c>
      <c r="AF6" s="38"/>
      <c r="AG6" s="38"/>
      <c r="AH6" s="38"/>
      <c r="AI6" s="38"/>
      <c r="AJ6" s="38"/>
    </row>
    <row r="7">
      <c r="A7" s="151"/>
      <c r="B7" s="151"/>
      <c r="C7" s="151"/>
      <c r="D7" s="151"/>
      <c r="E7" s="151"/>
      <c r="F7" s="151"/>
      <c r="G7" s="151"/>
      <c r="H7" s="151"/>
      <c r="I7" s="151"/>
      <c r="J7" s="151"/>
      <c r="K7" s="151"/>
      <c r="L7" s="151"/>
      <c r="M7" s="151">
        <v>66.0</v>
      </c>
      <c r="N7" s="151"/>
      <c r="O7" s="151"/>
      <c r="P7" s="151"/>
      <c r="Q7" s="151"/>
      <c r="R7" s="151"/>
      <c r="S7" s="151"/>
      <c r="T7" s="151"/>
      <c r="U7" s="151"/>
      <c r="V7" s="151"/>
      <c r="W7" s="151"/>
      <c r="X7" s="151"/>
      <c r="Y7" s="151"/>
      <c r="Z7" s="151"/>
      <c r="AA7" s="151"/>
      <c r="AB7" s="151"/>
      <c r="AC7" s="151"/>
      <c r="AD7" s="151"/>
      <c r="AE7" s="51"/>
      <c r="AF7" s="38"/>
      <c r="AG7" s="38"/>
      <c r="AH7" s="38"/>
      <c r="AI7" s="38"/>
      <c r="AJ7" s="38"/>
    </row>
    <row r="8">
      <c r="A8" s="152" t="s">
        <v>290</v>
      </c>
      <c r="B8" s="152" t="s">
        <v>293</v>
      </c>
      <c r="C8" s="152"/>
      <c r="D8" s="152" t="s">
        <v>408</v>
      </c>
      <c r="E8" s="152"/>
      <c r="F8" s="152"/>
      <c r="G8" s="152"/>
      <c r="H8" s="152"/>
      <c r="I8" s="152"/>
      <c r="J8" s="152"/>
      <c r="K8" s="152"/>
      <c r="L8" s="152"/>
      <c r="M8" s="152">
        <v>106.0</v>
      </c>
      <c r="N8" s="152"/>
      <c r="O8" s="152">
        <v>22.0</v>
      </c>
      <c r="P8" s="152">
        <v>25.0</v>
      </c>
      <c r="Q8" s="152">
        <v>37.0</v>
      </c>
      <c r="R8" s="152">
        <v>36.0</v>
      </c>
      <c r="S8" s="152"/>
      <c r="T8" s="152"/>
      <c r="U8" s="152"/>
      <c r="V8" s="152"/>
      <c r="W8" s="152"/>
      <c r="X8" s="152"/>
      <c r="Y8" s="152"/>
      <c r="Z8" s="152"/>
      <c r="AA8" s="152"/>
      <c r="AB8" s="152">
        <v>20.23</v>
      </c>
      <c r="AC8" s="152">
        <v>24.79</v>
      </c>
      <c r="AD8" s="152">
        <v>23.13</v>
      </c>
      <c r="AE8" s="153" t="s">
        <v>295</v>
      </c>
      <c r="AF8" s="154"/>
      <c r="AG8" s="154"/>
      <c r="AH8" s="154"/>
      <c r="AI8" s="153">
        <v>36.38</v>
      </c>
      <c r="AJ8" s="154"/>
    </row>
    <row r="9">
      <c r="A9" s="152"/>
      <c r="B9" s="152"/>
      <c r="C9" s="152"/>
      <c r="D9" s="152"/>
      <c r="E9" s="152"/>
      <c r="F9" s="152"/>
      <c r="G9" s="152"/>
      <c r="H9" s="152"/>
      <c r="I9" s="152"/>
      <c r="J9" s="152"/>
      <c r="K9" s="152"/>
      <c r="L9" s="152"/>
      <c r="M9" s="152">
        <v>110.0</v>
      </c>
      <c r="N9" s="152"/>
      <c r="O9" s="152"/>
      <c r="P9" s="152"/>
      <c r="Q9" s="152"/>
      <c r="R9" s="152" t="s">
        <v>409</v>
      </c>
      <c r="S9" s="152"/>
      <c r="T9" s="152"/>
      <c r="U9" s="152"/>
      <c r="V9" s="152"/>
      <c r="W9" s="152"/>
      <c r="X9" s="152"/>
      <c r="Y9" s="152"/>
      <c r="Z9" s="152"/>
      <c r="AA9" s="152"/>
      <c r="AB9" s="152"/>
      <c r="AC9" s="152">
        <v>10.5</v>
      </c>
      <c r="AD9" s="152">
        <v>14.25</v>
      </c>
      <c r="AE9" s="153" t="s">
        <v>410</v>
      </c>
      <c r="AF9" s="154"/>
      <c r="AG9" s="154"/>
      <c r="AH9" s="154"/>
      <c r="AI9" s="154"/>
      <c r="AJ9" s="154"/>
    </row>
    <row r="10">
      <c r="A10" s="155" t="s">
        <v>296</v>
      </c>
      <c r="B10" s="155" t="s">
        <v>411</v>
      </c>
      <c r="C10" s="156"/>
      <c r="D10" s="156">
        <v>13192.8</v>
      </c>
      <c r="E10" s="156">
        <v>480.0</v>
      </c>
      <c r="F10" s="156" t="s">
        <v>412</v>
      </c>
      <c r="G10" s="156">
        <v>227.0</v>
      </c>
      <c r="H10" s="156">
        <v>366.0</v>
      </c>
      <c r="I10" s="156">
        <v>11914.0</v>
      </c>
      <c r="J10" s="156">
        <v>524.4</v>
      </c>
      <c r="K10" s="156"/>
      <c r="L10" s="156" t="s">
        <v>20</v>
      </c>
      <c r="M10" s="155">
        <v>16263.0</v>
      </c>
      <c r="N10" s="157" t="s">
        <v>298</v>
      </c>
      <c r="O10" s="155"/>
      <c r="P10" s="155"/>
      <c r="Q10" s="155"/>
      <c r="R10" s="155">
        <v>403.0</v>
      </c>
      <c r="S10" s="155">
        <v>1540.0</v>
      </c>
      <c r="T10" s="155">
        <v>295.0</v>
      </c>
      <c r="U10" s="155">
        <v>472.35</v>
      </c>
      <c r="V10" s="155">
        <v>371.0</v>
      </c>
      <c r="W10" s="155">
        <v>297.0</v>
      </c>
      <c r="X10" s="155"/>
      <c r="Y10" s="155" t="s">
        <v>413</v>
      </c>
      <c r="Z10" s="155">
        <v>321.36</v>
      </c>
      <c r="AA10" s="155">
        <v>424.56</v>
      </c>
      <c r="AB10" s="155">
        <v>127.4</v>
      </c>
      <c r="AC10" s="155"/>
      <c r="AD10" s="155">
        <v>72.0</v>
      </c>
      <c r="AE10" s="51" t="s">
        <v>414</v>
      </c>
      <c r="AF10" s="51">
        <v>402.6</v>
      </c>
      <c r="AG10" s="51">
        <v>1290.3</v>
      </c>
      <c r="AH10" s="51" t="s">
        <v>415</v>
      </c>
      <c r="AI10" s="51">
        <v>3415.1</v>
      </c>
      <c r="AJ10" s="51">
        <v>2242.0</v>
      </c>
    </row>
    <row r="11">
      <c r="A11" s="155"/>
      <c r="B11" s="155"/>
      <c r="C11" s="156"/>
      <c r="D11" s="156"/>
      <c r="E11" s="156"/>
      <c r="F11" s="156"/>
      <c r="G11" s="156"/>
      <c r="H11" s="156"/>
      <c r="I11" s="156"/>
      <c r="J11" s="156"/>
      <c r="K11" s="156"/>
      <c r="L11" s="156"/>
      <c r="M11" s="155" t="s">
        <v>416</v>
      </c>
      <c r="N11" s="155">
        <v>31848.0</v>
      </c>
      <c r="O11" s="155"/>
      <c r="P11" s="155"/>
      <c r="Q11" s="155"/>
      <c r="R11" s="155"/>
      <c r="S11" s="155">
        <v>500.5</v>
      </c>
      <c r="T11" s="155">
        <v>292.0</v>
      </c>
      <c r="U11" s="155">
        <v>205.0</v>
      </c>
      <c r="V11" s="155">
        <v>420.5</v>
      </c>
      <c r="W11" s="155">
        <v>125.0</v>
      </c>
      <c r="X11" s="155"/>
      <c r="Y11" s="155" t="s">
        <v>417</v>
      </c>
      <c r="Z11" s="155">
        <v>417.0</v>
      </c>
      <c r="AA11" s="155">
        <v>153.0</v>
      </c>
      <c r="AB11" s="155"/>
      <c r="AC11" s="155"/>
      <c r="AD11" s="155">
        <v>158.0</v>
      </c>
      <c r="AE11" s="51">
        <v>257.7</v>
      </c>
      <c r="AF11" s="38"/>
      <c r="AG11" s="38"/>
      <c r="AH11" s="51"/>
      <c r="AI11" s="38"/>
      <c r="AJ11" s="38"/>
    </row>
    <row r="12">
      <c r="A12" s="155"/>
      <c r="B12" s="155"/>
      <c r="C12" s="156"/>
      <c r="D12" s="156"/>
      <c r="E12" s="156"/>
      <c r="F12" s="156"/>
      <c r="G12" s="156"/>
      <c r="H12" s="156"/>
      <c r="I12" s="156"/>
      <c r="J12" s="156"/>
      <c r="K12" s="156"/>
      <c r="L12" s="156"/>
      <c r="M12" s="155" t="s">
        <v>418</v>
      </c>
      <c r="N12" s="155"/>
      <c r="O12" s="155"/>
      <c r="P12" s="155"/>
      <c r="Q12" s="155"/>
      <c r="R12" s="155"/>
      <c r="S12" s="155"/>
      <c r="T12" s="155"/>
      <c r="U12" s="155" t="s">
        <v>419</v>
      </c>
      <c r="V12" s="155">
        <v>362.1</v>
      </c>
      <c r="W12" s="155"/>
      <c r="X12" s="155"/>
      <c r="Y12" s="155"/>
      <c r="Z12" s="155"/>
      <c r="AA12" s="155" t="s">
        <v>420</v>
      </c>
      <c r="AB12" s="155"/>
      <c r="AC12" s="155"/>
      <c r="AD12" s="155"/>
      <c r="AE12" s="158">
        <v>996.0</v>
      </c>
      <c r="AF12" s="38"/>
      <c r="AG12" s="38"/>
      <c r="AH12" s="38"/>
      <c r="AI12" s="38"/>
      <c r="AJ12" s="38"/>
    </row>
    <row r="13">
      <c r="A13" s="155"/>
      <c r="B13" s="155"/>
      <c r="C13" s="156"/>
      <c r="D13" s="156"/>
      <c r="E13" s="156"/>
      <c r="F13" s="156"/>
      <c r="G13" s="156"/>
      <c r="H13" s="156"/>
      <c r="I13" s="156"/>
      <c r="J13" s="156"/>
      <c r="K13" s="156"/>
      <c r="L13" s="156"/>
      <c r="M13" s="157">
        <v>9216.0</v>
      </c>
      <c r="N13" s="155"/>
      <c r="O13" s="155"/>
      <c r="P13" s="155"/>
      <c r="Q13" s="155"/>
      <c r="R13" s="155"/>
      <c r="S13" s="155"/>
      <c r="T13" s="155"/>
      <c r="U13" s="155">
        <v>111.0</v>
      </c>
      <c r="V13" s="155"/>
      <c r="W13" s="155"/>
      <c r="X13" s="155"/>
      <c r="Y13" s="155"/>
      <c r="Z13" s="155"/>
      <c r="AA13" s="155"/>
      <c r="AB13" s="155"/>
      <c r="AC13" s="155"/>
      <c r="AD13" s="155"/>
      <c r="AE13" s="51">
        <v>312.0</v>
      </c>
      <c r="AF13" s="38"/>
      <c r="AG13" s="38"/>
      <c r="AH13" s="38"/>
      <c r="AI13" s="38"/>
      <c r="AJ13" s="38"/>
    </row>
    <row r="14">
      <c r="A14" s="155"/>
      <c r="B14" s="155"/>
      <c r="C14" s="156"/>
      <c r="D14" s="156"/>
      <c r="E14" s="156"/>
      <c r="F14" s="156"/>
      <c r="G14" s="156"/>
      <c r="H14" s="156"/>
      <c r="I14" s="156"/>
      <c r="J14" s="156"/>
      <c r="K14" s="156"/>
      <c r="L14" s="156"/>
      <c r="M14" s="155">
        <v>13680.0</v>
      </c>
      <c r="N14" s="155"/>
      <c r="O14" s="155"/>
      <c r="P14" s="155"/>
      <c r="Q14" s="155"/>
      <c r="R14" s="155"/>
      <c r="S14" s="155"/>
      <c r="T14" s="155"/>
      <c r="U14" s="155"/>
      <c r="V14" s="155"/>
      <c r="W14" s="155"/>
      <c r="X14" s="155"/>
      <c r="Y14" s="155"/>
      <c r="Z14" s="155"/>
      <c r="AA14" s="155"/>
      <c r="AB14" s="155"/>
      <c r="AC14" s="155"/>
      <c r="AD14" s="155"/>
      <c r="AE14" s="51">
        <v>227.0</v>
      </c>
      <c r="AF14" s="38"/>
      <c r="AG14" s="38"/>
      <c r="AH14" s="38"/>
      <c r="AI14" s="38"/>
      <c r="AJ14" s="38"/>
    </row>
    <row r="15">
      <c r="A15" s="152" t="s">
        <v>296</v>
      </c>
      <c r="B15" s="152" t="s">
        <v>299</v>
      </c>
      <c r="C15" s="152"/>
      <c r="D15" s="152"/>
      <c r="E15" s="152"/>
      <c r="F15" s="152"/>
      <c r="G15" s="152"/>
      <c r="H15" s="152"/>
      <c r="I15" s="152"/>
      <c r="J15" s="152"/>
      <c r="K15" s="152"/>
      <c r="L15" s="152"/>
      <c r="M15" s="152">
        <v>180.0</v>
      </c>
      <c r="N15" s="152"/>
      <c r="O15" s="152">
        <v>12.0</v>
      </c>
      <c r="P15" s="152">
        <v>11.0</v>
      </c>
      <c r="Q15" s="152">
        <v>16.0</v>
      </c>
      <c r="R15" s="152">
        <v>36.0</v>
      </c>
      <c r="S15" s="152"/>
      <c r="T15" s="152"/>
      <c r="U15" s="152"/>
      <c r="V15" s="152"/>
      <c r="W15" s="152"/>
      <c r="X15" s="152"/>
      <c r="Y15" s="152"/>
      <c r="Z15" s="152"/>
      <c r="AA15" s="152"/>
      <c r="AB15" s="152"/>
      <c r="AC15" s="152"/>
      <c r="AD15" s="152"/>
      <c r="AE15" s="154"/>
      <c r="AF15" s="154"/>
      <c r="AG15" s="154"/>
      <c r="AH15" s="154"/>
      <c r="AI15" s="154"/>
      <c r="AJ15" s="154"/>
    </row>
    <row r="16">
      <c r="A16" s="151" t="s">
        <v>296</v>
      </c>
      <c r="B16" s="151" t="s">
        <v>300</v>
      </c>
      <c r="C16" s="151"/>
      <c r="D16" s="151"/>
      <c r="E16" s="151"/>
      <c r="F16" s="151"/>
      <c r="G16" s="151"/>
      <c r="H16" s="151"/>
      <c r="I16" s="151"/>
      <c r="J16" s="151"/>
      <c r="K16" s="151"/>
      <c r="L16" s="151"/>
      <c r="M16" s="151">
        <v>424.0</v>
      </c>
      <c r="N16" s="151"/>
      <c r="O16" s="151">
        <v>22.0</v>
      </c>
      <c r="P16" s="151">
        <v>25.0</v>
      </c>
      <c r="Q16" s="151">
        <v>37.0</v>
      </c>
      <c r="R16" s="151">
        <v>144.0</v>
      </c>
      <c r="S16" s="151"/>
      <c r="T16" s="151"/>
      <c r="U16" s="151"/>
      <c r="V16" s="151"/>
      <c r="W16" s="151"/>
      <c r="X16" s="151"/>
      <c r="Y16" s="151"/>
      <c r="Z16" s="151"/>
      <c r="AA16" s="151"/>
      <c r="AB16" s="151"/>
      <c r="AC16" s="151"/>
      <c r="AD16" s="151"/>
      <c r="AE16" s="38"/>
      <c r="AF16" s="38"/>
      <c r="AG16" s="38"/>
      <c r="AH16" s="38"/>
      <c r="AI16" s="38"/>
      <c r="AJ16" s="38"/>
    </row>
    <row r="17">
      <c r="A17" s="152" t="s">
        <v>382</v>
      </c>
      <c r="B17" s="152" t="s">
        <v>382</v>
      </c>
      <c r="C17" s="159"/>
      <c r="D17" s="152">
        <v>13308.0</v>
      </c>
      <c r="E17" s="152"/>
      <c r="F17" s="152">
        <v>11265.0</v>
      </c>
      <c r="G17" s="152"/>
      <c r="H17" s="152" t="s">
        <v>421</v>
      </c>
      <c r="I17" s="152"/>
      <c r="J17" s="159"/>
      <c r="K17" s="159"/>
      <c r="L17" s="159"/>
      <c r="M17" s="152" t="s">
        <v>422</v>
      </c>
      <c r="N17" s="159"/>
      <c r="O17" s="159"/>
      <c r="P17" s="159"/>
      <c r="Q17" s="159"/>
      <c r="R17" s="153">
        <v>490.0</v>
      </c>
      <c r="S17" s="152"/>
      <c r="T17" s="160">
        <v>48.1</v>
      </c>
      <c r="U17" s="152"/>
      <c r="V17" s="152"/>
      <c r="W17" s="152"/>
      <c r="X17" s="152"/>
      <c r="Y17" s="160">
        <v>3106.8</v>
      </c>
      <c r="Z17" s="152"/>
      <c r="AA17" s="152"/>
      <c r="AB17" s="152"/>
      <c r="AC17" s="152"/>
      <c r="AD17" s="152"/>
      <c r="AE17" s="159"/>
      <c r="AF17" s="159"/>
      <c r="AG17" s="159"/>
      <c r="AH17" s="159"/>
      <c r="AI17" s="152">
        <v>1657.0</v>
      </c>
      <c r="AJ17" s="160" t="s">
        <v>423</v>
      </c>
    </row>
    <row r="18">
      <c r="A18" s="159"/>
      <c r="B18" s="159"/>
      <c r="C18" s="159"/>
      <c r="D18" s="159"/>
      <c r="E18" s="159"/>
      <c r="F18" s="159"/>
      <c r="G18" s="159"/>
      <c r="H18" s="159"/>
      <c r="I18" s="159"/>
      <c r="J18" s="159"/>
      <c r="K18" s="159"/>
      <c r="L18" s="159"/>
      <c r="M18" s="159"/>
      <c r="N18" s="159"/>
      <c r="O18" s="159"/>
      <c r="P18" s="159"/>
      <c r="Q18" s="159"/>
      <c r="R18" s="154"/>
      <c r="S18" s="152"/>
      <c r="T18" s="152"/>
      <c r="U18" s="152"/>
      <c r="V18" s="152"/>
      <c r="W18" s="152"/>
      <c r="X18" s="152"/>
      <c r="Y18" s="160">
        <v>215.0</v>
      </c>
      <c r="Z18" s="152"/>
      <c r="AA18" s="152"/>
      <c r="AB18" s="152"/>
      <c r="AC18" s="152"/>
      <c r="AD18" s="152"/>
      <c r="AE18" s="159"/>
      <c r="AF18" s="159"/>
      <c r="AG18" s="159"/>
      <c r="AH18" s="159"/>
      <c r="AI18" s="159"/>
      <c r="AJ18" s="160">
        <v>321.0</v>
      </c>
    </row>
    <row r="19">
      <c r="A19" s="161"/>
      <c r="B19" s="161"/>
      <c r="C19" s="161"/>
      <c r="D19" s="161"/>
      <c r="E19" s="161"/>
      <c r="F19" s="161"/>
      <c r="G19" s="161"/>
      <c r="H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row>
    <row r="20">
      <c r="A20" s="161"/>
      <c r="B20" s="161"/>
      <c r="C20" s="162" t="s">
        <v>424</v>
      </c>
      <c r="D20" s="151"/>
      <c r="E20" s="151"/>
      <c r="F20" s="163" t="s">
        <v>425</v>
      </c>
      <c r="G20" s="162" t="s">
        <v>426</v>
      </c>
      <c r="H20" s="151"/>
      <c r="M20" s="161"/>
      <c r="N20" s="161"/>
      <c r="O20" s="161"/>
      <c r="P20" s="161"/>
      <c r="Q20" s="161"/>
      <c r="R20" s="161"/>
      <c r="S20" s="161"/>
      <c r="T20" s="161"/>
      <c r="U20" s="161"/>
      <c r="V20" s="161"/>
      <c r="W20" s="161"/>
      <c r="X20" s="161"/>
      <c r="Y20" s="161"/>
      <c r="Z20" s="161"/>
      <c r="AA20" s="161"/>
      <c r="AB20" s="161"/>
      <c r="AC20" s="161"/>
      <c r="AD20" s="161"/>
      <c r="AE20" s="161"/>
      <c r="AF20" s="161"/>
      <c r="AG20" s="161"/>
      <c r="AH20" s="161"/>
      <c r="AI20" s="161"/>
      <c r="AJ20" s="161"/>
    </row>
    <row r="21">
      <c r="A21" s="161"/>
      <c r="B21" s="151" t="s">
        <v>427</v>
      </c>
      <c r="C21" s="151" t="s">
        <v>428</v>
      </c>
      <c r="D21" s="151"/>
      <c r="E21" s="151"/>
      <c r="F21" s="9" t="s">
        <v>429</v>
      </c>
      <c r="G21" s="151" t="s">
        <v>430</v>
      </c>
      <c r="H21" s="151"/>
      <c r="M21" s="164" t="s">
        <v>304</v>
      </c>
      <c r="N21" s="151" t="s">
        <v>430</v>
      </c>
      <c r="O21" s="161"/>
      <c r="P21" s="161"/>
      <c r="Q21" s="161"/>
      <c r="R21" s="161"/>
      <c r="S21" s="161"/>
      <c r="T21" s="161"/>
      <c r="U21" s="161"/>
      <c r="V21" s="161"/>
      <c r="W21" s="161"/>
      <c r="X21" s="161"/>
      <c r="Y21" s="161"/>
      <c r="Z21" s="161"/>
      <c r="AA21" s="161"/>
      <c r="AB21" s="161"/>
      <c r="AC21" s="161"/>
      <c r="AD21" s="161"/>
      <c r="AE21" s="161"/>
      <c r="AF21" s="161"/>
      <c r="AG21" s="161"/>
      <c r="AH21" s="161"/>
      <c r="AI21" s="161"/>
      <c r="AJ21" s="161"/>
    </row>
    <row r="22">
      <c r="A22" s="161"/>
      <c r="B22" s="151" t="s">
        <v>431</v>
      </c>
      <c r="C22" s="151" t="s">
        <v>428</v>
      </c>
      <c r="D22" s="151"/>
      <c r="E22" s="151"/>
      <c r="F22" s="151" t="s">
        <v>432</v>
      </c>
      <c r="G22" s="151">
        <v>523.0</v>
      </c>
      <c r="H22" s="151"/>
      <c r="I22" s="163" t="s">
        <v>433</v>
      </c>
      <c r="J22" s="151" t="s">
        <v>434</v>
      </c>
      <c r="K22" s="151" t="s">
        <v>435</v>
      </c>
      <c r="M22" s="164" t="s">
        <v>305</v>
      </c>
      <c r="N22" s="151" t="s">
        <v>436</v>
      </c>
      <c r="O22" s="161"/>
      <c r="P22" s="161"/>
      <c r="Q22" s="161"/>
      <c r="R22" s="161"/>
      <c r="S22" s="161"/>
      <c r="T22" s="161"/>
      <c r="U22" s="161"/>
      <c r="V22" s="161"/>
      <c r="W22" s="161"/>
      <c r="X22" s="161"/>
      <c r="Y22" s="161"/>
      <c r="Z22" s="161"/>
      <c r="AA22" s="161"/>
      <c r="AB22" s="161"/>
      <c r="AC22" s="161"/>
      <c r="AD22" s="161"/>
      <c r="AE22" s="161"/>
      <c r="AF22" s="161"/>
      <c r="AG22" s="161"/>
      <c r="AH22" s="161"/>
      <c r="AI22" s="161"/>
      <c r="AJ22" s="161"/>
    </row>
    <row r="23">
      <c r="A23" s="161"/>
      <c r="B23" s="151" t="s">
        <v>437</v>
      </c>
      <c r="C23" s="151" t="s">
        <v>438</v>
      </c>
      <c r="D23" s="151"/>
      <c r="E23" s="151"/>
      <c r="F23" s="151" t="s">
        <v>439</v>
      </c>
      <c r="G23" s="151">
        <v>582.0</v>
      </c>
      <c r="H23" s="151"/>
      <c r="I23" s="165" t="s">
        <v>440</v>
      </c>
      <c r="J23" s="151">
        <v>5349.0</v>
      </c>
      <c r="K23" s="9" t="s">
        <v>441</v>
      </c>
      <c r="M23" s="161"/>
      <c r="N23" s="151" t="s">
        <v>442</v>
      </c>
      <c r="O23" s="161"/>
      <c r="P23" s="161"/>
      <c r="Q23" s="161"/>
      <c r="R23" s="161"/>
      <c r="S23" s="161"/>
      <c r="T23" s="161"/>
      <c r="U23" s="161"/>
      <c r="V23" s="161"/>
      <c r="W23" s="161"/>
      <c r="X23" s="161"/>
      <c r="Y23" s="161"/>
      <c r="Z23" s="161"/>
      <c r="AA23" s="161"/>
      <c r="AB23" s="161"/>
      <c r="AC23" s="161"/>
      <c r="AD23" s="161"/>
      <c r="AE23" s="162" t="s">
        <v>303</v>
      </c>
      <c r="AF23" s="161"/>
      <c r="AG23" s="161"/>
      <c r="AH23" s="161"/>
      <c r="AI23" s="161"/>
      <c r="AJ23" s="161"/>
    </row>
    <row r="24">
      <c r="A24" s="161"/>
      <c r="B24" s="151" t="s">
        <v>437</v>
      </c>
      <c r="C24" s="151" t="s">
        <v>438</v>
      </c>
      <c r="D24" s="151"/>
      <c r="E24" s="151"/>
      <c r="F24" s="151" t="s">
        <v>443</v>
      </c>
      <c r="G24" s="151">
        <v>1563.0</v>
      </c>
      <c r="H24" s="151"/>
      <c r="I24" s="151" t="s">
        <v>444</v>
      </c>
      <c r="J24" s="151">
        <v>5336.0</v>
      </c>
      <c r="K24" s="9" t="s">
        <v>445</v>
      </c>
      <c r="M24" s="161"/>
      <c r="N24" s="151" t="s">
        <v>446</v>
      </c>
      <c r="O24" s="161"/>
      <c r="P24" s="161"/>
      <c r="Q24" s="161"/>
      <c r="R24" s="161"/>
      <c r="S24" s="161"/>
      <c r="T24" s="161"/>
      <c r="U24" s="161"/>
      <c r="V24" s="161"/>
      <c r="W24" s="161"/>
      <c r="X24" s="161"/>
      <c r="Y24" s="161"/>
      <c r="Z24" s="161"/>
      <c r="AA24" s="161"/>
      <c r="AB24" s="161"/>
      <c r="AC24" s="161"/>
      <c r="AD24" s="161"/>
      <c r="AE24" s="161"/>
      <c r="AF24" s="161"/>
      <c r="AG24" s="161"/>
      <c r="AH24" s="161"/>
      <c r="AI24" s="161"/>
      <c r="AJ24" s="161"/>
    </row>
    <row r="25">
      <c r="A25" s="161"/>
      <c r="B25" s="151" t="s">
        <v>447</v>
      </c>
      <c r="C25" s="151" t="s">
        <v>448</v>
      </c>
      <c r="D25" s="151"/>
      <c r="E25" s="151"/>
      <c r="F25" s="151" t="s">
        <v>449</v>
      </c>
      <c r="G25" s="151">
        <v>3005.0</v>
      </c>
      <c r="H25" s="151"/>
      <c r="I25" s="151" t="s">
        <v>450</v>
      </c>
      <c r="J25" s="151">
        <v>5084.0</v>
      </c>
      <c r="K25" s="9" t="s">
        <v>451</v>
      </c>
      <c r="M25" s="161"/>
      <c r="N25" s="151" t="s">
        <v>452</v>
      </c>
      <c r="O25" s="161"/>
      <c r="P25" s="161"/>
      <c r="Q25" s="161"/>
      <c r="R25" s="161"/>
      <c r="S25" s="161"/>
      <c r="T25" s="161"/>
      <c r="U25" s="161"/>
      <c r="V25" s="161"/>
      <c r="W25" s="161"/>
      <c r="X25" s="161"/>
      <c r="Y25" s="161"/>
      <c r="Z25" s="161"/>
      <c r="AA25" s="161"/>
      <c r="AB25" s="161"/>
      <c r="AC25" s="161"/>
      <c r="AD25" s="161"/>
      <c r="AE25" s="161"/>
      <c r="AF25" s="161"/>
      <c r="AG25" s="161"/>
      <c r="AH25" s="161"/>
      <c r="AI25" s="161"/>
      <c r="AJ25" s="161"/>
    </row>
    <row r="26">
      <c r="A26" s="161"/>
      <c r="B26" s="161"/>
      <c r="C26" s="161"/>
      <c r="D26" s="161"/>
      <c r="E26" s="161"/>
      <c r="F26" s="151" t="s">
        <v>453</v>
      </c>
      <c r="G26" s="151">
        <v>5663.0</v>
      </c>
      <c r="H26" s="151"/>
      <c r="I26" s="151" t="s">
        <v>454</v>
      </c>
      <c r="J26" s="151">
        <v>7685.0</v>
      </c>
      <c r="K26" s="9" t="s">
        <v>455</v>
      </c>
      <c r="M26" s="161"/>
      <c r="N26" s="151" t="s">
        <v>456</v>
      </c>
      <c r="O26" s="161"/>
      <c r="P26" s="161"/>
      <c r="Q26" s="161"/>
      <c r="R26" s="161"/>
      <c r="S26" s="161"/>
      <c r="T26" s="161"/>
      <c r="U26" s="161"/>
      <c r="V26" s="161"/>
      <c r="W26" s="161"/>
      <c r="X26" s="161"/>
      <c r="Y26" s="161"/>
      <c r="Z26" s="161"/>
      <c r="AA26" s="161"/>
      <c r="AB26" s="161"/>
      <c r="AC26" s="161"/>
      <c r="AD26" s="161"/>
      <c r="AE26" s="161"/>
      <c r="AF26" s="161"/>
      <c r="AG26" s="161"/>
      <c r="AH26" s="161"/>
      <c r="AI26" s="161"/>
      <c r="AJ26" s="161"/>
    </row>
    <row r="27">
      <c r="A27" s="161"/>
      <c r="B27" s="161"/>
      <c r="C27" s="161"/>
      <c r="D27" s="161"/>
      <c r="E27" s="161"/>
      <c r="F27" s="151" t="s">
        <v>457</v>
      </c>
      <c r="G27" s="151">
        <v>8937.0</v>
      </c>
      <c r="H27" s="151"/>
      <c r="I27" s="151" t="s">
        <v>458</v>
      </c>
      <c r="J27" s="151">
        <v>4748.0</v>
      </c>
      <c r="K27" s="9" t="s">
        <v>459</v>
      </c>
      <c r="M27" s="161"/>
      <c r="N27" s="151" t="s">
        <v>460</v>
      </c>
      <c r="O27" s="161"/>
      <c r="P27" s="161"/>
      <c r="Q27" s="161"/>
      <c r="R27" s="161"/>
      <c r="S27" s="161"/>
      <c r="T27" s="161"/>
      <c r="U27" s="161"/>
      <c r="V27" s="161"/>
      <c r="W27" s="161"/>
      <c r="X27" s="161"/>
      <c r="Y27" s="161"/>
      <c r="Z27" s="161"/>
      <c r="AA27" s="161"/>
      <c r="AB27" s="161"/>
      <c r="AC27" s="161"/>
      <c r="AD27" s="161"/>
      <c r="AE27" s="161"/>
      <c r="AF27" s="161"/>
      <c r="AG27" s="161"/>
      <c r="AH27" s="161"/>
      <c r="AI27" s="161"/>
      <c r="AJ27" s="161"/>
    </row>
    <row r="28">
      <c r="A28" s="161"/>
      <c r="B28" s="161"/>
      <c r="C28" s="161"/>
      <c r="D28" s="161"/>
      <c r="E28" s="161"/>
      <c r="F28" s="161"/>
      <c r="G28" s="161"/>
      <c r="H28" s="161"/>
      <c r="I28" s="151" t="s">
        <v>461</v>
      </c>
      <c r="J28" s="151">
        <v>6428.0</v>
      </c>
      <c r="K28" s="9" t="s">
        <v>462</v>
      </c>
      <c r="M28" s="161"/>
      <c r="N28" s="161"/>
      <c r="O28" s="161"/>
      <c r="P28" s="161"/>
      <c r="Q28" s="161"/>
      <c r="R28" s="161"/>
      <c r="S28" s="161"/>
      <c r="T28" s="161"/>
      <c r="U28" s="161"/>
      <c r="V28" s="161"/>
      <c r="W28" s="161"/>
      <c r="X28" s="161"/>
      <c r="Y28" s="161"/>
      <c r="Z28" s="161"/>
      <c r="AA28" s="161"/>
      <c r="AB28" s="161"/>
      <c r="AC28" s="161"/>
      <c r="AD28" s="161"/>
      <c r="AE28" s="161"/>
      <c r="AF28" s="161"/>
      <c r="AG28" s="161"/>
      <c r="AH28" s="161"/>
      <c r="AI28" s="161"/>
      <c r="AJ28" s="161"/>
    </row>
    <row r="29">
      <c r="A29" s="161"/>
      <c r="B29" s="161"/>
      <c r="C29" s="161"/>
      <c r="D29" s="161"/>
      <c r="E29" s="161"/>
      <c r="F29" s="161"/>
      <c r="G29" s="161"/>
      <c r="H29" s="161"/>
      <c r="I29" s="151" t="s">
        <v>463</v>
      </c>
      <c r="J29" s="151">
        <v>4777.0</v>
      </c>
      <c r="K29" s="9" t="s">
        <v>464</v>
      </c>
      <c r="M29" s="161"/>
      <c r="N29" s="161"/>
      <c r="O29" s="161"/>
      <c r="P29" s="161"/>
      <c r="Q29" s="161"/>
      <c r="R29" s="161"/>
      <c r="S29" s="161"/>
      <c r="T29" s="161"/>
      <c r="U29" s="161"/>
      <c r="V29" s="161"/>
      <c r="W29" s="161"/>
      <c r="X29" s="161"/>
      <c r="Y29" s="161"/>
      <c r="Z29" s="161"/>
      <c r="AA29" s="161"/>
      <c r="AB29" s="161"/>
      <c r="AC29" s="161"/>
      <c r="AD29" s="161"/>
      <c r="AE29" s="161"/>
      <c r="AF29" s="161"/>
      <c r="AG29" s="161"/>
      <c r="AH29" s="161"/>
      <c r="AI29" s="161"/>
      <c r="AJ29" s="161"/>
    </row>
    <row r="30">
      <c r="A30" s="161"/>
      <c r="B30" s="161"/>
      <c r="C30" s="161"/>
      <c r="D30" s="161"/>
      <c r="E30" s="161"/>
      <c r="F30" s="161"/>
      <c r="G30" s="161"/>
      <c r="H30" s="161"/>
      <c r="I30" s="151" t="s">
        <v>465</v>
      </c>
      <c r="J30" s="151">
        <v>4218.0</v>
      </c>
      <c r="K30" s="9" t="s">
        <v>466</v>
      </c>
      <c r="M30" s="161"/>
      <c r="N30" s="161"/>
      <c r="O30" s="161"/>
      <c r="P30" s="161"/>
      <c r="Q30" s="161"/>
      <c r="R30" s="161"/>
      <c r="S30" s="161"/>
      <c r="T30" s="161"/>
      <c r="U30" s="161"/>
      <c r="V30" s="161"/>
      <c r="W30" s="161"/>
      <c r="X30" s="161"/>
      <c r="Y30" s="161"/>
      <c r="Z30" s="161"/>
      <c r="AA30" s="161"/>
      <c r="AB30" s="161"/>
      <c r="AC30" s="161"/>
      <c r="AD30" s="161"/>
      <c r="AE30" s="161"/>
      <c r="AF30" s="161"/>
      <c r="AG30" s="161"/>
      <c r="AH30" s="161"/>
      <c r="AI30" s="161"/>
      <c r="AJ30" s="161"/>
    </row>
    <row r="31">
      <c r="A31" s="161"/>
      <c r="B31" s="163" t="s">
        <v>467</v>
      </c>
      <c r="C31" s="151" t="s">
        <v>468</v>
      </c>
      <c r="D31" s="151"/>
      <c r="E31" s="151"/>
      <c r="F31" s="151"/>
      <c r="G31" s="151"/>
      <c r="H31" s="151"/>
      <c r="I31" s="151" t="s">
        <v>469</v>
      </c>
      <c r="J31" s="151">
        <v>4787.0</v>
      </c>
      <c r="K31" s="9" t="s">
        <v>470</v>
      </c>
      <c r="L31" s="161"/>
      <c r="M31" s="161"/>
      <c r="N31" s="161"/>
      <c r="O31" s="161"/>
      <c r="P31" s="161"/>
      <c r="Q31" s="161"/>
      <c r="R31" s="161"/>
      <c r="S31" s="161"/>
      <c r="T31" s="161"/>
      <c r="U31" s="161"/>
      <c r="V31" s="161"/>
      <c r="W31" s="161"/>
      <c r="X31" s="161"/>
      <c r="Y31" s="161"/>
      <c r="Z31" s="161"/>
      <c r="AA31" s="161"/>
      <c r="AB31" s="161"/>
      <c r="AC31" s="161"/>
      <c r="AD31" s="161"/>
      <c r="AE31" s="161"/>
      <c r="AF31" s="161"/>
      <c r="AG31" s="161"/>
      <c r="AH31" s="161"/>
      <c r="AI31" s="161"/>
      <c r="AJ31" s="161"/>
    </row>
    <row r="32">
      <c r="A32" s="161"/>
      <c r="B32" s="163" t="s">
        <v>471</v>
      </c>
      <c r="C32" s="151" t="s">
        <v>472</v>
      </c>
      <c r="D32" s="151" t="s">
        <v>473</v>
      </c>
      <c r="E32" s="151" t="s">
        <v>474</v>
      </c>
      <c r="F32" s="151" t="s">
        <v>475</v>
      </c>
      <c r="G32" s="151" t="s">
        <v>476</v>
      </c>
      <c r="H32" s="151" t="s">
        <v>477</v>
      </c>
      <c r="I32" s="9" t="s">
        <v>319</v>
      </c>
      <c r="J32" s="9">
        <v>4228.0</v>
      </c>
      <c r="K32" s="9" t="s">
        <v>478</v>
      </c>
      <c r="Q32" s="161"/>
      <c r="R32" s="161"/>
      <c r="S32" s="161"/>
      <c r="T32" s="161"/>
      <c r="U32" s="161"/>
      <c r="V32" s="161"/>
      <c r="W32" s="161"/>
      <c r="X32" s="161"/>
      <c r="Y32" s="161"/>
      <c r="Z32" s="161"/>
      <c r="AA32" s="161"/>
      <c r="AB32" s="161"/>
      <c r="AC32" s="161"/>
      <c r="AD32" s="161"/>
      <c r="AE32" s="161"/>
      <c r="AF32" s="161"/>
      <c r="AG32" s="161"/>
      <c r="AH32" s="161"/>
      <c r="AI32" s="161"/>
      <c r="AJ32" s="161"/>
    </row>
    <row r="33">
      <c r="A33" s="161"/>
      <c r="B33" s="166" t="s">
        <v>479</v>
      </c>
      <c r="C33" s="38"/>
      <c r="D33" s="161"/>
      <c r="E33" s="161"/>
      <c r="F33" s="161"/>
      <c r="G33" s="161"/>
      <c r="H33" s="161"/>
      <c r="I33" s="9" t="s">
        <v>480</v>
      </c>
      <c r="J33" s="9">
        <v>4491.0</v>
      </c>
      <c r="K33" s="9" t="s">
        <v>481</v>
      </c>
      <c r="Q33" s="161"/>
      <c r="R33" s="161"/>
      <c r="S33" s="161"/>
      <c r="T33" s="161"/>
      <c r="U33" s="161"/>
      <c r="V33" s="161"/>
      <c r="W33" s="161"/>
      <c r="X33" s="161"/>
      <c r="Y33" s="161"/>
      <c r="Z33" s="161"/>
      <c r="AA33" s="161"/>
      <c r="AB33" s="161"/>
      <c r="AC33" s="161"/>
      <c r="AD33" s="161"/>
      <c r="AE33" s="161"/>
      <c r="AF33" s="161"/>
      <c r="AG33" s="161"/>
      <c r="AH33" s="161"/>
      <c r="AI33" s="161"/>
      <c r="AJ33" s="161"/>
    </row>
    <row r="34">
      <c r="A34" s="161"/>
      <c r="B34" s="151" t="s">
        <v>482</v>
      </c>
      <c r="C34" s="151">
        <v>3.7</v>
      </c>
      <c r="D34" s="151">
        <v>3.1</v>
      </c>
      <c r="E34" s="151">
        <v>0.96</v>
      </c>
      <c r="F34" s="151">
        <v>0.373</v>
      </c>
      <c r="G34" s="151">
        <v>0.085</v>
      </c>
      <c r="H34" s="151">
        <v>0.041</v>
      </c>
      <c r="I34" s="151"/>
      <c r="J34" s="151"/>
      <c r="K34" s="151" t="s">
        <v>483</v>
      </c>
      <c r="Q34" s="161"/>
      <c r="R34" s="161"/>
      <c r="S34" s="161"/>
      <c r="T34" s="161"/>
      <c r="U34" s="161"/>
      <c r="V34" s="161"/>
      <c r="W34" s="161"/>
      <c r="X34" s="161"/>
      <c r="Y34" s="161"/>
      <c r="Z34" s="161"/>
      <c r="AA34" s="161"/>
      <c r="AB34" s="161"/>
      <c r="AC34" s="161"/>
      <c r="AD34" s="161"/>
      <c r="AE34" s="161"/>
      <c r="AF34" s="161"/>
      <c r="AG34" s="161"/>
      <c r="AH34" s="161"/>
      <c r="AI34" s="161"/>
      <c r="AJ34" s="161"/>
    </row>
    <row r="35">
      <c r="A35" s="161"/>
      <c r="B35" s="151" t="s">
        <v>484</v>
      </c>
      <c r="C35" s="151">
        <v>1.22</v>
      </c>
      <c r="D35" s="151">
        <v>0.375</v>
      </c>
      <c r="E35" s="151">
        <v>0.101</v>
      </c>
      <c r="F35" s="151">
        <v>0.022</v>
      </c>
      <c r="G35" s="151">
        <v>0.006</v>
      </c>
      <c r="H35" s="151">
        <v>0.006</v>
      </c>
      <c r="I35" s="151"/>
      <c r="J35" s="151"/>
      <c r="K35" s="151"/>
      <c r="Q35" s="161"/>
      <c r="R35" s="161"/>
      <c r="S35" s="161"/>
      <c r="T35" s="161"/>
      <c r="U35" s="161"/>
      <c r="V35" s="161"/>
      <c r="W35" s="161"/>
      <c r="X35" s="161"/>
      <c r="Y35" s="161"/>
      <c r="Z35" s="161"/>
      <c r="AA35" s="161"/>
      <c r="AB35" s="161"/>
      <c r="AC35" s="161"/>
      <c r="AD35" s="161"/>
      <c r="AE35" s="161"/>
      <c r="AF35" s="161"/>
      <c r="AG35" s="161"/>
      <c r="AH35" s="161"/>
      <c r="AI35" s="161"/>
      <c r="AJ35" s="161"/>
    </row>
    <row r="36">
      <c r="A36" s="161"/>
      <c r="B36" s="151" t="s">
        <v>485</v>
      </c>
      <c r="C36" s="151">
        <v>0.27</v>
      </c>
      <c r="D36" s="151">
        <v>0.14</v>
      </c>
      <c r="E36" s="151">
        <v>0.067</v>
      </c>
      <c r="F36" s="151">
        <v>0.042</v>
      </c>
      <c r="G36" s="151">
        <v>0.009</v>
      </c>
      <c r="H36" s="151">
        <v>0.003</v>
      </c>
      <c r="I36" s="151"/>
      <c r="J36" s="151"/>
      <c r="K36" s="151"/>
      <c r="Q36" s="167"/>
      <c r="R36" s="161"/>
      <c r="S36" s="161"/>
      <c r="T36" s="161"/>
      <c r="U36" s="161"/>
      <c r="V36" s="161"/>
      <c r="W36" s="161"/>
      <c r="X36" s="161"/>
      <c r="Y36" s="161"/>
      <c r="Z36" s="161"/>
      <c r="AA36" s="161"/>
      <c r="AB36" s="161"/>
      <c r="AC36" s="161"/>
      <c r="AD36" s="161"/>
      <c r="AE36" s="161"/>
      <c r="AF36" s="161"/>
      <c r="AG36" s="161"/>
      <c r="AH36" s="161"/>
      <c r="AI36" s="161"/>
      <c r="AJ36" s="161"/>
    </row>
    <row r="37">
      <c r="A37" s="161"/>
      <c r="B37" s="151" t="s">
        <v>486</v>
      </c>
      <c r="C37" s="151">
        <v>1.857</v>
      </c>
      <c r="D37" s="151">
        <v>0.523</v>
      </c>
      <c r="E37" s="151">
        <v>0.214</v>
      </c>
      <c r="F37" s="151">
        <v>0.0598</v>
      </c>
      <c r="G37" s="151">
        <v>0.013</v>
      </c>
      <c r="H37" s="151">
        <v>0.006</v>
      </c>
      <c r="I37" s="151"/>
      <c r="J37" s="151"/>
      <c r="K37" s="151"/>
      <c r="Q37" s="161"/>
      <c r="R37" s="161"/>
      <c r="S37" s="161"/>
      <c r="T37" s="161"/>
      <c r="U37" s="161"/>
      <c r="V37" s="161"/>
      <c r="W37" s="161"/>
      <c r="X37" s="161"/>
      <c r="Y37" s="161"/>
      <c r="Z37" s="161"/>
      <c r="AA37" s="161"/>
      <c r="AB37" s="161"/>
      <c r="AC37" s="161"/>
      <c r="AD37" s="161"/>
      <c r="AE37" s="161"/>
      <c r="AF37" s="161"/>
      <c r="AG37" s="161"/>
      <c r="AH37" s="161"/>
      <c r="AI37" s="161"/>
      <c r="AJ37" s="161"/>
    </row>
    <row r="38">
      <c r="A38" s="161"/>
      <c r="B38" s="151" t="s">
        <v>487</v>
      </c>
      <c r="C38" s="151">
        <v>1.123</v>
      </c>
      <c r="D38" s="151">
        <v>0.591</v>
      </c>
      <c r="E38" s="151">
        <v>0.135</v>
      </c>
      <c r="F38" s="151">
        <v>0.029</v>
      </c>
      <c r="G38" s="151">
        <v>0.028</v>
      </c>
      <c r="H38" s="151">
        <v>0.009</v>
      </c>
      <c r="I38" s="151"/>
      <c r="J38" s="151"/>
      <c r="K38" s="151"/>
      <c r="Q38" s="161"/>
      <c r="R38" s="161"/>
      <c r="S38" s="161"/>
      <c r="T38" s="161"/>
      <c r="U38" s="161"/>
      <c r="V38" s="161"/>
      <c r="W38" s="161"/>
      <c r="X38" s="161"/>
      <c r="Y38" s="161"/>
      <c r="Z38" s="161"/>
      <c r="AA38" s="161"/>
      <c r="AB38" s="161"/>
      <c r="AC38" s="161"/>
      <c r="AD38" s="161"/>
      <c r="AE38" s="161"/>
      <c r="AF38" s="161"/>
      <c r="AG38" s="161"/>
      <c r="AH38" s="161"/>
      <c r="AI38" s="161"/>
      <c r="AJ38" s="161"/>
    </row>
    <row r="39">
      <c r="A39" s="161"/>
      <c r="B39" s="151" t="s">
        <v>488</v>
      </c>
      <c r="C39" s="151">
        <v>3.94</v>
      </c>
      <c r="D39" s="151">
        <v>2.46</v>
      </c>
      <c r="E39" s="151">
        <v>0.716</v>
      </c>
      <c r="F39" s="151">
        <v>0.224</v>
      </c>
      <c r="G39" s="151">
        <v>0.087</v>
      </c>
      <c r="H39" s="151">
        <v>0.047</v>
      </c>
      <c r="I39" s="151"/>
      <c r="J39" s="151"/>
      <c r="K39" s="151"/>
      <c r="Q39" s="161"/>
      <c r="R39" s="161"/>
      <c r="S39" s="161"/>
      <c r="T39" s="161"/>
      <c r="U39" s="161"/>
      <c r="V39" s="161"/>
      <c r="W39" s="161"/>
      <c r="X39" s="161"/>
      <c r="Y39" s="161"/>
      <c r="Z39" s="161"/>
      <c r="AA39" s="161"/>
      <c r="AB39" s="161"/>
      <c r="AC39" s="161"/>
      <c r="AD39" s="161"/>
      <c r="AE39" s="161"/>
      <c r="AF39" s="161"/>
      <c r="AG39" s="161"/>
      <c r="AH39" s="161"/>
      <c r="AI39" s="161"/>
      <c r="AJ39" s="161"/>
    </row>
    <row r="40">
      <c r="A40" s="161"/>
      <c r="B40" s="151" t="s">
        <v>489</v>
      </c>
      <c r="C40" s="151">
        <v>1.853</v>
      </c>
      <c r="D40" s="151">
        <v>0.861</v>
      </c>
      <c r="E40" s="151">
        <v>0.149</v>
      </c>
      <c r="F40" s="151">
        <v>0.106</v>
      </c>
      <c r="G40" s="151">
        <v>0.009</v>
      </c>
      <c r="H40" s="151">
        <v>0.006</v>
      </c>
      <c r="I40" s="151"/>
      <c r="J40" s="151"/>
      <c r="K40" s="151"/>
      <c r="Q40" s="161"/>
      <c r="R40" s="161"/>
      <c r="S40" s="161"/>
      <c r="T40" s="161"/>
      <c r="U40" s="161"/>
      <c r="V40" s="161"/>
      <c r="W40" s="161"/>
      <c r="X40" s="161"/>
      <c r="Y40" s="161"/>
      <c r="Z40" s="161"/>
      <c r="AA40" s="161"/>
      <c r="AB40" s="161"/>
      <c r="AC40" s="161"/>
      <c r="AD40" s="161"/>
      <c r="AE40" s="161"/>
      <c r="AF40" s="161"/>
      <c r="AG40" s="161"/>
      <c r="AH40" s="161"/>
      <c r="AI40" s="161"/>
      <c r="AJ40" s="161"/>
    </row>
    <row r="41">
      <c r="A41" s="161"/>
      <c r="B41" s="161"/>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c r="AC41" s="161"/>
      <c r="AD41" s="161"/>
      <c r="AE41" s="161"/>
      <c r="AF41" s="161"/>
      <c r="AG41" s="161"/>
      <c r="AH41" s="161"/>
      <c r="AI41" s="161"/>
      <c r="AJ41" s="161"/>
    </row>
    <row r="42">
      <c r="A42" s="161"/>
      <c r="B42" s="161"/>
      <c r="C42" s="161"/>
      <c r="D42" s="161"/>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c r="AC42" s="161"/>
      <c r="AD42" s="161"/>
      <c r="AE42" s="161"/>
      <c r="AF42" s="161"/>
      <c r="AG42" s="161"/>
      <c r="AH42" s="161"/>
      <c r="AI42" s="161"/>
      <c r="AJ42" s="161"/>
    </row>
    <row r="43">
      <c r="A43" s="161"/>
      <c r="B43" s="161"/>
      <c r="C43" s="161"/>
      <c r="D43" s="161"/>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c r="AC43" s="161"/>
      <c r="AD43" s="161"/>
      <c r="AE43" s="161"/>
      <c r="AF43" s="161"/>
      <c r="AG43" s="161"/>
      <c r="AH43" s="161"/>
      <c r="AI43" s="161"/>
      <c r="AJ43" s="161"/>
    </row>
    <row r="44">
      <c r="A44" s="161"/>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161"/>
    </row>
    <row r="45">
      <c r="A45" s="161"/>
      <c r="B45" s="161"/>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c r="AC45" s="161"/>
      <c r="AD45" s="161"/>
      <c r="AE45" s="161"/>
      <c r="AF45" s="161"/>
      <c r="AG45" s="161"/>
      <c r="AH45" s="161"/>
      <c r="AI45" s="161"/>
      <c r="AJ45" s="161"/>
    </row>
    <row r="46">
      <c r="A46" s="161"/>
      <c r="B46" s="161"/>
      <c r="C46" s="161"/>
      <c r="D46" s="161"/>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c r="AC46" s="161"/>
      <c r="AD46" s="161"/>
      <c r="AE46" s="161"/>
      <c r="AF46" s="161"/>
      <c r="AG46" s="161"/>
      <c r="AH46" s="161"/>
      <c r="AI46" s="161"/>
      <c r="AJ46" s="161"/>
    </row>
    <row r="47">
      <c r="A47" s="161"/>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c r="AC47" s="161"/>
      <c r="AD47" s="161"/>
      <c r="AE47" s="161"/>
      <c r="AF47" s="161"/>
      <c r="AG47" s="161"/>
      <c r="AH47" s="161"/>
      <c r="AI47" s="161"/>
      <c r="AJ47" s="161"/>
    </row>
    <row r="48">
      <c r="A48" s="161"/>
      <c r="B48" s="161"/>
      <c r="C48" s="161"/>
      <c r="D48" s="161"/>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c r="AC48" s="161"/>
      <c r="AD48" s="161"/>
      <c r="AE48" s="161"/>
      <c r="AF48" s="161"/>
      <c r="AG48" s="161"/>
      <c r="AH48" s="161"/>
      <c r="AI48" s="161"/>
      <c r="AJ48" s="161"/>
    </row>
    <row r="49">
      <c r="A49" s="161"/>
      <c r="B49" s="161"/>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c r="AC49" s="161"/>
      <c r="AD49" s="161"/>
      <c r="AE49" s="161"/>
      <c r="AF49" s="161"/>
      <c r="AG49" s="161"/>
      <c r="AH49" s="161"/>
      <c r="AI49" s="161"/>
      <c r="AJ49" s="161"/>
    </row>
    <row r="50">
      <c r="A50" s="161"/>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c r="AC50" s="161"/>
      <c r="AD50" s="161"/>
      <c r="AE50" s="161"/>
      <c r="AF50" s="161"/>
      <c r="AG50" s="161"/>
      <c r="AH50" s="161"/>
      <c r="AI50" s="161"/>
      <c r="AJ50" s="161"/>
    </row>
    <row r="51">
      <c r="A51" s="161"/>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c r="AC51" s="161"/>
      <c r="AD51" s="161"/>
      <c r="AE51" s="161"/>
      <c r="AF51" s="161"/>
      <c r="AG51" s="161"/>
      <c r="AH51" s="161"/>
      <c r="AI51" s="161"/>
      <c r="AJ51" s="161"/>
    </row>
    <row r="52">
      <c r="A52" s="161"/>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c r="AC52" s="161"/>
      <c r="AD52" s="161"/>
      <c r="AE52" s="161"/>
      <c r="AF52" s="161"/>
      <c r="AG52" s="161"/>
      <c r="AH52" s="161"/>
      <c r="AI52" s="161"/>
      <c r="AJ52" s="161"/>
    </row>
    <row r="53">
      <c r="A53" s="161"/>
      <c r="B53" s="161"/>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c r="AC53" s="161"/>
      <c r="AD53" s="161"/>
      <c r="AE53" s="161"/>
      <c r="AF53" s="161"/>
      <c r="AG53" s="161"/>
      <c r="AH53" s="161"/>
      <c r="AI53" s="161"/>
      <c r="AJ53" s="161"/>
    </row>
    <row r="54">
      <c r="A54" s="161"/>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c r="AC54" s="161"/>
      <c r="AD54" s="161"/>
      <c r="AE54" s="161"/>
      <c r="AF54" s="161"/>
      <c r="AG54" s="161"/>
      <c r="AH54" s="161"/>
      <c r="AI54" s="161"/>
      <c r="AJ54" s="161"/>
    </row>
    <row r="55">
      <c r="A55" s="161"/>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c r="AD55" s="161"/>
      <c r="AE55" s="161"/>
      <c r="AF55" s="161"/>
      <c r="AG55" s="161"/>
      <c r="AH55" s="161"/>
      <c r="AI55" s="161"/>
      <c r="AJ55" s="161"/>
    </row>
    <row r="56">
      <c r="A56" s="161"/>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c r="AC56" s="161"/>
      <c r="AD56" s="161"/>
      <c r="AE56" s="161"/>
      <c r="AF56" s="161"/>
      <c r="AG56" s="161"/>
      <c r="AH56" s="161"/>
      <c r="AI56" s="161"/>
      <c r="AJ56" s="161"/>
    </row>
    <row r="57">
      <c r="A57" s="161"/>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c r="AC57" s="161"/>
      <c r="AD57" s="161"/>
      <c r="AE57" s="161"/>
      <c r="AF57" s="161"/>
      <c r="AG57" s="161"/>
      <c r="AH57" s="161"/>
      <c r="AI57" s="161"/>
      <c r="AJ57" s="161"/>
    </row>
    <row r="58">
      <c r="A58" s="161"/>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c r="AF58" s="161"/>
      <c r="AG58" s="161"/>
      <c r="AH58" s="161"/>
      <c r="AI58" s="161"/>
      <c r="AJ58" s="161"/>
    </row>
    <row r="59">
      <c r="A59" s="161"/>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c r="AF59" s="161"/>
      <c r="AG59" s="161"/>
      <c r="AH59" s="161"/>
      <c r="AI59" s="161"/>
      <c r="AJ59" s="161"/>
    </row>
    <row r="60">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c r="AF61" s="161"/>
      <c r="AG61" s="161"/>
      <c r="AH61" s="161"/>
      <c r="AI61" s="161"/>
      <c r="AJ61" s="161"/>
    </row>
    <row r="62">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c r="AF62" s="161"/>
      <c r="AG62" s="161"/>
      <c r="AH62" s="161"/>
      <c r="AI62" s="161"/>
      <c r="AJ62" s="161"/>
    </row>
    <row r="63">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c r="AF63" s="161"/>
      <c r="AG63" s="161"/>
      <c r="AH63" s="161"/>
      <c r="AI63" s="161"/>
      <c r="AJ63" s="161"/>
    </row>
    <row r="64">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c r="AF64" s="161"/>
      <c r="AG64" s="161"/>
      <c r="AH64" s="161"/>
      <c r="AI64" s="161"/>
      <c r="AJ64" s="161"/>
    </row>
    <row r="65">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c r="AF65" s="161"/>
      <c r="AG65" s="161"/>
      <c r="AH65" s="161"/>
      <c r="AI65" s="161"/>
      <c r="AJ65" s="161"/>
    </row>
    <row r="66">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c r="AF66" s="161"/>
      <c r="AG66" s="161"/>
      <c r="AH66" s="161"/>
      <c r="AI66" s="161"/>
      <c r="AJ66" s="161"/>
    </row>
    <row r="67">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c r="AF67" s="161"/>
      <c r="AG67" s="161"/>
      <c r="AH67" s="161"/>
      <c r="AI67" s="161"/>
      <c r="AJ67" s="161"/>
    </row>
    <row r="68">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c r="AF68" s="161"/>
      <c r="AG68" s="161"/>
      <c r="AH68" s="161"/>
      <c r="AI68" s="161"/>
      <c r="AJ68" s="161"/>
    </row>
    <row r="69">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c r="AC69" s="161"/>
      <c r="AD69" s="161"/>
      <c r="AE69" s="161"/>
      <c r="AF69" s="161"/>
      <c r="AG69" s="161"/>
      <c r="AH69" s="161"/>
      <c r="AI69" s="161"/>
      <c r="AJ69" s="161"/>
    </row>
    <row r="70">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c r="AC70" s="161"/>
      <c r="AD70" s="161"/>
      <c r="AE70" s="161"/>
      <c r="AF70" s="161"/>
      <c r="AG70" s="161"/>
      <c r="AH70" s="161"/>
      <c r="AI70" s="161"/>
      <c r="AJ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c r="AF71" s="161"/>
      <c r="AG71" s="161"/>
      <c r="AH71" s="161"/>
      <c r="AI71" s="161"/>
      <c r="AJ71" s="161"/>
    </row>
    <row r="72">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c r="AC72" s="161"/>
      <c r="AD72" s="161"/>
      <c r="AE72" s="161"/>
      <c r="AF72" s="161"/>
      <c r="AG72" s="161"/>
      <c r="AH72" s="161"/>
      <c r="AI72" s="161"/>
      <c r="AJ72" s="161"/>
    </row>
    <row r="73">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c r="AC73" s="161"/>
      <c r="AD73" s="161"/>
      <c r="AE73" s="161"/>
      <c r="AF73" s="161"/>
      <c r="AG73" s="161"/>
      <c r="AH73" s="161"/>
      <c r="AI73" s="161"/>
      <c r="AJ73" s="161"/>
    </row>
    <row r="74">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c r="AF74" s="161"/>
      <c r="AG74" s="161"/>
      <c r="AH74" s="161"/>
      <c r="AI74" s="161"/>
      <c r="AJ74" s="161"/>
    </row>
    <row r="75">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c r="AF75" s="161"/>
      <c r="AG75" s="161"/>
      <c r="AH75" s="161"/>
      <c r="AI75" s="161"/>
      <c r="AJ75" s="161"/>
    </row>
    <row r="76">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c r="AC76" s="161"/>
      <c r="AD76" s="161"/>
      <c r="AE76" s="161"/>
      <c r="AF76" s="161"/>
      <c r="AG76" s="161"/>
      <c r="AH76" s="161"/>
      <c r="AI76" s="161"/>
      <c r="AJ76" s="161"/>
    </row>
    <row r="77">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1"/>
      <c r="AH77" s="161"/>
      <c r="AI77" s="161"/>
      <c r="AJ77" s="161"/>
    </row>
    <row r="78">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c r="AC78" s="161"/>
      <c r="AD78" s="161"/>
      <c r="AE78" s="161"/>
      <c r="AF78" s="161"/>
      <c r="AG78" s="161"/>
      <c r="AH78" s="161"/>
      <c r="AI78" s="161"/>
      <c r="AJ78" s="161"/>
    </row>
    <row r="79">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c r="AC79" s="161"/>
      <c r="AD79" s="161"/>
      <c r="AE79" s="161"/>
      <c r="AF79" s="161"/>
      <c r="AG79" s="161"/>
      <c r="AH79" s="161"/>
      <c r="AI79" s="161"/>
      <c r="AJ79" s="161"/>
    </row>
    <row r="80">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c r="AF80" s="161"/>
      <c r="AG80" s="161"/>
      <c r="AH80" s="161"/>
      <c r="AI80" s="161"/>
      <c r="AJ80" s="161"/>
    </row>
    <row r="81">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1"/>
    </row>
    <row r="82">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c r="AC82" s="161"/>
      <c r="AD82" s="161"/>
      <c r="AE82" s="161"/>
      <c r="AF82" s="161"/>
      <c r="AG82" s="161"/>
      <c r="AH82" s="161"/>
      <c r="AI82" s="161"/>
      <c r="AJ82" s="161"/>
    </row>
    <row r="83">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c r="AC83" s="161"/>
      <c r="AD83" s="161"/>
      <c r="AE83" s="161"/>
      <c r="AF83" s="161"/>
      <c r="AG83" s="161"/>
      <c r="AH83" s="161"/>
      <c r="AI83" s="161"/>
      <c r="AJ83" s="161"/>
    </row>
    <row r="84">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c r="AD84" s="161"/>
      <c r="AE84" s="161"/>
      <c r="AF84" s="161"/>
      <c r="AG84" s="161"/>
      <c r="AH84" s="161"/>
      <c r="AI84" s="161"/>
      <c r="AJ84" s="161"/>
    </row>
    <row r="85">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c r="AC85" s="161"/>
      <c r="AD85" s="161"/>
      <c r="AE85" s="161"/>
      <c r="AF85" s="161"/>
      <c r="AG85" s="161"/>
      <c r="AH85" s="161"/>
      <c r="AI85" s="161"/>
      <c r="AJ85" s="161"/>
    </row>
    <row r="86">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c r="AC86" s="161"/>
      <c r="AD86" s="161"/>
      <c r="AE86" s="161"/>
      <c r="AF86" s="161"/>
      <c r="AG86" s="161"/>
      <c r="AH86" s="161"/>
      <c r="AI86" s="161"/>
      <c r="AJ86" s="161"/>
    </row>
    <row r="87">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c r="AJ87" s="161"/>
    </row>
    <row r="88">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c r="AC88" s="161"/>
      <c r="AD88" s="161"/>
      <c r="AE88" s="161"/>
      <c r="AF88" s="161"/>
      <c r="AG88" s="161"/>
      <c r="AH88" s="161"/>
      <c r="AI88" s="161"/>
      <c r="AJ88" s="161"/>
    </row>
    <row r="89">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c r="AC89" s="161"/>
      <c r="AD89" s="161"/>
      <c r="AE89" s="161"/>
      <c r="AF89" s="161"/>
      <c r="AG89" s="161"/>
      <c r="AH89" s="161"/>
      <c r="AI89" s="161"/>
      <c r="AJ89" s="161"/>
    </row>
    <row r="90">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c r="AC90" s="161"/>
      <c r="AD90" s="161"/>
      <c r="AE90" s="161"/>
      <c r="AF90" s="161"/>
      <c r="AG90" s="161"/>
      <c r="AH90" s="161"/>
      <c r="AI90" s="161"/>
      <c r="AJ90" s="161"/>
    </row>
    <row r="91">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c r="AC91" s="161"/>
      <c r="AD91" s="161"/>
      <c r="AE91" s="161"/>
      <c r="AF91" s="161"/>
      <c r="AG91" s="161"/>
      <c r="AH91" s="161"/>
      <c r="AI91" s="161"/>
      <c r="AJ91" s="161"/>
    </row>
    <row r="92">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c r="AC92" s="161"/>
      <c r="AD92" s="161"/>
      <c r="AE92" s="161"/>
      <c r="AF92" s="161"/>
      <c r="AG92" s="161"/>
      <c r="AH92" s="161"/>
      <c r="AI92" s="161"/>
      <c r="AJ92" s="161"/>
    </row>
    <row r="93">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c r="AC93" s="161"/>
      <c r="AD93" s="161"/>
      <c r="AE93" s="161"/>
      <c r="AF93" s="161"/>
      <c r="AG93" s="161"/>
      <c r="AH93" s="161"/>
      <c r="AI93" s="161"/>
      <c r="AJ93" s="161"/>
    </row>
    <row r="94">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c r="AC94" s="161"/>
      <c r="AD94" s="161"/>
      <c r="AE94" s="161"/>
      <c r="AF94" s="161"/>
      <c r="AG94" s="161"/>
      <c r="AH94" s="161"/>
      <c r="AI94" s="161"/>
      <c r="AJ94" s="161"/>
    </row>
    <row r="95">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c r="AC95" s="161"/>
      <c r="AD95" s="161"/>
      <c r="AE95" s="161"/>
      <c r="AF95" s="161"/>
      <c r="AG95" s="161"/>
      <c r="AH95" s="161"/>
      <c r="AI95" s="161"/>
      <c r="AJ95" s="161"/>
    </row>
    <row r="96">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1"/>
      <c r="AI96" s="161"/>
      <c r="AJ96" s="161"/>
    </row>
    <row r="97">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161"/>
    </row>
    <row r="98">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1"/>
    </row>
    <row r="99">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c r="AC99" s="161"/>
      <c r="AD99" s="161"/>
      <c r="AE99" s="161"/>
      <c r="AF99" s="161"/>
      <c r="AG99" s="161"/>
      <c r="AH99" s="161"/>
      <c r="AI99" s="161"/>
      <c r="AJ99" s="161"/>
    </row>
    <row r="100">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c r="AF100" s="161"/>
      <c r="AG100" s="161"/>
      <c r="AH100" s="161"/>
      <c r="AI100" s="161"/>
      <c r="AJ100" s="161"/>
    </row>
    <row r="101">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c r="AF101" s="161"/>
      <c r="AG101" s="161"/>
      <c r="AH101" s="161"/>
      <c r="AI101" s="161"/>
      <c r="AJ101" s="161"/>
    </row>
    <row r="102">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c r="AF102" s="161"/>
      <c r="AG102" s="161"/>
      <c r="AH102" s="161"/>
      <c r="AI102" s="161"/>
      <c r="AJ102" s="161"/>
    </row>
    <row r="103">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c r="AF103" s="161"/>
      <c r="AG103" s="161"/>
      <c r="AH103" s="161"/>
      <c r="AI103" s="161"/>
      <c r="AJ103" s="161"/>
    </row>
    <row r="104">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c r="AF104" s="161"/>
      <c r="AG104" s="161"/>
      <c r="AH104" s="161"/>
      <c r="AI104" s="161"/>
      <c r="AJ104" s="161"/>
    </row>
    <row r="105">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c r="AF105" s="161"/>
      <c r="AG105" s="161"/>
      <c r="AH105" s="161"/>
      <c r="AI105" s="161"/>
      <c r="AJ105" s="161"/>
    </row>
    <row r="106">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c r="AF106" s="161"/>
      <c r="AG106" s="161"/>
      <c r="AH106" s="161"/>
      <c r="AI106" s="161"/>
      <c r="AJ106" s="161"/>
    </row>
    <row r="107">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c r="AF107" s="161"/>
      <c r="AG107" s="161"/>
      <c r="AH107" s="161"/>
      <c r="AI107" s="161"/>
      <c r="AJ107" s="161"/>
    </row>
    <row r="108">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c r="AF108" s="161"/>
      <c r="AG108" s="161"/>
      <c r="AH108" s="161"/>
      <c r="AI108" s="161"/>
      <c r="AJ108" s="161"/>
    </row>
    <row r="109">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c r="AF109" s="161"/>
      <c r="AG109" s="161"/>
      <c r="AH109" s="161"/>
      <c r="AI109" s="161"/>
      <c r="AJ109" s="161"/>
    </row>
    <row r="110">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c r="AF110" s="161"/>
      <c r="AG110" s="161"/>
      <c r="AH110" s="161"/>
      <c r="AI110" s="161"/>
      <c r="AJ110" s="161"/>
    </row>
    <row r="111">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c r="AF111" s="161"/>
      <c r="AG111" s="161"/>
      <c r="AH111" s="161"/>
      <c r="AI111" s="161"/>
      <c r="AJ111" s="161"/>
    </row>
    <row r="112">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c r="AF112" s="161"/>
      <c r="AG112" s="161"/>
      <c r="AH112" s="161"/>
      <c r="AI112" s="161"/>
      <c r="AJ112" s="161"/>
    </row>
    <row r="113">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c r="AF113" s="161"/>
      <c r="AG113" s="161"/>
      <c r="AH113" s="161"/>
      <c r="AI113" s="161"/>
      <c r="AJ113" s="161"/>
    </row>
    <row r="114">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c r="AF114" s="161"/>
      <c r="AG114" s="161"/>
      <c r="AH114" s="161"/>
      <c r="AI114" s="161"/>
      <c r="AJ114" s="161"/>
    </row>
    <row r="115">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c r="AF115" s="161"/>
      <c r="AG115" s="161"/>
      <c r="AH115" s="161"/>
      <c r="AI115" s="161"/>
      <c r="AJ115" s="161"/>
    </row>
    <row r="116">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c r="AF116" s="161"/>
      <c r="AG116" s="161"/>
      <c r="AH116" s="161"/>
      <c r="AI116" s="161"/>
      <c r="AJ116" s="161"/>
    </row>
    <row r="117">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c r="AF117" s="161"/>
      <c r="AG117" s="161"/>
      <c r="AH117" s="161"/>
      <c r="AI117" s="161"/>
      <c r="AJ117" s="161"/>
    </row>
    <row r="118">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c r="AF118" s="161"/>
      <c r="AG118" s="161"/>
      <c r="AH118" s="161"/>
      <c r="AI118" s="161"/>
      <c r="AJ118" s="161"/>
    </row>
    <row r="119">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c r="AF119" s="161"/>
      <c r="AG119" s="161"/>
      <c r="AH119" s="161"/>
      <c r="AI119" s="161"/>
      <c r="AJ119" s="161"/>
    </row>
    <row r="120">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c r="AF120" s="161"/>
      <c r="AG120" s="161"/>
      <c r="AH120" s="161"/>
      <c r="AI120" s="161"/>
      <c r="AJ120" s="161"/>
    </row>
    <row r="121">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c r="AF121" s="161"/>
      <c r="AG121" s="161"/>
      <c r="AH121" s="161"/>
      <c r="AI121" s="161"/>
      <c r="AJ121" s="161"/>
    </row>
    <row r="122">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c r="AF122" s="161"/>
      <c r="AG122" s="161"/>
      <c r="AH122" s="161"/>
      <c r="AI122" s="161"/>
      <c r="AJ122" s="161"/>
    </row>
    <row r="123">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c r="AF123" s="161"/>
      <c r="AG123" s="161"/>
      <c r="AH123" s="161"/>
      <c r="AI123" s="161"/>
      <c r="AJ123" s="161"/>
    </row>
    <row r="124">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c r="AF124" s="161"/>
      <c r="AG124" s="161"/>
      <c r="AH124" s="161"/>
      <c r="AI124" s="161"/>
      <c r="AJ124" s="161"/>
    </row>
    <row r="125">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c r="AF125" s="161"/>
      <c r="AG125" s="161"/>
      <c r="AH125" s="161"/>
      <c r="AI125" s="161"/>
      <c r="AJ125" s="161"/>
    </row>
    <row r="126">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c r="AF126" s="161"/>
      <c r="AG126" s="161"/>
      <c r="AH126" s="161"/>
      <c r="AI126" s="161"/>
      <c r="AJ126" s="161"/>
    </row>
    <row r="127">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c r="AF127" s="161"/>
      <c r="AG127" s="161"/>
      <c r="AH127" s="161"/>
      <c r="AI127" s="161"/>
      <c r="AJ127" s="161"/>
    </row>
    <row r="128">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c r="AF128" s="161"/>
      <c r="AG128" s="161"/>
      <c r="AH128" s="161"/>
      <c r="AI128" s="161"/>
      <c r="AJ128" s="161"/>
    </row>
    <row r="129">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c r="AF129" s="161"/>
      <c r="AG129" s="161"/>
      <c r="AH129" s="161"/>
      <c r="AI129" s="161"/>
      <c r="AJ129" s="161"/>
    </row>
    <row r="130">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c r="AF130" s="161"/>
      <c r="AG130" s="161"/>
      <c r="AH130" s="161"/>
      <c r="AI130" s="161"/>
      <c r="AJ130" s="161"/>
    </row>
    <row r="131">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c r="AF131" s="161"/>
      <c r="AG131" s="161"/>
      <c r="AH131" s="161"/>
      <c r="AI131" s="161"/>
      <c r="AJ131" s="161"/>
    </row>
    <row r="132">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c r="AF132" s="161"/>
      <c r="AG132" s="161"/>
      <c r="AH132" s="161"/>
      <c r="AI132" s="161"/>
      <c r="AJ132" s="161"/>
    </row>
    <row r="133">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c r="AF133" s="161"/>
      <c r="AG133" s="161"/>
      <c r="AH133" s="161"/>
      <c r="AI133" s="161"/>
      <c r="AJ133" s="161"/>
    </row>
    <row r="134">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c r="AF134" s="161"/>
      <c r="AG134" s="161"/>
      <c r="AH134" s="161"/>
      <c r="AI134" s="161"/>
      <c r="AJ134" s="161"/>
    </row>
    <row r="135">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c r="AF135" s="161"/>
      <c r="AG135" s="161"/>
      <c r="AH135" s="161"/>
      <c r="AI135" s="161"/>
      <c r="AJ135" s="161"/>
    </row>
    <row r="136">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c r="AF136" s="161"/>
      <c r="AG136" s="161"/>
      <c r="AH136" s="161"/>
      <c r="AI136" s="161"/>
      <c r="AJ136" s="161"/>
    </row>
    <row r="137">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c r="AF137" s="161"/>
      <c r="AG137" s="161"/>
      <c r="AH137" s="161"/>
      <c r="AI137" s="161"/>
      <c r="AJ137" s="161"/>
    </row>
    <row r="138">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c r="AF138" s="161"/>
      <c r="AG138" s="161"/>
      <c r="AH138" s="161"/>
      <c r="AI138" s="161"/>
      <c r="AJ138" s="161"/>
    </row>
    <row r="139">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c r="AF139" s="161"/>
      <c r="AG139" s="161"/>
      <c r="AH139" s="161"/>
      <c r="AI139" s="161"/>
      <c r="AJ139" s="161"/>
    </row>
    <row r="140">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c r="AF140" s="161"/>
      <c r="AG140" s="161"/>
      <c r="AH140" s="161"/>
      <c r="AI140" s="161"/>
      <c r="AJ140" s="161"/>
    </row>
    <row r="141">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c r="AF141" s="161"/>
      <c r="AG141" s="161"/>
      <c r="AH141" s="161"/>
      <c r="AI141" s="161"/>
      <c r="AJ141" s="161"/>
    </row>
    <row r="142">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c r="AF142" s="161"/>
      <c r="AG142" s="161"/>
      <c r="AH142" s="161"/>
      <c r="AI142" s="161"/>
      <c r="AJ142" s="161"/>
    </row>
    <row r="143">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c r="AF143" s="161"/>
      <c r="AG143" s="161"/>
      <c r="AH143" s="161"/>
      <c r="AI143" s="161"/>
      <c r="AJ143" s="161"/>
    </row>
    <row r="144">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c r="AF144" s="161"/>
      <c r="AG144" s="161"/>
      <c r="AH144" s="161"/>
      <c r="AI144" s="161"/>
      <c r="AJ144" s="161"/>
    </row>
    <row r="145">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c r="AF145" s="161"/>
      <c r="AG145" s="161"/>
      <c r="AH145" s="161"/>
      <c r="AI145" s="161"/>
      <c r="AJ145" s="161"/>
    </row>
    <row r="146">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c r="AF146" s="161"/>
      <c r="AG146" s="161"/>
      <c r="AH146" s="161"/>
      <c r="AI146" s="161"/>
      <c r="AJ146" s="161"/>
    </row>
    <row r="147">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c r="AF147" s="161"/>
      <c r="AG147" s="161"/>
      <c r="AH147" s="161"/>
      <c r="AI147" s="161"/>
      <c r="AJ147" s="161"/>
    </row>
    <row r="148">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c r="AF148" s="161"/>
      <c r="AG148" s="161"/>
      <c r="AH148" s="161"/>
      <c r="AI148" s="161"/>
      <c r="AJ148" s="161"/>
    </row>
    <row r="149">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c r="AF149" s="161"/>
      <c r="AG149" s="161"/>
      <c r="AH149" s="161"/>
      <c r="AI149" s="161"/>
      <c r="AJ149" s="161"/>
    </row>
    <row r="150">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row>
    <row r="151">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row>
    <row r="152">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row>
    <row r="153">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row>
    <row r="154">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row>
    <row r="155">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row>
    <row r="156">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row>
    <row r="157">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c r="AF157" s="161"/>
      <c r="AG157" s="161"/>
      <c r="AH157" s="161"/>
      <c r="AI157" s="161"/>
      <c r="AJ157" s="161"/>
    </row>
    <row r="158">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row>
    <row r="159">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c r="AF159" s="161"/>
      <c r="AG159" s="161"/>
      <c r="AH159" s="161"/>
      <c r="AI159" s="161"/>
      <c r="AJ159" s="161"/>
    </row>
    <row r="160">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c r="AF160" s="161"/>
      <c r="AG160" s="161"/>
      <c r="AH160" s="161"/>
      <c r="AI160" s="161"/>
      <c r="AJ160" s="161"/>
    </row>
    <row r="161">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c r="AF161" s="161"/>
      <c r="AG161" s="161"/>
      <c r="AH161" s="161"/>
      <c r="AI161" s="161"/>
      <c r="AJ161" s="161"/>
    </row>
    <row r="162">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c r="AF162" s="161"/>
      <c r="AG162" s="161"/>
      <c r="AH162" s="161"/>
      <c r="AI162" s="161"/>
      <c r="AJ162" s="161"/>
    </row>
    <row r="163">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c r="AF163" s="161"/>
      <c r="AG163" s="161"/>
      <c r="AH163" s="161"/>
      <c r="AI163" s="161"/>
      <c r="AJ163" s="161"/>
    </row>
    <row r="164">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c r="AF164" s="161"/>
      <c r="AG164" s="161"/>
      <c r="AH164" s="161"/>
      <c r="AI164" s="161"/>
      <c r="AJ164" s="161"/>
    </row>
    <row r="165">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c r="AF165" s="161"/>
      <c r="AG165" s="161"/>
      <c r="AH165" s="161"/>
      <c r="AI165" s="161"/>
      <c r="AJ165" s="161"/>
    </row>
    <row r="166">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c r="AF166" s="161"/>
      <c r="AG166" s="161"/>
      <c r="AH166" s="161"/>
      <c r="AI166" s="161"/>
      <c r="AJ166" s="161"/>
    </row>
    <row r="167">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c r="AF167" s="161"/>
      <c r="AG167" s="161"/>
      <c r="AH167" s="161"/>
      <c r="AI167" s="161"/>
      <c r="AJ167" s="161"/>
    </row>
    <row r="168">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c r="AF168" s="161"/>
      <c r="AG168" s="161"/>
      <c r="AH168" s="161"/>
      <c r="AI168" s="161"/>
      <c r="AJ168" s="161"/>
    </row>
    <row r="169">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c r="AF169" s="161"/>
      <c r="AG169" s="161"/>
      <c r="AH169" s="161"/>
      <c r="AI169" s="161"/>
      <c r="AJ169" s="161"/>
    </row>
    <row r="170">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c r="AF170" s="161"/>
      <c r="AG170" s="161"/>
      <c r="AH170" s="161"/>
      <c r="AI170" s="161"/>
      <c r="AJ170" s="161"/>
    </row>
    <row r="171">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c r="AF171" s="161"/>
      <c r="AG171" s="161"/>
      <c r="AH171" s="161"/>
      <c r="AI171" s="161"/>
      <c r="AJ171" s="161"/>
    </row>
    <row r="172">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c r="AF172" s="161"/>
      <c r="AG172" s="161"/>
      <c r="AH172" s="161"/>
      <c r="AI172" s="161"/>
      <c r="AJ172" s="161"/>
    </row>
    <row r="173">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c r="AF173" s="161"/>
      <c r="AG173" s="161"/>
      <c r="AH173" s="161"/>
      <c r="AI173" s="161"/>
      <c r="AJ173" s="161"/>
    </row>
    <row r="174">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c r="AF174" s="161"/>
      <c r="AG174" s="161"/>
      <c r="AH174" s="161"/>
      <c r="AI174" s="161"/>
      <c r="AJ174" s="161"/>
    </row>
    <row r="175">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c r="AF175" s="161"/>
      <c r="AG175" s="161"/>
      <c r="AH175" s="161"/>
      <c r="AI175" s="161"/>
      <c r="AJ175" s="161"/>
    </row>
    <row r="176">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c r="AF176" s="161"/>
      <c r="AG176" s="161"/>
      <c r="AH176" s="161"/>
      <c r="AI176" s="161"/>
      <c r="AJ176" s="161"/>
    </row>
    <row r="177">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c r="AF177" s="161"/>
      <c r="AG177" s="161"/>
      <c r="AH177" s="161"/>
      <c r="AI177" s="161"/>
      <c r="AJ177" s="161"/>
    </row>
    <row r="178">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c r="AF178" s="161"/>
      <c r="AG178" s="161"/>
      <c r="AH178" s="161"/>
      <c r="AI178" s="161"/>
      <c r="AJ178" s="161"/>
    </row>
    <row r="179">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c r="AF179" s="161"/>
      <c r="AG179" s="161"/>
      <c r="AH179" s="161"/>
      <c r="AI179" s="161"/>
      <c r="AJ179" s="161"/>
    </row>
    <row r="180">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c r="AF180" s="161"/>
      <c r="AG180" s="161"/>
      <c r="AH180" s="161"/>
      <c r="AI180" s="161"/>
      <c r="AJ180" s="161"/>
    </row>
    <row r="181">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c r="AF181" s="161"/>
      <c r="AG181" s="161"/>
      <c r="AH181" s="161"/>
      <c r="AI181" s="161"/>
      <c r="AJ181" s="161"/>
    </row>
    <row r="182">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c r="AF182" s="161"/>
      <c r="AG182" s="161"/>
      <c r="AH182" s="161"/>
      <c r="AI182" s="161"/>
      <c r="AJ182" s="161"/>
    </row>
    <row r="183">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c r="AF183" s="161"/>
      <c r="AG183" s="161"/>
      <c r="AH183" s="161"/>
      <c r="AI183" s="161"/>
      <c r="AJ183" s="161"/>
    </row>
    <row r="184">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c r="AF184" s="161"/>
      <c r="AG184" s="161"/>
      <c r="AH184" s="161"/>
      <c r="AI184" s="161"/>
      <c r="AJ184" s="161"/>
    </row>
    <row r="185">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c r="AF185" s="161"/>
      <c r="AG185" s="161"/>
      <c r="AH185" s="161"/>
      <c r="AI185" s="161"/>
      <c r="AJ185" s="161"/>
    </row>
    <row r="186">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c r="AF186" s="161"/>
      <c r="AG186" s="161"/>
      <c r="AH186" s="161"/>
      <c r="AI186" s="161"/>
      <c r="AJ186" s="161"/>
    </row>
    <row r="187">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c r="AF187" s="161"/>
      <c r="AG187" s="161"/>
      <c r="AH187" s="161"/>
      <c r="AI187" s="161"/>
      <c r="AJ187" s="161"/>
    </row>
    <row r="188">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c r="AF188" s="161"/>
      <c r="AG188" s="161"/>
      <c r="AH188" s="161"/>
      <c r="AI188" s="161"/>
      <c r="AJ188" s="161"/>
    </row>
    <row r="189">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c r="AF189" s="161"/>
      <c r="AG189" s="161"/>
      <c r="AH189" s="161"/>
      <c r="AI189" s="161"/>
      <c r="AJ189" s="161"/>
    </row>
    <row r="190">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c r="AF190" s="161"/>
      <c r="AG190" s="161"/>
      <c r="AH190" s="161"/>
      <c r="AI190" s="161"/>
      <c r="AJ190" s="161"/>
    </row>
    <row r="191">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c r="AF191" s="161"/>
      <c r="AG191" s="161"/>
      <c r="AH191" s="161"/>
      <c r="AI191" s="161"/>
      <c r="AJ191" s="161"/>
    </row>
    <row r="192">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c r="AF192" s="161"/>
      <c r="AG192" s="161"/>
      <c r="AH192" s="161"/>
      <c r="AI192" s="161"/>
      <c r="AJ192" s="161"/>
    </row>
    <row r="193">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c r="AF193" s="161"/>
      <c r="AG193" s="161"/>
      <c r="AH193" s="161"/>
      <c r="AI193" s="161"/>
      <c r="AJ193" s="161"/>
    </row>
    <row r="194">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c r="AF194" s="161"/>
      <c r="AG194" s="161"/>
      <c r="AH194" s="161"/>
      <c r="AI194" s="161"/>
      <c r="AJ194" s="161"/>
    </row>
    <row r="195">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c r="AF195" s="161"/>
      <c r="AG195" s="161"/>
      <c r="AH195" s="161"/>
      <c r="AI195" s="161"/>
      <c r="AJ195" s="161"/>
    </row>
    <row r="196">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c r="AF196" s="161"/>
      <c r="AG196" s="161"/>
      <c r="AH196" s="161"/>
      <c r="AI196" s="161"/>
      <c r="AJ196" s="161"/>
    </row>
    <row r="197">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c r="AF197" s="161"/>
      <c r="AG197" s="161"/>
      <c r="AH197" s="161"/>
      <c r="AI197" s="161"/>
      <c r="AJ197" s="161"/>
    </row>
    <row r="198">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c r="AF198" s="161"/>
      <c r="AG198" s="161"/>
      <c r="AH198" s="161"/>
      <c r="AI198" s="161"/>
      <c r="AJ198" s="161"/>
    </row>
    <row r="199">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c r="AF199" s="161"/>
      <c r="AG199" s="161"/>
      <c r="AH199" s="161"/>
      <c r="AI199" s="161"/>
      <c r="AJ199" s="161"/>
    </row>
    <row r="200">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c r="AF200" s="161"/>
      <c r="AG200" s="161"/>
      <c r="AH200" s="161"/>
      <c r="AI200" s="161"/>
      <c r="AJ200" s="161"/>
    </row>
    <row r="201">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c r="AF201" s="161"/>
      <c r="AG201" s="161"/>
      <c r="AH201" s="161"/>
      <c r="AI201" s="161"/>
      <c r="AJ201" s="161"/>
    </row>
    <row r="202">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c r="AF202" s="161"/>
      <c r="AG202" s="161"/>
      <c r="AH202" s="161"/>
      <c r="AI202" s="161"/>
      <c r="AJ202" s="161"/>
    </row>
    <row r="203">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c r="AF203" s="161"/>
      <c r="AG203" s="161"/>
      <c r="AH203" s="161"/>
      <c r="AI203" s="161"/>
      <c r="AJ203" s="161"/>
    </row>
    <row r="204">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c r="AF204" s="161"/>
      <c r="AG204" s="161"/>
      <c r="AH204" s="161"/>
      <c r="AI204" s="161"/>
      <c r="AJ204" s="161"/>
    </row>
    <row r="205">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c r="AF205" s="161"/>
      <c r="AG205" s="161"/>
      <c r="AH205" s="161"/>
      <c r="AI205" s="161"/>
      <c r="AJ205" s="161"/>
    </row>
    <row r="206">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c r="AF206" s="161"/>
      <c r="AG206" s="161"/>
      <c r="AH206" s="161"/>
      <c r="AI206" s="161"/>
      <c r="AJ206" s="161"/>
    </row>
    <row r="207">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c r="AF207" s="161"/>
      <c r="AG207" s="161"/>
      <c r="AH207" s="161"/>
      <c r="AI207" s="161"/>
      <c r="AJ207" s="161"/>
    </row>
    <row r="208">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c r="AF208" s="161"/>
      <c r="AG208" s="161"/>
      <c r="AH208" s="161"/>
      <c r="AI208" s="161"/>
      <c r="AJ208" s="161"/>
    </row>
    <row r="209">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c r="AF209" s="161"/>
      <c r="AG209" s="161"/>
      <c r="AH209" s="161"/>
      <c r="AI209" s="161"/>
      <c r="AJ209" s="161"/>
    </row>
    <row r="210">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c r="AF210" s="161"/>
      <c r="AG210" s="161"/>
      <c r="AH210" s="161"/>
      <c r="AI210" s="161"/>
      <c r="AJ210" s="161"/>
    </row>
    <row r="211">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c r="AF211" s="161"/>
      <c r="AG211" s="161"/>
      <c r="AH211" s="161"/>
      <c r="AI211" s="161"/>
      <c r="AJ211" s="161"/>
    </row>
    <row r="212">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c r="AF212" s="161"/>
      <c r="AG212" s="161"/>
      <c r="AH212" s="161"/>
      <c r="AI212" s="161"/>
      <c r="AJ212" s="161"/>
    </row>
    <row r="213">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c r="AF213" s="161"/>
      <c r="AG213" s="161"/>
      <c r="AH213" s="161"/>
      <c r="AI213" s="161"/>
      <c r="AJ213" s="161"/>
    </row>
    <row r="214">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c r="AF214" s="161"/>
      <c r="AG214" s="161"/>
      <c r="AH214" s="161"/>
      <c r="AI214" s="161"/>
      <c r="AJ214" s="161"/>
    </row>
    <row r="215">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c r="AF215" s="161"/>
      <c r="AG215" s="161"/>
      <c r="AH215" s="161"/>
      <c r="AI215" s="161"/>
      <c r="AJ215" s="161"/>
    </row>
    <row r="216">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c r="AF216" s="161"/>
      <c r="AG216" s="161"/>
      <c r="AH216" s="161"/>
      <c r="AI216" s="161"/>
      <c r="AJ216" s="161"/>
    </row>
    <row r="217">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c r="AF217" s="161"/>
      <c r="AG217" s="161"/>
      <c r="AH217" s="161"/>
      <c r="AI217" s="161"/>
      <c r="AJ217" s="161"/>
    </row>
    <row r="218">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c r="AF218" s="161"/>
      <c r="AG218" s="161"/>
      <c r="AH218" s="161"/>
      <c r="AI218" s="161"/>
      <c r="AJ218" s="161"/>
    </row>
    <row r="219">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c r="AF219" s="161"/>
      <c r="AG219" s="161"/>
      <c r="AH219" s="161"/>
      <c r="AI219" s="161"/>
      <c r="AJ219" s="161"/>
    </row>
    <row r="220">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c r="AF220" s="161"/>
      <c r="AG220" s="161"/>
      <c r="AH220" s="161"/>
      <c r="AI220" s="161"/>
      <c r="AJ220" s="161"/>
    </row>
    <row r="221">
      <c r="A221" s="16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c r="AF221" s="161"/>
      <c r="AG221" s="161"/>
      <c r="AH221" s="161"/>
      <c r="AI221" s="161"/>
      <c r="AJ221" s="161"/>
    </row>
    <row r="222">
      <c r="A222" s="16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c r="AF222" s="161"/>
      <c r="AG222" s="161"/>
      <c r="AH222" s="161"/>
      <c r="AI222" s="161"/>
      <c r="AJ222" s="161"/>
    </row>
    <row r="223">
      <c r="A223" s="16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c r="AF223" s="161"/>
      <c r="AG223" s="161"/>
      <c r="AH223" s="161"/>
      <c r="AI223" s="161"/>
      <c r="AJ223" s="161"/>
    </row>
    <row r="224">
      <c r="A224" s="16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c r="AF224" s="161"/>
      <c r="AG224" s="161"/>
      <c r="AH224" s="161"/>
      <c r="AI224" s="161"/>
      <c r="AJ224" s="161"/>
    </row>
    <row r="225">
      <c r="A225" s="16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c r="AF225" s="161"/>
      <c r="AG225" s="161"/>
      <c r="AH225" s="161"/>
      <c r="AI225" s="161"/>
      <c r="AJ225" s="161"/>
    </row>
    <row r="226">
      <c r="A226" s="16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c r="AF226" s="161"/>
      <c r="AG226" s="161"/>
      <c r="AH226" s="161"/>
      <c r="AI226" s="161"/>
      <c r="AJ226" s="161"/>
    </row>
    <row r="227">
      <c r="A227" s="16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c r="AF227" s="161"/>
      <c r="AG227" s="161"/>
      <c r="AH227" s="161"/>
      <c r="AI227" s="161"/>
      <c r="AJ227" s="161"/>
    </row>
    <row r="228">
      <c r="A228" s="16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c r="AF228" s="161"/>
      <c r="AG228" s="161"/>
      <c r="AH228" s="161"/>
      <c r="AI228" s="161"/>
      <c r="AJ228" s="161"/>
    </row>
    <row r="229">
      <c r="A229" s="16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c r="AF229" s="161"/>
      <c r="AG229" s="161"/>
      <c r="AH229" s="161"/>
      <c r="AI229" s="161"/>
      <c r="AJ229" s="161"/>
    </row>
    <row r="230">
      <c r="A230" s="16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c r="AF230" s="161"/>
      <c r="AG230" s="161"/>
      <c r="AH230" s="161"/>
      <c r="AI230" s="161"/>
      <c r="AJ230" s="161"/>
    </row>
    <row r="231">
      <c r="A231" s="16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c r="AF231" s="161"/>
      <c r="AG231" s="161"/>
      <c r="AH231" s="161"/>
      <c r="AI231" s="161"/>
      <c r="AJ231" s="161"/>
    </row>
    <row r="232">
      <c r="A232" s="16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c r="AF232" s="161"/>
      <c r="AG232" s="161"/>
      <c r="AH232" s="161"/>
      <c r="AI232" s="161"/>
      <c r="AJ232" s="161"/>
    </row>
    <row r="233">
      <c r="A233" s="16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c r="AF233" s="161"/>
      <c r="AG233" s="161"/>
      <c r="AH233" s="161"/>
      <c r="AI233" s="161"/>
      <c r="AJ233" s="161"/>
    </row>
    <row r="234">
      <c r="A234" s="16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c r="AF234" s="161"/>
      <c r="AG234" s="161"/>
      <c r="AH234" s="161"/>
      <c r="AI234" s="161"/>
      <c r="AJ234" s="161"/>
    </row>
    <row r="235">
      <c r="A235" s="16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c r="AF235" s="161"/>
      <c r="AG235" s="161"/>
      <c r="AH235" s="161"/>
      <c r="AI235" s="161"/>
      <c r="AJ235" s="161"/>
    </row>
    <row r="236">
      <c r="A236" s="16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c r="AF236" s="161"/>
      <c r="AG236" s="161"/>
      <c r="AH236" s="161"/>
      <c r="AI236" s="161"/>
      <c r="AJ236" s="161"/>
    </row>
    <row r="237">
      <c r="A237" s="16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c r="AF237" s="161"/>
      <c r="AG237" s="161"/>
      <c r="AH237" s="161"/>
      <c r="AI237" s="161"/>
      <c r="AJ237" s="161"/>
    </row>
    <row r="238">
      <c r="A238" s="16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c r="AF238" s="161"/>
      <c r="AG238" s="161"/>
      <c r="AH238" s="161"/>
      <c r="AI238" s="161"/>
      <c r="AJ238" s="161"/>
    </row>
    <row r="239">
      <c r="A239" s="16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c r="AF239" s="161"/>
      <c r="AG239" s="161"/>
      <c r="AH239" s="161"/>
      <c r="AI239" s="161"/>
      <c r="AJ239" s="161"/>
    </row>
    <row r="240">
      <c r="A240" s="16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c r="AF240" s="161"/>
      <c r="AG240" s="161"/>
      <c r="AH240" s="161"/>
      <c r="AI240" s="161"/>
      <c r="AJ240" s="161"/>
    </row>
    <row r="241">
      <c r="A241" s="16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c r="AF241" s="161"/>
      <c r="AG241" s="161"/>
      <c r="AH241" s="161"/>
      <c r="AI241" s="161"/>
      <c r="AJ241" s="161"/>
    </row>
    <row r="242">
      <c r="A242" s="16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c r="AF242" s="161"/>
      <c r="AG242" s="161"/>
      <c r="AH242" s="161"/>
      <c r="AI242" s="161"/>
      <c r="AJ242" s="161"/>
    </row>
    <row r="243">
      <c r="A243" s="16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c r="AF243" s="161"/>
      <c r="AG243" s="161"/>
      <c r="AH243" s="161"/>
      <c r="AI243" s="161"/>
      <c r="AJ243" s="161"/>
    </row>
    <row r="244">
      <c r="A244" s="16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c r="AF244" s="161"/>
      <c r="AG244" s="161"/>
      <c r="AH244" s="161"/>
      <c r="AI244" s="161"/>
      <c r="AJ244" s="161"/>
    </row>
    <row r="245">
      <c r="A245" s="16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c r="AF245" s="161"/>
      <c r="AG245" s="161"/>
      <c r="AH245" s="161"/>
      <c r="AI245" s="161"/>
      <c r="AJ245" s="161"/>
    </row>
    <row r="246">
      <c r="A246" s="16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c r="AF246" s="161"/>
      <c r="AG246" s="161"/>
      <c r="AH246" s="161"/>
      <c r="AI246" s="161"/>
      <c r="AJ246" s="161"/>
    </row>
    <row r="247">
      <c r="A247" s="16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c r="AF247" s="161"/>
      <c r="AG247" s="161"/>
      <c r="AH247" s="161"/>
      <c r="AI247" s="161"/>
      <c r="AJ247" s="161"/>
    </row>
    <row r="248">
      <c r="A248" s="16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c r="AF248" s="161"/>
      <c r="AG248" s="161"/>
      <c r="AH248" s="161"/>
      <c r="AI248" s="161"/>
      <c r="AJ248" s="161"/>
    </row>
    <row r="249">
      <c r="A249" s="16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c r="AF249" s="161"/>
      <c r="AG249" s="161"/>
      <c r="AH249" s="161"/>
      <c r="AI249" s="161"/>
      <c r="AJ249" s="161"/>
    </row>
    <row r="250">
      <c r="A250" s="16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c r="AF250" s="161"/>
      <c r="AG250" s="161"/>
      <c r="AH250" s="161"/>
      <c r="AI250" s="161"/>
      <c r="AJ250" s="161"/>
    </row>
    <row r="251">
      <c r="A251" s="16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c r="AF251" s="161"/>
      <c r="AG251" s="161"/>
      <c r="AH251" s="161"/>
      <c r="AI251" s="161"/>
      <c r="AJ251" s="161"/>
    </row>
    <row r="252">
      <c r="A252" s="16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c r="AF252" s="161"/>
      <c r="AG252" s="161"/>
      <c r="AH252" s="161"/>
      <c r="AI252" s="161"/>
      <c r="AJ252" s="161"/>
    </row>
    <row r="253">
      <c r="A253" s="16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c r="AF253" s="161"/>
      <c r="AG253" s="161"/>
      <c r="AH253" s="161"/>
      <c r="AI253" s="161"/>
      <c r="AJ253" s="161"/>
    </row>
    <row r="254">
      <c r="A254" s="16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c r="AF254" s="161"/>
      <c r="AG254" s="161"/>
      <c r="AH254" s="161"/>
      <c r="AI254" s="161"/>
      <c r="AJ254" s="161"/>
    </row>
    <row r="255">
      <c r="A255" s="16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c r="AF255" s="161"/>
      <c r="AG255" s="161"/>
      <c r="AH255" s="161"/>
      <c r="AI255" s="161"/>
      <c r="AJ255" s="161"/>
    </row>
    <row r="256">
      <c r="A256" s="16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c r="AF256" s="161"/>
      <c r="AG256" s="161"/>
      <c r="AH256" s="161"/>
      <c r="AI256" s="161"/>
      <c r="AJ256" s="161"/>
    </row>
    <row r="257">
      <c r="A257" s="16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c r="AF257" s="161"/>
      <c r="AG257" s="161"/>
      <c r="AH257" s="161"/>
      <c r="AI257" s="161"/>
      <c r="AJ257" s="161"/>
    </row>
    <row r="258">
      <c r="A258" s="16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c r="AF258" s="161"/>
      <c r="AG258" s="161"/>
      <c r="AH258" s="161"/>
      <c r="AI258" s="161"/>
      <c r="AJ258" s="161"/>
    </row>
    <row r="259">
      <c r="A259" s="16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c r="AF259" s="161"/>
      <c r="AG259" s="161"/>
      <c r="AH259" s="161"/>
      <c r="AI259" s="161"/>
      <c r="AJ259" s="161"/>
    </row>
    <row r="260">
      <c r="A260" s="16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c r="AF260" s="161"/>
      <c r="AG260" s="161"/>
      <c r="AH260" s="161"/>
      <c r="AI260" s="161"/>
      <c r="AJ260" s="161"/>
    </row>
    <row r="261">
      <c r="A261" s="16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c r="AF261" s="161"/>
      <c r="AG261" s="161"/>
      <c r="AH261" s="161"/>
      <c r="AI261" s="161"/>
      <c r="AJ261" s="161"/>
    </row>
    <row r="262">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c r="AF262" s="161"/>
      <c r="AG262" s="161"/>
      <c r="AH262" s="161"/>
      <c r="AI262" s="161"/>
      <c r="AJ262" s="161"/>
    </row>
    <row r="263">
      <c r="A263" s="16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c r="AF263" s="161"/>
      <c r="AG263" s="161"/>
      <c r="AH263" s="161"/>
      <c r="AI263" s="161"/>
      <c r="AJ263" s="161"/>
    </row>
    <row r="264">
      <c r="A264" s="16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c r="AF264" s="161"/>
      <c r="AG264" s="161"/>
      <c r="AH264" s="161"/>
      <c r="AI264" s="161"/>
      <c r="AJ264" s="161"/>
    </row>
    <row r="265">
      <c r="A265" s="16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c r="AF265" s="161"/>
      <c r="AG265" s="161"/>
      <c r="AH265" s="161"/>
      <c r="AI265" s="161"/>
      <c r="AJ265" s="161"/>
    </row>
    <row r="266">
      <c r="A266" s="16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c r="AF266" s="161"/>
      <c r="AG266" s="161"/>
      <c r="AH266" s="161"/>
      <c r="AI266" s="161"/>
      <c r="AJ266" s="161"/>
    </row>
    <row r="267">
      <c r="A267" s="16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c r="AF267" s="161"/>
      <c r="AG267" s="161"/>
      <c r="AH267" s="161"/>
      <c r="AI267" s="161"/>
      <c r="AJ267" s="161"/>
    </row>
    <row r="268">
      <c r="A268" s="16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c r="AF268" s="161"/>
      <c r="AG268" s="161"/>
      <c r="AH268" s="161"/>
      <c r="AI268" s="161"/>
      <c r="AJ268" s="161"/>
    </row>
    <row r="269">
      <c r="A269" s="16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c r="AF269" s="161"/>
      <c r="AG269" s="161"/>
      <c r="AH269" s="161"/>
      <c r="AI269" s="161"/>
      <c r="AJ269" s="161"/>
    </row>
    <row r="270">
      <c r="A270" s="16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c r="AF270" s="161"/>
      <c r="AG270" s="161"/>
      <c r="AH270" s="161"/>
      <c r="AI270" s="161"/>
      <c r="AJ270" s="161"/>
    </row>
    <row r="271">
      <c r="A271" s="16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c r="AF271" s="161"/>
      <c r="AG271" s="161"/>
      <c r="AH271" s="161"/>
      <c r="AI271" s="161"/>
      <c r="AJ271" s="161"/>
    </row>
    <row r="272">
      <c r="A272" s="16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c r="AF272" s="161"/>
      <c r="AG272" s="161"/>
      <c r="AH272" s="161"/>
      <c r="AI272" s="161"/>
      <c r="AJ272" s="161"/>
    </row>
    <row r="273">
      <c r="A273" s="16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c r="AF273" s="161"/>
      <c r="AG273" s="161"/>
      <c r="AH273" s="161"/>
      <c r="AI273" s="161"/>
      <c r="AJ273" s="161"/>
    </row>
    <row r="274">
      <c r="A274" s="16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c r="AF274" s="161"/>
      <c r="AG274" s="161"/>
      <c r="AH274" s="161"/>
      <c r="AI274" s="161"/>
      <c r="AJ274" s="161"/>
    </row>
    <row r="275">
      <c r="A275" s="16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c r="AF275" s="161"/>
      <c r="AG275" s="161"/>
      <c r="AH275" s="161"/>
      <c r="AI275" s="161"/>
      <c r="AJ275" s="161"/>
    </row>
    <row r="276">
      <c r="A276" s="16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c r="AF276" s="161"/>
      <c r="AG276" s="161"/>
      <c r="AH276" s="161"/>
      <c r="AI276" s="161"/>
      <c r="AJ276" s="161"/>
    </row>
    <row r="277">
      <c r="A277" s="16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c r="AF277" s="161"/>
      <c r="AG277" s="161"/>
      <c r="AH277" s="161"/>
      <c r="AI277" s="161"/>
      <c r="AJ277" s="161"/>
    </row>
    <row r="278">
      <c r="A278" s="16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c r="AF278" s="161"/>
      <c r="AG278" s="161"/>
      <c r="AH278" s="161"/>
      <c r="AI278" s="161"/>
      <c r="AJ278" s="161"/>
    </row>
    <row r="279">
      <c r="A279" s="16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c r="AF279" s="161"/>
      <c r="AG279" s="161"/>
      <c r="AH279" s="161"/>
      <c r="AI279" s="161"/>
      <c r="AJ279" s="161"/>
    </row>
    <row r="280">
      <c r="A280" s="16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c r="AF280" s="161"/>
      <c r="AG280" s="161"/>
      <c r="AH280" s="161"/>
      <c r="AI280" s="161"/>
      <c r="AJ280" s="161"/>
    </row>
    <row r="281">
      <c r="A281" s="16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c r="AF281" s="161"/>
      <c r="AG281" s="161"/>
      <c r="AH281" s="161"/>
      <c r="AI281" s="161"/>
      <c r="AJ281" s="161"/>
    </row>
    <row r="282">
      <c r="A282" s="16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c r="AF282" s="161"/>
      <c r="AG282" s="161"/>
      <c r="AH282" s="161"/>
      <c r="AI282" s="161"/>
      <c r="AJ282" s="161"/>
    </row>
    <row r="283">
      <c r="A283" s="16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c r="AF283" s="161"/>
      <c r="AG283" s="161"/>
      <c r="AH283" s="161"/>
      <c r="AI283" s="161"/>
      <c r="AJ283" s="161"/>
    </row>
    <row r="284">
      <c r="A284" s="16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c r="AF284" s="161"/>
      <c r="AG284" s="161"/>
      <c r="AH284" s="161"/>
      <c r="AI284" s="161"/>
      <c r="AJ284" s="161"/>
    </row>
    <row r="285">
      <c r="A285" s="16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c r="AF285" s="161"/>
      <c r="AG285" s="161"/>
      <c r="AH285" s="161"/>
      <c r="AI285" s="161"/>
      <c r="AJ285" s="161"/>
    </row>
    <row r="286">
      <c r="A286" s="16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c r="AF286" s="161"/>
      <c r="AG286" s="161"/>
      <c r="AH286" s="161"/>
      <c r="AI286" s="161"/>
      <c r="AJ286" s="161"/>
    </row>
    <row r="287">
      <c r="A287" s="16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c r="AF287" s="161"/>
      <c r="AG287" s="161"/>
      <c r="AH287" s="161"/>
      <c r="AI287" s="161"/>
      <c r="AJ287" s="161"/>
    </row>
    <row r="288">
      <c r="A288" s="16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c r="AF288" s="161"/>
      <c r="AG288" s="161"/>
      <c r="AH288" s="161"/>
      <c r="AI288" s="161"/>
      <c r="AJ288" s="161"/>
    </row>
    <row r="289">
      <c r="A289" s="16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c r="AF289" s="161"/>
      <c r="AG289" s="161"/>
      <c r="AH289" s="161"/>
      <c r="AI289" s="161"/>
      <c r="AJ289" s="161"/>
    </row>
    <row r="290">
      <c r="A290" s="16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c r="AF290" s="161"/>
      <c r="AG290" s="161"/>
      <c r="AH290" s="161"/>
      <c r="AI290" s="161"/>
      <c r="AJ290" s="161"/>
    </row>
    <row r="291">
      <c r="A291" s="16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c r="AF291" s="161"/>
      <c r="AG291" s="161"/>
      <c r="AH291" s="161"/>
      <c r="AI291" s="161"/>
      <c r="AJ291" s="161"/>
    </row>
    <row r="292">
      <c r="A292" s="16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c r="AF292" s="161"/>
      <c r="AG292" s="161"/>
      <c r="AH292" s="161"/>
      <c r="AI292" s="161"/>
      <c r="AJ292" s="161"/>
    </row>
    <row r="293">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c r="AF293" s="161"/>
      <c r="AG293" s="161"/>
      <c r="AH293" s="161"/>
      <c r="AI293" s="161"/>
      <c r="AJ293" s="161"/>
    </row>
    <row r="294">
      <c r="A294" s="16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c r="AF294" s="161"/>
      <c r="AG294" s="161"/>
      <c r="AH294" s="161"/>
      <c r="AI294" s="161"/>
      <c r="AJ294" s="161"/>
    </row>
    <row r="295">
      <c r="A295" s="16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c r="AF295" s="161"/>
      <c r="AG295" s="161"/>
      <c r="AH295" s="161"/>
      <c r="AI295" s="161"/>
      <c r="AJ295" s="161"/>
    </row>
    <row r="296">
      <c r="A296" s="16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c r="AF296" s="161"/>
      <c r="AG296" s="161"/>
      <c r="AH296" s="161"/>
      <c r="AI296" s="161"/>
      <c r="AJ296" s="161"/>
    </row>
    <row r="297">
      <c r="A297" s="16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c r="AF297" s="161"/>
      <c r="AG297" s="161"/>
      <c r="AH297" s="161"/>
      <c r="AI297" s="161"/>
      <c r="AJ297" s="161"/>
    </row>
    <row r="298">
      <c r="A298" s="16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c r="AF298" s="161"/>
      <c r="AG298" s="161"/>
      <c r="AH298" s="161"/>
      <c r="AI298" s="161"/>
      <c r="AJ298" s="161"/>
    </row>
    <row r="299">
      <c r="A299" s="16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c r="AF299" s="161"/>
      <c r="AG299" s="161"/>
      <c r="AH299" s="161"/>
      <c r="AI299" s="161"/>
      <c r="AJ299" s="161"/>
    </row>
    <row r="300">
      <c r="A300" s="16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c r="AF300" s="161"/>
      <c r="AG300" s="161"/>
      <c r="AH300" s="161"/>
      <c r="AI300" s="161"/>
      <c r="AJ300" s="161"/>
    </row>
    <row r="301">
      <c r="A301" s="16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c r="AF301" s="161"/>
      <c r="AG301" s="161"/>
      <c r="AH301" s="161"/>
      <c r="AI301" s="161"/>
      <c r="AJ301" s="161"/>
    </row>
    <row r="302">
      <c r="A302" s="16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c r="AF302" s="161"/>
      <c r="AG302" s="161"/>
      <c r="AH302" s="161"/>
      <c r="AI302" s="161"/>
      <c r="AJ302" s="161"/>
    </row>
    <row r="303">
      <c r="A303" s="16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c r="AF303" s="161"/>
      <c r="AG303" s="161"/>
      <c r="AH303" s="161"/>
      <c r="AI303" s="161"/>
      <c r="AJ303" s="161"/>
    </row>
    <row r="304">
      <c r="A304" s="16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c r="AF304" s="161"/>
      <c r="AG304" s="161"/>
      <c r="AH304" s="161"/>
      <c r="AI304" s="161"/>
      <c r="AJ304" s="161"/>
    </row>
    <row r="305">
      <c r="A305" s="16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c r="AF305" s="161"/>
      <c r="AG305" s="161"/>
      <c r="AH305" s="161"/>
      <c r="AI305" s="161"/>
      <c r="AJ305" s="161"/>
    </row>
    <row r="306">
      <c r="A306" s="16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c r="AF306" s="161"/>
      <c r="AG306" s="161"/>
      <c r="AH306" s="161"/>
      <c r="AI306" s="161"/>
      <c r="AJ306" s="161"/>
    </row>
    <row r="307">
      <c r="A307" s="16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c r="AF307" s="161"/>
      <c r="AG307" s="161"/>
      <c r="AH307" s="161"/>
      <c r="AI307" s="161"/>
      <c r="AJ307" s="161"/>
    </row>
    <row r="308">
      <c r="A308" s="16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c r="AF308" s="161"/>
      <c r="AG308" s="161"/>
      <c r="AH308" s="161"/>
      <c r="AI308" s="161"/>
      <c r="AJ308" s="161"/>
    </row>
    <row r="309">
      <c r="A309" s="16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c r="AF309" s="161"/>
      <c r="AG309" s="161"/>
      <c r="AH309" s="161"/>
      <c r="AI309" s="161"/>
      <c r="AJ309" s="161"/>
    </row>
    <row r="310">
      <c r="A310" s="16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c r="AF310" s="161"/>
      <c r="AG310" s="161"/>
      <c r="AH310" s="161"/>
      <c r="AI310" s="161"/>
      <c r="AJ310" s="161"/>
    </row>
    <row r="311">
      <c r="A311" s="16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c r="AF311" s="161"/>
      <c r="AG311" s="161"/>
      <c r="AH311" s="161"/>
      <c r="AI311" s="161"/>
      <c r="AJ311" s="161"/>
    </row>
    <row r="312">
      <c r="A312" s="16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c r="AF312" s="161"/>
      <c r="AG312" s="161"/>
      <c r="AH312" s="161"/>
      <c r="AI312" s="161"/>
      <c r="AJ312" s="161"/>
    </row>
    <row r="313">
      <c r="A313" s="16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c r="AF313" s="161"/>
      <c r="AG313" s="161"/>
      <c r="AH313" s="161"/>
      <c r="AI313" s="161"/>
      <c r="AJ313" s="161"/>
    </row>
    <row r="314">
      <c r="A314" s="16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c r="AF314" s="161"/>
      <c r="AG314" s="161"/>
      <c r="AH314" s="161"/>
      <c r="AI314" s="161"/>
      <c r="AJ314" s="161"/>
    </row>
    <row r="315">
      <c r="A315" s="16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c r="AF315" s="161"/>
      <c r="AG315" s="161"/>
      <c r="AH315" s="161"/>
      <c r="AI315" s="161"/>
      <c r="AJ315" s="161"/>
    </row>
    <row r="316">
      <c r="A316" s="16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c r="AF316" s="161"/>
      <c r="AG316" s="161"/>
      <c r="AH316" s="161"/>
      <c r="AI316" s="161"/>
      <c r="AJ316" s="161"/>
    </row>
    <row r="317">
      <c r="A317" s="16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c r="AF317" s="161"/>
      <c r="AG317" s="161"/>
      <c r="AH317" s="161"/>
      <c r="AI317" s="161"/>
      <c r="AJ317" s="161"/>
    </row>
    <row r="318">
      <c r="A318" s="16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c r="AF318" s="161"/>
      <c r="AG318" s="161"/>
      <c r="AH318" s="161"/>
      <c r="AI318" s="161"/>
      <c r="AJ318" s="161"/>
    </row>
    <row r="319">
      <c r="A319" s="16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c r="AF319" s="161"/>
      <c r="AG319" s="161"/>
      <c r="AH319" s="161"/>
      <c r="AI319" s="161"/>
      <c r="AJ319" s="161"/>
    </row>
    <row r="320">
      <c r="A320" s="16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c r="AF320" s="161"/>
      <c r="AG320" s="161"/>
      <c r="AH320" s="161"/>
      <c r="AI320" s="161"/>
      <c r="AJ320" s="161"/>
    </row>
    <row r="321">
      <c r="A321" s="16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c r="AF321" s="161"/>
      <c r="AG321" s="161"/>
      <c r="AH321" s="161"/>
      <c r="AI321" s="161"/>
      <c r="AJ321" s="161"/>
    </row>
    <row r="322">
      <c r="A322" s="16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c r="AF322" s="161"/>
      <c r="AG322" s="161"/>
      <c r="AH322" s="161"/>
      <c r="AI322" s="161"/>
      <c r="AJ322" s="161"/>
    </row>
    <row r="323">
      <c r="A323" s="16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c r="AF323" s="161"/>
      <c r="AG323" s="161"/>
      <c r="AH323" s="161"/>
      <c r="AI323" s="161"/>
      <c r="AJ323" s="161"/>
    </row>
    <row r="324">
      <c r="A324" s="16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c r="AF324" s="161"/>
      <c r="AG324" s="161"/>
      <c r="AH324" s="161"/>
      <c r="AI324" s="161"/>
      <c r="AJ324" s="161"/>
    </row>
    <row r="325">
      <c r="A325" s="16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c r="AF325" s="161"/>
      <c r="AG325" s="161"/>
      <c r="AH325" s="161"/>
      <c r="AI325" s="161"/>
      <c r="AJ325" s="161"/>
    </row>
    <row r="326">
      <c r="A326" s="16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c r="AF326" s="161"/>
      <c r="AG326" s="161"/>
      <c r="AH326" s="161"/>
      <c r="AI326" s="161"/>
      <c r="AJ326" s="161"/>
    </row>
    <row r="327">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c r="AF327" s="161"/>
      <c r="AG327" s="161"/>
      <c r="AH327" s="161"/>
      <c r="AI327" s="161"/>
      <c r="AJ327" s="161"/>
    </row>
    <row r="328">
      <c r="A328" s="16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c r="AF328" s="161"/>
      <c r="AG328" s="161"/>
      <c r="AH328" s="161"/>
      <c r="AI328" s="161"/>
      <c r="AJ328" s="161"/>
    </row>
    <row r="329">
      <c r="A329" s="16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c r="AF329" s="161"/>
      <c r="AG329" s="161"/>
      <c r="AH329" s="161"/>
      <c r="AI329" s="161"/>
      <c r="AJ329" s="161"/>
    </row>
    <row r="330">
      <c r="A330" s="16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c r="AF330" s="161"/>
      <c r="AG330" s="161"/>
      <c r="AH330" s="161"/>
      <c r="AI330" s="161"/>
      <c r="AJ330" s="161"/>
    </row>
    <row r="331">
      <c r="A331" s="16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c r="AF331" s="161"/>
      <c r="AG331" s="161"/>
      <c r="AH331" s="161"/>
      <c r="AI331" s="161"/>
      <c r="AJ331" s="161"/>
    </row>
    <row r="332">
      <c r="A332" s="16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c r="AF332" s="161"/>
      <c r="AG332" s="161"/>
      <c r="AH332" s="161"/>
      <c r="AI332" s="161"/>
      <c r="AJ332" s="161"/>
    </row>
    <row r="333">
      <c r="A333" s="16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c r="AF333" s="161"/>
      <c r="AG333" s="161"/>
      <c r="AH333" s="161"/>
      <c r="AI333" s="161"/>
      <c r="AJ333" s="161"/>
    </row>
    <row r="334">
      <c r="A334" s="16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c r="AF334" s="161"/>
      <c r="AG334" s="161"/>
      <c r="AH334" s="161"/>
      <c r="AI334" s="161"/>
      <c r="AJ334" s="161"/>
    </row>
    <row r="335">
      <c r="A335" s="16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c r="AF335" s="161"/>
      <c r="AG335" s="161"/>
      <c r="AH335" s="161"/>
      <c r="AI335" s="161"/>
      <c r="AJ335" s="161"/>
    </row>
    <row r="336">
      <c r="A336" s="16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c r="AF336" s="161"/>
      <c r="AG336" s="161"/>
      <c r="AH336" s="161"/>
      <c r="AI336" s="161"/>
      <c r="AJ336" s="161"/>
    </row>
    <row r="337">
      <c r="A337" s="16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c r="AF337" s="161"/>
      <c r="AG337" s="161"/>
      <c r="AH337" s="161"/>
      <c r="AI337" s="161"/>
      <c r="AJ337" s="161"/>
    </row>
    <row r="338">
      <c r="A338" s="16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c r="AF338" s="161"/>
      <c r="AG338" s="161"/>
      <c r="AH338" s="161"/>
      <c r="AI338" s="161"/>
      <c r="AJ338" s="161"/>
    </row>
    <row r="339">
      <c r="A339" s="16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c r="AF339" s="161"/>
      <c r="AG339" s="161"/>
      <c r="AH339" s="161"/>
      <c r="AI339" s="161"/>
      <c r="AJ339" s="161"/>
    </row>
    <row r="340">
      <c r="A340" s="16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c r="AF340" s="161"/>
      <c r="AG340" s="161"/>
      <c r="AH340" s="161"/>
      <c r="AI340" s="161"/>
      <c r="AJ340" s="161"/>
    </row>
    <row r="341">
      <c r="A341" s="16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c r="AF341" s="161"/>
      <c r="AG341" s="161"/>
      <c r="AH341" s="161"/>
      <c r="AI341" s="161"/>
      <c r="AJ341" s="161"/>
    </row>
    <row r="342">
      <c r="A342" s="16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c r="AF342" s="161"/>
      <c r="AG342" s="161"/>
      <c r="AH342" s="161"/>
      <c r="AI342" s="161"/>
      <c r="AJ342" s="161"/>
    </row>
    <row r="343">
      <c r="A343" s="16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c r="AF343" s="161"/>
      <c r="AG343" s="161"/>
      <c r="AH343" s="161"/>
      <c r="AI343" s="161"/>
      <c r="AJ343" s="161"/>
    </row>
    <row r="344">
      <c r="A344" s="16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c r="AF344" s="161"/>
      <c r="AG344" s="161"/>
      <c r="AH344" s="161"/>
      <c r="AI344" s="161"/>
      <c r="AJ344" s="161"/>
    </row>
    <row r="345">
      <c r="A345" s="16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c r="AF345" s="161"/>
      <c r="AG345" s="161"/>
      <c r="AH345" s="161"/>
      <c r="AI345" s="161"/>
      <c r="AJ345" s="161"/>
    </row>
    <row r="346">
      <c r="A346" s="16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c r="AF346" s="161"/>
      <c r="AG346" s="161"/>
      <c r="AH346" s="161"/>
      <c r="AI346" s="161"/>
      <c r="AJ346" s="161"/>
    </row>
    <row r="347">
      <c r="A347" s="16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c r="AF347" s="161"/>
      <c r="AG347" s="161"/>
      <c r="AH347" s="161"/>
      <c r="AI347" s="161"/>
      <c r="AJ347" s="161"/>
    </row>
    <row r="348">
      <c r="A348" s="16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c r="AF348" s="161"/>
      <c r="AG348" s="161"/>
      <c r="AH348" s="161"/>
      <c r="AI348" s="161"/>
      <c r="AJ348" s="161"/>
    </row>
    <row r="349">
      <c r="A349" s="16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c r="AF349" s="161"/>
      <c r="AG349" s="161"/>
      <c r="AH349" s="161"/>
      <c r="AI349" s="161"/>
      <c r="AJ349" s="161"/>
    </row>
    <row r="350">
      <c r="A350" s="16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c r="AF350" s="161"/>
      <c r="AG350" s="161"/>
      <c r="AH350" s="161"/>
      <c r="AI350" s="161"/>
      <c r="AJ350" s="161"/>
    </row>
    <row r="351">
      <c r="A351" s="16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c r="AF351" s="161"/>
      <c r="AG351" s="161"/>
      <c r="AH351" s="161"/>
      <c r="AI351" s="161"/>
      <c r="AJ351" s="161"/>
    </row>
    <row r="352">
      <c r="A352" s="16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c r="AF352" s="161"/>
      <c r="AG352" s="161"/>
      <c r="AH352" s="161"/>
      <c r="AI352" s="161"/>
      <c r="AJ352" s="161"/>
    </row>
    <row r="353">
      <c r="A353" s="16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c r="AF353" s="161"/>
      <c r="AG353" s="161"/>
      <c r="AH353" s="161"/>
      <c r="AI353" s="161"/>
      <c r="AJ353" s="161"/>
    </row>
    <row r="354">
      <c r="A354" s="16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c r="AF354" s="161"/>
      <c r="AG354" s="161"/>
      <c r="AH354" s="161"/>
      <c r="AI354" s="161"/>
      <c r="AJ354" s="161"/>
    </row>
    <row r="355">
      <c r="A355" s="16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c r="AF355" s="161"/>
      <c r="AG355" s="161"/>
      <c r="AH355" s="161"/>
      <c r="AI355" s="161"/>
      <c r="AJ355" s="161"/>
    </row>
    <row r="356">
      <c r="A356" s="16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c r="AF356" s="161"/>
      <c r="AG356" s="161"/>
      <c r="AH356" s="161"/>
      <c r="AI356" s="161"/>
      <c r="AJ356" s="161"/>
    </row>
    <row r="357">
      <c r="A357" s="16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c r="AF357" s="161"/>
      <c r="AG357" s="161"/>
      <c r="AH357" s="161"/>
      <c r="AI357" s="161"/>
      <c r="AJ357" s="161"/>
    </row>
    <row r="358">
      <c r="A358" s="16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c r="AF358" s="161"/>
      <c r="AG358" s="161"/>
      <c r="AH358" s="161"/>
      <c r="AI358" s="161"/>
      <c r="AJ358" s="161"/>
    </row>
    <row r="359">
      <c r="A359" s="16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c r="AF359" s="161"/>
      <c r="AG359" s="161"/>
      <c r="AH359" s="161"/>
      <c r="AI359" s="161"/>
      <c r="AJ359" s="161"/>
    </row>
    <row r="360">
      <c r="A360" s="16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c r="AF360" s="161"/>
      <c r="AG360" s="161"/>
      <c r="AH360" s="161"/>
      <c r="AI360" s="161"/>
      <c r="AJ360" s="161"/>
    </row>
    <row r="361">
      <c r="A361" s="16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c r="AF361" s="161"/>
      <c r="AG361" s="161"/>
      <c r="AH361" s="161"/>
      <c r="AI361" s="161"/>
      <c r="AJ361" s="161"/>
    </row>
    <row r="362">
      <c r="A362" s="16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c r="AF362" s="161"/>
      <c r="AG362" s="161"/>
      <c r="AH362" s="161"/>
      <c r="AI362" s="161"/>
      <c r="AJ362" s="161"/>
    </row>
    <row r="363">
      <c r="A363" s="16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c r="AF363" s="161"/>
      <c r="AG363" s="161"/>
      <c r="AH363" s="161"/>
      <c r="AI363" s="161"/>
      <c r="AJ363" s="161"/>
    </row>
    <row r="364">
      <c r="A364" s="16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c r="AF364" s="161"/>
      <c r="AG364" s="161"/>
      <c r="AH364" s="161"/>
      <c r="AI364" s="161"/>
      <c r="AJ364" s="161"/>
    </row>
    <row r="365">
      <c r="A365" s="16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c r="AF365" s="161"/>
      <c r="AG365" s="161"/>
      <c r="AH365" s="161"/>
      <c r="AI365" s="161"/>
      <c r="AJ365" s="161"/>
    </row>
    <row r="366">
      <c r="A366" s="16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c r="AF366" s="161"/>
      <c r="AG366" s="161"/>
      <c r="AH366" s="161"/>
      <c r="AI366" s="161"/>
      <c r="AJ366" s="161"/>
    </row>
    <row r="367">
      <c r="A367" s="16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c r="AF367" s="161"/>
      <c r="AG367" s="161"/>
      <c r="AH367" s="161"/>
      <c r="AI367" s="161"/>
      <c r="AJ367" s="161"/>
    </row>
    <row r="368">
      <c r="A368" s="16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c r="AF368" s="161"/>
      <c r="AG368" s="161"/>
      <c r="AH368" s="161"/>
      <c r="AI368" s="161"/>
      <c r="AJ368" s="161"/>
    </row>
    <row r="369">
      <c r="A369" s="16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c r="AF369" s="161"/>
      <c r="AG369" s="161"/>
      <c r="AH369" s="161"/>
      <c r="AI369" s="161"/>
      <c r="AJ369" s="161"/>
    </row>
    <row r="370">
      <c r="A370" s="16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c r="AF370" s="161"/>
      <c r="AG370" s="161"/>
      <c r="AH370" s="161"/>
      <c r="AI370" s="161"/>
      <c r="AJ370" s="161"/>
    </row>
    <row r="371">
      <c r="A371" s="16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c r="AF371" s="161"/>
      <c r="AG371" s="161"/>
      <c r="AH371" s="161"/>
      <c r="AI371" s="161"/>
      <c r="AJ371" s="161"/>
    </row>
    <row r="372">
      <c r="A372" s="16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c r="AF372" s="161"/>
      <c r="AG372" s="161"/>
      <c r="AH372" s="161"/>
      <c r="AI372" s="161"/>
      <c r="AJ372" s="161"/>
    </row>
    <row r="373">
      <c r="A373" s="16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c r="AF373" s="161"/>
      <c r="AG373" s="161"/>
      <c r="AH373" s="161"/>
      <c r="AI373" s="161"/>
      <c r="AJ373" s="161"/>
    </row>
    <row r="374">
      <c r="A374" s="16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c r="AF374" s="161"/>
      <c r="AG374" s="161"/>
      <c r="AH374" s="161"/>
      <c r="AI374" s="161"/>
      <c r="AJ374" s="161"/>
    </row>
    <row r="375">
      <c r="A375" s="16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c r="AF375" s="161"/>
      <c r="AG375" s="161"/>
      <c r="AH375" s="161"/>
      <c r="AI375" s="161"/>
      <c r="AJ375" s="161"/>
    </row>
    <row r="376">
      <c r="A376" s="16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c r="AF376" s="161"/>
      <c r="AG376" s="161"/>
      <c r="AH376" s="161"/>
      <c r="AI376" s="161"/>
      <c r="AJ376" s="161"/>
    </row>
    <row r="377">
      <c r="A377" s="16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c r="AF377" s="161"/>
      <c r="AG377" s="161"/>
      <c r="AH377" s="161"/>
      <c r="AI377" s="161"/>
      <c r="AJ377" s="161"/>
    </row>
    <row r="378">
      <c r="A378" s="16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c r="AF378" s="161"/>
      <c r="AG378" s="161"/>
      <c r="AH378" s="161"/>
      <c r="AI378" s="161"/>
      <c r="AJ378" s="161"/>
    </row>
    <row r="379">
      <c r="A379" s="16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c r="AF379" s="161"/>
      <c r="AG379" s="161"/>
      <c r="AH379" s="161"/>
      <c r="AI379" s="161"/>
      <c r="AJ379" s="161"/>
    </row>
    <row r="380">
      <c r="A380" s="16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c r="AF380" s="161"/>
      <c r="AG380" s="161"/>
      <c r="AH380" s="161"/>
      <c r="AI380" s="161"/>
      <c r="AJ380" s="161"/>
    </row>
    <row r="381">
      <c r="A381" s="16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c r="AF381" s="161"/>
      <c r="AG381" s="161"/>
      <c r="AH381" s="161"/>
      <c r="AI381" s="161"/>
      <c r="AJ381" s="161"/>
    </row>
    <row r="382">
      <c r="A382" s="16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c r="AF382" s="161"/>
      <c r="AG382" s="161"/>
      <c r="AH382" s="161"/>
      <c r="AI382" s="161"/>
      <c r="AJ382" s="161"/>
    </row>
    <row r="383">
      <c r="A383" s="16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c r="AF383" s="161"/>
      <c r="AG383" s="161"/>
      <c r="AH383" s="161"/>
      <c r="AI383" s="161"/>
      <c r="AJ383" s="161"/>
    </row>
    <row r="384">
      <c r="A384" s="16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c r="AF384" s="161"/>
      <c r="AG384" s="161"/>
      <c r="AH384" s="161"/>
      <c r="AI384" s="161"/>
      <c r="AJ384" s="161"/>
    </row>
    <row r="385">
      <c r="A385" s="16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c r="AF385" s="161"/>
      <c r="AG385" s="161"/>
      <c r="AH385" s="161"/>
      <c r="AI385" s="161"/>
      <c r="AJ385" s="161"/>
    </row>
    <row r="386">
      <c r="A386" s="16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c r="AF386" s="161"/>
      <c r="AG386" s="161"/>
      <c r="AH386" s="161"/>
      <c r="AI386" s="161"/>
      <c r="AJ386" s="161"/>
    </row>
    <row r="387">
      <c r="A387" s="16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c r="AF387" s="161"/>
      <c r="AG387" s="161"/>
      <c r="AH387" s="161"/>
      <c r="AI387" s="161"/>
      <c r="AJ387" s="161"/>
    </row>
    <row r="388">
      <c r="A388" s="16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c r="AF388" s="161"/>
      <c r="AG388" s="161"/>
      <c r="AH388" s="161"/>
      <c r="AI388" s="161"/>
      <c r="AJ388" s="161"/>
    </row>
    <row r="389">
      <c r="A389" s="16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c r="AF389" s="161"/>
      <c r="AG389" s="161"/>
      <c r="AH389" s="161"/>
      <c r="AI389" s="161"/>
      <c r="AJ389" s="161"/>
    </row>
    <row r="390">
      <c r="A390" s="16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c r="AF390" s="161"/>
      <c r="AG390" s="161"/>
      <c r="AH390" s="161"/>
      <c r="AI390" s="161"/>
      <c r="AJ390" s="161"/>
    </row>
    <row r="391">
      <c r="A391" s="16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c r="AF391" s="161"/>
      <c r="AG391" s="161"/>
      <c r="AH391" s="161"/>
      <c r="AI391" s="161"/>
      <c r="AJ391" s="161"/>
    </row>
    <row r="392">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c r="AF392" s="161"/>
      <c r="AG392" s="161"/>
      <c r="AH392" s="161"/>
      <c r="AI392" s="161"/>
      <c r="AJ392" s="161"/>
    </row>
    <row r="393">
      <c r="A393" s="16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c r="AF393" s="161"/>
      <c r="AG393" s="161"/>
      <c r="AH393" s="161"/>
      <c r="AI393" s="161"/>
      <c r="AJ393" s="161"/>
    </row>
    <row r="394">
      <c r="A394" s="16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c r="AF394" s="161"/>
      <c r="AG394" s="161"/>
      <c r="AH394" s="161"/>
      <c r="AI394" s="161"/>
      <c r="AJ394" s="161"/>
    </row>
    <row r="395">
      <c r="A395" s="16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c r="AF395" s="161"/>
      <c r="AG395" s="161"/>
      <c r="AH395" s="161"/>
      <c r="AI395" s="161"/>
      <c r="AJ395" s="161"/>
    </row>
    <row r="396">
      <c r="A396" s="16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c r="AF396" s="161"/>
      <c r="AG396" s="161"/>
      <c r="AH396" s="161"/>
      <c r="AI396" s="161"/>
      <c r="AJ396" s="161"/>
    </row>
    <row r="397">
      <c r="A397" s="16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c r="AF397" s="161"/>
      <c r="AG397" s="161"/>
      <c r="AH397" s="161"/>
      <c r="AI397" s="161"/>
      <c r="AJ397" s="161"/>
    </row>
    <row r="398">
      <c r="A398" s="16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c r="AF398" s="161"/>
      <c r="AG398" s="161"/>
      <c r="AH398" s="161"/>
      <c r="AI398" s="161"/>
      <c r="AJ398" s="161"/>
    </row>
    <row r="399">
      <c r="A399" s="16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c r="AF399" s="161"/>
      <c r="AG399" s="161"/>
      <c r="AH399" s="161"/>
      <c r="AI399" s="161"/>
      <c r="AJ399" s="161"/>
    </row>
    <row r="400">
      <c r="A400" s="16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c r="AF400" s="161"/>
      <c r="AG400" s="161"/>
      <c r="AH400" s="161"/>
      <c r="AI400" s="161"/>
      <c r="AJ400" s="161"/>
    </row>
    <row r="401">
      <c r="A401" s="16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c r="AF401" s="161"/>
      <c r="AG401" s="161"/>
      <c r="AH401" s="161"/>
      <c r="AI401" s="161"/>
      <c r="AJ401" s="161"/>
    </row>
    <row r="402">
      <c r="A402" s="16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c r="AF402" s="161"/>
      <c r="AG402" s="161"/>
      <c r="AH402" s="161"/>
      <c r="AI402" s="161"/>
      <c r="AJ402" s="161"/>
    </row>
    <row r="403">
      <c r="A403" s="16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c r="AF403" s="161"/>
      <c r="AG403" s="161"/>
      <c r="AH403" s="161"/>
      <c r="AI403" s="161"/>
      <c r="AJ403" s="161"/>
    </row>
    <row r="404">
      <c r="A404" s="16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c r="AF404" s="161"/>
      <c r="AG404" s="161"/>
      <c r="AH404" s="161"/>
      <c r="AI404" s="161"/>
      <c r="AJ404" s="161"/>
    </row>
    <row r="405">
      <c r="A405" s="16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c r="AF405" s="161"/>
      <c r="AG405" s="161"/>
      <c r="AH405" s="161"/>
      <c r="AI405" s="161"/>
      <c r="AJ405" s="161"/>
    </row>
    <row r="406">
      <c r="A406" s="16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c r="AF406" s="161"/>
      <c r="AG406" s="161"/>
      <c r="AH406" s="161"/>
      <c r="AI406" s="161"/>
      <c r="AJ406" s="161"/>
    </row>
    <row r="407">
      <c r="A407" s="16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c r="AF407" s="161"/>
      <c r="AG407" s="161"/>
      <c r="AH407" s="161"/>
      <c r="AI407" s="161"/>
      <c r="AJ407" s="161"/>
    </row>
    <row r="408">
      <c r="A408" s="16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c r="AF408" s="161"/>
      <c r="AG408" s="161"/>
      <c r="AH408" s="161"/>
      <c r="AI408" s="161"/>
      <c r="AJ408" s="161"/>
    </row>
    <row r="409">
      <c r="A409" s="16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c r="AF409" s="161"/>
      <c r="AG409" s="161"/>
      <c r="AH409" s="161"/>
      <c r="AI409" s="161"/>
      <c r="AJ409" s="161"/>
    </row>
    <row r="410">
      <c r="A410" s="16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c r="AF410" s="161"/>
      <c r="AG410" s="161"/>
      <c r="AH410" s="161"/>
      <c r="AI410" s="161"/>
      <c r="AJ410" s="161"/>
    </row>
    <row r="411">
      <c r="A411" s="16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c r="AF411" s="161"/>
      <c r="AG411" s="161"/>
      <c r="AH411" s="161"/>
      <c r="AI411" s="161"/>
      <c r="AJ411" s="161"/>
    </row>
    <row r="412">
      <c r="A412" s="16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c r="AF412" s="161"/>
      <c r="AG412" s="161"/>
      <c r="AH412" s="161"/>
      <c r="AI412" s="161"/>
      <c r="AJ412" s="161"/>
    </row>
    <row r="413">
      <c r="A413" s="16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c r="AF413" s="161"/>
      <c r="AG413" s="161"/>
      <c r="AH413" s="161"/>
      <c r="AI413" s="161"/>
      <c r="AJ413" s="161"/>
    </row>
    <row r="414">
      <c r="A414" s="16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c r="AF414" s="161"/>
      <c r="AG414" s="161"/>
      <c r="AH414" s="161"/>
      <c r="AI414" s="161"/>
      <c r="AJ414" s="161"/>
    </row>
    <row r="415">
      <c r="A415" s="16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c r="AF415" s="161"/>
      <c r="AG415" s="161"/>
      <c r="AH415" s="161"/>
      <c r="AI415" s="161"/>
      <c r="AJ415" s="161"/>
    </row>
    <row r="416">
      <c r="A416" s="16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c r="AF416" s="161"/>
      <c r="AG416" s="161"/>
      <c r="AH416" s="161"/>
      <c r="AI416" s="161"/>
      <c r="AJ416" s="161"/>
    </row>
    <row r="417">
      <c r="A417" s="16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c r="AF417" s="161"/>
      <c r="AG417" s="161"/>
      <c r="AH417" s="161"/>
      <c r="AI417" s="161"/>
      <c r="AJ417" s="161"/>
    </row>
    <row r="418">
      <c r="A418" s="16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c r="AF418" s="161"/>
      <c r="AG418" s="161"/>
      <c r="AH418" s="161"/>
      <c r="AI418" s="161"/>
      <c r="AJ418" s="161"/>
    </row>
    <row r="419">
      <c r="A419" s="16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c r="AF419" s="161"/>
      <c r="AG419" s="161"/>
      <c r="AH419" s="161"/>
      <c r="AI419" s="161"/>
      <c r="AJ419" s="161"/>
    </row>
    <row r="420">
      <c r="A420" s="16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c r="AF420" s="161"/>
      <c r="AG420" s="161"/>
      <c r="AH420" s="161"/>
      <c r="AI420" s="161"/>
      <c r="AJ420" s="161"/>
    </row>
    <row r="421">
      <c r="A421" s="16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c r="AF421" s="161"/>
      <c r="AG421" s="161"/>
      <c r="AH421" s="161"/>
      <c r="AI421" s="161"/>
      <c r="AJ421" s="161"/>
    </row>
    <row r="422">
      <c r="A422" s="16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c r="AF422" s="161"/>
      <c r="AG422" s="161"/>
      <c r="AH422" s="161"/>
      <c r="AI422" s="161"/>
      <c r="AJ422" s="161"/>
    </row>
    <row r="423">
      <c r="A423" s="16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c r="AF423" s="161"/>
      <c r="AG423" s="161"/>
      <c r="AH423" s="161"/>
      <c r="AI423" s="161"/>
      <c r="AJ423" s="161"/>
    </row>
    <row r="424">
      <c r="A424" s="16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c r="AF424" s="161"/>
      <c r="AG424" s="161"/>
      <c r="AH424" s="161"/>
      <c r="AI424" s="161"/>
      <c r="AJ424" s="161"/>
    </row>
    <row r="425">
      <c r="A425" s="16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c r="AF425" s="161"/>
      <c r="AG425" s="161"/>
      <c r="AH425" s="161"/>
      <c r="AI425" s="161"/>
      <c r="AJ425" s="161"/>
    </row>
    <row r="426">
      <c r="A426" s="16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c r="AF426" s="161"/>
      <c r="AG426" s="161"/>
      <c r="AH426" s="161"/>
      <c r="AI426" s="161"/>
      <c r="AJ426" s="161"/>
    </row>
    <row r="427">
      <c r="A427" s="16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c r="AF427" s="161"/>
      <c r="AG427" s="161"/>
      <c r="AH427" s="161"/>
      <c r="AI427" s="161"/>
      <c r="AJ427" s="161"/>
    </row>
    <row r="428">
      <c r="A428" s="16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c r="AF428" s="161"/>
      <c r="AG428" s="161"/>
      <c r="AH428" s="161"/>
      <c r="AI428" s="161"/>
      <c r="AJ428" s="161"/>
    </row>
    <row r="429">
      <c r="A429" s="16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c r="AF429" s="161"/>
      <c r="AG429" s="161"/>
      <c r="AH429" s="161"/>
      <c r="AI429" s="161"/>
      <c r="AJ429" s="161"/>
    </row>
    <row r="430">
      <c r="A430" s="16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c r="AF430" s="161"/>
      <c r="AG430" s="161"/>
      <c r="AH430" s="161"/>
      <c r="AI430" s="161"/>
      <c r="AJ430" s="161"/>
    </row>
    <row r="431">
      <c r="A431" s="16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c r="AF431" s="161"/>
      <c r="AG431" s="161"/>
      <c r="AH431" s="161"/>
      <c r="AI431" s="161"/>
      <c r="AJ431" s="161"/>
    </row>
    <row r="432">
      <c r="A432" s="16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c r="AF432" s="161"/>
      <c r="AG432" s="161"/>
      <c r="AH432" s="161"/>
      <c r="AI432" s="161"/>
      <c r="AJ432" s="161"/>
    </row>
    <row r="433">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c r="AF433" s="161"/>
      <c r="AG433" s="161"/>
      <c r="AH433" s="161"/>
      <c r="AI433" s="161"/>
      <c r="AJ433" s="161"/>
    </row>
    <row r="434">
      <c r="A434" s="16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c r="AF434" s="161"/>
      <c r="AG434" s="161"/>
      <c r="AH434" s="161"/>
      <c r="AI434" s="161"/>
      <c r="AJ434" s="161"/>
    </row>
    <row r="435">
      <c r="A435" s="16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c r="AF435" s="161"/>
      <c r="AG435" s="161"/>
      <c r="AH435" s="161"/>
      <c r="AI435" s="161"/>
      <c r="AJ435" s="161"/>
    </row>
    <row r="436">
      <c r="A436" s="16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c r="AF436" s="161"/>
      <c r="AG436" s="161"/>
      <c r="AH436" s="161"/>
      <c r="AI436" s="161"/>
      <c r="AJ436" s="161"/>
    </row>
    <row r="437">
      <c r="A437" s="16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c r="AF437" s="161"/>
      <c r="AG437" s="161"/>
      <c r="AH437" s="161"/>
      <c r="AI437" s="161"/>
      <c r="AJ437" s="161"/>
    </row>
    <row r="438">
      <c r="A438" s="16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c r="AF438" s="161"/>
      <c r="AG438" s="161"/>
      <c r="AH438" s="161"/>
      <c r="AI438" s="161"/>
      <c r="AJ438" s="161"/>
    </row>
    <row r="439">
      <c r="A439" s="16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c r="AF439" s="161"/>
      <c r="AG439" s="161"/>
      <c r="AH439" s="161"/>
      <c r="AI439" s="161"/>
      <c r="AJ439" s="161"/>
    </row>
    <row r="440">
      <c r="A440" s="16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c r="AF440" s="161"/>
      <c r="AG440" s="161"/>
      <c r="AH440" s="161"/>
      <c r="AI440" s="161"/>
      <c r="AJ440" s="161"/>
    </row>
    <row r="441">
      <c r="A441" s="16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c r="AF441" s="161"/>
      <c r="AG441" s="161"/>
      <c r="AH441" s="161"/>
      <c r="AI441" s="161"/>
      <c r="AJ441" s="161"/>
    </row>
    <row r="442">
      <c r="A442" s="16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c r="AF442" s="161"/>
      <c r="AG442" s="161"/>
      <c r="AH442" s="161"/>
      <c r="AI442" s="161"/>
      <c r="AJ442" s="161"/>
    </row>
    <row r="443">
      <c r="A443" s="16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c r="AF443" s="161"/>
      <c r="AG443" s="161"/>
      <c r="AH443" s="161"/>
      <c r="AI443" s="161"/>
      <c r="AJ443" s="161"/>
    </row>
    <row r="444">
      <c r="A444" s="16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c r="AF444" s="161"/>
      <c r="AG444" s="161"/>
      <c r="AH444" s="161"/>
      <c r="AI444" s="161"/>
      <c r="AJ444" s="161"/>
    </row>
    <row r="445">
      <c r="A445" s="16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c r="AF445" s="161"/>
      <c r="AG445" s="161"/>
      <c r="AH445" s="161"/>
      <c r="AI445" s="161"/>
      <c r="AJ445" s="161"/>
    </row>
    <row r="446">
      <c r="A446" s="16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c r="AF446" s="161"/>
      <c r="AG446" s="161"/>
      <c r="AH446" s="161"/>
      <c r="AI446" s="161"/>
      <c r="AJ446" s="161"/>
    </row>
    <row r="447">
      <c r="A447" s="16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c r="AF447" s="161"/>
      <c r="AG447" s="161"/>
      <c r="AH447" s="161"/>
      <c r="AI447" s="161"/>
      <c r="AJ447" s="161"/>
    </row>
    <row r="448">
      <c r="A448" s="16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c r="AF448" s="161"/>
      <c r="AG448" s="161"/>
      <c r="AH448" s="161"/>
      <c r="AI448" s="161"/>
      <c r="AJ448" s="161"/>
    </row>
    <row r="449">
      <c r="A449" s="16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c r="AF449" s="161"/>
      <c r="AG449" s="161"/>
      <c r="AH449" s="161"/>
      <c r="AI449" s="161"/>
      <c r="AJ449" s="161"/>
    </row>
    <row r="450">
      <c r="A450" s="16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c r="AF450" s="161"/>
      <c r="AG450" s="161"/>
      <c r="AH450" s="161"/>
      <c r="AI450" s="161"/>
      <c r="AJ450" s="161"/>
    </row>
    <row r="451">
      <c r="A451" s="16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c r="AF451" s="161"/>
      <c r="AG451" s="161"/>
      <c r="AH451" s="161"/>
      <c r="AI451" s="161"/>
      <c r="AJ451" s="161"/>
    </row>
    <row r="452">
      <c r="A452" s="16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c r="AF452" s="161"/>
      <c r="AG452" s="161"/>
      <c r="AH452" s="161"/>
      <c r="AI452" s="161"/>
      <c r="AJ452" s="161"/>
    </row>
    <row r="453">
      <c r="A453" s="16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c r="AF453" s="161"/>
      <c r="AG453" s="161"/>
      <c r="AH453" s="161"/>
      <c r="AI453" s="161"/>
      <c r="AJ453" s="161"/>
    </row>
    <row r="454">
      <c r="A454" s="16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c r="AF454" s="161"/>
      <c r="AG454" s="161"/>
      <c r="AH454" s="161"/>
      <c r="AI454" s="161"/>
      <c r="AJ454" s="161"/>
    </row>
    <row r="455">
      <c r="A455" s="16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c r="AF455" s="161"/>
      <c r="AG455" s="161"/>
      <c r="AH455" s="161"/>
      <c r="AI455" s="161"/>
      <c r="AJ455" s="161"/>
    </row>
    <row r="456">
      <c r="A456" s="16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c r="AF456" s="161"/>
      <c r="AG456" s="161"/>
      <c r="AH456" s="161"/>
      <c r="AI456" s="161"/>
      <c r="AJ456" s="161"/>
    </row>
    <row r="457">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c r="AF457" s="161"/>
      <c r="AG457" s="161"/>
      <c r="AH457" s="161"/>
      <c r="AI457" s="161"/>
      <c r="AJ457" s="161"/>
    </row>
    <row r="458">
      <c r="A458" s="16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c r="AF458" s="161"/>
      <c r="AG458" s="161"/>
      <c r="AH458" s="161"/>
      <c r="AI458" s="161"/>
      <c r="AJ458" s="161"/>
    </row>
    <row r="459">
      <c r="A459" s="16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c r="AF459" s="161"/>
      <c r="AG459" s="161"/>
      <c r="AH459" s="161"/>
      <c r="AI459" s="161"/>
      <c r="AJ459" s="161"/>
    </row>
    <row r="460">
      <c r="A460" s="16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c r="AF460" s="161"/>
      <c r="AG460" s="161"/>
      <c r="AH460" s="161"/>
      <c r="AI460" s="161"/>
      <c r="AJ460" s="161"/>
    </row>
    <row r="461">
      <c r="A461" s="16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c r="AF461" s="161"/>
      <c r="AG461" s="161"/>
      <c r="AH461" s="161"/>
      <c r="AI461" s="161"/>
      <c r="AJ461" s="161"/>
    </row>
    <row r="462">
      <c r="A462" s="16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c r="AF462" s="161"/>
      <c r="AG462" s="161"/>
      <c r="AH462" s="161"/>
      <c r="AI462" s="161"/>
      <c r="AJ462" s="161"/>
    </row>
    <row r="463">
      <c r="A463" s="16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c r="AF463" s="161"/>
      <c r="AG463" s="161"/>
      <c r="AH463" s="161"/>
      <c r="AI463" s="161"/>
      <c r="AJ463" s="161"/>
    </row>
    <row r="464">
      <c r="A464" s="16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c r="AF464" s="161"/>
      <c r="AG464" s="161"/>
      <c r="AH464" s="161"/>
      <c r="AI464" s="161"/>
      <c r="AJ464" s="161"/>
    </row>
    <row r="465">
      <c r="A465" s="16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c r="AF465" s="161"/>
      <c r="AG465" s="161"/>
      <c r="AH465" s="161"/>
      <c r="AI465" s="161"/>
      <c r="AJ465" s="161"/>
    </row>
    <row r="466">
      <c r="A466" s="16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c r="AF466" s="161"/>
      <c r="AG466" s="161"/>
      <c r="AH466" s="161"/>
      <c r="AI466" s="161"/>
      <c r="AJ466" s="161"/>
    </row>
    <row r="467">
      <c r="A467" s="16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c r="AF467" s="161"/>
      <c r="AG467" s="161"/>
      <c r="AH467" s="161"/>
      <c r="AI467" s="161"/>
      <c r="AJ467" s="161"/>
    </row>
    <row r="468">
      <c r="A468" s="16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c r="AF468" s="161"/>
      <c r="AG468" s="161"/>
      <c r="AH468" s="161"/>
      <c r="AI468" s="161"/>
      <c r="AJ468" s="161"/>
    </row>
    <row r="469">
      <c r="A469" s="16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c r="AF469" s="161"/>
      <c r="AG469" s="161"/>
      <c r="AH469" s="161"/>
      <c r="AI469" s="161"/>
      <c r="AJ469" s="161"/>
    </row>
    <row r="470">
      <c r="A470" s="16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c r="AF470" s="161"/>
      <c r="AG470" s="161"/>
      <c r="AH470" s="161"/>
      <c r="AI470" s="161"/>
      <c r="AJ470" s="161"/>
    </row>
    <row r="471">
      <c r="A471" s="16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c r="AF471" s="161"/>
      <c r="AG471" s="161"/>
      <c r="AH471" s="161"/>
      <c r="AI471" s="161"/>
      <c r="AJ471" s="161"/>
    </row>
    <row r="472">
      <c r="A472" s="16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c r="AF472" s="161"/>
      <c r="AG472" s="161"/>
      <c r="AH472" s="161"/>
      <c r="AI472" s="161"/>
      <c r="AJ472" s="161"/>
    </row>
    <row r="473">
      <c r="A473" s="16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c r="AF473" s="161"/>
      <c r="AG473" s="161"/>
      <c r="AH473" s="161"/>
      <c r="AI473" s="161"/>
      <c r="AJ473" s="161"/>
    </row>
    <row r="474">
      <c r="A474" s="16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c r="AF474" s="161"/>
      <c r="AG474" s="161"/>
      <c r="AH474" s="161"/>
      <c r="AI474" s="161"/>
      <c r="AJ474" s="161"/>
    </row>
    <row r="475">
      <c r="A475" s="16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c r="AF475" s="161"/>
      <c r="AG475" s="161"/>
      <c r="AH475" s="161"/>
      <c r="AI475" s="161"/>
      <c r="AJ475" s="161"/>
    </row>
    <row r="476">
      <c r="A476" s="16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c r="AF476" s="161"/>
      <c r="AG476" s="161"/>
      <c r="AH476" s="161"/>
      <c r="AI476" s="161"/>
      <c r="AJ476" s="161"/>
    </row>
    <row r="477">
      <c r="A477" s="16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c r="AF477" s="161"/>
      <c r="AG477" s="161"/>
      <c r="AH477" s="161"/>
      <c r="AI477" s="161"/>
      <c r="AJ477" s="161"/>
    </row>
    <row r="478">
      <c r="A478" s="16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c r="AF478" s="161"/>
      <c r="AG478" s="161"/>
      <c r="AH478" s="161"/>
      <c r="AI478" s="161"/>
      <c r="AJ478" s="161"/>
    </row>
    <row r="479">
      <c r="A479" s="16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c r="AF479" s="161"/>
      <c r="AG479" s="161"/>
      <c r="AH479" s="161"/>
      <c r="AI479" s="161"/>
      <c r="AJ479" s="161"/>
    </row>
    <row r="480">
      <c r="A480" s="16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c r="AF480" s="161"/>
      <c r="AG480" s="161"/>
      <c r="AH480" s="161"/>
      <c r="AI480" s="161"/>
      <c r="AJ480" s="161"/>
    </row>
    <row r="481">
      <c r="A481" s="16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c r="AF481" s="161"/>
      <c r="AG481" s="161"/>
      <c r="AH481" s="161"/>
      <c r="AI481" s="161"/>
      <c r="AJ481" s="161"/>
    </row>
    <row r="482">
      <c r="A482" s="16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c r="AF482" s="161"/>
      <c r="AG482" s="161"/>
      <c r="AH482" s="161"/>
      <c r="AI482" s="161"/>
      <c r="AJ482" s="161"/>
    </row>
    <row r="483">
      <c r="A483" s="16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c r="AF483" s="161"/>
      <c r="AG483" s="161"/>
      <c r="AH483" s="161"/>
      <c r="AI483" s="161"/>
      <c r="AJ483" s="161"/>
    </row>
    <row r="484">
      <c r="A484" s="16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c r="AF484" s="161"/>
      <c r="AG484" s="161"/>
      <c r="AH484" s="161"/>
      <c r="AI484" s="161"/>
      <c r="AJ484" s="161"/>
    </row>
    <row r="485">
      <c r="A485" s="16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c r="AF485" s="161"/>
      <c r="AG485" s="161"/>
      <c r="AH485" s="161"/>
      <c r="AI485" s="161"/>
      <c r="AJ485" s="161"/>
    </row>
    <row r="486">
      <c r="A486" s="16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c r="AF486" s="161"/>
      <c r="AG486" s="161"/>
      <c r="AH486" s="161"/>
      <c r="AI486" s="161"/>
      <c r="AJ486" s="161"/>
    </row>
    <row r="487">
      <c r="A487" s="16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c r="AF487" s="161"/>
      <c r="AG487" s="161"/>
      <c r="AH487" s="161"/>
      <c r="AI487" s="161"/>
      <c r="AJ487" s="161"/>
    </row>
    <row r="488">
      <c r="A488" s="16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c r="AF488" s="161"/>
      <c r="AG488" s="161"/>
      <c r="AH488" s="161"/>
      <c r="AI488" s="161"/>
      <c r="AJ488" s="161"/>
    </row>
    <row r="489">
      <c r="A489" s="16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c r="AF489" s="161"/>
      <c r="AG489" s="161"/>
      <c r="AH489" s="161"/>
      <c r="AI489" s="161"/>
      <c r="AJ489" s="161"/>
    </row>
    <row r="490">
      <c r="A490" s="16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c r="AF490" s="161"/>
      <c r="AG490" s="161"/>
      <c r="AH490" s="161"/>
      <c r="AI490" s="161"/>
      <c r="AJ490" s="161"/>
    </row>
    <row r="491">
      <c r="A491" s="16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c r="AF491" s="161"/>
      <c r="AG491" s="161"/>
      <c r="AH491" s="161"/>
      <c r="AI491" s="161"/>
      <c r="AJ491" s="161"/>
    </row>
    <row r="492">
      <c r="A492" s="16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c r="AF492" s="161"/>
      <c r="AG492" s="161"/>
      <c r="AH492" s="161"/>
      <c r="AI492" s="161"/>
      <c r="AJ492" s="161"/>
    </row>
    <row r="493">
      <c r="A493" s="16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c r="AF493" s="161"/>
      <c r="AG493" s="161"/>
      <c r="AH493" s="161"/>
      <c r="AI493" s="161"/>
      <c r="AJ493" s="161"/>
    </row>
    <row r="494">
      <c r="A494" s="16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c r="AF494" s="161"/>
      <c r="AG494" s="161"/>
      <c r="AH494" s="161"/>
      <c r="AI494" s="161"/>
      <c r="AJ494" s="161"/>
    </row>
    <row r="495">
      <c r="A495" s="16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c r="AF495" s="161"/>
      <c r="AG495" s="161"/>
      <c r="AH495" s="161"/>
      <c r="AI495" s="161"/>
      <c r="AJ495" s="161"/>
    </row>
    <row r="496">
      <c r="A496" s="16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c r="AF496" s="161"/>
      <c r="AG496" s="161"/>
      <c r="AH496" s="161"/>
      <c r="AI496" s="161"/>
      <c r="AJ496" s="161"/>
    </row>
    <row r="497">
      <c r="A497" s="16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c r="AF497" s="161"/>
      <c r="AG497" s="161"/>
      <c r="AH497" s="161"/>
      <c r="AI497" s="161"/>
      <c r="AJ497" s="161"/>
    </row>
    <row r="498">
      <c r="A498" s="16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c r="AF498" s="161"/>
      <c r="AG498" s="161"/>
      <c r="AH498" s="161"/>
      <c r="AI498" s="161"/>
      <c r="AJ498" s="161"/>
    </row>
    <row r="499">
      <c r="A499" s="16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c r="AF499" s="161"/>
      <c r="AG499" s="161"/>
      <c r="AH499" s="161"/>
      <c r="AI499" s="161"/>
      <c r="AJ499" s="161"/>
    </row>
    <row r="500">
      <c r="A500" s="16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c r="AF500" s="161"/>
      <c r="AG500" s="161"/>
      <c r="AH500" s="161"/>
      <c r="AI500" s="161"/>
      <c r="AJ500" s="161"/>
    </row>
    <row r="501">
      <c r="A501" s="16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c r="AF501" s="161"/>
      <c r="AG501" s="161"/>
      <c r="AH501" s="161"/>
      <c r="AI501" s="161"/>
      <c r="AJ501" s="161"/>
    </row>
    <row r="502">
      <c r="A502" s="16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c r="AF502" s="161"/>
      <c r="AG502" s="161"/>
      <c r="AH502" s="161"/>
      <c r="AI502" s="161"/>
      <c r="AJ502" s="161"/>
    </row>
    <row r="503">
      <c r="A503" s="16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c r="AF503" s="161"/>
      <c r="AG503" s="161"/>
      <c r="AH503" s="161"/>
      <c r="AI503" s="161"/>
      <c r="AJ503" s="161"/>
    </row>
    <row r="504">
      <c r="A504" s="16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c r="AF504" s="161"/>
      <c r="AG504" s="161"/>
      <c r="AH504" s="161"/>
      <c r="AI504" s="161"/>
      <c r="AJ504" s="161"/>
    </row>
    <row r="505">
      <c r="A505" s="16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c r="AF505" s="161"/>
      <c r="AG505" s="161"/>
      <c r="AH505" s="161"/>
      <c r="AI505" s="161"/>
      <c r="AJ505" s="161"/>
    </row>
    <row r="506">
      <c r="A506" s="16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c r="AF506" s="161"/>
      <c r="AG506" s="161"/>
      <c r="AH506" s="161"/>
      <c r="AI506" s="161"/>
      <c r="AJ506" s="161"/>
    </row>
    <row r="507">
      <c r="A507" s="16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c r="AF507" s="161"/>
      <c r="AG507" s="161"/>
      <c r="AH507" s="161"/>
      <c r="AI507" s="161"/>
      <c r="AJ507" s="161"/>
    </row>
    <row r="508">
      <c r="A508" s="16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c r="AF508" s="161"/>
      <c r="AG508" s="161"/>
      <c r="AH508" s="161"/>
      <c r="AI508" s="161"/>
      <c r="AJ508" s="161"/>
    </row>
    <row r="509">
      <c r="A509" s="16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c r="AF509" s="161"/>
      <c r="AG509" s="161"/>
      <c r="AH509" s="161"/>
      <c r="AI509" s="161"/>
      <c r="AJ509" s="161"/>
    </row>
    <row r="510">
      <c r="A510" s="16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c r="AF510" s="161"/>
      <c r="AG510" s="161"/>
      <c r="AH510" s="161"/>
      <c r="AI510" s="161"/>
      <c r="AJ510" s="161"/>
    </row>
    <row r="511">
      <c r="A511" s="16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c r="AF511" s="161"/>
      <c r="AG511" s="161"/>
      <c r="AH511" s="161"/>
      <c r="AI511" s="161"/>
      <c r="AJ511" s="161"/>
    </row>
    <row r="512">
      <c r="A512" s="16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c r="AF512" s="161"/>
      <c r="AG512" s="161"/>
      <c r="AH512" s="161"/>
      <c r="AI512" s="161"/>
      <c r="AJ512" s="161"/>
    </row>
    <row r="513">
      <c r="A513" s="16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c r="AF513" s="161"/>
      <c r="AG513" s="161"/>
      <c r="AH513" s="161"/>
      <c r="AI513" s="161"/>
      <c r="AJ513" s="161"/>
    </row>
    <row r="514">
      <c r="A514" s="16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c r="AF514" s="161"/>
      <c r="AG514" s="161"/>
      <c r="AH514" s="161"/>
      <c r="AI514" s="161"/>
      <c r="AJ514" s="161"/>
    </row>
    <row r="515">
      <c r="A515" s="16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c r="AF515" s="161"/>
      <c r="AG515" s="161"/>
      <c r="AH515" s="161"/>
      <c r="AI515" s="161"/>
      <c r="AJ515" s="161"/>
    </row>
    <row r="516">
      <c r="A516" s="16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c r="AF516" s="161"/>
      <c r="AG516" s="161"/>
      <c r="AH516" s="161"/>
      <c r="AI516" s="161"/>
      <c r="AJ516" s="161"/>
    </row>
    <row r="517">
      <c r="A517" s="16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c r="AF517" s="161"/>
      <c r="AG517" s="161"/>
      <c r="AH517" s="161"/>
      <c r="AI517" s="161"/>
      <c r="AJ517" s="161"/>
    </row>
    <row r="518">
      <c r="A518" s="16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c r="AF518" s="161"/>
      <c r="AG518" s="161"/>
      <c r="AH518" s="161"/>
      <c r="AI518" s="161"/>
      <c r="AJ518" s="161"/>
    </row>
    <row r="519">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c r="AF519" s="161"/>
      <c r="AG519" s="161"/>
      <c r="AH519" s="161"/>
      <c r="AI519" s="161"/>
      <c r="AJ519" s="161"/>
    </row>
    <row r="520">
      <c r="A520" s="16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c r="AF520" s="161"/>
      <c r="AG520" s="161"/>
      <c r="AH520" s="161"/>
      <c r="AI520" s="161"/>
      <c r="AJ520" s="161"/>
    </row>
    <row r="521">
      <c r="A521" s="16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c r="AF521" s="161"/>
      <c r="AG521" s="161"/>
      <c r="AH521" s="161"/>
      <c r="AI521" s="161"/>
      <c r="AJ521" s="161"/>
    </row>
    <row r="522">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c r="AF522" s="161"/>
      <c r="AG522" s="161"/>
      <c r="AH522" s="161"/>
      <c r="AI522" s="161"/>
      <c r="AJ522" s="161"/>
    </row>
    <row r="523">
      <c r="A523" s="16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c r="AF523" s="161"/>
      <c r="AG523" s="161"/>
      <c r="AH523" s="161"/>
      <c r="AI523" s="161"/>
      <c r="AJ523" s="161"/>
    </row>
    <row r="524">
      <c r="A524" s="16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c r="AF524" s="161"/>
      <c r="AG524" s="161"/>
      <c r="AH524" s="161"/>
      <c r="AI524" s="161"/>
      <c r="AJ524" s="161"/>
    </row>
    <row r="525">
      <c r="A525" s="16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c r="AF525" s="161"/>
      <c r="AG525" s="161"/>
      <c r="AH525" s="161"/>
      <c r="AI525" s="161"/>
      <c r="AJ525" s="161"/>
    </row>
    <row r="526">
      <c r="A526" s="16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c r="AF526" s="161"/>
      <c r="AG526" s="161"/>
      <c r="AH526" s="161"/>
      <c r="AI526" s="161"/>
      <c r="AJ526" s="161"/>
    </row>
    <row r="527">
      <c r="A527" s="16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c r="AF527" s="161"/>
      <c r="AG527" s="161"/>
      <c r="AH527" s="161"/>
      <c r="AI527" s="161"/>
      <c r="AJ527" s="161"/>
    </row>
    <row r="528">
      <c r="A528" s="16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c r="AF528" s="161"/>
      <c r="AG528" s="161"/>
      <c r="AH528" s="161"/>
      <c r="AI528" s="161"/>
      <c r="AJ528" s="161"/>
    </row>
    <row r="529">
      <c r="A529" s="16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c r="AF529" s="161"/>
      <c r="AG529" s="161"/>
      <c r="AH529" s="161"/>
      <c r="AI529" s="161"/>
      <c r="AJ529" s="161"/>
    </row>
    <row r="530">
      <c r="A530" s="16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c r="AF530" s="161"/>
      <c r="AG530" s="161"/>
      <c r="AH530" s="161"/>
      <c r="AI530" s="161"/>
      <c r="AJ530" s="161"/>
    </row>
    <row r="531">
      <c r="A531" s="16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c r="AF531" s="161"/>
      <c r="AG531" s="161"/>
      <c r="AH531" s="161"/>
      <c r="AI531" s="161"/>
      <c r="AJ531" s="161"/>
    </row>
    <row r="532">
      <c r="A532" s="16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c r="AF532" s="161"/>
      <c r="AG532" s="161"/>
      <c r="AH532" s="161"/>
      <c r="AI532" s="161"/>
      <c r="AJ532" s="161"/>
    </row>
    <row r="533">
      <c r="A533" s="16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c r="AF533" s="161"/>
      <c r="AG533" s="161"/>
      <c r="AH533" s="161"/>
      <c r="AI533" s="161"/>
      <c r="AJ533" s="161"/>
    </row>
    <row r="534">
      <c r="A534" s="16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c r="AF534" s="161"/>
      <c r="AG534" s="161"/>
      <c r="AH534" s="161"/>
      <c r="AI534" s="161"/>
      <c r="AJ534" s="161"/>
    </row>
    <row r="535">
      <c r="A535" s="16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c r="AF535" s="161"/>
      <c r="AG535" s="161"/>
      <c r="AH535" s="161"/>
      <c r="AI535" s="161"/>
      <c r="AJ535" s="161"/>
    </row>
    <row r="536">
      <c r="A536" s="16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c r="AF536" s="161"/>
      <c r="AG536" s="161"/>
      <c r="AH536" s="161"/>
      <c r="AI536" s="161"/>
      <c r="AJ536" s="161"/>
    </row>
    <row r="537">
      <c r="A537" s="16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c r="AF537" s="161"/>
      <c r="AG537" s="161"/>
      <c r="AH537" s="161"/>
      <c r="AI537" s="161"/>
      <c r="AJ537" s="161"/>
    </row>
    <row r="538">
      <c r="A538" s="16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c r="AF538" s="161"/>
      <c r="AG538" s="161"/>
      <c r="AH538" s="161"/>
      <c r="AI538" s="161"/>
      <c r="AJ538" s="161"/>
    </row>
    <row r="539">
      <c r="A539" s="16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c r="AF539" s="161"/>
      <c r="AG539" s="161"/>
      <c r="AH539" s="161"/>
      <c r="AI539" s="161"/>
      <c r="AJ539" s="161"/>
    </row>
    <row r="540">
      <c r="A540" s="16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c r="AF540" s="161"/>
      <c r="AG540" s="161"/>
      <c r="AH540" s="161"/>
      <c r="AI540" s="161"/>
      <c r="AJ540" s="161"/>
    </row>
    <row r="541">
      <c r="A541" s="16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c r="AF541" s="161"/>
      <c r="AG541" s="161"/>
      <c r="AH541" s="161"/>
      <c r="AI541" s="161"/>
      <c r="AJ541" s="161"/>
    </row>
    <row r="542">
      <c r="A542" s="16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c r="AF542" s="161"/>
      <c r="AG542" s="161"/>
      <c r="AH542" s="161"/>
      <c r="AI542" s="161"/>
      <c r="AJ542" s="161"/>
    </row>
    <row r="543">
      <c r="A543" s="16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c r="AF543" s="161"/>
      <c r="AG543" s="161"/>
      <c r="AH543" s="161"/>
      <c r="AI543" s="161"/>
      <c r="AJ543" s="161"/>
    </row>
    <row r="544">
      <c r="A544" s="16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c r="AF544" s="161"/>
      <c r="AG544" s="161"/>
      <c r="AH544" s="161"/>
      <c r="AI544" s="161"/>
      <c r="AJ544" s="161"/>
    </row>
    <row r="545">
      <c r="A545" s="16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c r="AF545" s="161"/>
      <c r="AG545" s="161"/>
      <c r="AH545" s="161"/>
      <c r="AI545" s="161"/>
      <c r="AJ545" s="161"/>
    </row>
    <row r="546">
      <c r="A546" s="16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c r="AF546" s="161"/>
      <c r="AG546" s="161"/>
      <c r="AH546" s="161"/>
      <c r="AI546" s="161"/>
      <c r="AJ546" s="161"/>
    </row>
    <row r="547">
      <c r="A547" s="16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c r="AF547" s="161"/>
      <c r="AG547" s="161"/>
      <c r="AH547" s="161"/>
      <c r="AI547" s="161"/>
      <c r="AJ547" s="161"/>
    </row>
    <row r="548">
      <c r="A548" s="16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c r="AF548" s="161"/>
      <c r="AG548" s="161"/>
      <c r="AH548" s="161"/>
      <c r="AI548" s="161"/>
      <c r="AJ548" s="161"/>
    </row>
    <row r="549">
      <c r="A549" s="16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c r="AF549" s="161"/>
      <c r="AG549" s="161"/>
      <c r="AH549" s="161"/>
      <c r="AI549" s="161"/>
      <c r="AJ549" s="161"/>
    </row>
    <row r="550">
      <c r="A550" s="16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c r="AF550" s="161"/>
      <c r="AG550" s="161"/>
      <c r="AH550" s="161"/>
      <c r="AI550" s="161"/>
      <c r="AJ550" s="161"/>
    </row>
    <row r="551">
      <c r="A551" s="16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c r="AF551" s="161"/>
      <c r="AG551" s="161"/>
      <c r="AH551" s="161"/>
      <c r="AI551" s="161"/>
      <c r="AJ551" s="161"/>
    </row>
    <row r="552">
      <c r="A552" s="16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c r="AF552" s="161"/>
      <c r="AG552" s="161"/>
      <c r="AH552" s="161"/>
      <c r="AI552" s="161"/>
      <c r="AJ552" s="161"/>
    </row>
    <row r="553">
      <c r="A553" s="16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c r="AF553" s="161"/>
      <c r="AG553" s="161"/>
      <c r="AH553" s="161"/>
      <c r="AI553" s="161"/>
      <c r="AJ553" s="161"/>
    </row>
    <row r="554">
      <c r="A554" s="16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c r="AF554" s="161"/>
      <c r="AG554" s="161"/>
      <c r="AH554" s="161"/>
      <c r="AI554" s="161"/>
      <c r="AJ554" s="161"/>
    </row>
    <row r="555">
      <c r="A555" s="16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c r="AF555" s="161"/>
      <c r="AG555" s="161"/>
      <c r="AH555" s="161"/>
      <c r="AI555" s="161"/>
      <c r="AJ555" s="161"/>
    </row>
    <row r="556">
      <c r="A556" s="16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c r="AF556" s="161"/>
      <c r="AG556" s="161"/>
      <c r="AH556" s="161"/>
      <c r="AI556" s="161"/>
      <c r="AJ556" s="161"/>
    </row>
    <row r="557">
      <c r="A557" s="16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c r="AF557" s="161"/>
      <c r="AG557" s="161"/>
      <c r="AH557" s="161"/>
      <c r="AI557" s="161"/>
      <c r="AJ557" s="161"/>
    </row>
    <row r="558">
      <c r="A558" s="16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c r="AF558" s="161"/>
      <c r="AG558" s="161"/>
      <c r="AH558" s="161"/>
      <c r="AI558" s="161"/>
      <c r="AJ558" s="161"/>
    </row>
    <row r="559">
      <c r="A559" s="16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c r="AF559" s="161"/>
      <c r="AG559" s="161"/>
      <c r="AH559" s="161"/>
      <c r="AI559" s="161"/>
      <c r="AJ559" s="161"/>
    </row>
    <row r="560">
      <c r="A560" s="16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c r="AF560" s="161"/>
      <c r="AG560" s="161"/>
      <c r="AH560" s="161"/>
      <c r="AI560" s="161"/>
      <c r="AJ560" s="161"/>
    </row>
    <row r="561">
      <c r="A561" s="16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c r="AF561" s="161"/>
      <c r="AG561" s="161"/>
      <c r="AH561" s="161"/>
      <c r="AI561" s="161"/>
      <c r="AJ561" s="161"/>
    </row>
    <row r="562">
      <c r="A562" s="16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c r="AF562" s="161"/>
      <c r="AG562" s="161"/>
      <c r="AH562" s="161"/>
      <c r="AI562" s="161"/>
      <c r="AJ562" s="161"/>
    </row>
    <row r="563">
      <c r="A563" s="16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c r="AF563" s="161"/>
      <c r="AG563" s="161"/>
      <c r="AH563" s="161"/>
      <c r="AI563" s="161"/>
      <c r="AJ563" s="161"/>
    </row>
    <row r="564">
      <c r="A564" s="16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c r="AF564" s="161"/>
      <c r="AG564" s="161"/>
      <c r="AH564" s="161"/>
      <c r="AI564" s="161"/>
      <c r="AJ564" s="161"/>
    </row>
    <row r="565">
      <c r="A565" s="16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c r="AF565" s="161"/>
      <c r="AG565" s="161"/>
      <c r="AH565" s="161"/>
      <c r="AI565" s="161"/>
      <c r="AJ565" s="161"/>
    </row>
    <row r="566">
      <c r="A566" s="16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c r="AF566" s="161"/>
      <c r="AG566" s="161"/>
      <c r="AH566" s="161"/>
      <c r="AI566" s="161"/>
      <c r="AJ566" s="161"/>
    </row>
    <row r="567">
      <c r="A567" s="16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c r="AF567" s="161"/>
      <c r="AG567" s="161"/>
      <c r="AH567" s="161"/>
      <c r="AI567" s="161"/>
      <c r="AJ567" s="161"/>
    </row>
    <row r="568">
      <c r="A568" s="16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c r="AF568" s="161"/>
      <c r="AG568" s="161"/>
      <c r="AH568" s="161"/>
      <c r="AI568" s="161"/>
      <c r="AJ568" s="161"/>
    </row>
    <row r="569">
      <c r="A569" s="16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c r="AF569" s="161"/>
      <c r="AG569" s="161"/>
      <c r="AH569" s="161"/>
      <c r="AI569" s="161"/>
      <c r="AJ569" s="161"/>
    </row>
    <row r="570">
      <c r="A570" s="16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c r="AF570" s="161"/>
      <c r="AG570" s="161"/>
      <c r="AH570" s="161"/>
      <c r="AI570" s="161"/>
      <c r="AJ570" s="161"/>
    </row>
    <row r="571">
      <c r="A571" s="16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c r="AF571" s="161"/>
      <c r="AG571" s="161"/>
      <c r="AH571" s="161"/>
      <c r="AI571" s="161"/>
      <c r="AJ571" s="161"/>
    </row>
    <row r="572">
      <c r="A572" s="16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c r="AF572" s="161"/>
      <c r="AG572" s="161"/>
      <c r="AH572" s="161"/>
      <c r="AI572" s="161"/>
      <c r="AJ572" s="161"/>
    </row>
    <row r="573">
      <c r="A573" s="16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c r="AF573" s="161"/>
      <c r="AG573" s="161"/>
      <c r="AH573" s="161"/>
      <c r="AI573" s="161"/>
      <c r="AJ573" s="161"/>
    </row>
    <row r="574">
      <c r="A574" s="16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c r="AF574" s="161"/>
      <c r="AG574" s="161"/>
      <c r="AH574" s="161"/>
      <c r="AI574" s="161"/>
      <c r="AJ574" s="161"/>
    </row>
    <row r="575">
      <c r="A575" s="16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c r="AF575" s="161"/>
      <c r="AG575" s="161"/>
      <c r="AH575" s="161"/>
      <c r="AI575" s="161"/>
      <c r="AJ575" s="161"/>
    </row>
    <row r="576">
      <c r="A576" s="16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c r="AF576" s="161"/>
      <c r="AG576" s="161"/>
      <c r="AH576" s="161"/>
      <c r="AI576" s="161"/>
      <c r="AJ576" s="161"/>
    </row>
    <row r="577">
      <c r="A577" s="16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c r="AF577" s="161"/>
      <c r="AG577" s="161"/>
      <c r="AH577" s="161"/>
      <c r="AI577" s="161"/>
      <c r="AJ577" s="161"/>
    </row>
    <row r="578">
      <c r="A578" s="16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c r="AF578" s="161"/>
      <c r="AG578" s="161"/>
      <c r="AH578" s="161"/>
      <c r="AI578" s="161"/>
      <c r="AJ578" s="161"/>
    </row>
    <row r="579">
      <c r="A579" s="16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c r="AF579" s="161"/>
      <c r="AG579" s="161"/>
      <c r="AH579" s="161"/>
      <c r="AI579" s="161"/>
      <c r="AJ579" s="161"/>
    </row>
    <row r="580">
      <c r="A580" s="16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c r="AF580" s="161"/>
      <c r="AG580" s="161"/>
      <c r="AH580" s="161"/>
      <c r="AI580" s="161"/>
      <c r="AJ580" s="161"/>
    </row>
    <row r="581">
      <c r="A581" s="16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c r="AF581" s="161"/>
      <c r="AG581" s="161"/>
      <c r="AH581" s="161"/>
      <c r="AI581" s="161"/>
      <c r="AJ581" s="161"/>
    </row>
    <row r="582">
      <c r="A582" s="16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c r="AF582" s="161"/>
      <c r="AG582" s="161"/>
      <c r="AH582" s="161"/>
      <c r="AI582" s="161"/>
      <c r="AJ582" s="161"/>
    </row>
    <row r="583">
      <c r="A583" s="16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c r="AF583" s="161"/>
      <c r="AG583" s="161"/>
      <c r="AH583" s="161"/>
      <c r="AI583" s="161"/>
      <c r="AJ583" s="161"/>
    </row>
    <row r="584">
      <c r="A584" s="16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c r="AF584" s="161"/>
      <c r="AG584" s="161"/>
      <c r="AH584" s="161"/>
      <c r="AI584" s="161"/>
      <c r="AJ584" s="161"/>
    </row>
    <row r="585">
      <c r="A585" s="16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c r="AF585" s="161"/>
      <c r="AG585" s="161"/>
      <c r="AH585" s="161"/>
      <c r="AI585" s="161"/>
      <c r="AJ585" s="161"/>
    </row>
    <row r="586">
      <c r="A586" s="16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c r="AF586" s="161"/>
      <c r="AG586" s="161"/>
      <c r="AH586" s="161"/>
      <c r="AI586" s="161"/>
      <c r="AJ586" s="161"/>
    </row>
    <row r="587">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c r="AF587" s="161"/>
      <c r="AG587" s="161"/>
      <c r="AH587" s="161"/>
      <c r="AI587" s="161"/>
      <c r="AJ587" s="161"/>
    </row>
    <row r="588">
      <c r="A588" s="16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c r="AF588" s="161"/>
      <c r="AG588" s="161"/>
      <c r="AH588" s="161"/>
      <c r="AI588" s="161"/>
      <c r="AJ588" s="161"/>
    </row>
    <row r="589">
      <c r="A589" s="16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c r="AF589" s="161"/>
      <c r="AG589" s="161"/>
      <c r="AH589" s="161"/>
      <c r="AI589" s="161"/>
      <c r="AJ589" s="161"/>
    </row>
    <row r="590">
      <c r="A590" s="16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c r="AF590" s="161"/>
      <c r="AG590" s="161"/>
      <c r="AH590" s="161"/>
      <c r="AI590" s="161"/>
      <c r="AJ590" s="161"/>
    </row>
    <row r="591">
      <c r="A591" s="16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c r="AF591" s="161"/>
      <c r="AG591" s="161"/>
      <c r="AH591" s="161"/>
      <c r="AI591" s="161"/>
      <c r="AJ591" s="161"/>
    </row>
    <row r="592">
      <c r="A592" s="16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c r="AF592" s="161"/>
      <c r="AG592" s="161"/>
      <c r="AH592" s="161"/>
      <c r="AI592" s="161"/>
      <c r="AJ592" s="161"/>
    </row>
    <row r="593">
      <c r="A593" s="16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c r="AF593" s="161"/>
      <c r="AG593" s="161"/>
      <c r="AH593" s="161"/>
      <c r="AI593" s="161"/>
      <c r="AJ593" s="161"/>
    </row>
    <row r="594">
      <c r="A594" s="16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c r="AF594" s="161"/>
      <c r="AG594" s="161"/>
      <c r="AH594" s="161"/>
      <c r="AI594" s="161"/>
      <c r="AJ594" s="161"/>
    </row>
    <row r="595">
      <c r="A595" s="16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c r="AF595" s="161"/>
      <c r="AG595" s="161"/>
      <c r="AH595" s="161"/>
      <c r="AI595" s="161"/>
      <c r="AJ595" s="161"/>
    </row>
    <row r="596">
      <c r="A596" s="16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c r="AF596" s="161"/>
      <c r="AG596" s="161"/>
      <c r="AH596" s="161"/>
      <c r="AI596" s="161"/>
      <c r="AJ596" s="161"/>
    </row>
    <row r="597">
      <c r="A597" s="16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c r="AF597" s="161"/>
      <c r="AG597" s="161"/>
      <c r="AH597" s="161"/>
      <c r="AI597" s="161"/>
      <c r="AJ597" s="161"/>
    </row>
    <row r="598">
      <c r="A598" s="16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c r="AF598" s="161"/>
      <c r="AG598" s="161"/>
      <c r="AH598" s="161"/>
      <c r="AI598" s="161"/>
      <c r="AJ598" s="161"/>
    </row>
    <row r="599">
      <c r="A599" s="16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c r="AF599" s="161"/>
      <c r="AG599" s="161"/>
      <c r="AH599" s="161"/>
      <c r="AI599" s="161"/>
      <c r="AJ599" s="161"/>
    </row>
    <row r="600">
      <c r="A600" s="16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c r="AF600" s="161"/>
      <c r="AG600" s="161"/>
      <c r="AH600" s="161"/>
      <c r="AI600" s="161"/>
      <c r="AJ600" s="161"/>
    </row>
    <row r="601">
      <c r="A601" s="16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c r="AF601" s="161"/>
      <c r="AG601" s="161"/>
      <c r="AH601" s="161"/>
      <c r="AI601" s="161"/>
      <c r="AJ601" s="161"/>
    </row>
    <row r="602">
      <c r="A602" s="16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c r="AF602" s="161"/>
      <c r="AG602" s="161"/>
      <c r="AH602" s="161"/>
      <c r="AI602" s="161"/>
      <c r="AJ602" s="161"/>
    </row>
    <row r="603">
      <c r="A603" s="16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c r="AF603" s="161"/>
      <c r="AG603" s="161"/>
      <c r="AH603" s="161"/>
      <c r="AI603" s="161"/>
      <c r="AJ603" s="161"/>
    </row>
    <row r="604">
      <c r="A604" s="16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c r="AF604" s="161"/>
      <c r="AG604" s="161"/>
      <c r="AH604" s="161"/>
      <c r="AI604" s="161"/>
      <c r="AJ604" s="161"/>
    </row>
    <row r="605">
      <c r="A605" s="16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c r="AF605" s="161"/>
      <c r="AG605" s="161"/>
      <c r="AH605" s="161"/>
      <c r="AI605" s="161"/>
      <c r="AJ605" s="161"/>
    </row>
    <row r="606">
      <c r="A606" s="16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c r="AF606" s="161"/>
      <c r="AG606" s="161"/>
      <c r="AH606" s="161"/>
      <c r="AI606" s="161"/>
      <c r="AJ606" s="161"/>
    </row>
    <row r="607">
      <c r="A607" s="16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c r="AF607" s="161"/>
      <c r="AG607" s="161"/>
      <c r="AH607" s="161"/>
      <c r="AI607" s="161"/>
      <c r="AJ607" s="161"/>
    </row>
    <row r="608">
      <c r="A608" s="16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c r="AF608" s="161"/>
      <c r="AG608" s="161"/>
      <c r="AH608" s="161"/>
      <c r="AI608" s="161"/>
      <c r="AJ608" s="161"/>
    </row>
    <row r="609">
      <c r="A609" s="16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c r="AF609" s="161"/>
      <c r="AG609" s="161"/>
      <c r="AH609" s="161"/>
      <c r="AI609" s="161"/>
      <c r="AJ609" s="161"/>
    </row>
    <row r="610">
      <c r="A610" s="16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c r="AF610" s="161"/>
      <c r="AG610" s="161"/>
      <c r="AH610" s="161"/>
      <c r="AI610" s="161"/>
      <c r="AJ610" s="161"/>
    </row>
    <row r="611">
      <c r="A611" s="16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c r="AF611" s="161"/>
      <c r="AG611" s="161"/>
      <c r="AH611" s="161"/>
      <c r="AI611" s="161"/>
      <c r="AJ611" s="161"/>
    </row>
    <row r="612">
      <c r="A612" s="16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c r="AF612" s="161"/>
      <c r="AG612" s="161"/>
      <c r="AH612" s="161"/>
      <c r="AI612" s="161"/>
      <c r="AJ612" s="161"/>
    </row>
    <row r="613">
      <c r="A613" s="16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c r="AF613" s="161"/>
      <c r="AG613" s="161"/>
      <c r="AH613" s="161"/>
      <c r="AI613" s="161"/>
      <c r="AJ613" s="161"/>
    </row>
    <row r="614">
      <c r="A614" s="16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c r="AF614" s="161"/>
      <c r="AG614" s="161"/>
      <c r="AH614" s="161"/>
      <c r="AI614" s="161"/>
      <c r="AJ614" s="161"/>
    </row>
    <row r="615">
      <c r="A615" s="16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c r="AF615" s="161"/>
      <c r="AG615" s="161"/>
      <c r="AH615" s="161"/>
      <c r="AI615" s="161"/>
      <c r="AJ615" s="161"/>
    </row>
    <row r="616">
      <c r="A616" s="16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c r="AF616" s="161"/>
      <c r="AG616" s="161"/>
      <c r="AH616" s="161"/>
      <c r="AI616" s="161"/>
      <c r="AJ616" s="161"/>
    </row>
    <row r="617">
      <c r="A617" s="16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c r="AF617" s="161"/>
      <c r="AG617" s="161"/>
      <c r="AH617" s="161"/>
      <c r="AI617" s="161"/>
      <c r="AJ617" s="161"/>
    </row>
    <row r="618">
      <c r="A618" s="16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c r="AF618" s="161"/>
      <c r="AG618" s="161"/>
      <c r="AH618" s="161"/>
      <c r="AI618" s="161"/>
      <c r="AJ618" s="161"/>
    </row>
    <row r="619">
      <c r="A619" s="16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c r="AF619" s="161"/>
      <c r="AG619" s="161"/>
      <c r="AH619" s="161"/>
      <c r="AI619" s="161"/>
      <c r="AJ619" s="161"/>
    </row>
    <row r="620">
      <c r="A620" s="16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c r="AF620" s="161"/>
      <c r="AG620" s="161"/>
      <c r="AH620" s="161"/>
      <c r="AI620" s="161"/>
      <c r="AJ620" s="161"/>
    </row>
    <row r="621">
      <c r="A621" s="16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c r="AF621" s="161"/>
      <c r="AG621" s="161"/>
      <c r="AH621" s="161"/>
      <c r="AI621" s="161"/>
      <c r="AJ621" s="161"/>
    </row>
    <row r="622">
      <c r="A622" s="16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c r="AF622" s="161"/>
      <c r="AG622" s="161"/>
      <c r="AH622" s="161"/>
      <c r="AI622" s="161"/>
      <c r="AJ622" s="161"/>
    </row>
    <row r="623">
      <c r="A623" s="16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c r="AF623" s="161"/>
      <c r="AG623" s="161"/>
      <c r="AH623" s="161"/>
      <c r="AI623" s="161"/>
      <c r="AJ623" s="161"/>
    </row>
    <row r="624">
      <c r="A624" s="16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c r="AF624" s="161"/>
      <c r="AG624" s="161"/>
      <c r="AH624" s="161"/>
      <c r="AI624" s="161"/>
      <c r="AJ624" s="161"/>
    </row>
    <row r="625">
      <c r="A625" s="16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c r="AF625" s="161"/>
      <c r="AG625" s="161"/>
      <c r="AH625" s="161"/>
      <c r="AI625" s="161"/>
      <c r="AJ625" s="161"/>
    </row>
    <row r="626">
      <c r="A626" s="16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c r="AF626" s="161"/>
      <c r="AG626" s="161"/>
      <c r="AH626" s="161"/>
      <c r="AI626" s="161"/>
      <c r="AJ626" s="161"/>
    </row>
    <row r="627">
      <c r="A627" s="16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c r="AF627" s="161"/>
      <c r="AG627" s="161"/>
      <c r="AH627" s="161"/>
      <c r="AI627" s="161"/>
      <c r="AJ627" s="161"/>
    </row>
    <row r="628">
      <c r="A628" s="16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c r="AF628" s="161"/>
      <c r="AG628" s="161"/>
      <c r="AH628" s="161"/>
      <c r="AI628" s="161"/>
      <c r="AJ628" s="161"/>
    </row>
    <row r="629">
      <c r="A629" s="16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c r="AF629" s="161"/>
      <c r="AG629" s="161"/>
      <c r="AH629" s="161"/>
      <c r="AI629" s="161"/>
      <c r="AJ629" s="161"/>
    </row>
    <row r="630">
      <c r="A630" s="16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c r="AF630" s="161"/>
      <c r="AG630" s="161"/>
      <c r="AH630" s="161"/>
      <c r="AI630" s="161"/>
      <c r="AJ630" s="161"/>
    </row>
    <row r="631">
      <c r="A631" s="16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c r="AF631" s="161"/>
      <c r="AG631" s="161"/>
      <c r="AH631" s="161"/>
      <c r="AI631" s="161"/>
      <c r="AJ631" s="161"/>
    </row>
    <row r="632">
      <c r="A632" s="16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c r="AF632" s="161"/>
      <c r="AG632" s="161"/>
      <c r="AH632" s="161"/>
      <c r="AI632" s="161"/>
      <c r="AJ632" s="161"/>
    </row>
    <row r="633">
      <c r="A633" s="16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c r="AF633" s="161"/>
      <c r="AG633" s="161"/>
      <c r="AH633" s="161"/>
      <c r="AI633" s="161"/>
      <c r="AJ633" s="161"/>
    </row>
    <row r="634">
      <c r="A634" s="16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c r="AF634" s="161"/>
      <c r="AG634" s="161"/>
      <c r="AH634" s="161"/>
      <c r="AI634" s="161"/>
      <c r="AJ634" s="161"/>
    </row>
    <row r="635">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c r="AF635" s="161"/>
      <c r="AG635" s="161"/>
      <c r="AH635" s="161"/>
      <c r="AI635" s="161"/>
      <c r="AJ635" s="161"/>
    </row>
    <row r="636">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c r="AF636" s="161"/>
      <c r="AG636" s="161"/>
      <c r="AH636" s="161"/>
      <c r="AI636" s="161"/>
      <c r="AJ636" s="161"/>
    </row>
    <row r="637">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c r="AF637" s="161"/>
      <c r="AG637" s="161"/>
      <c r="AH637" s="161"/>
      <c r="AI637" s="161"/>
      <c r="AJ637" s="161"/>
    </row>
    <row r="638">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c r="AF638" s="161"/>
      <c r="AG638" s="161"/>
      <c r="AH638" s="161"/>
      <c r="AI638" s="161"/>
      <c r="AJ638" s="161"/>
    </row>
    <row r="639">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c r="AF639" s="161"/>
      <c r="AG639" s="161"/>
      <c r="AH639" s="161"/>
      <c r="AI639" s="161"/>
      <c r="AJ639" s="161"/>
    </row>
    <row r="640">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c r="AF640" s="161"/>
      <c r="AG640" s="161"/>
      <c r="AH640" s="161"/>
      <c r="AI640" s="161"/>
      <c r="AJ640" s="161"/>
    </row>
    <row r="641">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c r="AF641" s="161"/>
      <c r="AG641" s="161"/>
      <c r="AH641" s="161"/>
      <c r="AI641" s="161"/>
      <c r="AJ641" s="161"/>
    </row>
    <row r="642">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c r="AF642" s="161"/>
      <c r="AG642" s="161"/>
      <c r="AH642" s="161"/>
      <c r="AI642" s="161"/>
      <c r="AJ642" s="161"/>
    </row>
    <row r="643">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c r="AF643" s="161"/>
      <c r="AG643" s="161"/>
      <c r="AH643" s="161"/>
      <c r="AI643" s="161"/>
      <c r="AJ643" s="161"/>
    </row>
    <row r="644">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c r="AF644" s="161"/>
      <c r="AG644" s="161"/>
      <c r="AH644" s="161"/>
      <c r="AI644" s="161"/>
      <c r="AJ644" s="161"/>
    </row>
    <row r="645">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c r="AF645" s="161"/>
      <c r="AG645" s="161"/>
      <c r="AH645" s="161"/>
      <c r="AI645" s="161"/>
      <c r="AJ645" s="161"/>
    </row>
    <row r="646">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c r="AF646" s="161"/>
      <c r="AG646" s="161"/>
      <c r="AH646" s="161"/>
      <c r="AI646" s="161"/>
      <c r="AJ646" s="161"/>
    </row>
    <row r="647">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c r="AF647" s="161"/>
      <c r="AG647" s="161"/>
      <c r="AH647" s="161"/>
      <c r="AI647" s="161"/>
      <c r="AJ647" s="161"/>
    </row>
    <row r="648">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c r="AF648" s="161"/>
      <c r="AG648" s="161"/>
      <c r="AH648" s="161"/>
      <c r="AI648" s="161"/>
      <c r="AJ648" s="161"/>
    </row>
    <row r="649">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c r="AF649" s="161"/>
      <c r="AG649" s="161"/>
      <c r="AH649" s="161"/>
      <c r="AI649" s="161"/>
      <c r="AJ649" s="161"/>
    </row>
    <row r="650">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c r="AF650" s="161"/>
      <c r="AG650" s="161"/>
      <c r="AH650" s="161"/>
      <c r="AI650" s="161"/>
      <c r="AJ650" s="161"/>
    </row>
    <row r="651">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c r="AF651" s="161"/>
      <c r="AG651" s="161"/>
      <c r="AH651" s="161"/>
      <c r="AI651" s="161"/>
      <c r="AJ651" s="161"/>
    </row>
    <row r="652">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c r="AF652" s="161"/>
      <c r="AG652" s="161"/>
      <c r="AH652" s="161"/>
      <c r="AI652" s="161"/>
      <c r="AJ652" s="161"/>
    </row>
    <row r="653">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c r="AF653" s="161"/>
      <c r="AG653" s="161"/>
      <c r="AH653" s="161"/>
      <c r="AI653" s="161"/>
      <c r="AJ653" s="161"/>
    </row>
    <row r="654">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c r="AF654" s="161"/>
      <c r="AG654" s="161"/>
      <c r="AH654" s="161"/>
      <c r="AI654" s="161"/>
      <c r="AJ654" s="161"/>
    </row>
    <row r="655">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c r="AF655" s="161"/>
      <c r="AG655" s="161"/>
      <c r="AH655" s="161"/>
      <c r="AI655" s="161"/>
      <c r="AJ655" s="161"/>
    </row>
    <row r="656">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c r="AF656" s="161"/>
      <c r="AG656" s="161"/>
      <c r="AH656" s="161"/>
      <c r="AI656" s="161"/>
      <c r="AJ656" s="161"/>
    </row>
    <row r="657">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c r="AF657" s="161"/>
      <c r="AG657" s="161"/>
      <c r="AH657" s="161"/>
      <c r="AI657" s="161"/>
      <c r="AJ657" s="161"/>
    </row>
    <row r="658">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c r="AF658" s="161"/>
      <c r="AG658" s="161"/>
      <c r="AH658" s="161"/>
      <c r="AI658" s="161"/>
      <c r="AJ658" s="161"/>
    </row>
    <row r="659">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c r="AF659" s="161"/>
      <c r="AG659" s="161"/>
      <c r="AH659" s="161"/>
      <c r="AI659" s="161"/>
      <c r="AJ659" s="161"/>
    </row>
    <row r="660">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c r="AF660" s="161"/>
      <c r="AG660" s="161"/>
      <c r="AH660" s="161"/>
      <c r="AI660" s="161"/>
      <c r="AJ660" s="161"/>
    </row>
    <row r="661">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c r="AF661" s="161"/>
      <c r="AG661" s="161"/>
      <c r="AH661" s="161"/>
      <c r="AI661" s="161"/>
      <c r="AJ661" s="161"/>
    </row>
    <row r="662">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c r="AF662" s="161"/>
      <c r="AG662" s="161"/>
      <c r="AH662" s="161"/>
      <c r="AI662" s="161"/>
      <c r="AJ662" s="161"/>
    </row>
    <row r="663">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c r="AF663" s="161"/>
      <c r="AG663" s="161"/>
      <c r="AH663" s="161"/>
      <c r="AI663" s="161"/>
      <c r="AJ663" s="161"/>
    </row>
    <row r="664">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c r="AF664" s="161"/>
      <c r="AG664" s="161"/>
      <c r="AH664" s="161"/>
      <c r="AI664" s="161"/>
      <c r="AJ664" s="161"/>
    </row>
    <row r="665">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c r="AF665" s="161"/>
      <c r="AG665" s="161"/>
      <c r="AH665" s="161"/>
      <c r="AI665" s="161"/>
      <c r="AJ665" s="161"/>
    </row>
    <row r="666">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c r="AF666" s="161"/>
      <c r="AG666" s="161"/>
      <c r="AH666" s="161"/>
      <c r="AI666" s="161"/>
      <c r="AJ666" s="161"/>
    </row>
    <row r="667">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c r="AF667" s="161"/>
      <c r="AG667" s="161"/>
      <c r="AH667" s="161"/>
      <c r="AI667" s="161"/>
      <c r="AJ667" s="161"/>
    </row>
    <row r="668">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c r="AF668" s="161"/>
      <c r="AG668" s="161"/>
      <c r="AH668" s="161"/>
      <c r="AI668" s="161"/>
      <c r="AJ668" s="161"/>
    </row>
    <row r="669">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c r="AF669" s="161"/>
      <c r="AG669" s="161"/>
      <c r="AH669" s="161"/>
      <c r="AI669" s="161"/>
      <c r="AJ669" s="161"/>
    </row>
    <row r="670">
      <c r="A670" s="16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c r="AF670" s="161"/>
      <c r="AG670" s="161"/>
      <c r="AH670" s="161"/>
      <c r="AI670" s="161"/>
      <c r="AJ670" s="161"/>
    </row>
    <row r="671">
      <c r="A671" s="16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c r="AF671" s="161"/>
      <c r="AG671" s="161"/>
      <c r="AH671" s="161"/>
      <c r="AI671" s="161"/>
      <c r="AJ671" s="161"/>
    </row>
    <row r="672">
      <c r="A672" s="16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c r="AF672" s="161"/>
      <c r="AG672" s="161"/>
      <c r="AH672" s="161"/>
      <c r="AI672" s="161"/>
      <c r="AJ672" s="161"/>
    </row>
    <row r="673">
      <c r="A673" s="16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c r="AF673" s="161"/>
      <c r="AG673" s="161"/>
      <c r="AH673" s="161"/>
      <c r="AI673" s="161"/>
      <c r="AJ673" s="161"/>
    </row>
    <row r="674">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c r="AF674" s="161"/>
      <c r="AG674" s="161"/>
      <c r="AH674" s="161"/>
      <c r="AI674" s="161"/>
      <c r="AJ674" s="161"/>
    </row>
    <row r="675">
      <c r="A675" s="16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c r="AF675" s="161"/>
      <c r="AG675" s="161"/>
      <c r="AH675" s="161"/>
      <c r="AI675" s="161"/>
      <c r="AJ675" s="161"/>
    </row>
    <row r="676">
      <c r="A676" s="16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c r="AF676" s="161"/>
      <c r="AG676" s="161"/>
      <c r="AH676" s="161"/>
      <c r="AI676" s="161"/>
      <c r="AJ676" s="161"/>
    </row>
    <row r="677">
      <c r="A677" s="16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c r="AF677" s="161"/>
      <c r="AG677" s="161"/>
      <c r="AH677" s="161"/>
      <c r="AI677" s="161"/>
      <c r="AJ677" s="161"/>
    </row>
    <row r="678">
      <c r="A678" s="16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c r="AF678" s="161"/>
      <c r="AG678" s="161"/>
      <c r="AH678" s="161"/>
      <c r="AI678" s="161"/>
      <c r="AJ678" s="161"/>
    </row>
    <row r="679">
      <c r="A679" s="16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c r="AF679" s="161"/>
      <c r="AG679" s="161"/>
      <c r="AH679" s="161"/>
      <c r="AI679" s="161"/>
      <c r="AJ679" s="161"/>
    </row>
    <row r="680">
      <c r="A680" s="16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c r="AF680" s="161"/>
      <c r="AG680" s="161"/>
      <c r="AH680" s="161"/>
      <c r="AI680" s="161"/>
      <c r="AJ680" s="161"/>
    </row>
    <row r="681">
      <c r="A681" s="16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c r="AF681" s="161"/>
      <c r="AG681" s="161"/>
      <c r="AH681" s="161"/>
      <c r="AI681" s="161"/>
      <c r="AJ681" s="161"/>
    </row>
    <row r="682">
      <c r="A682" s="16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c r="AF682" s="161"/>
      <c r="AG682" s="161"/>
      <c r="AH682" s="161"/>
      <c r="AI682" s="161"/>
      <c r="AJ682" s="161"/>
    </row>
    <row r="683">
      <c r="A683" s="16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c r="AF683" s="161"/>
      <c r="AG683" s="161"/>
      <c r="AH683" s="161"/>
      <c r="AI683" s="161"/>
      <c r="AJ683" s="161"/>
    </row>
    <row r="684">
      <c r="A684" s="16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c r="AF684" s="161"/>
      <c r="AG684" s="161"/>
      <c r="AH684" s="161"/>
      <c r="AI684" s="161"/>
      <c r="AJ684" s="161"/>
    </row>
    <row r="685">
      <c r="A685" s="16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c r="AF685" s="161"/>
      <c r="AG685" s="161"/>
      <c r="AH685" s="161"/>
      <c r="AI685" s="161"/>
      <c r="AJ685" s="161"/>
    </row>
    <row r="686">
      <c r="A686" s="16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c r="AF686" s="161"/>
      <c r="AG686" s="161"/>
      <c r="AH686" s="161"/>
      <c r="AI686" s="161"/>
      <c r="AJ686" s="161"/>
    </row>
    <row r="687">
      <c r="A687" s="16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c r="AF687" s="161"/>
      <c r="AG687" s="161"/>
      <c r="AH687" s="161"/>
      <c r="AI687" s="161"/>
      <c r="AJ687" s="161"/>
    </row>
    <row r="688">
      <c r="A688" s="16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c r="AF688" s="161"/>
      <c r="AG688" s="161"/>
      <c r="AH688" s="161"/>
      <c r="AI688" s="161"/>
      <c r="AJ688" s="161"/>
    </row>
    <row r="689">
      <c r="A689" s="16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c r="AF689" s="161"/>
      <c r="AG689" s="161"/>
      <c r="AH689" s="161"/>
      <c r="AI689" s="161"/>
      <c r="AJ689" s="161"/>
    </row>
    <row r="690">
      <c r="A690" s="16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c r="AF690" s="161"/>
      <c r="AG690" s="161"/>
      <c r="AH690" s="161"/>
      <c r="AI690" s="161"/>
      <c r="AJ690" s="161"/>
    </row>
    <row r="691">
      <c r="A691" s="16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c r="AF691" s="161"/>
      <c r="AG691" s="161"/>
      <c r="AH691" s="161"/>
      <c r="AI691" s="161"/>
      <c r="AJ691" s="161"/>
    </row>
    <row r="692">
      <c r="A692" s="16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c r="AF692" s="161"/>
      <c r="AG692" s="161"/>
      <c r="AH692" s="161"/>
      <c r="AI692" s="161"/>
      <c r="AJ692" s="161"/>
    </row>
    <row r="693">
      <c r="A693" s="16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c r="AF693" s="161"/>
      <c r="AG693" s="161"/>
      <c r="AH693" s="161"/>
      <c r="AI693" s="161"/>
      <c r="AJ693" s="161"/>
    </row>
    <row r="694">
      <c r="A694" s="16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c r="AF694" s="161"/>
      <c r="AG694" s="161"/>
      <c r="AH694" s="161"/>
      <c r="AI694" s="161"/>
      <c r="AJ694" s="161"/>
    </row>
    <row r="695">
      <c r="A695" s="16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c r="AF695" s="161"/>
      <c r="AG695" s="161"/>
      <c r="AH695" s="161"/>
      <c r="AI695" s="161"/>
      <c r="AJ695" s="161"/>
    </row>
    <row r="696">
      <c r="A696" s="16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c r="AF696" s="161"/>
      <c r="AG696" s="161"/>
      <c r="AH696" s="161"/>
      <c r="AI696" s="161"/>
      <c r="AJ696" s="161"/>
    </row>
    <row r="697">
      <c r="A697" s="16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c r="AF697" s="161"/>
      <c r="AG697" s="161"/>
      <c r="AH697" s="161"/>
      <c r="AI697" s="161"/>
      <c r="AJ697" s="161"/>
    </row>
    <row r="698">
      <c r="A698" s="16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c r="AF698" s="161"/>
      <c r="AG698" s="161"/>
      <c r="AH698" s="161"/>
      <c r="AI698" s="161"/>
      <c r="AJ698" s="161"/>
    </row>
    <row r="699">
      <c r="A699" s="16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c r="AF699" s="161"/>
      <c r="AG699" s="161"/>
      <c r="AH699" s="161"/>
      <c r="AI699" s="161"/>
      <c r="AJ699" s="161"/>
    </row>
    <row r="700">
      <c r="A700" s="16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c r="AF700" s="161"/>
      <c r="AG700" s="161"/>
      <c r="AH700" s="161"/>
      <c r="AI700" s="161"/>
      <c r="AJ700" s="161"/>
    </row>
    <row r="701">
      <c r="A701" s="16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c r="AF701" s="161"/>
      <c r="AG701" s="161"/>
      <c r="AH701" s="161"/>
      <c r="AI701" s="161"/>
      <c r="AJ701" s="161"/>
    </row>
    <row r="702">
      <c r="A702" s="16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c r="AF702" s="161"/>
      <c r="AG702" s="161"/>
      <c r="AH702" s="161"/>
      <c r="AI702" s="161"/>
      <c r="AJ702" s="161"/>
    </row>
    <row r="703">
      <c r="A703" s="16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c r="AF703" s="161"/>
      <c r="AG703" s="161"/>
      <c r="AH703" s="161"/>
      <c r="AI703" s="161"/>
      <c r="AJ703" s="161"/>
    </row>
    <row r="704">
      <c r="A704" s="16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c r="AF704" s="161"/>
      <c r="AG704" s="161"/>
      <c r="AH704" s="161"/>
      <c r="AI704" s="161"/>
      <c r="AJ704" s="161"/>
    </row>
    <row r="705">
      <c r="A705" s="16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c r="AF705" s="161"/>
      <c r="AG705" s="161"/>
      <c r="AH705" s="161"/>
      <c r="AI705" s="161"/>
      <c r="AJ705" s="161"/>
    </row>
    <row r="706">
      <c r="A706" s="16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c r="AF706" s="161"/>
      <c r="AG706" s="161"/>
      <c r="AH706" s="161"/>
      <c r="AI706" s="161"/>
      <c r="AJ706" s="161"/>
    </row>
    <row r="707">
      <c r="A707" s="16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c r="AF707" s="161"/>
      <c r="AG707" s="161"/>
      <c r="AH707" s="161"/>
      <c r="AI707" s="161"/>
      <c r="AJ707" s="161"/>
    </row>
    <row r="708">
      <c r="A708" s="16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c r="AF708" s="161"/>
      <c r="AG708" s="161"/>
      <c r="AH708" s="161"/>
      <c r="AI708" s="161"/>
      <c r="AJ708" s="161"/>
    </row>
    <row r="709">
      <c r="A709" s="16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c r="AF709" s="161"/>
      <c r="AG709" s="161"/>
      <c r="AH709" s="161"/>
      <c r="AI709" s="161"/>
      <c r="AJ709" s="161"/>
    </row>
    <row r="710">
      <c r="A710" s="16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c r="AF710" s="161"/>
      <c r="AG710" s="161"/>
      <c r="AH710" s="161"/>
      <c r="AI710" s="161"/>
      <c r="AJ710" s="161"/>
    </row>
    <row r="711">
      <c r="A711" s="16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c r="AF711" s="161"/>
      <c r="AG711" s="161"/>
      <c r="AH711" s="161"/>
      <c r="AI711" s="161"/>
      <c r="AJ711" s="161"/>
    </row>
    <row r="712">
      <c r="A712" s="16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c r="AF712" s="161"/>
      <c r="AG712" s="161"/>
      <c r="AH712" s="161"/>
      <c r="AI712" s="161"/>
      <c r="AJ712" s="161"/>
    </row>
    <row r="713">
      <c r="A713" s="16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c r="AF713" s="161"/>
      <c r="AG713" s="161"/>
      <c r="AH713" s="161"/>
      <c r="AI713" s="161"/>
      <c r="AJ713" s="161"/>
    </row>
    <row r="714">
      <c r="A714" s="16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c r="AF714" s="161"/>
      <c r="AG714" s="161"/>
      <c r="AH714" s="161"/>
      <c r="AI714" s="161"/>
      <c r="AJ714" s="161"/>
    </row>
    <row r="715">
      <c r="A715" s="16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c r="AF715" s="161"/>
      <c r="AG715" s="161"/>
      <c r="AH715" s="161"/>
      <c r="AI715" s="161"/>
      <c r="AJ715" s="161"/>
    </row>
    <row r="716">
      <c r="A716" s="16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c r="AF716" s="161"/>
      <c r="AG716" s="161"/>
      <c r="AH716" s="161"/>
      <c r="AI716" s="161"/>
      <c r="AJ716" s="161"/>
    </row>
    <row r="717">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c r="AF717" s="161"/>
      <c r="AG717" s="161"/>
      <c r="AH717" s="161"/>
      <c r="AI717" s="161"/>
      <c r="AJ717" s="161"/>
    </row>
    <row r="718">
      <c r="A718" s="16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c r="AF718" s="161"/>
      <c r="AG718" s="161"/>
      <c r="AH718" s="161"/>
      <c r="AI718" s="161"/>
      <c r="AJ718" s="161"/>
    </row>
    <row r="719">
      <c r="A719" s="16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c r="AF719" s="161"/>
      <c r="AG719" s="161"/>
      <c r="AH719" s="161"/>
      <c r="AI719" s="161"/>
      <c r="AJ719" s="161"/>
    </row>
    <row r="720">
      <c r="A720" s="16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c r="AF720" s="161"/>
      <c r="AG720" s="161"/>
      <c r="AH720" s="161"/>
      <c r="AI720" s="161"/>
      <c r="AJ720" s="161"/>
    </row>
    <row r="721">
      <c r="A721" s="16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c r="AF721" s="161"/>
      <c r="AG721" s="161"/>
      <c r="AH721" s="161"/>
      <c r="AI721" s="161"/>
      <c r="AJ721" s="161"/>
    </row>
    <row r="722">
      <c r="A722" s="16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c r="AF722" s="161"/>
      <c r="AG722" s="161"/>
      <c r="AH722" s="161"/>
      <c r="AI722" s="161"/>
      <c r="AJ722" s="161"/>
    </row>
    <row r="723">
      <c r="A723" s="16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c r="AF723" s="161"/>
      <c r="AG723" s="161"/>
      <c r="AH723" s="161"/>
      <c r="AI723" s="161"/>
      <c r="AJ723" s="161"/>
    </row>
    <row r="724">
      <c r="A724" s="16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c r="AF724" s="161"/>
      <c r="AG724" s="161"/>
      <c r="AH724" s="161"/>
      <c r="AI724" s="161"/>
      <c r="AJ724" s="161"/>
    </row>
    <row r="725">
      <c r="A725" s="16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c r="AF725" s="161"/>
      <c r="AG725" s="161"/>
      <c r="AH725" s="161"/>
      <c r="AI725" s="161"/>
      <c r="AJ725" s="161"/>
    </row>
    <row r="726">
      <c r="A726" s="16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c r="AF726" s="161"/>
      <c r="AG726" s="161"/>
      <c r="AH726" s="161"/>
      <c r="AI726" s="161"/>
      <c r="AJ726" s="161"/>
    </row>
    <row r="727">
      <c r="A727" s="16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c r="AF727" s="161"/>
      <c r="AG727" s="161"/>
      <c r="AH727" s="161"/>
      <c r="AI727" s="161"/>
      <c r="AJ727" s="161"/>
    </row>
    <row r="728">
      <c r="A728" s="16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c r="AF728" s="161"/>
      <c r="AG728" s="161"/>
      <c r="AH728" s="161"/>
      <c r="AI728" s="161"/>
      <c r="AJ728" s="161"/>
    </row>
    <row r="729">
      <c r="A729" s="16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c r="AF729" s="161"/>
      <c r="AG729" s="161"/>
      <c r="AH729" s="161"/>
      <c r="AI729" s="161"/>
      <c r="AJ729" s="161"/>
    </row>
    <row r="730">
      <c r="A730" s="16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c r="AF730" s="161"/>
      <c r="AG730" s="161"/>
      <c r="AH730" s="161"/>
      <c r="AI730" s="161"/>
      <c r="AJ730" s="161"/>
    </row>
    <row r="731">
      <c r="A731" s="16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c r="AF731" s="161"/>
      <c r="AG731" s="161"/>
      <c r="AH731" s="161"/>
      <c r="AI731" s="161"/>
      <c r="AJ731" s="161"/>
    </row>
    <row r="732">
      <c r="A732" s="16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c r="AF732" s="161"/>
      <c r="AG732" s="161"/>
      <c r="AH732" s="161"/>
      <c r="AI732" s="161"/>
      <c r="AJ732" s="161"/>
    </row>
    <row r="733">
      <c r="A733" s="16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c r="AF733" s="161"/>
      <c r="AG733" s="161"/>
      <c r="AH733" s="161"/>
      <c r="AI733" s="161"/>
      <c r="AJ733" s="161"/>
    </row>
    <row r="734">
      <c r="A734" s="16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c r="AF734" s="161"/>
      <c r="AG734" s="161"/>
      <c r="AH734" s="161"/>
      <c r="AI734" s="161"/>
      <c r="AJ734" s="161"/>
    </row>
    <row r="735">
      <c r="A735" s="16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c r="AF735" s="161"/>
      <c r="AG735" s="161"/>
      <c r="AH735" s="161"/>
      <c r="AI735" s="161"/>
      <c r="AJ735" s="161"/>
    </row>
    <row r="736">
      <c r="A736" s="16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c r="AF736" s="161"/>
      <c r="AG736" s="161"/>
      <c r="AH736" s="161"/>
      <c r="AI736" s="161"/>
      <c r="AJ736" s="161"/>
    </row>
    <row r="737">
      <c r="A737" s="16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c r="AF737" s="161"/>
      <c r="AG737" s="161"/>
      <c r="AH737" s="161"/>
      <c r="AI737" s="161"/>
      <c r="AJ737" s="161"/>
    </row>
    <row r="738">
      <c r="A738" s="16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c r="AF738" s="161"/>
      <c r="AG738" s="161"/>
      <c r="AH738" s="161"/>
      <c r="AI738" s="161"/>
      <c r="AJ738" s="161"/>
    </row>
    <row r="739">
      <c r="A739" s="16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c r="AF739" s="161"/>
      <c r="AG739" s="161"/>
      <c r="AH739" s="161"/>
      <c r="AI739" s="161"/>
      <c r="AJ739" s="161"/>
    </row>
    <row r="740">
      <c r="A740" s="16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c r="AF740" s="161"/>
      <c r="AG740" s="161"/>
      <c r="AH740" s="161"/>
      <c r="AI740" s="161"/>
      <c r="AJ740" s="161"/>
    </row>
    <row r="741">
      <c r="A741" s="16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c r="AF741" s="161"/>
      <c r="AG741" s="161"/>
      <c r="AH741" s="161"/>
      <c r="AI741" s="161"/>
      <c r="AJ741" s="161"/>
    </row>
    <row r="742">
      <c r="A742" s="16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c r="AF742" s="161"/>
      <c r="AG742" s="161"/>
      <c r="AH742" s="161"/>
      <c r="AI742" s="161"/>
      <c r="AJ742" s="161"/>
    </row>
    <row r="743">
      <c r="A743" s="16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c r="AF743" s="161"/>
      <c r="AG743" s="161"/>
      <c r="AH743" s="161"/>
      <c r="AI743" s="161"/>
      <c r="AJ743" s="161"/>
    </row>
    <row r="744">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c r="AF744" s="161"/>
      <c r="AG744" s="161"/>
      <c r="AH744" s="161"/>
      <c r="AI744" s="161"/>
      <c r="AJ744" s="161"/>
    </row>
    <row r="745">
      <c r="A745" s="16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c r="AF745" s="161"/>
      <c r="AG745" s="161"/>
      <c r="AH745" s="161"/>
      <c r="AI745" s="161"/>
      <c r="AJ745" s="161"/>
    </row>
    <row r="746">
      <c r="A746" s="16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c r="AF746" s="161"/>
      <c r="AG746" s="161"/>
      <c r="AH746" s="161"/>
      <c r="AI746" s="161"/>
      <c r="AJ746" s="161"/>
    </row>
    <row r="747">
      <c r="A747" s="16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c r="AF747" s="161"/>
      <c r="AG747" s="161"/>
      <c r="AH747" s="161"/>
      <c r="AI747" s="161"/>
      <c r="AJ747" s="161"/>
    </row>
    <row r="748">
      <c r="A748" s="16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c r="AF748" s="161"/>
      <c r="AG748" s="161"/>
      <c r="AH748" s="161"/>
      <c r="AI748" s="161"/>
      <c r="AJ748" s="161"/>
    </row>
    <row r="749">
      <c r="A749" s="16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c r="AF749" s="161"/>
      <c r="AG749" s="161"/>
      <c r="AH749" s="161"/>
      <c r="AI749" s="161"/>
      <c r="AJ749" s="161"/>
    </row>
    <row r="750">
      <c r="A750" s="16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c r="AF750" s="161"/>
      <c r="AG750" s="161"/>
      <c r="AH750" s="161"/>
      <c r="AI750" s="161"/>
      <c r="AJ750" s="161"/>
    </row>
    <row r="751">
      <c r="A751" s="16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c r="AF751" s="161"/>
      <c r="AG751" s="161"/>
      <c r="AH751" s="161"/>
      <c r="AI751" s="161"/>
      <c r="AJ751" s="161"/>
    </row>
    <row r="752">
      <c r="A752" s="16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c r="AF752" s="161"/>
      <c r="AG752" s="161"/>
      <c r="AH752" s="161"/>
      <c r="AI752" s="161"/>
      <c r="AJ752" s="161"/>
    </row>
    <row r="753">
      <c r="A753" s="16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c r="AF753" s="161"/>
      <c r="AG753" s="161"/>
      <c r="AH753" s="161"/>
      <c r="AI753" s="161"/>
      <c r="AJ753" s="161"/>
    </row>
    <row r="754">
      <c r="A754" s="16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c r="AF754" s="161"/>
      <c r="AG754" s="161"/>
      <c r="AH754" s="161"/>
      <c r="AI754" s="161"/>
      <c r="AJ754" s="161"/>
    </row>
    <row r="755">
      <c r="A755" s="16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c r="AF755" s="161"/>
      <c r="AG755" s="161"/>
      <c r="AH755" s="161"/>
      <c r="AI755" s="161"/>
      <c r="AJ755" s="161"/>
    </row>
    <row r="756">
      <c r="A756" s="16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c r="AF756" s="161"/>
      <c r="AG756" s="161"/>
      <c r="AH756" s="161"/>
      <c r="AI756" s="161"/>
      <c r="AJ756" s="161"/>
    </row>
    <row r="757">
      <c r="A757" s="16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c r="AF757" s="161"/>
      <c r="AG757" s="161"/>
      <c r="AH757" s="161"/>
      <c r="AI757" s="161"/>
      <c r="AJ757" s="161"/>
    </row>
    <row r="758">
      <c r="A758" s="16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c r="AF758" s="161"/>
      <c r="AG758" s="161"/>
      <c r="AH758" s="161"/>
      <c r="AI758" s="161"/>
      <c r="AJ758" s="161"/>
    </row>
    <row r="759">
      <c r="A759" s="16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c r="AF759" s="161"/>
      <c r="AG759" s="161"/>
      <c r="AH759" s="161"/>
      <c r="AI759" s="161"/>
      <c r="AJ759" s="161"/>
    </row>
    <row r="760">
      <c r="A760" s="16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c r="AF760" s="161"/>
      <c r="AG760" s="161"/>
      <c r="AH760" s="161"/>
      <c r="AI760" s="161"/>
      <c r="AJ760" s="161"/>
    </row>
    <row r="761">
      <c r="A761" s="16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c r="AF761" s="161"/>
      <c r="AG761" s="161"/>
      <c r="AH761" s="161"/>
      <c r="AI761" s="161"/>
      <c r="AJ761" s="161"/>
    </row>
    <row r="762">
      <c r="A762" s="16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c r="AF762" s="161"/>
      <c r="AG762" s="161"/>
      <c r="AH762" s="161"/>
      <c r="AI762" s="161"/>
      <c r="AJ762" s="161"/>
    </row>
    <row r="763">
      <c r="A763" s="16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c r="AF763" s="161"/>
      <c r="AG763" s="161"/>
      <c r="AH763" s="161"/>
      <c r="AI763" s="161"/>
      <c r="AJ763" s="161"/>
    </row>
    <row r="764">
      <c r="A764" s="16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c r="AF764" s="161"/>
      <c r="AG764" s="161"/>
      <c r="AH764" s="161"/>
      <c r="AI764" s="161"/>
      <c r="AJ764" s="161"/>
    </row>
    <row r="765">
      <c r="A765" s="16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c r="AF765" s="161"/>
      <c r="AG765" s="161"/>
      <c r="AH765" s="161"/>
      <c r="AI765" s="161"/>
      <c r="AJ765" s="161"/>
    </row>
    <row r="766">
      <c r="A766" s="16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c r="AF766" s="161"/>
      <c r="AG766" s="161"/>
      <c r="AH766" s="161"/>
      <c r="AI766" s="161"/>
      <c r="AJ766" s="161"/>
    </row>
    <row r="767">
      <c r="A767" s="16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c r="AF767" s="161"/>
      <c r="AG767" s="161"/>
      <c r="AH767" s="161"/>
      <c r="AI767" s="161"/>
      <c r="AJ767" s="161"/>
    </row>
    <row r="768">
      <c r="A768" s="16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c r="AF768" s="161"/>
      <c r="AG768" s="161"/>
      <c r="AH768" s="161"/>
      <c r="AI768" s="161"/>
      <c r="AJ768" s="161"/>
    </row>
    <row r="769">
      <c r="A769" s="16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c r="AF769" s="161"/>
      <c r="AG769" s="161"/>
      <c r="AH769" s="161"/>
      <c r="AI769" s="161"/>
      <c r="AJ769" s="161"/>
    </row>
    <row r="770">
      <c r="A770" s="16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c r="AF770" s="161"/>
      <c r="AG770" s="161"/>
      <c r="AH770" s="161"/>
      <c r="AI770" s="161"/>
      <c r="AJ770" s="161"/>
    </row>
    <row r="771">
      <c r="A771" s="16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c r="AF771" s="161"/>
      <c r="AG771" s="161"/>
      <c r="AH771" s="161"/>
      <c r="AI771" s="161"/>
      <c r="AJ771" s="161"/>
    </row>
    <row r="772">
      <c r="A772" s="16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c r="AF772" s="161"/>
      <c r="AG772" s="161"/>
      <c r="AH772" s="161"/>
      <c r="AI772" s="161"/>
      <c r="AJ772" s="161"/>
    </row>
    <row r="773">
      <c r="A773" s="16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c r="AF773" s="161"/>
      <c r="AG773" s="161"/>
      <c r="AH773" s="161"/>
      <c r="AI773" s="161"/>
      <c r="AJ773" s="161"/>
    </row>
    <row r="774">
      <c r="A774" s="16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c r="AF774" s="161"/>
      <c r="AG774" s="161"/>
      <c r="AH774" s="161"/>
      <c r="AI774" s="161"/>
      <c r="AJ774" s="161"/>
    </row>
    <row r="775">
      <c r="A775" s="16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c r="AF775" s="161"/>
      <c r="AG775" s="161"/>
      <c r="AH775" s="161"/>
      <c r="AI775" s="161"/>
      <c r="AJ775" s="161"/>
    </row>
    <row r="776">
      <c r="A776" s="16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c r="AF776" s="161"/>
      <c r="AG776" s="161"/>
      <c r="AH776" s="161"/>
      <c r="AI776" s="161"/>
      <c r="AJ776" s="161"/>
    </row>
    <row r="777">
      <c r="A777" s="16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c r="AF777" s="161"/>
      <c r="AG777" s="161"/>
      <c r="AH777" s="161"/>
      <c r="AI777" s="161"/>
      <c r="AJ777" s="161"/>
    </row>
    <row r="778">
      <c r="A778" s="16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c r="AF778" s="161"/>
      <c r="AG778" s="161"/>
      <c r="AH778" s="161"/>
      <c r="AI778" s="161"/>
      <c r="AJ778" s="161"/>
    </row>
    <row r="779">
      <c r="A779" s="16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c r="AF779" s="161"/>
      <c r="AG779" s="161"/>
      <c r="AH779" s="161"/>
      <c r="AI779" s="161"/>
      <c r="AJ779" s="161"/>
    </row>
    <row r="780">
      <c r="A780" s="16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c r="AF780" s="161"/>
      <c r="AG780" s="161"/>
      <c r="AH780" s="161"/>
      <c r="AI780" s="161"/>
      <c r="AJ780" s="161"/>
    </row>
    <row r="781">
      <c r="A781" s="16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c r="AF781" s="161"/>
      <c r="AG781" s="161"/>
      <c r="AH781" s="161"/>
      <c r="AI781" s="161"/>
      <c r="AJ781" s="161"/>
    </row>
    <row r="782">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c r="AF782" s="161"/>
      <c r="AG782" s="161"/>
      <c r="AH782" s="161"/>
      <c r="AI782" s="161"/>
      <c r="AJ782" s="161"/>
    </row>
    <row r="783">
      <c r="A783" s="16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c r="AF783" s="161"/>
      <c r="AG783" s="161"/>
      <c r="AH783" s="161"/>
      <c r="AI783" s="161"/>
      <c r="AJ783" s="161"/>
    </row>
    <row r="784">
      <c r="A784" s="16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c r="AF784" s="161"/>
      <c r="AG784" s="161"/>
      <c r="AH784" s="161"/>
      <c r="AI784" s="161"/>
      <c r="AJ784" s="161"/>
    </row>
    <row r="785">
      <c r="A785" s="16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c r="AF785" s="161"/>
      <c r="AG785" s="161"/>
      <c r="AH785" s="161"/>
      <c r="AI785" s="161"/>
      <c r="AJ785" s="161"/>
    </row>
    <row r="786">
      <c r="A786" s="16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c r="AF786" s="161"/>
      <c r="AG786" s="161"/>
      <c r="AH786" s="161"/>
      <c r="AI786" s="161"/>
      <c r="AJ786" s="161"/>
    </row>
    <row r="787">
      <c r="A787" s="16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c r="AF787" s="161"/>
      <c r="AG787" s="161"/>
      <c r="AH787" s="161"/>
      <c r="AI787" s="161"/>
      <c r="AJ787" s="161"/>
    </row>
    <row r="788">
      <c r="A788" s="16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c r="AF788" s="161"/>
      <c r="AG788" s="161"/>
      <c r="AH788" s="161"/>
      <c r="AI788" s="161"/>
      <c r="AJ788" s="161"/>
    </row>
    <row r="789">
      <c r="A789" s="16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c r="AF789" s="161"/>
      <c r="AG789" s="161"/>
      <c r="AH789" s="161"/>
      <c r="AI789" s="161"/>
      <c r="AJ789" s="161"/>
    </row>
    <row r="790">
      <c r="A790" s="16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c r="AF790" s="161"/>
      <c r="AG790" s="161"/>
      <c r="AH790" s="161"/>
      <c r="AI790" s="161"/>
      <c r="AJ790" s="161"/>
    </row>
    <row r="791">
      <c r="A791" s="16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c r="AF791" s="161"/>
      <c r="AG791" s="161"/>
      <c r="AH791" s="161"/>
      <c r="AI791" s="161"/>
      <c r="AJ791" s="161"/>
    </row>
    <row r="792">
      <c r="A792" s="16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c r="AF792" s="161"/>
      <c r="AG792" s="161"/>
      <c r="AH792" s="161"/>
      <c r="AI792" s="161"/>
      <c r="AJ792" s="161"/>
    </row>
    <row r="793">
      <c r="A793" s="16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c r="AF793" s="161"/>
      <c r="AG793" s="161"/>
      <c r="AH793" s="161"/>
      <c r="AI793" s="161"/>
      <c r="AJ793" s="161"/>
    </row>
    <row r="794">
      <c r="A794" s="16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c r="AF794" s="161"/>
      <c r="AG794" s="161"/>
      <c r="AH794" s="161"/>
      <c r="AI794" s="161"/>
      <c r="AJ794" s="161"/>
    </row>
    <row r="795">
      <c r="A795" s="16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c r="AF795" s="161"/>
      <c r="AG795" s="161"/>
      <c r="AH795" s="161"/>
      <c r="AI795" s="161"/>
      <c r="AJ795" s="161"/>
    </row>
    <row r="796">
      <c r="A796" s="16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c r="AF796" s="161"/>
      <c r="AG796" s="161"/>
      <c r="AH796" s="161"/>
      <c r="AI796" s="161"/>
      <c r="AJ796" s="161"/>
    </row>
    <row r="797">
      <c r="A797" s="16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c r="AF797" s="161"/>
      <c r="AG797" s="161"/>
      <c r="AH797" s="161"/>
      <c r="AI797" s="161"/>
      <c r="AJ797" s="161"/>
    </row>
    <row r="798">
      <c r="A798" s="16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c r="AF798" s="161"/>
      <c r="AG798" s="161"/>
      <c r="AH798" s="161"/>
      <c r="AI798" s="161"/>
      <c r="AJ798" s="161"/>
    </row>
    <row r="799">
      <c r="A799" s="16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c r="AF799" s="161"/>
      <c r="AG799" s="161"/>
      <c r="AH799" s="161"/>
      <c r="AI799" s="161"/>
      <c r="AJ799" s="161"/>
    </row>
    <row r="800">
      <c r="A800" s="16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c r="AF800" s="161"/>
      <c r="AG800" s="161"/>
      <c r="AH800" s="161"/>
      <c r="AI800" s="161"/>
      <c r="AJ800" s="161"/>
    </row>
    <row r="801">
      <c r="A801" s="16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c r="AF801" s="161"/>
      <c r="AG801" s="161"/>
      <c r="AH801" s="161"/>
      <c r="AI801" s="161"/>
      <c r="AJ801" s="161"/>
    </row>
    <row r="802">
      <c r="A802" s="16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c r="AF802" s="161"/>
      <c r="AG802" s="161"/>
      <c r="AH802" s="161"/>
      <c r="AI802" s="161"/>
      <c r="AJ802" s="161"/>
    </row>
    <row r="803">
      <c r="A803" s="16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c r="AF803" s="161"/>
      <c r="AG803" s="161"/>
      <c r="AH803" s="161"/>
      <c r="AI803" s="161"/>
      <c r="AJ803" s="161"/>
    </row>
    <row r="804">
      <c r="A804" s="16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c r="AF804" s="161"/>
      <c r="AG804" s="161"/>
      <c r="AH804" s="161"/>
      <c r="AI804" s="161"/>
      <c r="AJ804" s="161"/>
    </row>
    <row r="805">
      <c r="A805" s="16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c r="AF805" s="161"/>
      <c r="AG805" s="161"/>
      <c r="AH805" s="161"/>
      <c r="AI805" s="161"/>
      <c r="AJ805" s="161"/>
    </row>
    <row r="806">
      <c r="A806" s="16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c r="AF806" s="161"/>
      <c r="AG806" s="161"/>
      <c r="AH806" s="161"/>
      <c r="AI806" s="161"/>
      <c r="AJ806" s="161"/>
    </row>
    <row r="807">
      <c r="A807" s="16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c r="AF807" s="161"/>
      <c r="AG807" s="161"/>
      <c r="AH807" s="161"/>
      <c r="AI807" s="161"/>
      <c r="AJ807" s="161"/>
    </row>
    <row r="808">
      <c r="A808" s="16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c r="AF808" s="161"/>
      <c r="AG808" s="161"/>
      <c r="AH808" s="161"/>
      <c r="AI808" s="161"/>
      <c r="AJ808" s="161"/>
    </row>
    <row r="809">
      <c r="A809" s="16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c r="AF809" s="161"/>
      <c r="AG809" s="161"/>
      <c r="AH809" s="161"/>
      <c r="AI809" s="161"/>
      <c r="AJ809" s="161"/>
    </row>
    <row r="810">
      <c r="A810" s="16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c r="AF810" s="161"/>
      <c r="AG810" s="161"/>
      <c r="AH810" s="161"/>
      <c r="AI810" s="161"/>
      <c r="AJ810" s="161"/>
    </row>
    <row r="811">
      <c r="A811" s="16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c r="AF811" s="161"/>
      <c r="AG811" s="161"/>
      <c r="AH811" s="161"/>
      <c r="AI811" s="161"/>
      <c r="AJ811" s="161"/>
    </row>
    <row r="812">
      <c r="A812" s="16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c r="AF812" s="161"/>
      <c r="AG812" s="161"/>
      <c r="AH812" s="161"/>
      <c r="AI812" s="161"/>
      <c r="AJ812" s="161"/>
    </row>
    <row r="813">
      <c r="A813" s="16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c r="AF813" s="161"/>
      <c r="AG813" s="161"/>
      <c r="AH813" s="161"/>
      <c r="AI813" s="161"/>
      <c r="AJ813" s="161"/>
    </row>
    <row r="814">
      <c r="A814" s="16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c r="AF814" s="161"/>
      <c r="AG814" s="161"/>
      <c r="AH814" s="161"/>
      <c r="AI814" s="161"/>
      <c r="AJ814" s="161"/>
    </row>
    <row r="815">
      <c r="A815" s="16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c r="AF815" s="161"/>
      <c r="AG815" s="161"/>
      <c r="AH815" s="161"/>
      <c r="AI815" s="161"/>
      <c r="AJ815" s="161"/>
    </row>
    <row r="816">
      <c r="A816" s="16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c r="AF816" s="161"/>
      <c r="AG816" s="161"/>
      <c r="AH816" s="161"/>
      <c r="AI816" s="161"/>
      <c r="AJ816" s="161"/>
    </row>
    <row r="817">
      <c r="A817" s="16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c r="AF817" s="161"/>
      <c r="AG817" s="161"/>
      <c r="AH817" s="161"/>
      <c r="AI817" s="161"/>
      <c r="AJ817" s="161"/>
    </row>
    <row r="818">
      <c r="A818" s="16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c r="AF818" s="161"/>
      <c r="AG818" s="161"/>
      <c r="AH818" s="161"/>
      <c r="AI818" s="161"/>
      <c r="AJ818" s="161"/>
    </row>
    <row r="819">
      <c r="A819" s="16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c r="AF819" s="161"/>
      <c r="AG819" s="161"/>
      <c r="AH819" s="161"/>
      <c r="AI819" s="161"/>
      <c r="AJ819" s="161"/>
    </row>
    <row r="820">
      <c r="A820" s="16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c r="AF820" s="161"/>
      <c r="AG820" s="161"/>
      <c r="AH820" s="161"/>
      <c r="AI820" s="161"/>
      <c r="AJ820" s="161"/>
    </row>
    <row r="821">
      <c r="A821" s="16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c r="AF821" s="161"/>
      <c r="AG821" s="161"/>
      <c r="AH821" s="161"/>
      <c r="AI821" s="161"/>
      <c r="AJ821" s="161"/>
    </row>
    <row r="822">
      <c r="A822" s="16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c r="AF822" s="161"/>
      <c r="AG822" s="161"/>
      <c r="AH822" s="161"/>
      <c r="AI822" s="161"/>
      <c r="AJ822" s="161"/>
    </row>
    <row r="823">
      <c r="A823" s="16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c r="AF823" s="161"/>
      <c r="AG823" s="161"/>
      <c r="AH823" s="161"/>
      <c r="AI823" s="161"/>
      <c r="AJ823" s="161"/>
    </row>
    <row r="824">
      <c r="A824" s="16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c r="AF824" s="161"/>
      <c r="AG824" s="161"/>
      <c r="AH824" s="161"/>
      <c r="AI824" s="161"/>
      <c r="AJ824" s="161"/>
    </row>
    <row r="825">
      <c r="A825" s="16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c r="AF825" s="161"/>
      <c r="AG825" s="161"/>
      <c r="AH825" s="161"/>
      <c r="AI825" s="161"/>
      <c r="AJ825" s="161"/>
    </row>
    <row r="826">
      <c r="A826" s="16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c r="AF826" s="161"/>
      <c r="AG826" s="161"/>
      <c r="AH826" s="161"/>
      <c r="AI826" s="161"/>
      <c r="AJ826" s="161"/>
    </row>
    <row r="827">
      <c r="A827" s="16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c r="AF827" s="161"/>
      <c r="AG827" s="161"/>
      <c r="AH827" s="161"/>
      <c r="AI827" s="161"/>
      <c r="AJ827" s="161"/>
    </row>
    <row r="828">
      <c r="A828" s="16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c r="AF828" s="161"/>
      <c r="AG828" s="161"/>
      <c r="AH828" s="161"/>
      <c r="AI828" s="161"/>
      <c r="AJ828" s="161"/>
    </row>
    <row r="829">
      <c r="A829" s="16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c r="AF829" s="161"/>
      <c r="AG829" s="161"/>
      <c r="AH829" s="161"/>
      <c r="AI829" s="161"/>
      <c r="AJ829" s="161"/>
    </row>
    <row r="830">
      <c r="A830" s="16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c r="AF830" s="161"/>
      <c r="AG830" s="161"/>
      <c r="AH830" s="161"/>
      <c r="AI830" s="161"/>
      <c r="AJ830" s="161"/>
    </row>
    <row r="831">
      <c r="A831" s="16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c r="AF831" s="161"/>
      <c r="AG831" s="161"/>
      <c r="AH831" s="161"/>
      <c r="AI831" s="161"/>
      <c r="AJ831" s="161"/>
    </row>
    <row r="832">
      <c r="A832" s="16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c r="AF832" s="161"/>
      <c r="AG832" s="161"/>
      <c r="AH832" s="161"/>
      <c r="AI832" s="161"/>
      <c r="AJ832" s="161"/>
    </row>
    <row r="833">
      <c r="A833" s="16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c r="AF833" s="161"/>
      <c r="AG833" s="161"/>
      <c r="AH833" s="161"/>
      <c r="AI833" s="161"/>
      <c r="AJ833" s="161"/>
    </row>
    <row r="834">
      <c r="A834" s="16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c r="AF834" s="161"/>
      <c r="AG834" s="161"/>
      <c r="AH834" s="161"/>
      <c r="AI834" s="161"/>
      <c r="AJ834" s="161"/>
    </row>
    <row r="835">
      <c r="A835" s="16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c r="AF835" s="161"/>
      <c r="AG835" s="161"/>
      <c r="AH835" s="161"/>
      <c r="AI835" s="161"/>
      <c r="AJ835" s="161"/>
    </row>
    <row r="836">
      <c r="A836" s="16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c r="AF836" s="161"/>
      <c r="AG836" s="161"/>
      <c r="AH836" s="161"/>
      <c r="AI836" s="161"/>
      <c r="AJ836" s="161"/>
    </row>
    <row r="837">
      <c r="A837" s="16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c r="AF837" s="161"/>
      <c r="AG837" s="161"/>
      <c r="AH837" s="161"/>
      <c r="AI837" s="161"/>
      <c r="AJ837" s="161"/>
    </row>
    <row r="838">
      <c r="A838" s="16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c r="AF838" s="161"/>
      <c r="AG838" s="161"/>
      <c r="AH838" s="161"/>
      <c r="AI838" s="161"/>
      <c r="AJ838" s="161"/>
    </row>
    <row r="839">
      <c r="A839" s="16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c r="AF839" s="161"/>
      <c r="AG839" s="161"/>
      <c r="AH839" s="161"/>
      <c r="AI839" s="161"/>
      <c r="AJ839" s="161"/>
    </row>
    <row r="840">
      <c r="A840" s="16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c r="AF840" s="161"/>
      <c r="AG840" s="161"/>
      <c r="AH840" s="161"/>
      <c r="AI840" s="161"/>
      <c r="AJ840" s="161"/>
    </row>
    <row r="841">
      <c r="A841" s="16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c r="AF841" s="161"/>
      <c r="AG841" s="161"/>
      <c r="AH841" s="161"/>
      <c r="AI841" s="161"/>
      <c r="AJ841" s="161"/>
    </row>
    <row r="842">
      <c r="A842" s="16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c r="AF842" s="161"/>
      <c r="AG842" s="161"/>
      <c r="AH842" s="161"/>
      <c r="AI842" s="161"/>
      <c r="AJ842" s="161"/>
    </row>
    <row r="843">
      <c r="A843" s="16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c r="AF843" s="161"/>
      <c r="AG843" s="161"/>
      <c r="AH843" s="161"/>
      <c r="AI843" s="161"/>
      <c r="AJ843" s="161"/>
    </row>
    <row r="844">
      <c r="A844" s="16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c r="AF844" s="161"/>
      <c r="AG844" s="161"/>
      <c r="AH844" s="161"/>
      <c r="AI844" s="161"/>
      <c r="AJ844" s="161"/>
    </row>
    <row r="845">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c r="AF845" s="161"/>
      <c r="AG845" s="161"/>
      <c r="AH845" s="161"/>
      <c r="AI845" s="161"/>
      <c r="AJ845" s="161"/>
    </row>
    <row r="846">
      <c r="A846" s="16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c r="AF846" s="161"/>
      <c r="AG846" s="161"/>
      <c r="AH846" s="161"/>
      <c r="AI846" s="161"/>
      <c r="AJ846" s="161"/>
    </row>
    <row r="847">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c r="AF847" s="161"/>
      <c r="AG847" s="161"/>
      <c r="AH847" s="161"/>
      <c r="AI847" s="161"/>
      <c r="AJ847" s="161"/>
    </row>
    <row r="848">
      <c r="A848" s="16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c r="AF848" s="161"/>
      <c r="AG848" s="161"/>
      <c r="AH848" s="161"/>
      <c r="AI848" s="161"/>
      <c r="AJ848" s="161"/>
    </row>
    <row r="849">
      <c r="A849" s="16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c r="AF849" s="161"/>
      <c r="AG849" s="161"/>
      <c r="AH849" s="161"/>
      <c r="AI849" s="161"/>
      <c r="AJ849" s="161"/>
    </row>
    <row r="850">
      <c r="A850" s="16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c r="AF850" s="161"/>
      <c r="AG850" s="161"/>
      <c r="AH850" s="161"/>
      <c r="AI850" s="161"/>
      <c r="AJ850" s="161"/>
    </row>
    <row r="851">
      <c r="A851" s="16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c r="AF851" s="161"/>
      <c r="AG851" s="161"/>
      <c r="AH851" s="161"/>
      <c r="AI851" s="161"/>
      <c r="AJ851" s="161"/>
    </row>
    <row r="852">
      <c r="A852" s="16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c r="AF852" s="161"/>
      <c r="AG852" s="161"/>
      <c r="AH852" s="161"/>
      <c r="AI852" s="161"/>
      <c r="AJ852" s="161"/>
    </row>
    <row r="853">
      <c r="A853" s="16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c r="AF853" s="161"/>
      <c r="AG853" s="161"/>
      <c r="AH853" s="161"/>
      <c r="AI853" s="161"/>
      <c r="AJ853" s="161"/>
    </row>
    <row r="854">
      <c r="A854" s="16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c r="AF854" s="161"/>
      <c r="AG854" s="161"/>
      <c r="AH854" s="161"/>
      <c r="AI854" s="161"/>
      <c r="AJ854" s="161"/>
    </row>
    <row r="855">
      <c r="A855" s="16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c r="AF855" s="161"/>
      <c r="AG855" s="161"/>
      <c r="AH855" s="161"/>
      <c r="AI855" s="161"/>
      <c r="AJ855" s="161"/>
    </row>
    <row r="856">
      <c r="A856" s="16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c r="AF856" s="161"/>
      <c r="AG856" s="161"/>
      <c r="AH856" s="161"/>
      <c r="AI856" s="161"/>
      <c r="AJ856" s="161"/>
    </row>
    <row r="857">
      <c r="A857" s="16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c r="AF857" s="161"/>
      <c r="AG857" s="161"/>
      <c r="AH857" s="161"/>
      <c r="AI857" s="161"/>
      <c r="AJ857" s="161"/>
    </row>
    <row r="858">
      <c r="A858" s="16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c r="AF858" s="161"/>
      <c r="AG858" s="161"/>
      <c r="AH858" s="161"/>
      <c r="AI858" s="161"/>
      <c r="AJ858" s="161"/>
    </row>
    <row r="859">
      <c r="A859" s="16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c r="AF859" s="161"/>
      <c r="AG859" s="161"/>
      <c r="AH859" s="161"/>
      <c r="AI859" s="161"/>
      <c r="AJ859" s="161"/>
    </row>
    <row r="860">
      <c r="A860" s="16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c r="AF860" s="161"/>
      <c r="AG860" s="161"/>
      <c r="AH860" s="161"/>
      <c r="AI860" s="161"/>
      <c r="AJ860" s="161"/>
    </row>
    <row r="861">
      <c r="A861" s="16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c r="AF861" s="161"/>
      <c r="AG861" s="161"/>
      <c r="AH861" s="161"/>
      <c r="AI861" s="161"/>
      <c r="AJ861" s="161"/>
    </row>
    <row r="862">
      <c r="A862" s="16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c r="AF862" s="161"/>
      <c r="AG862" s="161"/>
      <c r="AH862" s="161"/>
      <c r="AI862" s="161"/>
      <c r="AJ862" s="161"/>
    </row>
    <row r="863">
      <c r="A863" s="16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c r="AF863" s="161"/>
      <c r="AG863" s="161"/>
      <c r="AH863" s="161"/>
      <c r="AI863" s="161"/>
      <c r="AJ863" s="161"/>
    </row>
    <row r="864">
      <c r="A864" s="16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c r="AF864" s="161"/>
      <c r="AG864" s="161"/>
      <c r="AH864" s="161"/>
      <c r="AI864" s="161"/>
      <c r="AJ864" s="161"/>
    </row>
    <row r="865">
      <c r="A865" s="16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c r="AF865" s="161"/>
      <c r="AG865" s="161"/>
      <c r="AH865" s="161"/>
      <c r="AI865" s="161"/>
      <c r="AJ865" s="161"/>
    </row>
    <row r="866">
      <c r="A866" s="16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c r="AF866" s="161"/>
      <c r="AG866" s="161"/>
      <c r="AH866" s="161"/>
      <c r="AI866" s="161"/>
      <c r="AJ866" s="161"/>
    </row>
    <row r="867">
      <c r="A867" s="16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c r="AF867" s="161"/>
      <c r="AG867" s="161"/>
      <c r="AH867" s="161"/>
      <c r="AI867" s="161"/>
      <c r="AJ867" s="161"/>
    </row>
    <row r="868">
      <c r="A868" s="16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c r="AF868" s="161"/>
      <c r="AG868" s="161"/>
      <c r="AH868" s="161"/>
      <c r="AI868" s="161"/>
      <c r="AJ868" s="161"/>
    </row>
    <row r="869">
      <c r="A869" s="16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c r="AF869" s="161"/>
      <c r="AG869" s="161"/>
      <c r="AH869" s="161"/>
      <c r="AI869" s="161"/>
      <c r="AJ869" s="161"/>
    </row>
    <row r="870">
      <c r="A870" s="16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c r="AF870" s="161"/>
      <c r="AG870" s="161"/>
      <c r="AH870" s="161"/>
      <c r="AI870" s="161"/>
      <c r="AJ870" s="161"/>
    </row>
    <row r="871">
      <c r="A871" s="16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c r="AF871" s="161"/>
      <c r="AG871" s="161"/>
      <c r="AH871" s="161"/>
      <c r="AI871" s="161"/>
      <c r="AJ871" s="161"/>
    </row>
    <row r="872">
      <c r="A872" s="16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c r="AF872" s="161"/>
      <c r="AG872" s="161"/>
      <c r="AH872" s="161"/>
      <c r="AI872" s="161"/>
      <c r="AJ872" s="161"/>
    </row>
    <row r="873">
      <c r="A873" s="16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c r="AF873" s="161"/>
      <c r="AG873" s="161"/>
      <c r="AH873" s="161"/>
      <c r="AI873" s="161"/>
      <c r="AJ873" s="161"/>
    </row>
    <row r="874">
      <c r="A874" s="16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c r="AF874" s="161"/>
      <c r="AG874" s="161"/>
      <c r="AH874" s="161"/>
      <c r="AI874" s="161"/>
      <c r="AJ874" s="161"/>
    </row>
    <row r="875">
      <c r="A875" s="16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c r="AF875" s="161"/>
      <c r="AG875" s="161"/>
      <c r="AH875" s="161"/>
      <c r="AI875" s="161"/>
      <c r="AJ875" s="161"/>
    </row>
    <row r="876">
      <c r="A876" s="16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c r="AF876" s="161"/>
      <c r="AG876" s="161"/>
      <c r="AH876" s="161"/>
      <c r="AI876" s="161"/>
      <c r="AJ876" s="161"/>
    </row>
    <row r="877">
      <c r="A877" s="16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c r="AF877" s="161"/>
      <c r="AG877" s="161"/>
      <c r="AH877" s="161"/>
      <c r="AI877" s="161"/>
      <c r="AJ877" s="161"/>
    </row>
    <row r="878">
      <c r="A878" s="16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c r="AF878" s="161"/>
      <c r="AG878" s="161"/>
      <c r="AH878" s="161"/>
      <c r="AI878" s="161"/>
      <c r="AJ878" s="161"/>
    </row>
    <row r="879">
      <c r="A879" s="16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c r="AF879" s="161"/>
      <c r="AG879" s="161"/>
      <c r="AH879" s="161"/>
      <c r="AI879" s="161"/>
      <c r="AJ879" s="161"/>
    </row>
    <row r="880">
      <c r="A880" s="16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c r="AF880" s="161"/>
      <c r="AG880" s="161"/>
      <c r="AH880" s="161"/>
      <c r="AI880" s="161"/>
      <c r="AJ880" s="161"/>
    </row>
    <row r="881">
      <c r="A881" s="16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c r="AF881" s="161"/>
      <c r="AG881" s="161"/>
      <c r="AH881" s="161"/>
      <c r="AI881" s="161"/>
      <c r="AJ881" s="161"/>
    </row>
    <row r="882">
      <c r="A882" s="16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c r="AF882" s="161"/>
      <c r="AG882" s="161"/>
      <c r="AH882" s="161"/>
      <c r="AI882" s="161"/>
      <c r="AJ882" s="161"/>
    </row>
    <row r="883">
      <c r="A883" s="16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c r="AF883" s="161"/>
      <c r="AG883" s="161"/>
      <c r="AH883" s="161"/>
      <c r="AI883" s="161"/>
      <c r="AJ883" s="161"/>
    </row>
    <row r="884">
      <c r="A884" s="16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c r="AF884" s="161"/>
      <c r="AG884" s="161"/>
      <c r="AH884" s="161"/>
      <c r="AI884" s="161"/>
      <c r="AJ884" s="161"/>
    </row>
    <row r="885">
      <c r="A885" s="16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c r="AF885" s="161"/>
      <c r="AG885" s="161"/>
      <c r="AH885" s="161"/>
      <c r="AI885" s="161"/>
      <c r="AJ885" s="161"/>
    </row>
    <row r="886">
      <c r="A886" s="16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c r="AF886" s="161"/>
      <c r="AG886" s="161"/>
      <c r="AH886" s="161"/>
      <c r="AI886" s="161"/>
      <c r="AJ886" s="161"/>
    </row>
    <row r="887">
      <c r="A887" s="16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c r="AF887" s="161"/>
      <c r="AG887" s="161"/>
      <c r="AH887" s="161"/>
      <c r="AI887" s="161"/>
      <c r="AJ887" s="161"/>
    </row>
    <row r="888">
      <c r="A888" s="16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c r="AF888" s="161"/>
      <c r="AG888" s="161"/>
      <c r="AH888" s="161"/>
      <c r="AI888" s="161"/>
      <c r="AJ888" s="161"/>
    </row>
    <row r="889">
      <c r="A889" s="16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c r="AF889" s="161"/>
      <c r="AG889" s="161"/>
      <c r="AH889" s="161"/>
      <c r="AI889" s="161"/>
      <c r="AJ889" s="161"/>
    </row>
    <row r="890">
      <c r="A890" s="161"/>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c r="AF890" s="161"/>
      <c r="AG890" s="161"/>
      <c r="AH890" s="161"/>
      <c r="AI890" s="161"/>
      <c r="AJ890" s="161"/>
    </row>
    <row r="891">
      <c r="A891" s="161"/>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c r="AF891" s="161"/>
      <c r="AG891" s="161"/>
      <c r="AH891" s="161"/>
      <c r="AI891" s="161"/>
      <c r="AJ891" s="161"/>
    </row>
    <row r="892">
      <c r="A892" s="161"/>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c r="AF892" s="161"/>
      <c r="AG892" s="161"/>
      <c r="AH892" s="161"/>
      <c r="AI892" s="161"/>
      <c r="AJ892" s="161"/>
    </row>
    <row r="893">
      <c r="A893" s="161"/>
      <c r="B893" s="161"/>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c r="AF893" s="161"/>
      <c r="AG893" s="161"/>
      <c r="AH893" s="161"/>
      <c r="AI893" s="161"/>
      <c r="AJ893" s="161"/>
    </row>
    <row r="894">
      <c r="A894" s="161"/>
      <c r="B894" s="161"/>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c r="AF894" s="161"/>
      <c r="AG894" s="161"/>
      <c r="AH894" s="161"/>
      <c r="AI894" s="161"/>
      <c r="AJ894" s="161"/>
    </row>
    <row r="895">
      <c r="A895" s="161"/>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c r="AF895" s="161"/>
      <c r="AG895" s="161"/>
      <c r="AH895" s="161"/>
      <c r="AI895" s="161"/>
      <c r="AJ895" s="161"/>
    </row>
    <row r="896">
      <c r="A896" s="161"/>
      <c r="B896" s="161"/>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c r="AF896" s="161"/>
      <c r="AG896" s="161"/>
      <c r="AH896" s="161"/>
      <c r="AI896" s="161"/>
      <c r="AJ896" s="161"/>
    </row>
    <row r="897">
      <c r="A897" s="161"/>
      <c r="B897" s="161"/>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c r="AF897" s="161"/>
      <c r="AG897" s="161"/>
      <c r="AH897" s="161"/>
      <c r="AI897" s="161"/>
      <c r="AJ897" s="161"/>
    </row>
    <row r="898">
      <c r="A898" s="161"/>
      <c r="B898" s="161"/>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c r="AF898" s="161"/>
      <c r="AG898" s="161"/>
      <c r="AH898" s="161"/>
      <c r="AI898" s="161"/>
      <c r="AJ898" s="161"/>
    </row>
    <row r="899">
      <c r="A899" s="161"/>
      <c r="B899" s="161"/>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c r="AF899" s="161"/>
      <c r="AG899" s="161"/>
      <c r="AH899" s="161"/>
      <c r="AI899" s="161"/>
      <c r="AJ899" s="161"/>
    </row>
    <row r="900">
      <c r="A900" s="161"/>
      <c r="B900" s="161"/>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c r="AF900" s="161"/>
      <c r="AG900" s="161"/>
      <c r="AH900" s="161"/>
      <c r="AI900" s="161"/>
      <c r="AJ900" s="161"/>
    </row>
    <row r="901">
      <c r="A901" s="161"/>
      <c r="B901" s="161"/>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c r="AF901" s="161"/>
      <c r="AG901" s="161"/>
      <c r="AH901" s="161"/>
      <c r="AI901" s="161"/>
      <c r="AJ901" s="161"/>
    </row>
    <row r="902">
      <c r="A902" s="161"/>
      <c r="B902" s="161"/>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c r="AF902" s="161"/>
      <c r="AG902" s="161"/>
      <c r="AH902" s="161"/>
      <c r="AI902" s="161"/>
      <c r="AJ902" s="161"/>
    </row>
    <row r="903">
      <c r="A903" s="161"/>
      <c r="B903" s="161"/>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c r="AF903" s="161"/>
      <c r="AG903" s="161"/>
      <c r="AH903" s="161"/>
      <c r="AI903" s="161"/>
      <c r="AJ903" s="161"/>
    </row>
    <row r="904">
      <c r="A904" s="161"/>
      <c r="B904" s="161"/>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c r="AF904" s="161"/>
      <c r="AG904" s="161"/>
      <c r="AH904" s="161"/>
      <c r="AI904" s="161"/>
      <c r="AJ904" s="161"/>
    </row>
    <row r="905">
      <c r="A905" s="161"/>
      <c r="B905" s="161"/>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c r="AF905" s="161"/>
      <c r="AG905" s="161"/>
      <c r="AH905" s="161"/>
      <c r="AI905" s="161"/>
      <c r="AJ905" s="161"/>
    </row>
    <row r="906">
      <c r="A906" s="161"/>
      <c r="B906" s="161"/>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c r="AF906" s="161"/>
      <c r="AG906" s="161"/>
      <c r="AH906" s="161"/>
      <c r="AI906" s="161"/>
      <c r="AJ906" s="161"/>
    </row>
    <row r="907">
      <c r="A907" s="161"/>
      <c r="B907" s="161"/>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c r="AF907" s="161"/>
      <c r="AG907" s="161"/>
      <c r="AH907" s="161"/>
      <c r="AI907" s="161"/>
      <c r="AJ907" s="161"/>
    </row>
    <row r="908">
      <c r="A908" s="161"/>
      <c r="B908" s="161"/>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c r="AF908" s="161"/>
      <c r="AG908" s="161"/>
      <c r="AH908" s="161"/>
      <c r="AI908" s="161"/>
      <c r="AJ908" s="161"/>
    </row>
    <row r="909">
      <c r="A909" s="161"/>
      <c r="B909" s="161"/>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c r="AF909" s="161"/>
      <c r="AG909" s="161"/>
      <c r="AH909" s="161"/>
      <c r="AI909" s="161"/>
      <c r="AJ909" s="161"/>
    </row>
    <row r="910">
      <c r="A910" s="161"/>
      <c r="B910" s="161"/>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c r="AF910" s="161"/>
      <c r="AG910" s="161"/>
      <c r="AH910" s="161"/>
      <c r="AI910" s="161"/>
      <c r="AJ910" s="161"/>
    </row>
    <row r="911">
      <c r="A911" s="161"/>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c r="AF911" s="161"/>
      <c r="AG911" s="161"/>
      <c r="AH911" s="161"/>
      <c r="AI911" s="161"/>
      <c r="AJ911" s="161"/>
    </row>
    <row r="912">
      <c r="A912" s="16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c r="AF912" s="161"/>
      <c r="AG912" s="161"/>
      <c r="AH912" s="161"/>
      <c r="AI912" s="161"/>
      <c r="AJ912" s="161"/>
    </row>
    <row r="913">
      <c r="A913" s="161"/>
      <c r="B913" s="161"/>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c r="AF913" s="161"/>
      <c r="AG913" s="161"/>
      <c r="AH913" s="161"/>
      <c r="AI913" s="161"/>
      <c r="AJ913" s="161"/>
    </row>
    <row r="914">
      <c r="A914" s="161"/>
      <c r="B914" s="161"/>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c r="AF914" s="161"/>
      <c r="AG914" s="161"/>
      <c r="AH914" s="161"/>
      <c r="AI914" s="161"/>
      <c r="AJ914" s="161"/>
    </row>
    <row r="915">
      <c r="A915" s="161"/>
      <c r="B915" s="161"/>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c r="AF915" s="161"/>
      <c r="AG915" s="161"/>
      <c r="AH915" s="161"/>
      <c r="AI915" s="161"/>
      <c r="AJ915" s="161"/>
    </row>
    <row r="916">
      <c r="A916" s="161"/>
      <c r="B916" s="161"/>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c r="AF916" s="161"/>
      <c r="AG916" s="161"/>
      <c r="AH916" s="161"/>
      <c r="AI916" s="161"/>
      <c r="AJ916" s="161"/>
    </row>
    <row r="917">
      <c r="A917" s="161"/>
      <c r="B917" s="161"/>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c r="AF917" s="161"/>
      <c r="AG917" s="161"/>
      <c r="AH917" s="161"/>
      <c r="AI917" s="161"/>
      <c r="AJ917" s="161"/>
    </row>
    <row r="918">
      <c r="A918" s="161"/>
      <c r="B918" s="161"/>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c r="AF918" s="161"/>
      <c r="AG918" s="161"/>
      <c r="AH918" s="161"/>
      <c r="AI918" s="161"/>
      <c r="AJ918" s="161"/>
    </row>
    <row r="919">
      <c r="A919" s="161"/>
      <c r="B919" s="161"/>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c r="AF919" s="161"/>
      <c r="AG919" s="161"/>
      <c r="AH919" s="161"/>
      <c r="AI919" s="161"/>
      <c r="AJ919" s="161"/>
    </row>
    <row r="920">
      <c r="A920" s="161"/>
      <c r="B920" s="161"/>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c r="AF920" s="161"/>
      <c r="AG920" s="161"/>
      <c r="AH920" s="161"/>
      <c r="AI920" s="161"/>
      <c r="AJ920" s="161"/>
    </row>
    <row r="921">
      <c r="A921" s="161"/>
      <c r="B921" s="161"/>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c r="AF921" s="161"/>
      <c r="AG921" s="161"/>
      <c r="AH921" s="161"/>
      <c r="AI921" s="161"/>
      <c r="AJ921" s="161"/>
    </row>
    <row r="922">
      <c r="A922" s="161"/>
      <c r="B922" s="161"/>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c r="AF922" s="161"/>
      <c r="AG922" s="161"/>
      <c r="AH922" s="161"/>
      <c r="AI922" s="161"/>
      <c r="AJ922" s="161"/>
    </row>
    <row r="923">
      <c r="A923" s="161"/>
      <c r="B923" s="161"/>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c r="AF923" s="161"/>
      <c r="AG923" s="161"/>
      <c r="AH923" s="161"/>
      <c r="AI923" s="161"/>
      <c r="AJ923" s="161"/>
    </row>
    <row r="924">
      <c r="A924" s="161"/>
      <c r="B924" s="161"/>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c r="AF924" s="161"/>
      <c r="AG924" s="161"/>
      <c r="AH924" s="161"/>
      <c r="AI924" s="161"/>
      <c r="AJ924" s="161"/>
    </row>
    <row r="925">
      <c r="A925" s="161"/>
      <c r="B925" s="161"/>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c r="AF925" s="161"/>
      <c r="AG925" s="161"/>
      <c r="AH925" s="161"/>
      <c r="AI925" s="161"/>
      <c r="AJ925" s="161"/>
    </row>
    <row r="926">
      <c r="A926" s="161"/>
      <c r="B926" s="161"/>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c r="AF926" s="161"/>
      <c r="AG926" s="161"/>
      <c r="AH926" s="161"/>
      <c r="AI926" s="161"/>
      <c r="AJ926" s="161"/>
    </row>
    <row r="927">
      <c r="A927" s="161"/>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c r="AF927" s="161"/>
      <c r="AG927" s="161"/>
      <c r="AH927" s="161"/>
      <c r="AI927" s="161"/>
      <c r="AJ927" s="161"/>
    </row>
    <row r="928">
      <c r="A928" s="161"/>
      <c r="B928" s="161"/>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c r="AF928" s="161"/>
      <c r="AG928" s="161"/>
      <c r="AH928" s="161"/>
      <c r="AI928" s="161"/>
      <c r="AJ928" s="161"/>
    </row>
    <row r="929">
      <c r="A929" s="161"/>
      <c r="B929" s="161"/>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c r="AF929" s="161"/>
      <c r="AG929" s="161"/>
      <c r="AH929" s="161"/>
      <c r="AI929" s="161"/>
      <c r="AJ929" s="161"/>
    </row>
    <row r="930">
      <c r="A930" s="161"/>
      <c r="B930" s="161"/>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c r="AF930" s="161"/>
      <c r="AG930" s="161"/>
      <c r="AH930" s="161"/>
      <c r="AI930" s="161"/>
      <c r="AJ930" s="161"/>
    </row>
    <row r="931">
      <c r="A931" s="161"/>
      <c r="B931" s="161"/>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c r="AF931" s="161"/>
      <c r="AG931" s="161"/>
      <c r="AH931" s="161"/>
      <c r="AI931" s="161"/>
      <c r="AJ931" s="161"/>
    </row>
    <row r="932">
      <c r="A932" s="161"/>
      <c r="B932" s="161"/>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c r="AF932" s="161"/>
      <c r="AG932" s="161"/>
      <c r="AH932" s="161"/>
      <c r="AI932" s="161"/>
      <c r="AJ932" s="161"/>
    </row>
    <row r="933">
      <c r="A933" s="161"/>
      <c r="B933" s="161"/>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c r="AF933" s="161"/>
      <c r="AG933" s="161"/>
      <c r="AH933" s="161"/>
      <c r="AI933" s="161"/>
      <c r="AJ933" s="161"/>
    </row>
    <row r="934">
      <c r="A934" s="161"/>
      <c r="B934" s="161"/>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c r="AF934" s="161"/>
      <c r="AG934" s="161"/>
      <c r="AH934" s="161"/>
      <c r="AI934" s="161"/>
      <c r="AJ934" s="161"/>
    </row>
    <row r="935">
      <c r="A935" s="161"/>
      <c r="B935" s="161"/>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c r="AF935" s="161"/>
      <c r="AG935" s="161"/>
      <c r="AH935" s="161"/>
      <c r="AI935" s="161"/>
      <c r="AJ935" s="161"/>
    </row>
    <row r="936">
      <c r="A936" s="161"/>
      <c r="B936" s="161"/>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c r="AF936" s="161"/>
      <c r="AG936" s="161"/>
      <c r="AH936" s="161"/>
      <c r="AI936" s="161"/>
      <c r="AJ936" s="161"/>
    </row>
    <row r="937">
      <c r="A937" s="161"/>
      <c r="B937" s="161"/>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c r="AF937" s="161"/>
      <c r="AG937" s="161"/>
      <c r="AH937" s="161"/>
      <c r="AI937" s="161"/>
      <c r="AJ937" s="161"/>
    </row>
    <row r="938">
      <c r="A938" s="161"/>
      <c r="B938" s="161"/>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c r="AF938" s="161"/>
      <c r="AG938" s="161"/>
      <c r="AH938" s="161"/>
      <c r="AI938" s="161"/>
      <c r="AJ938" s="161"/>
    </row>
    <row r="939">
      <c r="A939" s="161"/>
      <c r="B939" s="161"/>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c r="AF939" s="161"/>
      <c r="AG939" s="161"/>
      <c r="AH939" s="161"/>
      <c r="AI939" s="161"/>
      <c r="AJ939" s="161"/>
    </row>
    <row r="940">
      <c r="A940" s="161"/>
      <c r="B940" s="161"/>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c r="AF940" s="161"/>
      <c r="AG940" s="161"/>
      <c r="AH940" s="161"/>
      <c r="AI940" s="161"/>
      <c r="AJ940" s="161"/>
    </row>
    <row r="941">
      <c r="A941" s="161"/>
      <c r="B941" s="161"/>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c r="AF941" s="161"/>
      <c r="AG941" s="161"/>
      <c r="AH941" s="161"/>
      <c r="AI941" s="161"/>
      <c r="AJ941" s="161"/>
    </row>
    <row r="942">
      <c r="A942" s="161"/>
      <c r="B942" s="161"/>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c r="AF942" s="161"/>
      <c r="AG942" s="161"/>
      <c r="AH942" s="161"/>
      <c r="AI942" s="161"/>
      <c r="AJ942" s="161"/>
    </row>
    <row r="943">
      <c r="A943" s="161"/>
      <c r="B943" s="161"/>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c r="AF943" s="161"/>
      <c r="AG943" s="161"/>
      <c r="AH943" s="161"/>
      <c r="AI943" s="161"/>
      <c r="AJ943" s="161"/>
    </row>
    <row r="944">
      <c r="A944" s="161"/>
      <c r="B944" s="161"/>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c r="AF944" s="161"/>
      <c r="AG944" s="161"/>
      <c r="AH944" s="161"/>
      <c r="AI944" s="161"/>
      <c r="AJ944" s="161"/>
    </row>
    <row r="945">
      <c r="A945" s="161"/>
      <c r="B945" s="161"/>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c r="AF945" s="161"/>
      <c r="AG945" s="161"/>
      <c r="AH945" s="161"/>
      <c r="AI945" s="161"/>
      <c r="AJ945" s="161"/>
    </row>
    <row r="946">
      <c r="A946" s="161"/>
      <c r="B946" s="161"/>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c r="AF946" s="161"/>
      <c r="AG946" s="161"/>
      <c r="AH946" s="161"/>
      <c r="AI946" s="161"/>
      <c r="AJ946" s="161"/>
    </row>
    <row r="947">
      <c r="A947" s="161"/>
      <c r="B947" s="161"/>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c r="AF947" s="161"/>
      <c r="AG947" s="161"/>
      <c r="AH947" s="161"/>
      <c r="AI947" s="161"/>
      <c r="AJ947" s="161"/>
    </row>
    <row r="948">
      <c r="A948" s="161"/>
      <c r="B948" s="161"/>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c r="AF948" s="161"/>
      <c r="AG948" s="161"/>
      <c r="AH948" s="161"/>
      <c r="AI948" s="161"/>
      <c r="AJ948" s="161"/>
    </row>
    <row r="949">
      <c r="A949" s="161"/>
      <c r="B949" s="161"/>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c r="AF949" s="161"/>
      <c r="AG949" s="161"/>
      <c r="AH949" s="161"/>
      <c r="AI949" s="161"/>
      <c r="AJ949" s="161"/>
    </row>
    <row r="950">
      <c r="A950" s="161"/>
      <c r="B950" s="161"/>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c r="AF950" s="161"/>
      <c r="AG950" s="161"/>
      <c r="AH950" s="161"/>
      <c r="AI950" s="161"/>
      <c r="AJ950" s="161"/>
    </row>
    <row r="951">
      <c r="A951" s="161"/>
      <c r="B951" s="161"/>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c r="AF951" s="161"/>
      <c r="AG951" s="161"/>
      <c r="AH951" s="161"/>
      <c r="AI951" s="161"/>
      <c r="AJ951" s="161"/>
    </row>
    <row r="952">
      <c r="A952" s="161"/>
      <c r="B952" s="161"/>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c r="AF952" s="161"/>
      <c r="AG952" s="161"/>
      <c r="AH952" s="161"/>
      <c r="AI952" s="161"/>
      <c r="AJ952" s="161"/>
    </row>
    <row r="953">
      <c r="A953" s="161"/>
      <c r="B953" s="161"/>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c r="AF953" s="161"/>
      <c r="AG953" s="161"/>
      <c r="AH953" s="161"/>
      <c r="AI953" s="161"/>
      <c r="AJ953" s="161"/>
    </row>
    <row r="954">
      <c r="A954" s="161"/>
      <c r="B954" s="161"/>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c r="AF954" s="161"/>
      <c r="AG954" s="161"/>
      <c r="AH954" s="161"/>
      <c r="AI954" s="161"/>
      <c r="AJ954" s="161"/>
    </row>
    <row r="955">
      <c r="A955" s="161"/>
      <c r="B955" s="161"/>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c r="AF955" s="161"/>
      <c r="AG955" s="161"/>
      <c r="AH955" s="161"/>
      <c r="AI955" s="161"/>
      <c r="AJ955" s="161"/>
    </row>
    <row r="956">
      <c r="A956" s="161"/>
      <c r="B956" s="161"/>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c r="AF956" s="161"/>
      <c r="AG956" s="161"/>
      <c r="AH956" s="161"/>
      <c r="AI956" s="161"/>
      <c r="AJ956" s="161"/>
    </row>
    <row r="957">
      <c r="A957" s="161"/>
      <c r="B957" s="161"/>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c r="AF957" s="161"/>
      <c r="AG957" s="161"/>
      <c r="AH957" s="161"/>
      <c r="AI957" s="161"/>
      <c r="AJ957" s="161"/>
    </row>
    <row r="958">
      <c r="A958" s="161"/>
      <c r="B958" s="161"/>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c r="AF958" s="161"/>
      <c r="AG958" s="161"/>
      <c r="AH958" s="161"/>
      <c r="AI958" s="161"/>
      <c r="AJ958" s="161"/>
    </row>
    <row r="959">
      <c r="A959" s="161"/>
      <c r="B959" s="161"/>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c r="AF959" s="161"/>
      <c r="AG959" s="161"/>
      <c r="AH959" s="161"/>
      <c r="AI959" s="161"/>
      <c r="AJ959" s="161"/>
    </row>
    <row r="960">
      <c r="A960" s="161"/>
      <c r="B960" s="161"/>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c r="AF960" s="161"/>
      <c r="AG960" s="161"/>
      <c r="AH960" s="161"/>
      <c r="AI960" s="161"/>
      <c r="AJ960" s="161"/>
    </row>
    <row r="961">
      <c r="A961" s="161"/>
      <c r="B961" s="161"/>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c r="AF961" s="161"/>
      <c r="AG961" s="161"/>
      <c r="AH961" s="161"/>
      <c r="AI961" s="161"/>
      <c r="AJ961" s="161"/>
    </row>
    <row r="962">
      <c r="A962" s="161"/>
      <c r="B962" s="161"/>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c r="AF962" s="161"/>
      <c r="AG962" s="161"/>
      <c r="AH962" s="161"/>
      <c r="AI962" s="161"/>
      <c r="AJ962" s="161"/>
    </row>
    <row r="963">
      <c r="A963" s="161"/>
      <c r="B963" s="161"/>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c r="AF963" s="161"/>
      <c r="AG963" s="161"/>
      <c r="AH963" s="161"/>
      <c r="AI963" s="161"/>
      <c r="AJ963" s="161"/>
    </row>
    <row r="964">
      <c r="A964" s="161"/>
      <c r="B964" s="161"/>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c r="AF964" s="161"/>
      <c r="AG964" s="161"/>
      <c r="AH964" s="161"/>
      <c r="AI964" s="161"/>
      <c r="AJ964" s="161"/>
    </row>
    <row r="965">
      <c r="A965" s="161"/>
      <c r="B965" s="161"/>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c r="AF965" s="161"/>
      <c r="AG965" s="161"/>
      <c r="AH965" s="161"/>
      <c r="AI965" s="161"/>
      <c r="AJ965" s="161"/>
    </row>
    <row r="966">
      <c r="A966" s="161"/>
      <c r="B966" s="161"/>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c r="AF966" s="161"/>
      <c r="AG966" s="161"/>
      <c r="AH966" s="161"/>
      <c r="AI966" s="161"/>
      <c r="AJ966" s="161"/>
    </row>
    <row r="967">
      <c r="A967" s="161"/>
      <c r="B967" s="161"/>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c r="AF967" s="161"/>
      <c r="AG967" s="161"/>
      <c r="AH967" s="161"/>
      <c r="AI967" s="161"/>
      <c r="AJ967" s="161"/>
    </row>
    <row r="968">
      <c r="A968" s="161"/>
      <c r="B968" s="161"/>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c r="AF968" s="161"/>
      <c r="AG968" s="161"/>
      <c r="AH968" s="161"/>
      <c r="AI968" s="161"/>
      <c r="AJ968" s="161"/>
    </row>
    <row r="969">
      <c r="A969" s="161"/>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c r="AF969" s="161"/>
      <c r="AG969" s="161"/>
      <c r="AH969" s="161"/>
      <c r="AI969" s="161"/>
      <c r="AJ969" s="161"/>
    </row>
    <row r="970">
      <c r="A970" s="161"/>
      <c r="B970" s="161"/>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c r="AF970" s="161"/>
      <c r="AG970" s="161"/>
      <c r="AH970" s="161"/>
      <c r="AI970" s="161"/>
      <c r="AJ970" s="161"/>
    </row>
    <row r="971">
      <c r="A971" s="161"/>
      <c r="B971" s="161"/>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c r="AF971" s="161"/>
      <c r="AG971" s="161"/>
      <c r="AH971" s="161"/>
      <c r="AI971" s="161"/>
      <c r="AJ971" s="161"/>
    </row>
    <row r="972">
      <c r="A972" s="161"/>
      <c r="B972" s="161"/>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c r="AF972" s="161"/>
      <c r="AG972" s="161"/>
      <c r="AH972" s="161"/>
      <c r="AI972" s="161"/>
      <c r="AJ972" s="161"/>
    </row>
    <row r="973">
      <c r="A973" s="161"/>
      <c r="B973" s="161"/>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c r="AF973" s="161"/>
      <c r="AG973" s="161"/>
      <c r="AH973" s="161"/>
      <c r="AI973" s="161"/>
      <c r="AJ973" s="161"/>
    </row>
    <row r="974">
      <c r="A974" s="161"/>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c r="AF974" s="161"/>
      <c r="AG974" s="161"/>
      <c r="AH974" s="161"/>
      <c r="AI974" s="161"/>
      <c r="AJ974" s="161"/>
    </row>
    <row r="975">
      <c r="A975" s="161"/>
      <c r="B975" s="161"/>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c r="AF975" s="161"/>
      <c r="AG975" s="161"/>
      <c r="AH975" s="161"/>
      <c r="AI975" s="161"/>
      <c r="AJ975" s="161"/>
    </row>
    <row r="976">
      <c r="A976" s="161"/>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c r="AF976" s="161"/>
      <c r="AG976" s="161"/>
      <c r="AH976" s="161"/>
      <c r="AI976" s="161"/>
      <c r="AJ976" s="161"/>
    </row>
    <row r="977">
      <c r="A977" s="16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c r="AF977" s="161"/>
      <c r="AG977" s="161"/>
      <c r="AH977" s="161"/>
      <c r="AI977" s="161"/>
      <c r="AJ977" s="161"/>
    </row>
    <row r="978">
      <c r="A978" s="161"/>
      <c r="B978" s="161"/>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c r="AF978" s="161"/>
      <c r="AG978" s="161"/>
      <c r="AH978" s="161"/>
      <c r="AI978" s="161"/>
      <c r="AJ978" s="161"/>
    </row>
    <row r="979">
      <c r="A979" s="161"/>
      <c r="B979" s="161"/>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c r="AF979" s="161"/>
      <c r="AG979" s="161"/>
      <c r="AH979" s="161"/>
      <c r="AI979" s="161"/>
      <c r="AJ979" s="161"/>
    </row>
    <row r="980">
      <c r="A980" s="161"/>
      <c r="B980" s="161"/>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c r="AF980" s="161"/>
      <c r="AG980" s="161"/>
      <c r="AH980" s="161"/>
      <c r="AI980" s="161"/>
      <c r="AJ980" s="161"/>
    </row>
    <row r="981">
      <c r="A981" s="161"/>
      <c r="B981" s="161"/>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c r="AF981" s="161"/>
      <c r="AG981" s="161"/>
      <c r="AH981" s="161"/>
      <c r="AI981" s="161"/>
      <c r="AJ981" s="161"/>
    </row>
    <row r="982">
      <c r="A982" s="161"/>
      <c r="B982" s="161"/>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c r="AF982" s="161"/>
      <c r="AG982" s="161"/>
      <c r="AH982" s="161"/>
      <c r="AI982" s="161"/>
      <c r="AJ982" s="161"/>
    </row>
    <row r="983">
      <c r="A983" s="161"/>
      <c r="B983" s="161"/>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c r="AF983" s="161"/>
      <c r="AG983" s="161"/>
      <c r="AH983" s="161"/>
      <c r="AI983" s="161"/>
      <c r="AJ983" s="161"/>
    </row>
    <row r="984">
      <c r="A984" s="161"/>
      <c r="B984" s="161"/>
      <c r="C984" s="161"/>
      <c r="D984" s="161"/>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c r="AF984" s="161"/>
      <c r="AG984" s="161"/>
      <c r="AH984" s="161"/>
      <c r="AI984" s="161"/>
      <c r="AJ984" s="161"/>
    </row>
    <row r="985">
      <c r="A985" s="161"/>
      <c r="B985" s="161"/>
      <c r="C985" s="161"/>
      <c r="D985" s="161"/>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c r="AF985" s="161"/>
      <c r="AG985" s="161"/>
      <c r="AH985" s="161"/>
      <c r="AI985" s="161"/>
      <c r="AJ985" s="161"/>
    </row>
    <row r="986">
      <c r="A986" s="161"/>
      <c r="B986" s="161"/>
      <c r="C986" s="161"/>
      <c r="D986" s="161"/>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c r="AF986" s="161"/>
      <c r="AG986" s="161"/>
      <c r="AH986" s="161"/>
      <c r="AI986" s="161"/>
      <c r="AJ986" s="161"/>
    </row>
    <row r="987">
      <c r="A987" s="161"/>
      <c r="B987" s="161"/>
      <c r="C987" s="161"/>
      <c r="D987" s="161"/>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c r="AF987" s="161"/>
      <c r="AG987" s="161"/>
      <c r="AH987" s="161"/>
      <c r="AI987" s="161"/>
      <c r="AJ987" s="161"/>
    </row>
    <row r="988">
      <c r="A988" s="161"/>
      <c r="B988" s="161"/>
      <c r="C988" s="161"/>
      <c r="D988" s="161"/>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c r="AF988" s="161"/>
      <c r="AG988" s="161"/>
      <c r="AH988" s="161"/>
      <c r="AI988" s="161"/>
      <c r="AJ988" s="161"/>
    </row>
    <row r="989">
      <c r="A989" s="161"/>
      <c r="B989" s="161"/>
      <c r="C989" s="161"/>
      <c r="D989" s="161"/>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c r="AF989" s="161"/>
      <c r="AG989" s="161"/>
      <c r="AH989" s="161"/>
      <c r="AI989" s="161"/>
      <c r="AJ989" s="161"/>
    </row>
    <row r="990">
      <c r="A990" s="161"/>
      <c r="B990" s="161"/>
      <c r="C990" s="161"/>
      <c r="D990" s="161"/>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c r="AF990" s="161"/>
      <c r="AG990" s="161"/>
      <c r="AH990" s="161"/>
      <c r="AI990" s="161"/>
      <c r="AJ990" s="161"/>
    </row>
    <row r="991">
      <c r="A991" s="161"/>
      <c r="B991" s="161"/>
      <c r="C991" s="161"/>
      <c r="D991" s="161"/>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c r="AF991" s="161"/>
      <c r="AG991" s="161"/>
      <c r="AH991" s="161"/>
      <c r="AI991" s="161"/>
      <c r="AJ991" s="161"/>
    </row>
    <row r="992">
      <c r="A992" s="161"/>
      <c r="B992" s="161"/>
      <c r="C992" s="161"/>
      <c r="D992" s="161"/>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c r="AF992" s="161"/>
      <c r="AG992" s="161"/>
      <c r="AH992" s="161"/>
      <c r="AI992" s="161"/>
      <c r="AJ992" s="161"/>
    </row>
    <row r="993">
      <c r="A993" s="161"/>
      <c r="B993" s="161"/>
      <c r="C993" s="161"/>
      <c r="D993" s="161"/>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c r="AF993" s="161"/>
      <c r="AG993" s="161"/>
      <c r="AH993" s="161"/>
      <c r="AI993" s="161"/>
      <c r="AJ993" s="161"/>
    </row>
    <row r="994">
      <c r="A994" s="161"/>
      <c r="B994" s="161"/>
      <c r="C994" s="161"/>
      <c r="D994" s="161"/>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c r="AF994" s="161"/>
      <c r="AG994" s="161"/>
      <c r="AH994" s="161"/>
      <c r="AI994" s="161"/>
      <c r="AJ994" s="161"/>
    </row>
    <row r="995">
      <c r="A995" s="161"/>
      <c r="B995" s="161"/>
      <c r="C995" s="161"/>
      <c r="D995" s="161"/>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c r="AF995" s="161"/>
      <c r="AG995" s="161"/>
      <c r="AH995" s="161"/>
      <c r="AI995" s="161"/>
      <c r="AJ995" s="161"/>
    </row>
    <row r="996">
      <c r="A996" s="161"/>
      <c r="B996" s="161"/>
      <c r="C996" s="161"/>
      <c r="D996" s="161"/>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c r="AF996" s="161"/>
      <c r="AG996" s="161"/>
      <c r="AH996" s="161"/>
      <c r="AI996" s="161"/>
      <c r="AJ996" s="161"/>
    </row>
    <row r="997">
      <c r="A997" s="161"/>
      <c r="B997" s="161"/>
      <c r="C997" s="161"/>
      <c r="D997" s="161"/>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c r="AF997" s="161"/>
      <c r="AG997" s="161"/>
      <c r="AH997" s="161"/>
      <c r="AI997" s="161"/>
      <c r="AJ997" s="161"/>
    </row>
    <row r="998">
      <c r="A998" s="161"/>
      <c r="B998" s="161"/>
      <c r="C998" s="161"/>
      <c r="D998" s="161"/>
      <c r="E998" s="161"/>
      <c r="F998" s="161"/>
      <c r="G998" s="161"/>
      <c r="H998" s="161"/>
      <c r="I998" s="161"/>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c r="AF998" s="161"/>
      <c r="AG998" s="161"/>
      <c r="AH998" s="161"/>
      <c r="AI998" s="161"/>
      <c r="AJ998" s="161"/>
    </row>
    <row r="999">
      <c r="A999" s="161"/>
      <c r="B999" s="161"/>
      <c r="C999" s="161"/>
      <c r="D999" s="161"/>
      <c r="E999" s="161"/>
      <c r="F999" s="161"/>
      <c r="G999" s="161"/>
      <c r="H999" s="161"/>
      <c r="I999" s="161"/>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c r="AF999" s="161"/>
      <c r="AG999" s="161"/>
      <c r="AH999" s="161"/>
      <c r="AI999" s="161"/>
      <c r="AJ999" s="161"/>
    </row>
    <row r="1000">
      <c r="A1000" s="161"/>
      <c r="B1000" s="161"/>
      <c r="C1000" s="161"/>
      <c r="D1000" s="161"/>
      <c r="E1000" s="161"/>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c r="AF1000" s="161"/>
      <c r="AG1000" s="161"/>
      <c r="AH1000" s="161"/>
      <c r="AI1000" s="161"/>
      <c r="AJ1000" s="161"/>
    </row>
    <row r="1001">
      <c r="A1001" s="161"/>
      <c r="B1001" s="161"/>
      <c r="C1001" s="161"/>
      <c r="D1001" s="161"/>
      <c r="E1001" s="161"/>
      <c r="F1001" s="161"/>
      <c r="G1001" s="161"/>
      <c r="H1001" s="161"/>
      <c r="I1001" s="161"/>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c r="AF1001" s="161"/>
      <c r="AG1001" s="161"/>
      <c r="AH1001" s="161"/>
      <c r="AI1001" s="161"/>
      <c r="AJ1001" s="161"/>
    </row>
    <row r="1002">
      <c r="A1002" s="161"/>
      <c r="B1002" s="161"/>
      <c r="C1002" s="161"/>
      <c r="D1002" s="161"/>
      <c r="E1002" s="161"/>
      <c r="F1002" s="161"/>
      <c r="G1002" s="161"/>
      <c r="H1002" s="161"/>
      <c r="I1002" s="161"/>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c r="AF1002" s="161"/>
      <c r="AG1002" s="161"/>
      <c r="AH1002" s="161"/>
      <c r="AI1002" s="161"/>
      <c r="AJ1002" s="161"/>
    </row>
    <row r="1003">
      <c r="A1003" s="161"/>
      <c r="B1003" s="161"/>
      <c r="C1003" s="161"/>
      <c r="D1003" s="161"/>
      <c r="E1003" s="161"/>
      <c r="F1003" s="161"/>
      <c r="G1003" s="161"/>
      <c r="H1003" s="161"/>
      <c r="I1003" s="161"/>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c r="AF1003" s="161"/>
      <c r="AG1003" s="161"/>
      <c r="AH1003" s="161"/>
      <c r="AI1003" s="161"/>
      <c r="AJ1003" s="161"/>
    </row>
    <row r="1004">
      <c r="A1004" s="161"/>
      <c r="B1004" s="161"/>
      <c r="C1004" s="161"/>
      <c r="D1004" s="161"/>
      <c r="E1004" s="161"/>
      <c r="F1004" s="161"/>
      <c r="G1004" s="161"/>
      <c r="H1004" s="161"/>
      <c r="I1004" s="161"/>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c r="AF1004" s="161"/>
      <c r="AG1004" s="161"/>
      <c r="AH1004" s="161"/>
      <c r="AI1004" s="161"/>
      <c r="AJ1004" s="161"/>
    </row>
    <row r="1005">
      <c r="A1005" s="161"/>
      <c r="B1005" s="161"/>
      <c r="C1005" s="161"/>
      <c r="D1005" s="161"/>
      <c r="E1005" s="161"/>
      <c r="F1005" s="161"/>
      <c r="G1005" s="161"/>
      <c r="H1005" s="161"/>
      <c r="I1005" s="161"/>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c r="AF1005" s="161"/>
      <c r="AG1005" s="161"/>
      <c r="AH1005" s="161"/>
      <c r="AI1005" s="161"/>
      <c r="AJ1005" s="161"/>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29" max="29" width="17.57"/>
    <col customWidth="1" min="34" max="34" width="15.43"/>
    <col customWidth="1" min="116" max="117" width="16.0"/>
  </cols>
  <sheetData>
    <row r="1">
      <c r="A1" s="19" t="s">
        <v>490</v>
      </c>
      <c r="B1" s="19" t="s">
        <v>0</v>
      </c>
      <c r="C1" s="19" t="s">
        <v>1</v>
      </c>
      <c r="D1" s="19" t="s">
        <v>2</v>
      </c>
      <c r="E1" s="19" t="s">
        <v>3</v>
      </c>
      <c r="F1" s="19" t="s">
        <v>4</v>
      </c>
      <c r="G1" s="19" t="s">
        <v>5</v>
      </c>
      <c r="H1" s="19" t="s">
        <v>6</v>
      </c>
      <c r="I1" s="19" t="s">
        <v>7</v>
      </c>
      <c r="J1" s="19" t="s">
        <v>8</v>
      </c>
      <c r="K1" s="19" t="s">
        <v>9</v>
      </c>
      <c r="L1" s="19" t="s">
        <v>10</v>
      </c>
      <c r="M1" s="19" t="s">
        <v>11</v>
      </c>
      <c r="N1" s="19" t="s">
        <v>12</v>
      </c>
      <c r="O1" s="19" t="s">
        <v>13</v>
      </c>
      <c r="P1" s="19" t="s">
        <v>14</v>
      </c>
      <c r="Q1" s="168" t="s">
        <v>15</v>
      </c>
      <c r="R1" s="19" t="s">
        <v>16</v>
      </c>
      <c r="S1" s="19" t="s">
        <v>17</v>
      </c>
      <c r="T1" s="168" t="s">
        <v>18</v>
      </c>
      <c r="U1" s="19" t="s">
        <v>19</v>
      </c>
      <c r="V1" s="19" t="s">
        <v>20</v>
      </c>
      <c r="W1" s="19" t="s">
        <v>21</v>
      </c>
      <c r="X1" s="19" t="s">
        <v>22</v>
      </c>
      <c r="Y1" s="168" t="s">
        <v>23</v>
      </c>
      <c r="Z1" s="168" t="s">
        <v>24</v>
      </c>
      <c r="AA1" s="19" t="s">
        <v>25</v>
      </c>
      <c r="AB1" s="168" t="s">
        <v>26</v>
      </c>
      <c r="AC1" s="169" t="s">
        <v>27</v>
      </c>
      <c r="AD1" s="19" t="s">
        <v>28</v>
      </c>
      <c r="AE1" s="168" t="s">
        <v>29</v>
      </c>
      <c r="AF1" s="168" t="s">
        <v>30</v>
      </c>
      <c r="AG1" s="19" t="s">
        <v>31</v>
      </c>
      <c r="AH1" s="170" t="s">
        <v>32</v>
      </c>
      <c r="AI1" s="19" t="s">
        <v>33</v>
      </c>
      <c r="AJ1" s="168" t="s">
        <v>34</v>
      </c>
      <c r="AK1" s="168" t="s">
        <v>35</v>
      </c>
      <c r="AL1" s="168" t="s">
        <v>36</v>
      </c>
      <c r="AM1" s="169" t="s">
        <v>37</v>
      </c>
      <c r="AN1" s="168" t="s">
        <v>38</v>
      </c>
      <c r="AO1" s="168" t="s">
        <v>39</v>
      </c>
      <c r="AP1" s="168" t="s">
        <v>40</v>
      </c>
      <c r="AQ1" s="19" t="s">
        <v>41</v>
      </c>
      <c r="AR1" s="19" t="s">
        <v>42</v>
      </c>
      <c r="AS1" s="19" t="s">
        <v>43</v>
      </c>
      <c r="AT1" s="19" t="s">
        <v>44</v>
      </c>
      <c r="AU1" s="19" t="s">
        <v>45</v>
      </c>
      <c r="AV1" s="19" t="s">
        <v>46</v>
      </c>
      <c r="AW1" s="19" t="s">
        <v>47</v>
      </c>
      <c r="AX1" s="19" t="s">
        <v>48</v>
      </c>
      <c r="AY1" s="19" t="s">
        <v>49</v>
      </c>
      <c r="AZ1" s="19" t="s">
        <v>50</v>
      </c>
      <c r="BA1" s="19" t="s">
        <v>52</v>
      </c>
      <c r="BB1" s="19" t="s">
        <v>53</v>
      </c>
      <c r="BC1" s="19" t="s">
        <v>54</v>
      </c>
      <c r="BD1" s="19" t="s">
        <v>55</v>
      </c>
      <c r="BE1" s="19" t="s">
        <v>56</v>
      </c>
      <c r="BF1" s="170" t="s">
        <v>57</v>
      </c>
      <c r="BG1" s="171" t="s">
        <v>58</v>
      </c>
      <c r="BH1" s="168" t="s">
        <v>59</v>
      </c>
      <c r="BI1" s="19" t="s">
        <v>60</v>
      </c>
      <c r="BJ1" s="19" t="s">
        <v>61</v>
      </c>
      <c r="BK1" s="168" t="s">
        <v>62</v>
      </c>
      <c r="BL1" s="170" t="s">
        <v>63</v>
      </c>
      <c r="BM1" s="168" t="s">
        <v>64</v>
      </c>
      <c r="BN1" s="19" t="s">
        <v>65</v>
      </c>
      <c r="BO1" s="19" t="s">
        <v>66</v>
      </c>
      <c r="BP1" s="168" t="s">
        <v>67</v>
      </c>
      <c r="BQ1" s="19" t="s">
        <v>68</v>
      </c>
      <c r="BR1" s="19" t="s">
        <v>69</v>
      </c>
      <c r="BS1" s="168" t="s">
        <v>70</v>
      </c>
      <c r="BT1" s="19" t="s">
        <v>71</v>
      </c>
      <c r="BU1" s="19" t="s">
        <v>72</v>
      </c>
      <c r="BV1" s="19" t="s">
        <v>73</v>
      </c>
      <c r="BW1" s="19" t="s">
        <v>74</v>
      </c>
      <c r="BX1" s="19" t="s">
        <v>75</v>
      </c>
      <c r="BY1" s="168" t="s">
        <v>76</v>
      </c>
      <c r="BZ1" s="19" t="s">
        <v>77</v>
      </c>
      <c r="CA1" s="19" t="s">
        <v>78</v>
      </c>
      <c r="CB1" s="19" t="s">
        <v>79</v>
      </c>
      <c r="CC1" s="19" t="s">
        <v>80</v>
      </c>
      <c r="CD1" s="19" t="s">
        <v>81</v>
      </c>
      <c r="CE1" s="19" t="s">
        <v>82</v>
      </c>
      <c r="CF1" s="19" t="s">
        <v>83</v>
      </c>
      <c r="CG1" s="19" t="s">
        <v>84</v>
      </c>
      <c r="CH1" s="168" t="s">
        <v>85</v>
      </c>
      <c r="CI1" s="168" t="s">
        <v>86</v>
      </c>
      <c r="CJ1" s="168" t="s">
        <v>87</v>
      </c>
      <c r="CK1" s="19" t="s">
        <v>88</v>
      </c>
      <c r="CL1" s="168" t="s">
        <v>89</v>
      </c>
      <c r="CM1" s="19" t="s">
        <v>90</v>
      </c>
      <c r="CN1" s="19" t="s">
        <v>91</v>
      </c>
      <c r="CO1" s="19" t="s">
        <v>92</v>
      </c>
      <c r="CP1" s="19" t="s">
        <v>93</v>
      </c>
      <c r="CQ1" s="19" t="s">
        <v>94</v>
      </c>
      <c r="CR1" s="172" t="s">
        <v>95</v>
      </c>
      <c r="CS1" s="19" t="s">
        <v>96</v>
      </c>
      <c r="CT1" s="19" t="s">
        <v>97</v>
      </c>
      <c r="CU1" s="168" t="s">
        <v>98</v>
      </c>
      <c r="CV1" s="19" t="s">
        <v>99</v>
      </c>
      <c r="CW1" s="19" t="s">
        <v>100</v>
      </c>
      <c r="CX1" s="168" t="s">
        <v>101</v>
      </c>
      <c r="CY1" s="19" t="s">
        <v>102</v>
      </c>
      <c r="CZ1" s="168" t="s">
        <v>103</v>
      </c>
      <c r="DA1" s="19" t="s">
        <v>104</v>
      </c>
      <c r="DB1" s="168" t="s">
        <v>105</v>
      </c>
      <c r="DC1" s="168" t="s">
        <v>106</v>
      </c>
      <c r="DD1" s="19" t="s">
        <v>107</v>
      </c>
      <c r="DE1" s="19" t="s">
        <v>108</v>
      </c>
      <c r="DF1" s="19" t="s">
        <v>109</v>
      </c>
      <c r="DG1" s="173" t="s">
        <v>110</v>
      </c>
      <c r="DH1" s="173" t="s">
        <v>111</v>
      </c>
      <c r="DI1" s="19" t="s">
        <v>112</v>
      </c>
      <c r="DJ1" s="19" t="s">
        <v>113</v>
      </c>
      <c r="DK1" s="19" t="s">
        <v>114</v>
      </c>
      <c r="DL1" s="168" t="s">
        <v>115</v>
      </c>
      <c r="DM1" s="19" t="s">
        <v>116</v>
      </c>
      <c r="DN1" s="173" t="s">
        <v>117</v>
      </c>
      <c r="DO1" s="173" t="s">
        <v>118</v>
      </c>
      <c r="DP1" s="173" t="s">
        <v>119</v>
      </c>
      <c r="DQ1" s="19" t="s">
        <v>120</v>
      </c>
      <c r="DR1" s="168" t="s">
        <v>121</v>
      </c>
      <c r="DS1" s="19" t="s">
        <v>122</v>
      </c>
      <c r="DT1" s="19" t="s">
        <v>123</v>
      </c>
    </row>
    <row r="2">
      <c r="A2" s="18" t="s">
        <v>491</v>
      </c>
      <c r="B2" s="24"/>
      <c r="C2" s="24"/>
      <c r="D2" s="24"/>
      <c r="E2" s="24"/>
      <c r="F2" s="174"/>
      <c r="G2" s="174"/>
      <c r="H2" s="24"/>
      <c r="I2" s="24"/>
      <c r="J2" s="175"/>
      <c r="K2" s="174"/>
      <c r="L2" s="174"/>
      <c r="M2" s="174"/>
      <c r="N2" s="24"/>
      <c r="O2" s="24"/>
      <c r="P2" s="174"/>
      <c r="Q2" s="24"/>
      <c r="R2" s="24"/>
      <c r="S2" s="174"/>
      <c r="T2" s="24"/>
      <c r="U2" s="24"/>
      <c r="V2" s="24"/>
      <c r="W2" s="24"/>
      <c r="X2" s="174"/>
      <c r="Y2" s="24"/>
      <c r="Z2" s="24"/>
      <c r="AA2" s="24"/>
      <c r="AB2" s="174"/>
      <c r="AC2" s="174"/>
      <c r="AD2" s="24"/>
      <c r="AE2" s="24"/>
      <c r="AF2" s="24"/>
      <c r="AG2" s="24"/>
      <c r="AH2" s="24"/>
      <c r="AI2" s="174"/>
      <c r="AJ2" s="24"/>
      <c r="AK2" s="24"/>
      <c r="AL2" s="24"/>
      <c r="AM2" s="24"/>
      <c r="AN2" s="174"/>
      <c r="AO2" s="174"/>
      <c r="AP2" s="174"/>
      <c r="AQ2" s="174"/>
      <c r="AR2" s="24"/>
      <c r="AS2" s="17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0"/>
      <c r="BT2" s="24"/>
      <c r="BU2" s="24"/>
      <c r="BV2" s="24"/>
      <c r="BW2" s="174"/>
      <c r="BX2" s="24"/>
      <c r="BY2" s="24"/>
      <c r="BZ2" s="24"/>
      <c r="CA2" s="24"/>
      <c r="CB2" s="24"/>
      <c r="CC2" s="174"/>
      <c r="CD2" s="174"/>
      <c r="CE2" s="24"/>
      <c r="CF2" s="24"/>
      <c r="CG2" s="24"/>
      <c r="CH2" s="24"/>
      <c r="CI2" s="24"/>
      <c r="CJ2" s="24"/>
      <c r="CK2" s="24"/>
      <c r="CL2" s="175"/>
      <c r="CM2" s="175"/>
      <c r="CN2" s="24"/>
      <c r="CO2" s="24"/>
      <c r="CP2" s="24"/>
      <c r="CQ2" s="24"/>
      <c r="CR2" s="24"/>
      <c r="CS2" s="24"/>
      <c r="CT2" s="24"/>
      <c r="CU2" s="24"/>
      <c r="CV2" s="24"/>
      <c r="CW2" s="174"/>
      <c r="CX2" s="24"/>
      <c r="CY2" s="24"/>
      <c r="CZ2" s="24"/>
      <c r="DA2" s="24"/>
      <c r="DB2" s="24"/>
      <c r="DC2" s="24"/>
      <c r="DD2" s="24"/>
      <c r="DE2" s="174"/>
      <c r="DF2" s="24"/>
      <c r="DG2" s="176"/>
      <c r="DH2" s="24"/>
      <c r="DI2" s="24"/>
      <c r="DJ2" s="24"/>
      <c r="DK2" s="174"/>
      <c r="DL2" s="174"/>
      <c r="DM2" s="174"/>
      <c r="DN2" s="20"/>
      <c r="DO2" s="24"/>
      <c r="DP2" s="24"/>
      <c r="DQ2" s="24"/>
      <c r="DR2" s="24"/>
      <c r="DS2" s="24"/>
      <c r="DT2" s="24"/>
    </row>
    <row r="3">
      <c r="A3" s="18">
        <v>1990.0</v>
      </c>
      <c r="B3" s="24">
        <v>0.002039353</v>
      </c>
      <c r="C3" s="24">
        <v>6.79E-4</v>
      </c>
      <c r="D3" s="24">
        <v>0.1</v>
      </c>
      <c r="E3" s="24">
        <v>0.03</v>
      </c>
      <c r="F3" s="24" t="s">
        <v>492</v>
      </c>
      <c r="G3" s="24">
        <v>0.01</v>
      </c>
      <c r="H3" s="24" t="s">
        <v>492</v>
      </c>
      <c r="I3" s="24">
        <v>0.33</v>
      </c>
      <c r="J3" s="175">
        <v>1.2084E-5</v>
      </c>
      <c r="K3" s="24">
        <v>0.04</v>
      </c>
      <c r="L3" s="24" t="s">
        <v>492</v>
      </c>
      <c r="M3" s="174"/>
      <c r="N3" s="24">
        <v>0.02</v>
      </c>
      <c r="O3" s="24">
        <v>0.09</v>
      </c>
      <c r="P3" s="174"/>
      <c r="Q3" s="24">
        <v>0.04</v>
      </c>
      <c r="R3" s="24">
        <v>2.36</v>
      </c>
      <c r="S3" s="24">
        <v>0.05</v>
      </c>
      <c r="T3" s="24">
        <v>0.59</v>
      </c>
      <c r="U3" s="24">
        <v>0.28</v>
      </c>
      <c r="V3" s="24">
        <v>0.02</v>
      </c>
      <c r="W3" s="24">
        <v>0.56</v>
      </c>
      <c r="X3" s="174"/>
      <c r="Y3" s="24">
        <v>0.16</v>
      </c>
      <c r="Z3" s="24">
        <v>1.02</v>
      </c>
      <c r="AA3" s="24">
        <v>0.25</v>
      </c>
      <c r="AB3" s="24">
        <v>0.02</v>
      </c>
      <c r="AC3" s="174"/>
      <c r="AD3" s="24">
        <v>0.91</v>
      </c>
      <c r="AE3" s="24">
        <v>0.01</v>
      </c>
      <c r="AF3" s="24" t="s">
        <v>492</v>
      </c>
      <c r="AG3" s="24">
        <v>0.67</v>
      </c>
      <c r="AH3" s="24">
        <v>0.19</v>
      </c>
      <c r="AI3" s="174"/>
      <c r="AJ3" s="24">
        <v>0.09</v>
      </c>
      <c r="AK3" s="24">
        <v>0.21</v>
      </c>
      <c r="AL3" s="24">
        <v>0.04</v>
      </c>
      <c r="AM3" s="24"/>
      <c r="AN3" s="24">
        <v>0.03</v>
      </c>
      <c r="AO3" s="24">
        <v>0.09</v>
      </c>
      <c r="AP3" s="24">
        <v>0.16</v>
      </c>
      <c r="AQ3" s="174"/>
      <c r="AR3" s="24">
        <v>0.34</v>
      </c>
      <c r="AS3" s="174"/>
      <c r="AT3" s="24">
        <v>0.27</v>
      </c>
      <c r="AU3" s="24">
        <v>0.04</v>
      </c>
      <c r="AV3" s="24" t="s">
        <v>492</v>
      </c>
      <c r="AW3" s="24">
        <v>0.32</v>
      </c>
      <c r="AX3" s="177">
        <v>0.01</v>
      </c>
      <c r="AY3" s="24" t="s">
        <v>492</v>
      </c>
      <c r="AZ3" s="24">
        <v>0.17</v>
      </c>
      <c r="BA3" s="24">
        <v>0.02</v>
      </c>
      <c r="BB3" s="24">
        <v>0.6</v>
      </c>
      <c r="BC3" s="24">
        <v>0.3</v>
      </c>
      <c r="BD3" s="24">
        <v>0.02</v>
      </c>
      <c r="BE3" s="24" t="s">
        <v>492</v>
      </c>
      <c r="BF3" s="24" t="s">
        <v>492</v>
      </c>
      <c r="BG3" s="25">
        <v>0.007522172</v>
      </c>
      <c r="BH3" s="24">
        <v>0.29</v>
      </c>
      <c r="BI3" s="24" t="s">
        <v>492</v>
      </c>
      <c r="BJ3" s="24">
        <v>1.91</v>
      </c>
      <c r="BK3" s="24" t="s">
        <v>492</v>
      </c>
      <c r="BL3" s="24">
        <v>1.05E-4</v>
      </c>
      <c r="BM3" s="24"/>
      <c r="BN3" s="24">
        <v>0.9</v>
      </c>
      <c r="BO3" s="24">
        <v>0.24</v>
      </c>
      <c r="BP3" s="24">
        <v>0.02</v>
      </c>
      <c r="BQ3" s="24">
        <v>2.38</v>
      </c>
      <c r="BR3" s="24">
        <v>0.08</v>
      </c>
      <c r="BS3" s="24">
        <v>0.37</v>
      </c>
      <c r="BT3" s="24">
        <v>0.06</v>
      </c>
      <c r="BU3" s="24">
        <v>0.02</v>
      </c>
      <c r="BV3" s="24">
        <v>0.07</v>
      </c>
      <c r="BW3" s="174"/>
      <c r="BX3" s="24"/>
      <c r="BY3" s="24">
        <v>0.43</v>
      </c>
      <c r="BZ3" s="24">
        <v>0.04</v>
      </c>
      <c r="CA3" s="24">
        <v>0.6</v>
      </c>
      <c r="CB3" s="24" t="s">
        <v>492</v>
      </c>
      <c r="CC3" s="174"/>
      <c r="CD3" s="174"/>
      <c r="CE3" s="24">
        <v>0.04</v>
      </c>
      <c r="CF3" s="24">
        <v>0.08</v>
      </c>
      <c r="CG3" s="24">
        <v>0.31</v>
      </c>
      <c r="CH3" s="24"/>
      <c r="CI3" s="24">
        <v>0.1</v>
      </c>
      <c r="CJ3" s="24">
        <v>0.03</v>
      </c>
      <c r="CK3" s="24">
        <v>0.03</v>
      </c>
      <c r="CL3" s="175">
        <v>0.05</v>
      </c>
      <c r="CM3" s="175">
        <v>9.82082E-5</v>
      </c>
      <c r="CN3" s="24" t="s">
        <v>492</v>
      </c>
      <c r="CO3" s="24"/>
      <c r="CP3" s="24">
        <v>0.84</v>
      </c>
      <c r="CQ3" s="24">
        <v>0.013785</v>
      </c>
      <c r="CR3" s="25">
        <v>0.097476683</v>
      </c>
      <c r="CS3" s="24">
        <v>0.04</v>
      </c>
      <c r="CT3" s="24" t="s">
        <v>492</v>
      </c>
      <c r="CU3" s="24">
        <v>0.03</v>
      </c>
      <c r="CV3" s="24">
        <v>0.44</v>
      </c>
      <c r="CW3" s="24">
        <v>0.07</v>
      </c>
      <c r="CX3" s="24">
        <v>0.05</v>
      </c>
      <c r="CY3" s="24">
        <v>2.68E-4</v>
      </c>
      <c r="CZ3" s="24" t="s">
        <v>492</v>
      </c>
      <c r="DA3" s="24">
        <v>0.05</v>
      </c>
      <c r="DB3" s="24">
        <v>1.24</v>
      </c>
      <c r="DC3" s="24" t="s">
        <v>492</v>
      </c>
      <c r="DD3" s="24">
        <v>0.36</v>
      </c>
      <c r="DE3" s="174"/>
      <c r="DF3" s="24">
        <v>0.36</v>
      </c>
      <c r="DG3" s="24">
        <v>0.09</v>
      </c>
      <c r="DH3" s="24" t="str">
        <f>0.001855/DH33</f>
        <v>0.003040983607</v>
      </c>
      <c r="DI3" s="24">
        <v>1.89</v>
      </c>
      <c r="DJ3" s="24" t="s">
        <v>492</v>
      </c>
      <c r="DK3" s="174"/>
      <c r="DL3" s="24">
        <v>1.15</v>
      </c>
      <c r="DM3" s="174"/>
      <c r="DN3" s="24">
        <v>0.03</v>
      </c>
      <c r="DO3" s="24" t="s">
        <v>492</v>
      </c>
      <c r="DP3" s="24" t="s">
        <v>492</v>
      </c>
      <c r="DQ3" s="24" t="s">
        <v>492</v>
      </c>
      <c r="DR3" s="178">
        <v>8.886350157386147E-4</v>
      </c>
      <c r="DS3" s="24">
        <v>2.46</v>
      </c>
      <c r="DT3" s="24">
        <v>4.18</v>
      </c>
    </row>
    <row r="4">
      <c r="A4" s="18">
        <v>1991.0</v>
      </c>
      <c r="B4" s="24">
        <v>0.002738171</v>
      </c>
      <c r="C4" s="24">
        <v>6.31E-4</v>
      </c>
      <c r="D4" s="24">
        <v>0.12</v>
      </c>
      <c r="E4" s="24">
        <v>0.03</v>
      </c>
      <c r="F4" s="24" t="s">
        <v>492</v>
      </c>
      <c r="G4" s="24">
        <v>0.01</v>
      </c>
      <c r="H4" s="24" t="s">
        <v>492</v>
      </c>
      <c r="I4" s="24">
        <v>0.35</v>
      </c>
      <c r="J4" s="175">
        <v>2.54234E-5</v>
      </c>
      <c r="K4" s="24">
        <v>0.05</v>
      </c>
      <c r="L4" s="24" t="s">
        <v>492</v>
      </c>
      <c r="M4" s="174"/>
      <c r="N4" s="24">
        <v>0.02</v>
      </c>
      <c r="O4" s="24">
        <v>0.13</v>
      </c>
      <c r="P4" s="174"/>
      <c r="Q4" s="24">
        <v>0.04</v>
      </c>
      <c r="R4" s="24">
        <v>3.05</v>
      </c>
      <c r="S4" s="24">
        <v>0.04</v>
      </c>
      <c r="T4" s="24">
        <v>0.54</v>
      </c>
      <c r="U4" s="24">
        <v>0.33</v>
      </c>
      <c r="V4" s="24">
        <v>0.07</v>
      </c>
      <c r="W4" s="24">
        <v>0.64</v>
      </c>
      <c r="X4" s="174"/>
      <c r="Y4" s="24">
        <v>0.17</v>
      </c>
      <c r="Z4" s="24">
        <v>1.14</v>
      </c>
      <c r="AA4" s="24">
        <v>0.28</v>
      </c>
      <c r="AB4" s="24">
        <v>0.02</v>
      </c>
      <c r="AC4" s="174"/>
      <c r="AD4" s="24">
        <v>0.91</v>
      </c>
      <c r="AE4" s="24">
        <v>0.01</v>
      </c>
      <c r="AF4" s="24" t="s">
        <v>492</v>
      </c>
      <c r="AG4" s="24">
        <v>0.72</v>
      </c>
      <c r="AH4" s="24">
        <v>0.19</v>
      </c>
      <c r="AI4" s="174"/>
      <c r="AJ4" s="24">
        <v>0.15</v>
      </c>
      <c r="AK4" s="24">
        <v>0.25</v>
      </c>
      <c r="AL4" s="24">
        <v>0.04</v>
      </c>
      <c r="AM4" s="24"/>
      <c r="AN4" s="24">
        <v>0.03</v>
      </c>
      <c r="AO4" s="24">
        <v>0.1</v>
      </c>
      <c r="AP4" s="24">
        <v>0.19</v>
      </c>
      <c r="AQ4" s="174"/>
      <c r="AR4" s="24">
        <v>0.44</v>
      </c>
      <c r="AS4" s="174"/>
      <c r="AT4" s="24">
        <v>0.34</v>
      </c>
      <c r="AU4" s="24">
        <v>0.05</v>
      </c>
      <c r="AV4" s="24" t="s">
        <v>492</v>
      </c>
      <c r="AW4" s="24">
        <v>0.36</v>
      </c>
      <c r="AX4" s="177">
        <v>0.01</v>
      </c>
      <c r="AY4" s="24">
        <v>0.01</v>
      </c>
      <c r="AZ4" s="24">
        <v>0.22</v>
      </c>
      <c r="BA4" s="24">
        <v>0.05</v>
      </c>
      <c r="BB4" s="24">
        <v>0.67</v>
      </c>
      <c r="BC4" s="24">
        <v>0.26</v>
      </c>
      <c r="BD4" s="24">
        <v>0.02</v>
      </c>
      <c r="BE4" s="24" t="s">
        <v>492</v>
      </c>
      <c r="BF4" s="24" t="s">
        <v>492</v>
      </c>
      <c r="BG4" s="25">
        <v>0.019080934</v>
      </c>
      <c r="BH4" s="24">
        <v>0.32</v>
      </c>
      <c r="BI4" s="24" t="s">
        <v>492</v>
      </c>
      <c r="BJ4" s="24">
        <v>2.16</v>
      </c>
      <c r="BK4" s="24" t="s">
        <v>492</v>
      </c>
      <c r="BL4" s="24">
        <v>3.57E-4</v>
      </c>
      <c r="BM4" s="24"/>
      <c r="BN4" s="24">
        <v>1.24</v>
      </c>
      <c r="BO4" s="24">
        <v>0.26</v>
      </c>
      <c r="BP4" s="24">
        <v>0.02</v>
      </c>
      <c r="BQ4" s="24">
        <v>2.5</v>
      </c>
      <c r="BR4" s="24">
        <v>0.2</v>
      </c>
      <c r="BS4" s="24">
        <v>0.35</v>
      </c>
      <c r="BT4" s="24">
        <v>0.07</v>
      </c>
      <c r="BU4" s="24">
        <v>0.02</v>
      </c>
      <c r="BV4" s="24">
        <v>0.07</v>
      </c>
      <c r="BW4" s="174"/>
      <c r="BX4" s="24"/>
      <c r="BY4" s="24">
        <v>0.51</v>
      </c>
      <c r="BZ4" s="24">
        <v>0.07</v>
      </c>
      <c r="CA4" s="24">
        <v>0.89</v>
      </c>
      <c r="CB4" s="24" t="s">
        <v>492</v>
      </c>
      <c r="CC4" s="174"/>
      <c r="CD4" s="174"/>
      <c r="CE4" s="24">
        <v>0.04</v>
      </c>
      <c r="CF4" s="24">
        <v>0.1</v>
      </c>
      <c r="CG4" s="24">
        <v>0.36</v>
      </c>
      <c r="CH4" s="24"/>
      <c r="CI4" s="24">
        <v>0.13</v>
      </c>
      <c r="CJ4" s="24">
        <v>0.04</v>
      </c>
      <c r="CK4" s="24">
        <v>0.03</v>
      </c>
      <c r="CL4" s="24">
        <v>0.05</v>
      </c>
      <c r="CM4" s="24">
        <v>1.65609E-4</v>
      </c>
      <c r="CN4" s="24" t="s">
        <v>492</v>
      </c>
      <c r="CO4" s="24"/>
      <c r="CP4" s="24">
        <v>0.9</v>
      </c>
      <c r="CQ4" s="24">
        <v>0.023922</v>
      </c>
      <c r="CR4" s="25">
        <v>0.122362235</v>
      </c>
      <c r="CS4" s="24">
        <v>0.04</v>
      </c>
      <c r="CT4" s="24">
        <v>0.01</v>
      </c>
      <c r="CU4" s="24">
        <v>0.05</v>
      </c>
      <c r="CV4" s="24">
        <v>0.72</v>
      </c>
      <c r="CW4" s="24">
        <v>0.12</v>
      </c>
      <c r="CX4" s="24">
        <v>0.06</v>
      </c>
      <c r="CY4" s="24">
        <v>3.17E-4</v>
      </c>
      <c r="CZ4" s="24" t="s">
        <v>492</v>
      </c>
      <c r="DA4" s="24">
        <v>0.06</v>
      </c>
      <c r="DB4" s="24">
        <v>2.02</v>
      </c>
      <c r="DC4" s="24" t="s">
        <v>492</v>
      </c>
      <c r="DD4" s="24">
        <v>0.47</v>
      </c>
      <c r="DE4" s="174"/>
      <c r="DF4" s="24">
        <v>0.44</v>
      </c>
      <c r="DG4" s="24">
        <v>0.09</v>
      </c>
      <c r="DH4" s="24" t="str">
        <f>0.002001/DH33</f>
        <v>0.003280327869</v>
      </c>
      <c r="DI4" s="24">
        <v>1.55</v>
      </c>
      <c r="DJ4" s="24">
        <v>0.01</v>
      </c>
      <c r="DK4" s="174"/>
      <c r="DL4" s="24">
        <v>1.22</v>
      </c>
      <c r="DM4" s="174"/>
      <c r="DN4" s="24">
        <v>0.03</v>
      </c>
      <c r="DO4" s="24" t="s">
        <v>492</v>
      </c>
      <c r="DP4" s="24" t="s">
        <v>492</v>
      </c>
      <c r="DQ4" s="24" t="s">
        <v>492</v>
      </c>
      <c r="DR4" s="178">
        <v>5.61900315400266E-4</v>
      </c>
      <c r="DS4" s="24">
        <v>2.34</v>
      </c>
      <c r="DT4" s="24">
        <v>4.57</v>
      </c>
    </row>
    <row r="5">
      <c r="A5" s="18">
        <v>1992.0</v>
      </c>
      <c r="B5" s="24">
        <v>0.002977203</v>
      </c>
      <c r="C5" s="24">
        <v>7.16E-4</v>
      </c>
      <c r="D5" s="24">
        <v>0.13</v>
      </c>
      <c r="E5" s="24">
        <v>0.03</v>
      </c>
      <c r="F5" s="24" t="s">
        <v>492</v>
      </c>
      <c r="G5" s="24">
        <v>0.01</v>
      </c>
      <c r="H5" s="24" t="s">
        <v>492</v>
      </c>
      <c r="I5" s="24">
        <v>0.36</v>
      </c>
      <c r="J5" s="175">
        <v>3.79742E-5</v>
      </c>
      <c r="K5" s="24">
        <v>0.05</v>
      </c>
      <c r="L5" s="24" t="s">
        <v>492</v>
      </c>
      <c r="M5" s="174"/>
      <c r="N5" s="24">
        <v>0.03</v>
      </c>
      <c r="O5" s="24">
        <v>0.16</v>
      </c>
      <c r="P5" s="174"/>
      <c r="Q5" s="24">
        <v>0.05</v>
      </c>
      <c r="R5" s="24">
        <v>3.76</v>
      </c>
      <c r="S5" s="24">
        <v>0.04</v>
      </c>
      <c r="T5" s="24">
        <v>0.48</v>
      </c>
      <c r="U5" s="24">
        <v>0.41</v>
      </c>
      <c r="V5" s="24">
        <v>0.19</v>
      </c>
      <c r="W5" s="24">
        <v>0.71</v>
      </c>
      <c r="X5" s="174"/>
      <c r="Y5" s="24">
        <v>0.18</v>
      </c>
      <c r="Z5" s="24">
        <v>1.25</v>
      </c>
      <c r="AA5" s="24">
        <v>0.31</v>
      </c>
      <c r="AB5" s="24">
        <v>0.02</v>
      </c>
      <c r="AC5" s="174"/>
      <c r="AD5" s="24">
        <v>0.91</v>
      </c>
      <c r="AE5" s="24">
        <v>0.01</v>
      </c>
      <c r="AF5" s="24" t="s">
        <v>492</v>
      </c>
      <c r="AG5" s="24">
        <v>0.76</v>
      </c>
      <c r="AH5" s="24">
        <v>0.2</v>
      </c>
      <c r="AI5" s="174"/>
      <c r="AJ5" s="24">
        <v>0.22</v>
      </c>
      <c r="AK5" s="24">
        <v>0.28</v>
      </c>
      <c r="AL5" s="24">
        <v>0.04</v>
      </c>
      <c r="AM5" s="24"/>
      <c r="AN5" s="24">
        <v>0.04</v>
      </c>
      <c r="AO5" s="24">
        <v>0.11</v>
      </c>
      <c r="AP5" s="24">
        <v>0.23</v>
      </c>
      <c r="AQ5" s="174"/>
      <c r="AR5" s="24">
        <v>0.55</v>
      </c>
      <c r="AS5" s="174"/>
      <c r="AT5" s="24">
        <v>0.42</v>
      </c>
      <c r="AU5" s="24">
        <v>0.07</v>
      </c>
      <c r="AV5" s="24" t="s">
        <v>492</v>
      </c>
      <c r="AW5" s="24">
        <v>0.38</v>
      </c>
      <c r="AX5" s="177">
        <v>0.01</v>
      </c>
      <c r="AY5" s="24">
        <v>0.01</v>
      </c>
      <c r="AZ5" s="24">
        <v>0.27</v>
      </c>
      <c r="BA5" s="24">
        <v>0.08</v>
      </c>
      <c r="BB5" s="24">
        <v>0.73</v>
      </c>
      <c r="BC5" s="24">
        <v>0.22</v>
      </c>
      <c r="BD5" s="24">
        <v>0.03</v>
      </c>
      <c r="BE5" s="24" t="s">
        <v>492</v>
      </c>
      <c r="BF5" s="24" t="s">
        <v>492</v>
      </c>
      <c r="BG5" s="25">
        <v>0.012654867</v>
      </c>
      <c r="BH5" s="24">
        <v>0.33</v>
      </c>
      <c r="BI5" s="24" t="s">
        <v>492</v>
      </c>
      <c r="BJ5" s="24">
        <v>2.3</v>
      </c>
      <c r="BK5" s="24" t="s">
        <v>492</v>
      </c>
      <c r="BL5" s="24">
        <v>6.93E-4</v>
      </c>
      <c r="BM5" s="24"/>
      <c r="BN5" s="24">
        <v>1.74</v>
      </c>
      <c r="BO5" s="24">
        <v>0.29</v>
      </c>
      <c r="BP5" s="24">
        <v>0.03</v>
      </c>
      <c r="BQ5" s="24">
        <v>2.59</v>
      </c>
      <c r="BR5" s="24">
        <v>0.18</v>
      </c>
      <c r="BS5" s="24">
        <v>0.3</v>
      </c>
      <c r="BT5" s="24">
        <v>0.08</v>
      </c>
      <c r="BU5" s="24">
        <v>0.04</v>
      </c>
      <c r="BV5" s="24">
        <v>0.06</v>
      </c>
      <c r="BW5" s="174"/>
      <c r="BX5" s="24"/>
      <c r="BY5" s="24">
        <v>0.6</v>
      </c>
      <c r="BZ5" s="24">
        <v>0.09</v>
      </c>
      <c r="CA5" s="24">
        <v>1.31</v>
      </c>
      <c r="CB5" s="24" t="s">
        <v>492</v>
      </c>
      <c r="CC5" s="174"/>
      <c r="CD5" s="24">
        <v>0.005697</v>
      </c>
      <c r="CE5" s="24">
        <v>0.05</v>
      </c>
      <c r="CF5" s="24">
        <v>0.12</v>
      </c>
      <c r="CG5" s="24">
        <v>0.42</v>
      </c>
      <c r="CH5" s="24"/>
      <c r="CI5" s="24">
        <v>0.14</v>
      </c>
      <c r="CJ5" s="24">
        <v>0.05</v>
      </c>
      <c r="CK5" s="24">
        <v>0.03</v>
      </c>
      <c r="CL5" s="24">
        <v>0.05</v>
      </c>
      <c r="CM5" s="24">
        <v>4.89445E-4</v>
      </c>
      <c r="CN5" s="24" t="s">
        <v>492</v>
      </c>
      <c r="CO5" s="24"/>
      <c r="CP5" s="24">
        <v>0.8</v>
      </c>
      <c r="CQ5" s="24">
        <v>0.026389</v>
      </c>
      <c r="CR5" s="25">
        <v>0.187671431</v>
      </c>
      <c r="CS5" s="24">
        <v>0.05</v>
      </c>
      <c r="CT5" s="24">
        <v>0.02</v>
      </c>
      <c r="CU5" s="24">
        <v>0.06</v>
      </c>
      <c r="CV5" s="24">
        <v>1.1</v>
      </c>
      <c r="CW5" s="24">
        <v>0.18</v>
      </c>
      <c r="CX5" s="24">
        <v>0.06</v>
      </c>
      <c r="CY5" s="24">
        <v>3.34E-4</v>
      </c>
      <c r="CZ5" s="24" t="s">
        <v>492</v>
      </c>
      <c r="DA5" s="24">
        <v>0.07</v>
      </c>
      <c r="DB5" s="24">
        <v>2.9</v>
      </c>
      <c r="DC5" s="24" t="s">
        <v>492</v>
      </c>
      <c r="DD5" s="24">
        <v>0.49</v>
      </c>
      <c r="DE5" s="174"/>
      <c r="DF5" s="24">
        <v>0.51</v>
      </c>
      <c r="DG5" s="24">
        <v>0.1</v>
      </c>
      <c r="DH5" s="24" t="str">
        <f>0.001772/DH33</f>
        <v>0.002904918033</v>
      </c>
      <c r="DI5" s="24">
        <v>1.23</v>
      </c>
      <c r="DJ5" s="24">
        <v>0.02</v>
      </c>
      <c r="DK5" s="174"/>
      <c r="DL5" s="24">
        <v>1.22</v>
      </c>
      <c r="DM5" s="174"/>
      <c r="DN5" s="24">
        <v>0.04</v>
      </c>
      <c r="DO5" s="24" t="s">
        <v>492</v>
      </c>
      <c r="DP5" s="24">
        <v>0.01</v>
      </c>
      <c r="DQ5" s="24" t="s">
        <v>492</v>
      </c>
      <c r="DR5" s="178">
        <v>0.005848461109049528</v>
      </c>
      <c r="DS5" s="24">
        <v>2.27</v>
      </c>
      <c r="DT5" s="24">
        <v>4.78</v>
      </c>
    </row>
    <row r="6">
      <c r="A6" s="18">
        <v>1993.0</v>
      </c>
      <c r="B6" s="24">
        <v>0.003024858</v>
      </c>
      <c r="C6" s="24">
        <v>8.47E-4</v>
      </c>
      <c r="D6" s="24">
        <v>0.15</v>
      </c>
      <c r="E6" s="24">
        <v>0.03</v>
      </c>
      <c r="F6" s="24" t="s">
        <v>492</v>
      </c>
      <c r="G6" s="24">
        <v>0.01</v>
      </c>
      <c r="H6" s="24" t="s">
        <v>492</v>
      </c>
      <c r="I6" s="24">
        <v>0.37</v>
      </c>
      <c r="J6" s="175">
        <v>4.97622E-5</v>
      </c>
      <c r="K6" s="24">
        <v>0.06</v>
      </c>
      <c r="L6" s="24" t="s">
        <v>492</v>
      </c>
      <c r="M6" s="174"/>
      <c r="N6" s="24">
        <v>0.04</v>
      </c>
      <c r="O6" s="24">
        <v>0.19</v>
      </c>
      <c r="P6" s="174"/>
      <c r="Q6" s="24">
        <v>0.05</v>
      </c>
      <c r="R6" s="24">
        <v>4.36</v>
      </c>
      <c r="S6" s="24">
        <v>0.04</v>
      </c>
      <c r="T6" s="24">
        <v>0.41</v>
      </c>
      <c r="U6" s="24">
        <v>0.47</v>
      </c>
      <c r="V6" s="24">
        <v>0.34</v>
      </c>
      <c r="W6" s="24">
        <v>0.76</v>
      </c>
      <c r="X6" s="174"/>
      <c r="Y6" s="24">
        <v>0.2</v>
      </c>
      <c r="Z6" s="24">
        <v>1.33</v>
      </c>
      <c r="AA6" s="24">
        <v>0.34</v>
      </c>
      <c r="AB6" s="24">
        <v>0.02</v>
      </c>
      <c r="AC6" s="174"/>
      <c r="AD6" s="24">
        <v>0.87</v>
      </c>
      <c r="AE6" s="24">
        <v>0.02</v>
      </c>
      <c r="AF6" s="24" t="s">
        <v>492</v>
      </c>
      <c r="AG6" s="24">
        <v>0.79</v>
      </c>
      <c r="AH6" s="24">
        <v>0.21</v>
      </c>
      <c r="AI6" s="174"/>
      <c r="AJ6" s="24">
        <v>0.31</v>
      </c>
      <c r="AK6" s="24">
        <v>0.3</v>
      </c>
      <c r="AL6" s="24">
        <v>0.04</v>
      </c>
      <c r="AM6" s="24"/>
      <c r="AN6" s="24">
        <v>0.04</v>
      </c>
      <c r="AO6" s="24">
        <v>0.14</v>
      </c>
      <c r="AP6" s="24">
        <v>0.25</v>
      </c>
      <c r="AQ6" s="174"/>
      <c r="AR6" s="24">
        <v>0.64</v>
      </c>
      <c r="AS6" s="174"/>
      <c r="AT6" s="24">
        <v>0.5</v>
      </c>
      <c r="AU6" s="24">
        <v>0.1</v>
      </c>
      <c r="AV6" s="24" t="s">
        <v>492</v>
      </c>
      <c r="AW6" s="24">
        <v>0.41</v>
      </c>
      <c r="AX6" s="177">
        <v>0.01</v>
      </c>
      <c r="AY6" s="24">
        <v>0.02</v>
      </c>
      <c r="AZ6" s="24">
        <v>0.3</v>
      </c>
      <c r="BA6" s="24">
        <v>0.11</v>
      </c>
      <c r="BB6" s="24">
        <v>0.77</v>
      </c>
      <c r="BC6" s="24">
        <v>0.19</v>
      </c>
      <c r="BD6" s="24">
        <v>0.04</v>
      </c>
      <c r="BE6" s="24" t="s">
        <v>492</v>
      </c>
      <c r="BF6" s="24" t="s">
        <v>492</v>
      </c>
      <c r="BG6" s="25">
        <v>0.010544216</v>
      </c>
      <c r="BH6" s="24">
        <v>0.34</v>
      </c>
      <c r="BI6" s="24" t="s">
        <v>492</v>
      </c>
      <c r="BJ6" s="24">
        <v>2.28</v>
      </c>
      <c r="BK6" s="24" t="s">
        <v>492</v>
      </c>
      <c r="BL6" s="24">
        <v>0.001057</v>
      </c>
      <c r="BM6" s="24"/>
      <c r="BN6" s="24">
        <v>2.37</v>
      </c>
      <c r="BO6" s="24">
        <v>0.32</v>
      </c>
      <c r="BP6" s="24">
        <v>0.05</v>
      </c>
      <c r="BQ6" s="24">
        <v>2.59</v>
      </c>
      <c r="BR6" s="24">
        <v>0.12</v>
      </c>
      <c r="BS6" s="24">
        <v>0.28</v>
      </c>
      <c r="BT6" s="24">
        <v>0.09</v>
      </c>
      <c r="BU6" s="24">
        <v>0.05</v>
      </c>
      <c r="BV6" s="24">
        <v>0.05</v>
      </c>
      <c r="BW6" s="174"/>
      <c r="BX6" s="24"/>
      <c r="BY6" s="24">
        <v>0.71</v>
      </c>
      <c r="BZ6" s="24">
        <v>0.07</v>
      </c>
      <c r="CA6" s="24">
        <v>1.86</v>
      </c>
      <c r="CB6" s="24" t="s">
        <v>492</v>
      </c>
      <c r="CC6" s="174"/>
      <c r="CD6" s="24">
        <v>0.004791</v>
      </c>
      <c r="CE6" s="24">
        <v>0.05</v>
      </c>
      <c r="CF6" s="24">
        <v>0.14</v>
      </c>
      <c r="CG6" s="24">
        <v>0.47</v>
      </c>
      <c r="CH6" s="24"/>
      <c r="CI6" s="24">
        <v>0.13</v>
      </c>
      <c r="CJ6" s="24">
        <v>0.07</v>
      </c>
      <c r="CK6" s="24">
        <v>0.03</v>
      </c>
      <c r="CL6" s="24">
        <v>0.04</v>
      </c>
      <c r="CM6" s="24">
        <v>6.50837E-4</v>
      </c>
      <c r="CN6" s="24">
        <v>0.02</v>
      </c>
      <c r="CO6" s="24"/>
      <c r="CP6" s="24">
        <v>0.7</v>
      </c>
      <c r="CQ6" s="24">
        <v>0.01874</v>
      </c>
      <c r="CR6" s="25">
        <v>0.24876113</v>
      </c>
      <c r="CS6" s="24">
        <v>0.06</v>
      </c>
      <c r="CT6" s="24">
        <v>0.04</v>
      </c>
      <c r="CU6" s="24">
        <v>0.07</v>
      </c>
      <c r="CV6" s="24">
        <v>1.58</v>
      </c>
      <c r="CW6" s="24">
        <v>0.23</v>
      </c>
      <c r="CX6" s="24">
        <v>0.04</v>
      </c>
      <c r="CY6" s="24">
        <v>5.71E-4</v>
      </c>
      <c r="CZ6" s="24">
        <v>0.01</v>
      </c>
      <c r="DA6" s="24">
        <v>0.09</v>
      </c>
      <c r="DB6" s="24">
        <v>3.7</v>
      </c>
      <c r="DC6" s="24">
        <v>0.01</v>
      </c>
      <c r="DD6" s="24">
        <v>0.37</v>
      </c>
      <c r="DE6" s="174"/>
      <c r="DF6" s="24">
        <v>0.59</v>
      </c>
      <c r="DG6" s="24">
        <v>0.11</v>
      </c>
      <c r="DH6" s="24" t="str">
        <f>0.002038/DH33</f>
        <v>0.003340983607</v>
      </c>
      <c r="DI6" s="24">
        <v>0.97</v>
      </c>
      <c r="DJ6" s="24">
        <v>0.03</v>
      </c>
      <c r="DK6" s="174"/>
      <c r="DL6" s="24">
        <v>1.21</v>
      </c>
      <c r="DM6" s="174"/>
      <c r="DN6" s="24">
        <v>0.03</v>
      </c>
      <c r="DO6" s="24" t="s">
        <v>492</v>
      </c>
      <c r="DP6" s="24">
        <v>0.03</v>
      </c>
      <c r="DQ6" s="24" t="s">
        <v>492</v>
      </c>
      <c r="DR6" s="178">
        <v>0.0031443846597697814</v>
      </c>
      <c r="DS6" s="24">
        <v>2.16</v>
      </c>
      <c r="DT6" s="24">
        <v>4.8</v>
      </c>
    </row>
    <row r="7">
      <c r="A7" s="18">
        <v>1994.0</v>
      </c>
      <c r="B7" s="24">
        <v>0.002945172</v>
      </c>
      <c r="C7" s="24">
        <v>8.95E-4</v>
      </c>
      <c r="D7" s="24">
        <v>0.17</v>
      </c>
      <c r="E7" s="24">
        <v>0.03</v>
      </c>
      <c r="F7" s="24" t="s">
        <v>492</v>
      </c>
      <c r="G7" s="24">
        <v>0.01</v>
      </c>
      <c r="H7" s="24" t="s">
        <v>492</v>
      </c>
      <c r="I7" s="24">
        <v>0.36</v>
      </c>
      <c r="J7" s="175">
        <v>7.51208E-5</v>
      </c>
      <c r="K7" s="24">
        <v>0.07</v>
      </c>
      <c r="L7" s="24" t="s">
        <v>492</v>
      </c>
      <c r="M7" s="174"/>
      <c r="N7" s="24">
        <v>0.06</v>
      </c>
      <c r="O7" s="24">
        <v>0.22</v>
      </c>
      <c r="P7" s="174"/>
      <c r="Q7" s="24">
        <v>0.04</v>
      </c>
      <c r="R7" s="24">
        <v>4.73</v>
      </c>
      <c r="S7" s="24">
        <v>0.04</v>
      </c>
      <c r="T7" s="24">
        <v>0.34</v>
      </c>
      <c r="U7" s="24">
        <v>0.5</v>
      </c>
      <c r="V7" s="24">
        <v>0.45</v>
      </c>
      <c r="W7" s="24">
        <v>0.78</v>
      </c>
      <c r="X7" s="174"/>
      <c r="Y7" s="24">
        <v>0.2</v>
      </c>
      <c r="Z7" s="24">
        <v>1.36</v>
      </c>
      <c r="AA7" s="24">
        <v>0.37</v>
      </c>
      <c r="AB7" s="24">
        <v>0.02</v>
      </c>
      <c r="AC7" s="174"/>
      <c r="AD7" s="24">
        <v>0.84</v>
      </c>
      <c r="AE7" s="24">
        <v>0.02</v>
      </c>
      <c r="AF7" s="24" t="s">
        <v>492</v>
      </c>
      <c r="AG7" s="24">
        <v>0.81</v>
      </c>
      <c r="AH7" s="24">
        <v>0.22</v>
      </c>
      <c r="AI7" s="174"/>
      <c r="AJ7" s="24">
        <v>0.39</v>
      </c>
      <c r="AK7" s="24">
        <v>0.32</v>
      </c>
      <c r="AL7" s="24">
        <v>0.04</v>
      </c>
      <c r="AM7" s="24"/>
      <c r="AN7" s="24">
        <v>0.05</v>
      </c>
      <c r="AO7" s="24">
        <v>0.17</v>
      </c>
      <c r="AP7" s="24">
        <v>0.27</v>
      </c>
      <c r="AQ7" s="174"/>
      <c r="AR7" s="24">
        <v>0.71</v>
      </c>
      <c r="AS7" s="174"/>
      <c r="AT7" s="24">
        <v>0.59</v>
      </c>
      <c r="AU7" s="24">
        <v>0.15</v>
      </c>
      <c r="AV7" s="24" t="s">
        <v>492</v>
      </c>
      <c r="AW7" s="24">
        <v>0.41</v>
      </c>
      <c r="AX7" s="177">
        <v>0.01</v>
      </c>
      <c r="AY7" s="24">
        <v>0.02</v>
      </c>
      <c r="AZ7" s="24">
        <v>0.31</v>
      </c>
      <c r="BA7" s="24">
        <v>0.12</v>
      </c>
      <c r="BB7" s="24">
        <v>0.8</v>
      </c>
      <c r="BC7" s="24">
        <v>0.15</v>
      </c>
      <c r="BD7" s="24">
        <v>0.05</v>
      </c>
      <c r="BE7" s="24" t="s">
        <v>492</v>
      </c>
      <c r="BF7" s="24" t="s">
        <v>492</v>
      </c>
      <c r="BG7" s="25">
        <v>0.009067266</v>
      </c>
      <c r="BH7" s="24">
        <v>0.3</v>
      </c>
      <c r="BI7" s="24" t="s">
        <v>492</v>
      </c>
      <c r="BJ7" s="24">
        <v>2.11</v>
      </c>
      <c r="BK7" s="24" t="s">
        <v>492</v>
      </c>
      <c r="BL7" s="24">
        <v>0.002007</v>
      </c>
      <c r="BM7" s="24"/>
      <c r="BN7" s="24">
        <v>3.05</v>
      </c>
      <c r="BO7" s="24">
        <v>0.34</v>
      </c>
      <c r="BP7" s="24">
        <v>0.06</v>
      </c>
      <c r="BQ7" s="24">
        <v>2.54</v>
      </c>
      <c r="BR7" s="24">
        <v>0.11</v>
      </c>
      <c r="BS7" s="24">
        <v>0.22</v>
      </c>
      <c r="BT7" s="24">
        <v>0.1</v>
      </c>
      <c r="BU7" s="24">
        <v>0.08</v>
      </c>
      <c r="BV7" s="24">
        <v>0.04</v>
      </c>
      <c r="BW7" s="174"/>
      <c r="BX7" s="24"/>
      <c r="BY7" s="24">
        <v>0.83</v>
      </c>
      <c r="BZ7" s="24">
        <v>0.08</v>
      </c>
      <c r="CA7" s="24">
        <v>2.5</v>
      </c>
      <c r="CB7" s="24" t="s">
        <v>492</v>
      </c>
      <c r="CC7" s="174"/>
      <c r="CD7" s="24" t="str">
        <f>0.004687/CD33</f>
        <v>0.005514117647</v>
      </c>
      <c r="CE7" s="24">
        <v>0.05</v>
      </c>
      <c r="CF7" s="24">
        <v>0.15</v>
      </c>
      <c r="CG7" s="24">
        <v>0.52</v>
      </c>
      <c r="CH7" s="24"/>
      <c r="CI7" s="24">
        <v>0.1</v>
      </c>
      <c r="CJ7" s="24">
        <v>0.08</v>
      </c>
      <c r="CK7" s="24">
        <v>0.04</v>
      </c>
      <c r="CL7" s="24">
        <v>0.04</v>
      </c>
      <c r="CM7" s="24">
        <v>7.74002E-4</v>
      </c>
      <c r="CN7" s="24">
        <v>0.02</v>
      </c>
      <c r="CO7" s="24"/>
      <c r="CP7" s="24">
        <v>0.66</v>
      </c>
      <c r="CQ7" s="24">
        <v>0.029793</v>
      </c>
      <c r="CR7" s="25">
        <v>0.34512838</v>
      </c>
      <c r="CS7" s="24">
        <v>0.07</v>
      </c>
      <c r="CT7" s="24">
        <v>0.06</v>
      </c>
      <c r="CU7" s="24">
        <v>0.08</v>
      </c>
      <c r="CV7" s="24">
        <v>2.14</v>
      </c>
      <c r="CW7" s="24">
        <v>0.27</v>
      </c>
      <c r="CX7" s="24">
        <v>0.04</v>
      </c>
      <c r="CY7" s="24">
        <v>6.85E-4</v>
      </c>
      <c r="CZ7" s="24">
        <v>0.01</v>
      </c>
      <c r="DA7" s="24">
        <v>0.12</v>
      </c>
      <c r="DB7" s="24">
        <v>4.31</v>
      </c>
      <c r="DC7" s="24">
        <v>0.01</v>
      </c>
      <c r="DD7" s="24">
        <v>0.29</v>
      </c>
      <c r="DE7" s="174"/>
      <c r="DF7" s="24">
        <v>0.65</v>
      </c>
      <c r="DG7" s="24">
        <v>0.12</v>
      </c>
      <c r="DH7" s="24" t="str">
        <f>0.002188/DH33</f>
        <v>0.003586885246</v>
      </c>
      <c r="DI7" s="24">
        <v>0.76</v>
      </c>
      <c r="DJ7" s="24">
        <v>0.04</v>
      </c>
      <c r="DK7" s="174"/>
      <c r="DL7" s="24">
        <v>1.12</v>
      </c>
      <c r="DM7" s="174"/>
      <c r="DN7" s="24">
        <v>0.03</v>
      </c>
      <c r="DO7" s="24" t="s">
        <v>492</v>
      </c>
      <c r="DP7" s="24">
        <v>0.05</v>
      </c>
      <c r="DQ7" s="24" t="s">
        <v>492</v>
      </c>
      <c r="DR7" s="178">
        <v>0.003102802728289665</v>
      </c>
      <c r="DS7" s="24">
        <v>2.08</v>
      </c>
      <c r="DT7" s="24">
        <v>4.59</v>
      </c>
    </row>
    <row r="8">
      <c r="A8" s="18">
        <v>1995.0</v>
      </c>
      <c r="B8" s="24">
        <v>0.003031583</v>
      </c>
      <c r="C8" s="24">
        <v>6.29E-4</v>
      </c>
      <c r="D8" s="24">
        <v>0.19</v>
      </c>
      <c r="E8" s="24">
        <v>0.03</v>
      </c>
      <c r="F8" s="24" t="s">
        <v>492</v>
      </c>
      <c r="G8" s="24">
        <v>0.01</v>
      </c>
      <c r="H8" s="24" t="s">
        <v>492</v>
      </c>
      <c r="I8" s="24">
        <v>0.36</v>
      </c>
      <c r="J8" s="175">
        <v>1.00645E-4</v>
      </c>
      <c r="K8" s="24">
        <v>0.07</v>
      </c>
      <c r="L8" s="24" t="s">
        <v>492</v>
      </c>
      <c r="M8" s="174"/>
      <c r="N8" s="24">
        <v>0.08</v>
      </c>
      <c r="O8" s="24">
        <v>0.23</v>
      </c>
      <c r="P8" s="174"/>
      <c r="Q8" s="24">
        <v>0.04</v>
      </c>
      <c r="R8" s="24">
        <v>4.85</v>
      </c>
      <c r="S8" s="24">
        <v>0.04</v>
      </c>
      <c r="T8" s="24">
        <v>0.27</v>
      </c>
      <c r="U8" s="24">
        <v>0.53</v>
      </c>
      <c r="V8" s="24">
        <v>0.47</v>
      </c>
      <c r="W8" s="24">
        <v>0.79</v>
      </c>
      <c r="X8" s="174"/>
      <c r="Y8" s="24">
        <v>0.21</v>
      </c>
      <c r="Z8" s="24">
        <v>1.34</v>
      </c>
      <c r="AA8" s="24">
        <v>0.42</v>
      </c>
      <c r="AB8" s="24">
        <v>0.02</v>
      </c>
      <c r="AC8" s="174"/>
      <c r="AD8" s="24">
        <v>0.78</v>
      </c>
      <c r="AE8" s="24">
        <v>0.02</v>
      </c>
      <c r="AF8" s="24" t="s">
        <v>492</v>
      </c>
      <c r="AG8" s="24">
        <v>0.79</v>
      </c>
      <c r="AH8" s="24">
        <v>0.23</v>
      </c>
      <c r="AI8" s="174"/>
      <c r="AJ8" s="24">
        <v>0.44</v>
      </c>
      <c r="AK8" s="24">
        <v>0.32</v>
      </c>
      <c r="AL8" s="24">
        <v>0.05</v>
      </c>
      <c r="AM8" s="24"/>
      <c r="AN8" s="24">
        <v>0.05</v>
      </c>
      <c r="AO8" s="24">
        <v>0.21</v>
      </c>
      <c r="AP8" s="24">
        <v>0.27</v>
      </c>
      <c r="AQ8" s="174"/>
      <c r="AR8" s="24">
        <v>0.74</v>
      </c>
      <c r="AS8" s="174"/>
      <c r="AT8" s="24">
        <v>0.67</v>
      </c>
      <c r="AU8" s="24">
        <v>0.2</v>
      </c>
      <c r="AV8" s="24" t="s">
        <v>492</v>
      </c>
      <c r="AW8" s="24">
        <v>0.41</v>
      </c>
      <c r="AX8" s="177">
        <v>0.01</v>
      </c>
      <c r="AY8" s="24">
        <v>0.03</v>
      </c>
      <c r="AZ8" s="24">
        <v>0.3</v>
      </c>
      <c r="BA8" s="24">
        <v>0.15</v>
      </c>
      <c r="BB8" s="24">
        <v>0.79</v>
      </c>
      <c r="BC8" s="24">
        <v>0.12</v>
      </c>
      <c r="BD8" s="24">
        <v>0.05</v>
      </c>
      <c r="BE8" s="24" t="s">
        <v>492</v>
      </c>
      <c r="BF8" s="24" t="s">
        <v>492</v>
      </c>
      <c r="BG8" s="25">
        <v>0.010640547</v>
      </c>
      <c r="BH8" s="24">
        <v>0.26</v>
      </c>
      <c r="BI8" s="24" t="s">
        <v>492</v>
      </c>
      <c r="BJ8" s="24">
        <v>1.8</v>
      </c>
      <c r="BK8" s="24" t="s">
        <v>492</v>
      </c>
      <c r="BL8" s="24">
        <v>0.002858</v>
      </c>
      <c r="BM8" s="24"/>
      <c r="BN8" s="24">
        <v>3.46</v>
      </c>
      <c r="BO8" s="24">
        <v>0.35</v>
      </c>
      <c r="BP8" s="24">
        <v>0.07</v>
      </c>
      <c r="BQ8" s="24">
        <v>2.4</v>
      </c>
      <c r="BR8" s="24">
        <v>0.11</v>
      </c>
      <c r="BS8" s="24">
        <v>0.18</v>
      </c>
      <c r="BT8" s="24">
        <v>0.11</v>
      </c>
      <c r="BU8" s="24">
        <v>0.11</v>
      </c>
      <c r="BV8" s="24">
        <v>0.03</v>
      </c>
      <c r="BW8" s="174"/>
      <c r="BX8" s="24"/>
      <c r="BY8" s="24">
        <v>0.95</v>
      </c>
      <c r="BZ8" s="24">
        <v>0.08</v>
      </c>
      <c r="CA8" s="24">
        <v>3.01</v>
      </c>
      <c r="CB8" s="24" t="s">
        <v>492</v>
      </c>
      <c r="CC8" s="174"/>
      <c r="CD8" s="24" t="str">
        <f>0.004323/CD33</f>
        <v>0.005085882353</v>
      </c>
      <c r="CE8" s="24">
        <v>0.05</v>
      </c>
      <c r="CF8" s="24">
        <v>0.17</v>
      </c>
      <c r="CG8" s="24">
        <v>0.56</v>
      </c>
      <c r="CH8" s="24"/>
      <c r="CI8" s="24">
        <v>0.07</v>
      </c>
      <c r="CJ8" s="24">
        <v>0.1</v>
      </c>
      <c r="CK8" s="24">
        <v>0.04</v>
      </c>
      <c r="CL8" s="24">
        <v>0.04</v>
      </c>
      <c r="CM8" s="24">
        <v>9.21868E-4</v>
      </c>
      <c r="CN8" s="24">
        <v>0.03</v>
      </c>
      <c r="CO8" s="24"/>
      <c r="CP8" s="24">
        <v>0.59</v>
      </c>
      <c r="CQ8" s="24">
        <v>0.025119</v>
      </c>
      <c r="CR8" s="25">
        <v>0.419506119</v>
      </c>
      <c r="CS8" s="24">
        <v>0.08</v>
      </c>
      <c r="CT8" s="24">
        <v>0.08</v>
      </c>
      <c r="CU8" s="24">
        <v>0.09</v>
      </c>
      <c r="CV8" s="24">
        <v>2.7</v>
      </c>
      <c r="CW8" s="24">
        <v>0.3</v>
      </c>
      <c r="CX8" s="24">
        <v>0.03</v>
      </c>
      <c r="CY8" s="24">
        <v>7.43E-4</v>
      </c>
      <c r="CZ8" s="24">
        <v>0.01</v>
      </c>
      <c r="DA8" s="24">
        <v>0.13</v>
      </c>
      <c r="DB8" s="24">
        <v>4.66</v>
      </c>
      <c r="DC8" s="24">
        <v>0.02</v>
      </c>
      <c r="DD8" s="24">
        <v>0.21</v>
      </c>
      <c r="DE8" s="174"/>
      <c r="DF8" s="24">
        <v>0.71</v>
      </c>
      <c r="DG8" s="24">
        <v>0.12</v>
      </c>
      <c r="DH8" s="24" t="str">
        <f>0.001834/DH33</f>
        <v>0.003006557377</v>
      </c>
      <c r="DI8" s="24">
        <v>0.63</v>
      </c>
      <c r="DJ8" s="24">
        <v>0.06</v>
      </c>
      <c r="DK8" s="174"/>
      <c r="DL8" s="24">
        <v>1.03</v>
      </c>
      <c r="DM8" s="174"/>
      <c r="DN8" s="24">
        <v>0.04</v>
      </c>
      <c r="DO8" s="24" t="s">
        <v>492</v>
      </c>
      <c r="DP8" s="24">
        <v>0.06</v>
      </c>
      <c r="DQ8" s="24">
        <v>0.02</v>
      </c>
      <c r="DR8" s="178">
        <v>0.005912562120561325</v>
      </c>
      <c r="DS8" s="24">
        <v>1.99</v>
      </c>
      <c r="DT8" s="24">
        <v>4.2</v>
      </c>
    </row>
    <row r="9">
      <c r="A9" s="18">
        <v>1996.0</v>
      </c>
      <c r="B9" s="24">
        <v>0.002960897</v>
      </c>
      <c r="C9" s="24">
        <v>0.001143</v>
      </c>
      <c r="D9" s="24">
        <v>0.2</v>
      </c>
      <c r="E9" s="24">
        <v>0.03</v>
      </c>
      <c r="F9" s="24" t="s">
        <v>492</v>
      </c>
      <c r="G9" s="24">
        <v>0.01</v>
      </c>
      <c r="H9" s="24" t="s">
        <v>492</v>
      </c>
      <c r="I9" s="24">
        <v>0.34</v>
      </c>
      <c r="J9" s="24">
        <v>1.38113E-4</v>
      </c>
      <c r="K9" s="24">
        <v>0.07</v>
      </c>
      <c r="L9" s="24" t="s">
        <v>492</v>
      </c>
      <c r="M9" s="174"/>
      <c r="N9" s="24">
        <v>0.12</v>
      </c>
      <c r="O9" s="24">
        <v>0.24</v>
      </c>
      <c r="P9" s="174"/>
      <c r="Q9" s="24">
        <v>0.04</v>
      </c>
      <c r="R9" s="24">
        <v>4.68</v>
      </c>
      <c r="S9" s="24">
        <v>0.04</v>
      </c>
      <c r="T9" s="24">
        <v>0.22</v>
      </c>
      <c r="U9" s="24">
        <v>0.51</v>
      </c>
      <c r="V9" s="24">
        <v>0.41</v>
      </c>
      <c r="W9" s="24">
        <v>0.78</v>
      </c>
      <c r="X9" s="24" t="str">
        <f>0.017203/X33</f>
        <v>0.02177594937</v>
      </c>
      <c r="Y9" s="24">
        <v>0.21</v>
      </c>
      <c r="Z9" s="24">
        <v>1.28</v>
      </c>
      <c r="AA9" s="24">
        <v>0.43</v>
      </c>
      <c r="AB9" s="24">
        <v>0.02</v>
      </c>
      <c r="AC9" s="174"/>
      <c r="AD9" s="24">
        <v>0.7</v>
      </c>
      <c r="AE9" s="24">
        <v>0.02</v>
      </c>
      <c r="AF9" s="24" t="s">
        <v>492</v>
      </c>
      <c r="AG9" s="24">
        <v>0.77</v>
      </c>
      <c r="AH9" s="24">
        <v>0.23</v>
      </c>
      <c r="AI9" s="174"/>
      <c r="AJ9" s="24">
        <v>0.47</v>
      </c>
      <c r="AK9" s="24">
        <v>0.33</v>
      </c>
      <c r="AL9" s="24">
        <v>0.05</v>
      </c>
      <c r="AM9" s="24"/>
      <c r="AN9" s="24">
        <v>0.05</v>
      </c>
      <c r="AO9" s="24">
        <v>0.26</v>
      </c>
      <c r="AP9" s="24">
        <v>0.27</v>
      </c>
      <c r="AQ9" s="174"/>
      <c r="AR9" s="24">
        <v>0.72</v>
      </c>
      <c r="AS9" s="174"/>
      <c r="AT9" s="24">
        <v>0.73</v>
      </c>
      <c r="AU9" s="24">
        <v>0.25</v>
      </c>
      <c r="AV9" s="24" t="s">
        <v>492</v>
      </c>
      <c r="AW9" s="24">
        <v>0.38</v>
      </c>
      <c r="AX9" s="177">
        <v>0.01</v>
      </c>
      <c r="AY9" s="24">
        <v>0.03</v>
      </c>
      <c r="AZ9" s="24">
        <v>0.27</v>
      </c>
      <c r="BA9" s="24">
        <v>0.17</v>
      </c>
      <c r="BB9" s="24">
        <v>0.77</v>
      </c>
      <c r="BC9" s="24">
        <v>0.09</v>
      </c>
      <c r="BD9" s="24">
        <v>0.06</v>
      </c>
      <c r="BE9" s="24" t="s">
        <v>492</v>
      </c>
      <c r="BF9" s="24" t="s">
        <v>492</v>
      </c>
      <c r="BG9" s="25">
        <v>0.010585011</v>
      </c>
      <c r="BH9" s="24">
        <v>0.25</v>
      </c>
      <c r="BI9" s="24" t="s">
        <v>492</v>
      </c>
      <c r="BJ9" s="24">
        <v>1.43</v>
      </c>
      <c r="BK9" s="24" t="s">
        <v>492</v>
      </c>
      <c r="BL9" s="24">
        <v>0.004345</v>
      </c>
      <c r="BM9" s="24"/>
      <c r="BN9" s="24">
        <v>3.53</v>
      </c>
      <c r="BO9" s="24">
        <v>0.39</v>
      </c>
      <c r="BP9" s="24">
        <v>0.09</v>
      </c>
      <c r="BQ9" s="24">
        <v>2.3</v>
      </c>
      <c r="BR9" s="24">
        <v>0.11</v>
      </c>
      <c r="BS9" s="24">
        <v>0.15</v>
      </c>
      <c r="BT9" s="24">
        <v>0.11</v>
      </c>
      <c r="BU9" s="24">
        <v>0.14</v>
      </c>
      <c r="BV9" s="24">
        <v>0.02</v>
      </c>
      <c r="BW9" s="174"/>
      <c r="BX9" s="24">
        <v>0.007871117</v>
      </c>
      <c r="BY9" s="24">
        <v>1.08</v>
      </c>
      <c r="BZ9" s="24">
        <v>0.09</v>
      </c>
      <c r="CA9" s="24">
        <v>3.29</v>
      </c>
      <c r="CB9" s="24">
        <v>0.01</v>
      </c>
      <c r="CC9" s="174"/>
      <c r="CD9" s="24" t="str">
        <f>0.004747/CD33</f>
        <v>0.005584705882</v>
      </c>
      <c r="CE9" s="24">
        <v>0.05</v>
      </c>
      <c r="CF9" s="24">
        <v>0.18</v>
      </c>
      <c r="CG9" s="24">
        <v>0.57</v>
      </c>
      <c r="CH9" s="24"/>
      <c r="CI9" s="24">
        <v>0.05</v>
      </c>
      <c r="CJ9" s="24">
        <v>0.11</v>
      </c>
      <c r="CK9" s="24">
        <v>0.05</v>
      </c>
      <c r="CL9" s="24">
        <v>0.04</v>
      </c>
      <c r="CM9" s="24">
        <v>0.001036912</v>
      </c>
      <c r="CN9" s="24">
        <v>0.04</v>
      </c>
      <c r="CO9" s="24"/>
      <c r="CP9" s="24">
        <v>0.61</v>
      </c>
      <c r="CQ9" s="24">
        <v>0.03276</v>
      </c>
      <c r="CR9" s="25">
        <v>0.512266024</v>
      </c>
      <c r="CS9" s="24">
        <v>0.1</v>
      </c>
      <c r="CT9" s="24">
        <v>0.11</v>
      </c>
      <c r="CU9" s="24">
        <v>0.1</v>
      </c>
      <c r="CV9" s="24">
        <v>3.18</v>
      </c>
      <c r="CW9" s="24">
        <v>0.35</v>
      </c>
      <c r="CX9" s="24">
        <v>0.02</v>
      </c>
      <c r="CY9" s="24">
        <v>7.82E-4</v>
      </c>
      <c r="CZ9" s="24">
        <v>0.01</v>
      </c>
      <c r="DA9" s="24">
        <v>0.14</v>
      </c>
      <c r="DB9" s="24">
        <v>4.72</v>
      </c>
      <c r="DC9" s="24">
        <v>0.02</v>
      </c>
      <c r="DD9" s="24">
        <v>0.16</v>
      </c>
      <c r="DE9" s="174"/>
      <c r="DF9" s="24">
        <v>0.73</v>
      </c>
      <c r="DG9" s="24">
        <v>0.12</v>
      </c>
      <c r="DH9" s="24" t="str">
        <f>0.001612/DH33</f>
        <v>0.002642622951</v>
      </c>
      <c r="DI9" s="24">
        <v>0.53</v>
      </c>
      <c r="DJ9" s="24">
        <v>0.08</v>
      </c>
      <c r="DK9" s="174"/>
      <c r="DL9" s="24">
        <v>0.98</v>
      </c>
      <c r="DM9" s="174"/>
      <c r="DN9" s="24">
        <v>0.04</v>
      </c>
      <c r="DO9" s="24">
        <v>0.01</v>
      </c>
      <c r="DP9" s="24">
        <v>0.06</v>
      </c>
      <c r="DQ9" s="24">
        <v>0.03</v>
      </c>
      <c r="DR9" s="178">
        <v>0.01049518559598748</v>
      </c>
      <c r="DS9" s="24">
        <v>1.92</v>
      </c>
      <c r="DT9" s="24">
        <v>3.74</v>
      </c>
    </row>
    <row r="10">
      <c r="A10" s="18">
        <v>1997.0</v>
      </c>
      <c r="B10" s="24">
        <v>0.003214407</v>
      </c>
      <c r="C10" s="24">
        <v>9.96E-4</v>
      </c>
      <c r="D10" s="24">
        <v>0.21</v>
      </c>
      <c r="E10" s="24">
        <v>0.03</v>
      </c>
      <c r="F10" s="24" t="s">
        <v>492</v>
      </c>
      <c r="G10" s="24">
        <v>0.01</v>
      </c>
      <c r="H10" s="24" t="s">
        <v>492</v>
      </c>
      <c r="I10" s="24">
        <v>0.33</v>
      </c>
      <c r="J10" s="24">
        <v>1.99436E-4</v>
      </c>
      <c r="K10" s="24">
        <v>0.08</v>
      </c>
      <c r="L10" s="24">
        <v>0.01</v>
      </c>
      <c r="M10" s="174"/>
      <c r="N10" s="24">
        <v>0.16</v>
      </c>
      <c r="O10" s="24">
        <v>0.23</v>
      </c>
      <c r="P10" s="174"/>
      <c r="Q10" s="24">
        <v>0.03</v>
      </c>
      <c r="R10" s="24">
        <v>4.35</v>
      </c>
      <c r="S10" s="24">
        <v>0.04</v>
      </c>
      <c r="T10" s="24">
        <v>0.16</v>
      </c>
      <c r="U10" s="24">
        <v>0.49</v>
      </c>
      <c r="V10" s="24">
        <v>0.32</v>
      </c>
      <c r="W10" s="24">
        <v>0.75</v>
      </c>
      <c r="X10" s="24" t="str">
        <f>0.015415/X33</f>
        <v>0.01951265823</v>
      </c>
      <c r="Y10" s="24">
        <v>0.21</v>
      </c>
      <c r="Z10" s="24">
        <v>1.15</v>
      </c>
      <c r="AA10" s="24">
        <v>0.46</v>
      </c>
      <c r="AB10" s="24">
        <v>0.02</v>
      </c>
      <c r="AC10" s="174"/>
      <c r="AD10" s="24">
        <v>0.66</v>
      </c>
      <c r="AE10" s="24">
        <v>0.02</v>
      </c>
      <c r="AF10" s="24" t="s">
        <v>492</v>
      </c>
      <c r="AG10" s="24">
        <v>0.72</v>
      </c>
      <c r="AH10" s="24">
        <v>0.23</v>
      </c>
      <c r="AI10" s="174"/>
      <c r="AJ10" s="24">
        <v>0.48</v>
      </c>
      <c r="AK10" s="24">
        <v>0.32</v>
      </c>
      <c r="AL10" s="24">
        <v>0.04</v>
      </c>
      <c r="AM10" s="24"/>
      <c r="AN10" s="24">
        <v>0.06</v>
      </c>
      <c r="AO10" s="24">
        <v>0.33</v>
      </c>
      <c r="AP10" s="24">
        <v>0.24</v>
      </c>
      <c r="AQ10" s="174"/>
      <c r="AR10" s="24">
        <v>0.66</v>
      </c>
      <c r="AS10" s="174"/>
      <c r="AT10" s="24">
        <v>0.78</v>
      </c>
      <c r="AU10" s="24">
        <v>0.29</v>
      </c>
      <c r="AV10" s="24" t="s">
        <v>492</v>
      </c>
      <c r="AW10" s="24">
        <v>0.35</v>
      </c>
      <c r="AX10" s="177">
        <v>0.01</v>
      </c>
      <c r="AY10" s="24">
        <v>0.04</v>
      </c>
      <c r="AZ10" s="24">
        <v>0.24</v>
      </c>
      <c r="BA10" s="24">
        <v>0.15</v>
      </c>
      <c r="BB10" s="24">
        <v>0.73</v>
      </c>
      <c r="BC10" s="24">
        <v>0.07</v>
      </c>
      <c r="BD10" s="24">
        <v>0.06</v>
      </c>
      <c r="BE10" s="24" t="s">
        <v>492</v>
      </c>
      <c r="BF10" s="24">
        <v>0.01</v>
      </c>
      <c r="BG10" s="25">
        <v>0.013319497</v>
      </c>
      <c r="BH10" s="24">
        <v>0.23</v>
      </c>
      <c r="BI10" s="24" t="s">
        <v>492</v>
      </c>
      <c r="BJ10" s="24">
        <v>1.04</v>
      </c>
      <c r="BK10" s="24" t="s">
        <v>492</v>
      </c>
      <c r="BL10" s="24">
        <v>0.007188</v>
      </c>
      <c r="BM10" s="24"/>
      <c r="BN10" s="24">
        <v>3.47</v>
      </c>
      <c r="BO10" s="24">
        <v>0.38</v>
      </c>
      <c r="BP10" s="24">
        <v>0.1</v>
      </c>
      <c r="BQ10" s="24">
        <v>2.16</v>
      </c>
      <c r="BR10" s="24">
        <v>0.1</v>
      </c>
      <c r="BS10" s="24">
        <v>0.13</v>
      </c>
      <c r="BT10" s="24">
        <v>0.12</v>
      </c>
      <c r="BU10" s="24">
        <v>0.17</v>
      </c>
      <c r="BV10" s="24">
        <v>0.02</v>
      </c>
      <c r="BW10" s="174"/>
      <c r="BX10" s="24">
        <v>0.009051</v>
      </c>
      <c r="BY10" s="24">
        <v>1.19</v>
      </c>
      <c r="BZ10" s="24">
        <v>0.11</v>
      </c>
      <c r="CA10" s="24">
        <v>3.23</v>
      </c>
      <c r="CB10" s="24">
        <v>0.03</v>
      </c>
      <c r="CC10" s="174"/>
      <c r="CD10" s="24" t="str">
        <f>0.003232/CD33</f>
        <v>0.003802352941</v>
      </c>
      <c r="CE10" s="24">
        <v>0.05</v>
      </c>
      <c r="CF10" s="24">
        <v>0.18</v>
      </c>
      <c r="CG10" s="24">
        <v>0.56</v>
      </c>
      <c r="CH10" s="24"/>
      <c r="CI10" s="24">
        <v>0.05</v>
      </c>
      <c r="CJ10" s="24">
        <v>0.12</v>
      </c>
      <c r="CK10" s="24">
        <v>0.05</v>
      </c>
      <c r="CL10" s="24">
        <v>0.04</v>
      </c>
      <c r="CM10" s="24">
        <v>0.001162477</v>
      </c>
      <c r="CN10" s="24">
        <v>0.04</v>
      </c>
      <c r="CO10" s="179" t="str">
        <f t="shared" ref="CO10:CO20" si="1">CN10/0.49</f>
        <v>0.08163265306</v>
      </c>
      <c r="CP10" s="24">
        <v>0.52</v>
      </c>
      <c r="CQ10" s="24">
        <v>0.05063</v>
      </c>
      <c r="CR10" s="25">
        <v>0.610945239</v>
      </c>
      <c r="CS10" s="24">
        <v>0.11</v>
      </c>
      <c r="CT10" s="24">
        <v>0.14</v>
      </c>
      <c r="CU10" s="24">
        <v>0.1</v>
      </c>
      <c r="CV10" s="24">
        <v>3.5</v>
      </c>
      <c r="CW10" s="24">
        <v>0.39</v>
      </c>
      <c r="CX10" s="24">
        <v>0.02</v>
      </c>
      <c r="CY10" s="24">
        <v>8.78E-4</v>
      </c>
      <c r="CZ10" s="24">
        <v>0.01</v>
      </c>
      <c r="DA10" s="24">
        <v>0.17</v>
      </c>
      <c r="DB10" s="24">
        <v>4.62</v>
      </c>
      <c r="DC10" s="24">
        <v>0.03</v>
      </c>
      <c r="DD10" s="24">
        <v>0.13</v>
      </c>
      <c r="DE10" s="174"/>
      <c r="DF10" s="24">
        <v>0.74</v>
      </c>
      <c r="DG10" s="24">
        <v>0.12</v>
      </c>
      <c r="DH10" s="24" t="str">
        <f>0.002043/DH33</f>
        <v>0.003349180328</v>
      </c>
      <c r="DI10" s="24">
        <v>0.49</v>
      </c>
      <c r="DJ10" s="24">
        <v>0.1</v>
      </c>
      <c r="DK10" s="174"/>
      <c r="DL10" s="24">
        <v>0.88</v>
      </c>
      <c r="DM10" s="174"/>
      <c r="DN10" s="24">
        <v>0.05</v>
      </c>
      <c r="DO10" s="24">
        <v>0.02</v>
      </c>
      <c r="DP10" s="24">
        <v>0.06</v>
      </c>
      <c r="DQ10" s="24">
        <v>0.04</v>
      </c>
      <c r="DR10" s="178">
        <v>0.021464714219426195</v>
      </c>
      <c r="DS10" s="24">
        <v>1.83</v>
      </c>
      <c r="DT10" s="24">
        <v>3.21</v>
      </c>
    </row>
    <row r="11">
      <c r="A11" s="18">
        <v>1998.0</v>
      </c>
      <c r="B11" s="24">
        <v>0.003268517</v>
      </c>
      <c r="C11" s="24">
        <v>7.51E-4</v>
      </c>
      <c r="D11" s="24">
        <v>0.23</v>
      </c>
      <c r="E11" s="24">
        <v>0.03</v>
      </c>
      <c r="F11" s="24">
        <v>0.01</v>
      </c>
      <c r="G11" s="24">
        <v>0.01</v>
      </c>
      <c r="H11" s="24" t="s">
        <v>492</v>
      </c>
      <c r="I11" s="24">
        <v>0.32</v>
      </c>
      <c r="J11" s="24">
        <v>2.72879E-4</v>
      </c>
      <c r="K11" s="24">
        <v>0.08</v>
      </c>
      <c r="L11" s="24">
        <v>0.02</v>
      </c>
      <c r="M11" s="174"/>
      <c r="N11" s="24">
        <v>0.21</v>
      </c>
      <c r="O11" s="24">
        <v>0.22</v>
      </c>
      <c r="P11" s="174"/>
      <c r="Q11" s="24">
        <v>0.03</v>
      </c>
      <c r="R11" s="24">
        <v>3.85</v>
      </c>
      <c r="S11" s="24">
        <v>0.04</v>
      </c>
      <c r="T11" s="24">
        <v>0.13</v>
      </c>
      <c r="U11" s="24">
        <v>0.45</v>
      </c>
      <c r="V11" s="24">
        <v>0.23</v>
      </c>
      <c r="W11" s="24">
        <v>0.71</v>
      </c>
      <c r="X11" s="24" t="str">
        <f>0.014292/X33</f>
        <v>0.01809113924</v>
      </c>
      <c r="Y11" s="24">
        <v>0.2</v>
      </c>
      <c r="Z11" s="24">
        <v>1.03</v>
      </c>
      <c r="AA11" s="24">
        <v>0.47</v>
      </c>
      <c r="AB11" s="24">
        <v>0.02</v>
      </c>
      <c r="AC11" s="174"/>
      <c r="AD11" s="24">
        <v>0.61</v>
      </c>
      <c r="AE11" s="24">
        <v>0.02</v>
      </c>
      <c r="AF11" s="24" t="s">
        <v>492</v>
      </c>
      <c r="AG11" s="24">
        <v>0.66</v>
      </c>
      <c r="AH11" s="24">
        <v>0.22</v>
      </c>
      <c r="AI11" s="174"/>
      <c r="AJ11" s="24">
        <v>0.45</v>
      </c>
      <c r="AK11" s="24">
        <v>0.29</v>
      </c>
      <c r="AL11" s="24">
        <v>0.03</v>
      </c>
      <c r="AM11" s="24"/>
      <c r="AN11" s="24">
        <v>0.06</v>
      </c>
      <c r="AO11" s="24">
        <v>0.41</v>
      </c>
      <c r="AP11" s="24">
        <v>0.21</v>
      </c>
      <c r="AQ11" s="174"/>
      <c r="AR11" s="24">
        <v>0.57</v>
      </c>
      <c r="AS11" s="174"/>
      <c r="AT11" s="24">
        <v>0.8</v>
      </c>
      <c r="AU11" s="24">
        <v>0.32</v>
      </c>
      <c r="AV11" s="24">
        <v>0.01</v>
      </c>
      <c r="AW11" s="24">
        <v>0.34</v>
      </c>
      <c r="AX11" s="177">
        <v>0.01</v>
      </c>
      <c r="AY11" s="24">
        <v>0.05</v>
      </c>
      <c r="AZ11" s="24">
        <v>0.21</v>
      </c>
      <c r="BA11" s="24">
        <v>0.15</v>
      </c>
      <c r="BB11" s="24">
        <v>0.67</v>
      </c>
      <c r="BC11" s="24">
        <v>0.06</v>
      </c>
      <c r="BD11" s="24">
        <v>0.05</v>
      </c>
      <c r="BE11" s="24" t="s">
        <v>492</v>
      </c>
      <c r="BF11" s="24">
        <v>0.01</v>
      </c>
      <c r="BG11" s="25">
        <v>0.020786837</v>
      </c>
      <c r="BH11" s="24">
        <v>0.23</v>
      </c>
      <c r="BI11" s="24" t="s">
        <v>492</v>
      </c>
      <c r="BJ11" s="24">
        <v>0.72</v>
      </c>
      <c r="BK11" s="24" t="s">
        <v>492</v>
      </c>
      <c r="BL11" s="24">
        <v>0.012341</v>
      </c>
      <c r="BM11" s="24"/>
      <c r="BN11" s="24">
        <v>3.47</v>
      </c>
      <c r="BO11" s="24">
        <v>0.34</v>
      </c>
      <c r="BP11" s="24">
        <v>0.1</v>
      </c>
      <c r="BQ11" s="24">
        <v>2.03</v>
      </c>
      <c r="BR11" s="24">
        <v>0.1</v>
      </c>
      <c r="BS11" s="24">
        <v>0.12</v>
      </c>
      <c r="BT11" s="24">
        <v>0.12</v>
      </c>
      <c r="BU11" s="24">
        <v>0.18</v>
      </c>
      <c r="BV11" s="24">
        <v>0.02</v>
      </c>
      <c r="BW11" s="174"/>
      <c r="BX11" s="24">
        <v>0.010164</v>
      </c>
      <c r="BY11" s="24">
        <v>1.32</v>
      </c>
      <c r="BZ11" s="24">
        <v>0.12</v>
      </c>
      <c r="CA11" s="24">
        <v>2.99</v>
      </c>
      <c r="CB11" s="24">
        <v>0.04</v>
      </c>
      <c r="CC11" s="174"/>
      <c r="CD11" s="24" t="str">
        <f>0.005379/CD33</f>
        <v>0.006328235294</v>
      </c>
      <c r="CE11" s="24">
        <v>0.04</v>
      </c>
      <c r="CF11" s="24">
        <v>0.17</v>
      </c>
      <c r="CG11" s="24">
        <v>0.54</v>
      </c>
      <c r="CH11" s="24">
        <v>0.001808</v>
      </c>
      <c r="CI11" s="24">
        <v>0.05</v>
      </c>
      <c r="CJ11" s="24">
        <v>0.13</v>
      </c>
      <c r="CK11" s="24">
        <v>0.05</v>
      </c>
      <c r="CL11" s="24">
        <v>0.04</v>
      </c>
      <c r="CM11" s="24">
        <v>0.001329448</v>
      </c>
      <c r="CN11" s="24">
        <v>0.05</v>
      </c>
      <c r="CO11" s="179" t="str">
        <f t="shared" si="1"/>
        <v>0.1020408163</v>
      </c>
      <c r="CP11" s="24">
        <v>0.46</v>
      </c>
      <c r="CQ11" s="24">
        <v>0.049363</v>
      </c>
      <c r="CR11" s="25">
        <v>0.697874349</v>
      </c>
      <c r="CS11" s="24">
        <v>0.12</v>
      </c>
      <c r="CT11" s="24">
        <v>0.18</v>
      </c>
      <c r="CU11" s="24">
        <v>0.09</v>
      </c>
      <c r="CV11" s="24">
        <v>3.54</v>
      </c>
      <c r="CW11" s="24">
        <v>0.42</v>
      </c>
      <c r="CX11" s="24">
        <v>0.02</v>
      </c>
      <c r="CY11" s="24">
        <v>9.72E-4</v>
      </c>
      <c r="CZ11" s="24">
        <v>0.02</v>
      </c>
      <c r="DA11" s="24">
        <v>0.19</v>
      </c>
      <c r="DB11" s="24">
        <v>4.36</v>
      </c>
      <c r="DC11" s="24">
        <v>0.03</v>
      </c>
      <c r="DD11" s="24">
        <v>0.11</v>
      </c>
      <c r="DE11" s="174"/>
      <c r="DF11" s="24">
        <v>0.72</v>
      </c>
      <c r="DG11" s="24">
        <v>0.12</v>
      </c>
      <c r="DH11" s="24" t="str">
        <f>0.001609/DH33</f>
        <v>0.002637704918</v>
      </c>
      <c r="DI11" s="24">
        <v>0.48</v>
      </c>
      <c r="DJ11" s="24">
        <v>0.12</v>
      </c>
      <c r="DK11" s="174"/>
      <c r="DL11" s="24">
        <v>0.81</v>
      </c>
      <c r="DM11" s="174"/>
      <c r="DN11" s="24">
        <v>0.05</v>
      </c>
      <c r="DO11" s="24">
        <v>0.03</v>
      </c>
      <c r="DP11" s="24">
        <v>0.06</v>
      </c>
      <c r="DQ11" s="24">
        <v>0.05</v>
      </c>
      <c r="DR11" s="178">
        <v>0.019151997773261056</v>
      </c>
      <c r="DS11" s="24">
        <v>1.76</v>
      </c>
      <c r="DT11" s="24">
        <v>2.71</v>
      </c>
    </row>
    <row r="12">
      <c r="A12" s="18">
        <v>1999.0</v>
      </c>
      <c r="B12" s="24">
        <v>0.003466509</v>
      </c>
      <c r="C12" s="24">
        <v>8.98E-4</v>
      </c>
      <c r="D12" s="24">
        <v>0.23</v>
      </c>
      <c r="E12" s="24">
        <v>0.03</v>
      </c>
      <c r="F12" s="24">
        <v>0.02</v>
      </c>
      <c r="G12" s="24">
        <v>0.01</v>
      </c>
      <c r="H12" s="24" t="s">
        <v>492</v>
      </c>
      <c r="I12" s="24">
        <v>0.3</v>
      </c>
      <c r="J12" s="24">
        <v>3.83355E-4</v>
      </c>
      <c r="K12" s="24">
        <v>0.09</v>
      </c>
      <c r="L12" s="24">
        <v>0.02</v>
      </c>
      <c r="M12" s="174"/>
      <c r="N12" s="24">
        <v>0.28</v>
      </c>
      <c r="O12" s="24">
        <v>0.2</v>
      </c>
      <c r="P12" s="174"/>
      <c r="Q12" s="24">
        <v>0.03</v>
      </c>
      <c r="R12" s="24">
        <v>3.4</v>
      </c>
      <c r="S12" s="24">
        <v>0.04</v>
      </c>
      <c r="T12" s="24">
        <v>0.1</v>
      </c>
      <c r="U12" s="24">
        <v>0.4</v>
      </c>
      <c r="V12" s="24">
        <v>0.18</v>
      </c>
      <c r="W12" s="24">
        <v>0.67</v>
      </c>
      <c r="X12" s="24" t="str">
        <f>0.013584/X33</f>
        <v>0.01719493671</v>
      </c>
      <c r="Y12" s="24">
        <v>0.19</v>
      </c>
      <c r="Z12" s="24">
        <v>0.88</v>
      </c>
      <c r="AA12" s="24">
        <v>0.48</v>
      </c>
      <c r="AB12" s="24">
        <v>0.02</v>
      </c>
      <c r="AC12" s="174"/>
      <c r="AD12" s="24">
        <v>0.53</v>
      </c>
      <c r="AE12" s="24">
        <v>0.02</v>
      </c>
      <c r="AF12" s="24" t="s">
        <v>492</v>
      </c>
      <c r="AG12" s="24">
        <v>0.6</v>
      </c>
      <c r="AH12" s="24">
        <v>0.22</v>
      </c>
      <c r="AI12" s="174"/>
      <c r="AJ12" s="24">
        <v>0.4</v>
      </c>
      <c r="AK12" s="24">
        <v>0.26</v>
      </c>
      <c r="AL12" s="24">
        <v>0.03</v>
      </c>
      <c r="AM12" s="24"/>
      <c r="AN12" s="24">
        <v>0.06</v>
      </c>
      <c r="AO12" s="24">
        <v>0.5</v>
      </c>
      <c r="AP12" s="24">
        <v>0.18</v>
      </c>
      <c r="AQ12" s="174"/>
      <c r="AR12" s="24">
        <v>0.46</v>
      </c>
      <c r="AS12" s="174"/>
      <c r="AT12" s="24">
        <v>0.79</v>
      </c>
      <c r="AU12" s="24">
        <v>0.33</v>
      </c>
      <c r="AV12" s="24">
        <v>0.01</v>
      </c>
      <c r="AW12" s="24">
        <v>0.29</v>
      </c>
      <c r="AX12" s="177">
        <v>0.01</v>
      </c>
      <c r="AY12" s="24">
        <v>0.06</v>
      </c>
      <c r="AZ12" s="24">
        <v>0.18</v>
      </c>
      <c r="BA12" s="24">
        <v>0.14</v>
      </c>
      <c r="BB12" s="24">
        <v>0.62</v>
      </c>
      <c r="BC12" s="24">
        <v>0.05</v>
      </c>
      <c r="BD12" s="24">
        <v>0.05</v>
      </c>
      <c r="BE12" s="24" t="s">
        <v>492</v>
      </c>
      <c r="BF12" s="24">
        <v>0.01</v>
      </c>
      <c r="BG12" s="25">
        <v>0.015178078</v>
      </c>
      <c r="BH12" s="24">
        <v>0.21</v>
      </c>
      <c r="BI12" s="24" t="s">
        <v>492</v>
      </c>
      <c r="BJ12" s="24">
        <v>0.48</v>
      </c>
      <c r="BK12" s="24" t="s">
        <v>492</v>
      </c>
      <c r="BL12" s="24">
        <v>0.02001</v>
      </c>
      <c r="BM12" s="24"/>
      <c r="BN12" s="24">
        <v>3.44</v>
      </c>
      <c r="BO12" s="24">
        <v>0.3</v>
      </c>
      <c r="BP12" s="24">
        <v>0.09</v>
      </c>
      <c r="BQ12" s="24">
        <v>1.87</v>
      </c>
      <c r="BR12" s="24">
        <v>0.1</v>
      </c>
      <c r="BS12" s="24">
        <v>0.12</v>
      </c>
      <c r="BT12" s="24">
        <v>0.12</v>
      </c>
      <c r="BU12" s="24">
        <v>0.19</v>
      </c>
      <c r="BV12" s="24">
        <v>0.02</v>
      </c>
      <c r="BW12" s="24"/>
      <c r="BX12" s="24">
        <v>0.0119</v>
      </c>
      <c r="BY12" s="24">
        <v>1.41</v>
      </c>
      <c r="BZ12" s="24">
        <v>0.14</v>
      </c>
      <c r="CA12" s="24">
        <v>2.62</v>
      </c>
      <c r="CB12" s="24">
        <v>0.06</v>
      </c>
      <c r="CC12" s="174"/>
      <c r="CD12" s="24" t="str">
        <f>0.003642/CD33</f>
        <v>0.004284705882</v>
      </c>
      <c r="CE12" s="24">
        <v>0.04</v>
      </c>
      <c r="CF12" s="24">
        <v>0.16</v>
      </c>
      <c r="CG12" s="24">
        <v>0.5</v>
      </c>
      <c r="CH12" s="24">
        <v>0.002071</v>
      </c>
      <c r="CI12" s="24">
        <v>0.05</v>
      </c>
      <c r="CJ12" s="24">
        <v>0.13</v>
      </c>
      <c r="CK12" s="24">
        <v>0.05</v>
      </c>
      <c r="CL12" s="24">
        <v>0.04</v>
      </c>
      <c r="CM12" s="24">
        <v>0.001282044</v>
      </c>
      <c r="CN12" s="24">
        <v>0.05</v>
      </c>
      <c r="CO12" s="179" t="str">
        <f t="shared" si="1"/>
        <v>0.1020408163</v>
      </c>
      <c r="CP12" s="24">
        <v>0.39</v>
      </c>
      <c r="CQ12" s="24">
        <v>0.041798</v>
      </c>
      <c r="CR12" s="25">
        <v>0.757986813</v>
      </c>
      <c r="CS12" s="24">
        <v>0.13</v>
      </c>
      <c r="CT12" s="24">
        <v>0.21</v>
      </c>
      <c r="CU12" s="24">
        <v>0.09</v>
      </c>
      <c r="CV12" s="24">
        <v>3.5</v>
      </c>
      <c r="CW12" s="24">
        <v>0.44</v>
      </c>
      <c r="CX12" s="24">
        <v>0.01</v>
      </c>
      <c r="CY12" s="24">
        <v>0.001061</v>
      </c>
      <c r="CZ12" s="24">
        <v>0.02</v>
      </c>
      <c r="DA12" s="24">
        <v>0.19</v>
      </c>
      <c r="DB12" s="24">
        <v>4.03</v>
      </c>
      <c r="DC12" s="24">
        <v>0.03</v>
      </c>
      <c r="DD12" s="24">
        <v>0.09</v>
      </c>
      <c r="DE12" s="174"/>
      <c r="DF12" s="24">
        <v>0.69</v>
      </c>
      <c r="DG12" s="24">
        <v>0.12</v>
      </c>
      <c r="DH12" s="24" t="str">
        <f>0.001764/DH33</f>
        <v>0.002891803279</v>
      </c>
      <c r="DI12" s="24">
        <v>0.51</v>
      </c>
      <c r="DJ12" s="24">
        <v>0.14</v>
      </c>
      <c r="DK12" s="24"/>
      <c r="DL12" s="24">
        <v>0.75</v>
      </c>
      <c r="DM12" s="174"/>
      <c r="DN12" s="24">
        <v>0.05</v>
      </c>
      <c r="DO12" s="24">
        <v>0.04</v>
      </c>
      <c r="DP12" s="24">
        <v>0.06</v>
      </c>
      <c r="DQ12" s="24">
        <v>0.06</v>
      </c>
      <c r="DR12" s="178">
        <v>0.010835550163247812</v>
      </c>
      <c r="DS12" s="24">
        <v>1.69</v>
      </c>
      <c r="DT12" s="24">
        <v>2.3</v>
      </c>
    </row>
    <row r="13">
      <c r="A13" s="18">
        <v>2000.0</v>
      </c>
      <c r="B13" s="24">
        <v>0.003663335</v>
      </c>
      <c r="C13" s="24">
        <v>0.001321</v>
      </c>
      <c r="D13" s="24">
        <v>0.24</v>
      </c>
      <c r="E13" s="24">
        <v>0.03</v>
      </c>
      <c r="F13" s="24">
        <v>0.02</v>
      </c>
      <c r="G13" s="24">
        <v>0.01</v>
      </c>
      <c r="H13" s="24" t="s">
        <v>492</v>
      </c>
      <c r="I13" s="24">
        <v>0.29</v>
      </c>
      <c r="J13" s="24">
        <v>5.30412E-4</v>
      </c>
      <c r="K13" s="24">
        <v>0.09</v>
      </c>
      <c r="L13" s="24">
        <v>0.03</v>
      </c>
      <c r="M13" s="174"/>
      <c r="N13" s="24">
        <v>0.34</v>
      </c>
      <c r="O13" s="24">
        <v>0.18</v>
      </c>
      <c r="P13" s="180" t="str">
        <f>0.002870392/P33</f>
        <v>0.007122560794</v>
      </c>
      <c r="Q13" s="24">
        <v>0.02</v>
      </c>
      <c r="R13" s="24">
        <v>3.02</v>
      </c>
      <c r="S13" s="24">
        <v>0.04</v>
      </c>
      <c r="T13" s="24">
        <v>0.08</v>
      </c>
      <c r="U13" s="24">
        <v>0.33</v>
      </c>
      <c r="V13" s="24">
        <v>0.14</v>
      </c>
      <c r="W13" s="24">
        <v>0.63</v>
      </c>
      <c r="X13" s="24" t="str">
        <f>0.012964/X33</f>
        <v>0.01641012658</v>
      </c>
      <c r="Y13" s="24">
        <v>0.17</v>
      </c>
      <c r="Z13" s="24">
        <v>0.73</v>
      </c>
      <c r="AA13" s="24">
        <v>0.48</v>
      </c>
      <c r="AB13" s="24">
        <v>0.02</v>
      </c>
      <c r="AC13" s="174"/>
      <c r="AD13" s="24">
        <v>0.48</v>
      </c>
      <c r="AE13" s="24">
        <v>0.02</v>
      </c>
      <c r="AF13" s="24" t="s">
        <v>492</v>
      </c>
      <c r="AG13" s="24">
        <v>0.53</v>
      </c>
      <c r="AH13" s="24">
        <v>0.21</v>
      </c>
      <c r="AI13" s="174"/>
      <c r="AJ13" s="24">
        <v>0.36</v>
      </c>
      <c r="AK13" s="24">
        <v>0.22</v>
      </c>
      <c r="AL13" s="24">
        <v>0.03</v>
      </c>
      <c r="AM13" s="24"/>
      <c r="AN13" s="181">
        <v>0.07</v>
      </c>
      <c r="AO13" s="181">
        <v>0.6</v>
      </c>
      <c r="AP13" s="181">
        <v>0.13</v>
      </c>
      <c r="AQ13" s="182">
        <v>0.091536</v>
      </c>
      <c r="AR13" s="24">
        <v>0.35</v>
      </c>
      <c r="AS13" s="174"/>
      <c r="AT13" s="24">
        <v>0.76</v>
      </c>
      <c r="AU13" s="24">
        <v>0.33</v>
      </c>
      <c r="AV13" s="24">
        <v>0.01</v>
      </c>
      <c r="AW13" s="24">
        <v>0.27</v>
      </c>
      <c r="AX13" s="177">
        <v>0.01</v>
      </c>
      <c r="AY13" s="24">
        <v>0.07</v>
      </c>
      <c r="AZ13" s="24">
        <v>0.17</v>
      </c>
      <c r="BA13" s="24">
        <v>0.13</v>
      </c>
      <c r="BB13" s="24">
        <v>0.53</v>
      </c>
      <c r="BC13" s="24">
        <v>0.04</v>
      </c>
      <c r="BD13" s="24">
        <v>0.04</v>
      </c>
      <c r="BE13" s="24">
        <v>0.01</v>
      </c>
      <c r="BF13" s="24">
        <v>0.01</v>
      </c>
      <c r="BG13" s="25">
        <v>0.015813845</v>
      </c>
      <c r="BH13" s="24">
        <v>0.2</v>
      </c>
      <c r="BI13" s="24">
        <v>0.01</v>
      </c>
      <c r="BJ13" s="24">
        <v>0.33</v>
      </c>
      <c r="BK13" s="24" t="s">
        <v>492</v>
      </c>
      <c r="BL13" s="24">
        <v>0.029203</v>
      </c>
      <c r="BM13" s="24"/>
      <c r="BN13" s="24">
        <v>3.39</v>
      </c>
      <c r="BO13" s="24">
        <v>0.25</v>
      </c>
      <c r="BP13" s="24">
        <v>0.08</v>
      </c>
      <c r="BQ13" s="24">
        <v>1.72</v>
      </c>
      <c r="BR13" s="24">
        <v>0.09</v>
      </c>
      <c r="BS13" s="24">
        <v>0.12</v>
      </c>
      <c r="BT13" s="24">
        <v>0.11</v>
      </c>
      <c r="BU13" s="24">
        <v>0.17</v>
      </c>
      <c r="BV13" s="24">
        <v>0.02</v>
      </c>
      <c r="BW13" s="174"/>
      <c r="BX13" s="24">
        <v>0.013591</v>
      </c>
      <c r="BY13" s="24">
        <v>1.46</v>
      </c>
      <c r="BZ13" s="24">
        <v>0.15</v>
      </c>
      <c r="CA13" s="24">
        <v>2.31</v>
      </c>
      <c r="CB13" s="24">
        <v>0.06</v>
      </c>
      <c r="CC13" s="174"/>
      <c r="CD13" s="24" t="str">
        <f>0.004513/CD33</f>
        <v>0.005309411765</v>
      </c>
      <c r="CE13" s="24">
        <v>0.04</v>
      </c>
      <c r="CF13" s="24">
        <v>0.15</v>
      </c>
      <c r="CG13" s="24">
        <v>0.46</v>
      </c>
      <c r="CH13" s="24">
        <v>0.002312</v>
      </c>
      <c r="CI13" s="24">
        <v>0.05</v>
      </c>
      <c r="CJ13" s="24">
        <v>0.14</v>
      </c>
      <c r="CK13" s="24">
        <v>0.06</v>
      </c>
      <c r="CL13" s="24">
        <v>0.04</v>
      </c>
      <c r="CM13" s="24">
        <v>0.001297505</v>
      </c>
      <c r="CN13" s="24">
        <v>0.05</v>
      </c>
      <c r="CO13" s="179" t="str">
        <f t="shared" si="1"/>
        <v>0.1020408163</v>
      </c>
      <c r="CP13" s="24">
        <v>0.33</v>
      </c>
      <c r="CQ13" s="24">
        <v>0.029666</v>
      </c>
      <c r="CR13" s="25">
        <v>0.813475891</v>
      </c>
      <c r="CS13" s="24">
        <v>0.13</v>
      </c>
      <c r="CT13" s="24">
        <v>0.24</v>
      </c>
      <c r="CU13" s="24">
        <v>0.08</v>
      </c>
      <c r="CV13" s="24">
        <v>3.24</v>
      </c>
      <c r="CW13" s="24">
        <v>0.43</v>
      </c>
      <c r="CX13" s="24">
        <v>0.01</v>
      </c>
      <c r="CY13" s="24">
        <v>0.001173</v>
      </c>
      <c r="CZ13" s="24">
        <v>0.02</v>
      </c>
      <c r="DA13" s="24">
        <v>0.18</v>
      </c>
      <c r="DB13" s="24">
        <v>3.7</v>
      </c>
      <c r="DC13" s="24">
        <v>0.03</v>
      </c>
      <c r="DD13" s="24">
        <v>0.08</v>
      </c>
      <c r="DE13" s="174"/>
      <c r="DF13" s="24">
        <v>0.63</v>
      </c>
      <c r="DG13" s="24">
        <v>0.12</v>
      </c>
      <c r="DH13" s="24" t="str">
        <f>0.00257/DH33</f>
        <v>0.004213114754</v>
      </c>
      <c r="DI13" s="24">
        <v>0.53</v>
      </c>
      <c r="DJ13" s="24">
        <v>0.14</v>
      </c>
      <c r="DK13" s="24"/>
      <c r="DL13" s="24">
        <v>0.72</v>
      </c>
      <c r="DM13" s="174"/>
      <c r="DN13" s="24">
        <v>0.05</v>
      </c>
      <c r="DO13" s="24">
        <v>0.06</v>
      </c>
      <c r="DP13" s="24">
        <v>0.05</v>
      </c>
      <c r="DQ13" s="24">
        <v>0.06</v>
      </c>
      <c r="DR13" s="178">
        <v>0.01034135846566731</v>
      </c>
      <c r="DS13" s="24">
        <v>1.6</v>
      </c>
      <c r="DT13" s="24">
        <v>1.98</v>
      </c>
    </row>
    <row r="14">
      <c r="A14" s="18">
        <v>2001.0</v>
      </c>
      <c r="B14" s="24">
        <v>0.003946054</v>
      </c>
      <c r="C14" s="24">
        <v>0.001015</v>
      </c>
      <c r="D14" s="24">
        <v>0.25</v>
      </c>
      <c r="E14" s="24">
        <v>0.03</v>
      </c>
      <c r="F14" s="24">
        <v>0.03</v>
      </c>
      <c r="G14" s="24">
        <v>0.01</v>
      </c>
      <c r="H14" s="24" t="s">
        <v>492</v>
      </c>
      <c r="I14" s="24">
        <v>0.28</v>
      </c>
      <c r="J14" s="24">
        <v>7.131E-4</v>
      </c>
      <c r="K14" s="24">
        <v>0.1</v>
      </c>
      <c r="L14" s="24">
        <v>0.03</v>
      </c>
      <c r="M14" s="174"/>
      <c r="N14" s="24">
        <v>0.39</v>
      </c>
      <c r="O14" s="24">
        <v>0.17</v>
      </c>
      <c r="P14" s="180" t="str">
        <f>0.002121624/P33</f>
        <v>0.005264575682</v>
      </c>
      <c r="Q14" s="24">
        <v>0.02</v>
      </c>
      <c r="R14" s="24">
        <v>2.69</v>
      </c>
      <c r="S14" s="24">
        <v>0.04</v>
      </c>
      <c r="T14" s="24">
        <v>0.06</v>
      </c>
      <c r="U14" s="24">
        <v>0.23</v>
      </c>
      <c r="V14" s="24">
        <v>0.11</v>
      </c>
      <c r="W14" s="24">
        <v>0.59</v>
      </c>
      <c r="X14" s="24" t="str">
        <f>0.013653/X33</f>
        <v>0.01728227848</v>
      </c>
      <c r="Y14" s="24">
        <v>0.15</v>
      </c>
      <c r="Z14" s="24">
        <v>0.61</v>
      </c>
      <c r="AA14" s="24">
        <v>0.46</v>
      </c>
      <c r="AB14" s="24">
        <v>0.02</v>
      </c>
      <c r="AC14" s="174"/>
      <c r="AD14" s="24">
        <v>0.44</v>
      </c>
      <c r="AE14" s="24">
        <v>0.02</v>
      </c>
      <c r="AF14" s="24" t="s">
        <v>492</v>
      </c>
      <c r="AG14" s="24">
        <v>0.47</v>
      </c>
      <c r="AH14" s="24">
        <v>0.19</v>
      </c>
      <c r="AI14" s="174"/>
      <c r="AJ14" s="24">
        <v>0.29</v>
      </c>
      <c r="AK14" s="24">
        <v>0.18</v>
      </c>
      <c r="AL14" s="24">
        <v>0.03</v>
      </c>
      <c r="AM14" s="24"/>
      <c r="AN14" s="181">
        <v>0.07</v>
      </c>
      <c r="AO14" s="181">
        <v>0.7</v>
      </c>
      <c r="AP14" s="181">
        <v>0.1</v>
      </c>
      <c r="AQ14" s="182">
        <v>0.099594</v>
      </c>
      <c r="AR14" s="24">
        <v>0.26</v>
      </c>
      <c r="AS14" s="174"/>
      <c r="AT14" s="24">
        <v>0.71</v>
      </c>
      <c r="AU14" s="24">
        <v>0.32</v>
      </c>
      <c r="AV14" s="24">
        <v>0.01</v>
      </c>
      <c r="AW14" s="24">
        <v>0.24</v>
      </c>
      <c r="AX14" s="177">
        <v>0.02</v>
      </c>
      <c r="AY14" s="24">
        <v>0.07</v>
      </c>
      <c r="AZ14" s="24">
        <v>0.16</v>
      </c>
      <c r="BA14" s="24">
        <v>0.13</v>
      </c>
      <c r="BB14" s="24">
        <v>0.46</v>
      </c>
      <c r="BC14" s="24">
        <v>0.03</v>
      </c>
      <c r="BD14" s="24">
        <v>0.04</v>
      </c>
      <c r="BE14" s="24">
        <v>0.02</v>
      </c>
      <c r="BF14" s="24">
        <v>0.01</v>
      </c>
      <c r="BG14" s="25">
        <v>0.019319006</v>
      </c>
      <c r="BH14" s="24">
        <v>0.18</v>
      </c>
      <c r="BI14" s="24">
        <v>0.01</v>
      </c>
      <c r="BJ14" s="24">
        <v>0.28</v>
      </c>
      <c r="BK14" s="24">
        <v>0.01</v>
      </c>
      <c r="BL14" s="24">
        <v>0.035122</v>
      </c>
      <c r="BM14" s="24"/>
      <c r="BN14" s="24">
        <v>3.35</v>
      </c>
      <c r="BO14" s="24">
        <v>0.23</v>
      </c>
      <c r="BP14" s="24">
        <v>0.07</v>
      </c>
      <c r="BQ14" s="24">
        <v>1.58</v>
      </c>
      <c r="BR14" s="24">
        <v>0.09</v>
      </c>
      <c r="BS14" s="24">
        <v>0.11</v>
      </c>
      <c r="BT14" s="24">
        <v>0.11</v>
      </c>
      <c r="BU14" s="24">
        <v>0.16</v>
      </c>
      <c r="BV14" s="24">
        <v>0.02</v>
      </c>
      <c r="BW14" s="175" t="str">
        <f>0.0000740276/BW32</f>
        <v>1.81E-04</v>
      </c>
      <c r="BX14" s="24">
        <v>0.01398</v>
      </c>
      <c r="BY14" s="24">
        <v>1.5</v>
      </c>
      <c r="BZ14" s="24">
        <v>0.14</v>
      </c>
      <c r="CA14" s="24">
        <v>2.01</v>
      </c>
      <c r="CB14" s="24">
        <v>0.06</v>
      </c>
      <c r="CC14" s="174"/>
      <c r="CD14" s="24" t="str">
        <f>0.005364/CD33</f>
        <v>0.006310588235</v>
      </c>
      <c r="CE14" s="24">
        <v>0.03</v>
      </c>
      <c r="CF14" s="24">
        <v>0.13</v>
      </c>
      <c r="CG14" s="24">
        <v>0.43</v>
      </c>
      <c r="CH14" s="24">
        <v>0.002837</v>
      </c>
      <c r="CI14" s="24">
        <v>0.05</v>
      </c>
      <c r="CJ14" s="24">
        <v>0.13</v>
      </c>
      <c r="CK14" s="24">
        <v>0.05</v>
      </c>
      <c r="CL14" s="24">
        <v>0.03</v>
      </c>
      <c r="CM14" s="24">
        <v>0.001407085</v>
      </c>
      <c r="CN14" s="24">
        <v>0.05</v>
      </c>
      <c r="CO14" s="179" t="str">
        <f t="shared" si="1"/>
        <v>0.1020408163</v>
      </c>
      <c r="CP14" s="24">
        <v>0.27</v>
      </c>
      <c r="CQ14" s="24">
        <v>0.051872</v>
      </c>
      <c r="CR14" s="25">
        <v>0.823480058</v>
      </c>
      <c r="CS14" s="24">
        <v>0.13</v>
      </c>
      <c r="CT14" s="24">
        <v>0.25</v>
      </c>
      <c r="CU14" s="24">
        <v>0.07</v>
      </c>
      <c r="CV14" s="24">
        <v>2.93</v>
      </c>
      <c r="CW14" s="24">
        <v>0.43</v>
      </c>
      <c r="CX14" s="24">
        <v>0.01</v>
      </c>
      <c r="CY14" s="24">
        <v>0.001038</v>
      </c>
      <c r="CZ14" s="24">
        <v>0.02</v>
      </c>
      <c r="DA14" s="24">
        <v>0.16</v>
      </c>
      <c r="DB14" s="24">
        <v>3.43</v>
      </c>
      <c r="DC14" s="24">
        <v>0.03</v>
      </c>
      <c r="DD14" s="24">
        <v>0.08</v>
      </c>
      <c r="DE14" s="174"/>
      <c r="DF14" s="24">
        <v>0.56</v>
      </c>
      <c r="DG14" s="24">
        <v>0.11</v>
      </c>
      <c r="DH14" s="24" t="str">
        <f>0.004401/DH33</f>
        <v>0.007214754098</v>
      </c>
      <c r="DI14" s="24">
        <v>0.57</v>
      </c>
      <c r="DJ14" s="24">
        <v>0.13</v>
      </c>
      <c r="DK14" s="24"/>
      <c r="DL14" s="24">
        <v>0.7</v>
      </c>
      <c r="DM14" s="174"/>
      <c r="DN14" s="24">
        <v>0.05</v>
      </c>
      <c r="DO14" s="24">
        <v>0.07</v>
      </c>
      <c r="DP14" s="24">
        <v>0.05</v>
      </c>
      <c r="DQ14" s="24">
        <v>0.06</v>
      </c>
      <c r="DR14" s="178">
        <v>0.009667782991413364</v>
      </c>
      <c r="DS14" s="24">
        <v>1.62</v>
      </c>
      <c r="DT14" s="24">
        <v>1.74</v>
      </c>
    </row>
    <row r="15">
      <c r="A15" s="18">
        <v>2002.0</v>
      </c>
      <c r="B15" s="24">
        <v>0.004096458</v>
      </c>
      <c r="C15" s="24">
        <v>9.5E-4</v>
      </c>
      <c r="D15" s="24">
        <v>0.25</v>
      </c>
      <c r="E15" s="24">
        <v>0.03</v>
      </c>
      <c r="F15" s="24">
        <v>0.03</v>
      </c>
      <c r="G15" s="24">
        <v>0.01</v>
      </c>
      <c r="H15" s="24" t="s">
        <v>492</v>
      </c>
      <c r="I15" s="24">
        <v>0.27</v>
      </c>
      <c r="J15" s="24">
        <v>9.44476E-4</v>
      </c>
      <c r="K15" s="24">
        <v>0.1</v>
      </c>
      <c r="L15" s="24">
        <v>0.04</v>
      </c>
      <c r="M15" s="174"/>
      <c r="N15" s="24">
        <v>0.38</v>
      </c>
      <c r="O15" s="24">
        <v>0.15</v>
      </c>
      <c r="P15" s="180" t="str">
        <f>0.004312241/P33</f>
        <v>0.01070034988</v>
      </c>
      <c r="Q15" s="24">
        <v>0.02</v>
      </c>
      <c r="R15" s="24">
        <v>2.41</v>
      </c>
      <c r="S15" s="24">
        <v>0.04</v>
      </c>
      <c r="T15" s="24">
        <v>0.06</v>
      </c>
      <c r="U15" s="24">
        <v>0.18</v>
      </c>
      <c r="V15" s="24">
        <v>0.09</v>
      </c>
      <c r="W15" s="24">
        <v>0.56</v>
      </c>
      <c r="X15" s="24" t="str">
        <f>0.015096/X33</f>
        <v>0.01910886076</v>
      </c>
      <c r="Y15" s="24">
        <v>0.13</v>
      </c>
      <c r="Z15" s="24">
        <v>0.51</v>
      </c>
      <c r="AA15" s="24">
        <v>0.43</v>
      </c>
      <c r="AB15" s="24">
        <v>0.02</v>
      </c>
      <c r="AC15" s="174"/>
      <c r="AD15" s="24">
        <v>0.4</v>
      </c>
      <c r="AE15" s="24">
        <v>0.02</v>
      </c>
      <c r="AF15" s="24" t="s">
        <v>492</v>
      </c>
      <c r="AG15" s="24">
        <v>0.42</v>
      </c>
      <c r="AH15" s="24">
        <v>0.18</v>
      </c>
      <c r="AI15" s="174"/>
      <c r="AJ15" s="24">
        <v>0.23</v>
      </c>
      <c r="AK15" s="24">
        <v>0.15</v>
      </c>
      <c r="AL15" s="24">
        <v>0.03</v>
      </c>
      <c r="AM15" s="24"/>
      <c r="AN15" s="181">
        <v>0.07</v>
      </c>
      <c r="AO15" s="181">
        <v>0.8</v>
      </c>
      <c r="AP15" s="181">
        <v>0.08</v>
      </c>
      <c r="AQ15" s="182">
        <v>0.095471</v>
      </c>
      <c r="AR15" s="24">
        <v>0.18</v>
      </c>
      <c r="AS15" s="174"/>
      <c r="AT15" s="24">
        <v>0.65</v>
      </c>
      <c r="AU15" s="24">
        <v>0.31</v>
      </c>
      <c r="AV15" s="24">
        <v>0.02</v>
      </c>
      <c r="AW15" s="24">
        <v>0.22</v>
      </c>
      <c r="AX15" s="177">
        <v>0.02</v>
      </c>
      <c r="AY15" s="24">
        <v>0.07</v>
      </c>
      <c r="AZ15" s="24">
        <v>0.16</v>
      </c>
      <c r="BA15" s="24">
        <v>0.14</v>
      </c>
      <c r="BB15" s="24">
        <v>0.38</v>
      </c>
      <c r="BC15" s="24">
        <v>0.03</v>
      </c>
      <c r="BD15" s="24">
        <v>0.03</v>
      </c>
      <c r="BE15" s="24">
        <v>0.03</v>
      </c>
      <c r="BF15" s="24">
        <v>0.01</v>
      </c>
      <c r="BG15" s="25">
        <v>0.017450143</v>
      </c>
      <c r="BH15" s="24">
        <v>0.17</v>
      </c>
      <c r="BI15" s="24">
        <v>0.01</v>
      </c>
      <c r="BJ15" s="24">
        <v>0.25</v>
      </c>
      <c r="BK15" s="24">
        <v>0.01</v>
      </c>
      <c r="BL15" s="24">
        <v>0.03583</v>
      </c>
      <c r="BM15" s="24"/>
      <c r="BN15" s="24">
        <v>3.25</v>
      </c>
      <c r="BO15" s="24">
        <v>0.19</v>
      </c>
      <c r="BP15" s="24">
        <v>0.05</v>
      </c>
      <c r="BQ15" s="24">
        <v>1.46</v>
      </c>
      <c r="BR15" s="24">
        <v>0.09</v>
      </c>
      <c r="BS15" s="24">
        <v>0.11</v>
      </c>
      <c r="BT15" s="24">
        <v>0.1</v>
      </c>
      <c r="BU15" s="24">
        <v>0.13</v>
      </c>
      <c r="BV15" s="24">
        <v>0.02</v>
      </c>
      <c r="BW15" s="175" t="str">
        <f>0.0000696659/BW32</f>
        <v>1.70E-04</v>
      </c>
      <c r="BX15" s="24">
        <v>0.013775</v>
      </c>
      <c r="BY15" s="24">
        <v>1.52</v>
      </c>
      <c r="BZ15" s="24">
        <v>0.12</v>
      </c>
      <c r="CA15" s="24">
        <v>1.74</v>
      </c>
      <c r="CB15" s="24">
        <v>0.06</v>
      </c>
      <c r="CC15" s="174"/>
      <c r="CD15" s="24" t="str">
        <f>0.006838/CD33</f>
        <v>0.008044705882</v>
      </c>
      <c r="CE15" s="24">
        <v>0.02</v>
      </c>
      <c r="CF15" s="24">
        <v>0.11</v>
      </c>
      <c r="CG15" s="24">
        <v>0.39</v>
      </c>
      <c r="CH15" s="24">
        <v>0.003177</v>
      </c>
      <c r="CI15" s="24">
        <v>0.05</v>
      </c>
      <c r="CJ15" s="24">
        <v>0.12</v>
      </c>
      <c r="CK15" s="24">
        <v>0.05</v>
      </c>
      <c r="CL15" s="24">
        <v>0.03</v>
      </c>
      <c r="CM15" s="24">
        <v>0.001560609</v>
      </c>
      <c r="CN15" s="24">
        <v>0.05</v>
      </c>
      <c r="CO15" s="179" t="str">
        <f t="shared" si="1"/>
        <v>0.1020408163</v>
      </c>
      <c r="CP15" s="24">
        <v>0.25</v>
      </c>
      <c r="CQ15" s="24">
        <v>0.051868</v>
      </c>
      <c r="CR15" s="25">
        <v>0.765885734</v>
      </c>
      <c r="CS15" s="24">
        <v>0.12</v>
      </c>
      <c r="CT15" s="24">
        <v>0.26</v>
      </c>
      <c r="CU15" s="24">
        <v>0.07</v>
      </c>
      <c r="CV15" s="24">
        <v>2.57</v>
      </c>
      <c r="CW15" s="24">
        <v>0.41</v>
      </c>
      <c r="CX15" s="24">
        <v>0.01</v>
      </c>
      <c r="CY15" s="24">
        <v>0.001149</v>
      </c>
      <c r="CZ15" s="24">
        <v>0.02</v>
      </c>
      <c r="DA15" s="24">
        <v>0.14</v>
      </c>
      <c r="DB15" s="24">
        <v>3.2</v>
      </c>
      <c r="DC15" s="24">
        <v>0.03</v>
      </c>
      <c r="DD15" s="24">
        <v>0.07</v>
      </c>
      <c r="DE15" s="174"/>
      <c r="DF15" s="24">
        <v>0.48</v>
      </c>
      <c r="DG15" s="24">
        <v>0.11</v>
      </c>
      <c r="DH15" s="24" t="str">
        <f>0.003342/DH33</f>
        <v>0.005478688525</v>
      </c>
      <c r="DI15" s="24">
        <v>0.6</v>
      </c>
      <c r="DJ15" s="24">
        <v>0.13</v>
      </c>
      <c r="DK15" s="24"/>
      <c r="DL15" s="24">
        <v>0.64</v>
      </c>
      <c r="DM15" s="174"/>
      <c r="DN15" s="24">
        <v>0.05</v>
      </c>
      <c r="DO15" s="24">
        <v>0.08</v>
      </c>
      <c r="DP15" s="24">
        <v>0.05</v>
      </c>
      <c r="DQ15" s="24">
        <v>0.06</v>
      </c>
      <c r="DR15" s="178">
        <v>0.013129361828326412</v>
      </c>
      <c r="DS15" s="24">
        <v>1.53</v>
      </c>
      <c r="DT15" s="24">
        <v>1.56</v>
      </c>
    </row>
    <row r="16">
      <c r="A16" s="18">
        <v>2003.0</v>
      </c>
      <c r="B16" s="24">
        <v>0.004316067</v>
      </c>
      <c r="C16" s="24">
        <v>0.001174</v>
      </c>
      <c r="D16" s="24">
        <v>0.25</v>
      </c>
      <c r="E16" s="24">
        <v>0.03</v>
      </c>
      <c r="F16" s="24">
        <v>0.03</v>
      </c>
      <c r="G16" s="24">
        <v>0.01</v>
      </c>
      <c r="H16" s="24" t="s">
        <v>492</v>
      </c>
      <c r="I16" s="24">
        <v>0.26</v>
      </c>
      <c r="J16" s="24">
        <v>0.001101474</v>
      </c>
      <c r="K16" s="24">
        <v>0.11</v>
      </c>
      <c r="L16" s="24">
        <v>0.04</v>
      </c>
      <c r="M16" s="174"/>
      <c r="N16" s="24">
        <v>0.3</v>
      </c>
      <c r="O16" s="24">
        <v>0.13</v>
      </c>
      <c r="P16" s="180" t="str">
        <f>0.001364312/P33</f>
        <v>0.003385389578</v>
      </c>
      <c r="Q16" s="24">
        <v>0.02</v>
      </c>
      <c r="R16" s="24">
        <v>2.16</v>
      </c>
      <c r="S16" s="24">
        <v>0.04</v>
      </c>
      <c r="T16" s="24">
        <v>0.05</v>
      </c>
      <c r="U16" s="24">
        <v>0.13</v>
      </c>
      <c r="V16" s="24">
        <v>0.07</v>
      </c>
      <c r="W16" s="24">
        <v>0.53</v>
      </c>
      <c r="X16" s="24" t="str">
        <f>0.015034/X33</f>
        <v>0.01903037975</v>
      </c>
      <c r="Y16" s="24">
        <v>0.11</v>
      </c>
      <c r="Z16" s="24">
        <v>0.42</v>
      </c>
      <c r="AA16" s="24">
        <v>0.39</v>
      </c>
      <c r="AB16" s="24">
        <v>0.02</v>
      </c>
      <c r="AC16" s="174"/>
      <c r="AD16" s="24">
        <v>0.35</v>
      </c>
      <c r="AE16" s="24">
        <v>0.02</v>
      </c>
      <c r="AF16" s="24" t="s">
        <v>492</v>
      </c>
      <c r="AG16" s="24">
        <v>0.37</v>
      </c>
      <c r="AH16" s="24">
        <v>0.16</v>
      </c>
      <c r="AI16" s="174"/>
      <c r="AJ16" s="24">
        <v>0.17</v>
      </c>
      <c r="AK16" s="24">
        <v>0.11</v>
      </c>
      <c r="AL16" s="24">
        <v>0.03</v>
      </c>
      <c r="AM16" s="24"/>
      <c r="AN16" s="181">
        <v>0.06</v>
      </c>
      <c r="AO16" s="181">
        <v>0.89</v>
      </c>
      <c r="AP16" s="181">
        <v>0.06</v>
      </c>
      <c r="AQ16" s="182">
        <v>0.083122</v>
      </c>
      <c r="AR16" s="24">
        <v>0.11</v>
      </c>
      <c r="AS16" s="174"/>
      <c r="AT16" s="24">
        <v>0.58</v>
      </c>
      <c r="AU16" s="24">
        <v>0.28</v>
      </c>
      <c r="AV16" s="24">
        <v>0.02</v>
      </c>
      <c r="AW16" s="24">
        <v>0.2</v>
      </c>
      <c r="AX16" s="177">
        <v>0.02</v>
      </c>
      <c r="AY16" s="24">
        <v>0.07</v>
      </c>
      <c r="AZ16" s="24">
        <v>0.16</v>
      </c>
      <c r="BA16" s="24">
        <v>0.15</v>
      </c>
      <c r="BB16" s="24">
        <v>0.3</v>
      </c>
      <c r="BC16" s="24">
        <v>0.02</v>
      </c>
      <c r="BD16" s="24">
        <v>0.03</v>
      </c>
      <c r="BE16" s="24">
        <v>0.04</v>
      </c>
      <c r="BF16" s="24">
        <v>0.01</v>
      </c>
      <c r="BG16" s="25">
        <v>0.015564922</v>
      </c>
      <c r="BH16" s="24">
        <v>0.16</v>
      </c>
      <c r="BI16" s="24">
        <v>0.01</v>
      </c>
      <c r="BJ16" s="24">
        <v>0.26</v>
      </c>
      <c r="BK16" s="24">
        <v>0.01</v>
      </c>
      <c r="BL16" s="24">
        <v>0.037048</v>
      </c>
      <c r="BM16" s="24"/>
      <c r="BN16" s="24">
        <v>3.11</v>
      </c>
      <c r="BO16" s="24">
        <v>0.15</v>
      </c>
      <c r="BP16" s="24">
        <v>0.04</v>
      </c>
      <c r="BQ16" s="24">
        <v>1.33</v>
      </c>
      <c r="BR16" s="24">
        <v>0.08</v>
      </c>
      <c r="BS16" s="24">
        <v>0.11</v>
      </c>
      <c r="BT16" s="24">
        <v>0.09</v>
      </c>
      <c r="BU16" s="24">
        <v>0.13</v>
      </c>
      <c r="BV16" s="24">
        <v>0.02</v>
      </c>
      <c r="BW16" s="175" t="str">
        <f>0.0000696659/BW32</f>
        <v>1.70E-04</v>
      </c>
      <c r="BX16" s="24">
        <v>0.013608</v>
      </c>
      <c r="BY16" s="24">
        <v>1.5</v>
      </c>
      <c r="BZ16" s="24">
        <v>0.11</v>
      </c>
      <c r="CA16" s="24">
        <v>1.54</v>
      </c>
      <c r="CB16" s="24">
        <v>0.06</v>
      </c>
      <c r="CC16" s="174"/>
      <c r="CD16" s="24" t="str">
        <f>0.009279/CD33</f>
        <v>0.01091647059</v>
      </c>
      <c r="CE16" s="24">
        <v>0.02</v>
      </c>
      <c r="CF16" s="24">
        <v>0.09</v>
      </c>
      <c r="CG16" s="24">
        <v>0.37</v>
      </c>
      <c r="CH16" s="24">
        <v>0.00363</v>
      </c>
      <c r="CI16" s="24">
        <v>0.05</v>
      </c>
      <c r="CJ16" s="24">
        <v>0.1</v>
      </c>
      <c r="CK16" s="24">
        <v>0.05</v>
      </c>
      <c r="CL16" s="24">
        <v>0.03</v>
      </c>
      <c r="CM16" s="24">
        <v>0.001831429</v>
      </c>
      <c r="CN16" s="24">
        <v>0.05</v>
      </c>
      <c r="CO16" s="179" t="str">
        <f t="shared" si="1"/>
        <v>0.1020408163</v>
      </c>
      <c r="CP16" s="24">
        <v>0.23</v>
      </c>
      <c r="CQ16" s="24">
        <v>0.054172</v>
      </c>
      <c r="CR16" s="25">
        <v>0.684163792</v>
      </c>
      <c r="CS16" s="24">
        <v>0.11</v>
      </c>
      <c r="CT16" s="24">
        <v>0.26</v>
      </c>
      <c r="CU16" s="24">
        <v>0.07</v>
      </c>
      <c r="CV16" s="24">
        <v>2.24</v>
      </c>
      <c r="CW16" s="24">
        <v>0.31</v>
      </c>
      <c r="CX16" s="24">
        <v>0.01</v>
      </c>
      <c r="CY16" s="24">
        <v>0.001425</v>
      </c>
      <c r="CZ16" s="24">
        <v>0.03</v>
      </c>
      <c r="DA16" s="24">
        <v>0.11</v>
      </c>
      <c r="DB16" s="24">
        <v>3.08</v>
      </c>
      <c r="DC16" s="24">
        <v>0.03</v>
      </c>
      <c r="DD16" s="24">
        <v>0.06</v>
      </c>
      <c r="DE16" s="24" t="str">
        <f>0.000262/DE32</f>
        <v>0.0005988571429</v>
      </c>
      <c r="DF16" s="24">
        <v>0.4</v>
      </c>
      <c r="DG16" s="24">
        <v>0.1</v>
      </c>
      <c r="DH16" s="24" t="str">
        <f>0.003034/DH33</f>
        <v>0.004973770492</v>
      </c>
      <c r="DI16" s="24">
        <v>0.63</v>
      </c>
      <c r="DJ16" s="24">
        <v>0.11</v>
      </c>
      <c r="DK16" s="24"/>
      <c r="DL16" s="24">
        <v>0.61</v>
      </c>
      <c r="DM16" s="174"/>
      <c r="DN16" s="24">
        <v>0.05</v>
      </c>
      <c r="DO16" s="24">
        <v>0.07</v>
      </c>
      <c r="DP16" s="24">
        <v>0.05</v>
      </c>
      <c r="DQ16" s="24">
        <v>0.06</v>
      </c>
      <c r="DR16" s="178">
        <v>0.020669008786136225</v>
      </c>
      <c r="DS16" s="24">
        <v>1.44</v>
      </c>
      <c r="DT16" s="24">
        <v>1.44</v>
      </c>
    </row>
    <row r="17">
      <c r="A17" s="18">
        <v>2004.0</v>
      </c>
      <c r="B17" s="24">
        <v>0.004389652</v>
      </c>
      <c r="C17" s="24">
        <v>0.001629</v>
      </c>
      <c r="D17" s="24">
        <v>0.25</v>
      </c>
      <c r="E17" s="24">
        <v>0.03</v>
      </c>
      <c r="F17" s="24">
        <v>0.02</v>
      </c>
      <c r="G17" s="24">
        <v>0.01</v>
      </c>
      <c r="H17" s="24" t="s">
        <v>492</v>
      </c>
      <c r="I17" s="24">
        <v>0.26</v>
      </c>
      <c r="J17" s="24">
        <v>0.001235294</v>
      </c>
      <c r="K17" s="24">
        <v>0.11</v>
      </c>
      <c r="L17" s="24">
        <v>0.04</v>
      </c>
      <c r="M17" s="177">
        <v>0.020019244</v>
      </c>
      <c r="N17" s="24">
        <v>0.2</v>
      </c>
      <c r="O17" s="24">
        <v>0.12</v>
      </c>
      <c r="P17" s="180" t="str">
        <f>0.00597505/P33</f>
        <v>0.0148264268</v>
      </c>
      <c r="Q17" s="24">
        <v>0.02</v>
      </c>
      <c r="R17" s="24">
        <v>1.95</v>
      </c>
      <c r="S17" s="24">
        <v>0.04</v>
      </c>
      <c r="T17" s="24">
        <v>0.05</v>
      </c>
      <c r="U17" s="24">
        <v>0.1</v>
      </c>
      <c r="V17" s="24">
        <v>0.06</v>
      </c>
      <c r="W17" s="24">
        <v>0.5</v>
      </c>
      <c r="X17" s="24" t="str">
        <f>0.01533/X33</f>
        <v>0.01940506329</v>
      </c>
      <c r="Y17" s="24">
        <v>0.09</v>
      </c>
      <c r="Z17" s="24">
        <v>0.36</v>
      </c>
      <c r="AA17" s="24">
        <v>0.35</v>
      </c>
      <c r="AB17" s="24">
        <v>0.02</v>
      </c>
      <c r="AC17" s="174"/>
      <c r="AD17" s="24">
        <v>0.32</v>
      </c>
      <c r="AE17" s="24">
        <v>0.02</v>
      </c>
      <c r="AF17" s="24">
        <v>0.01</v>
      </c>
      <c r="AG17" s="24">
        <v>0.33</v>
      </c>
      <c r="AH17" s="24">
        <v>0.14</v>
      </c>
      <c r="AI17" s="174"/>
      <c r="AJ17" s="24">
        <v>0.15</v>
      </c>
      <c r="AK17" s="24">
        <v>0.09</v>
      </c>
      <c r="AL17" s="24">
        <v>0.03</v>
      </c>
      <c r="AM17" s="24"/>
      <c r="AN17" s="181">
        <v>0.06</v>
      </c>
      <c r="AO17" s="181">
        <v>0.96</v>
      </c>
      <c r="AP17" s="181">
        <v>0.04</v>
      </c>
      <c r="AQ17" s="182">
        <v>0.063423</v>
      </c>
      <c r="AR17" s="24">
        <v>0.07</v>
      </c>
      <c r="AS17" s="174"/>
      <c r="AT17" s="24">
        <v>0.52</v>
      </c>
      <c r="AU17" s="24">
        <v>0.26</v>
      </c>
      <c r="AV17" s="24">
        <v>0.02</v>
      </c>
      <c r="AW17" s="24">
        <v>0.18</v>
      </c>
      <c r="AX17" s="177">
        <v>0.02</v>
      </c>
      <c r="AY17" s="24">
        <v>0.07</v>
      </c>
      <c r="AZ17" s="24">
        <v>0.16</v>
      </c>
      <c r="BA17" s="24">
        <v>0.16</v>
      </c>
      <c r="BB17" s="24">
        <v>0.23</v>
      </c>
      <c r="BC17" s="24">
        <v>0.02</v>
      </c>
      <c r="BD17" s="24">
        <v>0.03</v>
      </c>
      <c r="BE17" s="24">
        <v>0.04</v>
      </c>
      <c r="BF17" s="24">
        <v>0.01</v>
      </c>
      <c r="BG17" s="25">
        <v>0.015928037</v>
      </c>
      <c r="BH17" s="24">
        <v>0.15</v>
      </c>
      <c r="BI17" s="24">
        <v>0.01</v>
      </c>
      <c r="BJ17" s="24">
        <v>0.29</v>
      </c>
      <c r="BK17" s="24">
        <v>0.02</v>
      </c>
      <c r="BL17" s="24">
        <v>0.039017</v>
      </c>
      <c r="BM17" s="24"/>
      <c r="BN17" s="24">
        <v>3.01</v>
      </c>
      <c r="BO17" s="24">
        <v>0.12</v>
      </c>
      <c r="BP17" s="24">
        <v>0.02</v>
      </c>
      <c r="BQ17" s="24">
        <v>1.22</v>
      </c>
      <c r="BR17" s="24">
        <v>0.08</v>
      </c>
      <c r="BS17" s="24">
        <v>0.12</v>
      </c>
      <c r="BT17" s="24">
        <v>0.08</v>
      </c>
      <c r="BU17" s="24">
        <v>0.12</v>
      </c>
      <c r="BV17" s="24">
        <v>0.02</v>
      </c>
      <c r="BW17" s="175" t="str">
        <f>0.0000676963/BW32</f>
        <v>1.65E-04</v>
      </c>
      <c r="BX17" s="24">
        <v>0.012848</v>
      </c>
      <c r="BY17" s="24">
        <v>1.46</v>
      </c>
      <c r="BZ17" s="24">
        <v>0.1</v>
      </c>
      <c r="CA17" s="24">
        <v>1.39</v>
      </c>
      <c r="CB17" s="24">
        <v>0.05</v>
      </c>
      <c r="CC17" s="174"/>
      <c r="CD17" s="24" t="str">
        <f>0.009006/CD33</f>
        <v>0.01059529412</v>
      </c>
      <c r="CE17" s="24">
        <v>0.02</v>
      </c>
      <c r="CF17" s="24">
        <v>0.07</v>
      </c>
      <c r="CG17" s="24">
        <v>0.35</v>
      </c>
      <c r="CH17" s="24">
        <v>0.004189</v>
      </c>
      <c r="CI17" s="24">
        <v>0.05</v>
      </c>
      <c r="CJ17" s="24">
        <v>0.08</v>
      </c>
      <c r="CK17" s="24">
        <v>0.05</v>
      </c>
      <c r="CL17" s="24">
        <v>0.03</v>
      </c>
      <c r="CM17" s="24">
        <v>0.002152504</v>
      </c>
      <c r="CN17" s="24">
        <v>0.05</v>
      </c>
      <c r="CO17" s="179" t="str">
        <f t="shared" si="1"/>
        <v>0.1020408163</v>
      </c>
      <c r="CP17" s="24">
        <v>0.21</v>
      </c>
      <c r="CQ17" s="24">
        <v>0.043952</v>
      </c>
      <c r="CR17" s="25">
        <v>0.596943312</v>
      </c>
      <c r="CS17" s="24">
        <v>0.09</v>
      </c>
      <c r="CT17" s="24">
        <v>0.24</v>
      </c>
      <c r="CU17" s="24">
        <v>0.06</v>
      </c>
      <c r="CV17" s="24">
        <v>1.95</v>
      </c>
      <c r="CW17" s="24">
        <v>0.3</v>
      </c>
      <c r="CX17" s="24">
        <v>0.01</v>
      </c>
      <c r="CY17" s="24">
        <v>0.001735</v>
      </c>
      <c r="CZ17" s="24">
        <v>0.03</v>
      </c>
      <c r="DA17" s="24">
        <v>0.09</v>
      </c>
      <c r="DB17" s="24">
        <v>3.09</v>
      </c>
      <c r="DC17" s="24">
        <v>0.03</v>
      </c>
      <c r="DD17" s="24">
        <v>0.05</v>
      </c>
      <c r="DE17" s="24" t="str">
        <f>0.000753/DE32</f>
        <v>0.001721142857</v>
      </c>
      <c r="DF17" s="24">
        <v>0.32</v>
      </c>
      <c r="DG17" s="24">
        <v>0.1</v>
      </c>
      <c r="DH17" s="24" t="str">
        <f>0.002811/DH33</f>
        <v>0.004608196721</v>
      </c>
      <c r="DI17" s="24">
        <v>0.67</v>
      </c>
      <c r="DJ17" s="24">
        <v>0.1</v>
      </c>
      <c r="DK17" s="24">
        <v>0.024003</v>
      </c>
      <c r="DL17" s="24">
        <v>0.55</v>
      </c>
      <c r="DM17" s="174"/>
      <c r="DN17" s="24">
        <v>0.05</v>
      </c>
      <c r="DO17" s="24">
        <v>0.06</v>
      </c>
      <c r="DP17" s="24">
        <v>0.05</v>
      </c>
      <c r="DQ17" s="24">
        <v>0.06</v>
      </c>
      <c r="DR17" s="178">
        <v>0.017210409447543283</v>
      </c>
      <c r="DS17" s="24">
        <v>1.37</v>
      </c>
      <c r="DT17" s="24">
        <v>1.37</v>
      </c>
    </row>
    <row r="18">
      <c r="A18" s="18">
        <v>2005.0</v>
      </c>
      <c r="B18" s="24">
        <v>0.00448729</v>
      </c>
      <c r="C18" s="24">
        <v>0.001328</v>
      </c>
      <c r="D18" s="24">
        <v>0.25</v>
      </c>
      <c r="E18" s="24">
        <v>0.03</v>
      </c>
      <c r="F18" s="24">
        <v>0.02</v>
      </c>
      <c r="G18" s="24">
        <v>0.01</v>
      </c>
      <c r="H18" s="24">
        <v>0.01</v>
      </c>
      <c r="I18" s="24">
        <v>0.25</v>
      </c>
      <c r="J18" s="24">
        <v>0.001368384</v>
      </c>
      <c r="K18" s="24">
        <v>0.11</v>
      </c>
      <c r="L18" s="24">
        <v>0.04</v>
      </c>
      <c r="M18" s="177">
        <v>0.021317548</v>
      </c>
      <c r="N18" s="24">
        <v>0.13</v>
      </c>
      <c r="O18" s="24">
        <v>0.1</v>
      </c>
      <c r="P18" s="180" t="str">
        <f>0.002235392/P33</f>
        <v>0.005546878412</v>
      </c>
      <c r="Q18" s="24">
        <v>0.03</v>
      </c>
      <c r="R18" s="24">
        <v>1.76</v>
      </c>
      <c r="S18" s="24">
        <v>0.04</v>
      </c>
      <c r="T18" s="24">
        <v>0.05</v>
      </c>
      <c r="U18" s="24">
        <v>0.08</v>
      </c>
      <c r="V18" s="24">
        <v>0.05</v>
      </c>
      <c r="W18" s="24">
        <v>0.47</v>
      </c>
      <c r="X18" s="24" t="str">
        <f>0.015027/X33</f>
        <v>0.01902151899</v>
      </c>
      <c r="Y18" s="24">
        <v>0.08</v>
      </c>
      <c r="Z18" s="24">
        <v>0.32</v>
      </c>
      <c r="AA18" s="24">
        <v>0.3</v>
      </c>
      <c r="AB18" s="24">
        <v>0.02</v>
      </c>
      <c r="AC18" s="24">
        <v>0.00741419</v>
      </c>
      <c r="AD18" s="24">
        <v>0.29</v>
      </c>
      <c r="AE18" s="24">
        <v>0.02</v>
      </c>
      <c r="AF18" s="24">
        <v>0.01</v>
      </c>
      <c r="AG18" s="24">
        <v>0.29</v>
      </c>
      <c r="AH18" s="24">
        <v>0.12</v>
      </c>
      <c r="AI18" s="177">
        <v>0.002550559</v>
      </c>
      <c r="AJ18" s="24">
        <v>0.13</v>
      </c>
      <c r="AK18" s="24">
        <v>0.08</v>
      </c>
      <c r="AL18" s="24">
        <v>0.03</v>
      </c>
      <c r="AM18" s="24"/>
      <c r="AN18" s="181">
        <v>0.06</v>
      </c>
      <c r="AO18" s="181">
        <v>0.98</v>
      </c>
      <c r="AP18" s="181">
        <v>0.03</v>
      </c>
      <c r="AQ18" s="182">
        <v>0.058781</v>
      </c>
      <c r="AR18" s="24">
        <v>0.05</v>
      </c>
      <c r="AS18" s="24">
        <v>0.020048</v>
      </c>
      <c r="AT18" s="24">
        <v>0.44</v>
      </c>
      <c r="AU18" s="24">
        <v>0.25</v>
      </c>
      <c r="AV18" s="24">
        <v>0.02</v>
      </c>
      <c r="AW18" s="24">
        <v>0.18</v>
      </c>
      <c r="AX18" s="177">
        <v>0.02</v>
      </c>
      <c r="AY18" s="24">
        <v>0.07</v>
      </c>
      <c r="AZ18" s="24">
        <v>0.16</v>
      </c>
      <c r="BA18" s="24">
        <v>0.16</v>
      </c>
      <c r="BB18" s="24">
        <v>0.17</v>
      </c>
      <c r="BC18" s="24">
        <v>0.02</v>
      </c>
      <c r="BD18" s="24">
        <v>0.02</v>
      </c>
      <c r="BE18" s="24">
        <v>0.05</v>
      </c>
      <c r="BF18" s="24">
        <v>0.01</v>
      </c>
      <c r="BG18" s="25">
        <v>0.017465249</v>
      </c>
      <c r="BH18" s="24">
        <v>0.14</v>
      </c>
      <c r="BI18" s="24">
        <v>0.01</v>
      </c>
      <c r="BJ18" s="24">
        <v>0.32</v>
      </c>
      <c r="BK18" s="24">
        <v>0.02</v>
      </c>
      <c r="BL18" s="24">
        <v>0.041795</v>
      </c>
      <c r="BM18" s="24"/>
      <c r="BN18" s="24">
        <v>2.92</v>
      </c>
      <c r="BO18" s="24">
        <v>0.1</v>
      </c>
      <c r="BP18" s="24">
        <v>0.02</v>
      </c>
      <c r="BQ18" s="24">
        <v>1.11</v>
      </c>
      <c r="BR18" s="24">
        <v>0.07</v>
      </c>
      <c r="BS18" s="24">
        <v>0.11</v>
      </c>
      <c r="BT18" s="24">
        <v>0.06</v>
      </c>
      <c r="BU18" s="24">
        <v>0.11</v>
      </c>
      <c r="BV18" s="24">
        <v>0.02</v>
      </c>
      <c r="BW18" s="24" t="str">
        <f>0.000726226/BW32</f>
        <v>0.001771282927</v>
      </c>
      <c r="BX18" s="24">
        <v>0.012109</v>
      </c>
      <c r="BY18" s="24">
        <v>1.42</v>
      </c>
      <c r="BZ18" s="24">
        <v>0.09</v>
      </c>
      <c r="CA18" s="24">
        <v>1.25</v>
      </c>
      <c r="CB18" s="24">
        <v>0.04</v>
      </c>
      <c r="CC18" s="24">
        <v>0.01548</v>
      </c>
      <c r="CD18" s="24" t="str">
        <f>0.01051/CD33</f>
        <v>0.01236470588</v>
      </c>
      <c r="CE18" s="24">
        <v>0.02</v>
      </c>
      <c r="CF18" s="24">
        <v>0.05</v>
      </c>
      <c r="CG18" s="24">
        <v>0.33</v>
      </c>
      <c r="CH18" s="24">
        <v>0.004979</v>
      </c>
      <c r="CI18" s="24">
        <v>0.05</v>
      </c>
      <c r="CJ18" s="24">
        <v>0.07</v>
      </c>
      <c r="CK18" s="24">
        <v>0.04</v>
      </c>
      <c r="CL18" s="24">
        <v>0.03</v>
      </c>
      <c r="CM18" s="24">
        <v>0.002558754</v>
      </c>
      <c r="CN18" s="24">
        <v>0.05</v>
      </c>
      <c r="CO18" s="179" t="str">
        <f t="shared" si="1"/>
        <v>0.1020408163</v>
      </c>
      <c r="CP18" s="24">
        <v>0.21</v>
      </c>
      <c r="CQ18" s="24">
        <v>0.059492</v>
      </c>
      <c r="CR18" s="25">
        <v>0.47356934</v>
      </c>
      <c r="CS18" s="24">
        <v>0.07</v>
      </c>
      <c r="CT18" s="24">
        <v>0.22</v>
      </c>
      <c r="CU18" s="24">
        <v>0.06</v>
      </c>
      <c r="CV18" s="24">
        <v>1.72</v>
      </c>
      <c r="CW18" s="24">
        <v>0.29</v>
      </c>
      <c r="CX18" s="24">
        <v>0.01</v>
      </c>
      <c r="CY18" s="24">
        <v>0.00217</v>
      </c>
      <c r="CZ18" s="24">
        <v>0.03</v>
      </c>
      <c r="DA18" s="24">
        <v>0.08</v>
      </c>
      <c r="DB18" s="24">
        <v>3.08</v>
      </c>
      <c r="DC18" s="24">
        <v>0.03</v>
      </c>
      <c r="DD18" s="24">
        <v>0.05</v>
      </c>
      <c r="DE18" s="24" t="str">
        <f>0.001706/DE32</f>
        <v>0.003899428571</v>
      </c>
      <c r="DF18" s="24">
        <v>0.26</v>
      </c>
      <c r="DG18" s="24">
        <v>0.09</v>
      </c>
      <c r="DH18" s="24" t="str">
        <f>0.002703/DH33</f>
        <v>0.004431147541</v>
      </c>
      <c r="DI18" s="24">
        <v>0.72</v>
      </c>
      <c r="DJ18" s="24">
        <v>0.08</v>
      </c>
      <c r="DK18" s="24">
        <v>0.024189</v>
      </c>
      <c r="DL18" s="24">
        <v>0.52</v>
      </c>
      <c r="DM18" s="174"/>
      <c r="DN18" s="24">
        <v>0.05</v>
      </c>
      <c r="DO18" s="24">
        <v>0.04</v>
      </c>
      <c r="DP18" s="24">
        <v>0.04</v>
      </c>
      <c r="DQ18" s="24">
        <v>0.05</v>
      </c>
      <c r="DR18" s="178">
        <v>0.017592569515919615</v>
      </c>
      <c r="DS18" s="24">
        <v>1.28</v>
      </c>
      <c r="DT18" s="24">
        <v>1.36</v>
      </c>
    </row>
    <row r="19">
      <c r="A19" s="18">
        <v>2006.0</v>
      </c>
      <c r="B19" s="24">
        <v>0.004611488</v>
      </c>
      <c r="C19" s="24">
        <v>0.001663</v>
      </c>
      <c r="D19" s="24">
        <v>0.25</v>
      </c>
      <c r="E19" s="24">
        <v>0.03</v>
      </c>
      <c r="F19" s="24">
        <v>0.02</v>
      </c>
      <c r="G19" s="24">
        <v>0.01</v>
      </c>
      <c r="H19" s="24">
        <v>0.01</v>
      </c>
      <c r="I19" s="24">
        <v>0.25</v>
      </c>
      <c r="J19" s="24">
        <v>0.001396098</v>
      </c>
      <c r="K19" s="24">
        <v>0.11</v>
      </c>
      <c r="L19" s="24">
        <v>0.04</v>
      </c>
      <c r="M19" s="177">
        <v>0.020257961</v>
      </c>
      <c r="N19" s="24">
        <v>0.1</v>
      </c>
      <c r="O19" s="24">
        <v>0.09</v>
      </c>
      <c r="P19" s="180" t="str">
        <f>0.006701499/P33</f>
        <v>0.01662902978</v>
      </c>
      <c r="Q19" s="24">
        <v>0.03</v>
      </c>
      <c r="R19" s="24">
        <v>1.62</v>
      </c>
      <c r="S19" s="24">
        <v>0.04</v>
      </c>
      <c r="T19" s="24">
        <v>0.05</v>
      </c>
      <c r="U19" s="24">
        <v>0.06</v>
      </c>
      <c r="V19" s="24">
        <v>0.04</v>
      </c>
      <c r="W19" s="24">
        <v>0.45</v>
      </c>
      <c r="X19" s="24" t="str">
        <f>0.015341/X33</f>
        <v>0.01941898734</v>
      </c>
      <c r="Y19" s="24">
        <v>0.07</v>
      </c>
      <c r="Z19" s="24">
        <v>0.3</v>
      </c>
      <c r="AA19" s="24">
        <v>0.25</v>
      </c>
      <c r="AB19" s="24">
        <v>0.02</v>
      </c>
      <c r="AC19" s="174"/>
      <c r="AD19" s="24">
        <v>0.27</v>
      </c>
      <c r="AE19" s="24">
        <v>0.02</v>
      </c>
      <c r="AF19" s="24">
        <v>0.01</v>
      </c>
      <c r="AG19" s="24">
        <v>0.29</v>
      </c>
      <c r="AH19" s="24">
        <v>0.1</v>
      </c>
      <c r="AI19" s="177">
        <v>0.009758122</v>
      </c>
      <c r="AJ19" s="24">
        <v>0.11</v>
      </c>
      <c r="AK19" s="24">
        <v>0.06</v>
      </c>
      <c r="AL19" s="24">
        <v>0.03</v>
      </c>
      <c r="AM19" s="24"/>
      <c r="AN19" s="181">
        <v>0.05</v>
      </c>
      <c r="AO19" s="181">
        <v>0.97</v>
      </c>
      <c r="AP19" s="181">
        <v>0.02</v>
      </c>
      <c r="AQ19" s="182">
        <v>0.058094</v>
      </c>
      <c r="AR19" s="24">
        <v>0.02</v>
      </c>
      <c r="AS19" s="24">
        <v>0.019095</v>
      </c>
      <c r="AT19" s="24">
        <v>0.37</v>
      </c>
      <c r="AU19" s="24">
        <v>0.23</v>
      </c>
      <c r="AV19" s="24">
        <v>0.03</v>
      </c>
      <c r="AW19" s="24">
        <v>0.16</v>
      </c>
      <c r="AX19" s="177">
        <v>0.02</v>
      </c>
      <c r="AY19" s="24">
        <v>0.06</v>
      </c>
      <c r="AZ19" s="24">
        <v>0.16</v>
      </c>
      <c r="BA19" s="24">
        <v>0.15</v>
      </c>
      <c r="BB19" s="24">
        <v>0.12</v>
      </c>
      <c r="BC19" s="24">
        <v>0.02</v>
      </c>
      <c r="BD19" s="24">
        <v>0.02</v>
      </c>
      <c r="BE19" s="24">
        <v>0.05</v>
      </c>
      <c r="BF19" s="24">
        <v>0.01</v>
      </c>
      <c r="BG19" s="25">
        <v>0.016243</v>
      </c>
      <c r="BH19" s="24">
        <v>0.13</v>
      </c>
      <c r="BI19" s="24">
        <v>0.01</v>
      </c>
      <c r="BJ19" s="24">
        <v>0.35</v>
      </c>
      <c r="BK19" s="24">
        <v>0.02</v>
      </c>
      <c r="BL19" s="24">
        <v>0.041165</v>
      </c>
      <c r="BM19" s="24"/>
      <c r="BN19" s="24">
        <v>2.77</v>
      </c>
      <c r="BO19" s="24">
        <v>0.08</v>
      </c>
      <c r="BP19" s="24">
        <v>0.02</v>
      </c>
      <c r="BQ19" s="24">
        <v>0.99</v>
      </c>
      <c r="BR19" s="24">
        <v>0.07</v>
      </c>
      <c r="BS19" s="24">
        <v>0.11</v>
      </c>
      <c r="BT19" s="24">
        <v>0.06</v>
      </c>
      <c r="BU19" s="24">
        <v>0.1</v>
      </c>
      <c r="BV19" s="24">
        <v>0.02</v>
      </c>
      <c r="BW19" s="24" t="str">
        <f>0.000581668/BW32</f>
        <v>0.001418702439</v>
      </c>
      <c r="BX19" s="24">
        <v>0.011356</v>
      </c>
      <c r="BY19" s="24">
        <v>1.35</v>
      </c>
      <c r="BZ19" s="24">
        <v>0.08</v>
      </c>
      <c r="CA19" s="24">
        <v>1.14</v>
      </c>
      <c r="CB19" s="24">
        <v>0.03</v>
      </c>
      <c r="CC19" s="24">
        <v>0.01449</v>
      </c>
      <c r="CD19" s="24" t="str">
        <f>0.009764/CD33</f>
        <v>0.01148705882</v>
      </c>
      <c r="CE19" s="24">
        <v>0.02</v>
      </c>
      <c r="CF19" s="24">
        <v>0.03</v>
      </c>
      <c r="CG19" s="24">
        <v>0.31</v>
      </c>
      <c r="CH19" s="24">
        <v>0.005978</v>
      </c>
      <c r="CI19" s="24">
        <v>0.05</v>
      </c>
      <c r="CJ19" s="24">
        <v>0.06</v>
      </c>
      <c r="CK19" s="24">
        <v>0.04</v>
      </c>
      <c r="CL19" s="24">
        <v>0.03</v>
      </c>
      <c r="CM19" s="24">
        <v>0.002935791</v>
      </c>
      <c r="CN19" s="24">
        <v>0.06</v>
      </c>
      <c r="CO19" s="179" t="str">
        <f t="shared" si="1"/>
        <v>0.1224489796</v>
      </c>
      <c r="CP19" s="24">
        <v>0.18</v>
      </c>
      <c r="CQ19" s="24">
        <v>0.060838</v>
      </c>
      <c r="CR19" s="25">
        <v>0.358624381</v>
      </c>
      <c r="CS19" s="24">
        <v>0.05</v>
      </c>
      <c r="CT19" s="24">
        <v>0.19</v>
      </c>
      <c r="CU19" s="24">
        <v>0.06</v>
      </c>
      <c r="CV19" s="24">
        <v>1.51</v>
      </c>
      <c r="CW19" s="24">
        <v>0.3</v>
      </c>
      <c r="CX19" s="24">
        <v>0.01</v>
      </c>
      <c r="CY19" s="24">
        <v>0.002709</v>
      </c>
      <c r="CZ19" s="24">
        <v>0.03</v>
      </c>
      <c r="DA19" s="24">
        <v>0.07</v>
      </c>
      <c r="DB19" s="24">
        <v>3.09</v>
      </c>
      <c r="DC19" s="24">
        <v>0.03</v>
      </c>
      <c r="DD19" s="24">
        <v>0.05</v>
      </c>
      <c r="DE19" s="24" t="str">
        <f>0.005151/DE32</f>
        <v>0.01177371429</v>
      </c>
      <c r="DF19" s="24">
        <v>0.19</v>
      </c>
      <c r="DG19" s="24">
        <v>0.09</v>
      </c>
      <c r="DH19" s="24" t="str">
        <f>0.002755/DH33</f>
        <v>0.004516393443</v>
      </c>
      <c r="DI19" s="24">
        <v>0.75</v>
      </c>
      <c r="DJ19" s="24">
        <v>0.06</v>
      </c>
      <c r="DK19" s="24">
        <v>0.02272</v>
      </c>
      <c r="DL19" s="24">
        <v>0.52</v>
      </c>
      <c r="DM19" s="24"/>
      <c r="DN19" s="24">
        <v>0.04</v>
      </c>
      <c r="DO19" s="24">
        <v>0.03</v>
      </c>
      <c r="DP19" s="24">
        <v>0.04</v>
      </c>
      <c r="DQ19" s="24">
        <v>0.05</v>
      </c>
      <c r="DR19" s="178">
        <v>0.018815876587761817</v>
      </c>
      <c r="DS19" s="24">
        <v>1.22</v>
      </c>
      <c r="DT19" s="24">
        <v>1.34</v>
      </c>
    </row>
    <row r="20">
      <c r="A20" s="18">
        <v>2007.0</v>
      </c>
      <c r="B20" s="24">
        <v>0.004832536</v>
      </c>
      <c r="C20" s="24">
        <v>0.004227</v>
      </c>
      <c r="D20" s="24">
        <v>0.24</v>
      </c>
      <c r="E20" s="24">
        <v>0.03</v>
      </c>
      <c r="F20" s="24">
        <v>0.01</v>
      </c>
      <c r="G20" s="24">
        <v>0.01</v>
      </c>
      <c r="H20" s="24">
        <v>0.01</v>
      </c>
      <c r="I20" s="24">
        <v>0.24</v>
      </c>
      <c r="J20" s="24">
        <v>0.001472403</v>
      </c>
      <c r="K20" s="24">
        <v>0.11</v>
      </c>
      <c r="L20" s="24">
        <v>0.04</v>
      </c>
      <c r="M20" s="177">
        <v>0.021235565</v>
      </c>
      <c r="N20" s="24">
        <v>0.08</v>
      </c>
      <c r="O20" s="24">
        <v>0.09</v>
      </c>
      <c r="P20" s="180" t="str">
        <f>0.008101796/P33</f>
        <v>0.02010371216</v>
      </c>
      <c r="Q20" s="24">
        <v>0.03</v>
      </c>
      <c r="R20" s="24">
        <v>1.52</v>
      </c>
      <c r="S20" s="24">
        <v>0.04</v>
      </c>
      <c r="T20" s="24">
        <v>0.05</v>
      </c>
      <c r="U20" s="24">
        <v>0.05</v>
      </c>
      <c r="V20" s="24">
        <v>0.03</v>
      </c>
      <c r="W20" s="24">
        <v>0.43</v>
      </c>
      <c r="X20" s="24" t="str">
        <f>0.014711/X33</f>
        <v>0.01862151899</v>
      </c>
      <c r="Y20" s="24">
        <v>0.06</v>
      </c>
      <c r="Z20" s="24">
        <v>0.29</v>
      </c>
      <c r="AA20" s="24">
        <v>0.21</v>
      </c>
      <c r="AB20" s="24">
        <v>0.02</v>
      </c>
      <c r="AC20" s="24">
        <v>0.00516281</v>
      </c>
      <c r="AD20" s="24">
        <v>0.25</v>
      </c>
      <c r="AE20" s="24">
        <v>0.03</v>
      </c>
      <c r="AF20" s="24">
        <v>0.02</v>
      </c>
      <c r="AG20" s="24">
        <v>0.28</v>
      </c>
      <c r="AH20" s="24">
        <v>0.09</v>
      </c>
      <c r="AI20" s="177">
        <v>0.012157127</v>
      </c>
      <c r="AJ20" s="24">
        <v>0.11</v>
      </c>
      <c r="AK20" s="24">
        <v>0.05</v>
      </c>
      <c r="AL20" s="24">
        <v>0.02</v>
      </c>
      <c r="AM20" s="24"/>
      <c r="AN20" s="181">
        <v>0.05</v>
      </c>
      <c r="AO20" s="181">
        <v>0.91</v>
      </c>
      <c r="AP20" s="181">
        <v>0.02</v>
      </c>
      <c r="AQ20" s="182">
        <v>0.050835</v>
      </c>
      <c r="AR20" s="24">
        <v>0.02</v>
      </c>
      <c r="AS20" s="24">
        <v>0.019119</v>
      </c>
      <c r="AT20" s="24">
        <v>0.3</v>
      </c>
      <c r="AU20" s="24">
        <v>0.21</v>
      </c>
      <c r="AV20" s="24">
        <v>0.03</v>
      </c>
      <c r="AW20" s="24">
        <v>0.15</v>
      </c>
      <c r="AX20" s="177">
        <v>0.02</v>
      </c>
      <c r="AY20" s="24">
        <v>0.05</v>
      </c>
      <c r="AZ20" s="24">
        <v>0.15</v>
      </c>
      <c r="BA20" s="24">
        <v>0.13</v>
      </c>
      <c r="BB20" s="24">
        <v>0.09</v>
      </c>
      <c r="BC20" s="24">
        <v>0.02</v>
      </c>
      <c r="BD20" s="24">
        <v>0.02</v>
      </c>
      <c r="BE20" s="24">
        <v>0.05</v>
      </c>
      <c r="BF20" s="24">
        <v>0.01</v>
      </c>
      <c r="BG20" s="25">
        <v>0.017403611</v>
      </c>
      <c r="BH20" s="24">
        <v>0.12</v>
      </c>
      <c r="BI20" s="24">
        <v>0.01</v>
      </c>
      <c r="BJ20" s="24">
        <v>0.41</v>
      </c>
      <c r="BK20" s="24">
        <v>0.03</v>
      </c>
      <c r="BL20" s="24">
        <v>0.040439</v>
      </c>
      <c r="BM20" s="24"/>
      <c r="BN20" s="24">
        <v>2.71</v>
      </c>
      <c r="BO20" s="24">
        <v>0.07</v>
      </c>
      <c r="BP20" s="24">
        <v>0.02</v>
      </c>
      <c r="BQ20" s="24">
        <v>0.9</v>
      </c>
      <c r="BR20" s="24">
        <v>0.06</v>
      </c>
      <c r="BS20" s="24">
        <v>0.11</v>
      </c>
      <c r="BT20" s="24">
        <v>0.05</v>
      </c>
      <c r="BU20" s="24">
        <v>0.09</v>
      </c>
      <c r="BV20" s="24">
        <v>0.02</v>
      </c>
      <c r="BW20" s="24" t="str">
        <f>0.000698426/BW32</f>
        <v>0.001703478049</v>
      </c>
      <c r="BX20" s="24">
        <v>0.011221</v>
      </c>
      <c r="BY20" s="24">
        <v>1.29</v>
      </c>
      <c r="BZ20" s="24">
        <v>0.07</v>
      </c>
      <c r="CA20" s="24">
        <v>1.09</v>
      </c>
      <c r="CB20" s="24">
        <v>0.03</v>
      </c>
      <c r="CC20" s="24">
        <v>0.015778</v>
      </c>
      <c r="CD20" s="24" t="str">
        <f>0.009297/CD33</f>
        <v>0.01093764706</v>
      </c>
      <c r="CE20" s="24">
        <v>0.02</v>
      </c>
      <c r="CF20" s="24">
        <v>0.02</v>
      </c>
      <c r="CG20" s="24">
        <v>0.31</v>
      </c>
      <c r="CH20" s="24">
        <v>0.00656</v>
      </c>
      <c r="CI20" s="24">
        <v>0.05</v>
      </c>
      <c r="CJ20" s="24">
        <v>0.06</v>
      </c>
      <c r="CK20" s="24">
        <v>0.04</v>
      </c>
      <c r="CL20" s="24">
        <v>0.02</v>
      </c>
      <c r="CM20" s="24">
        <v>0.003561781</v>
      </c>
      <c r="CN20" s="24">
        <v>0.06</v>
      </c>
      <c r="CO20" s="179" t="str">
        <f t="shared" si="1"/>
        <v>0.1224489796</v>
      </c>
      <c r="CP20" s="24">
        <v>0.17</v>
      </c>
      <c r="CQ20" s="24">
        <v>0.057903</v>
      </c>
      <c r="CR20" s="25">
        <v>0.237843206</v>
      </c>
      <c r="CS20" s="24">
        <v>0.04</v>
      </c>
      <c r="CT20" s="24">
        <v>0.16</v>
      </c>
      <c r="CU20" s="24">
        <v>0.05</v>
      </c>
      <c r="CV20" s="24">
        <v>1.41</v>
      </c>
      <c r="CW20" s="24">
        <v>0.28</v>
      </c>
      <c r="CX20" s="24">
        <v>0.01</v>
      </c>
      <c r="CY20" s="24">
        <v>0.002979</v>
      </c>
      <c r="CZ20" s="24">
        <v>0.03</v>
      </c>
      <c r="DA20" s="24">
        <v>0.06</v>
      </c>
      <c r="DB20" s="24">
        <v>3.07</v>
      </c>
      <c r="DC20" s="24">
        <v>0.03</v>
      </c>
      <c r="DD20" s="24">
        <v>0.04</v>
      </c>
      <c r="DE20" s="24" t="str">
        <f>0.004952/DE32</f>
        <v>0.01131885714</v>
      </c>
      <c r="DF20" s="24">
        <v>0.15</v>
      </c>
      <c r="DG20" s="24">
        <v>0.08</v>
      </c>
      <c r="DH20" s="24" t="str">
        <f>0.003036/DH33</f>
        <v>0.00497704918</v>
      </c>
      <c r="DI20" s="24">
        <v>0.76</v>
      </c>
      <c r="DJ20" s="24">
        <v>0.05</v>
      </c>
      <c r="DK20" s="24">
        <v>0.022006</v>
      </c>
      <c r="DL20" s="24">
        <v>0.5</v>
      </c>
      <c r="DM20" s="24">
        <v>0.02824286</v>
      </c>
      <c r="DN20" s="24">
        <v>0.04</v>
      </c>
      <c r="DO20" s="24">
        <v>0.02</v>
      </c>
      <c r="DP20" s="24">
        <v>0.04</v>
      </c>
      <c r="DQ20" s="24">
        <v>0.04</v>
      </c>
      <c r="DR20" s="178">
        <v>0.017610296911026103</v>
      </c>
      <c r="DS20" s="24">
        <v>1.17</v>
      </c>
      <c r="DT20" s="24">
        <v>1.35</v>
      </c>
    </row>
    <row r="21">
      <c r="A21" s="18">
        <v>2008.0</v>
      </c>
      <c r="B21" s="24">
        <v>0.005003598</v>
      </c>
      <c r="C21" s="24">
        <v>0.003258</v>
      </c>
      <c r="D21" s="24">
        <v>0.24</v>
      </c>
      <c r="E21" s="24">
        <v>0.03</v>
      </c>
      <c r="F21" s="24">
        <v>0.01</v>
      </c>
      <c r="G21" s="24">
        <v>0.01</v>
      </c>
      <c r="H21" s="24">
        <v>0.02</v>
      </c>
      <c r="I21" s="24">
        <v>0.24</v>
      </c>
      <c r="J21" s="24">
        <v>0.001535225</v>
      </c>
      <c r="K21" s="24">
        <v>0.12</v>
      </c>
      <c r="L21" s="24">
        <v>0.04</v>
      </c>
      <c r="M21" s="177">
        <v>0.02162866</v>
      </c>
      <c r="N21" s="24">
        <v>0.08</v>
      </c>
      <c r="O21" s="24">
        <v>0.09</v>
      </c>
      <c r="P21" s="180" t="str">
        <f>0.005838616/P33</f>
        <v>0.01448788089</v>
      </c>
      <c r="Q21" s="24">
        <v>0.03</v>
      </c>
      <c r="R21" s="24">
        <v>1.45</v>
      </c>
      <c r="S21" s="24">
        <v>0.04</v>
      </c>
      <c r="T21" s="24">
        <v>0.05</v>
      </c>
      <c r="U21" s="24">
        <v>0.04</v>
      </c>
      <c r="V21" s="24">
        <v>0.03</v>
      </c>
      <c r="W21" s="24">
        <v>0.42</v>
      </c>
      <c r="X21" s="24" t="str">
        <f>0.015731/X33</f>
        <v>0.01991265823</v>
      </c>
      <c r="Y21" s="24">
        <v>0.06</v>
      </c>
      <c r="Z21" s="24">
        <v>0.29</v>
      </c>
      <c r="AA21" s="24">
        <v>0.18</v>
      </c>
      <c r="AB21" s="24">
        <v>0.02</v>
      </c>
      <c r="AC21" s="174"/>
      <c r="AD21" s="24">
        <v>0.23</v>
      </c>
      <c r="AE21" s="24">
        <v>0.03</v>
      </c>
      <c r="AF21" s="24">
        <v>0.02</v>
      </c>
      <c r="AG21" s="24">
        <v>0.26</v>
      </c>
      <c r="AH21" s="24">
        <v>0.07</v>
      </c>
      <c r="AI21" s="177">
        <v>0.011274466</v>
      </c>
      <c r="AJ21" s="24">
        <v>0.1</v>
      </c>
      <c r="AK21" s="24">
        <v>0.05</v>
      </c>
      <c r="AL21" s="24">
        <v>0.02</v>
      </c>
      <c r="AM21" s="24"/>
      <c r="AN21" s="181">
        <v>0.04</v>
      </c>
      <c r="AO21" s="181">
        <v>0.79</v>
      </c>
      <c r="AP21" s="181">
        <v>0.01</v>
      </c>
      <c r="AQ21" s="182">
        <v>0.053381</v>
      </c>
      <c r="AR21" s="24">
        <v>0.02</v>
      </c>
      <c r="AS21" s="24">
        <v>0.019452</v>
      </c>
      <c r="AT21" s="24">
        <v>0.27</v>
      </c>
      <c r="AU21" s="24">
        <v>0.19</v>
      </c>
      <c r="AV21" s="24">
        <v>0.03</v>
      </c>
      <c r="AW21" s="24">
        <v>0.14</v>
      </c>
      <c r="AX21" s="177">
        <v>0.02</v>
      </c>
      <c r="AY21" s="24">
        <v>0.05</v>
      </c>
      <c r="AZ21" s="24">
        <v>0.15</v>
      </c>
      <c r="BA21" s="24">
        <v>0.12</v>
      </c>
      <c r="BB21" s="24">
        <v>0.07</v>
      </c>
      <c r="BC21" s="24">
        <v>0.02</v>
      </c>
      <c r="BD21" s="24">
        <v>0.02</v>
      </c>
      <c r="BE21" s="24">
        <v>0.05</v>
      </c>
      <c r="BF21" s="24">
        <v>0.01</v>
      </c>
      <c r="BG21" s="25">
        <v>0.018527455</v>
      </c>
      <c r="BH21" s="24">
        <v>0.11</v>
      </c>
      <c r="BI21" s="24">
        <v>0.02</v>
      </c>
      <c r="BJ21" s="24">
        <v>0.42</v>
      </c>
      <c r="BK21" s="24">
        <v>0.03</v>
      </c>
      <c r="BL21" s="24">
        <v>0.036839</v>
      </c>
      <c r="BM21" s="24"/>
      <c r="BN21" s="24">
        <v>2.57</v>
      </c>
      <c r="BO21" s="24">
        <v>0.06</v>
      </c>
      <c r="BP21" s="24">
        <v>0.02</v>
      </c>
      <c r="BQ21" s="24">
        <v>0.82</v>
      </c>
      <c r="BR21" s="24">
        <v>0.06</v>
      </c>
      <c r="BS21" s="24">
        <v>0.12</v>
      </c>
      <c r="BT21" s="24">
        <v>0.05</v>
      </c>
      <c r="BU21" s="24">
        <v>0.08</v>
      </c>
      <c r="BV21" s="24">
        <v>0.02</v>
      </c>
      <c r="BW21" s="24" t="str">
        <f>0.000813407/BW32</f>
        <v>0.001983919512</v>
      </c>
      <c r="BX21" s="24">
        <v>0.010513</v>
      </c>
      <c r="BY21" s="24">
        <v>1.22</v>
      </c>
      <c r="BZ21" s="24">
        <v>0.07</v>
      </c>
      <c r="CA21" s="24">
        <v>0.96</v>
      </c>
      <c r="CB21" s="24">
        <v>0.02</v>
      </c>
      <c r="CC21" s="24">
        <v>0.016909</v>
      </c>
      <c r="CD21" s="24" t="str">
        <f>0.010791/CD33</f>
        <v>0.01269529412</v>
      </c>
      <c r="CE21" s="24">
        <v>0.02</v>
      </c>
      <c r="CF21" s="24">
        <v>0.02</v>
      </c>
      <c r="CG21" s="24">
        <v>0.3</v>
      </c>
      <c r="CH21" s="24">
        <v>0.0076</v>
      </c>
      <c r="CI21" s="24">
        <v>0.05</v>
      </c>
      <c r="CJ21" s="24">
        <v>0.05</v>
      </c>
      <c r="CK21" s="24">
        <v>0.04</v>
      </c>
      <c r="CL21" s="24">
        <v>0.02</v>
      </c>
      <c r="CM21" s="24">
        <v>0.00471391</v>
      </c>
      <c r="CN21" s="24">
        <v>0.06</v>
      </c>
      <c r="CO21" s="183"/>
      <c r="CP21" s="24">
        <v>0.17</v>
      </c>
      <c r="CQ21" s="24">
        <v>0.054052</v>
      </c>
      <c r="CR21" s="25">
        <v>0.177644864</v>
      </c>
      <c r="CS21" s="24">
        <v>0.03</v>
      </c>
      <c r="CT21" s="24">
        <v>0.13</v>
      </c>
      <c r="CU21" s="24">
        <v>0.05</v>
      </c>
      <c r="CV21" s="24">
        <v>1.33</v>
      </c>
      <c r="CW21" s="24">
        <v>0.28</v>
      </c>
      <c r="CX21" s="24">
        <v>0.01</v>
      </c>
      <c r="CY21" s="24">
        <v>0.003141</v>
      </c>
      <c r="CZ21" s="24">
        <v>0.03</v>
      </c>
      <c r="DA21" s="24">
        <v>0.06</v>
      </c>
      <c r="DB21" s="24">
        <v>3.01</v>
      </c>
      <c r="DC21" s="24">
        <v>0.04</v>
      </c>
      <c r="DD21" s="24">
        <v>0.04</v>
      </c>
      <c r="DE21" s="24" t="str">
        <f>0.005639/DE32</f>
        <v>0.01288914286</v>
      </c>
      <c r="DF21" s="24">
        <v>0.12</v>
      </c>
      <c r="DG21" s="24">
        <v>0.08</v>
      </c>
      <c r="DH21" s="24" t="str">
        <f>0.003399/DH33</f>
        <v>0.005572131148</v>
      </c>
      <c r="DI21" s="24">
        <v>0.8</v>
      </c>
      <c r="DJ21" s="24">
        <v>0.04</v>
      </c>
      <c r="DK21" s="24">
        <v>0.021207</v>
      </c>
      <c r="DL21" s="24">
        <v>0.46</v>
      </c>
      <c r="DM21" s="24">
        <v>0.0279143</v>
      </c>
      <c r="DN21" s="24">
        <v>0.04</v>
      </c>
      <c r="DO21" s="24" t="s">
        <v>492</v>
      </c>
      <c r="DP21" s="24">
        <v>0.04</v>
      </c>
      <c r="DQ21" s="24">
        <v>0.04</v>
      </c>
      <c r="DR21" s="178">
        <v>0.016399010544944834</v>
      </c>
      <c r="DS21" s="24">
        <v>1.13</v>
      </c>
      <c r="DT21" s="24">
        <v>1.34</v>
      </c>
    </row>
    <row r="22">
      <c r="A22" s="18">
        <v>2009.0</v>
      </c>
      <c r="B22" s="24">
        <v>0.005176671</v>
      </c>
      <c r="C22" s="24">
        <v>0.004025</v>
      </c>
      <c r="D22" s="24">
        <v>0.24</v>
      </c>
      <c r="E22" s="24">
        <v>0.03</v>
      </c>
      <c r="F22" s="24">
        <v>0.01</v>
      </c>
      <c r="G22" s="24">
        <v>0.01</v>
      </c>
      <c r="H22" s="24">
        <v>0.02</v>
      </c>
      <c r="I22" s="24">
        <v>0.23</v>
      </c>
      <c r="J22" s="24">
        <v>0.001505773</v>
      </c>
      <c r="K22" s="24">
        <v>0.12</v>
      </c>
      <c r="L22" s="24">
        <v>0.04</v>
      </c>
      <c r="M22" s="177">
        <v>0.022384489</v>
      </c>
      <c r="N22" s="24">
        <v>0.08</v>
      </c>
      <c r="O22" s="24">
        <v>0.09</v>
      </c>
      <c r="P22" s="180" t="str">
        <f>0.005892353/P33</f>
        <v>0.01462122333</v>
      </c>
      <c r="Q22" s="24">
        <v>0.03</v>
      </c>
      <c r="R22" s="24">
        <v>1.35</v>
      </c>
      <c r="S22" s="24">
        <v>0.04</v>
      </c>
      <c r="T22" s="24">
        <v>0.05</v>
      </c>
      <c r="U22" s="24">
        <v>0.04</v>
      </c>
      <c r="V22" s="24">
        <v>0.02</v>
      </c>
      <c r="W22" s="24">
        <v>0.41</v>
      </c>
      <c r="X22" s="24" t="str">
        <f>0.014337/X33</f>
        <v>0.01814810127</v>
      </c>
      <c r="Y22" s="24">
        <v>0.05</v>
      </c>
      <c r="Z22" s="24">
        <v>0.28</v>
      </c>
      <c r="AA22" s="24">
        <v>0.16</v>
      </c>
      <c r="AB22" s="24">
        <v>0.02</v>
      </c>
      <c r="AC22" s="24">
        <v>0.004858786</v>
      </c>
      <c r="AD22" s="24">
        <v>0.2</v>
      </c>
      <c r="AE22" s="24">
        <v>0.03</v>
      </c>
      <c r="AF22" s="24">
        <v>0.02</v>
      </c>
      <c r="AG22" s="24">
        <v>0.28</v>
      </c>
      <c r="AH22" s="24">
        <v>0.06</v>
      </c>
      <c r="AI22" s="177">
        <v>0.009302322</v>
      </c>
      <c r="AJ22" s="24">
        <v>0.1</v>
      </c>
      <c r="AK22" s="24">
        <v>0.04</v>
      </c>
      <c r="AL22" s="24">
        <v>0.02</v>
      </c>
      <c r="AM22" s="24"/>
      <c r="AN22" s="181">
        <v>0.04</v>
      </c>
      <c r="AO22" s="181">
        <v>0.65</v>
      </c>
      <c r="AP22" s="181">
        <v>0.01</v>
      </c>
      <c r="AQ22" s="182">
        <v>0.04862</v>
      </c>
      <c r="AR22" s="24">
        <v>0.02</v>
      </c>
      <c r="AS22" s="24">
        <v>0.018493</v>
      </c>
      <c r="AT22" s="24">
        <v>0.24</v>
      </c>
      <c r="AU22" s="24">
        <v>0.18</v>
      </c>
      <c r="AV22" s="24">
        <v>0.03</v>
      </c>
      <c r="AW22" s="24">
        <v>0.13</v>
      </c>
      <c r="AX22" s="177">
        <v>0.02</v>
      </c>
      <c r="AY22" s="24">
        <v>0.05</v>
      </c>
      <c r="AZ22" s="24">
        <v>0.14</v>
      </c>
      <c r="BA22" s="24">
        <v>0.12</v>
      </c>
      <c r="BB22" s="24">
        <v>0.05</v>
      </c>
      <c r="BC22" s="24">
        <v>0.02</v>
      </c>
      <c r="BD22" s="24">
        <v>0.01</v>
      </c>
      <c r="BE22" s="24">
        <v>0.05</v>
      </c>
      <c r="BF22" s="24">
        <v>0.01</v>
      </c>
      <c r="BG22" s="25">
        <v>0.017825501</v>
      </c>
      <c r="BH22" s="24">
        <v>0.11</v>
      </c>
      <c r="BI22" s="24">
        <v>0.02</v>
      </c>
      <c r="BJ22" s="24">
        <v>0.43</v>
      </c>
      <c r="BK22" s="24">
        <v>0.03</v>
      </c>
      <c r="BL22" s="24">
        <v>0.033602</v>
      </c>
      <c r="BM22" s="24"/>
      <c r="BN22" s="24">
        <v>2.3</v>
      </c>
      <c r="BO22" s="24">
        <v>0.06</v>
      </c>
      <c r="BP22" s="24">
        <v>0.02</v>
      </c>
      <c r="BQ22" s="24">
        <v>0.74</v>
      </c>
      <c r="BR22" s="24">
        <v>0.05</v>
      </c>
      <c r="BS22" s="24">
        <v>0.12</v>
      </c>
      <c r="BT22" s="24">
        <v>0.04</v>
      </c>
      <c r="BU22" s="24">
        <v>0.08</v>
      </c>
      <c r="BV22" s="24">
        <v>0.02</v>
      </c>
      <c r="BW22" s="24" t="str">
        <f>0.000803272/BW32</f>
        <v>0.0019592</v>
      </c>
      <c r="BX22" s="24">
        <v>0.009826</v>
      </c>
      <c r="BY22" s="24">
        <v>1.16</v>
      </c>
      <c r="BZ22" s="24">
        <v>0.06</v>
      </c>
      <c r="CA22" s="24">
        <v>0.94</v>
      </c>
      <c r="CB22" s="24">
        <v>0.02</v>
      </c>
      <c r="CC22" s="24">
        <v>0.015507</v>
      </c>
      <c r="CD22" s="24" t="str">
        <f>0.00942/CD33</f>
        <v>0.01108235294</v>
      </c>
      <c r="CE22" s="24">
        <v>0.02</v>
      </c>
      <c r="CF22" s="24">
        <v>0.02</v>
      </c>
      <c r="CG22" s="24">
        <v>0.29</v>
      </c>
      <c r="CH22" s="24">
        <v>0.010823</v>
      </c>
      <c r="CI22" s="24">
        <v>0.05</v>
      </c>
      <c r="CJ22" s="24">
        <v>0.05</v>
      </c>
      <c r="CK22" s="24">
        <v>0.04</v>
      </c>
      <c r="CL22" s="24">
        <v>0.02</v>
      </c>
      <c r="CM22" s="24">
        <v>0.00655452</v>
      </c>
      <c r="CN22" s="24">
        <v>0.07</v>
      </c>
      <c r="CO22" s="183"/>
      <c r="CP22" s="24">
        <v>0.16</v>
      </c>
      <c r="CQ22" s="24">
        <v>0.035718</v>
      </c>
      <c r="CR22" s="25">
        <v>0.097558535</v>
      </c>
      <c r="CS22" s="24">
        <v>0.02</v>
      </c>
      <c r="CT22" s="24">
        <v>0.11</v>
      </c>
      <c r="CU22" s="24">
        <v>0.05</v>
      </c>
      <c r="CV22" s="24">
        <v>1.3</v>
      </c>
      <c r="CW22" s="24">
        <v>0.26</v>
      </c>
      <c r="CX22" s="24">
        <v>0.01</v>
      </c>
      <c r="CY22" s="24">
        <v>0.002853</v>
      </c>
      <c r="CZ22" s="24">
        <v>0.03</v>
      </c>
      <c r="DA22" s="24">
        <v>0.06</v>
      </c>
      <c r="DB22" s="24">
        <v>2.99</v>
      </c>
      <c r="DC22" s="24">
        <v>0.04</v>
      </c>
      <c r="DD22" s="24">
        <v>0.03</v>
      </c>
      <c r="DE22" s="24" t="str">
        <f>0.010496/DE32</f>
        <v>0.02399085714</v>
      </c>
      <c r="DF22" s="24">
        <v>0.11</v>
      </c>
      <c r="DG22" s="24">
        <v>0.07</v>
      </c>
      <c r="DH22" s="24" t="str">
        <f>0.00376/DH33</f>
        <v>0.006163934426</v>
      </c>
      <c r="DI22" s="24">
        <v>0.82</v>
      </c>
      <c r="DJ22" s="24">
        <v>0.04</v>
      </c>
      <c r="DK22" s="24">
        <v>0.018969</v>
      </c>
      <c r="DL22" s="24">
        <v>0.39</v>
      </c>
      <c r="DM22" s="24">
        <v>0.0267143</v>
      </c>
      <c r="DN22" s="24">
        <v>0.03</v>
      </c>
      <c r="DO22" s="24" t="s">
        <v>492</v>
      </c>
      <c r="DP22" s="24">
        <v>0.04</v>
      </c>
      <c r="DQ22" s="24">
        <v>0.04</v>
      </c>
      <c r="DR22" s="178">
        <v>0.02076235638015394</v>
      </c>
      <c r="DS22" s="24">
        <v>1.06</v>
      </c>
      <c r="DT22" s="24">
        <v>1.34</v>
      </c>
    </row>
    <row r="23">
      <c r="A23" s="18">
        <v>2010.0</v>
      </c>
      <c r="B23" s="24">
        <v>0.005458984</v>
      </c>
      <c r="C23" s="24">
        <v>0.004057</v>
      </c>
      <c r="D23" s="24">
        <v>0.23</v>
      </c>
      <c r="E23" s="24">
        <v>0.03</v>
      </c>
      <c r="F23" s="24">
        <v>0.01</v>
      </c>
      <c r="G23" s="24">
        <v>0.01</v>
      </c>
      <c r="H23" s="24">
        <v>0.02</v>
      </c>
      <c r="I23" s="24">
        <v>0.23</v>
      </c>
      <c r="J23" s="24">
        <v>0.001502826</v>
      </c>
      <c r="K23" s="24">
        <v>0.12</v>
      </c>
      <c r="L23" s="24">
        <v>0.05</v>
      </c>
      <c r="M23" s="177">
        <v>0.023581113</v>
      </c>
      <c r="N23" s="24">
        <v>0.08</v>
      </c>
      <c r="O23" s="24">
        <v>0.08</v>
      </c>
      <c r="P23" s="180" t="str">
        <f>0.006792988/P33</f>
        <v>0.01685604963</v>
      </c>
      <c r="Q23" s="24">
        <v>0.03</v>
      </c>
      <c r="R23" s="24">
        <v>1.32</v>
      </c>
      <c r="S23" s="24">
        <v>0.04</v>
      </c>
      <c r="T23" s="24">
        <v>0.05</v>
      </c>
      <c r="U23" s="24">
        <v>0.03</v>
      </c>
      <c r="V23" s="24">
        <v>0.02</v>
      </c>
      <c r="W23" s="24">
        <v>0.4</v>
      </c>
      <c r="X23" s="24" t="str">
        <f>0.013908/X33</f>
        <v>0.01760506329</v>
      </c>
      <c r="Y23" s="24">
        <v>0.05</v>
      </c>
      <c r="Z23" s="24">
        <v>0.27</v>
      </c>
      <c r="AA23" s="24">
        <v>0.14</v>
      </c>
      <c r="AB23" s="24">
        <v>0.02</v>
      </c>
      <c r="AC23" s="174"/>
      <c r="AD23" s="24">
        <v>0.17</v>
      </c>
      <c r="AE23" s="24">
        <v>0.03</v>
      </c>
      <c r="AF23" s="24">
        <v>0.03</v>
      </c>
      <c r="AG23" s="24">
        <v>0.21</v>
      </c>
      <c r="AH23" s="24">
        <v>0.05</v>
      </c>
      <c r="AI23" s="177">
        <v>0.010814497</v>
      </c>
      <c r="AJ23" s="24">
        <v>0.11</v>
      </c>
      <c r="AK23" s="24">
        <v>0.04</v>
      </c>
      <c r="AL23" s="24">
        <v>0.02</v>
      </c>
      <c r="AM23" s="24"/>
      <c r="AN23" s="181">
        <v>0.03</v>
      </c>
      <c r="AO23" s="181">
        <v>0.47</v>
      </c>
      <c r="AP23" s="181">
        <v>0.02</v>
      </c>
      <c r="AQ23" s="181"/>
      <c r="AR23" s="24">
        <v>0.02</v>
      </c>
      <c r="AS23" s="24">
        <v>0.018835</v>
      </c>
      <c r="AT23" s="24">
        <v>0.21</v>
      </c>
      <c r="AU23" s="24">
        <v>0.16</v>
      </c>
      <c r="AV23" s="24">
        <v>0.04</v>
      </c>
      <c r="AW23" s="24">
        <v>0.12</v>
      </c>
      <c r="AX23" s="177">
        <v>0.02</v>
      </c>
      <c r="AY23" s="24">
        <v>0.04</v>
      </c>
      <c r="AZ23" s="24">
        <v>0.14</v>
      </c>
      <c r="BA23" s="24">
        <v>0.11</v>
      </c>
      <c r="BB23" s="24">
        <v>0.03</v>
      </c>
      <c r="BC23" s="24">
        <v>0.02</v>
      </c>
      <c r="BD23" s="24">
        <v>0.01</v>
      </c>
      <c r="BE23" s="24">
        <v>0.05</v>
      </c>
      <c r="BF23" s="24">
        <v>0.01</v>
      </c>
      <c r="BG23" s="25">
        <v>0.01970348</v>
      </c>
      <c r="BH23" s="24">
        <v>0.11</v>
      </c>
      <c r="BI23" s="24">
        <v>0.02</v>
      </c>
      <c r="BJ23" s="24">
        <v>0.41</v>
      </c>
      <c r="BK23" s="24">
        <v>0.03</v>
      </c>
      <c r="BL23" s="24">
        <v>0.032113</v>
      </c>
      <c r="BM23" s="24"/>
      <c r="BN23" s="24">
        <v>2.15</v>
      </c>
      <c r="BO23" s="24">
        <v>0.05</v>
      </c>
      <c r="BP23" s="24">
        <v>0.03</v>
      </c>
      <c r="BQ23" s="24">
        <v>0.68</v>
      </c>
      <c r="BR23" s="24">
        <v>0.05</v>
      </c>
      <c r="BS23" s="24">
        <v>0.11</v>
      </c>
      <c r="BT23" s="24">
        <v>0.04</v>
      </c>
      <c r="BU23" s="24">
        <v>0.07</v>
      </c>
      <c r="BV23" s="24">
        <v>0.02</v>
      </c>
      <c r="BW23" s="24" t="str">
        <f>0.001283501/BW32</f>
        <v>0.003130490244</v>
      </c>
      <c r="BX23" s="24">
        <v>0.009733</v>
      </c>
      <c r="BY23" s="24">
        <v>1.09</v>
      </c>
      <c r="BZ23" s="24">
        <v>0.05</v>
      </c>
      <c r="CA23" s="24">
        <v>0.82</v>
      </c>
      <c r="CB23" s="24">
        <v>0.02</v>
      </c>
      <c r="CC23" s="24">
        <v>0.015565</v>
      </c>
      <c r="CD23" s="24" t="str">
        <f>0.008714/CD33</f>
        <v>0.01025176471</v>
      </c>
      <c r="CE23" s="24">
        <v>0.02</v>
      </c>
      <c r="CF23" s="24">
        <v>0.02</v>
      </c>
      <c r="CG23" s="24">
        <v>0.28</v>
      </c>
      <c r="CH23" s="24">
        <v>0.01147</v>
      </c>
      <c r="CI23" s="24">
        <v>0.05</v>
      </c>
      <c r="CJ23" s="24">
        <v>0.05</v>
      </c>
      <c r="CK23" s="24">
        <v>0.04</v>
      </c>
      <c r="CL23" s="24">
        <v>0.02</v>
      </c>
      <c r="CM23" s="24">
        <v>0.008585148</v>
      </c>
      <c r="CN23" s="24">
        <v>0.07</v>
      </c>
      <c r="CO23" s="183"/>
      <c r="CP23" s="24">
        <v>0.16</v>
      </c>
      <c r="CQ23" s="174"/>
      <c r="CR23" s="25">
        <v>0.085699245</v>
      </c>
      <c r="CS23" s="24">
        <v>0.01</v>
      </c>
      <c r="CT23" s="24">
        <v>0.1</v>
      </c>
      <c r="CU23" s="24">
        <v>0.05</v>
      </c>
      <c r="CV23" s="24">
        <v>1.38</v>
      </c>
      <c r="CW23" s="24">
        <v>0.25</v>
      </c>
      <c r="CX23" s="24">
        <v>0.01</v>
      </c>
      <c r="CY23" s="24">
        <v>0.002781</v>
      </c>
      <c r="CZ23" s="24">
        <v>0.03</v>
      </c>
      <c r="DA23" s="24">
        <v>0.06</v>
      </c>
      <c r="DB23" s="24">
        <v>3.09</v>
      </c>
      <c r="DC23" s="24">
        <v>0.04</v>
      </c>
      <c r="DD23" s="24">
        <v>0.03</v>
      </c>
      <c r="DE23" s="24" t="str">
        <f>0.010631/DE32</f>
        <v>0.02429942857</v>
      </c>
      <c r="DF23" s="24">
        <v>0.11</v>
      </c>
      <c r="DG23" s="24">
        <v>0.07</v>
      </c>
      <c r="DH23" s="24" t="str">
        <f>0.004529/DH33</f>
        <v>0.007424590164</v>
      </c>
      <c r="DI23" s="24">
        <v>0.78</v>
      </c>
      <c r="DJ23" s="24">
        <v>0.04</v>
      </c>
      <c r="DK23" s="24">
        <v>0.017939</v>
      </c>
      <c r="DL23" s="24">
        <v>0.36</v>
      </c>
      <c r="DM23" s="24">
        <v>0.0250429</v>
      </c>
      <c r="DN23" s="24">
        <v>0.03</v>
      </c>
      <c r="DO23" s="24" t="s">
        <v>492</v>
      </c>
      <c r="DP23" s="24">
        <v>0.04</v>
      </c>
      <c r="DQ23" s="24">
        <v>0.04</v>
      </c>
      <c r="DR23" s="178">
        <v>0.02222244179612923</v>
      </c>
      <c r="DS23" s="24">
        <v>1.08</v>
      </c>
      <c r="DT23" s="24">
        <v>1.22</v>
      </c>
    </row>
    <row r="24">
      <c r="A24" s="18">
        <v>2011.0</v>
      </c>
      <c r="B24" s="24">
        <v>0.005638846</v>
      </c>
      <c r="C24" s="24">
        <v>0.003726</v>
      </c>
      <c r="D24" s="24">
        <v>0.22</v>
      </c>
      <c r="E24" s="24">
        <v>0.02</v>
      </c>
      <c r="F24" s="24">
        <v>0.01</v>
      </c>
      <c r="G24" s="24">
        <v>0.01</v>
      </c>
      <c r="H24" s="24">
        <v>0.02</v>
      </c>
      <c r="I24" s="24">
        <v>0.23</v>
      </c>
      <c r="J24" s="24">
        <v>0.001434591</v>
      </c>
      <c r="K24" s="24">
        <v>0.12</v>
      </c>
      <c r="L24" s="24">
        <v>0.05</v>
      </c>
      <c r="M24" s="177">
        <v>0.02300813</v>
      </c>
      <c r="N24" s="24">
        <v>0.08</v>
      </c>
      <c r="O24" s="24">
        <v>0.07</v>
      </c>
      <c r="P24" s="180" t="str">
        <f>0.009324357/P33</f>
        <v>0.02313736228</v>
      </c>
      <c r="Q24" s="24">
        <v>0.03</v>
      </c>
      <c r="R24" s="24">
        <v>1.26</v>
      </c>
      <c r="S24" s="24">
        <v>0.04</v>
      </c>
      <c r="T24" s="24">
        <v>0.05</v>
      </c>
      <c r="U24" s="24">
        <v>0.03</v>
      </c>
      <c r="V24" s="24">
        <v>0.01</v>
      </c>
      <c r="W24" s="24">
        <v>0.4</v>
      </c>
      <c r="X24" s="24" t="str">
        <f>0.013383/X33</f>
        <v>0.01694050633</v>
      </c>
      <c r="Y24" s="24">
        <v>0.05</v>
      </c>
      <c r="Z24" s="24">
        <v>0.28</v>
      </c>
      <c r="AA24" s="24">
        <v>0.12</v>
      </c>
      <c r="AB24" s="24">
        <v>0.02</v>
      </c>
      <c r="AC24" s="24">
        <v>0.004802868</v>
      </c>
      <c r="AD24" s="24">
        <v>0.16</v>
      </c>
      <c r="AE24" s="24">
        <v>0.03</v>
      </c>
      <c r="AF24" s="24">
        <v>0.03</v>
      </c>
      <c r="AG24" s="24">
        <v>0.21</v>
      </c>
      <c r="AH24" s="24">
        <v>0.05</v>
      </c>
      <c r="AI24" s="177">
        <v>0.010452897</v>
      </c>
      <c r="AJ24" s="24">
        <v>0.11</v>
      </c>
      <c r="AK24" s="24">
        <v>0.04</v>
      </c>
      <c r="AL24" s="24">
        <v>0.02</v>
      </c>
      <c r="AM24" s="176">
        <v>0.0024897169596961675</v>
      </c>
      <c r="AN24" s="181">
        <v>0.03</v>
      </c>
      <c r="AO24" s="181">
        <v>0.33</v>
      </c>
      <c r="AP24" s="181">
        <v>0.02</v>
      </c>
      <c r="AQ24" s="181"/>
      <c r="AR24" s="24">
        <v>0.03</v>
      </c>
      <c r="AS24" s="24">
        <v>0.018473</v>
      </c>
      <c r="AT24" s="24">
        <v>0.2</v>
      </c>
      <c r="AU24" s="24">
        <v>0.15</v>
      </c>
      <c r="AV24" s="24">
        <v>0.04</v>
      </c>
      <c r="AW24" s="24">
        <v>0.11</v>
      </c>
      <c r="AX24" s="177">
        <v>0.02</v>
      </c>
      <c r="AY24" s="24">
        <v>0.04</v>
      </c>
      <c r="AZ24" s="24">
        <v>0.14</v>
      </c>
      <c r="BA24" s="24">
        <v>0.11</v>
      </c>
      <c r="BB24" s="24">
        <v>0.03</v>
      </c>
      <c r="BC24" s="24">
        <v>0.02</v>
      </c>
      <c r="BD24" s="24">
        <v>0.01</v>
      </c>
      <c r="BE24" s="24">
        <v>0.05</v>
      </c>
      <c r="BF24" s="24">
        <v>0.01</v>
      </c>
      <c r="BG24" s="25">
        <v>0.019221858</v>
      </c>
      <c r="BH24" s="24">
        <v>0.11</v>
      </c>
      <c r="BI24" s="24">
        <v>0.02</v>
      </c>
      <c r="BJ24" s="24">
        <v>0.4</v>
      </c>
      <c r="BK24" s="24">
        <v>0.03</v>
      </c>
      <c r="BL24" s="24">
        <v>0.029891</v>
      </c>
      <c r="BM24" s="24" t="str">
        <f>0.004479/BM34</f>
        <v>0.01244166667</v>
      </c>
      <c r="BN24" s="24">
        <v>2.05</v>
      </c>
      <c r="BO24" s="24">
        <v>0.06</v>
      </c>
      <c r="BP24" s="24">
        <v>0.03</v>
      </c>
      <c r="BQ24" s="24">
        <v>0.61</v>
      </c>
      <c r="BR24" s="24">
        <v>0.04</v>
      </c>
      <c r="BS24" s="24">
        <v>0.11</v>
      </c>
      <c r="BT24" s="24">
        <v>0.04</v>
      </c>
      <c r="BU24" s="24">
        <v>0.06</v>
      </c>
      <c r="BV24" s="24">
        <v>0.02</v>
      </c>
      <c r="BW24" s="24" t="str">
        <f>0.001032379/BW32</f>
        <v>0.002517997561</v>
      </c>
      <c r="BX24" s="24">
        <v>0.008503</v>
      </c>
      <c r="BY24" s="24">
        <v>1.03</v>
      </c>
      <c r="BZ24" s="24">
        <v>0.05</v>
      </c>
      <c r="CA24" s="24">
        <v>0.78</v>
      </c>
      <c r="CB24" s="24">
        <v>0.01</v>
      </c>
      <c r="CC24" s="24">
        <v>0.014915</v>
      </c>
      <c r="CD24" s="24" t="str">
        <f>0.006576/CD33</f>
        <v>0.007736470588</v>
      </c>
      <c r="CE24" s="24">
        <v>0.02</v>
      </c>
      <c r="CF24" s="24">
        <v>0.02</v>
      </c>
      <c r="CG24" s="24">
        <v>0.27</v>
      </c>
      <c r="CH24" s="24">
        <v>0.013453</v>
      </c>
      <c r="CI24" s="24">
        <v>0.05</v>
      </c>
      <c r="CJ24" s="24">
        <v>0.05</v>
      </c>
      <c r="CK24" s="24">
        <v>0.03</v>
      </c>
      <c r="CL24" s="24">
        <v>0.02</v>
      </c>
      <c r="CM24" s="24">
        <v>0.008916831</v>
      </c>
      <c r="CN24" s="24">
        <v>0.07</v>
      </c>
      <c r="CO24" s="183"/>
      <c r="CP24" s="24">
        <v>0.16</v>
      </c>
      <c r="CQ24" s="24">
        <v>0.052755</v>
      </c>
      <c r="CR24" s="25">
        <v>0.057408028</v>
      </c>
      <c r="CS24" s="24">
        <v>0.01</v>
      </c>
      <c r="CT24" s="24">
        <v>0.09</v>
      </c>
      <c r="CU24" s="24">
        <v>0.05</v>
      </c>
      <c r="CV24" s="24">
        <v>1.4</v>
      </c>
      <c r="CW24" s="24">
        <v>0.25</v>
      </c>
      <c r="CX24" s="24">
        <v>0.01</v>
      </c>
      <c r="CY24" s="24">
        <v>0.002989</v>
      </c>
      <c r="CZ24" s="24">
        <v>0.03</v>
      </c>
      <c r="DA24" s="24">
        <v>0.07</v>
      </c>
      <c r="DB24" s="24">
        <v>2.95</v>
      </c>
      <c r="DC24" s="24">
        <v>0.04</v>
      </c>
      <c r="DD24" s="24">
        <v>0.03</v>
      </c>
      <c r="DE24" s="24" t="str">
        <f>0.01532/DE32</f>
        <v>0.03501714286</v>
      </c>
      <c r="DF24" s="24">
        <v>0.11</v>
      </c>
      <c r="DG24" s="24">
        <v>0.06</v>
      </c>
      <c r="DH24" s="24" t="str">
        <f>0.003983/DH33</f>
        <v>0.006529508197</v>
      </c>
      <c r="DI24" s="24">
        <v>0.74</v>
      </c>
      <c r="DJ24" s="24">
        <v>0.04</v>
      </c>
      <c r="DK24" s="24">
        <v>0.017356</v>
      </c>
      <c r="DL24" s="24">
        <v>0.34</v>
      </c>
      <c r="DM24" s="24">
        <v>0.02408571</v>
      </c>
      <c r="DN24" s="24">
        <v>0.03</v>
      </c>
      <c r="DO24" s="24" t="s">
        <v>492</v>
      </c>
      <c r="DP24" s="24">
        <v>0.04</v>
      </c>
      <c r="DQ24" s="24">
        <v>0.03</v>
      </c>
      <c r="DR24" s="178">
        <v>0.01610400816049424</v>
      </c>
      <c r="DS24" s="24">
        <v>1.04</v>
      </c>
      <c r="DT24" s="24">
        <v>1.15</v>
      </c>
    </row>
    <row r="25">
      <c r="A25" s="18">
        <v>2012.0</v>
      </c>
      <c r="B25" s="24">
        <v>0.005955698</v>
      </c>
      <c r="C25" s="24">
        <v>0.003429</v>
      </c>
      <c r="D25" s="24">
        <v>0.21</v>
      </c>
      <c r="E25" s="24">
        <v>0.02</v>
      </c>
      <c r="F25" s="24">
        <v>0.01</v>
      </c>
      <c r="G25" s="24">
        <v>0.01</v>
      </c>
      <c r="H25" s="24">
        <v>0.02</v>
      </c>
      <c r="I25" s="24">
        <v>0.23</v>
      </c>
      <c r="J25" s="24">
        <v>0.001338204</v>
      </c>
      <c r="K25" s="24">
        <v>0.12</v>
      </c>
      <c r="L25" s="24">
        <v>0.06</v>
      </c>
      <c r="M25" s="174"/>
      <c r="N25" s="24">
        <v>0.08</v>
      </c>
      <c r="O25" s="24">
        <v>0.07</v>
      </c>
      <c r="P25" s="180" t="str">
        <f>0.006472466/P33</f>
        <v>0.01606070968</v>
      </c>
      <c r="Q25" s="24">
        <v>0.03</v>
      </c>
      <c r="R25" s="24">
        <v>1.22</v>
      </c>
      <c r="S25" s="24">
        <v>0.04</v>
      </c>
      <c r="T25" s="24">
        <v>0.05</v>
      </c>
      <c r="U25" s="24">
        <v>0.03</v>
      </c>
      <c r="V25" s="24">
        <v>0.01</v>
      </c>
      <c r="W25" s="24">
        <v>0.39</v>
      </c>
      <c r="X25" s="24" t="str">
        <f>0.012332/X33</f>
        <v>0.01561012658</v>
      </c>
      <c r="Y25" s="24">
        <v>0.05</v>
      </c>
      <c r="Z25" s="24">
        <v>0.27</v>
      </c>
      <c r="AA25" s="24">
        <v>0.12</v>
      </c>
      <c r="AB25" s="24">
        <v>0.02</v>
      </c>
      <c r="AC25" s="24">
        <v>0.008223125</v>
      </c>
      <c r="AD25" s="24">
        <v>0.14</v>
      </c>
      <c r="AE25" s="24">
        <v>0.02</v>
      </c>
      <c r="AF25" s="24">
        <v>0.03</v>
      </c>
      <c r="AG25" s="24">
        <v>0.21</v>
      </c>
      <c r="AH25" s="24">
        <v>0.04</v>
      </c>
      <c r="AI25" s="177">
        <v>0.007886386</v>
      </c>
      <c r="AJ25" s="24">
        <v>0.11</v>
      </c>
      <c r="AK25" s="24">
        <v>0.04</v>
      </c>
      <c r="AL25" s="24">
        <v>0.02</v>
      </c>
      <c r="AM25" s="176">
        <v>0.0026757009031962184</v>
      </c>
      <c r="AN25" s="181">
        <v>0.02</v>
      </c>
      <c r="AO25" s="181">
        <v>0.2</v>
      </c>
      <c r="AP25" s="181">
        <v>0.02</v>
      </c>
      <c r="AQ25" s="181"/>
      <c r="AR25" s="24">
        <v>0.03</v>
      </c>
      <c r="AS25" s="24">
        <v>0.01939</v>
      </c>
      <c r="AT25" s="24">
        <v>0.18</v>
      </c>
      <c r="AU25" s="24">
        <v>0.14</v>
      </c>
      <c r="AV25" s="24">
        <v>0.04</v>
      </c>
      <c r="AW25" s="24">
        <v>0.1</v>
      </c>
      <c r="AX25" s="177">
        <v>0.02</v>
      </c>
      <c r="AY25" s="24">
        <v>0.04</v>
      </c>
      <c r="AZ25" s="24">
        <v>0.13</v>
      </c>
      <c r="BA25" s="24">
        <v>0.1</v>
      </c>
      <c r="BB25" s="24">
        <v>0.02</v>
      </c>
      <c r="BC25" s="24">
        <v>0.01</v>
      </c>
      <c r="BD25" s="24">
        <v>0.01</v>
      </c>
      <c r="BE25" s="24">
        <v>0.05</v>
      </c>
      <c r="BF25" s="24">
        <v>0.01</v>
      </c>
      <c r="BG25" s="25">
        <v>0.021537359</v>
      </c>
      <c r="BH25" s="24">
        <v>0.11</v>
      </c>
      <c r="BI25" s="24">
        <v>0.02</v>
      </c>
      <c r="BJ25" s="24">
        <v>0.39</v>
      </c>
      <c r="BK25" s="24">
        <v>0.02</v>
      </c>
      <c r="BL25" s="24">
        <v>0.028678</v>
      </c>
      <c r="BM25" s="24"/>
      <c r="BN25" s="24">
        <v>2.02</v>
      </c>
      <c r="BO25" s="24">
        <v>0.06</v>
      </c>
      <c r="BP25" s="24">
        <v>0.04</v>
      </c>
      <c r="BQ25" s="24">
        <v>0.54</v>
      </c>
      <c r="BR25" s="24">
        <v>0.04</v>
      </c>
      <c r="BS25" s="24">
        <v>0.11</v>
      </c>
      <c r="BT25" s="24">
        <v>0.03</v>
      </c>
      <c r="BU25" s="24">
        <v>0.05</v>
      </c>
      <c r="BV25" s="24">
        <v>0.02</v>
      </c>
      <c r="BW25" s="24" t="str">
        <f>0.0016306/BW32</f>
        <v>0.003977073171</v>
      </c>
      <c r="BX25" s="24">
        <v>0.007298</v>
      </c>
      <c r="BY25" s="24">
        <v>0.97</v>
      </c>
      <c r="BZ25" s="24">
        <v>0.05</v>
      </c>
      <c r="CA25" s="24">
        <v>0.7</v>
      </c>
      <c r="CB25" s="24">
        <v>0.01</v>
      </c>
      <c r="CC25" s="24">
        <v>0.013845</v>
      </c>
      <c r="CD25" s="24" t="str">
        <f>0.0081/CD33</f>
        <v>0.009529411765</v>
      </c>
      <c r="CE25" s="24">
        <v>0.02</v>
      </c>
      <c r="CF25" s="24">
        <v>0.02</v>
      </c>
      <c r="CG25" s="24">
        <v>0.26</v>
      </c>
      <c r="CH25" s="24">
        <v>0.014234</v>
      </c>
      <c r="CI25" s="24">
        <v>0.05</v>
      </c>
      <c r="CJ25" s="24">
        <v>0.05</v>
      </c>
      <c r="CK25" s="24">
        <v>0.03</v>
      </c>
      <c r="CL25" s="24">
        <v>0.02</v>
      </c>
      <c r="CM25" s="24">
        <v>0.009872129</v>
      </c>
      <c r="CN25" s="24">
        <v>0.07</v>
      </c>
      <c r="CO25" s="184" t="str">
        <f t="shared" ref="CO25:CO28" si="2">CN25/0.49</f>
        <v>0.1428571429</v>
      </c>
      <c r="CP25" s="24">
        <v>0.16</v>
      </c>
      <c r="CQ25" s="174"/>
      <c r="CR25" s="25">
        <v>0.0561548</v>
      </c>
      <c r="CS25" s="24">
        <v>0.01</v>
      </c>
      <c r="CT25" s="24">
        <v>0.08</v>
      </c>
      <c r="CU25" s="24">
        <v>0.05</v>
      </c>
      <c r="CV25" s="24">
        <v>1.42</v>
      </c>
      <c r="CW25" s="24">
        <v>0.24</v>
      </c>
      <c r="CX25" s="24">
        <v>0.01</v>
      </c>
      <c r="CY25" s="24">
        <v>0.003224</v>
      </c>
      <c r="CZ25" s="24">
        <v>0.03</v>
      </c>
      <c r="DA25" s="24">
        <v>0.07</v>
      </c>
      <c r="DB25" s="24">
        <v>2.85</v>
      </c>
      <c r="DC25" s="24">
        <v>0.04</v>
      </c>
      <c r="DD25" s="24">
        <v>0.03</v>
      </c>
      <c r="DE25" s="24" t="str">
        <f>0.012918/DE32</f>
        <v>0.02952685714</v>
      </c>
      <c r="DF25" s="24">
        <v>0.11</v>
      </c>
      <c r="DG25" s="24">
        <v>0.06</v>
      </c>
      <c r="DH25" s="24" t="str">
        <f>0.004878/DH33</f>
        <v>0.007996721311</v>
      </c>
      <c r="DI25" s="24">
        <v>0.68</v>
      </c>
      <c r="DJ25" s="24">
        <v>0.04</v>
      </c>
      <c r="DK25" s="24">
        <v>0.017344</v>
      </c>
      <c r="DL25" s="24">
        <v>0.31</v>
      </c>
      <c r="DM25" s="24">
        <v>0.023814</v>
      </c>
      <c r="DN25" s="24">
        <v>0.03</v>
      </c>
      <c r="DO25" s="24" t="s">
        <v>492</v>
      </c>
      <c r="DP25" s="24">
        <v>0.03</v>
      </c>
      <c r="DQ25" s="24">
        <v>0.03</v>
      </c>
      <c r="DR25" s="178">
        <v>0.015257170481389916</v>
      </c>
      <c r="DS25" s="24">
        <v>1.01</v>
      </c>
      <c r="DT25" s="24">
        <v>1.09</v>
      </c>
    </row>
    <row r="26">
      <c r="A26" s="18">
        <v>2013.0</v>
      </c>
      <c r="B26" s="24">
        <v>0.006142308</v>
      </c>
      <c r="C26" s="24">
        <v>0.003578</v>
      </c>
      <c r="D26" s="24">
        <v>0.21</v>
      </c>
      <c r="E26" s="24">
        <v>0.02</v>
      </c>
      <c r="F26" s="24">
        <v>0.02</v>
      </c>
      <c r="G26" s="24">
        <v>0.01</v>
      </c>
      <c r="H26" s="24">
        <v>0.02</v>
      </c>
      <c r="I26" s="24">
        <v>0.23</v>
      </c>
      <c r="J26" s="24">
        <v>0.001216814</v>
      </c>
      <c r="K26" s="24">
        <v>0.12</v>
      </c>
      <c r="L26" s="24">
        <v>0.08</v>
      </c>
      <c r="M26" s="174"/>
      <c r="N26" s="24">
        <v>0.08</v>
      </c>
      <c r="O26" s="24">
        <v>0.07</v>
      </c>
      <c r="P26" s="180" t="str">
        <f>0.010076741/P33</f>
        <v>0.0250043201</v>
      </c>
      <c r="Q26" s="24">
        <v>0.03</v>
      </c>
      <c r="R26" s="24">
        <v>1.11</v>
      </c>
      <c r="S26" s="24">
        <v>0.04</v>
      </c>
      <c r="T26" s="24">
        <v>0.05</v>
      </c>
      <c r="U26" s="24">
        <v>0.02</v>
      </c>
      <c r="V26" s="24">
        <v>0.01</v>
      </c>
      <c r="W26" s="24">
        <v>0.38</v>
      </c>
      <c r="X26" s="174"/>
      <c r="Y26" s="24">
        <v>0.06</v>
      </c>
      <c r="Z26" s="24">
        <v>0.26</v>
      </c>
      <c r="AA26" s="24">
        <v>0.11</v>
      </c>
      <c r="AB26" s="24">
        <v>0.02</v>
      </c>
      <c r="AC26" s="24">
        <v>0.008977163</v>
      </c>
      <c r="AD26" s="24">
        <v>0.14</v>
      </c>
      <c r="AE26" s="24">
        <v>0.02</v>
      </c>
      <c r="AF26" s="24">
        <v>0.04</v>
      </c>
      <c r="AG26" s="24">
        <v>0.2</v>
      </c>
      <c r="AH26" s="24">
        <v>0.04</v>
      </c>
      <c r="AI26" s="177">
        <v>0.009119156</v>
      </c>
      <c r="AJ26" s="24">
        <v>0.11</v>
      </c>
      <c r="AK26" s="24">
        <v>0.04</v>
      </c>
      <c r="AL26" s="24">
        <v>0.02</v>
      </c>
      <c r="AM26" s="176">
        <v>0.0028599303778548816</v>
      </c>
      <c r="AN26" s="181">
        <v>0.02</v>
      </c>
      <c r="AO26" s="181">
        <v>0.1</v>
      </c>
      <c r="AP26" s="181">
        <v>0.02</v>
      </c>
      <c r="AQ26" s="181"/>
      <c r="AR26" s="24">
        <v>0.03</v>
      </c>
      <c r="AS26" s="24">
        <v>0.018929</v>
      </c>
      <c r="AT26" s="24">
        <v>0.17</v>
      </c>
      <c r="AU26" s="24">
        <v>0.13</v>
      </c>
      <c r="AV26" s="24">
        <v>0.04</v>
      </c>
      <c r="AW26" s="24">
        <v>0.09</v>
      </c>
      <c r="AX26" s="177">
        <v>0.02</v>
      </c>
      <c r="AY26" s="24">
        <v>0.04</v>
      </c>
      <c r="AZ26" s="24">
        <v>0.13</v>
      </c>
      <c r="BA26" s="24">
        <v>0.1</v>
      </c>
      <c r="BB26" s="24">
        <v>0.02</v>
      </c>
      <c r="BC26" s="24">
        <v>0.01</v>
      </c>
      <c r="BD26" s="24">
        <v>0.01</v>
      </c>
      <c r="BE26" s="24">
        <v>0.05</v>
      </c>
      <c r="BF26" s="24">
        <v>0.01</v>
      </c>
      <c r="BG26" s="25">
        <v>0.020461957</v>
      </c>
      <c r="BH26" s="24">
        <v>0.11</v>
      </c>
      <c r="BI26" s="24">
        <v>0.03</v>
      </c>
      <c r="BJ26" s="24">
        <v>0.38</v>
      </c>
      <c r="BK26" s="24">
        <v>0.02</v>
      </c>
      <c r="BL26" s="24">
        <v>0.027382</v>
      </c>
      <c r="BM26" s="24" t="str">
        <f>0.004792/BM34</f>
        <v>0.01331111111</v>
      </c>
      <c r="BN26" s="24">
        <v>1.98</v>
      </c>
      <c r="BO26" s="24">
        <v>0.06</v>
      </c>
      <c r="BP26" s="24">
        <v>0.04</v>
      </c>
      <c r="BQ26" s="24">
        <v>0.48</v>
      </c>
      <c r="BR26" s="24">
        <v>0.03</v>
      </c>
      <c r="BS26" s="24">
        <v>0.11</v>
      </c>
      <c r="BT26" s="24">
        <v>0.03</v>
      </c>
      <c r="BU26" s="24">
        <v>0.05</v>
      </c>
      <c r="BV26" s="24">
        <v>0.02</v>
      </c>
      <c r="BW26" s="24" t="str">
        <f>0.001383009/BW32</f>
        <v>0.003373192683</v>
      </c>
      <c r="BX26" s="24">
        <v>0.006676</v>
      </c>
      <c r="BY26" s="24">
        <v>0.91</v>
      </c>
      <c r="BZ26" s="24">
        <v>0.05</v>
      </c>
      <c r="CA26" s="24">
        <v>0.68</v>
      </c>
      <c r="CB26" s="24" t="s">
        <v>492</v>
      </c>
      <c r="CC26" s="24">
        <v>0.013319</v>
      </c>
      <c r="CD26" s="24" t="str">
        <f>0.008619/CD33</f>
        <v>0.01014</v>
      </c>
      <c r="CE26" s="24">
        <v>0.02</v>
      </c>
      <c r="CF26" s="24">
        <v>0.02</v>
      </c>
      <c r="CG26" s="24">
        <v>0.26</v>
      </c>
      <c r="CH26" s="24">
        <v>0.014973</v>
      </c>
      <c r="CI26" s="24">
        <v>0.05</v>
      </c>
      <c r="CJ26" s="24">
        <v>0.05</v>
      </c>
      <c r="CK26" s="24">
        <v>0.03</v>
      </c>
      <c r="CL26" s="24">
        <v>0.02</v>
      </c>
      <c r="CM26" s="24">
        <v>0.010634741</v>
      </c>
      <c r="CN26" s="24">
        <v>0.06</v>
      </c>
      <c r="CO26" s="184" t="str">
        <f t="shared" si="2"/>
        <v>0.1224489796</v>
      </c>
      <c r="CP26" s="24">
        <v>0.15</v>
      </c>
      <c r="CQ26" s="174"/>
      <c r="CR26" s="25">
        <v>0.040064561</v>
      </c>
      <c r="CS26" s="24">
        <v>0.01</v>
      </c>
      <c r="CT26" s="24">
        <v>0.07</v>
      </c>
      <c r="CU26" s="24">
        <v>0.05</v>
      </c>
      <c r="CV26" s="24">
        <v>1.44</v>
      </c>
      <c r="CW26" s="24">
        <v>0.24</v>
      </c>
      <c r="CX26" s="24">
        <v>0.01</v>
      </c>
      <c r="CY26" s="24">
        <v>0.003417</v>
      </c>
      <c r="CZ26" s="24">
        <v>0.03</v>
      </c>
      <c r="DA26" s="24">
        <v>0.07</v>
      </c>
      <c r="DB26" s="24">
        <v>2.73</v>
      </c>
      <c r="DC26" s="24">
        <v>0.04</v>
      </c>
      <c r="DD26" s="24">
        <v>0.03</v>
      </c>
      <c r="DE26" s="24" t="str">
        <f>0.014546/DE32</f>
        <v>0.033248</v>
      </c>
      <c r="DF26" s="24">
        <v>0.11</v>
      </c>
      <c r="DG26" s="24">
        <v>0.06</v>
      </c>
      <c r="DH26" s="24"/>
      <c r="DI26" s="24">
        <v>0.61</v>
      </c>
      <c r="DJ26" s="24">
        <v>0.05</v>
      </c>
      <c r="DK26" s="24">
        <v>0.01658</v>
      </c>
      <c r="DL26" s="24">
        <v>0.27</v>
      </c>
      <c r="DM26" s="24">
        <v>0.023257</v>
      </c>
      <c r="DN26" s="24">
        <v>0.03</v>
      </c>
      <c r="DO26" s="24" t="s">
        <v>492</v>
      </c>
      <c r="DP26" s="24">
        <v>0.03</v>
      </c>
      <c r="DQ26" s="24">
        <v>0.03</v>
      </c>
      <c r="DR26" s="178">
        <v>0.013110850933558139</v>
      </c>
      <c r="DS26" s="24">
        <v>0.97</v>
      </c>
      <c r="DT26" s="24">
        <v>1.03</v>
      </c>
    </row>
    <row r="27">
      <c r="A27" s="18">
        <v>2014.0</v>
      </c>
      <c r="B27" s="24">
        <v>0.006276752</v>
      </c>
      <c r="C27" s="24">
        <v>0.003973</v>
      </c>
      <c r="D27" s="24">
        <v>0.2</v>
      </c>
      <c r="E27" s="24">
        <v>0.02</v>
      </c>
      <c r="F27" s="24">
        <v>0.02</v>
      </c>
      <c r="G27" s="24">
        <v>0.01</v>
      </c>
      <c r="H27" s="24">
        <v>0.02</v>
      </c>
      <c r="I27" s="24">
        <v>0.23</v>
      </c>
      <c r="J27" s="24">
        <v>0.00114992</v>
      </c>
      <c r="K27" s="24">
        <v>0.12</v>
      </c>
      <c r="L27" s="24">
        <v>0.09</v>
      </c>
      <c r="M27" s="174"/>
      <c r="N27" s="24">
        <v>0.08</v>
      </c>
      <c r="O27" s="24">
        <v>0.07</v>
      </c>
      <c r="P27" s="180" t="str">
        <f>0.009667197/P33</f>
        <v>0.02398808189</v>
      </c>
      <c r="Q27" s="24">
        <v>0.02</v>
      </c>
      <c r="R27" s="24">
        <v>1.0</v>
      </c>
      <c r="S27" s="24">
        <v>0.04</v>
      </c>
      <c r="T27" s="24">
        <v>0.05</v>
      </c>
      <c r="U27" s="24">
        <v>0.02</v>
      </c>
      <c r="V27" s="24" t="s">
        <v>492</v>
      </c>
      <c r="W27" s="24">
        <v>0.37</v>
      </c>
      <c r="X27" s="174"/>
      <c r="Y27" s="24">
        <v>0.06</v>
      </c>
      <c r="Z27" s="24">
        <v>0.25</v>
      </c>
      <c r="AA27" s="24">
        <v>0.11</v>
      </c>
      <c r="AB27" s="24">
        <v>0.02</v>
      </c>
      <c r="AC27" s="24">
        <v>0.010306061</v>
      </c>
      <c r="AD27" s="20"/>
      <c r="AE27" s="24">
        <v>0.02</v>
      </c>
      <c r="AF27" s="24">
        <v>0.04</v>
      </c>
      <c r="AG27" s="24">
        <v>0.2</v>
      </c>
      <c r="AH27" s="24">
        <v>0.04</v>
      </c>
      <c r="AI27" s="177">
        <v>0.009999801</v>
      </c>
      <c r="AJ27" s="24">
        <v>0.11</v>
      </c>
      <c r="AK27" s="24">
        <v>0.04</v>
      </c>
      <c r="AL27" s="24">
        <v>0.02</v>
      </c>
      <c r="AM27" s="176">
        <v>0.003036920690837851</v>
      </c>
      <c r="AN27" s="181">
        <v>0.02</v>
      </c>
      <c r="AO27" s="181">
        <v>0.04</v>
      </c>
      <c r="AP27" s="181">
        <v>0.02</v>
      </c>
      <c r="AQ27" s="181"/>
      <c r="AR27" s="174"/>
      <c r="AS27" s="24">
        <v>0.014834</v>
      </c>
      <c r="AT27" s="24">
        <v>0.15</v>
      </c>
      <c r="AU27" s="24">
        <v>0.13</v>
      </c>
      <c r="AV27" s="24">
        <v>0.05</v>
      </c>
      <c r="AW27" s="24">
        <v>0.08</v>
      </c>
      <c r="AX27" s="177">
        <v>0.02</v>
      </c>
      <c r="AY27" s="24">
        <v>0.04</v>
      </c>
      <c r="AZ27" s="24">
        <v>0.12</v>
      </c>
      <c r="BA27" s="24">
        <v>0.09</v>
      </c>
      <c r="BB27" s="24">
        <v>0.02</v>
      </c>
      <c r="BC27" s="24">
        <v>0.01</v>
      </c>
      <c r="BD27" s="24">
        <v>0.01</v>
      </c>
      <c r="BE27" s="24">
        <v>0.05</v>
      </c>
      <c r="BF27" s="24">
        <v>0.01</v>
      </c>
      <c r="BG27" s="25">
        <v>0.019996682</v>
      </c>
      <c r="BH27" s="24">
        <v>0.11</v>
      </c>
      <c r="BI27" s="24">
        <v>0.03</v>
      </c>
      <c r="BJ27" s="24">
        <v>0.37</v>
      </c>
      <c r="BK27" s="24">
        <v>0.02</v>
      </c>
      <c r="BL27" s="24">
        <v>0.026249</v>
      </c>
      <c r="BM27" s="24" t="str">
        <f>0.004351/BM34</f>
        <v>0.01208611111</v>
      </c>
      <c r="BN27" s="24">
        <v>1.94</v>
      </c>
      <c r="BO27" s="24">
        <v>0.06</v>
      </c>
      <c r="BP27" s="24">
        <v>0.04</v>
      </c>
      <c r="BQ27" s="24">
        <v>0.43</v>
      </c>
      <c r="BR27" s="24">
        <v>0.03</v>
      </c>
      <c r="BS27" s="24">
        <v>0.11</v>
      </c>
      <c r="BT27" s="24">
        <v>0.03</v>
      </c>
      <c r="BU27" s="24">
        <v>0.04</v>
      </c>
      <c r="BV27" s="24">
        <v>0.02</v>
      </c>
      <c r="BW27" s="174"/>
      <c r="BX27" s="24">
        <v>0.006621</v>
      </c>
      <c r="BY27" s="24">
        <v>0.8</v>
      </c>
      <c r="BZ27" s="24">
        <v>0.04</v>
      </c>
      <c r="CA27" s="24">
        <v>0.68</v>
      </c>
      <c r="CB27" s="24" t="s">
        <v>492</v>
      </c>
      <c r="CC27" s="24">
        <v>0.010992</v>
      </c>
      <c r="CD27" s="24" t="str">
        <f>0.010364/CD33</f>
        <v>0.01219294118</v>
      </c>
      <c r="CE27" s="24">
        <v>0.02</v>
      </c>
      <c r="CF27" s="24">
        <v>0.02</v>
      </c>
      <c r="CG27" s="24">
        <v>0.24</v>
      </c>
      <c r="CH27" s="24">
        <v>0.015687</v>
      </c>
      <c r="CI27" s="24">
        <v>0.05</v>
      </c>
      <c r="CJ27" s="24">
        <v>0.05</v>
      </c>
      <c r="CK27" s="24">
        <v>0.03</v>
      </c>
      <c r="CL27" s="24">
        <v>0.02</v>
      </c>
      <c r="CM27" s="24">
        <v>0.012194484</v>
      </c>
      <c r="CN27" s="24">
        <v>0.06</v>
      </c>
      <c r="CO27" s="184" t="str">
        <f t="shared" si="2"/>
        <v>0.1224489796</v>
      </c>
      <c r="CP27" s="24">
        <v>0.15</v>
      </c>
      <c r="CQ27" s="24">
        <v>0.04984</v>
      </c>
      <c r="CR27" s="24"/>
      <c r="CS27" s="24">
        <v>0.01</v>
      </c>
      <c r="CT27" s="24">
        <v>0.07</v>
      </c>
      <c r="CU27" s="24">
        <v>0.05</v>
      </c>
      <c r="CV27" s="24">
        <v>1.46</v>
      </c>
      <c r="CW27" s="24">
        <v>0.23</v>
      </c>
      <c r="CX27" s="24">
        <v>0.01</v>
      </c>
      <c r="CY27" s="24">
        <v>0.003643</v>
      </c>
      <c r="CZ27" s="24">
        <v>0.03</v>
      </c>
      <c r="DA27" s="24">
        <v>0.06</v>
      </c>
      <c r="DB27" s="24">
        <v>2.61</v>
      </c>
      <c r="DC27" s="24">
        <v>0.03</v>
      </c>
      <c r="DD27" s="24">
        <v>0.02</v>
      </c>
      <c r="DE27" s="24" t="str">
        <f>0.013886/DE32</f>
        <v>0.03173942857</v>
      </c>
      <c r="DF27" s="24">
        <v>0.12</v>
      </c>
      <c r="DG27" s="24">
        <v>0.05</v>
      </c>
      <c r="DH27" s="24"/>
      <c r="DI27" s="24">
        <v>0.56</v>
      </c>
      <c r="DJ27" s="24">
        <v>0.06</v>
      </c>
      <c r="DK27" s="24"/>
      <c r="DL27" s="24">
        <v>0.24</v>
      </c>
      <c r="DM27" s="24">
        <v>0.024271</v>
      </c>
      <c r="DN27" s="24">
        <v>0.03</v>
      </c>
      <c r="DO27" s="24" t="s">
        <v>492</v>
      </c>
      <c r="DP27" s="24">
        <v>0.03</v>
      </c>
      <c r="DQ27" s="24">
        <v>0.03</v>
      </c>
      <c r="DR27" s="24"/>
      <c r="DS27" s="24">
        <v>0.92</v>
      </c>
      <c r="DT27" s="24">
        <v>0.95</v>
      </c>
    </row>
    <row r="28">
      <c r="A28" s="18">
        <v>2015.0</v>
      </c>
      <c r="B28" s="174"/>
      <c r="C28" s="24"/>
      <c r="D28" s="24">
        <v>0.19</v>
      </c>
      <c r="E28" s="24">
        <v>0.02</v>
      </c>
      <c r="F28" s="24">
        <v>0.03</v>
      </c>
      <c r="G28" s="24">
        <v>0.01</v>
      </c>
      <c r="H28" s="24">
        <v>0.02</v>
      </c>
      <c r="I28" s="24">
        <v>0.23</v>
      </c>
      <c r="J28" s="24">
        <v>0.001222</v>
      </c>
      <c r="K28" s="24">
        <v>0.12</v>
      </c>
      <c r="L28" s="24">
        <v>0.1</v>
      </c>
      <c r="M28" s="174"/>
      <c r="N28" s="24">
        <v>0.08</v>
      </c>
      <c r="O28" s="24">
        <v>0.07</v>
      </c>
      <c r="P28" s="174"/>
      <c r="Q28" s="24">
        <v>0.02</v>
      </c>
      <c r="R28" s="24">
        <v>0.94</v>
      </c>
      <c r="S28" s="24">
        <v>0.04</v>
      </c>
      <c r="T28" s="24">
        <v>0.05</v>
      </c>
      <c r="U28" s="24">
        <v>0.02</v>
      </c>
      <c r="V28" s="24" t="s">
        <v>492</v>
      </c>
      <c r="W28" s="24">
        <v>0.36</v>
      </c>
      <c r="X28" s="174"/>
      <c r="Y28" s="24">
        <v>0.06</v>
      </c>
      <c r="Z28" s="24">
        <v>0.24</v>
      </c>
      <c r="AA28" s="24">
        <v>0.1</v>
      </c>
      <c r="AB28" s="24">
        <v>0.02</v>
      </c>
      <c r="AC28" s="174"/>
      <c r="AD28" s="20"/>
      <c r="AE28" s="24">
        <v>0.02</v>
      </c>
      <c r="AF28" s="24">
        <v>0.05</v>
      </c>
      <c r="AG28" s="24">
        <v>0.19</v>
      </c>
      <c r="AH28" s="24">
        <v>0.03</v>
      </c>
      <c r="AI28" s="174"/>
      <c r="AJ28" s="24">
        <v>0.11</v>
      </c>
      <c r="AK28" s="24">
        <v>0.04</v>
      </c>
      <c r="AL28" s="24">
        <v>0.01</v>
      </c>
      <c r="AM28" s="174">
        <v>0.0029899196992995043</v>
      </c>
      <c r="AN28" s="24">
        <v>0.01</v>
      </c>
      <c r="AO28" s="24">
        <v>0.02</v>
      </c>
      <c r="AP28" s="24">
        <v>0.02</v>
      </c>
      <c r="AQ28" s="174"/>
      <c r="AR28" s="174"/>
      <c r="AS28" s="174"/>
      <c r="AT28" s="24">
        <v>0.14</v>
      </c>
      <c r="AU28" s="24">
        <v>0.12</v>
      </c>
      <c r="AV28" s="24">
        <v>0.05</v>
      </c>
      <c r="AW28" s="24">
        <v>0.08</v>
      </c>
      <c r="AX28" s="177">
        <v>0.02</v>
      </c>
      <c r="AY28" s="24">
        <v>0.04</v>
      </c>
      <c r="AZ28" s="24">
        <v>0.12</v>
      </c>
      <c r="BA28" s="24">
        <v>0.09</v>
      </c>
      <c r="BB28" s="24">
        <v>0.02</v>
      </c>
      <c r="BC28" s="24">
        <v>0.01</v>
      </c>
      <c r="BD28" s="24">
        <v>0.01</v>
      </c>
      <c r="BE28" s="24">
        <v>0.05</v>
      </c>
      <c r="BF28" s="24">
        <v>0.01</v>
      </c>
      <c r="BG28" s="24"/>
      <c r="BH28" s="24">
        <v>0.11</v>
      </c>
      <c r="BI28" s="24">
        <v>0.04</v>
      </c>
      <c r="BJ28" s="24">
        <v>0.35</v>
      </c>
      <c r="BK28" s="24">
        <v>0.03</v>
      </c>
      <c r="BL28" s="174"/>
      <c r="BM28" s="24"/>
      <c r="BN28" s="24">
        <v>1.88</v>
      </c>
      <c r="BO28" s="24">
        <v>0.06</v>
      </c>
      <c r="BP28" s="24">
        <v>0.05</v>
      </c>
      <c r="BQ28" s="24">
        <v>0.38</v>
      </c>
      <c r="BR28" s="24">
        <v>0.03</v>
      </c>
      <c r="BS28" s="24">
        <v>0.11</v>
      </c>
      <c r="BT28" s="24">
        <v>0.03</v>
      </c>
      <c r="BU28" s="24">
        <v>0.04</v>
      </c>
      <c r="BV28" s="24">
        <v>0.02</v>
      </c>
      <c r="BW28" s="174"/>
      <c r="BX28" s="24">
        <v>0.006572</v>
      </c>
      <c r="BY28" s="24">
        <v>0.71</v>
      </c>
      <c r="BZ28" s="24">
        <v>0.04</v>
      </c>
      <c r="CA28" s="24">
        <v>0.68</v>
      </c>
      <c r="CB28" s="24" t="s">
        <v>492</v>
      </c>
      <c r="CC28" s="174"/>
      <c r="CD28" s="174"/>
      <c r="CE28" s="24">
        <v>0.02</v>
      </c>
      <c r="CF28" s="24">
        <v>0.02</v>
      </c>
      <c r="CG28" s="24">
        <v>0.23</v>
      </c>
      <c r="CH28" s="24">
        <v>0.016386</v>
      </c>
      <c r="CI28" s="24">
        <v>0.05</v>
      </c>
      <c r="CJ28" s="24">
        <v>0.05</v>
      </c>
      <c r="CK28" s="24">
        <v>0.03</v>
      </c>
      <c r="CL28" s="24">
        <v>0.02</v>
      </c>
      <c r="CM28" s="174"/>
      <c r="CN28" s="24">
        <v>0.06</v>
      </c>
      <c r="CO28" s="184" t="str">
        <f t="shared" si="2"/>
        <v>0.1224489796</v>
      </c>
      <c r="CP28" s="24">
        <v>0.14</v>
      </c>
      <c r="CQ28" s="20"/>
      <c r="CR28" s="24"/>
      <c r="CS28" s="24">
        <v>0.01</v>
      </c>
      <c r="CT28" s="24">
        <v>0.07</v>
      </c>
      <c r="CU28" s="24">
        <v>0.05</v>
      </c>
      <c r="CV28" s="24">
        <v>1.44</v>
      </c>
      <c r="CW28" s="24">
        <v>0.22</v>
      </c>
      <c r="CX28" s="24">
        <v>0.01</v>
      </c>
      <c r="CY28" s="174"/>
      <c r="CZ28" s="24">
        <v>0.02</v>
      </c>
      <c r="DA28" s="24">
        <v>0.06</v>
      </c>
      <c r="DB28" s="24">
        <v>2.36</v>
      </c>
      <c r="DC28" s="24">
        <v>0.03</v>
      </c>
      <c r="DD28" s="24">
        <v>0.02</v>
      </c>
      <c r="DE28" s="174"/>
      <c r="DF28" s="24">
        <v>0.12</v>
      </c>
      <c r="DG28" s="24">
        <v>0.05</v>
      </c>
      <c r="DH28" s="24"/>
      <c r="DI28" s="24">
        <v>0.51</v>
      </c>
      <c r="DJ28" s="24">
        <v>0.07</v>
      </c>
      <c r="DK28" s="174"/>
      <c r="DL28" s="24">
        <v>0.21</v>
      </c>
      <c r="DM28" s="174"/>
      <c r="DN28" s="24">
        <v>0.03</v>
      </c>
      <c r="DO28" s="24" t="s">
        <v>492</v>
      </c>
      <c r="DP28" s="24">
        <v>0.03</v>
      </c>
      <c r="DQ28" s="24">
        <v>0.03</v>
      </c>
      <c r="DR28" s="24"/>
      <c r="DS28" s="24">
        <v>0.85</v>
      </c>
      <c r="DT28" s="24">
        <v>0.88</v>
      </c>
    </row>
    <row r="29">
      <c r="A29" s="18"/>
      <c r="B29" s="174"/>
      <c r="C29" s="174"/>
      <c r="D29" s="174"/>
      <c r="E29" s="174"/>
      <c r="F29" s="174"/>
      <c r="G29" s="174"/>
      <c r="H29" s="92"/>
      <c r="I29" s="92"/>
      <c r="J29" s="174"/>
      <c r="K29" s="174"/>
      <c r="L29" s="174"/>
      <c r="M29" s="174"/>
      <c r="N29" s="174"/>
      <c r="O29" s="174"/>
      <c r="P29" s="174"/>
      <c r="Q29" s="174"/>
      <c r="R29" s="174"/>
      <c r="S29" s="174"/>
      <c r="T29" s="174"/>
      <c r="U29" s="174"/>
      <c r="V29" s="174"/>
      <c r="W29" s="174"/>
      <c r="X29" s="174"/>
      <c r="Y29" s="174"/>
      <c r="Z29" s="174"/>
      <c r="AA29" s="174"/>
      <c r="AB29" s="174"/>
      <c r="AC29" s="174"/>
      <c r="AD29" s="50"/>
      <c r="AE29" s="174"/>
      <c r="AF29" s="174"/>
      <c r="AG29" s="174"/>
      <c r="AH29" s="174"/>
      <c r="AI29" s="174"/>
      <c r="AJ29" s="174"/>
      <c r="AK29" s="174"/>
      <c r="AL29" s="174"/>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24"/>
      <c r="BT29" s="24"/>
      <c r="BU29" s="174"/>
      <c r="BV29" s="174"/>
      <c r="BW29" s="174"/>
      <c r="BX29" s="174"/>
      <c r="BY29" s="174"/>
      <c r="BZ29" s="174"/>
      <c r="CA29" s="174"/>
      <c r="CB29" s="174"/>
      <c r="CC29" s="174"/>
      <c r="CD29" s="174"/>
      <c r="CE29" s="174"/>
      <c r="CF29" s="174"/>
      <c r="CG29" s="174"/>
      <c r="CH29" s="92"/>
      <c r="CI29" s="92"/>
      <c r="CJ29" s="92"/>
      <c r="CK29" s="92"/>
      <c r="CL29" s="174"/>
      <c r="CM29" s="174"/>
      <c r="CN29" s="174"/>
      <c r="CO29" s="13"/>
      <c r="CP29" s="174"/>
      <c r="CQ29" s="50"/>
      <c r="CR29" s="174"/>
      <c r="CS29" s="174"/>
      <c r="CT29" s="174"/>
      <c r="CU29" s="174"/>
      <c r="CV29" s="174"/>
      <c r="CW29" s="174"/>
      <c r="CX29" s="174"/>
      <c r="CY29" s="174"/>
      <c r="CZ29" s="185"/>
      <c r="DA29" s="174"/>
      <c r="DB29" s="174"/>
      <c r="DC29" s="174"/>
      <c r="DD29" s="174"/>
      <c r="DE29" s="174"/>
      <c r="DF29" s="174"/>
      <c r="DG29" s="174"/>
      <c r="DH29" s="174"/>
      <c r="DI29" s="174"/>
      <c r="DJ29" s="174"/>
      <c r="DK29" s="174"/>
      <c r="DL29" s="174"/>
      <c r="DM29" s="174"/>
      <c r="DN29" s="174"/>
      <c r="DO29" s="174"/>
      <c r="DP29" s="174"/>
      <c r="DQ29" s="174"/>
      <c r="DR29" s="174"/>
      <c r="DS29" s="174"/>
      <c r="DT29" s="174"/>
    </row>
    <row r="30">
      <c r="A30" s="18" t="s">
        <v>137</v>
      </c>
      <c r="B30" s="40" t="s">
        <v>493</v>
      </c>
      <c r="C30" s="186" t="s">
        <v>494</v>
      </c>
      <c r="D30" s="24" t="s">
        <v>138</v>
      </c>
      <c r="E30" s="24" t="s">
        <v>138</v>
      </c>
      <c r="F30" s="24" t="s">
        <v>138</v>
      </c>
      <c r="G30" s="22" t="s">
        <v>138</v>
      </c>
      <c r="H30" s="24" t="s">
        <v>138</v>
      </c>
      <c r="I30" s="56" t="s">
        <v>138</v>
      </c>
      <c r="J30" s="40" t="s">
        <v>495</v>
      </c>
      <c r="K30" s="24" t="s">
        <v>138</v>
      </c>
      <c r="L30" s="24" t="s">
        <v>138</v>
      </c>
      <c r="M30" s="40" t="s">
        <v>496</v>
      </c>
      <c r="N30" s="24" t="s">
        <v>138</v>
      </c>
      <c r="O30" s="24" t="s">
        <v>138</v>
      </c>
      <c r="P30" s="187" t="s">
        <v>497</v>
      </c>
      <c r="Q30" s="24" t="s">
        <v>138</v>
      </c>
      <c r="R30" s="24" t="s">
        <v>138</v>
      </c>
      <c r="S30" s="24" t="s">
        <v>138</v>
      </c>
      <c r="T30" s="24" t="s">
        <v>138</v>
      </c>
      <c r="U30" s="24" t="s">
        <v>138</v>
      </c>
      <c r="V30" s="24" t="s">
        <v>138</v>
      </c>
      <c r="W30" s="24" t="s">
        <v>138</v>
      </c>
      <c r="X30" s="40" t="s">
        <v>498</v>
      </c>
      <c r="Y30" s="24" t="s">
        <v>138</v>
      </c>
      <c r="Z30" s="24" t="s">
        <v>138</v>
      </c>
      <c r="AA30" s="24" t="s">
        <v>138</v>
      </c>
      <c r="AB30" s="24" t="s">
        <v>138</v>
      </c>
      <c r="AC30" s="40" t="s">
        <v>499</v>
      </c>
      <c r="AD30" s="24" t="s">
        <v>500</v>
      </c>
      <c r="AE30" s="24" t="s">
        <v>138</v>
      </c>
      <c r="AF30" s="24" t="s">
        <v>138</v>
      </c>
      <c r="AG30" s="24" t="s">
        <v>138</v>
      </c>
      <c r="AH30" s="24" t="s">
        <v>138</v>
      </c>
      <c r="AI30" s="40" t="s">
        <v>496</v>
      </c>
      <c r="AJ30" s="24" t="s">
        <v>138</v>
      </c>
      <c r="AK30" s="24" t="s">
        <v>138</v>
      </c>
      <c r="AL30" s="24" t="s">
        <v>138</v>
      </c>
      <c r="AM30" s="43" t="s">
        <v>501</v>
      </c>
      <c r="AN30" s="24" t="s">
        <v>138</v>
      </c>
      <c r="AO30" s="24" t="s">
        <v>138</v>
      </c>
      <c r="AP30" s="24" t="s">
        <v>138</v>
      </c>
      <c r="AQ30" s="40" t="s">
        <v>496</v>
      </c>
      <c r="AR30" s="24" t="s">
        <v>500</v>
      </c>
      <c r="AS30" s="40" t="s">
        <v>496</v>
      </c>
      <c r="AT30" s="24" t="s">
        <v>138</v>
      </c>
      <c r="AU30" s="24" t="s">
        <v>138</v>
      </c>
      <c r="AV30" s="24" t="s">
        <v>138</v>
      </c>
      <c r="AW30" s="24" t="s">
        <v>138</v>
      </c>
      <c r="AX30" s="24" t="s">
        <v>138</v>
      </c>
      <c r="AY30" s="24" t="s">
        <v>138</v>
      </c>
      <c r="AZ30" s="24" t="s">
        <v>138</v>
      </c>
      <c r="BA30" s="24" t="s">
        <v>138</v>
      </c>
      <c r="BB30" s="24" t="s">
        <v>138</v>
      </c>
      <c r="BC30" s="24" t="s">
        <v>138</v>
      </c>
      <c r="BD30" s="24" t="s">
        <v>138</v>
      </c>
      <c r="BE30" s="24" t="s">
        <v>138</v>
      </c>
      <c r="BF30" s="24" t="s">
        <v>138</v>
      </c>
      <c r="BG30" s="16" t="s">
        <v>502</v>
      </c>
      <c r="BH30" s="24" t="s">
        <v>138</v>
      </c>
      <c r="BI30" s="24" t="s">
        <v>138</v>
      </c>
      <c r="BJ30" s="24" t="s">
        <v>138</v>
      </c>
      <c r="BK30" s="24" t="s">
        <v>138</v>
      </c>
      <c r="BL30" s="40" t="s">
        <v>496</v>
      </c>
      <c r="BM30" s="186" t="s">
        <v>503</v>
      </c>
      <c r="BN30" s="24" t="s">
        <v>138</v>
      </c>
      <c r="BO30" s="24" t="s">
        <v>138</v>
      </c>
      <c r="BP30" s="24" t="s">
        <v>138</v>
      </c>
      <c r="BQ30" s="24" t="s">
        <v>138</v>
      </c>
      <c r="BR30" s="22" t="s">
        <v>138</v>
      </c>
      <c r="BS30" s="22" t="s">
        <v>138</v>
      </c>
      <c r="BT30" s="22" t="s">
        <v>138</v>
      </c>
      <c r="BU30" s="24" t="s">
        <v>138</v>
      </c>
      <c r="BV30" s="24" t="s">
        <v>138</v>
      </c>
      <c r="BW30" s="43" t="s">
        <v>504</v>
      </c>
      <c r="BX30" s="24" t="s">
        <v>138</v>
      </c>
      <c r="BY30" s="24" t="s">
        <v>138</v>
      </c>
      <c r="BZ30" s="24" t="s">
        <v>138</v>
      </c>
      <c r="CA30" s="24" t="s">
        <v>138</v>
      </c>
      <c r="CB30" s="24" t="s">
        <v>138</v>
      </c>
      <c r="CC30" s="40" t="s">
        <v>496</v>
      </c>
      <c r="CD30" s="40" t="s">
        <v>505</v>
      </c>
      <c r="CE30" s="24" t="s">
        <v>138</v>
      </c>
      <c r="CF30" s="24" t="s">
        <v>138</v>
      </c>
      <c r="CG30" s="24" t="s">
        <v>138</v>
      </c>
      <c r="CH30" s="24" t="s">
        <v>138</v>
      </c>
      <c r="CI30" s="24" t="s">
        <v>138</v>
      </c>
      <c r="CJ30" s="24" t="s">
        <v>138</v>
      </c>
      <c r="CK30" s="24" t="s">
        <v>138</v>
      </c>
      <c r="CL30" s="24" t="s">
        <v>138</v>
      </c>
      <c r="CM30" s="40" t="s">
        <v>496</v>
      </c>
      <c r="CN30" s="24" t="s">
        <v>138</v>
      </c>
      <c r="CO30" s="188" t="s">
        <v>506</v>
      </c>
      <c r="CP30" s="24" t="s">
        <v>138</v>
      </c>
      <c r="CQ30" s="40" t="s">
        <v>507</v>
      </c>
      <c r="CR30" s="189" t="s">
        <v>508</v>
      </c>
      <c r="CS30" s="24" t="s">
        <v>138</v>
      </c>
      <c r="CT30" s="24" t="s">
        <v>138</v>
      </c>
      <c r="CU30" s="24" t="s">
        <v>138</v>
      </c>
      <c r="CV30" s="24" t="s">
        <v>138</v>
      </c>
      <c r="CW30" s="24" t="s">
        <v>138</v>
      </c>
      <c r="CX30" s="24" t="s">
        <v>138</v>
      </c>
      <c r="CY30" s="40" t="s">
        <v>496</v>
      </c>
      <c r="CZ30" s="24" t="s">
        <v>138</v>
      </c>
      <c r="DA30" s="24" t="s">
        <v>138</v>
      </c>
      <c r="DB30" s="24" t="s">
        <v>138</v>
      </c>
      <c r="DC30" s="24" t="s">
        <v>138</v>
      </c>
      <c r="DD30" s="24" t="s">
        <v>138</v>
      </c>
      <c r="DE30" s="40" t="s">
        <v>509</v>
      </c>
      <c r="DF30" s="24" t="s">
        <v>138</v>
      </c>
      <c r="DG30" s="24" t="s">
        <v>138</v>
      </c>
      <c r="DH30" s="189" t="s">
        <v>510</v>
      </c>
      <c r="DI30" s="24" t="s">
        <v>138</v>
      </c>
      <c r="DJ30" s="24" t="s">
        <v>138</v>
      </c>
      <c r="DK30" s="40" t="s">
        <v>511</v>
      </c>
      <c r="DL30" s="24" t="s">
        <v>138</v>
      </c>
      <c r="DM30" s="40" t="s">
        <v>512</v>
      </c>
      <c r="DN30" s="24" t="s">
        <v>138</v>
      </c>
      <c r="DO30" s="24" t="s">
        <v>138</v>
      </c>
      <c r="DP30" s="24" t="s">
        <v>138</v>
      </c>
      <c r="DQ30" s="24" t="s">
        <v>138</v>
      </c>
      <c r="DR30" s="190" t="s">
        <v>513</v>
      </c>
      <c r="DS30" s="24" t="s">
        <v>138</v>
      </c>
      <c r="DT30" s="24" t="s">
        <v>138</v>
      </c>
    </row>
    <row r="31">
      <c r="A31" s="191"/>
      <c r="B31" s="190" t="s">
        <v>514</v>
      </c>
      <c r="C31" s="189" t="s">
        <v>515</v>
      </c>
      <c r="D31" s="174"/>
      <c r="E31" s="174"/>
      <c r="F31" s="95"/>
      <c r="G31" s="95"/>
      <c r="H31" s="24"/>
      <c r="I31" s="24"/>
      <c r="J31" s="190" t="s">
        <v>516</v>
      </c>
      <c r="K31" s="95"/>
      <c r="L31" s="95"/>
      <c r="M31" s="190" t="s">
        <v>517</v>
      </c>
      <c r="N31" s="174"/>
      <c r="O31" s="174"/>
      <c r="P31" s="190" t="s">
        <v>518</v>
      </c>
      <c r="Q31" s="174"/>
      <c r="R31" s="174"/>
      <c r="S31" s="24"/>
      <c r="T31" s="174"/>
      <c r="U31" s="174"/>
      <c r="V31" s="174"/>
      <c r="W31" s="174"/>
      <c r="X31" s="189" t="s">
        <v>519</v>
      </c>
      <c r="Y31" s="174"/>
      <c r="Z31" s="174"/>
      <c r="AA31" s="174"/>
      <c r="AB31" s="95"/>
      <c r="AC31" s="190" t="s">
        <v>520</v>
      </c>
      <c r="AD31" s="174"/>
      <c r="AE31" s="174"/>
      <c r="AF31" s="174"/>
      <c r="AG31" s="174"/>
      <c r="AH31" s="174"/>
      <c r="AI31" s="95" t="s">
        <v>521</v>
      </c>
      <c r="AJ31" s="186"/>
      <c r="AK31" s="186"/>
      <c r="AL31" s="186"/>
      <c r="AM31" s="189" t="s">
        <v>522</v>
      </c>
      <c r="AN31" s="95"/>
      <c r="AO31" s="95"/>
      <c r="AP31" s="95"/>
      <c r="AQ31" s="190" t="s">
        <v>521</v>
      </c>
      <c r="AR31" s="174"/>
      <c r="AS31" s="190" t="s">
        <v>521</v>
      </c>
      <c r="AT31" s="174"/>
      <c r="AU31" s="174"/>
      <c r="AV31" s="174"/>
      <c r="AW31" s="174"/>
      <c r="AX31" s="95"/>
      <c r="AY31" s="95"/>
      <c r="AZ31" s="95"/>
      <c r="BA31" s="174"/>
      <c r="BB31" s="174"/>
      <c r="BC31" s="174"/>
      <c r="BD31" s="174"/>
      <c r="BE31" s="174"/>
      <c r="BF31" s="174"/>
      <c r="BG31" s="40"/>
      <c r="BH31" s="174"/>
      <c r="BI31" s="174"/>
      <c r="BJ31" s="174"/>
      <c r="BK31" s="186"/>
      <c r="BL31" s="189" t="s">
        <v>523</v>
      </c>
      <c r="BM31" s="190" t="s">
        <v>524</v>
      </c>
      <c r="BN31" s="192"/>
      <c r="BO31" s="20"/>
      <c r="BP31" s="174"/>
      <c r="BQ31" s="174"/>
      <c r="BR31" s="186"/>
      <c r="BS31" s="174"/>
      <c r="BT31" s="174"/>
      <c r="BU31" s="174"/>
      <c r="BV31" s="174"/>
      <c r="BW31" s="189" t="s">
        <v>525</v>
      </c>
      <c r="BX31" s="186" t="s">
        <v>526</v>
      </c>
      <c r="BY31" s="174"/>
      <c r="BZ31" s="174"/>
      <c r="CA31" s="174"/>
      <c r="CB31" s="174"/>
      <c r="CC31" s="190" t="s">
        <v>521</v>
      </c>
      <c r="CD31" s="190" t="s">
        <v>527</v>
      </c>
      <c r="CE31" s="174"/>
      <c r="CF31" s="174"/>
      <c r="CG31" s="174"/>
      <c r="CH31" s="186" t="s">
        <v>528</v>
      </c>
      <c r="CI31" s="174"/>
      <c r="CJ31" s="174"/>
      <c r="CK31" s="174"/>
      <c r="CL31" s="95"/>
      <c r="CM31" s="190" t="s">
        <v>529</v>
      </c>
      <c r="CN31" s="174"/>
      <c r="CO31" s="16" t="s">
        <v>530</v>
      </c>
      <c r="CP31" s="174"/>
      <c r="CQ31" s="190" t="s">
        <v>148</v>
      </c>
      <c r="CR31" s="174"/>
      <c r="CS31" s="174"/>
      <c r="CT31" s="174"/>
      <c r="CU31" s="174"/>
      <c r="CV31" s="174"/>
      <c r="CW31" s="186"/>
      <c r="CX31" s="186"/>
      <c r="CY31" s="189" t="s">
        <v>531</v>
      </c>
      <c r="CZ31" s="174"/>
      <c r="DA31" s="174"/>
      <c r="DB31" s="174"/>
      <c r="DC31" s="174"/>
      <c r="DD31" s="174"/>
      <c r="DE31" s="189" t="s">
        <v>532</v>
      </c>
      <c r="DF31" s="174"/>
      <c r="DG31" s="174"/>
      <c r="DH31" s="186" t="s">
        <v>533</v>
      </c>
      <c r="DI31" s="174"/>
      <c r="DJ31" s="174"/>
      <c r="DK31" s="190" t="s">
        <v>159</v>
      </c>
      <c r="DL31" s="56"/>
      <c r="DM31" s="56" t="s">
        <v>534</v>
      </c>
      <c r="DN31" s="174"/>
      <c r="DO31" s="174"/>
      <c r="DP31" s="174"/>
      <c r="DQ31" s="174"/>
      <c r="DR31" s="186" t="s">
        <v>535</v>
      </c>
      <c r="DS31" s="174"/>
      <c r="DT31" s="174"/>
    </row>
    <row r="32">
      <c r="A32" s="18" t="s">
        <v>130</v>
      </c>
      <c r="B32" s="95"/>
      <c r="C32" s="193"/>
      <c r="D32" s="193"/>
      <c r="E32" s="193"/>
      <c r="F32" s="95"/>
      <c r="G32" s="95"/>
      <c r="H32" s="95"/>
      <c r="I32" s="95"/>
      <c r="J32" s="22" t="s">
        <v>138</v>
      </c>
      <c r="K32" s="95"/>
      <c r="L32" s="95"/>
      <c r="M32" s="95"/>
      <c r="N32" s="20"/>
      <c r="Q32" s="20"/>
      <c r="R32" s="20"/>
      <c r="S32" s="20"/>
      <c r="T32" s="20"/>
      <c r="U32" s="20"/>
      <c r="V32" s="20"/>
      <c r="W32" s="20"/>
      <c r="X32" s="95"/>
      <c r="Y32" s="50"/>
      <c r="Z32" s="50"/>
      <c r="AA32" s="50"/>
      <c r="AB32" s="20"/>
      <c r="AC32" s="20"/>
      <c r="AD32" s="20"/>
      <c r="AE32" s="20"/>
      <c r="AF32" s="20"/>
      <c r="AG32" s="20"/>
      <c r="AH32" s="20"/>
      <c r="AI32" s="95"/>
      <c r="AJ32" s="186"/>
      <c r="AK32" s="186"/>
      <c r="AL32" s="186"/>
      <c r="AM32" s="189" t="s">
        <v>536</v>
      </c>
      <c r="AN32" s="95"/>
      <c r="AO32" s="95"/>
      <c r="AP32" s="95"/>
      <c r="AQ32" s="95"/>
      <c r="AR32" s="20"/>
      <c r="AS32" s="190" t="s">
        <v>537</v>
      </c>
      <c r="AT32" s="20"/>
      <c r="AU32" s="20"/>
      <c r="AV32" s="20"/>
      <c r="AW32" s="20"/>
      <c r="AX32" s="95"/>
      <c r="AY32" s="95"/>
      <c r="AZ32" s="95"/>
      <c r="BA32" s="20"/>
      <c r="BB32" s="20"/>
      <c r="BC32" s="20"/>
      <c r="BD32" s="20"/>
      <c r="BE32" s="20"/>
      <c r="BF32" s="194" t="s">
        <v>538</v>
      </c>
      <c r="BG32" s="194">
        <v>0.6033333333</v>
      </c>
      <c r="BH32" s="20"/>
      <c r="BI32" s="20"/>
      <c r="BJ32" s="20"/>
      <c r="BK32" s="186"/>
      <c r="BL32" s="186"/>
      <c r="BM32" s="190" t="s">
        <v>539</v>
      </c>
      <c r="BN32" s="46"/>
      <c r="BO32" s="50"/>
      <c r="BP32" s="20"/>
      <c r="BQ32" s="20"/>
      <c r="BR32" s="186"/>
      <c r="BS32" s="20"/>
      <c r="BT32" s="20"/>
      <c r="BU32" s="20"/>
      <c r="BV32" s="195" t="s">
        <v>538</v>
      </c>
      <c r="BW32" s="196">
        <v>0.41</v>
      </c>
      <c r="BX32" s="40"/>
      <c r="BY32" s="20"/>
      <c r="BZ32" s="20"/>
      <c r="CA32" s="20"/>
      <c r="CB32" s="20"/>
      <c r="CC32" s="186"/>
      <c r="CD32" s="95"/>
      <c r="CE32" s="20"/>
      <c r="CF32" s="20"/>
      <c r="CG32" s="20"/>
      <c r="CH32" s="20"/>
      <c r="CI32" s="20"/>
      <c r="CJ32" s="20"/>
      <c r="CK32" s="20"/>
      <c r="CL32" s="95"/>
      <c r="CM32" s="95"/>
      <c r="CN32" s="20"/>
      <c r="CO32" s="13"/>
      <c r="CP32" s="20"/>
      <c r="CQ32" s="95"/>
      <c r="CR32" s="20"/>
      <c r="CS32" s="20"/>
      <c r="CT32" s="20"/>
      <c r="CU32" s="20"/>
      <c r="CV32" s="20"/>
      <c r="CW32" s="95"/>
      <c r="CX32" s="95"/>
      <c r="CY32" s="95"/>
      <c r="CZ32" s="20"/>
      <c r="DA32" s="20"/>
      <c r="DB32" s="20"/>
      <c r="DC32" s="20"/>
      <c r="DD32" s="195" t="s">
        <v>538</v>
      </c>
      <c r="DE32" s="195">
        <v>0.4375</v>
      </c>
      <c r="DF32" s="20"/>
      <c r="DG32" s="20"/>
      <c r="DH32" s="20"/>
      <c r="DI32" s="20"/>
      <c r="DJ32" s="20"/>
      <c r="DK32" s="95"/>
      <c r="DL32" s="20"/>
      <c r="DM32" s="20"/>
      <c r="DN32" s="20"/>
      <c r="DO32" s="20"/>
      <c r="DP32" s="20"/>
      <c r="DQ32" s="20"/>
      <c r="DR32" s="20"/>
      <c r="DS32" s="20"/>
      <c r="DT32" s="20"/>
    </row>
    <row r="33">
      <c r="A33" s="18"/>
      <c r="B33" s="20"/>
      <c r="C33" s="146"/>
      <c r="D33" s="146"/>
      <c r="E33" s="146"/>
      <c r="F33" s="40"/>
      <c r="G33" s="40"/>
      <c r="H33" s="40"/>
      <c r="I33" s="40"/>
      <c r="J33" s="20"/>
      <c r="K33" s="20"/>
      <c r="L33" s="22"/>
      <c r="M33" s="20"/>
      <c r="N33" s="20"/>
      <c r="O33" s="195" t="s">
        <v>538</v>
      </c>
      <c r="P33" s="195" t="str">
        <f>403/1000</f>
        <v>0.403</v>
      </c>
      <c r="Q33" s="20"/>
      <c r="R33" s="20"/>
      <c r="S33" s="20"/>
      <c r="T33" s="20"/>
      <c r="U33" s="20"/>
      <c r="V33" s="20"/>
      <c r="W33" s="195" t="s">
        <v>538</v>
      </c>
      <c r="X33" s="195">
        <v>0.79</v>
      </c>
      <c r="Y33" s="50"/>
      <c r="Z33" s="50"/>
      <c r="AA33" s="50"/>
      <c r="AB33" s="20"/>
      <c r="AC33" s="20"/>
      <c r="AD33" s="20"/>
      <c r="AE33" s="20"/>
      <c r="AF33" s="20"/>
      <c r="AG33" s="20"/>
      <c r="AH33" s="22"/>
      <c r="AI33" s="22"/>
      <c r="AJ33" s="46"/>
      <c r="AK33" s="46"/>
      <c r="AL33" s="40"/>
      <c r="AM33" s="40"/>
      <c r="AN33" s="20"/>
      <c r="AO33" s="20"/>
      <c r="AP33" s="20"/>
      <c r="AQ33" s="20"/>
      <c r="AR33" s="20"/>
      <c r="AS33" s="50"/>
      <c r="AT33" s="20"/>
      <c r="AU33" s="20"/>
      <c r="AV33" s="20"/>
      <c r="AW33" s="20"/>
      <c r="AX33" s="20"/>
      <c r="AY33" s="20"/>
      <c r="AZ33" s="20"/>
      <c r="BA33" s="20"/>
      <c r="BB33" s="20"/>
      <c r="BC33" s="20"/>
      <c r="BD33" s="20"/>
      <c r="BE33" s="20"/>
      <c r="BF33" s="20"/>
      <c r="BG33" s="95"/>
      <c r="BH33" s="20"/>
      <c r="BI33" s="20"/>
      <c r="BJ33" s="20"/>
      <c r="BK33" s="50"/>
      <c r="BL33" s="50"/>
      <c r="BM33" s="190" t="s">
        <v>540</v>
      </c>
      <c r="BN33" s="46"/>
      <c r="BO33" s="50"/>
      <c r="BP33" s="20"/>
      <c r="BQ33" s="20"/>
      <c r="BR33" s="20"/>
      <c r="BS33" s="20"/>
      <c r="BT33" s="20"/>
      <c r="BU33" s="20"/>
      <c r="BV33" s="20"/>
      <c r="BW33" s="146"/>
      <c r="BX33" s="146"/>
      <c r="BY33" s="50"/>
      <c r="BZ33" s="50"/>
      <c r="CA33" s="20"/>
      <c r="CB33" s="20"/>
      <c r="CC33" s="195" t="s">
        <v>538</v>
      </c>
      <c r="CD33" s="195">
        <v>0.85</v>
      </c>
      <c r="CE33" s="20"/>
      <c r="CF33" s="20"/>
      <c r="CG33" s="20"/>
      <c r="CH33" s="20"/>
      <c r="CI33" s="20"/>
      <c r="CJ33" s="20"/>
      <c r="CK33" s="20"/>
      <c r="CL33" s="20"/>
      <c r="CM33" s="20"/>
      <c r="CN33" s="197" t="s">
        <v>538</v>
      </c>
      <c r="CO33" s="198">
        <v>0.49</v>
      </c>
      <c r="CP33" s="50"/>
      <c r="CQ33" s="20"/>
      <c r="CR33" s="20"/>
      <c r="CS33" s="20"/>
      <c r="CT33" s="20"/>
      <c r="CU33" s="20"/>
      <c r="CV33" s="20"/>
      <c r="CW33" s="20"/>
      <c r="CX33" s="20"/>
      <c r="CY33" s="20"/>
      <c r="CZ33" s="20"/>
      <c r="DA33" s="20"/>
      <c r="DB33" s="20"/>
      <c r="DC33" s="20"/>
      <c r="DD33" s="20"/>
      <c r="DE33" s="20"/>
      <c r="DF33" s="20"/>
      <c r="DG33" s="195" t="s">
        <v>538</v>
      </c>
      <c r="DH33" s="195">
        <v>0.61</v>
      </c>
      <c r="DI33" s="20"/>
      <c r="DJ33" s="50"/>
      <c r="DK33" s="20"/>
      <c r="DL33" s="20"/>
      <c r="DM33" s="20"/>
      <c r="DN33" s="20"/>
      <c r="DO33" s="20"/>
      <c r="DP33" s="20"/>
      <c r="DQ33" s="195" t="s">
        <v>538</v>
      </c>
      <c r="DR33" s="195">
        <v>0.14</v>
      </c>
      <c r="DS33" s="20"/>
      <c r="DT33" s="20"/>
    </row>
    <row r="34">
      <c r="A34" s="191"/>
      <c r="B34" s="50"/>
      <c r="C34" s="146"/>
      <c r="D34" s="146"/>
      <c r="E34" s="146"/>
      <c r="F34" s="40"/>
      <c r="G34" s="40"/>
      <c r="H34" s="40"/>
      <c r="I34" s="40"/>
      <c r="J34" s="20"/>
      <c r="K34" s="20"/>
      <c r="L34" s="20"/>
      <c r="M34" s="20"/>
      <c r="N34" s="20"/>
      <c r="O34" s="20"/>
      <c r="P34" s="26"/>
      <c r="Q34" s="20"/>
      <c r="R34" s="20"/>
      <c r="S34" s="20"/>
      <c r="T34" s="20"/>
      <c r="U34" s="20"/>
      <c r="V34" s="20"/>
      <c r="W34" s="20"/>
      <c r="X34" s="20"/>
      <c r="Y34" s="50"/>
      <c r="Z34" s="50"/>
      <c r="AA34" s="50"/>
      <c r="AB34" s="20"/>
      <c r="AC34" s="20"/>
      <c r="AD34" s="20"/>
      <c r="AE34" s="20"/>
      <c r="AF34" s="20"/>
      <c r="AG34" s="20"/>
      <c r="AH34" s="20"/>
      <c r="AI34" s="20"/>
      <c r="AJ34" s="46"/>
      <c r="AK34" s="46"/>
      <c r="AL34" s="46"/>
      <c r="AM34" s="46"/>
      <c r="AN34" s="20"/>
      <c r="AO34" s="20"/>
      <c r="AP34" s="20"/>
      <c r="AQ34" s="20"/>
      <c r="AR34" s="20"/>
      <c r="AS34" s="50"/>
      <c r="AT34" s="20"/>
      <c r="AU34" s="20"/>
      <c r="AV34" s="20"/>
      <c r="AW34" s="20"/>
      <c r="AX34" s="20"/>
      <c r="AY34" s="20"/>
      <c r="AZ34" s="20"/>
      <c r="BA34" s="20"/>
      <c r="BB34" s="20"/>
      <c r="BC34" s="20"/>
      <c r="BD34" s="20"/>
      <c r="BE34" s="20"/>
      <c r="BF34" s="20"/>
      <c r="BG34" s="95"/>
      <c r="BH34" s="20"/>
      <c r="BI34" s="20"/>
      <c r="BJ34" s="20"/>
      <c r="BK34" s="20"/>
      <c r="BL34" s="194" t="s">
        <v>538</v>
      </c>
      <c r="BM34" s="194">
        <v>0.36</v>
      </c>
      <c r="BN34" s="20"/>
      <c r="BO34" s="50"/>
      <c r="BP34" s="20"/>
      <c r="BQ34" s="20"/>
      <c r="BR34" s="20"/>
      <c r="BS34" s="20"/>
      <c r="BT34" s="20"/>
      <c r="BU34" s="20"/>
      <c r="BV34" s="20"/>
      <c r="BW34" s="20"/>
      <c r="BX34" s="20"/>
      <c r="BY34" s="20"/>
      <c r="BZ34" s="20"/>
      <c r="CA34" s="20"/>
      <c r="CB34" s="20"/>
      <c r="CC34" s="20"/>
      <c r="CD34" s="20"/>
      <c r="CE34" s="20"/>
      <c r="CF34" s="20"/>
      <c r="CG34" s="20"/>
      <c r="CH34" s="22" t="s">
        <v>130</v>
      </c>
      <c r="CI34" s="20"/>
      <c r="CJ34" s="20"/>
      <c r="CK34" s="20"/>
      <c r="CL34" s="20"/>
      <c r="CM34" s="20"/>
      <c r="CN34" s="20"/>
      <c r="CO34" s="50"/>
      <c r="CP34" s="50"/>
      <c r="CQ34" s="20"/>
      <c r="CR34" s="20"/>
      <c r="CS34" s="20"/>
      <c r="CT34" s="20"/>
      <c r="CU34" s="20"/>
      <c r="CV34" s="20"/>
      <c r="CW34" s="20"/>
      <c r="CX34" s="20"/>
      <c r="CY34" s="20"/>
      <c r="CZ34" s="20"/>
      <c r="DA34" s="20"/>
      <c r="DB34" s="20"/>
      <c r="DC34" s="20"/>
      <c r="DD34" s="20"/>
      <c r="DE34" s="20"/>
      <c r="DF34" s="20"/>
      <c r="DG34" s="20"/>
      <c r="DH34" s="20"/>
      <c r="DI34" s="20"/>
      <c r="DJ34" s="50"/>
      <c r="DK34" s="20"/>
      <c r="DL34" s="20"/>
      <c r="DM34" s="20"/>
      <c r="DN34" s="20"/>
      <c r="DO34" s="20"/>
      <c r="DP34" s="20"/>
      <c r="DQ34" s="20"/>
      <c r="DR34" s="20"/>
      <c r="DS34" s="20"/>
      <c r="DT34" s="20"/>
    </row>
    <row r="35">
      <c r="A35" s="50"/>
      <c r="B35" s="20"/>
      <c r="C35" s="146"/>
      <c r="D35" s="146"/>
      <c r="E35" s="146"/>
      <c r="F35" s="40"/>
      <c r="G35" s="40"/>
      <c r="H35" s="40"/>
      <c r="I35" s="40"/>
      <c r="J35" s="20"/>
      <c r="K35" s="20"/>
      <c r="L35" s="20"/>
      <c r="M35" s="20"/>
      <c r="N35" s="20"/>
      <c r="O35" s="20"/>
      <c r="P35" s="26"/>
      <c r="Q35" s="20"/>
      <c r="R35" s="20"/>
      <c r="S35" s="20"/>
      <c r="T35" s="20"/>
      <c r="U35" s="20"/>
      <c r="V35" s="20"/>
      <c r="W35" s="20"/>
      <c r="X35" s="20"/>
      <c r="Y35" s="50"/>
      <c r="Z35" s="50"/>
      <c r="AA35" s="50"/>
      <c r="AB35" s="20"/>
      <c r="AC35" s="20"/>
      <c r="AD35" s="20"/>
      <c r="AE35" s="20"/>
      <c r="AF35" s="20"/>
      <c r="AG35" s="20"/>
      <c r="AH35" s="20"/>
      <c r="AI35" s="20"/>
      <c r="AJ35" s="20"/>
      <c r="AK35" s="20"/>
      <c r="AL35" s="20"/>
      <c r="AM35" s="20"/>
      <c r="AN35" s="20"/>
      <c r="AO35" s="20"/>
      <c r="AP35" s="20"/>
      <c r="AQ35" s="20"/>
      <c r="AR35" s="20"/>
      <c r="AS35" s="50"/>
      <c r="AT35" s="20"/>
      <c r="AU35" s="20"/>
      <c r="AV35" s="20"/>
      <c r="AW35" s="20"/>
      <c r="AX35" s="20"/>
      <c r="AY35" s="20"/>
      <c r="AZ35" s="20"/>
      <c r="BA35" s="20"/>
      <c r="BB35" s="20"/>
      <c r="BC35" s="20"/>
      <c r="BD35" s="20"/>
      <c r="BE35" s="20"/>
      <c r="BF35" s="20"/>
      <c r="BG35" s="13"/>
      <c r="BH35" s="20"/>
      <c r="BI35" s="20"/>
      <c r="BJ35" s="20"/>
      <c r="BK35" s="20"/>
      <c r="BL35" s="20"/>
      <c r="BM35" s="20"/>
      <c r="BN35" s="20"/>
      <c r="BO35" s="5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50"/>
      <c r="CP35" s="50"/>
      <c r="CQ35" s="20"/>
      <c r="CR35" s="20"/>
      <c r="CS35" s="20"/>
      <c r="CT35" s="20"/>
      <c r="CU35" s="20"/>
      <c r="CV35" s="20"/>
      <c r="CW35" s="20"/>
      <c r="CX35" s="20"/>
      <c r="CY35" s="20"/>
      <c r="CZ35" s="20"/>
      <c r="DA35" s="20"/>
      <c r="DB35" s="20"/>
      <c r="DC35" s="20"/>
      <c r="DD35" s="20"/>
      <c r="DE35" s="20"/>
      <c r="DF35" s="20"/>
      <c r="DG35" s="20"/>
      <c r="DH35" s="20"/>
      <c r="DI35" s="20"/>
      <c r="DJ35" s="50"/>
      <c r="DK35" s="20"/>
      <c r="DL35" s="50"/>
      <c r="DM35" s="50"/>
      <c r="DN35" s="20"/>
      <c r="DO35" s="20"/>
      <c r="DP35" s="20"/>
      <c r="DQ35" s="20"/>
      <c r="DR35" s="20"/>
      <c r="DS35" s="20"/>
      <c r="DT35" s="20"/>
    </row>
    <row r="36">
      <c r="A36" s="199" t="s">
        <v>541</v>
      </c>
      <c r="B36" s="200"/>
      <c r="C36" s="200"/>
      <c r="D36" s="200"/>
      <c r="E36" s="200"/>
      <c r="F36" s="200"/>
      <c r="G36" s="200"/>
      <c r="H36" s="200"/>
      <c r="I36" s="200"/>
      <c r="J36" s="200"/>
      <c r="K36" s="200"/>
      <c r="L36" s="200"/>
      <c r="M36" s="200"/>
      <c r="N36" s="200"/>
      <c r="O36" s="200"/>
      <c r="P36" s="201"/>
      <c r="Q36" s="200"/>
      <c r="R36" s="200"/>
      <c r="S36" s="200"/>
      <c r="T36" s="200"/>
      <c r="U36" s="200"/>
      <c r="V36" s="200"/>
      <c r="W36" s="200"/>
      <c r="X36" s="200"/>
      <c r="Y36" s="200"/>
      <c r="Z36" s="200"/>
      <c r="AA36" s="200"/>
      <c r="AB36" s="201"/>
      <c r="AC36" s="201"/>
      <c r="AD36" s="202"/>
      <c r="AE36" s="200"/>
      <c r="AF36" s="200"/>
      <c r="AG36" s="200"/>
      <c r="AH36" s="200"/>
      <c r="AI36" s="200"/>
      <c r="AJ36" s="200"/>
      <c r="AK36" s="200"/>
      <c r="AL36" s="200"/>
      <c r="AM36" s="200"/>
      <c r="AN36" s="201"/>
      <c r="AO36" s="201"/>
      <c r="AP36" s="201"/>
      <c r="AQ36" s="201"/>
      <c r="AR36" s="201"/>
      <c r="AS36" s="202"/>
      <c r="AT36" s="200"/>
      <c r="AU36" s="200"/>
      <c r="AV36" s="200"/>
      <c r="AW36" s="200"/>
      <c r="AX36" s="200"/>
      <c r="AY36" s="200"/>
      <c r="AZ36" s="200"/>
      <c r="BA36" s="200"/>
      <c r="BB36" s="200"/>
      <c r="BC36" s="202"/>
      <c r="BD36" s="202"/>
      <c r="BE36" s="200"/>
      <c r="BF36" s="200"/>
      <c r="BG36" s="200"/>
      <c r="BH36" s="200"/>
      <c r="BI36" s="200"/>
      <c r="BJ36" s="200"/>
      <c r="BK36" s="202"/>
      <c r="BL36" s="202"/>
      <c r="BM36" s="200"/>
      <c r="BN36" s="200"/>
      <c r="BO36" s="200"/>
      <c r="BP36" s="200"/>
      <c r="BQ36" s="200"/>
      <c r="BR36" s="200"/>
      <c r="BS36" s="200"/>
      <c r="BT36" s="200"/>
      <c r="BU36" s="200"/>
      <c r="BV36" s="200"/>
      <c r="BW36" s="200"/>
      <c r="BX36" s="200"/>
      <c r="BY36" s="200"/>
      <c r="BZ36" s="200"/>
      <c r="CA36" s="200"/>
      <c r="CB36" s="200"/>
      <c r="CC36" s="201"/>
      <c r="CD36" s="201"/>
      <c r="CE36" s="200"/>
      <c r="CF36" s="200"/>
      <c r="CG36" s="200"/>
      <c r="CH36" s="200"/>
      <c r="CI36" s="200"/>
      <c r="CJ36" s="200"/>
      <c r="CK36" s="200"/>
      <c r="CL36" s="200"/>
      <c r="CM36" s="200"/>
      <c r="CN36" s="200"/>
      <c r="CO36" s="200"/>
      <c r="CP36" s="200"/>
      <c r="CQ36" s="201"/>
      <c r="CR36" s="200"/>
      <c r="CS36" s="200"/>
      <c r="CT36" s="200"/>
      <c r="CU36" s="200"/>
      <c r="CV36" s="200"/>
      <c r="CW36" s="200"/>
      <c r="CX36" s="200"/>
      <c r="CY36" s="200"/>
      <c r="CZ36" s="200"/>
      <c r="DA36" s="200"/>
      <c r="DB36" s="200"/>
      <c r="DC36" s="200"/>
      <c r="DD36" s="200"/>
      <c r="DE36" s="201"/>
      <c r="DF36" s="200"/>
      <c r="DG36" s="200"/>
      <c r="DH36" s="200"/>
      <c r="DI36" s="200"/>
      <c r="DJ36" s="200"/>
      <c r="DK36" s="201"/>
      <c r="DL36" s="203"/>
      <c r="DM36" s="203"/>
      <c r="DN36" s="200"/>
      <c r="DO36" s="200"/>
      <c r="DP36" s="200"/>
      <c r="DQ36" s="200"/>
      <c r="DR36" s="200"/>
      <c r="DS36" s="200"/>
      <c r="DT36" s="200"/>
    </row>
    <row r="37">
      <c r="A37" s="18">
        <v>1990.0</v>
      </c>
      <c r="B37" s="24">
        <v>0.007727</v>
      </c>
      <c r="C37" s="24"/>
      <c r="D37" s="24">
        <v>0.5</v>
      </c>
      <c r="E37" s="24">
        <v>0.2</v>
      </c>
      <c r="F37" s="24" t="s">
        <v>542</v>
      </c>
      <c r="G37" s="24">
        <v>0.1</v>
      </c>
      <c r="H37" s="24"/>
      <c r="I37" s="24">
        <v>1.6</v>
      </c>
      <c r="J37" s="24"/>
      <c r="K37" s="24">
        <v>0.2</v>
      </c>
      <c r="L37" s="24" t="s">
        <v>542</v>
      </c>
      <c r="M37" s="174"/>
      <c r="N37" s="24" t="s">
        <v>542</v>
      </c>
      <c r="O37" s="24">
        <v>0.2</v>
      </c>
      <c r="P37" s="177" t="s">
        <v>542</v>
      </c>
      <c r="Q37" s="24">
        <v>0.2</v>
      </c>
      <c r="R37" s="24">
        <v>6.0</v>
      </c>
      <c r="S37" s="24">
        <v>0.4</v>
      </c>
      <c r="T37" s="24">
        <v>3.4</v>
      </c>
      <c r="U37" s="24">
        <v>0.9</v>
      </c>
      <c r="V37" s="174"/>
      <c r="W37" s="24">
        <v>2.0</v>
      </c>
      <c r="X37" s="24">
        <v>0.218492</v>
      </c>
      <c r="Y37" s="24">
        <v>0.8</v>
      </c>
      <c r="Z37" s="24">
        <v>4.0</v>
      </c>
      <c r="AA37" s="24">
        <v>1.2</v>
      </c>
      <c r="AB37" s="24">
        <v>0.1</v>
      </c>
      <c r="AC37" s="174"/>
      <c r="AD37" s="24">
        <v>3.9</v>
      </c>
      <c r="AE37" s="24" t="s">
        <v>542</v>
      </c>
      <c r="AF37" s="24"/>
      <c r="AG37" s="24">
        <v>3.0</v>
      </c>
      <c r="AH37" s="24">
        <v>1.7</v>
      </c>
      <c r="AI37" s="177">
        <v>0.048577265</v>
      </c>
      <c r="AJ37" s="24">
        <v>0.2</v>
      </c>
      <c r="AK37" s="24">
        <v>0.6</v>
      </c>
      <c r="AL37" s="24">
        <v>0.2</v>
      </c>
      <c r="AM37" s="24"/>
      <c r="AN37" s="24">
        <v>0.1</v>
      </c>
      <c r="AO37" s="24">
        <v>0.7</v>
      </c>
      <c r="AP37" s="24">
        <v>0.5</v>
      </c>
      <c r="AQ37" s="174"/>
      <c r="AR37" s="24">
        <v>1.3</v>
      </c>
      <c r="AS37" s="177">
        <v>0.308351</v>
      </c>
      <c r="AT37" s="24">
        <v>0.9</v>
      </c>
      <c r="AU37" s="24">
        <v>0.2</v>
      </c>
      <c r="AV37" s="24">
        <v>0.1</v>
      </c>
      <c r="AW37" s="24">
        <v>1.5</v>
      </c>
      <c r="AX37" s="177">
        <v>0.1</v>
      </c>
      <c r="AY37" s="24" t="s">
        <v>542</v>
      </c>
      <c r="AZ37" s="24">
        <v>0.5</v>
      </c>
      <c r="BA37" s="176"/>
      <c r="BB37" s="24">
        <v>2.2</v>
      </c>
      <c r="BC37" s="24">
        <v>1.8</v>
      </c>
      <c r="BD37" s="204" t="s">
        <v>542</v>
      </c>
      <c r="BE37" s="24"/>
      <c r="BF37" s="24">
        <v>0.1</v>
      </c>
      <c r="BG37" s="24"/>
      <c r="BH37" s="24">
        <v>0.9</v>
      </c>
      <c r="BI37" s="24">
        <v>0.1</v>
      </c>
      <c r="BJ37" s="24">
        <v>6.4</v>
      </c>
      <c r="BK37" s="24" t="s">
        <v>542</v>
      </c>
      <c r="BL37" s="24">
        <v>0.1</v>
      </c>
      <c r="BM37" s="24"/>
      <c r="BN37" s="24">
        <v>2.6</v>
      </c>
      <c r="BO37" s="24">
        <v>0.7</v>
      </c>
      <c r="BP37" s="24" t="s">
        <v>542</v>
      </c>
      <c r="BQ37" s="24">
        <v>8.8</v>
      </c>
      <c r="BR37" s="24" t="s">
        <v>542</v>
      </c>
      <c r="BS37" s="24">
        <v>1.8</v>
      </c>
      <c r="BT37" s="24">
        <v>0.3</v>
      </c>
      <c r="BU37" s="176"/>
      <c r="BV37" s="24">
        <v>0.1</v>
      </c>
      <c r="BW37" s="174"/>
      <c r="BX37" s="24">
        <v>0.1</v>
      </c>
      <c r="BY37" s="24">
        <v>1.6</v>
      </c>
      <c r="BZ37" s="176"/>
      <c r="CA37" s="24">
        <v>1.4</v>
      </c>
      <c r="CB37" s="24">
        <v>0.1</v>
      </c>
      <c r="CC37" s="177">
        <v>0.094583</v>
      </c>
      <c r="CD37" s="24">
        <v>0.06</v>
      </c>
      <c r="CE37" s="24">
        <v>0.3</v>
      </c>
      <c r="CF37" s="24">
        <v>0.2</v>
      </c>
      <c r="CG37" s="24">
        <v>1.4</v>
      </c>
      <c r="CH37" s="24">
        <v>0.004732</v>
      </c>
      <c r="CI37" s="24">
        <v>0.3</v>
      </c>
      <c r="CJ37" s="24" t="s">
        <v>542</v>
      </c>
      <c r="CK37" s="24">
        <v>0.1</v>
      </c>
      <c r="CL37" s="24">
        <v>0.5</v>
      </c>
      <c r="CM37" s="24"/>
      <c r="CN37" s="174"/>
      <c r="CO37" s="24"/>
      <c r="CP37" s="24">
        <v>5.2</v>
      </c>
      <c r="CQ37" s="24"/>
      <c r="CR37" s="25">
        <v>0.3</v>
      </c>
      <c r="CS37" s="24">
        <v>0.2</v>
      </c>
      <c r="CT37" s="24">
        <v>0.1</v>
      </c>
      <c r="CU37" s="24" t="s">
        <v>542</v>
      </c>
      <c r="CV37" s="24">
        <v>1.0</v>
      </c>
      <c r="CW37" s="24">
        <v>0.1</v>
      </c>
      <c r="CX37" s="24">
        <v>0.4</v>
      </c>
      <c r="CY37" s="24"/>
      <c r="CZ37" s="24" t="s">
        <v>542</v>
      </c>
      <c r="DA37" s="24">
        <v>0.1</v>
      </c>
      <c r="DB37" s="24">
        <v>2.2</v>
      </c>
      <c r="DC37" s="24" t="s">
        <v>542</v>
      </c>
      <c r="DD37" s="24">
        <v>0.5</v>
      </c>
      <c r="DE37" s="174"/>
      <c r="DF37" s="24">
        <v>1.2</v>
      </c>
      <c r="DG37" s="24">
        <v>0.4</v>
      </c>
      <c r="DH37" s="24"/>
      <c r="DI37" s="24">
        <v>13.1</v>
      </c>
      <c r="DJ37" s="174"/>
      <c r="DK37" s="174"/>
      <c r="DL37" s="24">
        <v>5.1</v>
      </c>
      <c r="DM37" s="20"/>
      <c r="DN37" s="24">
        <v>0.1</v>
      </c>
      <c r="DO37" s="24" t="s">
        <v>542</v>
      </c>
      <c r="DP37" s="24" t="s">
        <v>542</v>
      </c>
      <c r="DQ37" s="24">
        <v>0.1</v>
      </c>
      <c r="DR37" s="24"/>
      <c r="DS37" s="24">
        <v>12.4</v>
      </c>
      <c r="DT37" s="24">
        <v>15.0</v>
      </c>
    </row>
    <row r="38">
      <c r="A38" s="18">
        <v>1991.0</v>
      </c>
      <c r="B38" s="24">
        <v>0.009451</v>
      </c>
      <c r="C38" s="24"/>
      <c r="D38" s="24">
        <v>0.5</v>
      </c>
      <c r="E38" s="24">
        <v>0.2</v>
      </c>
      <c r="F38" s="24" t="s">
        <v>542</v>
      </c>
      <c r="G38" s="24">
        <v>0.1</v>
      </c>
      <c r="H38" s="24"/>
      <c r="I38" s="24">
        <v>1.8</v>
      </c>
      <c r="J38" s="24"/>
      <c r="K38" s="24">
        <v>0.2</v>
      </c>
      <c r="L38" s="24" t="s">
        <v>542</v>
      </c>
      <c r="M38" s="174"/>
      <c r="N38" s="24" t="s">
        <v>542</v>
      </c>
      <c r="O38" s="24">
        <v>0.3</v>
      </c>
      <c r="P38" s="177" t="s">
        <v>542</v>
      </c>
      <c r="Q38" s="24">
        <v>0.2</v>
      </c>
      <c r="R38" s="24">
        <v>8.4</v>
      </c>
      <c r="S38" s="24">
        <v>0.4</v>
      </c>
      <c r="T38" s="24">
        <v>3.6</v>
      </c>
      <c r="U38" s="24">
        <v>1.1</v>
      </c>
      <c r="V38" s="24">
        <v>0.1</v>
      </c>
      <c r="W38" s="24">
        <v>2.5</v>
      </c>
      <c r="X38" s="24">
        <v>0.22402</v>
      </c>
      <c r="Y38" s="24">
        <v>0.9</v>
      </c>
      <c r="Z38" s="24">
        <v>4.8</v>
      </c>
      <c r="AA38" s="24">
        <v>1.3</v>
      </c>
      <c r="AB38" s="24">
        <v>0.1</v>
      </c>
      <c r="AC38" s="174"/>
      <c r="AD38" s="24">
        <v>4.3</v>
      </c>
      <c r="AE38" s="24" t="s">
        <v>542</v>
      </c>
      <c r="AF38" s="24"/>
      <c r="AG38" s="24">
        <v>3.5</v>
      </c>
      <c r="AH38" s="24">
        <v>1.7</v>
      </c>
      <c r="AI38" s="177">
        <v>0.05602538</v>
      </c>
      <c r="AJ38" s="24">
        <v>0.3</v>
      </c>
      <c r="AK38" s="24">
        <v>0.8</v>
      </c>
      <c r="AL38" s="24">
        <v>0.2</v>
      </c>
      <c r="AM38" s="24"/>
      <c r="AN38" s="24">
        <v>0.2</v>
      </c>
      <c r="AO38" s="24">
        <v>0.7</v>
      </c>
      <c r="AP38" s="24">
        <v>0.6</v>
      </c>
      <c r="AQ38" s="174"/>
      <c r="AR38" s="24">
        <v>1.7</v>
      </c>
      <c r="AS38" s="177">
        <v>0.30561</v>
      </c>
      <c r="AT38" s="24">
        <v>1.2</v>
      </c>
      <c r="AU38" s="24">
        <v>0.2</v>
      </c>
      <c r="AV38" s="24">
        <v>0.1</v>
      </c>
      <c r="AW38" s="24">
        <v>1.7</v>
      </c>
      <c r="AX38" s="177">
        <v>0.1</v>
      </c>
      <c r="AY38" s="24" t="s">
        <v>542</v>
      </c>
      <c r="AZ38" s="24">
        <v>0.6</v>
      </c>
      <c r="BA38" s="24">
        <v>0.1</v>
      </c>
      <c r="BB38" s="24">
        <v>2.7</v>
      </c>
      <c r="BC38" s="24">
        <v>1.9</v>
      </c>
      <c r="BD38" s="204" t="s">
        <v>542</v>
      </c>
      <c r="BE38" s="24"/>
      <c r="BF38" s="24">
        <v>0.1</v>
      </c>
      <c r="BG38" s="177">
        <v>0.0694</v>
      </c>
      <c r="BH38" s="24">
        <v>1.2</v>
      </c>
      <c r="BI38" s="24">
        <v>0.1</v>
      </c>
      <c r="BJ38" s="24">
        <v>8.0</v>
      </c>
      <c r="BK38" s="24" t="s">
        <v>542</v>
      </c>
      <c r="BL38" s="24">
        <v>0.1</v>
      </c>
      <c r="BM38" s="24"/>
      <c r="BN38" s="24">
        <v>3.6</v>
      </c>
      <c r="BO38" s="24">
        <v>0.9</v>
      </c>
      <c r="BP38" s="24" t="s">
        <v>542</v>
      </c>
      <c r="BQ38" s="24">
        <v>10.4</v>
      </c>
      <c r="BR38" s="24">
        <v>0.3</v>
      </c>
      <c r="BS38" s="24">
        <v>2.0</v>
      </c>
      <c r="BT38" s="24">
        <v>0.3</v>
      </c>
      <c r="BU38" s="176"/>
      <c r="BV38" s="24">
        <v>0.2</v>
      </c>
      <c r="BW38" s="174"/>
      <c r="BX38" s="24">
        <v>0.1</v>
      </c>
      <c r="BY38" s="24">
        <v>2.0</v>
      </c>
      <c r="BZ38" s="24">
        <v>0.1</v>
      </c>
      <c r="CA38" s="24">
        <v>2.2</v>
      </c>
      <c r="CB38" s="24">
        <v>0.1</v>
      </c>
      <c r="CC38" s="177">
        <v>0.122014</v>
      </c>
      <c r="CD38" s="24">
        <v>0.06</v>
      </c>
      <c r="CE38" s="24">
        <v>0.3</v>
      </c>
      <c r="CF38" s="24">
        <v>0.3</v>
      </c>
      <c r="CG38" s="24">
        <v>1.6</v>
      </c>
      <c r="CH38" s="24">
        <v>0.005417</v>
      </c>
      <c r="CI38" s="24">
        <v>0.4</v>
      </c>
      <c r="CJ38" s="24" t="s">
        <v>542</v>
      </c>
      <c r="CK38" s="24">
        <v>0.2</v>
      </c>
      <c r="CL38" s="24">
        <v>0.5</v>
      </c>
      <c r="CM38" s="24"/>
      <c r="CN38" s="174"/>
      <c r="CO38" s="24"/>
      <c r="CP38" s="24">
        <v>5.7</v>
      </c>
      <c r="CQ38" s="24"/>
      <c r="CR38" s="25">
        <v>0.9</v>
      </c>
      <c r="CS38" s="24">
        <v>0.2</v>
      </c>
      <c r="CT38" s="24">
        <v>0.1</v>
      </c>
      <c r="CU38" s="24">
        <v>0.1</v>
      </c>
      <c r="CV38" s="24">
        <v>1.6</v>
      </c>
      <c r="CW38" s="24">
        <v>0.3</v>
      </c>
      <c r="CX38" s="24">
        <v>0.4</v>
      </c>
      <c r="CY38" s="24"/>
      <c r="CZ38" s="24" t="s">
        <v>542</v>
      </c>
      <c r="DA38" s="24">
        <v>0.2</v>
      </c>
      <c r="DB38" s="24">
        <v>4.0</v>
      </c>
      <c r="DC38" s="24" t="s">
        <v>542</v>
      </c>
      <c r="DD38" s="24">
        <v>0.9</v>
      </c>
      <c r="DE38" s="174"/>
      <c r="DF38" s="24">
        <v>1.5</v>
      </c>
      <c r="DG38" s="24">
        <v>0.5</v>
      </c>
      <c r="DH38" s="24"/>
      <c r="DI38" s="24">
        <v>13.3</v>
      </c>
      <c r="DJ38" s="174"/>
      <c r="DK38" s="174"/>
      <c r="DL38" s="24">
        <v>5.8</v>
      </c>
      <c r="DM38" s="20"/>
      <c r="DN38" s="24">
        <v>0.1</v>
      </c>
      <c r="DO38" s="24" t="s">
        <v>542</v>
      </c>
      <c r="DP38" s="24" t="s">
        <v>542</v>
      </c>
      <c r="DQ38" s="24">
        <v>0.1</v>
      </c>
      <c r="DR38" s="24">
        <v>0.021633</v>
      </c>
      <c r="DS38" s="24">
        <v>13.5</v>
      </c>
      <c r="DT38" s="24">
        <v>17.7</v>
      </c>
    </row>
    <row r="39">
      <c r="A39" s="18">
        <v>1992.0</v>
      </c>
      <c r="B39" s="24">
        <v>0.010412</v>
      </c>
      <c r="C39" s="24"/>
      <c r="D39" s="24">
        <v>0.6</v>
      </c>
      <c r="E39" s="24">
        <v>0.2</v>
      </c>
      <c r="F39" s="24" t="s">
        <v>542</v>
      </c>
      <c r="G39" s="24">
        <v>0.1</v>
      </c>
      <c r="H39" s="24"/>
      <c r="I39" s="24">
        <v>2.0</v>
      </c>
      <c r="J39" s="24"/>
      <c r="K39" s="24">
        <v>0.2</v>
      </c>
      <c r="L39" s="24" t="s">
        <v>542</v>
      </c>
      <c r="M39" s="177">
        <v>0.044757513</v>
      </c>
      <c r="N39" s="24" t="s">
        <v>542</v>
      </c>
      <c r="O39" s="24">
        <v>0.4</v>
      </c>
      <c r="P39" s="177" t="s">
        <v>542</v>
      </c>
      <c r="Q39" s="24">
        <v>0.2</v>
      </c>
      <c r="R39" s="24">
        <v>11.2</v>
      </c>
      <c r="S39" s="24">
        <v>0.4</v>
      </c>
      <c r="T39" s="24">
        <v>3.7</v>
      </c>
      <c r="U39" s="24">
        <v>1.4</v>
      </c>
      <c r="V39" s="24">
        <v>0.3</v>
      </c>
      <c r="W39" s="24">
        <v>3.0</v>
      </c>
      <c r="X39" s="24">
        <v>0.239125</v>
      </c>
      <c r="Y39" s="24">
        <v>1.0</v>
      </c>
      <c r="Z39" s="24">
        <v>5.6</v>
      </c>
      <c r="AA39" s="24">
        <v>1.5</v>
      </c>
      <c r="AB39" s="24">
        <v>0.1</v>
      </c>
      <c r="AC39" s="174"/>
      <c r="AD39" s="24">
        <v>4.8</v>
      </c>
      <c r="AE39" s="24" t="s">
        <v>542</v>
      </c>
      <c r="AF39" s="24"/>
      <c r="AG39" s="24">
        <v>3.9</v>
      </c>
      <c r="AH39" s="24">
        <v>1.7</v>
      </c>
      <c r="AI39" s="177">
        <v>0.059776012</v>
      </c>
      <c r="AJ39" s="24">
        <v>0.5</v>
      </c>
      <c r="AK39" s="24">
        <v>1.0</v>
      </c>
      <c r="AL39" s="24">
        <v>0.2</v>
      </c>
      <c r="AM39" s="24"/>
      <c r="AN39" s="24">
        <v>0.2</v>
      </c>
      <c r="AO39" s="24">
        <v>0.8</v>
      </c>
      <c r="AP39" s="24">
        <v>0.8</v>
      </c>
      <c r="AQ39" s="174"/>
      <c r="AR39" s="24">
        <v>2.1</v>
      </c>
      <c r="AS39" s="177">
        <v>0.301845</v>
      </c>
      <c r="AT39" s="24">
        <v>1.5</v>
      </c>
      <c r="AU39" s="24">
        <v>0.3</v>
      </c>
      <c r="AV39" s="24">
        <v>0.1</v>
      </c>
      <c r="AW39" s="24">
        <v>1.9</v>
      </c>
      <c r="AX39" s="177">
        <v>0.1</v>
      </c>
      <c r="AY39" s="24" t="s">
        <v>542</v>
      </c>
      <c r="AZ39" s="24">
        <v>0.8</v>
      </c>
      <c r="BA39" s="24">
        <v>0.2</v>
      </c>
      <c r="BB39" s="24">
        <v>3.2</v>
      </c>
      <c r="BC39" s="24">
        <v>1.9</v>
      </c>
      <c r="BD39" s="204" t="s">
        <v>542</v>
      </c>
      <c r="BE39" s="24"/>
      <c r="BF39" s="24">
        <v>0.1</v>
      </c>
      <c r="BG39" s="177">
        <v>0.08614</v>
      </c>
      <c r="BH39" s="24">
        <v>1.5</v>
      </c>
      <c r="BI39" s="24">
        <v>0.1</v>
      </c>
      <c r="BJ39" s="24">
        <v>9.5</v>
      </c>
      <c r="BK39" s="24" t="s">
        <v>542</v>
      </c>
      <c r="BL39" s="24">
        <v>0.1</v>
      </c>
      <c r="BM39" s="24"/>
      <c r="BN39" s="24">
        <v>4.9</v>
      </c>
      <c r="BO39" s="24">
        <v>1.1</v>
      </c>
      <c r="BP39" s="24" t="s">
        <v>542</v>
      </c>
      <c r="BQ39" s="24">
        <v>12.0</v>
      </c>
      <c r="BR39" s="24">
        <v>0.4</v>
      </c>
      <c r="BS39" s="24">
        <v>2.1</v>
      </c>
      <c r="BT39" s="24">
        <v>0.4</v>
      </c>
      <c r="BU39" s="176"/>
      <c r="BV39" s="24">
        <v>0.2</v>
      </c>
      <c r="BW39" s="174"/>
      <c r="BX39" s="24">
        <v>0.1</v>
      </c>
      <c r="BY39" s="24">
        <v>2.4</v>
      </c>
      <c r="BZ39" s="24">
        <v>0.2</v>
      </c>
      <c r="CA39" s="24">
        <v>3.3</v>
      </c>
      <c r="CB39" s="24">
        <v>0.1</v>
      </c>
      <c r="CC39" s="177">
        <v>0.14324</v>
      </c>
      <c r="CD39" s="24">
        <v>0.06</v>
      </c>
      <c r="CE39" s="24">
        <v>0.3</v>
      </c>
      <c r="CF39" s="24">
        <v>0.4</v>
      </c>
      <c r="CG39" s="24">
        <v>1.9</v>
      </c>
      <c r="CH39" s="24">
        <v>0.006254</v>
      </c>
      <c r="CI39" s="24">
        <v>0.5</v>
      </c>
      <c r="CJ39" s="24">
        <v>0.1</v>
      </c>
      <c r="CK39" s="24">
        <v>0.2</v>
      </c>
      <c r="CL39" s="24">
        <v>0.5</v>
      </c>
      <c r="CM39" s="24"/>
      <c r="CN39" s="174"/>
      <c r="CO39" s="24"/>
      <c r="CP39" s="24">
        <v>6.1</v>
      </c>
      <c r="CQ39" s="24"/>
      <c r="CR39" s="25">
        <v>1.2</v>
      </c>
      <c r="CS39" s="24">
        <v>0.2</v>
      </c>
      <c r="CT39" s="24">
        <v>0.1</v>
      </c>
      <c r="CU39" s="24">
        <v>0.2</v>
      </c>
      <c r="CV39" s="24">
        <v>2.6</v>
      </c>
      <c r="CW39" s="24">
        <v>0.4</v>
      </c>
      <c r="CX39" s="24">
        <v>0.4</v>
      </c>
      <c r="CY39" s="24"/>
      <c r="CZ39" s="24" t="s">
        <v>542</v>
      </c>
      <c r="DA39" s="24">
        <v>0.3</v>
      </c>
      <c r="DB39" s="24">
        <v>6.5</v>
      </c>
      <c r="DC39" s="24" t="s">
        <v>542</v>
      </c>
      <c r="DD39" s="24">
        <v>1.3</v>
      </c>
      <c r="DE39" s="174"/>
      <c r="DF39" s="24">
        <v>1.9</v>
      </c>
      <c r="DG39" s="24">
        <v>0.5</v>
      </c>
      <c r="DH39" s="24"/>
      <c r="DI39" s="24">
        <v>13.1</v>
      </c>
      <c r="DJ39" s="174"/>
      <c r="DK39" s="174"/>
      <c r="DL39" s="24">
        <v>6.4</v>
      </c>
      <c r="DM39" s="20"/>
      <c r="DN39" s="24">
        <v>0.2</v>
      </c>
      <c r="DO39" s="24" t="s">
        <v>542</v>
      </c>
      <c r="DP39" s="24" t="s">
        <v>542</v>
      </c>
      <c r="DQ39" s="24">
        <v>0.1</v>
      </c>
      <c r="DR39" s="24">
        <v>0.024191</v>
      </c>
      <c r="DS39" s="24">
        <v>14.3</v>
      </c>
      <c r="DT39" s="24">
        <v>20.3</v>
      </c>
    </row>
    <row r="40">
      <c r="A40" s="18">
        <v>1993.0</v>
      </c>
      <c r="B40" s="24">
        <v>0.011534</v>
      </c>
      <c r="C40" s="24"/>
      <c r="D40" s="24">
        <v>0.7</v>
      </c>
      <c r="E40" s="24">
        <v>0.2</v>
      </c>
      <c r="F40" s="24" t="s">
        <v>542</v>
      </c>
      <c r="G40" s="24">
        <v>0.1</v>
      </c>
      <c r="H40" s="24"/>
      <c r="I40" s="24">
        <v>2.3</v>
      </c>
      <c r="J40" s="24"/>
      <c r="K40" s="24">
        <v>0.3</v>
      </c>
      <c r="L40" s="24" t="s">
        <v>542</v>
      </c>
      <c r="M40" s="177">
        <v>0.057427846</v>
      </c>
      <c r="N40" s="24">
        <v>0.1</v>
      </c>
      <c r="O40" s="24">
        <v>0.6</v>
      </c>
      <c r="P40" s="177" t="s">
        <v>542</v>
      </c>
      <c r="Q40" s="24">
        <v>0.3</v>
      </c>
      <c r="R40" s="24">
        <v>14.2</v>
      </c>
      <c r="S40" s="24">
        <v>0.4</v>
      </c>
      <c r="T40" s="24">
        <v>3.8</v>
      </c>
      <c r="U40" s="24">
        <v>1.8</v>
      </c>
      <c r="V40" s="24">
        <v>0.6</v>
      </c>
      <c r="W40" s="24">
        <v>3.5</v>
      </c>
      <c r="X40" s="24">
        <v>0.243876</v>
      </c>
      <c r="Y40" s="24">
        <v>1.1</v>
      </c>
      <c r="Z40" s="24">
        <v>6.4</v>
      </c>
      <c r="AA40" s="24">
        <v>1.7</v>
      </c>
      <c r="AB40" s="24">
        <v>0.1</v>
      </c>
      <c r="AC40" s="174"/>
      <c r="AD40" s="24">
        <v>5.1</v>
      </c>
      <c r="AE40" s="24">
        <v>0.1</v>
      </c>
      <c r="AF40" s="24"/>
      <c r="AG40" s="24">
        <v>4.3</v>
      </c>
      <c r="AH40" s="24">
        <v>1.7</v>
      </c>
      <c r="AI40" s="177">
        <v>0.065505632</v>
      </c>
      <c r="AJ40" s="24">
        <v>0.8</v>
      </c>
      <c r="AK40" s="24">
        <v>1.2</v>
      </c>
      <c r="AL40" s="24">
        <v>0.3</v>
      </c>
      <c r="AM40" s="24"/>
      <c r="AN40" s="24">
        <v>0.2</v>
      </c>
      <c r="AO40" s="24">
        <v>0.9</v>
      </c>
      <c r="AP40" s="24">
        <v>1.0</v>
      </c>
      <c r="AQ40" s="174"/>
      <c r="AR40" s="24">
        <v>2.5</v>
      </c>
      <c r="AS40" s="177">
        <v>0.2853</v>
      </c>
      <c r="AT40" s="24">
        <v>1.9</v>
      </c>
      <c r="AU40" s="24">
        <v>0.4</v>
      </c>
      <c r="AV40" s="24">
        <v>0.1</v>
      </c>
      <c r="AW40" s="24">
        <v>2.2</v>
      </c>
      <c r="AX40" s="177">
        <v>0.1</v>
      </c>
      <c r="AY40" s="24" t="s">
        <v>542</v>
      </c>
      <c r="AZ40" s="24">
        <v>1.1</v>
      </c>
      <c r="BA40" s="24">
        <v>0.3</v>
      </c>
      <c r="BB40" s="24">
        <v>3.7</v>
      </c>
      <c r="BC40" s="24">
        <v>2.0</v>
      </c>
      <c r="BD40" s="204" t="s">
        <v>542</v>
      </c>
      <c r="BE40" s="24"/>
      <c r="BF40" s="24">
        <v>0.1</v>
      </c>
      <c r="BG40" s="177">
        <v>0.104135</v>
      </c>
      <c r="BH40" s="24">
        <v>1.7</v>
      </c>
      <c r="BI40" s="24">
        <v>0.1</v>
      </c>
      <c r="BJ40" s="24">
        <v>10.9</v>
      </c>
      <c r="BK40" s="24" t="s">
        <v>542</v>
      </c>
      <c r="BL40" s="24">
        <v>0.1</v>
      </c>
      <c r="BM40" s="24"/>
      <c r="BN40" s="24">
        <v>6.8</v>
      </c>
      <c r="BO40" s="24">
        <v>1.4</v>
      </c>
      <c r="BP40" s="24">
        <v>0.1</v>
      </c>
      <c r="BQ40" s="24">
        <v>13.3</v>
      </c>
      <c r="BR40" s="24">
        <v>0.5</v>
      </c>
      <c r="BS40" s="24">
        <v>2.2</v>
      </c>
      <c r="BT40" s="24">
        <v>0.4</v>
      </c>
      <c r="BU40" s="24">
        <v>0.1</v>
      </c>
      <c r="BV40" s="24">
        <v>0.3</v>
      </c>
      <c r="BW40" s="174"/>
      <c r="BX40" s="24">
        <v>0.1</v>
      </c>
      <c r="BY40" s="24">
        <v>2.9</v>
      </c>
      <c r="BZ40" s="24">
        <v>0.3</v>
      </c>
      <c r="CA40" s="24">
        <v>4.8</v>
      </c>
      <c r="CB40" s="24">
        <v>0.1</v>
      </c>
      <c r="CC40" s="177">
        <v>0.168224</v>
      </c>
      <c r="CD40" s="24">
        <v>0.06</v>
      </c>
      <c r="CE40" s="24">
        <v>0.3</v>
      </c>
      <c r="CF40" s="24">
        <v>0.5</v>
      </c>
      <c r="CG40" s="24">
        <v>2.2</v>
      </c>
      <c r="CH40" s="24">
        <v>0.007039</v>
      </c>
      <c r="CI40" s="24">
        <v>0.6</v>
      </c>
      <c r="CJ40" s="24">
        <v>0.2</v>
      </c>
      <c r="CK40" s="24">
        <v>0.2</v>
      </c>
      <c r="CL40" s="24">
        <v>0.5</v>
      </c>
      <c r="CM40" s="24"/>
      <c r="CN40" s="174"/>
      <c r="CO40" s="24"/>
      <c r="CP40" s="24">
        <v>6.3</v>
      </c>
      <c r="CQ40" s="24"/>
      <c r="CR40" s="25">
        <v>1.3</v>
      </c>
      <c r="CS40" s="24">
        <v>0.3</v>
      </c>
      <c r="CT40" s="24">
        <v>0.1</v>
      </c>
      <c r="CU40" s="24">
        <v>0.2</v>
      </c>
      <c r="CV40" s="24">
        <v>3.9</v>
      </c>
      <c r="CW40" s="24">
        <v>0.6</v>
      </c>
      <c r="CX40" s="24">
        <v>0.5</v>
      </c>
      <c r="CY40" s="24"/>
      <c r="CZ40" s="24" t="s">
        <v>542</v>
      </c>
      <c r="DA40" s="24">
        <v>0.3</v>
      </c>
      <c r="DB40" s="24">
        <v>9.4</v>
      </c>
      <c r="DC40" s="24" t="s">
        <v>542</v>
      </c>
      <c r="DD40" s="24">
        <v>1.6</v>
      </c>
      <c r="DE40" s="174"/>
      <c r="DF40" s="24">
        <v>2.3</v>
      </c>
      <c r="DG40" s="24">
        <v>0.6</v>
      </c>
      <c r="DH40" s="24"/>
      <c r="DI40" s="24">
        <v>12.7</v>
      </c>
      <c r="DJ40" s="24">
        <v>0.1</v>
      </c>
      <c r="DK40" s="174"/>
      <c r="DL40" s="24">
        <v>7.0</v>
      </c>
      <c r="DM40" s="20"/>
      <c r="DN40" s="24">
        <v>0.2</v>
      </c>
      <c r="DO40" s="24" t="s">
        <v>542</v>
      </c>
      <c r="DP40" s="24" t="s">
        <v>542</v>
      </c>
      <c r="DQ40" s="24">
        <v>0.1</v>
      </c>
      <c r="DR40" s="24">
        <v>0.026413</v>
      </c>
      <c r="DS40" s="24">
        <v>14.9</v>
      </c>
      <c r="DT40" s="24">
        <v>22.5</v>
      </c>
    </row>
    <row r="41">
      <c r="A41" s="18">
        <v>1994.0</v>
      </c>
      <c r="B41" s="24">
        <v>0.012896</v>
      </c>
      <c r="C41" s="24">
        <v>0.007879</v>
      </c>
      <c r="D41" s="24">
        <v>0.8</v>
      </c>
      <c r="E41" s="24">
        <v>0.2</v>
      </c>
      <c r="F41" s="24" t="s">
        <v>542</v>
      </c>
      <c r="G41" s="24">
        <v>0.1</v>
      </c>
      <c r="H41" s="24"/>
      <c r="I41" s="24">
        <v>2.5</v>
      </c>
      <c r="J41" s="24"/>
      <c r="K41" s="24">
        <v>0.3</v>
      </c>
      <c r="L41" s="24" t="s">
        <v>542</v>
      </c>
      <c r="M41" s="177">
        <v>0.07210385</v>
      </c>
      <c r="N41" s="24">
        <v>0.2</v>
      </c>
      <c r="O41" s="24">
        <v>0.8</v>
      </c>
      <c r="P41" s="177" t="s">
        <v>542</v>
      </c>
      <c r="Q41" s="24">
        <v>0.3</v>
      </c>
      <c r="R41" s="24">
        <v>17.2</v>
      </c>
      <c r="S41" s="24">
        <v>0.4</v>
      </c>
      <c r="T41" s="24">
        <v>3.7</v>
      </c>
      <c r="U41" s="24">
        <v>2.1</v>
      </c>
      <c r="V41" s="24">
        <v>1.0</v>
      </c>
      <c r="W41" s="24">
        <v>3.9</v>
      </c>
      <c r="X41" s="24">
        <v>0.246308</v>
      </c>
      <c r="Y41" s="24">
        <v>1.2</v>
      </c>
      <c r="Z41" s="24">
        <v>7.2</v>
      </c>
      <c r="AA41" s="24">
        <v>1.9</v>
      </c>
      <c r="AB41" s="24">
        <v>0.1</v>
      </c>
      <c r="AC41" s="174"/>
      <c r="AD41" s="24">
        <v>5.4</v>
      </c>
      <c r="AE41" s="24">
        <v>0.1</v>
      </c>
      <c r="AF41" s="24">
        <v>0.016478</v>
      </c>
      <c r="AG41" s="24">
        <v>4.7</v>
      </c>
      <c r="AH41" s="24">
        <v>1.7</v>
      </c>
      <c r="AI41" s="177">
        <v>0.071388127</v>
      </c>
      <c r="AJ41" s="24">
        <v>1.1</v>
      </c>
      <c r="AK41" s="24">
        <v>1.5</v>
      </c>
      <c r="AL41" s="24">
        <v>0.3</v>
      </c>
      <c r="AM41" s="24"/>
      <c r="AN41" s="24">
        <v>0.2</v>
      </c>
      <c r="AO41" s="24">
        <v>1.0</v>
      </c>
      <c r="AP41" s="24">
        <v>1.2</v>
      </c>
      <c r="AQ41" s="174"/>
      <c r="AR41" s="24">
        <v>2.8</v>
      </c>
      <c r="AS41" s="177">
        <v>0.286145</v>
      </c>
      <c r="AT41" s="24">
        <v>2.3</v>
      </c>
      <c r="AU41" s="24">
        <v>0.5</v>
      </c>
      <c r="AV41" s="24">
        <v>0.1</v>
      </c>
      <c r="AW41" s="24">
        <v>2.4</v>
      </c>
      <c r="AX41" s="177">
        <v>0.1</v>
      </c>
      <c r="AY41" s="24" t="s">
        <v>542</v>
      </c>
      <c r="AZ41" s="24">
        <v>1.3</v>
      </c>
      <c r="BA41" s="24">
        <v>0.4</v>
      </c>
      <c r="BB41" s="24">
        <v>4.2</v>
      </c>
      <c r="BC41" s="24">
        <v>1.9</v>
      </c>
      <c r="BD41" s="204">
        <v>0.1</v>
      </c>
      <c r="BE41" s="175">
        <v>0.00167</v>
      </c>
      <c r="BF41" s="24">
        <v>0.1</v>
      </c>
      <c r="BG41" s="177">
        <v>0.119325</v>
      </c>
      <c r="BH41" s="24">
        <v>1.9</v>
      </c>
      <c r="BI41" s="24">
        <v>0.1</v>
      </c>
      <c r="BJ41" s="24">
        <v>11.9</v>
      </c>
      <c r="BK41" s="24" t="s">
        <v>542</v>
      </c>
      <c r="BL41" s="24">
        <v>0.1</v>
      </c>
      <c r="BM41" s="24"/>
      <c r="BN41" s="24">
        <v>9.0</v>
      </c>
      <c r="BO41" s="24">
        <v>1.6</v>
      </c>
      <c r="BP41" s="24">
        <v>0.2</v>
      </c>
      <c r="BQ41" s="24">
        <v>14.5</v>
      </c>
      <c r="BR41" s="24">
        <v>0.6</v>
      </c>
      <c r="BS41" s="24">
        <v>2.2</v>
      </c>
      <c r="BT41" s="24">
        <v>0.5</v>
      </c>
      <c r="BU41" s="24">
        <v>0.2</v>
      </c>
      <c r="BV41" s="24">
        <v>0.3</v>
      </c>
      <c r="BW41" s="174"/>
      <c r="BX41" s="24">
        <v>0.1</v>
      </c>
      <c r="BY41" s="24">
        <v>3.5</v>
      </c>
      <c r="BZ41" s="24">
        <v>0.3</v>
      </c>
      <c r="CA41" s="24">
        <v>6.8</v>
      </c>
      <c r="CB41" s="24">
        <v>0.1</v>
      </c>
      <c r="CC41" s="177">
        <v>0.186315</v>
      </c>
      <c r="CD41" s="24">
        <v>0.06</v>
      </c>
      <c r="CE41" s="24">
        <v>0.3</v>
      </c>
      <c r="CF41" s="24">
        <v>0.6</v>
      </c>
      <c r="CG41" s="24">
        <v>2.5</v>
      </c>
      <c r="CH41" s="24">
        <v>0.007588</v>
      </c>
      <c r="CI41" s="24">
        <v>0.7</v>
      </c>
      <c r="CJ41" s="24">
        <v>0.3</v>
      </c>
      <c r="CK41" s="24">
        <v>0.2</v>
      </c>
      <c r="CL41" s="24">
        <v>0.5</v>
      </c>
      <c r="CM41" s="24"/>
      <c r="CN41" s="174"/>
      <c r="CO41" s="24"/>
      <c r="CP41" s="24">
        <v>6.3</v>
      </c>
      <c r="CQ41" s="24"/>
      <c r="CR41" s="25">
        <v>1.4</v>
      </c>
      <c r="CS41" s="24">
        <v>0.3</v>
      </c>
      <c r="CT41" s="24">
        <v>0.1</v>
      </c>
      <c r="CU41" s="24">
        <v>0.3</v>
      </c>
      <c r="CV41" s="24">
        <v>5.7</v>
      </c>
      <c r="CW41" s="24">
        <v>0.9</v>
      </c>
      <c r="CX41" s="24">
        <v>0.5</v>
      </c>
      <c r="CY41" s="24"/>
      <c r="CZ41" s="24" t="s">
        <v>542</v>
      </c>
      <c r="DA41" s="24">
        <v>0.4</v>
      </c>
      <c r="DB41" s="24">
        <v>12.6</v>
      </c>
      <c r="DC41" s="24" t="s">
        <v>542</v>
      </c>
      <c r="DD41" s="24">
        <v>1.8</v>
      </c>
      <c r="DE41" s="174"/>
      <c r="DF41" s="24">
        <v>2.8</v>
      </c>
      <c r="DG41" s="24">
        <v>0.7</v>
      </c>
      <c r="DH41" s="24"/>
      <c r="DI41" s="24">
        <v>12.1</v>
      </c>
      <c r="DJ41" s="24">
        <v>0.1</v>
      </c>
      <c r="DK41" s="174"/>
      <c r="DL41" s="24">
        <v>7.4</v>
      </c>
      <c r="DM41" s="20"/>
      <c r="DN41" s="24">
        <v>0.2</v>
      </c>
      <c r="DO41" s="24" t="s">
        <v>542</v>
      </c>
      <c r="DP41" s="24" t="s">
        <v>542</v>
      </c>
      <c r="DQ41" s="24">
        <v>0.1</v>
      </c>
      <c r="DR41" s="24">
        <v>0.028403</v>
      </c>
      <c r="DS41" s="24">
        <v>15.3</v>
      </c>
      <c r="DT41" s="24">
        <v>24.2</v>
      </c>
    </row>
    <row r="42">
      <c r="A42" s="18">
        <v>1995.0</v>
      </c>
      <c r="B42" s="24">
        <v>0.014197</v>
      </c>
      <c r="C42" s="24">
        <v>0.008293</v>
      </c>
      <c r="D42" s="24">
        <v>0.9</v>
      </c>
      <c r="E42" s="24">
        <v>0.3</v>
      </c>
      <c r="F42" s="24" t="s">
        <v>542</v>
      </c>
      <c r="G42" s="24">
        <v>0.1</v>
      </c>
      <c r="H42" s="24"/>
      <c r="I42" s="24">
        <v>2.7</v>
      </c>
      <c r="J42" s="24"/>
      <c r="K42" s="24">
        <v>0.4</v>
      </c>
      <c r="L42" s="24" t="s">
        <v>542</v>
      </c>
      <c r="M42" s="177">
        <v>0.083964599</v>
      </c>
      <c r="N42" s="24">
        <v>0.2</v>
      </c>
      <c r="O42" s="24">
        <v>0.9</v>
      </c>
      <c r="P42" s="177" t="s">
        <v>542</v>
      </c>
      <c r="Q42" s="24">
        <v>0.3</v>
      </c>
      <c r="R42" s="24">
        <v>19.9</v>
      </c>
      <c r="S42" s="24">
        <v>0.4</v>
      </c>
      <c r="T42" s="24">
        <v>3.6</v>
      </c>
      <c r="U42" s="24">
        <v>2.5</v>
      </c>
      <c r="V42" s="24">
        <v>1.4</v>
      </c>
      <c r="W42" s="24">
        <v>4.3</v>
      </c>
      <c r="X42" s="24">
        <v>0.25421</v>
      </c>
      <c r="Y42" s="24">
        <v>1.3</v>
      </c>
      <c r="Z42" s="24">
        <v>7.8</v>
      </c>
      <c r="AA42" s="24">
        <v>2.1</v>
      </c>
      <c r="AB42" s="24">
        <v>0.2</v>
      </c>
      <c r="AC42" s="174"/>
      <c r="AD42" s="24">
        <v>5.5</v>
      </c>
      <c r="AE42" s="24">
        <v>0.1</v>
      </c>
      <c r="AF42" s="24">
        <v>0.019762</v>
      </c>
      <c r="AG42" s="24">
        <v>5.1</v>
      </c>
      <c r="AH42" s="24">
        <v>1.8</v>
      </c>
      <c r="AI42" s="177">
        <v>0.077306127</v>
      </c>
      <c r="AJ42" s="24">
        <v>1.5</v>
      </c>
      <c r="AK42" s="24">
        <v>1.7</v>
      </c>
      <c r="AL42" s="24">
        <v>0.3</v>
      </c>
      <c r="AM42" s="24"/>
      <c r="AN42" s="24">
        <v>0.3</v>
      </c>
      <c r="AO42" s="24">
        <v>1.1</v>
      </c>
      <c r="AP42" s="24">
        <v>1.3</v>
      </c>
      <c r="AQ42" s="24"/>
      <c r="AR42" s="24">
        <v>3.1</v>
      </c>
      <c r="AS42" s="177">
        <v>0.289228</v>
      </c>
      <c r="AT42" s="24">
        <v>2.8</v>
      </c>
      <c r="AU42" s="24">
        <v>0.6</v>
      </c>
      <c r="AV42" s="24">
        <v>0.1</v>
      </c>
      <c r="AW42" s="24">
        <v>2.6</v>
      </c>
      <c r="AX42" s="177">
        <v>0.1</v>
      </c>
      <c r="AY42" s="24" t="s">
        <v>542</v>
      </c>
      <c r="AZ42" s="24">
        <v>1.5</v>
      </c>
      <c r="BA42" s="24">
        <v>0.5</v>
      </c>
      <c r="BB42" s="24">
        <v>4.6</v>
      </c>
      <c r="BC42" s="24">
        <v>1.9</v>
      </c>
      <c r="BD42" s="204">
        <v>0.2</v>
      </c>
      <c r="BE42" s="175">
        <v>0.00337</v>
      </c>
      <c r="BF42" s="24">
        <v>0.1</v>
      </c>
      <c r="BG42" s="177">
        <v>0.128396</v>
      </c>
      <c r="BH42" s="24">
        <v>2.0</v>
      </c>
      <c r="BI42" s="24">
        <v>0.1</v>
      </c>
      <c r="BJ42" s="24">
        <v>12.6</v>
      </c>
      <c r="BK42" s="24" t="s">
        <v>542</v>
      </c>
      <c r="BL42" s="24">
        <v>0.1</v>
      </c>
      <c r="BM42" s="24"/>
      <c r="BN42" s="24">
        <v>11.5</v>
      </c>
      <c r="BO42" s="24">
        <v>1.8</v>
      </c>
      <c r="BP42" s="24">
        <v>0.2</v>
      </c>
      <c r="BQ42" s="24">
        <v>15.4</v>
      </c>
      <c r="BR42" s="24">
        <v>0.6</v>
      </c>
      <c r="BS42" s="24">
        <v>2.2</v>
      </c>
      <c r="BT42" s="24">
        <v>0.6</v>
      </c>
      <c r="BU42" s="24">
        <v>0.3</v>
      </c>
      <c r="BV42" s="24">
        <v>0.3</v>
      </c>
      <c r="BW42" s="174"/>
      <c r="BX42" s="24">
        <v>0.1</v>
      </c>
      <c r="BY42" s="24">
        <v>4.1</v>
      </c>
      <c r="BZ42" s="24">
        <v>0.4</v>
      </c>
      <c r="CA42" s="24">
        <v>9.1</v>
      </c>
      <c r="CB42" s="24">
        <v>0.1</v>
      </c>
      <c r="CC42" s="177">
        <v>0.194059</v>
      </c>
      <c r="CD42" s="24">
        <v>0.06</v>
      </c>
      <c r="CE42" s="24">
        <v>0.4</v>
      </c>
      <c r="CF42" s="24">
        <v>0.7</v>
      </c>
      <c r="CG42" s="24">
        <v>2.9</v>
      </c>
      <c r="CH42" s="24">
        <v>0.008276</v>
      </c>
      <c r="CI42" s="24">
        <v>0.7</v>
      </c>
      <c r="CJ42" s="24">
        <v>0.3</v>
      </c>
      <c r="CK42" s="24">
        <v>0.2</v>
      </c>
      <c r="CL42" s="24">
        <v>0.5</v>
      </c>
      <c r="CM42" s="24"/>
      <c r="CN42" s="174"/>
      <c r="CO42" s="24"/>
      <c r="CP42" s="24">
        <v>6.3</v>
      </c>
      <c r="CQ42" s="24"/>
      <c r="CR42" s="25">
        <v>1.4</v>
      </c>
      <c r="CS42" s="24">
        <v>0.4</v>
      </c>
      <c r="CT42" s="24">
        <v>0.2</v>
      </c>
      <c r="CU42" s="24">
        <v>0.4</v>
      </c>
      <c r="CV42" s="24">
        <v>7.9</v>
      </c>
      <c r="CW42" s="24">
        <v>1.1</v>
      </c>
      <c r="CX42" s="24">
        <v>0.5</v>
      </c>
      <c r="CY42" s="24"/>
      <c r="CZ42" s="24" t="s">
        <v>542</v>
      </c>
      <c r="DA42" s="24">
        <v>0.5</v>
      </c>
      <c r="DB42" s="24">
        <v>15.7</v>
      </c>
      <c r="DC42" s="24" t="s">
        <v>542</v>
      </c>
      <c r="DD42" s="24">
        <v>1.9</v>
      </c>
      <c r="DE42" s="174"/>
      <c r="DF42" s="24">
        <v>3.2</v>
      </c>
      <c r="DG42" s="24">
        <v>0.8</v>
      </c>
      <c r="DH42" s="24"/>
      <c r="DI42" s="24">
        <v>11.4</v>
      </c>
      <c r="DJ42" s="24">
        <v>0.2</v>
      </c>
      <c r="DK42" s="174"/>
      <c r="DL42" s="24">
        <v>7.7</v>
      </c>
      <c r="DM42" s="20"/>
      <c r="DN42" s="24">
        <v>0.2</v>
      </c>
      <c r="DO42" s="24" t="s">
        <v>542</v>
      </c>
      <c r="DP42" s="24">
        <v>0.1</v>
      </c>
      <c r="DQ42" s="24">
        <v>0.1</v>
      </c>
      <c r="DR42" s="24">
        <v>0.031837</v>
      </c>
      <c r="DS42" s="24">
        <v>15.6</v>
      </c>
      <c r="DT42" s="24">
        <v>25.3</v>
      </c>
    </row>
    <row r="43">
      <c r="A43" s="18">
        <v>1996.0</v>
      </c>
      <c r="B43" s="24">
        <v>0.014322</v>
      </c>
      <c r="C43" s="24">
        <v>0.009361</v>
      </c>
      <c r="D43" s="24">
        <v>1.1</v>
      </c>
      <c r="E43" s="24">
        <v>0.3</v>
      </c>
      <c r="F43" s="24" t="s">
        <v>542</v>
      </c>
      <c r="G43" s="24">
        <v>0.1</v>
      </c>
      <c r="H43" s="24"/>
      <c r="I43" s="24">
        <v>2.8</v>
      </c>
      <c r="J43" s="24"/>
      <c r="K43" s="24">
        <v>0.4</v>
      </c>
      <c r="L43" s="24" t="s">
        <v>542</v>
      </c>
      <c r="M43" s="177">
        <v>0.096977143</v>
      </c>
      <c r="N43" s="24">
        <v>0.3</v>
      </c>
      <c r="O43" s="24">
        <v>1.1</v>
      </c>
      <c r="P43" s="177" t="s">
        <v>542</v>
      </c>
      <c r="Q43" s="24">
        <v>0.3</v>
      </c>
      <c r="R43" s="24">
        <v>22.2</v>
      </c>
      <c r="S43" s="24">
        <v>0.4</v>
      </c>
      <c r="T43" s="24">
        <v>3.4</v>
      </c>
      <c r="U43" s="24">
        <v>2.7</v>
      </c>
      <c r="V43" s="24">
        <v>1.7</v>
      </c>
      <c r="W43" s="24">
        <v>4.7</v>
      </c>
      <c r="X43" s="24">
        <v>0.253888</v>
      </c>
      <c r="Y43" s="24">
        <v>1.4</v>
      </c>
      <c r="Z43" s="24">
        <v>8.3</v>
      </c>
      <c r="AA43" s="24">
        <v>2.4</v>
      </c>
      <c r="AB43" s="24">
        <v>0.2</v>
      </c>
      <c r="AC43" s="174"/>
      <c r="AD43" s="24">
        <v>5.6</v>
      </c>
      <c r="AE43" s="24">
        <v>0.1</v>
      </c>
      <c r="AF43" s="24">
        <v>0.022994</v>
      </c>
      <c r="AG43" s="24">
        <v>5.4</v>
      </c>
      <c r="AH43" s="24">
        <v>1.8</v>
      </c>
      <c r="AI43" s="177">
        <v>0.085289204</v>
      </c>
      <c r="AJ43" s="24">
        <v>1.8</v>
      </c>
      <c r="AK43" s="24">
        <v>1.9</v>
      </c>
      <c r="AL43" s="24">
        <v>0.3</v>
      </c>
      <c r="AM43" s="24"/>
      <c r="AN43" s="24">
        <v>0.3</v>
      </c>
      <c r="AO43" s="24">
        <v>1.3</v>
      </c>
      <c r="AP43" s="24">
        <v>1.5</v>
      </c>
      <c r="AQ43" s="24"/>
      <c r="AR43" s="24">
        <v>3.3</v>
      </c>
      <c r="AS43" s="177">
        <v>0.292844</v>
      </c>
      <c r="AT43" s="24">
        <v>3.3</v>
      </c>
      <c r="AU43" s="24">
        <v>0.8</v>
      </c>
      <c r="AV43" s="24">
        <v>0.1</v>
      </c>
      <c r="AW43" s="24">
        <v>2.7</v>
      </c>
      <c r="AX43" s="177">
        <v>0.1</v>
      </c>
      <c r="AY43" s="24">
        <v>0.1</v>
      </c>
      <c r="AZ43" s="24">
        <v>1.6</v>
      </c>
      <c r="BA43" s="24">
        <v>0.7</v>
      </c>
      <c r="BB43" s="24">
        <v>5.0</v>
      </c>
      <c r="BC43" s="24">
        <v>1.8</v>
      </c>
      <c r="BD43" s="204">
        <v>0.2</v>
      </c>
      <c r="BE43" s="175">
        <v>0.00626</v>
      </c>
      <c r="BF43" s="24">
        <v>0.1</v>
      </c>
      <c r="BG43" s="177">
        <v>0.138832</v>
      </c>
      <c r="BH43" s="24">
        <v>2.1</v>
      </c>
      <c r="BI43" s="24">
        <v>0.1</v>
      </c>
      <c r="BJ43" s="24">
        <v>12.8</v>
      </c>
      <c r="BK43" s="24" t="s">
        <v>542</v>
      </c>
      <c r="BL43" s="24">
        <v>0.1</v>
      </c>
      <c r="BM43" s="24"/>
      <c r="BN43" s="24">
        <v>13.7</v>
      </c>
      <c r="BO43" s="24">
        <v>2.0</v>
      </c>
      <c r="BP43" s="24">
        <v>0.3</v>
      </c>
      <c r="BQ43" s="24">
        <v>16.0</v>
      </c>
      <c r="BR43" s="24">
        <v>0.6</v>
      </c>
      <c r="BS43" s="24">
        <v>2.1</v>
      </c>
      <c r="BT43" s="24">
        <v>0.6</v>
      </c>
      <c r="BU43" s="24">
        <v>0.4</v>
      </c>
      <c r="BV43" s="24">
        <v>0.3</v>
      </c>
      <c r="BW43" s="174"/>
      <c r="BX43" s="24">
        <v>0.1</v>
      </c>
      <c r="BY43" s="24">
        <v>4.8</v>
      </c>
      <c r="BZ43" s="24">
        <v>0.4</v>
      </c>
      <c r="CA43" s="24">
        <v>11.4</v>
      </c>
      <c r="CB43" s="24">
        <v>0.1</v>
      </c>
      <c r="CC43" s="177">
        <v>0.201018</v>
      </c>
      <c r="CD43" s="24">
        <v>0.06</v>
      </c>
      <c r="CE43" s="24">
        <v>0.4</v>
      </c>
      <c r="CF43" s="24">
        <v>0.9</v>
      </c>
      <c r="CG43" s="24">
        <v>3.2</v>
      </c>
      <c r="CH43" s="24">
        <v>0.008905</v>
      </c>
      <c r="CI43" s="24">
        <v>0.7</v>
      </c>
      <c r="CJ43" s="24">
        <v>0.4</v>
      </c>
      <c r="CK43" s="24">
        <v>0.3</v>
      </c>
      <c r="CL43" s="24">
        <v>0.5</v>
      </c>
      <c r="CM43" s="24"/>
      <c r="CN43" s="24">
        <v>0.1</v>
      </c>
      <c r="CO43" s="24"/>
      <c r="CP43" s="24">
        <v>6.1</v>
      </c>
      <c r="CQ43" s="24"/>
      <c r="CR43" s="25">
        <v>1.5</v>
      </c>
      <c r="CS43" s="24">
        <v>0.4</v>
      </c>
      <c r="CT43" s="24">
        <v>0.3</v>
      </c>
      <c r="CU43" s="24">
        <v>0.4</v>
      </c>
      <c r="CV43" s="24">
        <v>10.3</v>
      </c>
      <c r="CW43" s="24">
        <v>1.4</v>
      </c>
      <c r="CX43" s="24">
        <v>0.5</v>
      </c>
      <c r="CY43" s="24"/>
      <c r="CZ43" s="24" t="s">
        <v>542</v>
      </c>
      <c r="DA43" s="24">
        <v>0.6</v>
      </c>
      <c r="DB43" s="24">
        <v>18.5</v>
      </c>
      <c r="DC43" s="24" t="s">
        <v>542</v>
      </c>
      <c r="DD43" s="24">
        <v>2.0</v>
      </c>
      <c r="DE43" s="174"/>
      <c r="DF43" s="24">
        <v>3.6</v>
      </c>
      <c r="DG43" s="24">
        <v>0.8</v>
      </c>
      <c r="DH43" s="24"/>
      <c r="DI43" s="24">
        <v>10.6</v>
      </c>
      <c r="DJ43" s="24">
        <v>0.3</v>
      </c>
      <c r="DK43" s="174"/>
      <c r="DL43" s="24">
        <v>7.9</v>
      </c>
      <c r="DM43" s="24"/>
      <c r="DN43" s="24">
        <v>0.3</v>
      </c>
      <c r="DO43" s="24" t="s">
        <v>542</v>
      </c>
      <c r="DP43" s="24">
        <v>0.2</v>
      </c>
      <c r="DQ43" s="24">
        <v>0.1</v>
      </c>
      <c r="DR43" s="24">
        <v>0.032142</v>
      </c>
      <c r="DS43" s="24">
        <v>15.7</v>
      </c>
      <c r="DT43" s="24">
        <v>26.0</v>
      </c>
    </row>
    <row r="44">
      <c r="A44" s="18">
        <v>1997.0</v>
      </c>
      <c r="B44" s="24">
        <v>0.014878</v>
      </c>
      <c r="C44" s="24">
        <v>0.01035</v>
      </c>
      <c r="D44" s="24">
        <v>1.2</v>
      </c>
      <c r="E44" s="24">
        <v>0.3</v>
      </c>
      <c r="F44" s="24" t="s">
        <v>542</v>
      </c>
      <c r="G44" s="24">
        <v>0.1</v>
      </c>
      <c r="H44" s="24"/>
      <c r="I44" s="24">
        <v>2.9</v>
      </c>
      <c r="J44" s="24"/>
      <c r="K44" s="24">
        <v>0.5</v>
      </c>
      <c r="L44" s="24" t="s">
        <v>542</v>
      </c>
      <c r="M44" s="177">
        <v>0.109142294</v>
      </c>
      <c r="N44" s="24">
        <v>0.5</v>
      </c>
      <c r="O44" s="24">
        <v>1.2</v>
      </c>
      <c r="P44" s="177" t="s">
        <v>542</v>
      </c>
      <c r="Q44" s="24">
        <v>0.3</v>
      </c>
      <c r="R44" s="24">
        <v>24.0</v>
      </c>
      <c r="S44" s="24">
        <v>0.4</v>
      </c>
      <c r="T44" s="24">
        <v>3.2</v>
      </c>
      <c r="U44" s="24">
        <v>2.9</v>
      </c>
      <c r="V44" s="24">
        <v>1.8</v>
      </c>
      <c r="W44" s="24">
        <v>5.0</v>
      </c>
      <c r="X44" s="24">
        <v>0.258771</v>
      </c>
      <c r="Y44" s="24">
        <v>1.5</v>
      </c>
      <c r="Z44" s="24">
        <v>8.7</v>
      </c>
      <c r="AA44" s="24">
        <v>2.6</v>
      </c>
      <c r="AB44" s="24">
        <v>0.2</v>
      </c>
      <c r="AC44" s="174"/>
      <c r="AD44" s="24">
        <v>5.7</v>
      </c>
      <c r="AE44" s="24">
        <v>0.1</v>
      </c>
      <c r="AF44" s="24">
        <v>0.026264</v>
      </c>
      <c r="AG44" s="24">
        <v>5.6</v>
      </c>
      <c r="AH44" s="24">
        <v>1.9</v>
      </c>
      <c r="AI44" s="177">
        <v>0.089778747</v>
      </c>
      <c r="AJ44" s="24">
        <v>2.2</v>
      </c>
      <c r="AK44" s="24">
        <v>2.1</v>
      </c>
      <c r="AL44" s="24">
        <v>0.3</v>
      </c>
      <c r="AM44" s="177">
        <v>0.003530804</v>
      </c>
      <c r="AN44" s="24">
        <v>0.3</v>
      </c>
      <c r="AO44" s="24">
        <v>1.5</v>
      </c>
      <c r="AP44" s="24">
        <v>1.5</v>
      </c>
      <c r="AQ44" s="24"/>
      <c r="AR44" s="24">
        <v>3.4</v>
      </c>
      <c r="AS44" s="177">
        <v>0.318894</v>
      </c>
      <c r="AT44" s="24">
        <v>3.7</v>
      </c>
      <c r="AU44" s="24">
        <v>1.0</v>
      </c>
      <c r="AV44" s="24">
        <v>0.1</v>
      </c>
      <c r="AW44" s="24">
        <v>2.8</v>
      </c>
      <c r="AX44" s="177">
        <v>0.1</v>
      </c>
      <c r="AY44" s="24">
        <v>0.2</v>
      </c>
      <c r="AZ44" s="24">
        <v>1.7</v>
      </c>
      <c r="BA44" s="24">
        <v>0.8</v>
      </c>
      <c r="BB44" s="24">
        <v>5.2</v>
      </c>
      <c r="BC44" s="24">
        <v>1.7</v>
      </c>
      <c r="BD44" s="204">
        <v>0.3</v>
      </c>
      <c r="BE44" s="175">
        <v>0.0109</v>
      </c>
      <c r="BF44" s="24">
        <v>0.1</v>
      </c>
      <c r="BG44" s="177">
        <v>0.149193</v>
      </c>
      <c r="BH44" s="24">
        <v>2.2</v>
      </c>
      <c r="BI44" s="24">
        <v>0.1</v>
      </c>
      <c r="BJ44" s="24">
        <v>12.7</v>
      </c>
      <c r="BK44" s="24" t="s">
        <v>542</v>
      </c>
      <c r="BL44" s="24">
        <v>0.1</v>
      </c>
      <c r="BM44" s="24"/>
      <c r="BN44" s="24">
        <v>15.6</v>
      </c>
      <c r="BO44" s="24">
        <v>2.2</v>
      </c>
      <c r="BP44" s="24">
        <v>0.4</v>
      </c>
      <c r="BQ44" s="24">
        <v>16.5</v>
      </c>
      <c r="BR44" s="24">
        <v>0.7</v>
      </c>
      <c r="BS44" s="24">
        <v>2.0</v>
      </c>
      <c r="BT44" s="24">
        <v>0.7</v>
      </c>
      <c r="BU44" s="24">
        <v>0.6</v>
      </c>
      <c r="BV44" s="24">
        <v>0.3</v>
      </c>
      <c r="BW44" s="174"/>
      <c r="BX44" s="24">
        <v>0.1</v>
      </c>
      <c r="BY44" s="24">
        <v>5.5</v>
      </c>
      <c r="BZ44" s="24">
        <v>0.5</v>
      </c>
      <c r="CA44" s="24">
        <v>13.5</v>
      </c>
      <c r="CB44" s="24">
        <v>0.1</v>
      </c>
      <c r="CC44" s="177">
        <v>0.208264</v>
      </c>
      <c r="CD44" s="24">
        <v>0.06</v>
      </c>
      <c r="CE44" s="24">
        <v>0.4</v>
      </c>
      <c r="CF44" s="24">
        <v>1.0</v>
      </c>
      <c r="CG44" s="24">
        <v>3.5</v>
      </c>
      <c r="CH44" s="24">
        <v>0.009828</v>
      </c>
      <c r="CI44" s="24">
        <v>0.7</v>
      </c>
      <c r="CJ44" s="24">
        <v>0.5</v>
      </c>
      <c r="CK44" s="24">
        <v>0.3</v>
      </c>
      <c r="CL44" s="24">
        <v>0.4</v>
      </c>
      <c r="CM44" s="24"/>
      <c r="CN44" s="24">
        <v>0.1</v>
      </c>
      <c r="CO44" s="177" t="str">
        <f>0.0034/CO67</f>
        <v>0.00693877551</v>
      </c>
      <c r="CP44" s="24">
        <v>5.9</v>
      </c>
      <c r="CQ44" s="24"/>
      <c r="CR44" s="25">
        <v>1.5</v>
      </c>
      <c r="CS44" s="24">
        <v>0.5</v>
      </c>
      <c r="CT44" s="24">
        <v>0.4</v>
      </c>
      <c r="CU44" s="24">
        <v>0.5</v>
      </c>
      <c r="CV44" s="24">
        <v>12.8</v>
      </c>
      <c r="CW44" s="24">
        <v>1.6</v>
      </c>
      <c r="CX44" s="24">
        <v>0.5</v>
      </c>
      <c r="CY44" s="24"/>
      <c r="CZ44" s="24" t="s">
        <v>542</v>
      </c>
      <c r="DA44" s="24">
        <v>0.8</v>
      </c>
      <c r="DB44" s="24">
        <v>20.9</v>
      </c>
      <c r="DC44" s="24" t="s">
        <v>542</v>
      </c>
      <c r="DD44" s="24">
        <v>1.9</v>
      </c>
      <c r="DE44" s="174"/>
      <c r="DF44" s="24">
        <v>4.0</v>
      </c>
      <c r="DG44" s="24">
        <v>0.9</v>
      </c>
      <c r="DH44" s="24"/>
      <c r="DI44" s="24">
        <v>9.8</v>
      </c>
      <c r="DJ44" s="24">
        <v>0.3</v>
      </c>
      <c r="DK44" s="174"/>
      <c r="DL44" s="24">
        <v>8.0</v>
      </c>
      <c r="DM44" s="174"/>
      <c r="DN44" s="24">
        <v>0.3</v>
      </c>
      <c r="DO44" s="24" t="s">
        <v>542</v>
      </c>
      <c r="DP44" s="24">
        <v>0.2</v>
      </c>
      <c r="DQ44" s="24">
        <v>0.1</v>
      </c>
      <c r="DR44" s="24">
        <v>0.033881</v>
      </c>
      <c r="DS44" s="24">
        <v>15.8</v>
      </c>
      <c r="DT44" s="24">
        <v>26.0</v>
      </c>
    </row>
    <row r="45">
      <c r="A45" s="18">
        <v>1998.0</v>
      </c>
      <c r="B45" s="24">
        <v>0.016082</v>
      </c>
      <c r="C45" s="24">
        <v>0.011271</v>
      </c>
      <c r="D45" s="24">
        <v>1.3</v>
      </c>
      <c r="E45" s="24">
        <v>0.3</v>
      </c>
      <c r="F45" s="24" t="s">
        <v>542</v>
      </c>
      <c r="G45" s="24">
        <v>0.1</v>
      </c>
      <c r="H45" s="24">
        <v>0.02545</v>
      </c>
      <c r="I45" s="24">
        <v>3.0</v>
      </c>
      <c r="J45" s="24"/>
      <c r="K45" s="24">
        <v>0.5</v>
      </c>
      <c r="L45" s="24" t="s">
        <v>542</v>
      </c>
      <c r="M45" s="177">
        <v>0.122519503</v>
      </c>
      <c r="N45" s="24">
        <v>0.6</v>
      </c>
      <c r="O45" s="24">
        <v>1.3</v>
      </c>
      <c r="P45" s="177" t="s">
        <v>542</v>
      </c>
      <c r="Q45" s="24">
        <v>0.3</v>
      </c>
      <c r="R45" s="24">
        <v>25.1</v>
      </c>
      <c r="S45" s="24">
        <v>0.4</v>
      </c>
      <c r="T45" s="24">
        <v>2.9</v>
      </c>
      <c r="U45" s="24">
        <v>3.1</v>
      </c>
      <c r="V45" s="24">
        <v>1.9</v>
      </c>
      <c r="W45" s="24">
        <v>5.2</v>
      </c>
      <c r="X45" s="24">
        <v>0.265377</v>
      </c>
      <c r="Y45" s="24">
        <v>1.5</v>
      </c>
      <c r="Z45" s="24">
        <v>8.8</v>
      </c>
      <c r="AA45" s="24">
        <v>2.8</v>
      </c>
      <c r="AB45" s="24">
        <v>0.2</v>
      </c>
      <c r="AC45" s="174"/>
      <c r="AD45" s="24">
        <v>5.6</v>
      </c>
      <c r="AE45" s="24">
        <v>0.1</v>
      </c>
      <c r="AF45" s="24">
        <v>0.029558</v>
      </c>
      <c r="AG45" s="24">
        <v>5.7</v>
      </c>
      <c r="AH45" s="24">
        <v>1.9</v>
      </c>
      <c r="AI45" s="177">
        <v>0.104068781</v>
      </c>
      <c r="AJ45" s="24">
        <v>2.4</v>
      </c>
      <c r="AK45" s="24">
        <v>2.2</v>
      </c>
      <c r="AL45" s="24">
        <v>0.3</v>
      </c>
      <c r="AM45" s="177">
        <v>0.003749399</v>
      </c>
      <c r="AN45" s="24">
        <v>0.4</v>
      </c>
      <c r="AO45" s="24">
        <v>1.8</v>
      </c>
      <c r="AP45" s="24">
        <v>1.6</v>
      </c>
      <c r="AQ45" s="177">
        <v>0.557749</v>
      </c>
      <c r="AR45" s="24">
        <v>3.4</v>
      </c>
      <c r="AS45" s="177">
        <v>0.328805</v>
      </c>
      <c r="AT45" s="24">
        <v>4.2</v>
      </c>
      <c r="AU45" s="24">
        <v>1.3</v>
      </c>
      <c r="AV45" s="24">
        <v>0.1</v>
      </c>
      <c r="AW45" s="24">
        <v>2.9</v>
      </c>
      <c r="AX45" s="177">
        <v>0.1</v>
      </c>
      <c r="AY45" s="24">
        <v>0.2</v>
      </c>
      <c r="AZ45" s="24">
        <v>1.8</v>
      </c>
      <c r="BA45" s="24">
        <v>0.9</v>
      </c>
      <c r="BB45" s="24">
        <v>5.4</v>
      </c>
      <c r="BC45" s="24">
        <v>1.5</v>
      </c>
      <c r="BD45" s="204">
        <v>0.3</v>
      </c>
      <c r="BE45" s="175">
        <v>0.017</v>
      </c>
      <c r="BF45" s="24">
        <v>0.1</v>
      </c>
      <c r="BG45" s="177">
        <v>0.156352</v>
      </c>
      <c r="BH45" s="24">
        <v>2.2</v>
      </c>
      <c r="BI45" s="24">
        <v>0.1</v>
      </c>
      <c r="BJ45" s="24">
        <v>12.2</v>
      </c>
      <c r="BK45" s="24" t="s">
        <v>542</v>
      </c>
      <c r="BL45" s="24">
        <v>0.1</v>
      </c>
      <c r="BM45" s="24"/>
      <c r="BN45" s="24">
        <v>17.3</v>
      </c>
      <c r="BO45" s="24">
        <v>2.4</v>
      </c>
      <c r="BP45" s="24">
        <v>0.5</v>
      </c>
      <c r="BQ45" s="24">
        <v>16.7</v>
      </c>
      <c r="BR45" s="24">
        <v>0.7</v>
      </c>
      <c r="BS45" s="24">
        <v>1.9</v>
      </c>
      <c r="BT45" s="24">
        <v>0.7</v>
      </c>
      <c r="BU45" s="24">
        <v>0.7</v>
      </c>
      <c r="BV45" s="24">
        <v>0.3</v>
      </c>
      <c r="BW45" s="174"/>
      <c r="BX45" s="24">
        <v>0.1</v>
      </c>
      <c r="BY45" s="24">
        <v>6.3</v>
      </c>
      <c r="BZ45" s="24">
        <v>0.6</v>
      </c>
      <c r="CA45" s="24">
        <v>15.1</v>
      </c>
      <c r="CB45" s="24">
        <v>0.1</v>
      </c>
      <c r="CC45" s="177">
        <v>0.221701</v>
      </c>
      <c r="CD45" s="24">
        <v>0.06</v>
      </c>
      <c r="CE45" s="24">
        <v>0.4</v>
      </c>
      <c r="CF45" s="24">
        <v>1.1</v>
      </c>
      <c r="CG45" s="24">
        <v>3.7</v>
      </c>
      <c r="CH45" s="24">
        <v>0.010849</v>
      </c>
      <c r="CI45" s="24">
        <v>0.7</v>
      </c>
      <c r="CJ45" s="24">
        <v>0.6</v>
      </c>
      <c r="CK45" s="24">
        <v>0.3</v>
      </c>
      <c r="CL45" s="24">
        <v>0.4</v>
      </c>
      <c r="CM45" s="24"/>
      <c r="CN45" s="24">
        <v>0.2</v>
      </c>
      <c r="CO45" s="177" t="str">
        <f>0.0057/CO67</f>
        <v>0.01163265306</v>
      </c>
      <c r="CP45" s="24">
        <v>5.6</v>
      </c>
      <c r="CQ45" s="24"/>
      <c r="CR45" s="25">
        <v>1.6</v>
      </c>
      <c r="CS45" s="24">
        <v>0.6</v>
      </c>
      <c r="CT45" s="24">
        <v>0.6</v>
      </c>
      <c r="CU45" s="24">
        <v>0.6</v>
      </c>
      <c r="CV45" s="24">
        <v>15.1</v>
      </c>
      <c r="CW45" s="24">
        <v>1.9</v>
      </c>
      <c r="CX45" s="24">
        <v>0.5</v>
      </c>
      <c r="CY45" s="24"/>
      <c r="CZ45" s="24" t="s">
        <v>542</v>
      </c>
      <c r="DA45" s="24">
        <v>0.9</v>
      </c>
      <c r="DB45" s="24">
        <v>22.7</v>
      </c>
      <c r="DC45" s="24">
        <v>0.1</v>
      </c>
      <c r="DD45" s="24">
        <v>1.9</v>
      </c>
      <c r="DE45" s="174"/>
      <c r="DF45" s="24">
        <v>4.4</v>
      </c>
      <c r="DG45" s="24">
        <v>0.9</v>
      </c>
      <c r="DH45" s="24"/>
      <c r="DI45" s="24">
        <v>9.0</v>
      </c>
      <c r="DJ45" s="24">
        <v>0.4</v>
      </c>
      <c r="DK45" s="174"/>
      <c r="DL45" s="24">
        <v>7.9</v>
      </c>
      <c r="DM45" s="174"/>
      <c r="DN45" s="24">
        <v>0.3</v>
      </c>
      <c r="DO45" s="24" t="s">
        <v>542</v>
      </c>
      <c r="DP45" s="24">
        <v>0.3</v>
      </c>
      <c r="DQ45" s="24">
        <v>0.1</v>
      </c>
      <c r="DR45" s="24">
        <v>0.034048</v>
      </c>
      <c r="DS45" s="24">
        <v>15.7</v>
      </c>
      <c r="DT45" s="24">
        <v>25.7</v>
      </c>
    </row>
    <row r="46">
      <c r="A46" s="18">
        <v>1999.0</v>
      </c>
      <c r="B46" s="24">
        <v>0.017466</v>
      </c>
      <c r="C46" s="24">
        <v>0.012749</v>
      </c>
      <c r="D46" s="24">
        <v>1.4</v>
      </c>
      <c r="E46" s="24">
        <v>0.3</v>
      </c>
      <c r="F46" s="24" t="s">
        <v>542</v>
      </c>
      <c r="G46" s="24">
        <v>0.1</v>
      </c>
      <c r="H46" s="24">
        <v>0.031632</v>
      </c>
      <c r="I46" s="24">
        <v>3.0</v>
      </c>
      <c r="J46" s="24"/>
      <c r="K46" s="24">
        <v>0.6</v>
      </c>
      <c r="L46" s="24" t="s">
        <v>542</v>
      </c>
      <c r="M46" s="177">
        <v>0.140012797</v>
      </c>
      <c r="N46" s="24">
        <v>0.9</v>
      </c>
      <c r="O46" s="24">
        <v>1.4</v>
      </c>
      <c r="P46" s="177" t="s">
        <v>542</v>
      </c>
      <c r="Q46" s="24">
        <v>0.3</v>
      </c>
      <c r="R46" s="24">
        <v>25.8</v>
      </c>
      <c r="S46" s="24">
        <v>0.4</v>
      </c>
      <c r="T46" s="24">
        <v>2.7</v>
      </c>
      <c r="U46" s="24">
        <v>3.2</v>
      </c>
      <c r="V46" s="24">
        <v>1.8</v>
      </c>
      <c r="W46" s="24">
        <v>5.3</v>
      </c>
      <c r="X46" s="24">
        <v>0.269524</v>
      </c>
      <c r="Y46" s="24">
        <v>1.6</v>
      </c>
      <c r="Z46" s="24">
        <v>8.8</v>
      </c>
      <c r="AA46" s="24">
        <v>3.0</v>
      </c>
      <c r="AB46" s="24">
        <v>0.2</v>
      </c>
      <c r="AC46" s="174"/>
      <c r="AD46" s="24">
        <v>5.5</v>
      </c>
      <c r="AE46" s="24">
        <v>0.2</v>
      </c>
      <c r="AF46" s="24">
        <v>0.034486</v>
      </c>
      <c r="AG46" s="24">
        <v>5.7</v>
      </c>
      <c r="AH46" s="24">
        <v>1.9</v>
      </c>
      <c r="AI46" s="177">
        <v>0.114686523</v>
      </c>
      <c r="AJ46" s="24">
        <v>2.7</v>
      </c>
      <c r="AK46" s="24">
        <v>2.3</v>
      </c>
      <c r="AL46" s="24">
        <v>0.3</v>
      </c>
      <c r="AM46" s="177">
        <v>0.004253044</v>
      </c>
      <c r="AN46" s="24">
        <v>0.4</v>
      </c>
      <c r="AO46" s="24">
        <v>2.1</v>
      </c>
      <c r="AP46" s="24">
        <v>1.6</v>
      </c>
      <c r="AQ46" s="177">
        <v>0.73328</v>
      </c>
      <c r="AR46" s="24">
        <v>3.4</v>
      </c>
      <c r="AS46" s="177">
        <v>0.355202</v>
      </c>
      <c r="AT46" s="24">
        <v>4.6</v>
      </c>
      <c r="AU46" s="24">
        <v>1.5</v>
      </c>
      <c r="AV46" s="24">
        <v>0.1</v>
      </c>
      <c r="AW46" s="24">
        <v>2.9</v>
      </c>
      <c r="AX46" s="177">
        <v>0.1</v>
      </c>
      <c r="AY46" s="24">
        <v>0.2</v>
      </c>
      <c r="AZ46" s="24">
        <v>1.8</v>
      </c>
      <c r="BA46" s="24">
        <v>0.9</v>
      </c>
      <c r="BB46" s="24">
        <v>5.5</v>
      </c>
      <c r="BC46" s="24">
        <v>1.4</v>
      </c>
      <c r="BD46" s="204">
        <v>0.4</v>
      </c>
      <c r="BE46" s="175">
        <v>0.0243</v>
      </c>
      <c r="BF46" s="24">
        <v>0.1</v>
      </c>
      <c r="BG46" s="177">
        <v>0.166203</v>
      </c>
      <c r="BH46" s="24">
        <v>2.3</v>
      </c>
      <c r="BI46" s="24">
        <v>0.1</v>
      </c>
      <c r="BJ46" s="24">
        <v>11.6</v>
      </c>
      <c r="BK46" s="24" t="s">
        <v>542</v>
      </c>
      <c r="BL46" s="24">
        <v>0.1</v>
      </c>
      <c r="BM46" s="24"/>
      <c r="BN46" s="24">
        <v>18.7</v>
      </c>
      <c r="BO46" s="24">
        <v>2.4</v>
      </c>
      <c r="BP46" s="24">
        <v>0.5</v>
      </c>
      <c r="BQ46" s="24">
        <v>16.7</v>
      </c>
      <c r="BR46" s="24">
        <v>0.7</v>
      </c>
      <c r="BS46" s="24">
        <v>1.8</v>
      </c>
      <c r="BT46" s="24">
        <v>0.8</v>
      </c>
      <c r="BU46" s="24">
        <v>0.9</v>
      </c>
      <c r="BV46" s="24">
        <v>0.3</v>
      </c>
      <c r="BW46" s="174"/>
      <c r="BX46" s="24">
        <v>0.1</v>
      </c>
      <c r="BY46" s="24">
        <v>7.1</v>
      </c>
      <c r="BZ46" s="24">
        <v>0.7</v>
      </c>
      <c r="CA46" s="24">
        <v>16.3</v>
      </c>
      <c r="CB46" s="24">
        <v>0.1</v>
      </c>
      <c r="CC46" s="177">
        <v>0.222713</v>
      </c>
      <c r="CD46" s="24">
        <v>0.05</v>
      </c>
      <c r="CE46" s="24">
        <v>0.4</v>
      </c>
      <c r="CF46" s="24">
        <v>1.2</v>
      </c>
      <c r="CG46" s="24">
        <v>3.8</v>
      </c>
      <c r="CH46" s="24">
        <v>0.011945</v>
      </c>
      <c r="CI46" s="24">
        <v>0.7</v>
      </c>
      <c r="CJ46" s="24">
        <v>0.7</v>
      </c>
      <c r="CK46" s="24">
        <v>0.3</v>
      </c>
      <c r="CL46" s="24">
        <v>0.4</v>
      </c>
      <c r="CM46" s="24"/>
      <c r="CN46" s="24">
        <v>0.2</v>
      </c>
      <c r="CO46" s="177" t="str">
        <f>0.0184/CO67</f>
        <v>0.03755102041</v>
      </c>
      <c r="CP46" s="24">
        <v>5.3</v>
      </c>
      <c r="CQ46" s="24"/>
      <c r="CR46" s="25">
        <v>1.6</v>
      </c>
      <c r="CS46" s="24">
        <v>0.7</v>
      </c>
      <c r="CT46" s="24">
        <v>0.7</v>
      </c>
      <c r="CU46" s="24">
        <v>0.6</v>
      </c>
      <c r="CV46" s="24">
        <v>17.1</v>
      </c>
      <c r="CW46" s="24">
        <v>2.2</v>
      </c>
      <c r="CX46" s="24">
        <v>0.5</v>
      </c>
      <c r="CY46" s="24"/>
      <c r="CZ46" s="24" t="s">
        <v>542</v>
      </c>
      <c r="DA46" s="24">
        <v>1.0</v>
      </c>
      <c r="DB46" s="24">
        <v>24.0</v>
      </c>
      <c r="DC46" s="24">
        <v>0.1</v>
      </c>
      <c r="DD46" s="24">
        <v>1.8</v>
      </c>
      <c r="DE46" s="174"/>
      <c r="DF46" s="24">
        <v>4.6</v>
      </c>
      <c r="DG46" s="24">
        <v>1.0</v>
      </c>
      <c r="DH46" s="24"/>
      <c r="DI46" s="24">
        <v>8.4</v>
      </c>
      <c r="DJ46" s="24">
        <v>0.6</v>
      </c>
      <c r="DK46" s="174"/>
      <c r="DL46" s="24">
        <v>7.8</v>
      </c>
      <c r="DM46" s="174"/>
      <c r="DN46" s="24">
        <v>0.3</v>
      </c>
      <c r="DO46" s="24">
        <v>0.1</v>
      </c>
      <c r="DP46" s="24">
        <v>0.3</v>
      </c>
      <c r="DQ46" s="24">
        <v>0.2</v>
      </c>
      <c r="DR46" s="24">
        <v>0.035533</v>
      </c>
      <c r="DS46" s="24">
        <v>15.6</v>
      </c>
      <c r="DT46" s="24">
        <v>24.9</v>
      </c>
    </row>
    <row r="47">
      <c r="A47" s="18">
        <v>2000.0</v>
      </c>
      <c r="B47" s="24">
        <v>0.018352</v>
      </c>
      <c r="C47" s="24">
        <v>0.013567</v>
      </c>
      <c r="D47" s="24">
        <v>1.5</v>
      </c>
      <c r="E47" s="24">
        <v>0.3</v>
      </c>
      <c r="F47" s="24" t="s">
        <v>542</v>
      </c>
      <c r="G47" s="24">
        <v>0.1</v>
      </c>
      <c r="H47" s="24">
        <v>0.039732</v>
      </c>
      <c r="I47" s="24">
        <v>3.1</v>
      </c>
      <c r="J47" s="24">
        <v>0.001644</v>
      </c>
      <c r="K47" s="24">
        <v>0.7</v>
      </c>
      <c r="L47" s="24" t="s">
        <v>542</v>
      </c>
      <c r="M47" s="177">
        <v>0.156574817</v>
      </c>
      <c r="N47" s="24">
        <v>1.1</v>
      </c>
      <c r="O47" s="24">
        <v>1.5</v>
      </c>
      <c r="P47" s="177" t="s">
        <v>542</v>
      </c>
      <c r="Q47" s="24">
        <v>0.3</v>
      </c>
      <c r="R47" s="24">
        <v>26.0</v>
      </c>
      <c r="S47" s="24">
        <v>0.4</v>
      </c>
      <c r="T47" s="24">
        <v>2.4</v>
      </c>
      <c r="U47" s="24">
        <v>3.2</v>
      </c>
      <c r="V47" s="24">
        <v>1.8</v>
      </c>
      <c r="W47" s="24">
        <v>5.4</v>
      </c>
      <c r="X47" s="24">
        <v>0.282478</v>
      </c>
      <c r="Y47" s="24">
        <v>1.6</v>
      </c>
      <c r="Z47" s="24">
        <v>8.7</v>
      </c>
      <c r="AA47" s="24">
        <v>3.2</v>
      </c>
      <c r="AB47" s="24">
        <v>0.2</v>
      </c>
      <c r="AC47" s="174"/>
      <c r="AD47" s="24">
        <v>5.4</v>
      </c>
      <c r="AE47" s="24">
        <v>0.2</v>
      </c>
      <c r="AF47" s="24">
        <v>0.039384</v>
      </c>
      <c r="AG47" s="24">
        <v>5.6</v>
      </c>
      <c r="AH47" s="24">
        <v>1.9</v>
      </c>
      <c r="AI47" s="177">
        <v>0.125292627</v>
      </c>
      <c r="AJ47" s="24">
        <v>2.8</v>
      </c>
      <c r="AK47" s="24">
        <v>2.3</v>
      </c>
      <c r="AL47" s="24">
        <v>0.3</v>
      </c>
      <c r="AM47" s="177">
        <v>0.005012623</v>
      </c>
      <c r="AN47" s="24">
        <v>0.4</v>
      </c>
      <c r="AO47" s="24">
        <v>2.5</v>
      </c>
      <c r="AP47" s="24">
        <v>1.6</v>
      </c>
      <c r="AQ47" s="177">
        <v>0.980285</v>
      </c>
      <c r="AR47" s="24">
        <v>3.2</v>
      </c>
      <c r="AS47" s="177">
        <v>0.362359</v>
      </c>
      <c r="AT47" s="24">
        <v>5.0</v>
      </c>
      <c r="AU47" s="24">
        <v>1.7</v>
      </c>
      <c r="AV47" s="24">
        <v>0.1</v>
      </c>
      <c r="AW47" s="24">
        <v>2.9</v>
      </c>
      <c r="AX47" s="177">
        <v>0.1</v>
      </c>
      <c r="AY47" s="24">
        <v>0.3</v>
      </c>
      <c r="AZ47" s="24">
        <v>1.8</v>
      </c>
      <c r="BA47" s="24">
        <v>1.0</v>
      </c>
      <c r="BB47" s="24">
        <v>5.5</v>
      </c>
      <c r="BC47" s="24">
        <v>1.3</v>
      </c>
      <c r="BD47" s="204">
        <v>0.4</v>
      </c>
      <c r="BE47" s="175">
        <v>0.035</v>
      </c>
      <c r="BF47" s="24">
        <v>0.1</v>
      </c>
      <c r="BG47" s="177">
        <v>0.173908</v>
      </c>
      <c r="BH47" s="24">
        <v>2.2</v>
      </c>
      <c r="BI47" s="24">
        <v>0.1</v>
      </c>
      <c r="BJ47" s="24">
        <v>10.7</v>
      </c>
      <c r="BK47" s="24" t="s">
        <v>542</v>
      </c>
      <c r="BL47" s="24">
        <v>0.1</v>
      </c>
      <c r="BM47" s="24"/>
      <c r="BN47" s="24">
        <v>19.9</v>
      </c>
      <c r="BO47" s="24">
        <v>2.5</v>
      </c>
      <c r="BP47" s="24">
        <v>0.6</v>
      </c>
      <c r="BQ47" s="24">
        <v>16.6</v>
      </c>
      <c r="BR47" s="24">
        <v>0.7</v>
      </c>
      <c r="BS47" s="24">
        <v>1.7</v>
      </c>
      <c r="BT47" s="24">
        <v>0.8</v>
      </c>
      <c r="BU47" s="24">
        <v>1.0</v>
      </c>
      <c r="BV47" s="24">
        <v>0.3</v>
      </c>
      <c r="BW47" s="174"/>
      <c r="BX47" s="24">
        <v>0.1</v>
      </c>
      <c r="BY47" s="24">
        <v>7.8</v>
      </c>
      <c r="BZ47" s="24">
        <v>0.8</v>
      </c>
      <c r="CA47" s="24">
        <v>17.1</v>
      </c>
      <c r="CB47" s="24">
        <v>0.2</v>
      </c>
      <c r="CC47" s="177">
        <v>0.235799</v>
      </c>
      <c r="CD47" s="24">
        <v>0.05</v>
      </c>
      <c r="CE47" s="24">
        <v>0.4</v>
      </c>
      <c r="CF47" s="24">
        <v>1.2</v>
      </c>
      <c r="CG47" s="24">
        <v>3.9</v>
      </c>
      <c r="CH47" s="24">
        <v>0.013256</v>
      </c>
      <c r="CI47" s="24">
        <v>0.7</v>
      </c>
      <c r="CJ47" s="24">
        <v>0.8</v>
      </c>
      <c r="CK47" s="24">
        <v>0.4</v>
      </c>
      <c r="CL47" s="24">
        <v>0.4</v>
      </c>
      <c r="CM47" s="24"/>
      <c r="CN47" s="24">
        <v>0.3</v>
      </c>
      <c r="CO47" s="177" t="str">
        <f>0.0566/CO67</f>
        <v>0.1155102041</v>
      </c>
      <c r="CP47" s="24">
        <v>4.9</v>
      </c>
      <c r="CQ47" s="24"/>
      <c r="CR47" s="25">
        <v>1.7</v>
      </c>
      <c r="CS47" s="24">
        <v>0.7</v>
      </c>
      <c r="CT47" s="24">
        <v>0.9</v>
      </c>
      <c r="CU47" s="24">
        <v>0.6</v>
      </c>
      <c r="CV47" s="24">
        <v>18.7</v>
      </c>
      <c r="CW47" s="24">
        <v>2.4</v>
      </c>
      <c r="CX47" s="24">
        <v>0.5</v>
      </c>
      <c r="CY47" s="24"/>
      <c r="CZ47" s="24">
        <v>0.1</v>
      </c>
      <c r="DA47" s="24">
        <v>1.1</v>
      </c>
      <c r="DB47" s="24">
        <v>24.8</v>
      </c>
      <c r="DC47" s="24">
        <v>0.2</v>
      </c>
      <c r="DD47" s="24">
        <v>1.7</v>
      </c>
      <c r="DE47" s="174"/>
      <c r="DF47" s="24">
        <v>4.8</v>
      </c>
      <c r="DG47" s="24">
        <v>1.0</v>
      </c>
      <c r="DH47" s="24"/>
      <c r="DI47" s="24">
        <v>7.8</v>
      </c>
      <c r="DJ47" s="24">
        <v>0.7</v>
      </c>
      <c r="DK47" s="174"/>
      <c r="DL47" s="24">
        <v>7.7</v>
      </c>
      <c r="DM47" s="174"/>
      <c r="DN47" s="24">
        <v>0.4</v>
      </c>
      <c r="DO47" s="24">
        <v>0.2</v>
      </c>
      <c r="DP47" s="24">
        <v>0.4</v>
      </c>
      <c r="DQ47" s="24">
        <v>0.2</v>
      </c>
      <c r="DR47" s="24">
        <v>0.036853</v>
      </c>
      <c r="DS47" s="24">
        <v>15.4</v>
      </c>
      <c r="DT47" s="24">
        <v>24.0</v>
      </c>
    </row>
    <row r="48">
      <c r="A48" s="18">
        <v>2001.0</v>
      </c>
      <c r="B48" s="24">
        <v>0.018673</v>
      </c>
      <c r="C48" s="24">
        <v>0.014907</v>
      </c>
      <c r="D48" s="24">
        <v>1.6</v>
      </c>
      <c r="E48" s="24">
        <v>0.3</v>
      </c>
      <c r="F48" s="24" t="s">
        <v>542</v>
      </c>
      <c r="G48" s="24">
        <v>0.1</v>
      </c>
      <c r="H48" s="24">
        <v>0.047515</v>
      </c>
      <c r="I48" s="24">
        <v>3.1</v>
      </c>
      <c r="J48" s="24">
        <v>0.002179</v>
      </c>
      <c r="K48" s="24">
        <v>0.7</v>
      </c>
      <c r="L48" s="24">
        <v>0.1</v>
      </c>
      <c r="M48" s="177">
        <v>0.176548891</v>
      </c>
      <c r="N48" s="24">
        <v>1.4</v>
      </c>
      <c r="O48" s="24">
        <v>1.5</v>
      </c>
      <c r="P48" s="177" t="s">
        <v>542</v>
      </c>
      <c r="Q48" s="24">
        <v>0.3</v>
      </c>
      <c r="R48" s="24">
        <v>26.0</v>
      </c>
      <c r="S48" s="24">
        <v>0.4</v>
      </c>
      <c r="T48" s="24">
        <v>2.2</v>
      </c>
      <c r="U48" s="24">
        <v>3.1</v>
      </c>
      <c r="V48" s="24">
        <v>1.6</v>
      </c>
      <c r="W48" s="24">
        <v>5.4</v>
      </c>
      <c r="X48" s="24">
        <v>0.287135</v>
      </c>
      <c r="Y48" s="24">
        <v>1.6</v>
      </c>
      <c r="Z48" s="24">
        <v>8.4</v>
      </c>
      <c r="AA48" s="24">
        <v>3.3</v>
      </c>
      <c r="AB48" s="24">
        <v>0.2</v>
      </c>
      <c r="AC48" s="174"/>
      <c r="AD48" s="24">
        <v>5.2</v>
      </c>
      <c r="AE48" s="24">
        <v>0.2</v>
      </c>
      <c r="AF48" s="24">
        <v>0.045898</v>
      </c>
      <c r="AG48" s="24">
        <v>5.5</v>
      </c>
      <c r="AH48" s="24">
        <v>1.9</v>
      </c>
      <c r="AI48" s="177">
        <v>0.137764089</v>
      </c>
      <c r="AJ48" s="24">
        <v>2.8</v>
      </c>
      <c r="AK48" s="24">
        <v>2.3</v>
      </c>
      <c r="AL48" s="24">
        <v>0.3</v>
      </c>
      <c r="AM48" s="177">
        <v>0.005435434</v>
      </c>
      <c r="AN48" s="24">
        <v>0.5</v>
      </c>
      <c r="AO48" s="24">
        <v>3.0</v>
      </c>
      <c r="AP48" s="24">
        <v>1.5</v>
      </c>
      <c r="AQ48" s="177">
        <v>1.272971</v>
      </c>
      <c r="AR48" s="24">
        <v>3.1</v>
      </c>
      <c r="AS48" s="177">
        <v>0.384625</v>
      </c>
      <c r="AT48" s="24">
        <v>5.2</v>
      </c>
      <c r="AU48" s="24">
        <v>1.9</v>
      </c>
      <c r="AV48" s="24">
        <v>0.1</v>
      </c>
      <c r="AW48" s="24">
        <v>2.8</v>
      </c>
      <c r="AX48" s="177">
        <v>0.2</v>
      </c>
      <c r="AY48" s="24">
        <v>0.3</v>
      </c>
      <c r="AZ48" s="24">
        <v>1.8</v>
      </c>
      <c r="BA48" s="24">
        <v>1.1</v>
      </c>
      <c r="BB48" s="24">
        <v>5.4</v>
      </c>
      <c r="BC48" s="24">
        <v>1.1</v>
      </c>
      <c r="BD48" s="204">
        <v>0.4</v>
      </c>
      <c r="BE48" s="175">
        <v>0.0521</v>
      </c>
      <c r="BF48" s="24">
        <v>0.1</v>
      </c>
      <c r="BG48" s="177">
        <v>0.180164</v>
      </c>
      <c r="BH48" s="24">
        <v>2.2</v>
      </c>
      <c r="BI48" s="24">
        <v>0.1</v>
      </c>
      <c r="BJ48" s="24">
        <v>9.9</v>
      </c>
      <c r="BK48" s="24" t="s">
        <v>542</v>
      </c>
      <c r="BL48" s="24">
        <v>0.1</v>
      </c>
      <c r="BM48" s="24">
        <v>0.055658</v>
      </c>
      <c r="BN48" s="24">
        <v>20.9</v>
      </c>
      <c r="BO48" s="24">
        <v>2.5</v>
      </c>
      <c r="BP48" s="24">
        <v>0.6</v>
      </c>
      <c r="BQ48" s="24">
        <v>16.3</v>
      </c>
      <c r="BR48" s="24">
        <v>0.7</v>
      </c>
      <c r="BS48" s="24">
        <v>1.6</v>
      </c>
      <c r="BT48" s="24">
        <v>0.9</v>
      </c>
      <c r="BU48" s="24">
        <v>1.1</v>
      </c>
      <c r="BV48" s="24">
        <v>0.3</v>
      </c>
      <c r="BW48" s="24"/>
      <c r="BX48" s="24">
        <v>0.1</v>
      </c>
      <c r="BY48" s="24">
        <v>8.6</v>
      </c>
      <c r="BZ48" s="24">
        <v>0.8</v>
      </c>
      <c r="CA48" s="24">
        <v>17.4</v>
      </c>
      <c r="CB48" s="24">
        <v>0.2</v>
      </c>
      <c r="CC48" s="177">
        <v>0.236077</v>
      </c>
      <c r="CD48" s="24">
        <v>0.05</v>
      </c>
      <c r="CE48" s="24">
        <v>0.4</v>
      </c>
      <c r="CF48" s="24">
        <v>1.2</v>
      </c>
      <c r="CG48" s="24">
        <v>4.0</v>
      </c>
      <c r="CH48" s="24">
        <v>0.01478</v>
      </c>
      <c r="CI48" s="24">
        <v>0.7</v>
      </c>
      <c r="CJ48" s="24">
        <v>0.9</v>
      </c>
      <c r="CK48" s="24">
        <v>0.4</v>
      </c>
      <c r="CL48" s="24">
        <v>0.4</v>
      </c>
      <c r="CM48" s="24">
        <v>0.005998</v>
      </c>
      <c r="CN48" s="24">
        <v>0.3</v>
      </c>
      <c r="CO48" s="177" t="str">
        <f>0.1141/CO67</f>
        <v>0.2328571429</v>
      </c>
      <c r="CP48" s="24">
        <v>4.6</v>
      </c>
      <c r="CQ48" s="24"/>
      <c r="CR48" s="25">
        <v>1.7</v>
      </c>
      <c r="CS48" s="24">
        <v>0.8</v>
      </c>
      <c r="CT48" s="24">
        <v>1.1</v>
      </c>
      <c r="CU48" s="24">
        <v>0.6</v>
      </c>
      <c r="CV48" s="24">
        <v>19.9</v>
      </c>
      <c r="CW48" s="24">
        <v>2.6</v>
      </c>
      <c r="CX48" s="24">
        <v>0.5</v>
      </c>
      <c r="CY48" s="24"/>
      <c r="CZ48" s="24">
        <v>0.1</v>
      </c>
      <c r="DA48" s="24">
        <v>1.2</v>
      </c>
      <c r="DB48" s="24">
        <v>25.4</v>
      </c>
      <c r="DC48" s="24">
        <v>0.2</v>
      </c>
      <c r="DD48" s="24">
        <v>1.7</v>
      </c>
      <c r="DE48" s="174"/>
      <c r="DF48" s="24">
        <v>4.9</v>
      </c>
      <c r="DG48" s="24">
        <v>1.0</v>
      </c>
      <c r="DH48" s="24"/>
      <c r="DI48" s="24">
        <v>7.3</v>
      </c>
      <c r="DJ48" s="24">
        <v>0.8</v>
      </c>
      <c r="DK48" s="174"/>
      <c r="DL48" s="24">
        <v>7.5</v>
      </c>
      <c r="DM48" s="24">
        <v>0.209893</v>
      </c>
      <c r="DN48" s="24">
        <v>0.4</v>
      </c>
      <c r="DO48" s="24">
        <v>0.2</v>
      </c>
      <c r="DP48" s="24">
        <v>0.4</v>
      </c>
      <c r="DQ48" s="24">
        <v>0.3</v>
      </c>
      <c r="DR48" s="24">
        <v>0.039213</v>
      </c>
      <c r="DS48" s="24">
        <v>15.2</v>
      </c>
      <c r="DT48" s="24">
        <v>22.8</v>
      </c>
    </row>
    <row r="49">
      <c r="A49" s="18">
        <v>2002.0</v>
      </c>
      <c r="B49" s="24">
        <v>0.019862</v>
      </c>
      <c r="C49" s="24">
        <v>0.016768</v>
      </c>
      <c r="D49" s="24">
        <v>1.7</v>
      </c>
      <c r="E49" s="24">
        <v>0.3</v>
      </c>
      <c r="F49" s="24" t="s">
        <v>542</v>
      </c>
      <c r="G49" s="24">
        <v>0.1</v>
      </c>
      <c r="H49" s="24">
        <v>0.055008</v>
      </c>
      <c r="I49" s="24">
        <v>3.1</v>
      </c>
      <c r="J49" s="24">
        <v>0.002965</v>
      </c>
      <c r="K49" s="24">
        <v>0.8</v>
      </c>
      <c r="L49" s="24">
        <v>0.2</v>
      </c>
      <c r="M49" s="177">
        <v>0.193274334</v>
      </c>
      <c r="N49" s="24">
        <v>1.7</v>
      </c>
      <c r="O49" s="24">
        <v>1.5</v>
      </c>
      <c r="P49" s="177" t="s">
        <v>542</v>
      </c>
      <c r="Q49" s="24">
        <v>0.3</v>
      </c>
      <c r="R49" s="24">
        <v>25.7</v>
      </c>
      <c r="S49" s="24">
        <v>0.5</v>
      </c>
      <c r="T49" s="24">
        <v>1.9</v>
      </c>
      <c r="U49" s="24">
        <v>2.9</v>
      </c>
      <c r="V49" s="24">
        <v>1.5</v>
      </c>
      <c r="W49" s="24">
        <v>5.4</v>
      </c>
      <c r="X49" s="24">
        <v>0.303574</v>
      </c>
      <c r="Y49" s="24">
        <v>1.5</v>
      </c>
      <c r="Z49" s="24">
        <v>8.0</v>
      </c>
      <c r="AA49" s="24">
        <v>3.4</v>
      </c>
      <c r="AB49" s="24">
        <v>0.2</v>
      </c>
      <c r="AC49" s="174"/>
      <c r="AD49" s="24">
        <v>4.9</v>
      </c>
      <c r="AE49" s="24">
        <v>0.2</v>
      </c>
      <c r="AF49" s="24">
        <v>0.053992</v>
      </c>
      <c r="AG49" s="24">
        <v>5.3</v>
      </c>
      <c r="AH49" s="24">
        <v>1.9</v>
      </c>
      <c r="AI49" s="177">
        <v>0.150237058</v>
      </c>
      <c r="AJ49" s="24">
        <v>2.8</v>
      </c>
      <c r="AK49" s="24">
        <v>2.2</v>
      </c>
      <c r="AL49" s="24">
        <v>0.3</v>
      </c>
      <c r="AM49" s="177">
        <v>0.005822904</v>
      </c>
      <c r="AN49" s="24">
        <v>0.5</v>
      </c>
      <c r="AO49" s="24">
        <v>3.5</v>
      </c>
      <c r="AP49" s="24">
        <v>1.4</v>
      </c>
      <c r="AQ49" s="177">
        <v>1.553169</v>
      </c>
      <c r="AR49" s="24">
        <v>2.8</v>
      </c>
      <c r="AS49" s="177">
        <v>0.388018</v>
      </c>
      <c r="AT49" s="24">
        <v>5.4</v>
      </c>
      <c r="AU49" s="24">
        <v>2.0</v>
      </c>
      <c r="AV49" s="24">
        <v>0.1</v>
      </c>
      <c r="AW49" s="24">
        <v>2.7</v>
      </c>
      <c r="AX49" s="177">
        <v>0.2</v>
      </c>
      <c r="AY49" s="24">
        <v>0.4</v>
      </c>
      <c r="AZ49" s="24">
        <v>1.8</v>
      </c>
      <c r="BA49" s="24">
        <v>1.1</v>
      </c>
      <c r="BB49" s="24">
        <v>5.2</v>
      </c>
      <c r="BC49" s="24">
        <v>1.0</v>
      </c>
      <c r="BD49" s="204">
        <v>0.4</v>
      </c>
      <c r="BE49" s="175">
        <v>0.0793</v>
      </c>
      <c r="BF49" s="24">
        <v>0.1</v>
      </c>
      <c r="BG49" s="177">
        <v>0.186792</v>
      </c>
      <c r="BH49" s="24">
        <v>2.2</v>
      </c>
      <c r="BI49" s="24">
        <v>0.1</v>
      </c>
      <c r="BJ49" s="24">
        <v>9.0</v>
      </c>
      <c r="BK49" s="24" t="s">
        <v>542</v>
      </c>
      <c r="BL49" s="24">
        <v>0.1</v>
      </c>
      <c r="BM49" s="24">
        <v>0.058608</v>
      </c>
      <c r="BN49" s="24">
        <v>21.7</v>
      </c>
      <c r="BO49" s="24">
        <v>2.4</v>
      </c>
      <c r="BP49" s="24">
        <v>0.6</v>
      </c>
      <c r="BQ49" s="24">
        <v>15.8</v>
      </c>
      <c r="BR49" s="24">
        <v>0.7</v>
      </c>
      <c r="BS49" s="24">
        <v>1.5</v>
      </c>
      <c r="BT49" s="24">
        <v>0.9</v>
      </c>
      <c r="BU49" s="24">
        <v>1.1</v>
      </c>
      <c r="BV49" s="24">
        <v>0.3</v>
      </c>
      <c r="BW49" s="24"/>
      <c r="BX49" s="24">
        <v>0.1</v>
      </c>
      <c r="BY49" s="24">
        <v>9.2</v>
      </c>
      <c r="BZ49" s="24">
        <v>0.9</v>
      </c>
      <c r="CA49" s="24">
        <v>17.4</v>
      </c>
      <c r="CB49" s="24">
        <v>0.3</v>
      </c>
      <c r="CC49" s="177">
        <v>0.248882</v>
      </c>
      <c r="CD49" s="24">
        <v>0.05</v>
      </c>
      <c r="CE49" s="24">
        <v>0.4</v>
      </c>
      <c r="CF49" s="24">
        <v>1.2</v>
      </c>
      <c r="CG49" s="24">
        <v>4.0</v>
      </c>
      <c r="CH49" s="24">
        <v>0.015884</v>
      </c>
      <c r="CI49" s="24">
        <v>0.7</v>
      </c>
      <c r="CJ49" s="24">
        <v>0.9</v>
      </c>
      <c r="CK49" s="24">
        <v>0.4</v>
      </c>
      <c r="CL49" s="24">
        <v>0.4</v>
      </c>
      <c r="CM49" s="24">
        <v>0.007123</v>
      </c>
      <c r="CN49" s="24">
        <v>0.3</v>
      </c>
      <c r="CO49" s="177" t="str">
        <f>0.1482/CO67</f>
        <v>0.3024489796</v>
      </c>
      <c r="CP49" s="24">
        <v>4.2</v>
      </c>
      <c r="CQ49" s="24"/>
      <c r="CR49" s="25">
        <v>1.7</v>
      </c>
      <c r="CS49" s="24">
        <v>0.9</v>
      </c>
      <c r="CT49" s="24">
        <v>1.3</v>
      </c>
      <c r="CU49" s="24">
        <v>0.6</v>
      </c>
      <c r="CV49" s="24">
        <v>20.6</v>
      </c>
      <c r="CW49" s="24">
        <v>2.8</v>
      </c>
      <c r="CX49" s="24">
        <v>0.5</v>
      </c>
      <c r="CY49" s="24"/>
      <c r="CZ49" s="24">
        <v>0.1</v>
      </c>
      <c r="DA49" s="24">
        <v>1.3</v>
      </c>
      <c r="DB49" s="24">
        <v>25.6</v>
      </c>
      <c r="DC49" s="24">
        <v>0.2</v>
      </c>
      <c r="DD49" s="24">
        <v>1.6</v>
      </c>
      <c r="DE49" s="174"/>
      <c r="DF49" s="24">
        <v>4.9</v>
      </c>
      <c r="DG49" s="24">
        <v>1.1</v>
      </c>
      <c r="DH49" s="24"/>
      <c r="DI49" s="24">
        <v>7.0</v>
      </c>
      <c r="DJ49" s="24">
        <v>0.8</v>
      </c>
      <c r="DK49" s="24">
        <v>0.095619</v>
      </c>
      <c r="DL49" s="24">
        <v>7.3</v>
      </c>
      <c r="DM49" s="24">
        <v>0.219976</v>
      </c>
      <c r="DN49" s="24">
        <v>0.4</v>
      </c>
      <c r="DO49" s="24">
        <v>0.3</v>
      </c>
      <c r="DP49" s="24">
        <v>0.4</v>
      </c>
      <c r="DQ49" s="24">
        <v>0.3</v>
      </c>
      <c r="DR49" s="24">
        <v>0.040171</v>
      </c>
      <c r="DS49" s="24">
        <v>14.9</v>
      </c>
      <c r="DT49" s="24">
        <v>21.6</v>
      </c>
    </row>
    <row r="50">
      <c r="A50" s="18">
        <v>2003.0</v>
      </c>
      <c r="B50" s="24">
        <v>0.020341</v>
      </c>
      <c r="C50" s="24">
        <v>0.018019</v>
      </c>
      <c r="D50" s="24">
        <v>1.8</v>
      </c>
      <c r="E50" s="24">
        <v>0.4</v>
      </c>
      <c r="F50" s="24">
        <v>0.1</v>
      </c>
      <c r="G50" s="24">
        <v>0.1</v>
      </c>
      <c r="H50" s="24">
        <v>0.06219</v>
      </c>
      <c r="I50" s="24">
        <v>3.1</v>
      </c>
      <c r="J50" s="24">
        <v>0.003846</v>
      </c>
      <c r="K50" s="24">
        <v>0.8</v>
      </c>
      <c r="L50" s="24">
        <v>0.2</v>
      </c>
      <c r="M50" s="177">
        <v>0.212024595</v>
      </c>
      <c r="N50" s="24">
        <v>1.9</v>
      </c>
      <c r="O50" s="24">
        <v>1.5</v>
      </c>
      <c r="P50" s="177">
        <v>0.1</v>
      </c>
      <c r="Q50" s="24">
        <v>0.3</v>
      </c>
      <c r="R50" s="24">
        <v>25.3</v>
      </c>
      <c r="S50" s="24">
        <v>0.5</v>
      </c>
      <c r="T50" s="24">
        <v>1.7</v>
      </c>
      <c r="U50" s="24">
        <v>2.7</v>
      </c>
      <c r="V50" s="24">
        <v>1.4</v>
      </c>
      <c r="W50" s="24">
        <v>5.3</v>
      </c>
      <c r="X50" s="24">
        <v>0.315987</v>
      </c>
      <c r="Y50" s="24">
        <v>1.5</v>
      </c>
      <c r="Z50" s="24">
        <v>7.5</v>
      </c>
      <c r="AA50" s="24">
        <v>3.4</v>
      </c>
      <c r="AB50" s="24">
        <v>0.2</v>
      </c>
      <c r="AC50" s="174"/>
      <c r="AD50" s="24">
        <v>4.7</v>
      </c>
      <c r="AE50" s="24">
        <v>0.2</v>
      </c>
      <c r="AF50" s="24">
        <v>0.062035</v>
      </c>
      <c r="AG50" s="24">
        <v>5.1</v>
      </c>
      <c r="AH50" s="24">
        <v>1.8</v>
      </c>
      <c r="AI50" s="177">
        <v>0.16070319</v>
      </c>
      <c r="AJ50" s="24">
        <v>2.7</v>
      </c>
      <c r="AK50" s="24">
        <v>2.1</v>
      </c>
      <c r="AL50" s="24">
        <v>0.3</v>
      </c>
      <c r="AM50" s="177">
        <v>0.006451388</v>
      </c>
      <c r="AN50" s="24">
        <v>0.5</v>
      </c>
      <c r="AO50" s="24">
        <v>4.1</v>
      </c>
      <c r="AP50" s="24">
        <v>1.3</v>
      </c>
      <c r="AQ50" s="177">
        <v>1.806811</v>
      </c>
      <c r="AR50" s="24">
        <v>2.6</v>
      </c>
      <c r="AS50" s="177">
        <v>0.387906</v>
      </c>
      <c r="AT50" s="24">
        <v>5.4</v>
      </c>
      <c r="AU50" s="24">
        <v>2.1</v>
      </c>
      <c r="AV50" s="24">
        <v>0.1</v>
      </c>
      <c r="AW50" s="24">
        <v>2.6</v>
      </c>
      <c r="AX50" s="177">
        <v>0.2</v>
      </c>
      <c r="AY50" s="24">
        <v>0.4</v>
      </c>
      <c r="AZ50" s="24">
        <v>1.7</v>
      </c>
      <c r="BA50" s="24">
        <v>1.2</v>
      </c>
      <c r="BB50" s="24">
        <v>5.0</v>
      </c>
      <c r="BC50" s="24">
        <v>0.9</v>
      </c>
      <c r="BD50" s="204">
        <v>0.4</v>
      </c>
      <c r="BE50" s="175">
        <v>0.115</v>
      </c>
      <c r="BF50" s="24">
        <v>0.1</v>
      </c>
      <c r="BG50" s="177">
        <v>0.19361</v>
      </c>
      <c r="BH50" s="24">
        <v>2.1</v>
      </c>
      <c r="BI50" s="24">
        <v>0.1</v>
      </c>
      <c r="BJ50" s="24">
        <v>8.3</v>
      </c>
      <c r="BK50" s="24" t="s">
        <v>542</v>
      </c>
      <c r="BL50" s="24">
        <v>0.1</v>
      </c>
      <c r="BM50" s="24">
        <v>0.060988</v>
      </c>
      <c r="BN50" s="24">
        <v>22.2</v>
      </c>
      <c r="BO50" s="24">
        <v>2.3</v>
      </c>
      <c r="BP50" s="24">
        <v>0.6</v>
      </c>
      <c r="BQ50" s="24">
        <v>15.2</v>
      </c>
      <c r="BR50" s="24">
        <v>0.7</v>
      </c>
      <c r="BS50" s="24">
        <v>1.5</v>
      </c>
      <c r="BT50" s="24">
        <v>0.9</v>
      </c>
      <c r="BU50" s="24">
        <v>1.2</v>
      </c>
      <c r="BV50" s="24">
        <v>0.2</v>
      </c>
      <c r="BW50" s="24"/>
      <c r="BX50" s="24">
        <v>0.1</v>
      </c>
      <c r="BY50" s="24">
        <v>9.8</v>
      </c>
      <c r="BZ50" s="24">
        <v>0.9</v>
      </c>
      <c r="CA50" s="24">
        <v>17.2</v>
      </c>
      <c r="CB50" s="24">
        <v>0.3</v>
      </c>
      <c r="CC50" s="177">
        <v>0.255754</v>
      </c>
      <c r="CD50" s="24">
        <v>0.05</v>
      </c>
      <c r="CE50" s="24">
        <v>0.3</v>
      </c>
      <c r="CF50" s="24">
        <v>1.2</v>
      </c>
      <c r="CG50" s="24">
        <v>4.0</v>
      </c>
      <c r="CH50" s="24">
        <v>0.018149</v>
      </c>
      <c r="CI50" s="24">
        <v>0.6</v>
      </c>
      <c r="CJ50" s="24">
        <v>0.9</v>
      </c>
      <c r="CK50" s="24">
        <v>0.4</v>
      </c>
      <c r="CL50" s="24">
        <v>0.4</v>
      </c>
      <c r="CM50" s="24">
        <v>0.008455</v>
      </c>
      <c r="CN50" s="24">
        <v>0.4</v>
      </c>
      <c r="CO50" s="177" t="str">
        <f>0.1734/CO67</f>
        <v>0.353877551</v>
      </c>
      <c r="CP50" s="24">
        <v>3.9</v>
      </c>
      <c r="CQ50" s="24"/>
      <c r="CR50" s="25">
        <v>1.6</v>
      </c>
      <c r="CS50" s="24">
        <v>0.9</v>
      </c>
      <c r="CT50" s="24">
        <v>1.4</v>
      </c>
      <c r="CU50" s="24">
        <v>0.6</v>
      </c>
      <c r="CV50" s="24">
        <v>21.0</v>
      </c>
      <c r="CW50" s="24">
        <v>2.9</v>
      </c>
      <c r="CX50" s="24">
        <v>0.5</v>
      </c>
      <c r="CY50" s="24"/>
      <c r="CZ50" s="24">
        <v>0.1</v>
      </c>
      <c r="DA50" s="24">
        <v>1.3</v>
      </c>
      <c r="DB50" s="24">
        <v>25.7</v>
      </c>
      <c r="DC50" s="24">
        <v>0.2</v>
      </c>
      <c r="DD50" s="24">
        <v>1.5</v>
      </c>
      <c r="DE50" s="174"/>
      <c r="DF50" s="24">
        <v>4.8</v>
      </c>
      <c r="DG50" s="24">
        <v>1.1</v>
      </c>
      <c r="DH50" s="24"/>
      <c r="DI50" s="24">
        <v>6.7</v>
      </c>
      <c r="DJ50" s="24">
        <v>0.9</v>
      </c>
      <c r="DK50" s="24">
        <v>0.107456</v>
      </c>
      <c r="DL50" s="24">
        <v>7.1</v>
      </c>
      <c r="DM50" s="24">
        <v>0.22853</v>
      </c>
      <c r="DN50" s="24">
        <v>0.5</v>
      </c>
      <c r="DO50" s="24">
        <v>0.3</v>
      </c>
      <c r="DP50" s="24">
        <v>0.4</v>
      </c>
      <c r="DQ50" s="24">
        <v>0.3</v>
      </c>
      <c r="DR50" s="24">
        <v>0.042175</v>
      </c>
      <c r="DS50" s="24">
        <v>14.6</v>
      </c>
      <c r="DT50" s="24">
        <v>20.4</v>
      </c>
    </row>
    <row r="51">
      <c r="A51" s="18">
        <v>2004.0</v>
      </c>
      <c r="B51" s="24">
        <v>0.021503</v>
      </c>
      <c r="C51" s="24">
        <v>0.019761</v>
      </c>
      <c r="D51" s="24">
        <v>1.8</v>
      </c>
      <c r="E51" s="24">
        <v>0.4</v>
      </c>
      <c r="F51" s="24">
        <v>0.1</v>
      </c>
      <c r="G51" s="24">
        <v>0.1</v>
      </c>
      <c r="H51" s="24">
        <v>0.071116</v>
      </c>
      <c r="I51" s="24">
        <v>3.1</v>
      </c>
      <c r="J51" s="24">
        <v>0.004818</v>
      </c>
      <c r="K51" s="24">
        <v>0.9</v>
      </c>
      <c r="L51" s="24">
        <v>0.2</v>
      </c>
      <c r="M51" s="177">
        <v>0.229761783</v>
      </c>
      <c r="N51" s="24">
        <v>2.0</v>
      </c>
      <c r="O51" s="24">
        <v>1.4</v>
      </c>
      <c r="P51" s="177">
        <v>0.1</v>
      </c>
      <c r="Q51" s="24">
        <v>0.3</v>
      </c>
      <c r="R51" s="24">
        <v>24.9</v>
      </c>
      <c r="S51" s="24">
        <v>0.5</v>
      </c>
      <c r="T51" s="24">
        <v>1.6</v>
      </c>
      <c r="U51" s="24">
        <v>2.5</v>
      </c>
      <c r="V51" s="24">
        <v>1.2</v>
      </c>
      <c r="W51" s="24">
        <v>5.3</v>
      </c>
      <c r="X51" s="24">
        <v>0.325884</v>
      </c>
      <c r="Y51" s="24">
        <v>1.4</v>
      </c>
      <c r="Z51" s="24">
        <v>7.0</v>
      </c>
      <c r="AA51" s="24">
        <v>3.4</v>
      </c>
      <c r="AB51" s="24">
        <v>0.2</v>
      </c>
      <c r="AC51" s="174"/>
      <c r="AD51" s="24">
        <v>4.4</v>
      </c>
      <c r="AE51" s="24">
        <v>0.2</v>
      </c>
      <c r="AF51" s="24">
        <v>0.073338</v>
      </c>
      <c r="AG51" s="24">
        <v>4.9</v>
      </c>
      <c r="AH51" s="24">
        <v>1.8</v>
      </c>
      <c r="AI51" s="177">
        <v>0.17107932</v>
      </c>
      <c r="AJ51" s="24">
        <v>2.6</v>
      </c>
      <c r="AK51" s="24">
        <v>2.0</v>
      </c>
      <c r="AL51" s="24">
        <v>0.3</v>
      </c>
      <c r="AM51" s="177">
        <v>0.007048571</v>
      </c>
      <c r="AN51" s="24">
        <v>0.5</v>
      </c>
      <c r="AO51" s="24">
        <v>4.6</v>
      </c>
      <c r="AP51" s="24">
        <v>1.2</v>
      </c>
      <c r="AQ51" s="177">
        <v>2.020652</v>
      </c>
      <c r="AR51" s="24">
        <v>2.4</v>
      </c>
      <c r="AS51" s="177">
        <v>0.421415</v>
      </c>
      <c r="AT51" s="24">
        <v>5.5</v>
      </c>
      <c r="AU51" s="24">
        <v>2.2</v>
      </c>
      <c r="AV51" s="24">
        <v>0.1</v>
      </c>
      <c r="AW51" s="24">
        <v>2.5</v>
      </c>
      <c r="AX51" s="177">
        <v>0.2</v>
      </c>
      <c r="AY51" s="24">
        <v>0.5</v>
      </c>
      <c r="AZ51" s="24">
        <v>1.7</v>
      </c>
      <c r="BA51" s="24">
        <v>1.2</v>
      </c>
      <c r="BB51" s="24">
        <v>4.7</v>
      </c>
      <c r="BC51" s="24">
        <v>0.8</v>
      </c>
      <c r="BD51" s="204">
        <v>0.4</v>
      </c>
      <c r="BE51" s="175">
        <v>0.153</v>
      </c>
      <c r="BF51" s="24">
        <v>0.1</v>
      </c>
      <c r="BG51" s="177">
        <v>0.198826</v>
      </c>
      <c r="BH51" s="24">
        <v>2.0</v>
      </c>
      <c r="BI51" s="24">
        <v>0.1</v>
      </c>
      <c r="BJ51" s="24">
        <v>7.6</v>
      </c>
      <c r="BK51" s="24" t="s">
        <v>542</v>
      </c>
      <c r="BL51" s="24">
        <v>0.2</v>
      </c>
      <c r="BM51" s="24">
        <v>0.063296</v>
      </c>
      <c r="BN51" s="24">
        <v>22.6</v>
      </c>
      <c r="BO51" s="24">
        <v>2.2</v>
      </c>
      <c r="BP51" s="24">
        <v>0.5</v>
      </c>
      <c r="BQ51" s="24">
        <v>14.5</v>
      </c>
      <c r="BR51" s="24">
        <v>0.6</v>
      </c>
      <c r="BS51" s="24">
        <v>1.4</v>
      </c>
      <c r="BT51" s="24">
        <v>0.9</v>
      </c>
      <c r="BU51" s="24">
        <v>1.2</v>
      </c>
      <c r="BV51" s="24">
        <v>0.2</v>
      </c>
      <c r="BW51" s="24"/>
      <c r="BX51" s="24">
        <v>0.1</v>
      </c>
      <c r="BY51" s="24">
        <v>10.2</v>
      </c>
      <c r="BZ51" s="24">
        <v>0.9</v>
      </c>
      <c r="CA51" s="24">
        <v>16.8</v>
      </c>
      <c r="CB51" s="24">
        <v>0.3</v>
      </c>
      <c r="CC51" s="177">
        <v>0.269159</v>
      </c>
      <c r="CD51" s="24">
        <v>0.05</v>
      </c>
      <c r="CE51" s="24">
        <v>0.3</v>
      </c>
      <c r="CF51" s="24">
        <v>1.2</v>
      </c>
      <c r="CG51" s="24">
        <v>3.9</v>
      </c>
      <c r="CH51" s="24">
        <v>0.02162</v>
      </c>
      <c r="CI51" s="24">
        <v>0.6</v>
      </c>
      <c r="CJ51" s="24">
        <v>0.9</v>
      </c>
      <c r="CK51" s="24">
        <v>0.4</v>
      </c>
      <c r="CL51" s="24">
        <v>0.4</v>
      </c>
      <c r="CM51" s="24">
        <v>0.010054</v>
      </c>
      <c r="CN51" s="24">
        <v>0.4</v>
      </c>
      <c r="CO51" s="177" t="str">
        <f>0.19466/CO67</f>
        <v>0.3972653061</v>
      </c>
      <c r="CP51" s="24">
        <v>3.6</v>
      </c>
      <c r="CQ51" s="24"/>
      <c r="CR51" s="25">
        <v>1.6</v>
      </c>
      <c r="CS51" s="24">
        <v>0.9</v>
      </c>
      <c r="CT51" s="24">
        <v>1.5</v>
      </c>
      <c r="CU51" s="24">
        <v>0.6</v>
      </c>
      <c r="CV51" s="24">
        <v>21.0</v>
      </c>
      <c r="CW51" s="24">
        <v>2.9</v>
      </c>
      <c r="CX51" s="24">
        <v>0.5</v>
      </c>
      <c r="CY51" s="24"/>
      <c r="CZ51" s="24">
        <v>0.2</v>
      </c>
      <c r="DA51" s="24">
        <v>1.3</v>
      </c>
      <c r="DB51" s="24">
        <v>25.7</v>
      </c>
      <c r="DC51" s="24">
        <v>0.2</v>
      </c>
      <c r="DD51" s="24">
        <v>1.4</v>
      </c>
      <c r="DE51" s="24">
        <v>0.01255</v>
      </c>
      <c r="DF51" s="24">
        <v>4.6</v>
      </c>
      <c r="DG51" s="24">
        <v>1.1</v>
      </c>
      <c r="DH51" s="24"/>
      <c r="DI51" s="24">
        <v>6.5</v>
      </c>
      <c r="DJ51" s="24">
        <v>0.9</v>
      </c>
      <c r="DK51" s="24">
        <v>0.121004</v>
      </c>
      <c r="DL51" s="24">
        <v>6.8</v>
      </c>
      <c r="DM51" s="24">
        <v>0.244522</v>
      </c>
      <c r="DN51" s="24">
        <v>0.5</v>
      </c>
      <c r="DO51" s="24">
        <v>0.4</v>
      </c>
      <c r="DP51" s="24">
        <v>0.5</v>
      </c>
      <c r="DQ51" s="24">
        <v>0.4</v>
      </c>
      <c r="DR51" s="24">
        <v>0.042785</v>
      </c>
      <c r="DS51" s="24">
        <v>14.4</v>
      </c>
      <c r="DT51" s="24">
        <v>19.2</v>
      </c>
    </row>
    <row r="52">
      <c r="A52" s="18">
        <v>2005.0</v>
      </c>
      <c r="B52" s="24">
        <v>0.022844</v>
      </c>
      <c r="C52" s="24">
        <v>0.021438</v>
      </c>
      <c r="D52" s="24">
        <v>1.9</v>
      </c>
      <c r="E52" s="24">
        <v>0.4</v>
      </c>
      <c r="F52" s="24">
        <v>0.1</v>
      </c>
      <c r="G52" s="24">
        <v>0.1</v>
      </c>
      <c r="H52" s="24">
        <v>0.07987</v>
      </c>
      <c r="I52" s="24">
        <v>3.1</v>
      </c>
      <c r="J52" s="24">
        <v>0.005751</v>
      </c>
      <c r="K52" s="24">
        <v>1.0</v>
      </c>
      <c r="L52" s="24">
        <v>0.2</v>
      </c>
      <c r="M52" s="177">
        <v>0.24827266</v>
      </c>
      <c r="N52" s="24">
        <v>2.0</v>
      </c>
      <c r="O52" s="24">
        <v>1.4</v>
      </c>
      <c r="P52" s="177">
        <v>0.1</v>
      </c>
      <c r="Q52" s="24">
        <v>0.3</v>
      </c>
      <c r="R52" s="24">
        <v>24.6</v>
      </c>
      <c r="S52" s="24">
        <v>0.5</v>
      </c>
      <c r="T52" s="24">
        <v>1.4</v>
      </c>
      <c r="U52" s="24">
        <v>2.3</v>
      </c>
      <c r="V52" s="24">
        <v>1.1</v>
      </c>
      <c r="W52" s="24">
        <v>5.2</v>
      </c>
      <c r="X52" s="24">
        <v>0.33839</v>
      </c>
      <c r="Y52" s="24">
        <v>1.3</v>
      </c>
      <c r="Z52" s="24">
        <v>6.5</v>
      </c>
      <c r="AA52" s="24">
        <v>3.3</v>
      </c>
      <c r="AB52" s="24">
        <v>0.2</v>
      </c>
      <c r="AC52" s="24">
        <v>0.085638999</v>
      </c>
      <c r="AD52" s="24">
        <v>4.1</v>
      </c>
      <c r="AE52" s="24">
        <v>0.2</v>
      </c>
      <c r="AF52" s="24">
        <v>0.084689</v>
      </c>
      <c r="AG52" s="24">
        <v>4.6</v>
      </c>
      <c r="AH52" s="24">
        <v>1.7</v>
      </c>
      <c r="AI52" s="177">
        <v>0.183321417</v>
      </c>
      <c r="AJ52" s="24">
        <v>2.5</v>
      </c>
      <c r="AK52" s="24">
        <v>1.9</v>
      </c>
      <c r="AL52" s="24">
        <v>0.3</v>
      </c>
      <c r="AM52" s="177">
        <v>0.007880011</v>
      </c>
      <c r="AN52" s="24">
        <v>0.5</v>
      </c>
      <c r="AO52" s="24">
        <v>5.2</v>
      </c>
      <c r="AP52" s="24">
        <v>1.1</v>
      </c>
      <c r="AQ52" s="177">
        <v>2.211003</v>
      </c>
      <c r="AR52" s="24">
        <v>2.1</v>
      </c>
      <c r="AS52" s="177">
        <v>0.421251</v>
      </c>
      <c r="AT52" s="24">
        <v>5.4</v>
      </c>
      <c r="AU52" s="24">
        <v>2.2</v>
      </c>
      <c r="AV52" s="24">
        <v>0.1</v>
      </c>
      <c r="AW52" s="24">
        <v>2.4</v>
      </c>
      <c r="AX52" s="177">
        <v>0.2</v>
      </c>
      <c r="AY52" s="24">
        <v>0.5</v>
      </c>
      <c r="AZ52" s="24">
        <v>1.7</v>
      </c>
      <c r="BA52" s="24">
        <v>1.3</v>
      </c>
      <c r="BB52" s="24">
        <v>4.4</v>
      </c>
      <c r="BC52" s="24">
        <v>0.8</v>
      </c>
      <c r="BD52" s="204">
        <v>0.4</v>
      </c>
      <c r="BE52" s="175">
        <v>0.192</v>
      </c>
      <c r="BF52" s="24">
        <v>0.1</v>
      </c>
      <c r="BG52" s="177">
        <v>0.206878</v>
      </c>
      <c r="BH52" s="24">
        <v>2.0</v>
      </c>
      <c r="BI52" s="24">
        <v>0.1</v>
      </c>
      <c r="BJ52" s="24">
        <v>7.0</v>
      </c>
      <c r="BK52" s="24" t="s">
        <v>542</v>
      </c>
      <c r="BL52" s="24">
        <v>0.2</v>
      </c>
      <c r="BM52" s="24">
        <v>0.061129</v>
      </c>
      <c r="BN52" s="24">
        <v>22.8</v>
      </c>
      <c r="BO52" s="24">
        <v>2.1</v>
      </c>
      <c r="BP52" s="24">
        <v>0.5</v>
      </c>
      <c r="BQ52" s="24">
        <v>13.9</v>
      </c>
      <c r="BR52" s="24">
        <v>0.6</v>
      </c>
      <c r="BS52" s="24">
        <v>1.4</v>
      </c>
      <c r="BT52" s="24">
        <v>0.9</v>
      </c>
      <c r="BU52" s="24">
        <v>1.2</v>
      </c>
      <c r="BV52" s="24">
        <v>0.2</v>
      </c>
      <c r="BW52" s="24"/>
      <c r="BX52" s="24">
        <v>0.1</v>
      </c>
      <c r="BY52" s="24">
        <v>10.5</v>
      </c>
      <c r="BZ52" s="24">
        <v>0.9</v>
      </c>
      <c r="CA52" s="24">
        <v>16.3</v>
      </c>
      <c r="CB52" s="24">
        <v>0.3</v>
      </c>
      <c r="CC52" s="177">
        <v>0.282938</v>
      </c>
      <c r="CD52" s="24">
        <v>0.05</v>
      </c>
      <c r="CE52" s="24">
        <v>0.3</v>
      </c>
      <c r="CF52" s="24">
        <v>1.1</v>
      </c>
      <c r="CG52" s="24">
        <v>3.8</v>
      </c>
      <c r="CH52" s="24">
        <v>0.024897</v>
      </c>
      <c r="CI52" s="24">
        <v>0.6</v>
      </c>
      <c r="CJ52" s="24">
        <v>0.9</v>
      </c>
      <c r="CK52" s="24">
        <v>0.4</v>
      </c>
      <c r="CL52" s="24">
        <v>0.4</v>
      </c>
      <c r="CM52" s="24">
        <v>0.011953</v>
      </c>
      <c r="CN52" s="24">
        <v>0.4</v>
      </c>
      <c r="CO52" s="177" t="str">
        <f>0.2197/CO67</f>
        <v>0.4483673469</v>
      </c>
      <c r="CP52" s="24">
        <v>3.4</v>
      </c>
      <c r="CQ52" s="24"/>
      <c r="CR52" s="25">
        <v>1.5</v>
      </c>
      <c r="CS52" s="24">
        <v>0.9</v>
      </c>
      <c r="CT52" s="24">
        <v>1.6</v>
      </c>
      <c r="CU52" s="24">
        <v>0.6</v>
      </c>
      <c r="CV52" s="24">
        <v>20.8</v>
      </c>
      <c r="CW52" s="24">
        <v>2.9</v>
      </c>
      <c r="CX52" s="24">
        <v>0.4</v>
      </c>
      <c r="CY52" s="24"/>
      <c r="CZ52" s="24">
        <v>0.2</v>
      </c>
      <c r="DA52" s="24">
        <v>1.3</v>
      </c>
      <c r="DB52" s="24">
        <v>25.7</v>
      </c>
      <c r="DC52" s="24">
        <v>0.2</v>
      </c>
      <c r="DD52" s="24">
        <v>1.4</v>
      </c>
      <c r="DE52" s="174"/>
      <c r="DF52" s="24">
        <v>4.4</v>
      </c>
      <c r="DG52" s="24">
        <v>1.1</v>
      </c>
      <c r="DH52" s="24"/>
      <c r="DI52" s="24">
        <v>6.5</v>
      </c>
      <c r="DJ52" s="24">
        <v>1.0</v>
      </c>
      <c r="DK52" s="24">
        <v>0.134733</v>
      </c>
      <c r="DL52" s="24">
        <v>6.5</v>
      </c>
      <c r="DM52" s="24">
        <v>0.25028</v>
      </c>
      <c r="DN52" s="24">
        <v>0.5</v>
      </c>
      <c r="DO52" s="24">
        <v>0.4</v>
      </c>
      <c r="DP52" s="24">
        <v>0.5</v>
      </c>
      <c r="DQ52" s="24">
        <v>0.4</v>
      </c>
      <c r="DR52" s="24">
        <v>0.04429</v>
      </c>
      <c r="DS52" s="24">
        <v>14.1</v>
      </c>
      <c r="DT52" s="24">
        <v>18.1</v>
      </c>
    </row>
    <row r="53">
      <c r="A53" s="18">
        <v>2006.0</v>
      </c>
      <c r="B53" s="24">
        <v>0.024613</v>
      </c>
      <c r="C53" s="24">
        <v>0.023093</v>
      </c>
      <c r="D53" s="24">
        <v>2.0</v>
      </c>
      <c r="E53" s="24">
        <v>0.4</v>
      </c>
      <c r="F53" s="24">
        <v>0.2</v>
      </c>
      <c r="G53" s="24">
        <v>0.1</v>
      </c>
      <c r="H53" s="24">
        <v>0.090379</v>
      </c>
      <c r="I53" s="24">
        <v>3.1</v>
      </c>
      <c r="J53" s="24">
        <v>0.006532</v>
      </c>
      <c r="K53" s="24">
        <v>1.0</v>
      </c>
      <c r="L53" s="24">
        <v>0.3</v>
      </c>
      <c r="M53" s="177">
        <v>0.278596708</v>
      </c>
      <c r="N53" s="24">
        <v>1.9</v>
      </c>
      <c r="O53" s="24">
        <v>1.3</v>
      </c>
      <c r="P53" s="177">
        <v>0.1</v>
      </c>
      <c r="Q53" s="24">
        <v>0.3</v>
      </c>
      <c r="R53" s="24">
        <v>24.3</v>
      </c>
      <c r="S53" s="24">
        <v>0.5</v>
      </c>
      <c r="T53" s="24">
        <v>1.3</v>
      </c>
      <c r="U53" s="24">
        <v>2.2</v>
      </c>
      <c r="V53" s="24">
        <v>1.1</v>
      </c>
      <c r="W53" s="24">
        <v>5.1</v>
      </c>
      <c r="X53" s="24">
        <v>0.350081</v>
      </c>
      <c r="Y53" s="24">
        <v>1.3</v>
      </c>
      <c r="Z53" s="24">
        <v>6.1</v>
      </c>
      <c r="AA53" s="24">
        <v>3.2</v>
      </c>
      <c r="AB53" s="24">
        <v>0.2</v>
      </c>
      <c r="AC53" s="174"/>
      <c r="AD53" s="24">
        <v>3.9</v>
      </c>
      <c r="AE53" s="24">
        <v>0.2</v>
      </c>
      <c r="AF53" s="24">
        <v>0.097675</v>
      </c>
      <c r="AG53" s="24">
        <v>4.4</v>
      </c>
      <c r="AH53" s="24">
        <v>1.6</v>
      </c>
      <c r="AI53" s="177">
        <v>0.193170987</v>
      </c>
      <c r="AJ53" s="24">
        <v>2.3</v>
      </c>
      <c r="AK53" s="24">
        <v>1.8</v>
      </c>
      <c r="AL53" s="24">
        <v>0.3</v>
      </c>
      <c r="AM53" s="177">
        <v>0.008452847</v>
      </c>
      <c r="AN53" s="24">
        <v>0.6</v>
      </c>
      <c r="AO53" s="24">
        <v>5.7</v>
      </c>
      <c r="AP53" s="24">
        <v>1.0</v>
      </c>
      <c r="AQ53" s="177">
        <v>2.37058</v>
      </c>
      <c r="AR53" s="24">
        <v>1.9</v>
      </c>
      <c r="AS53" s="177">
        <v>0.438295</v>
      </c>
      <c r="AT53" s="24">
        <v>5.4</v>
      </c>
      <c r="AU53" s="24">
        <v>2.2</v>
      </c>
      <c r="AV53" s="24">
        <v>0.1</v>
      </c>
      <c r="AW53" s="24">
        <v>2.3</v>
      </c>
      <c r="AX53" s="177">
        <v>0.2</v>
      </c>
      <c r="AY53" s="24">
        <v>0.5</v>
      </c>
      <c r="AZ53" s="24">
        <v>1.7</v>
      </c>
      <c r="BA53" s="24">
        <v>1.4</v>
      </c>
      <c r="BB53" s="24">
        <v>4.0</v>
      </c>
      <c r="BC53" s="24">
        <v>0.7</v>
      </c>
      <c r="BD53" s="204">
        <v>0.4</v>
      </c>
      <c r="BE53" s="175">
        <v>0.228</v>
      </c>
      <c r="BF53" s="24">
        <v>0.1</v>
      </c>
      <c r="BG53" s="177">
        <v>0.212723</v>
      </c>
      <c r="BH53" s="24">
        <v>1.9</v>
      </c>
      <c r="BI53" s="24">
        <v>0.1</v>
      </c>
      <c r="BJ53" s="24">
        <v>6.6</v>
      </c>
      <c r="BK53" s="24">
        <v>0.1</v>
      </c>
      <c r="BL53" s="24">
        <v>0.2</v>
      </c>
      <c r="BM53" s="24">
        <v>0.064242</v>
      </c>
      <c r="BN53" s="24">
        <v>23.0</v>
      </c>
      <c r="BO53" s="24">
        <v>1.9</v>
      </c>
      <c r="BP53" s="24">
        <v>0.5</v>
      </c>
      <c r="BQ53" s="24">
        <v>13.2</v>
      </c>
      <c r="BR53" s="24">
        <v>0.6</v>
      </c>
      <c r="BS53" s="24">
        <v>1.3</v>
      </c>
      <c r="BT53" s="24">
        <v>0.9</v>
      </c>
      <c r="BU53" s="24">
        <v>1.2</v>
      </c>
      <c r="BV53" s="24">
        <v>0.2</v>
      </c>
      <c r="BW53" s="24" t="str">
        <f>0.007756/BW69</f>
        <v>0.01891707317</v>
      </c>
      <c r="BX53" s="24">
        <v>0.1</v>
      </c>
      <c r="BY53" s="24">
        <v>10.8</v>
      </c>
      <c r="BZ53" s="24">
        <v>0.9</v>
      </c>
      <c r="CA53" s="24">
        <v>15.9</v>
      </c>
      <c r="CB53" s="24">
        <v>0.3</v>
      </c>
      <c r="CC53" s="177">
        <v>0.291326</v>
      </c>
      <c r="CD53" s="24">
        <v>0.05</v>
      </c>
      <c r="CE53" s="24">
        <v>0.3</v>
      </c>
      <c r="CF53" s="24">
        <v>1.0</v>
      </c>
      <c r="CG53" s="24">
        <v>3.8</v>
      </c>
      <c r="CH53" s="24">
        <v>0.027983</v>
      </c>
      <c r="CI53" s="24">
        <v>0.6</v>
      </c>
      <c r="CJ53" s="24">
        <v>0.9</v>
      </c>
      <c r="CK53" s="24">
        <v>0.4</v>
      </c>
      <c r="CL53" s="24">
        <v>0.4</v>
      </c>
      <c r="CM53" s="24">
        <v>0.014205</v>
      </c>
      <c r="CN53" s="24">
        <v>0.4</v>
      </c>
      <c r="CO53" s="177" t="str">
        <f>0.248/CO67</f>
        <v>0.506122449</v>
      </c>
      <c r="CP53" s="24">
        <v>3.3</v>
      </c>
      <c r="CQ53" s="24"/>
      <c r="CR53" s="25">
        <v>1.4</v>
      </c>
      <c r="CS53" s="24">
        <v>0.8</v>
      </c>
      <c r="CT53" s="24">
        <v>1.7</v>
      </c>
      <c r="CU53" s="24">
        <v>0.6</v>
      </c>
      <c r="CV53" s="24">
        <v>20.4</v>
      </c>
      <c r="CW53" s="24">
        <v>2.9</v>
      </c>
      <c r="CX53" s="24">
        <v>0.4</v>
      </c>
      <c r="CY53" s="24"/>
      <c r="CZ53" s="24">
        <v>0.2</v>
      </c>
      <c r="DA53" s="24">
        <v>1.3</v>
      </c>
      <c r="DB53" s="24">
        <v>25.8</v>
      </c>
      <c r="DC53" s="24">
        <v>0.2</v>
      </c>
      <c r="DD53" s="24">
        <v>1.4</v>
      </c>
      <c r="DE53" s="174"/>
      <c r="DF53" s="24">
        <v>4.1</v>
      </c>
      <c r="DG53" s="24">
        <v>1.2</v>
      </c>
      <c r="DH53" s="24"/>
      <c r="DI53" s="24">
        <v>6.6</v>
      </c>
      <c r="DJ53" s="24">
        <v>1.0</v>
      </c>
      <c r="DK53" s="24">
        <v>0.146982</v>
      </c>
      <c r="DL53" s="24">
        <v>6.3</v>
      </c>
      <c r="DM53" s="24">
        <v>0.255917</v>
      </c>
      <c r="DN53" s="24">
        <v>0.5</v>
      </c>
      <c r="DO53" s="24">
        <v>0.4</v>
      </c>
      <c r="DP53" s="24">
        <v>0.5</v>
      </c>
      <c r="DQ53" s="24">
        <v>0.4</v>
      </c>
      <c r="DR53" s="24">
        <v>0.046669</v>
      </c>
      <c r="DS53" s="24">
        <v>13.8</v>
      </c>
      <c r="DT53" s="24">
        <v>17.2</v>
      </c>
    </row>
    <row r="54">
      <c r="A54" s="18">
        <v>2007.0</v>
      </c>
      <c r="B54" s="24">
        <v>0.026803</v>
      </c>
      <c r="C54" s="24">
        <v>0.025727</v>
      </c>
      <c r="D54" s="24">
        <v>2.0</v>
      </c>
      <c r="E54" s="24">
        <v>0.4</v>
      </c>
      <c r="F54" s="24">
        <v>0.2</v>
      </c>
      <c r="G54" s="24">
        <v>0.1</v>
      </c>
      <c r="H54" s="24">
        <v>0.10172</v>
      </c>
      <c r="I54" s="24">
        <v>3.1</v>
      </c>
      <c r="J54" s="24">
        <v>0.007419</v>
      </c>
      <c r="K54" s="24">
        <v>1.1</v>
      </c>
      <c r="L54" s="24">
        <v>0.3</v>
      </c>
      <c r="M54" s="177">
        <v>0.29769483</v>
      </c>
      <c r="N54" s="24">
        <v>1.9</v>
      </c>
      <c r="O54" s="24">
        <v>1.3</v>
      </c>
      <c r="P54" s="177">
        <v>0.2</v>
      </c>
      <c r="Q54" s="24">
        <v>0.3</v>
      </c>
      <c r="R54" s="24">
        <v>24.1</v>
      </c>
      <c r="S54" s="24">
        <v>0.5</v>
      </c>
      <c r="T54" s="24">
        <v>1.2</v>
      </c>
      <c r="U54" s="24">
        <v>2.0</v>
      </c>
      <c r="V54" s="24">
        <v>1.0</v>
      </c>
      <c r="W54" s="24">
        <v>5.0</v>
      </c>
      <c r="X54" s="24">
        <v>0.360047</v>
      </c>
      <c r="Y54" s="24">
        <v>1.2</v>
      </c>
      <c r="Z54" s="24">
        <v>5.7</v>
      </c>
      <c r="AA54" s="24">
        <v>3.1</v>
      </c>
      <c r="AB54" s="24">
        <v>0.2</v>
      </c>
      <c r="AC54" s="24">
        <v>0.0909</v>
      </c>
      <c r="AD54" s="24">
        <v>3.7</v>
      </c>
      <c r="AE54" s="24">
        <v>0.2</v>
      </c>
      <c r="AF54" s="24">
        <v>0.114005</v>
      </c>
      <c r="AG54" s="24">
        <v>4.2</v>
      </c>
      <c r="AH54" s="24">
        <v>1.5</v>
      </c>
      <c r="AI54" s="177">
        <v>0.202618788</v>
      </c>
      <c r="AJ54" s="24">
        <v>2.2</v>
      </c>
      <c r="AK54" s="24">
        <v>1.7</v>
      </c>
      <c r="AL54" s="24">
        <v>0.3</v>
      </c>
      <c r="AM54" s="177">
        <v>0.00925033</v>
      </c>
      <c r="AN54" s="24">
        <v>0.6</v>
      </c>
      <c r="AO54" s="24">
        <v>6.1</v>
      </c>
      <c r="AP54" s="24">
        <v>0.9</v>
      </c>
      <c r="AQ54" s="177">
        <v>2.503657</v>
      </c>
      <c r="AR54" s="24">
        <v>1.7</v>
      </c>
      <c r="AS54" s="177">
        <v>0.438962</v>
      </c>
      <c r="AT54" s="24">
        <v>5.2</v>
      </c>
      <c r="AU54" s="24">
        <v>2.2</v>
      </c>
      <c r="AV54" s="24">
        <v>0.2</v>
      </c>
      <c r="AW54" s="24">
        <v>2.2</v>
      </c>
      <c r="AX54" s="177">
        <v>0.2</v>
      </c>
      <c r="AY54" s="24">
        <v>0.5</v>
      </c>
      <c r="AZ54" s="24">
        <v>1.6</v>
      </c>
      <c r="BA54" s="24">
        <v>1.4</v>
      </c>
      <c r="BB54" s="24">
        <v>3.6</v>
      </c>
      <c r="BC54" s="24">
        <v>0.6</v>
      </c>
      <c r="BD54" s="204">
        <v>0.3</v>
      </c>
      <c r="BE54" s="175">
        <v>0.264</v>
      </c>
      <c r="BF54" s="24">
        <v>0.1</v>
      </c>
      <c r="BG54" s="177">
        <v>0.218392</v>
      </c>
      <c r="BH54" s="24">
        <v>1.9</v>
      </c>
      <c r="BI54" s="24">
        <v>0.1</v>
      </c>
      <c r="BJ54" s="24">
        <v>6.4</v>
      </c>
      <c r="BK54" s="24">
        <v>0.1</v>
      </c>
      <c r="BL54" s="24">
        <v>0.2</v>
      </c>
      <c r="BM54" s="24">
        <v>0.063236</v>
      </c>
      <c r="BN54" s="24">
        <v>23.1</v>
      </c>
      <c r="BO54" s="24">
        <v>1.8</v>
      </c>
      <c r="BP54" s="24">
        <v>0.4</v>
      </c>
      <c r="BQ54" s="24">
        <v>12.6</v>
      </c>
      <c r="BR54" s="24">
        <v>0.6</v>
      </c>
      <c r="BS54" s="24">
        <v>1.3</v>
      </c>
      <c r="BT54" s="24">
        <v>0.8</v>
      </c>
      <c r="BU54" s="24">
        <v>1.2</v>
      </c>
      <c r="BV54" s="24">
        <v>0.2</v>
      </c>
      <c r="BW54" s="24" t="str">
        <f>0.010349/BW69</f>
        <v>0.02524146341</v>
      </c>
      <c r="BX54" s="24">
        <v>0.1</v>
      </c>
      <c r="BY54" s="24">
        <v>10.9</v>
      </c>
      <c r="BZ54" s="24">
        <v>0.9</v>
      </c>
      <c r="CA54" s="24">
        <v>15.5</v>
      </c>
      <c r="CB54" s="24">
        <v>0.3</v>
      </c>
      <c r="CC54" s="177">
        <v>0.305867</v>
      </c>
      <c r="CD54" s="24">
        <v>0.05</v>
      </c>
      <c r="CE54" s="24">
        <v>0.3</v>
      </c>
      <c r="CF54" s="24">
        <v>0.9</v>
      </c>
      <c r="CG54" s="24">
        <v>3.7</v>
      </c>
      <c r="CH54" s="24">
        <v>0.032181</v>
      </c>
      <c r="CI54" s="24">
        <v>0.6</v>
      </c>
      <c r="CJ54" s="24">
        <v>0.9</v>
      </c>
      <c r="CK54" s="24">
        <v>0.4</v>
      </c>
      <c r="CL54" s="24">
        <v>0.4</v>
      </c>
      <c r="CM54" s="24">
        <v>0.016909</v>
      </c>
      <c r="CN54" s="24">
        <v>0.4</v>
      </c>
      <c r="CO54" s="177" t="str">
        <f>0.2772/CO67</f>
        <v>0.5657142857</v>
      </c>
      <c r="CP54" s="24">
        <v>3.3</v>
      </c>
      <c r="CQ54" s="24"/>
      <c r="CR54" s="25">
        <v>1.4</v>
      </c>
      <c r="CS54" s="24">
        <v>0.8</v>
      </c>
      <c r="CT54" s="24">
        <v>1.7</v>
      </c>
      <c r="CU54" s="24">
        <v>0.6</v>
      </c>
      <c r="CV54" s="24">
        <v>19.9</v>
      </c>
      <c r="CW54" s="24">
        <v>2.8</v>
      </c>
      <c r="CX54" s="24">
        <v>0.4</v>
      </c>
      <c r="CY54" s="24">
        <v>0.037588</v>
      </c>
      <c r="CZ54" s="24">
        <v>0.2</v>
      </c>
      <c r="DA54" s="24">
        <v>1.2</v>
      </c>
      <c r="DB54" s="24">
        <v>26.1</v>
      </c>
      <c r="DC54" s="24">
        <v>0.2</v>
      </c>
      <c r="DD54" s="24">
        <v>1.3</v>
      </c>
      <c r="DE54" s="174"/>
      <c r="DF54" s="24">
        <v>3.9</v>
      </c>
      <c r="DG54" s="24">
        <v>1.2</v>
      </c>
      <c r="DH54" s="24">
        <v>0.018972</v>
      </c>
      <c r="DI54" s="24">
        <v>6.6</v>
      </c>
      <c r="DJ54" s="24">
        <v>0.9</v>
      </c>
      <c r="DK54" s="24">
        <v>0.156958</v>
      </c>
      <c r="DL54" s="24">
        <v>6.1</v>
      </c>
      <c r="DM54" s="24">
        <v>0.263478</v>
      </c>
      <c r="DN54" s="24">
        <v>0.5</v>
      </c>
      <c r="DO54" s="24">
        <v>0.3</v>
      </c>
      <c r="DP54" s="24">
        <v>0.5</v>
      </c>
      <c r="DQ54" s="24">
        <v>0.4</v>
      </c>
      <c r="DR54" s="24">
        <v>0.047718</v>
      </c>
      <c r="DS54" s="24">
        <v>13.6</v>
      </c>
      <c r="DT54" s="24">
        <v>16.5</v>
      </c>
    </row>
    <row r="55">
      <c r="A55" s="18">
        <v>2008.0</v>
      </c>
      <c r="B55" s="24">
        <v>0.028282</v>
      </c>
      <c r="C55" s="24">
        <v>0.028308</v>
      </c>
      <c r="D55" s="24">
        <v>2.1</v>
      </c>
      <c r="E55" s="24">
        <v>0.4</v>
      </c>
      <c r="F55" s="24">
        <v>0.2</v>
      </c>
      <c r="G55" s="24">
        <v>0.1</v>
      </c>
      <c r="H55" s="24">
        <v>0.112904</v>
      </c>
      <c r="I55" s="24">
        <v>3.2</v>
      </c>
      <c r="J55" s="24">
        <v>0.008282</v>
      </c>
      <c r="K55" s="24">
        <v>1.2</v>
      </c>
      <c r="L55" s="24">
        <v>0.3</v>
      </c>
      <c r="M55" s="177">
        <v>0.326507674</v>
      </c>
      <c r="N55" s="24">
        <v>1.8</v>
      </c>
      <c r="O55" s="24">
        <v>1.2</v>
      </c>
      <c r="P55" s="177">
        <v>0.2</v>
      </c>
      <c r="Q55" s="24">
        <v>0.3</v>
      </c>
      <c r="R55" s="24">
        <v>23.9</v>
      </c>
      <c r="S55" s="24">
        <v>0.5</v>
      </c>
      <c r="T55" s="24">
        <v>1.1</v>
      </c>
      <c r="U55" s="24">
        <v>1.8</v>
      </c>
      <c r="V55" s="24">
        <v>0.9</v>
      </c>
      <c r="W55" s="24">
        <v>4.9</v>
      </c>
      <c r="X55" s="24">
        <v>0.375932</v>
      </c>
      <c r="Y55" s="24">
        <v>1.2</v>
      </c>
      <c r="Z55" s="24">
        <v>5.3</v>
      </c>
      <c r="AA55" s="24">
        <v>3.0</v>
      </c>
      <c r="AB55" s="24">
        <v>0.2</v>
      </c>
      <c r="AC55" s="174"/>
      <c r="AD55" s="24">
        <v>3.5</v>
      </c>
      <c r="AE55" s="24">
        <v>0.3</v>
      </c>
      <c r="AF55" s="24">
        <v>0.132193</v>
      </c>
      <c r="AG55" s="24">
        <v>4.1</v>
      </c>
      <c r="AH55" s="24">
        <v>1.4</v>
      </c>
      <c r="AI55" s="177">
        <v>0.211643477</v>
      </c>
      <c r="AJ55" s="24">
        <v>2.1</v>
      </c>
      <c r="AK55" s="24">
        <v>1.5</v>
      </c>
      <c r="AL55" s="24">
        <v>0.3</v>
      </c>
      <c r="AM55" s="177">
        <v>0.010023415</v>
      </c>
      <c r="AN55" s="24">
        <v>0.6</v>
      </c>
      <c r="AO55" s="24">
        <v>6.4</v>
      </c>
      <c r="AP55" s="24">
        <v>0.9</v>
      </c>
      <c r="AQ55" s="177">
        <v>2.592811</v>
      </c>
      <c r="AR55" s="24">
        <v>1.6</v>
      </c>
      <c r="AS55" s="177">
        <v>0.45688</v>
      </c>
      <c r="AT55" s="24">
        <v>5.0</v>
      </c>
      <c r="AU55" s="24">
        <v>2.2</v>
      </c>
      <c r="AV55" s="24">
        <v>0.2</v>
      </c>
      <c r="AW55" s="24">
        <v>2.1</v>
      </c>
      <c r="AX55" s="177">
        <v>0.2</v>
      </c>
      <c r="AY55" s="24">
        <v>0.5</v>
      </c>
      <c r="AZ55" s="24">
        <v>1.6</v>
      </c>
      <c r="BA55" s="24">
        <v>1.4</v>
      </c>
      <c r="BB55" s="24">
        <v>3.3</v>
      </c>
      <c r="BC55" s="24">
        <v>0.6</v>
      </c>
      <c r="BD55" s="204">
        <v>0.3</v>
      </c>
      <c r="BE55" s="175">
        <v>0.298</v>
      </c>
      <c r="BF55" s="24">
        <v>0.1</v>
      </c>
      <c r="BG55" s="177">
        <v>0.22385</v>
      </c>
      <c r="BH55" s="24">
        <v>1.8</v>
      </c>
      <c r="BI55" s="24">
        <v>0.1</v>
      </c>
      <c r="BJ55" s="24">
        <v>6.2</v>
      </c>
      <c r="BK55" s="24">
        <v>0.1</v>
      </c>
      <c r="BL55" s="24">
        <v>0.2</v>
      </c>
      <c r="BM55" s="24">
        <v>0.066714</v>
      </c>
      <c r="BN55" s="24">
        <v>23.2</v>
      </c>
      <c r="BO55" s="24">
        <v>1.7</v>
      </c>
      <c r="BP55" s="24">
        <v>0.4</v>
      </c>
      <c r="BQ55" s="24">
        <v>12.1</v>
      </c>
      <c r="BR55" s="24">
        <v>0.6</v>
      </c>
      <c r="BS55" s="24">
        <v>1.3</v>
      </c>
      <c r="BT55" s="24">
        <v>0.8</v>
      </c>
      <c r="BU55" s="24">
        <v>1.2</v>
      </c>
      <c r="BV55" s="24">
        <v>0.2</v>
      </c>
      <c r="BW55" s="24" t="str">
        <f>0.013452/BW69</f>
        <v>0.0328097561</v>
      </c>
      <c r="BX55" s="24">
        <v>0.1</v>
      </c>
      <c r="BY55" s="24">
        <v>11.1</v>
      </c>
      <c r="BZ55" s="24">
        <v>0.9</v>
      </c>
      <c r="CA55" s="24">
        <v>15.3</v>
      </c>
      <c r="CB55" s="24">
        <v>0.3</v>
      </c>
      <c r="CC55" s="177">
        <v>0.313603</v>
      </c>
      <c r="CD55" s="174"/>
      <c r="CE55" s="24">
        <v>0.3</v>
      </c>
      <c r="CF55" s="24">
        <v>0.8</v>
      </c>
      <c r="CG55" s="24">
        <v>3.6</v>
      </c>
      <c r="CH55" s="24">
        <v>0.037398</v>
      </c>
      <c r="CI55" s="24">
        <v>0.7</v>
      </c>
      <c r="CJ55" s="24">
        <v>0.9</v>
      </c>
      <c r="CK55" s="24">
        <v>0.4</v>
      </c>
      <c r="CL55" s="24">
        <v>0.3</v>
      </c>
      <c r="CM55" s="24">
        <v>0.020116</v>
      </c>
      <c r="CN55" s="24">
        <v>0.5</v>
      </c>
      <c r="CO55" s="177" t="str">
        <f>0.3071/CO67</f>
        <v>0.6267346939</v>
      </c>
      <c r="CP55" s="24">
        <v>3.2</v>
      </c>
      <c r="CQ55" s="24">
        <v>0.28</v>
      </c>
      <c r="CR55" s="25">
        <v>1.3</v>
      </c>
      <c r="CS55" s="24">
        <v>0.8</v>
      </c>
      <c r="CT55" s="24">
        <v>1.7</v>
      </c>
      <c r="CU55" s="24">
        <v>0.6</v>
      </c>
      <c r="CV55" s="24">
        <v>19.5</v>
      </c>
      <c r="CW55" s="24">
        <v>2.8</v>
      </c>
      <c r="CX55" s="24">
        <v>0.4</v>
      </c>
      <c r="CY55" s="176"/>
      <c r="CZ55" s="24">
        <v>0.2</v>
      </c>
      <c r="DA55" s="24">
        <v>1.2</v>
      </c>
      <c r="DB55" s="24">
        <v>26.4</v>
      </c>
      <c r="DC55" s="24">
        <v>0.3</v>
      </c>
      <c r="DD55" s="24">
        <v>1.3</v>
      </c>
      <c r="DE55" s="174"/>
      <c r="DF55" s="24">
        <v>3.6</v>
      </c>
      <c r="DG55" s="24">
        <v>1.2</v>
      </c>
      <c r="DH55" s="24">
        <v>0.022204</v>
      </c>
      <c r="DI55" s="24">
        <v>6.7</v>
      </c>
      <c r="DJ55" s="24">
        <v>0.9</v>
      </c>
      <c r="DK55" s="24">
        <v>0.166673</v>
      </c>
      <c r="DL55" s="24">
        <v>6.0</v>
      </c>
      <c r="DM55" s="24">
        <v>0.37013</v>
      </c>
      <c r="DN55" s="24">
        <v>0.5</v>
      </c>
      <c r="DO55" s="24">
        <v>0.3</v>
      </c>
      <c r="DP55" s="24">
        <v>0.5</v>
      </c>
      <c r="DQ55" s="24">
        <v>0.4</v>
      </c>
      <c r="DR55" s="24">
        <v>0.049537</v>
      </c>
      <c r="DS55" s="24">
        <v>13.6</v>
      </c>
      <c r="DT55" s="24">
        <v>16.0</v>
      </c>
    </row>
    <row r="56">
      <c r="A56" s="18">
        <v>2009.0</v>
      </c>
      <c r="B56" s="24">
        <v>0.030417</v>
      </c>
      <c r="C56" s="24">
        <v>0.03036</v>
      </c>
      <c r="D56" s="24">
        <v>2.1</v>
      </c>
      <c r="E56" s="24">
        <v>0.4</v>
      </c>
      <c r="F56" s="24">
        <v>0.2</v>
      </c>
      <c r="G56" s="24">
        <v>0.1</v>
      </c>
      <c r="H56" s="24">
        <v>0.125176</v>
      </c>
      <c r="I56" s="24">
        <v>3.2</v>
      </c>
      <c r="J56" s="24">
        <v>0.009001</v>
      </c>
      <c r="K56" s="24">
        <v>1.3</v>
      </c>
      <c r="L56" s="24">
        <v>0.3</v>
      </c>
      <c r="M56" s="177">
        <v>0.33556994</v>
      </c>
      <c r="N56" s="24">
        <v>1.7</v>
      </c>
      <c r="O56" s="24">
        <v>1.2</v>
      </c>
      <c r="P56" s="177">
        <v>0.2</v>
      </c>
      <c r="Q56" s="24">
        <v>0.3</v>
      </c>
      <c r="R56" s="24">
        <v>23.6</v>
      </c>
      <c r="S56" s="24">
        <v>0.5</v>
      </c>
      <c r="T56" s="24">
        <v>1.1</v>
      </c>
      <c r="U56" s="24">
        <v>1.6</v>
      </c>
      <c r="V56" s="24">
        <v>0.9</v>
      </c>
      <c r="W56" s="24">
        <v>4.9</v>
      </c>
      <c r="X56" s="24">
        <v>0.385706</v>
      </c>
      <c r="Y56" s="24">
        <v>1.1</v>
      </c>
      <c r="Z56" s="24">
        <v>5.0</v>
      </c>
      <c r="AA56" s="24">
        <v>2.8</v>
      </c>
      <c r="AB56" s="24">
        <v>0.2</v>
      </c>
      <c r="AC56" s="24">
        <v>0.095238095</v>
      </c>
      <c r="AD56" s="24">
        <v>3.3</v>
      </c>
      <c r="AE56" s="24">
        <v>0.3</v>
      </c>
      <c r="AF56" s="24">
        <v>0.152489</v>
      </c>
      <c r="AG56" s="24">
        <v>3.9</v>
      </c>
      <c r="AH56" s="24">
        <v>1.3</v>
      </c>
      <c r="AI56" s="177">
        <v>0.222703893</v>
      </c>
      <c r="AJ56" s="24">
        <v>1.9</v>
      </c>
      <c r="AK56" s="24">
        <v>1.4</v>
      </c>
      <c r="AL56" s="24">
        <v>0.3</v>
      </c>
      <c r="AM56" s="177">
        <v>0.011013004</v>
      </c>
      <c r="AN56" s="24">
        <v>0.6</v>
      </c>
      <c r="AO56" s="24">
        <v>6.5</v>
      </c>
      <c r="AP56" s="24">
        <v>0.8</v>
      </c>
      <c r="AQ56" s="177">
        <v>2.638763</v>
      </c>
      <c r="AR56" s="24">
        <v>1.5</v>
      </c>
      <c r="AS56" s="177">
        <v>0.475134</v>
      </c>
      <c r="AT56" s="24">
        <v>4.8</v>
      </c>
      <c r="AU56" s="24">
        <v>2.1</v>
      </c>
      <c r="AV56" s="24">
        <v>0.2</v>
      </c>
      <c r="AW56" s="24">
        <v>2.0</v>
      </c>
      <c r="AX56" s="177">
        <v>0.2</v>
      </c>
      <c r="AY56" s="24">
        <v>0.6</v>
      </c>
      <c r="AZ56" s="24">
        <v>1.6</v>
      </c>
      <c r="BA56" s="24">
        <v>1.5</v>
      </c>
      <c r="BB56" s="24">
        <v>3.0</v>
      </c>
      <c r="BC56" s="24">
        <v>0.5</v>
      </c>
      <c r="BD56" s="204">
        <v>0.3</v>
      </c>
      <c r="BE56" s="175">
        <v>0.333</v>
      </c>
      <c r="BF56" s="24">
        <v>0.1</v>
      </c>
      <c r="BG56" s="177">
        <v>0.226268</v>
      </c>
      <c r="BH56" s="24">
        <v>1.8</v>
      </c>
      <c r="BI56" s="24">
        <v>0.1</v>
      </c>
      <c r="BJ56" s="24">
        <v>6.1</v>
      </c>
      <c r="BK56" s="24">
        <v>0.1</v>
      </c>
      <c r="BL56" s="24">
        <v>0.2</v>
      </c>
      <c r="BM56" s="24">
        <v>0.069399</v>
      </c>
      <c r="BN56" s="24">
        <v>23.2</v>
      </c>
      <c r="BO56" s="24">
        <v>1.5</v>
      </c>
      <c r="BP56" s="24">
        <v>0.4</v>
      </c>
      <c r="BQ56" s="24">
        <v>11.6</v>
      </c>
      <c r="BR56" s="24">
        <v>0.6</v>
      </c>
      <c r="BS56" s="24">
        <v>1.3</v>
      </c>
      <c r="BT56" s="24">
        <v>0.8</v>
      </c>
      <c r="BU56" s="24">
        <v>1.1</v>
      </c>
      <c r="BV56" s="24">
        <v>0.2</v>
      </c>
      <c r="BW56" s="24" t="str">
        <f>0.016251/BW69</f>
        <v>0.03963658537</v>
      </c>
      <c r="BX56" s="24">
        <v>0.1</v>
      </c>
      <c r="BY56" s="24">
        <v>11.2</v>
      </c>
      <c r="BZ56" s="24">
        <v>0.9</v>
      </c>
      <c r="CA56" s="24">
        <v>15.0</v>
      </c>
      <c r="CB56" s="24">
        <v>0.3</v>
      </c>
      <c r="CC56" s="177">
        <v>0.314756</v>
      </c>
      <c r="CD56" s="174"/>
      <c r="CE56" s="24">
        <v>0.3</v>
      </c>
      <c r="CF56" s="24">
        <v>0.8</v>
      </c>
      <c r="CG56" s="24">
        <v>3.5</v>
      </c>
      <c r="CH56" s="24">
        <v>0.045878</v>
      </c>
      <c r="CI56" s="24">
        <v>0.7</v>
      </c>
      <c r="CJ56" s="24">
        <v>0.8</v>
      </c>
      <c r="CK56" s="24">
        <v>0.4</v>
      </c>
      <c r="CL56" s="24">
        <v>0.3</v>
      </c>
      <c r="CM56" s="24">
        <v>0.024001</v>
      </c>
      <c r="CN56" s="24">
        <v>0.5</v>
      </c>
      <c r="CO56" s="205"/>
      <c r="CP56" s="24">
        <v>3.2</v>
      </c>
      <c r="CQ56" s="24"/>
      <c r="CR56" s="25">
        <v>1.2</v>
      </c>
      <c r="CS56" s="24">
        <v>0.7</v>
      </c>
      <c r="CT56" s="24">
        <v>1.7</v>
      </c>
      <c r="CU56" s="24">
        <v>0.6</v>
      </c>
      <c r="CV56" s="24">
        <v>19.2</v>
      </c>
      <c r="CW56" s="24">
        <v>2.8</v>
      </c>
      <c r="CX56" s="24">
        <v>0.4</v>
      </c>
      <c r="CY56" s="24">
        <v>0.028064</v>
      </c>
      <c r="CZ56" s="24">
        <v>0.2</v>
      </c>
      <c r="DA56" s="24">
        <v>1.2</v>
      </c>
      <c r="DB56" s="24">
        <v>26.7</v>
      </c>
      <c r="DC56" s="24">
        <v>0.3</v>
      </c>
      <c r="DD56" s="24">
        <v>1.3</v>
      </c>
      <c r="DE56" s="174"/>
      <c r="DF56" s="24">
        <v>3.3</v>
      </c>
      <c r="DG56" s="24">
        <v>1.2</v>
      </c>
      <c r="DH56" s="24">
        <v>0.023713</v>
      </c>
      <c r="DI56" s="24">
        <v>6.9</v>
      </c>
      <c r="DJ56" s="24">
        <v>0.9</v>
      </c>
      <c r="DK56" s="24">
        <v>0.173997</v>
      </c>
      <c r="DL56" s="24">
        <v>5.8</v>
      </c>
      <c r="DM56" s="24">
        <v>0.372424</v>
      </c>
      <c r="DN56" s="24">
        <v>0.5</v>
      </c>
      <c r="DO56" s="24">
        <v>0.3</v>
      </c>
      <c r="DP56" s="24">
        <v>0.5</v>
      </c>
      <c r="DQ56" s="24">
        <v>0.4</v>
      </c>
      <c r="DR56" s="24">
        <v>0.052102</v>
      </c>
      <c r="DS56" s="24">
        <v>13.5</v>
      </c>
      <c r="DT56" s="24">
        <v>15.7</v>
      </c>
    </row>
    <row r="57">
      <c r="A57" s="18">
        <v>2010.0</v>
      </c>
      <c r="B57" s="24">
        <v>0.032479</v>
      </c>
      <c r="C57" s="24">
        <v>0.032886</v>
      </c>
      <c r="D57" s="24">
        <v>2.1</v>
      </c>
      <c r="E57" s="24">
        <v>0.4</v>
      </c>
      <c r="F57" s="24">
        <v>0.2</v>
      </c>
      <c r="G57" s="24">
        <v>0.1</v>
      </c>
      <c r="H57" s="24">
        <v>0.13943</v>
      </c>
      <c r="I57" s="24">
        <v>3.2</v>
      </c>
      <c r="J57" s="24">
        <v>0.0097</v>
      </c>
      <c r="K57" s="24">
        <v>1.3</v>
      </c>
      <c r="L57" s="24">
        <v>0.4</v>
      </c>
      <c r="M57" s="177">
        <v>0.364149071</v>
      </c>
      <c r="N57" s="24">
        <v>1.7</v>
      </c>
      <c r="O57" s="24">
        <v>1.2</v>
      </c>
      <c r="P57" s="177">
        <v>0.2</v>
      </c>
      <c r="Q57" s="24">
        <v>0.3</v>
      </c>
      <c r="R57" s="24">
        <v>23.5</v>
      </c>
      <c r="S57" s="24">
        <v>0.5</v>
      </c>
      <c r="T57" s="24">
        <v>1.0</v>
      </c>
      <c r="U57" s="24">
        <v>1.5</v>
      </c>
      <c r="V57" s="24">
        <v>0.8</v>
      </c>
      <c r="W57" s="24">
        <v>4.8</v>
      </c>
      <c r="X57" s="24">
        <v>0.403321</v>
      </c>
      <c r="Y57" s="24">
        <v>1.1</v>
      </c>
      <c r="Z57" s="24">
        <v>4.8</v>
      </c>
      <c r="AA57" s="24">
        <v>2.7</v>
      </c>
      <c r="AB57" s="24">
        <v>0.2</v>
      </c>
      <c r="AC57" s="174"/>
      <c r="AD57" s="24">
        <v>3.2</v>
      </c>
      <c r="AE57" s="24">
        <v>0.3</v>
      </c>
      <c r="AF57" s="24">
        <v>0.181795</v>
      </c>
      <c r="AG57" s="24">
        <v>3.8</v>
      </c>
      <c r="AH57" s="24">
        <v>1.2</v>
      </c>
      <c r="AI57" s="177">
        <v>0.232020113</v>
      </c>
      <c r="AJ57" s="24">
        <v>1.9</v>
      </c>
      <c r="AK57" s="24">
        <v>1.4</v>
      </c>
      <c r="AL57" s="24">
        <v>0.3</v>
      </c>
      <c r="AM57" s="177">
        <v>0.011981479</v>
      </c>
      <c r="AN57" s="24">
        <v>0.6</v>
      </c>
      <c r="AO57" s="24">
        <v>6.5</v>
      </c>
      <c r="AP57" s="24">
        <v>0.8</v>
      </c>
      <c r="AQ57" s="177">
        <v>2.845257</v>
      </c>
      <c r="AR57" s="24">
        <v>1.4</v>
      </c>
      <c r="AS57" s="177">
        <v>0.493674</v>
      </c>
      <c r="AT57" s="24">
        <v>4.6</v>
      </c>
      <c r="AU57" s="24">
        <v>2.1</v>
      </c>
      <c r="AV57" s="24">
        <v>0.2</v>
      </c>
      <c r="AW57" s="24">
        <v>1.9</v>
      </c>
      <c r="AX57" s="177">
        <v>0.2</v>
      </c>
      <c r="AY57" s="24">
        <v>0.6</v>
      </c>
      <c r="AZ57" s="24">
        <v>1.6</v>
      </c>
      <c r="BA57" s="24">
        <v>1.5</v>
      </c>
      <c r="BB57" s="24">
        <v>2.8</v>
      </c>
      <c r="BC57" s="24">
        <v>0.5</v>
      </c>
      <c r="BD57" s="204">
        <v>0.3</v>
      </c>
      <c r="BE57" s="175">
        <v>0.368</v>
      </c>
      <c r="BF57" s="24">
        <v>0.1</v>
      </c>
      <c r="BG57" s="177">
        <v>0.239406</v>
      </c>
      <c r="BH57" s="24">
        <v>1.7</v>
      </c>
      <c r="BI57" s="24">
        <v>0.1</v>
      </c>
      <c r="BJ57" s="24">
        <v>6.1</v>
      </c>
      <c r="BK57" s="24">
        <v>0.2</v>
      </c>
      <c r="BL57" s="24">
        <v>0.3</v>
      </c>
      <c r="BM57" s="24">
        <v>0.070889</v>
      </c>
      <c r="BN57" s="24">
        <v>23.1</v>
      </c>
      <c r="BO57" s="24">
        <v>1.4</v>
      </c>
      <c r="BP57" s="24">
        <v>0.4</v>
      </c>
      <c r="BQ57" s="24">
        <v>11.2</v>
      </c>
      <c r="BR57" s="24">
        <v>0.5</v>
      </c>
      <c r="BS57" s="24">
        <v>1.3</v>
      </c>
      <c r="BT57" s="24">
        <v>0.7</v>
      </c>
      <c r="BU57" s="24">
        <v>1.1</v>
      </c>
      <c r="BV57" s="24">
        <v>0.2</v>
      </c>
      <c r="BW57" s="24" t="str">
        <f>0.022064/BW69</f>
        <v>0.05381463415</v>
      </c>
      <c r="BX57" s="24">
        <v>0.1</v>
      </c>
      <c r="BY57" s="24">
        <v>11.2</v>
      </c>
      <c r="BZ57" s="24">
        <v>0.8</v>
      </c>
      <c r="CA57" s="24">
        <v>14.7</v>
      </c>
      <c r="CB57" s="24">
        <v>0.3</v>
      </c>
      <c r="CC57" s="177">
        <v>0.329109</v>
      </c>
      <c r="CD57" s="174"/>
      <c r="CE57" s="24">
        <v>0.3</v>
      </c>
      <c r="CF57" s="24">
        <v>0.7</v>
      </c>
      <c r="CG57" s="24">
        <v>3.5</v>
      </c>
      <c r="CH57" s="24">
        <v>0.05391</v>
      </c>
      <c r="CI57" s="24">
        <v>0.7</v>
      </c>
      <c r="CJ57" s="24">
        <v>0.8</v>
      </c>
      <c r="CK57" s="24">
        <v>0.4</v>
      </c>
      <c r="CL57" s="24">
        <v>0.3</v>
      </c>
      <c r="CM57" s="24">
        <v>0.029641</v>
      </c>
      <c r="CN57" s="24">
        <v>0.5</v>
      </c>
      <c r="CO57" s="205"/>
      <c r="CP57" s="24">
        <v>3.1</v>
      </c>
      <c r="CQ57" s="24"/>
      <c r="CR57" s="25">
        <v>1.1</v>
      </c>
      <c r="CS57" s="24">
        <v>0.7</v>
      </c>
      <c r="CT57" s="24">
        <v>1.6</v>
      </c>
      <c r="CU57" s="24">
        <v>0.6</v>
      </c>
      <c r="CV57" s="24">
        <v>18.9</v>
      </c>
      <c r="CW57" s="24">
        <v>2.7</v>
      </c>
      <c r="CX57" s="24">
        <v>0.4</v>
      </c>
      <c r="CY57" s="176"/>
      <c r="CZ57" s="24">
        <v>0.2</v>
      </c>
      <c r="DA57" s="24">
        <v>1.2</v>
      </c>
      <c r="DB57" s="24">
        <v>27.2</v>
      </c>
      <c r="DC57" s="24">
        <v>0.3</v>
      </c>
      <c r="DD57" s="24">
        <v>1.3</v>
      </c>
      <c r="DE57" s="174"/>
      <c r="DF57" s="24">
        <v>3.1</v>
      </c>
      <c r="DG57" s="24">
        <v>1.2</v>
      </c>
      <c r="DH57" s="24">
        <v>0.02694</v>
      </c>
      <c r="DI57" s="24">
        <v>7.0</v>
      </c>
      <c r="DJ57" s="24">
        <v>0.9</v>
      </c>
      <c r="DK57" s="24">
        <v>0.179412</v>
      </c>
      <c r="DL57" s="24">
        <v>5.6</v>
      </c>
      <c r="DM57" s="24">
        <v>0.372397</v>
      </c>
      <c r="DN57" s="24">
        <v>0.5</v>
      </c>
      <c r="DO57" s="24">
        <v>0.3</v>
      </c>
      <c r="DP57" s="24">
        <v>0.5</v>
      </c>
      <c r="DQ57" s="24">
        <v>0.5</v>
      </c>
      <c r="DR57" s="24">
        <v>0.05361</v>
      </c>
      <c r="DS57" s="24">
        <v>13.5</v>
      </c>
      <c r="DT57" s="24">
        <v>15.5</v>
      </c>
    </row>
    <row r="58">
      <c r="A58" s="18">
        <v>2011.0</v>
      </c>
      <c r="B58" s="24">
        <v>0.032908</v>
      </c>
      <c r="C58" s="24">
        <v>0.034957</v>
      </c>
      <c r="D58" s="24">
        <v>2.2</v>
      </c>
      <c r="E58" s="24">
        <v>0.4</v>
      </c>
      <c r="F58" s="24">
        <v>0.2</v>
      </c>
      <c r="G58" s="24">
        <v>0.2</v>
      </c>
      <c r="H58" s="24">
        <v>0.152539</v>
      </c>
      <c r="I58" s="24">
        <v>3.2</v>
      </c>
      <c r="J58" s="24">
        <v>0.010129</v>
      </c>
      <c r="K58" s="24">
        <v>1.4</v>
      </c>
      <c r="L58" s="24">
        <v>0.4</v>
      </c>
      <c r="M58" s="177">
        <v>0.381188224</v>
      </c>
      <c r="N58" s="24">
        <v>1.7</v>
      </c>
      <c r="O58" s="24">
        <v>1.2</v>
      </c>
      <c r="P58" s="177">
        <v>0.2</v>
      </c>
      <c r="Q58" s="24">
        <v>0.3</v>
      </c>
      <c r="R58" s="24">
        <v>23.3</v>
      </c>
      <c r="S58" s="24">
        <v>0.5</v>
      </c>
      <c r="T58" s="24">
        <v>1.0</v>
      </c>
      <c r="U58" s="24">
        <v>1.4</v>
      </c>
      <c r="V58" s="24">
        <v>0.8</v>
      </c>
      <c r="W58" s="24">
        <v>4.8</v>
      </c>
      <c r="X58" s="24">
        <v>0.426572</v>
      </c>
      <c r="Y58" s="24">
        <v>1.0</v>
      </c>
      <c r="Z58" s="24">
        <v>4.5</v>
      </c>
      <c r="AA58" s="24">
        <v>2.6</v>
      </c>
      <c r="AB58" s="24">
        <v>0.2</v>
      </c>
      <c r="AC58" s="24">
        <v>0.100645161</v>
      </c>
      <c r="AD58" s="24">
        <v>3.1</v>
      </c>
      <c r="AE58" s="24">
        <v>0.3</v>
      </c>
      <c r="AF58" s="24">
        <v>0.200185</v>
      </c>
      <c r="AG58" s="24">
        <v>3.7</v>
      </c>
      <c r="AH58" s="24">
        <v>1.1</v>
      </c>
      <c r="AI58" s="177">
        <v>0.24363896</v>
      </c>
      <c r="AJ58" s="24">
        <v>1.8</v>
      </c>
      <c r="AK58" s="24">
        <v>1.3</v>
      </c>
      <c r="AL58" s="24">
        <v>0.3</v>
      </c>
      <c r="AM58" s="177">
        <v>0.013127599</v>
      </c>
      <c r="AN58" s="24">
        <v>0.6</v>
      </c>
      <c r="AO58" s="24">
        <v>6.3</v>
      </c>
      <c r="AP58" s="24">
        <v>0.7</v>
      </c>
      <c r="AQ58" s="177">
        <v>2.888838</v>
      </c>
      <c r="AR58" s="24">
        <v>1.3</v>
      </c>
      <c r="AS58" s="177">
        <v>0.512591</v>
      </c>
      <c r="AT58" s="24">
        <v>4.4</v>
      </c>
      <c r="AU58" s="24">
        <v>2.0</v>
      </c>
      <c r="AV58" s="24">
        <v>0.3</v>
      </c>
      <c r="AW58" s="24">
        <v>1.9</v>
      </c>
      <c r="AX58" s="177">
        <v>0.2</v>
      </c>
      <c r="AY58" s="24">
        <v>0.6</v>
      </c>
      <c r="AZ58" s="24">
        <v>1.6</v>
      </c>
      <c r="BA58" s="24">
        <v>1.5</v>
      </c>
      <c r="BB58" s="24">
        <v>2.5</v>
      </c>
      <c r="BC58" s="24">
        <v>0.5</v>
      </c>
      <c r="BD58" s="204">
        <v>0.3</v>
      </c>
      <c r="BE58" s="175">
        <v>0.393</v>
      </c>
      <c r="BF58" s="24">
        <v>0.1</v>
      </c>
      <c r="BG58" s="177">
        <v>0.238447</v>
      </c>
      <c r="BH58" s="24">
        <v>1.7</v>
      </c>
      <c r="BI58" s="24">
        <v>0.1</v>
      </c>
      <c r="BJ58" s="24">
        <v>6.0</v>
      </c>
      <c r="BK58" s="24">
        <v>0.2</v>
      </c>
      <c r="BL58" s="24">
        <v>0.3</v>
      </c>
      <c r="BM58" s="24">
        <v>0.073959</v>
      </c>
      <c r="BN58" s="24">
        <v>23.1</v>
      </c>
      <c r="BO58" s="24">
        <v>1.3</v>
      </c>
      <c r="BP58" s="24">
        <v>0.3</v>
      </c>
      <c r="BQ58" s="24">
        <v>10.8</v>
      </c>
      <c r="BR58" s="24">
        <v>0.5</v>
      </c>
      <c r="BS58" s="24">
        <v>1.3</v>
      </c>
      <c r="BT58" s="24">
        <v>0.7</v>
      </c>
      <c r="BU58" s="24">
        <v>1.0</v>
      </c>
      <c r="BV58" s="24">
        <v>0.2</v>
      </c>
      <c r="BW58" s="24" t="str">
        <f>0.027388/BW69</f>
        <v>0.0668</v>
      </c>
      <c r="BX58" s="24">
        <v>0.1</v>
      </c>
      <c r="BY58" s="24">
        <v>11.1</v>
      </c>
      <c r="BZ58" s="24">
        <v>0.8</v>
      </c>
      <c r="CA58" s="24">
        <v>14.4</v>
      </c>
      <c r="CB58" s="24">
        <v>0.3</v>
      </c>
      <c r="CC58" s="177">
        <v>0.336917</v>
      </c>
      <c r="CD58" s="174"/>
      <c r="CE58" s="24">
        <v>0.3</v>
      </c>
      <c r="CF58" s="24">
        <v>0.6</v>
      </c>
      <c r="CG58" s="24">
        <v>3.4</v>
      </c>
      <c r="CH58" s="24">
        <v>0.06278</v>
      </c>
      <c r="CI58" s="24">
        <v>0.7</v>
      </c>
      <c r="CJ58" s="24">
        <v>0.8</v>
      </c>
      <c r="CK58" s="24">
        <v>0.4</v>
      </c>
      <c r="CL58" s="24">
        <v>0.3</v>
      </c>
      <c r="CM58" s="24">
        <v>0.038988</v>
      </c>
      <c r="CN58" s="24">
        <v>0.6</v>
      </c>
      <c r="CO58" s="206" t="s">
        <v>543</v>
      </c>
      <c r="CP58" s="24">
        <v>3.1</v>
      </c>
      <c r="CQ58" s="24">
        <v>0.559613</v>
      </c>
      <c r="CR58" s="25">
        <v>1.0</v>
      </c>
      <c r="CS58" s="24">
        <v>0.7</v>
      </c>
      <c r="CT58" s="24">
        <v>1.6</v>
      </c>
      <c r="CU58" s="24">
        <v>0.5</v>
      </c>
      <c r="CV58" s="24">
        <v>18.8</v>
      </c>
      <c r="CW58" s="24">
        <v>2.7</v>
      </c>
      <c r="CX58" s="24">
        <v>0.4</v>
      </c>
      <c r="CY58" s="24">
        <v>0.023477</v>
      </c>
      <c r="CZ58" s="24">
        <v>0.2</v>
      </c>
      <c r="DA58" s="24">
        <v>1.2</v>
      </c>
      <c r="DB58" s="24">
        <v>27.6</v>
      </c>
      <c r="DC58" s="24">
        <v>0.3</v>
      </c>
      <c r="DD58" s="24">
        <v>1.3</v>
      </c>
      <c r="DE58" s="174"/>
      <c r="DF58" s="24">
        <v>2.9</v>
      </c>
      <c r="DG58" s="24">
        <v>1.2</v>
      </c>
      <c r="DH58" s="24">
        <v>0.030126</v>
      </c>
      <c r="DI58" s="24">
        <v>7.1</v>
      </c>
      <c r="DJ58" s="24">
        <v>0.8</v>
      </c>
      <c r="DK58" s="24">
        <v>0.186397</v>
      </c>
      <c r="DL58" s="24">
        <v>5.4</v>
      </c>
      <c r="DM58" s="24">
        <v>0.370589</v>
      </c>
      <c r="DN58" s="24">
        <v>0.5</v>
      </c>
      <c r="DO58" s="24">
        <v>0.2</v>
      </c>
      <c r="DP58" s="24">
        <v>0.5</v>
      </c>
      <c r="DQ58" s="24">
        <v>0.5</v>
      </c>
      <c r="DR58" s="24">
        <v>0.05594</v>
      </c>
      <c r="DS58" s="24">
        <v>13.4</v>
      </c>
      <c r="DT58" s="24">
        <v>15.3</v>
      </c>
    </row>
    <row r="59">
      <c r="A59" s="18">
        <v>2012.0</v>
      </c>
      <c r="B59" s="24">
        <v>0.034366</v>
      </c>
      <c r="C59" s="24">
        <v>0.036521</v>
      </c>
      <c r="D59" s="24">
        <v>2.2</v>
      </c>
      <c r="E59" s="24">
        <v>0.4</v>
      </c>
      <c r="F59" s="24">
        <v>0.2</v>
      </c>
      <c r="G59" s="24">
        <v>0.2</v>
      </c>
      <c r="H59" s="24">
        <v>0.168266</v>
      </c>
      <c r="I59" s="24">
        <v>3.2</v>
      </c>
      <c r="J59" s="24">
        <v>0.010437</v>
      </c>
      <c r="K59" s="24">
        <v>1.4</v>
      </c>
      <c r="L59" s="24">
        <v>0.4</v>
      </c>
      <c r="M59" s="177">
        <v>0.410458963</v>
      </c>
      <c r="N59" s="24">
        <v>1.6</v>
      </c>
      <c r="O59" s="24">
        <v>1.1</v>
      </c>
      <c r="P59" s="177">
        <v>0.2</v>
      </c>
      <c r="Q59" s="24">
        <v>0.3</v>
      </c>
      <c r="R59" s="24">
        <v>23.1</v>
      </c>
      <c r="S59" s="24">
        <v>0.6</v>
      </c>
      <c r="T59" s="24">
        <v>0.9</v>
      </c>
      <c r="U59" s="24">
        <v>1.3</v>
      </c>
      <c r="V59" s="24">
        <v>0.7</v>
      </c>
      <c r="W59" s="24">
        <v>4.7</v>
      </c>
      <c r="X59" s="174"/>
      <c r="Y59" s="24">
        <v>1.0</v>
      </c>
      <c r="Z59" s="24">
        <v>4.3</v>
      </c>
      <c r="AA59" s="24">
        <v>2.4</v>
      </c>
      <c r="AB59" s="24">
        <v>0.2</v>
      </c>
      <c r="AC59" s="174"/>
      <c r="AD59" s="24">
        <v>3.0</v>
      </c>
      <c r="AE59" s="24">
        <v>0.3</v>
      </c>
      <c r="AF59" s="24">
        <v>0.236542</v>
      </c>
      <c r="AG59" s="24">
        <v>3.6</v>
      </c>
      <c r="AH59" s="24">
        <v>1.0</v>
      </c>
      <c r="AI59" s="177">
        <v>0.255032377</v>
      </c>
      <c r="AJ59" s="24">
        <v>1.7</v>
      </c>
      <c r="AK59" s="24">
        <v>1.2</v>
      </c>
      <c r="AL59" s="24">
        <v>0.3</v>
      </c>
      <c r="AM59" s="177">
        <v>0.01404743</v>
      </c>
      <c r="AN59" s="24">
        <v>0.6</v>
      </c>
      <c r="AO59" s="24">
        <v>6.0</v>
      </c>
      <c r="AP59" s="24">
        <v>0.7</v>
      </c>
      <c r="AQ59" s="177">
        <v>2.937128</v>
      </c>
      <c r="AR59" s="24">
        <v>1.3</v>
      </c>
      <c r="AS59" s="176"/>
      <c r="AT59" s="24">
        <v>4.2</v>
      </c>
      <c r="AU59" s="24">
        <v>2.0</v>
      </c>
      <c r="AV59" s="24">
        <v>0.3</v>
      </c>
      <c r="AW59" s="24">
        <v>1.8</v>
      </c>
      <c r="AX59" s="177">
        <v>0.2</v>
      </c>
      <c r="AY59" s="24">
        <v>0.6</v>
      </c>
      <c r="AZ59" s="24">
        <v>1.6</v>
      </c>
      <c r="BA59" s="24">
        <v>1.5</v>
      </c>
      <c r="BB59" s="24">
        <v>2.3</v>
      </c>
      <c r="BC59" s="24">
        <v>0.4</v>
      </c>
      <c r="BD59" s="204">
        <v>0.3</v>
      </c>
      <c r="BE59" s="175">
        <v>0.419</v>
      </c>
      <c r="BF59" s="24">
        <v>0.1</v>
      </c>
      <c r="BG59" s="177">
        <v>0.236137</v>
      </c>
      <c r="BH59" s="24">
        <v>1.7</v>
      </c>
      <c r="BI59" s="24">
        <v>0.1</v>
      </c>
      <c r="BJ59" s="24">
        <v>6.0</v>
      </c>
      <c r="BK59" s="24">
        <v>0.2</v>
      </c>
      <c r="BL59" s="24">
        <v>0.3</v>
      </c>
      <c r="BM59" s="24">
        <v>0.081254</v>
      </c>
      <c r="BN59" s="24">
        <v>23.0</v>
      </c>
      <c r="BO59" s="24">
        <v>1.3</v>
      </c>
      <c r="BP59" s="24">
        <v>0.3</v>
      </c>
      <c r="BQ59" s="24">
        <v>10.3</v>
      </c>
      <c r="BR59" s="24">
        <v>0.5</v>
      </c>
      <c r="BS59" s="24">
        <v>1.3</v>
      </c>
      <c r="BT59" s="24">
        <v>0.7</v>
      </c>
      <c r="BU59" s="24">
        <v>1.0</v>
      </c>
      <c r="BV59" s="24">
        <v>0.2</v>
      </c>
      <c r="BW59" s="24" t="str">
        <f>0.033156/BW69</f>
        <v>0.08086829268</v>
      </c>
      <c r="BX59" s="24">
        <v>0.1</v>
      </c>
      <c r="BY59" s="24">
        <v>11.0</v>
      </c>
      <c r="BZ59" s="24">
        <v>0.8</v>
      </c>
      <c r="CA59" s="24">
        <v>14.1</v>
      </c>
      <c r="CB59" s="24">
        <v>0.3</v>
      </c>
      <c r="CC59" s="177">
        <v>0.351989</v>
      </c>
      <c r="CD59" s="174"/>
      <c r="CE59" s="24">
        <v>0.3</v>
      </c>
      <c r="CF59" s="24">
        <v>0.6</v>
      </c>
      <c r="CG59" s="24">
        <v>3.3</v>
      </c>
      <c r="CH59" s="24">
        <v>0.072265</v>
      </c>
      <c r="CI59" s="24">
        <v>0.7</v>
      </c>
      <c r="CJ59" s="24">
        <v>0.8</v>
      </c>
      <c r="CK59" s="24">
        <v>0.4</v>
      </c>
      <c r="CL59" s="24">
        <v>0.3</v>
      </c>
      <c r="CM59" s="24">
        <v>0.047384</v>
      </c>
      <c r="CN59" s="24">
        <v>0.6</v>
      </c>
      <c r="CO59" s="205"/>
      <c r="CP59" s="24">
        <v>3.1</v>
      </c>
      <c r="CQ59" s="24">
        <v>0.464161</v>
      </c>
      <c r="CR59" s="25">
        <v>0.9</v>
      </c>
      <c r="CS59" s="24">
        <v>0.6</v>
      </c>
      <c r="CT59" s="24">
        <v>1.5</v>
      </c>
      <c r="CU59" s="24">
        <v>0.5</v>
      </c>
      <c r="CV59" s="24">
        <v>18.8</v>
      </c>
      <c r="CW59" s="24">
        <v>2.6</v>
      </c>
      <c r="CX59" s="24">
        <v>0.4</v>
      </c>
      <c r="CY59" s="24">
        <v>0.026672</v>
      </c>
      <c r="CZ59" s="24">
        <v>0.2</v>
      </c>
      <c r="DA59" s="24">
        <v>1.1</v>
      </c>
      <c r="DB59" s="24">
        <v>28.0</v>
      </c>
      <c r="DC59" s="24">
        <v>0.3</v>
      </c>
      <c r="DD59" s="24">
        <v>1.2</v>
      </c>
      <c r="DE59" s="174"/>
      <c r="DF59" s="24">
        <v>2.8</v>
      </c>
      <c r="DG59" s="24">
        <v>1.2</v>
      </c>
      <c r="DH59" s="24">
        <v>0.033409</v>
      </c>
      <c r="DI59" s="24">
        <v>7.2</v>
      </c>
      <c r="DJ59" s="24">
        <v>0.8</v>
      </c>
      <c r="DK59" s="24">
        <v>0.191276</v>
      </c>
      <c r="DL59" s="24">
        <v>5.2</v>
      </c>
      <c r="DM59" s="24">
        <v>0.372369</v>
      </c>
      <c r="DN59" s="24">
        <v>0.5</v>
      </c>
      <c r="DO59" s="24">
        <v>0.2</v>
      </c>
      <c r="DP59" s="24">
        <v>0.5</v>
      </c>
      <c r="DQ59" s="24">
        <v>0.5</v>
      </c>
      <c r="DR59" s="24">
        <v>0.058106</v>
      </c>
      <c r="DS59" s="24">
        <v>13.3</v>
      </c>
      <c r="DT59" s="24">
        <v>15.2</v>
      </c>
    </row>
    <row r="60">
      <c r="A60" s="18">
        <v>2013.0</v>
      </c>
      <c r="B60" s="24">
        <v>0.035215</v>
      </c>
      <c r="C60" s="24">
        <v>0.038089</v>
      </c>
      <c r="D60" s="24">
        <v>2.2</v>
      </c>
      <c r="E60" s="24">
        <v>0.4</v>
      </c>
      <c r="F60" s="24">
        <v>0.2</v>
      </c>
      <c r="G60" s="24">
        <v>0.2</v>
      </c>
      <c r="H60" s="24">
        <v>0.184329</v>
      </c>
      <c r="I60" s="24">
        <v>3.2</v>
      </c>
      <c r="J60" s="24">
        <v>0.010626</v>
      </c>
      <c r="K60" s="24">
        <v>1.5</v>
      </c>
      <c r="L60" s="24">
        <v>0.5</v>
      </c>
      <c r="M60" s="24"/>
      <c r="N60" s="24">
        <v>1.6</v>
      </c>
      <c r="O60" s="24">
        <v>1.1</v>
      </c>
      <c r="P60" s="24">
        <v>0.13</v>
      </c>
      <c r="Q60" s="24">
        <v>0.3</v>
      </c>
      <c r="R60" s="24">
        <v>22.8</v>
      </c>
      <c r="S60" s="24">
        <v>0.6</v>
      </c>
      <c r="T60" s="24">
        <v>0.9</v>
      </c>
      <c r="U60" s="24">
        <v>1.2</v>
      </c>
      <c r="V60" s="24">
        <v>0.7</v>
      </c>
      <c r="W60" s="24">
        <v>4.6</v>
      </c>
      <c r="X60" s="174"/>
      <c r="Y60" s="24">
        <v>1.0</v>
      </c>
      <c r="Z60" s="24">
        <v>4.1</v>
      </c>
      <c r="AA60" s="24">
        <v>2.3</v>
      </c>
      <c r="AB60" s="24">
        <v>0.3</v>
      </c>
      <c r="AC60" s="24">
        <v>0.106020942</v>
      </c>
      <c r="AD60" s="24">
        <v>2.9</v>
      </c>
      <c r="AE60" s="24">
        <v>0.3</v>
      </c>
      <c r="AF60" s="24">
        <v>0.291674</v>
      </c>
      <c r="AG60" s="24">
        <v>3.4</v>
      </c>
      <c r="AH60" s="24">
        <v>1.0</v>
      </c>
      <c r="AI60" s="24"/>
      <c r="AJ60" s="24">
        <v>1.6</v>
      </c>
      <c r="AK60" s="24">
        <v>1.1</v>
      </c>
      <c r="AL60" s="24">
        <v>0.3</v>
      </c>
      <c r="AM60" s="24"/>
      <c r="AN60" s="24">
        <v>0.5</v>
      </c>
      <c r="AO60" s="24">
        <v>5.6</v>
      </c>
      <c r="AP60" s="24">
        <v>0.7</v>
      </c>
      <c r="AQ60" s="24"/>
      <c r="AR60" s="24">
        <v>1.2</v>
      </c>
      <c r="AS60" s="176"/>
      <c r="AT60" s="24">
        <v>4.0</v>
      </c>
      <c r="AU60" s="24">
        <v>1.9</v>
      </c>
      <c r="AV60" s="24">
        <v>0.3</v>
      </c>
      <c r="AW60" s="24">
        <v>1.7</v>
      </c>
      <c r="AX60" s="177">
        <v>0.2</v>
      </c>
      <c r="AY60" s="24">
        <v>0.6</v>
      </c>
      <c r="AZ60" s="24">
        <v>1.6</v>
      </c>
      <c r="BA60" s="24">
        <v>1.5</v>
      </c>
      <c r="BB60" s="24">
        <v>2.0</v>
      </c>
      <c r="BC60" s="24">
        <v>0.4</v>
      </c>
      <c r="BD60" s="176"/>
      <c r="BE60" s="175">
        <v>0.442</v>
      </c>
      <c r="BF60" s="24">
        <v>0.1</v>
      </c>
      <c r="BG60" s="24"/>
      <c r="BH60" s="24">
        <v>1.7</v>
      </c>
      <c r="BI60" s="24">
        <v>0.2</v>
      </c>
      <c r="BJ60" s="24">
        <v>6.0</v>
      </c>
      <c r="BK60" s="24">
        <v>0.2</v>
      </c>
      <c r="BL60" s="24">
        <v>0.3</v>
      </c>
      <c r="BM60" s="24">
        <v>0.084573</v>
      </c>
      <c r="BN60" s="24">
        <v>22.9</v>
      </c>
      <c r="BO60" s="24">
        <v>1.2</v>
      </c>
      <c r="BP60" s="24">
        <v>0.3</v>
      </c>
      <c r="BQ60" s="24">
        <v>9.9</v>
      </c>
      <c r="BR60" s="24">
        <v>0.5</v>
      </c>
      <c r="BS60" s="24">
        <v>1.3</v>
      </c>
      <c r="BT60" s="24">
        <v>0.6</v>
      </c>
      <c r="BU60" s="24">
        <v>1.0</v>
      </c>
      <c r="BV60" s="24">
        <v>0.2</v>
      </c>
      <c r="BW60" s="24" t="str">
        <f>0.039626/BW69</f>
        <v>0.09664878049</v>
      </c>
      <c r="BX60" s="24">
        <v>0.1</v>
      </c>
      <c r="BY60" s="24">
        <v>10.9</v>
      </c>
      <c r="BZ60" s="24">
        <v>0.8</v>
      </c>
      <c r="CA60" s="24">
        <v>13.8</v>
      </c>
      <c r="CB60" s="24">
        <v>0.2</v>
      </c>
      <c r="CC60" s="24"/>
      <c r="CD60" s="174"/>
      <c r="CE60" s="24">
        <v>0.3</v>
      </c>
      <c r="CF60" s="24">
        <v>0.5</v>
      </c>
      <c r="CG60" s="24">
        <v>3.2</v>
      </c>
      <c r="CH60" s="24">
        <v>0.082351</v>
      </c>
      <c r="CI60" s="24">
        <v>0.7</v>
      </c>
      <c r="CJ60" s="24">
        <v>0.8</v>
      </c>
      <c r="CK60" s="24">
        <v>0.4</v>
      </c>
      <c r="CL60" s="24">
        <v>0.3</v>
      </c>
      <c r="CM60" s="24">
        <v>0.062835</v>
      </c>
      <c r="CN60" s="24">
        <v>0.6</v>
      </c>
      <c r="CO60" s="205"/>
      <c r="CP60" s="24">
        <v>3.0</v>
      </c>
      <c r="CQ60" s="24"/>
      <c r="CR60" s="25">
        <v>0.8</v>
      </c>
      <c r="CS60" s="24">
        <v>0.6</v>
      </c>
      <c r="CT60" s="24">
        <v>1.5</v>
      </c>
      <c r="CU60" s="24">
        <v>0.5</v>
      </c>
      <c r="CV60" s="24">
        <v>18.9</v>
      </c>
      <c r="CW60" s="24">
        <v>2.6</v>
      </c>
      <c r="CX60" s="24">
        <v>0.4</v>
      </c>
      <c r="CY60" s="24">
        <v>0.029288</v>
      </c>
      <c r="CZ60" s="24">
        <v>0.2</v>
      </c>
      <c r="DA60" s="24">
        <v>1.1</v>
      </c>
      <c r="DB60" s="24">
        <v>28.4</v>
      </c>
      <c r="DC60" s="24">
        <v>0.3</v>
      </c>
      <c r="DD60" s="24">
        <v>1.2</v>
      </c>
      <c r="DE60" s="174"/>
      <c r="DF60" s="24">
        <v>2.6</v>
      </c>
      <c r="DG60" s="24">
        <v>1.2</v>
      </c>
      <c r="DH60" s="24">
        <v>0.036718</v>
      </c>
      <c r="DI60" s="24">
        <v>7.2</v>
      </c>
      <c r="DJ60" s="24">
        <v>0.8</v>
      </c>
      <c r="DK60" s="24">
        <v>0.19578</v>
      </c>
      <c r="DL60" s="24">
        <v>5.1</v>
      </c>
      <c r="DM60" s="174"/>
      <c r="DN60" s="24">
        <v>0.5</v>
      </c>
      <c r="DO60" s="24">
        <v>0.2</v>
      </c>
      <c r="DP60" s="24">
        <v>0.5</v>
      </c>
      <c r="DQ60" s="24">
        <v>0.5</v>
      </c>
      <c r="DR60" s="24">
        <v>0.060129</v>
      </c>
      <c r="DS60" s="24">
        <v>13.2</v>
      </c>
      <c r="DT60" s="24">
        <v>15.0</v>
      </c>
    </row>
    <row r="61">
      <c r="A61" s="18">
        <v>2014.0</v>
      </c>
      <c r="B61" s="24">
        <v>0.035941</v>
      </c>
      <c r="C61" s="24">
        <v>0.039217</v>
      </c>
      <c r="D61" s="24">
        <v>2.2</v>
      </c>
      <c r="E61" s="24">
        <v>0.4</v>
      </c>
      <c r="F61" s="24">
        <v>0.2</v>
      </c>
      <c r="G61" s="24">
        <v>0.2</v>
      </c>
      <c r="H61" s="24">
        <v>0.207822</v>
      </c>
      <c r="I61" s="24">
        <v>3.2</v>
      </c>
      <c r="J61" s="24">
        <v>0.0107</v>
      </c>
      <c r="K61" s="24">
        <v>1.5</v>
      </c>
      <c r="L61" s="24">
        <v>0.6</v>
      </c>
      <c r="M61" s="174"/>
      <c r="N61" s="24">
        <v>1.6</v>
      </c>
      <c r="O61" s="24">
        <v>1.1</v>
      </c>
      <c r="P61" s="174"/>
      <c r="Q61" s="24">
        <v>0.3</v>
      </c>
      <c r="R61" s="24">
        <v>22.5</v>
      </c>
      <c r="S61" s="24">
        <v>0.6</v>
      </c>
      <c r="T61" s="24">
        <v>0.9</v>
      </c>
      <c r="U61" s="24">
        <v>1.1</v>
      </c>
      <c r="V61" s="24">
        <v>0.7</v>
      </c>
      <c r="W61" s="24">
        <v>4.6</v>
      </c>
      <c r="X61" s="24">
        <v>0.451526</v>
      </c>
      <c r="Y61" s="24">
        <v>1.0</v>
      </c>
      <c r="Z61" s="24">
        <v>3.9</v>
      </c>
      <c r="AA61" s="24">
        <v>2.2</v>
      </c>
      <c r="AB61" s="24">
        <v>0.3</v>
      </c>
      <c r="AC61" s="24" t="s">
        <v>544</v>
      </c>
      <c r="AD61" s="24">
        <v>2.8</v>
      </c>
      <c r="AE61" s="24">
        <v>0.3</v>
      </c>
      <c r="AF61" s="24">
        <v>0.331462</v>
      </c>
      <c r="AG61" s="24">
        <v>3.3</v>
      </c>
      <c r="AH61" s="24">
        <v>0.9</v>
      </c>
      <c r="AI61" s="24"/>
      <c r="AJ61" s="24">
        <v>1.6</v>
      </c>
      <c r="AK61" s="24">
        <v>1.1</v>
      </c>
      <c r="AL61" s="24">
        <v>0.3</v>
      </c>
      <c r="AM61" s="24">
        <v>0.02</v>
      </c>
      <c r="AN61" s="24">
        <v>0.5</v>
      </c>
      <c r="AO61" s="24">
        <v>5.3</v>
      </c>
      <c r="AP61" s="24">
        <v>0.6</v>
      </c>
      <c r="AQ61" s="174"/>
      <c r="AR61" s="24">
        <v>1.2</v>
      </c>
      <c r="AS61" s="24">
        <v>0.5107917</v>
      </c>
      <c r="AT61" s="24">
        <v>3.9</v>
      </c>
      <c r="AU61" s="24">
        <v>1.9</v>
      </c>
      <c r="AV61" s="24">
        <v>0.4</v>
      </c>
      <c r="AW61" s="24">
        <v>1.7</v>
      </c>
      <c r="AX61" s="177">
        <v>0.2</v>
      </c>
      <c r="AY61" s="24">
        <v>0.6</v>
      </c>
      <c r="AZ61" s="24">
        <v>1.6</v>
      </c>
      <c r="BA61" s="24">
        <v>1.5</v>
      </c>
      <c r="BB61" s="24">
        <v>1.9</v>
      </c>
      <c r="BC61" s="24">
        <v>0.4</v>
      </c>
      <c r="BD61" s="176"/>
      <c r="BE61" s="175">
        <v>0.46</v>
      </c>
      <c r="BF61" s="24">
        <v>0.1</v>
      </c>
      <c r="BG61" s="24"/>
      <c r="BH61" s="24">
        <v>1.6</v>
      </c>
      <c r="BI61" s="24">
        <v>0.2</v>
      </c>
      <c r="BJ61" s="24">
        <v>6.0</v>
      </c>
      <c r="BK61" s="24">
        <v>0.2</v>
      </c>
      <c r="BL61" s="24">
        <v>0.3</v>
      </c>
      <c r="BM61" s="24">
        <v>0.091801</v>
      </c>
      <c r="BN61" s="24">
        <v>22.8</v>
      </c>
      <c r="BO61" s="24">
        <v>1.1</v>
      </c>
      <c r="BP61" s="24">
        <v>0.3</v>
      </c>
      <c r="BQ61" s="24">
        <v>9.5</v>
      </c>
      <c r="BR61" s="24">
        <v>0.4</v>
      </c>
      <c r="BS61" s="24">
        <v>1.3</v>
      </c>
      <c r="BT61" s="24">
        <v>0.6</v>
      </c>
      <c r="BU61" s="24">
        <v>0.9</v>
      </c>
      <c r="BV61" s="24">
        <v>0.2</v>
      </c>
      <c r="BW61" s="24" t="str">
        <f>0.046217/BW69</f>
        <v>0.1127243902</v>
      </c>
      <c r="BX61" s="24">
        <v>0.1</v>
      </c>
      <c r="BY61" s="24">
        <v>10.7</v>
      </c>
      <c r="BZ61" s="24">
        <v>0.8</v>
      </c>
      <c r="CA61" s="24">
        <v>13.6</v>
      </c>
      <c r="CB61" s="24">
        <v>0.2</v>
      </c>
      <c r="CC61" s="174"/>
      <c r="CD61" s="24">
        <v>0.090741</v>
      </c>
      <c r="CE61" s="24">
        <v>0.3</v>
      </c>
      <c r="CF61" s="24">
        <v>0.5</v>
      </c>
      <c r="CG61" s="24">
        <v>3.2</v>
      </c>
      <c r="CH61" s="24">
        <v>0.092032</v>
      </c>
      <c r="CI61" s="24">
        <v>0.7</v>
      </c>
      <c r="CJ61" s="24">
        <v>0.8</v>
      </c>
      <c r="CK61" s="24">
        <v>0.4</v>
      </c>
      <c r="CL61" s="24">
        <v>0.3</v>
      </c>
      <c r="CM61" s="24">
        <v>0.070681</v>
      </c>
      <c r="CN61" s="24">
        <v>0.6</v>
      </c>
      <c r="CO61" s="205"/>
      <c r="CP61" s="24">
        <v>3.0</v>
      </c>
      <c r="CQ61" s="24">
        <v>0.685559</v>
      </c>
      <c r="CR61" s="25">
        <v>0.8</v>
      </c>
      <c r="CS61" s="24">
        <v>0.6</v>
      </c>
      <c r="CT61" s="24">
        <v>1.4</v>
      </c>
      <c r="CU61" s="24">
        <v>0.5</v>
      </c>
      <c r="CV61" s="24">
        <v>19.0</v>
      </c>
      <c r="CW61" s="24">
        <v>2.5</v>
      </c>
      <c r="CX61" s="24">
        <v>0.4</v>
      </c>
      <c r="CY61" s="24">
        <v>0.032046</v>
      </c>
      <c r="CZ61" s="24">
        <v>0.3</v>
      </c>
      <c r="DA61" s="24">
        <v>1.1</v>
      </c>
      <c r="DB61" s="24">
        <v>28.7</v>
      </c>
      <c r="DC61" s="24">
        <v>0.3</v>
      </c>
      <c r="DD61" s="24">
        <v>1.2</v>
      </c>
      <c r="DE61" s="24">
        <v>0.08478</v>
      </c>
      <c r="DF61" s="24">
        <v>2.5</v>
      </c>
      <c r="DG61" s="24">
        <v>1.2</v>
      </c>
      <c r="DH61" s="24">
        <v>0.040055</v>
      </c>
      <c r="DI61" s="24">
        <v>7.1</v>
      </c>
      <c r="DJ61" s="24">
        <v>0.8</v>
      </c>
      <c r="DK61" s="174"/>
      <c r="DL61" s="24">
        <v>4.9</v>
      </c>
      <c r="DM61" s="174"/>
      <c r="DN61" s="24">
        <v>0.5</v>
      </c>
      <c r="DO61" s="24">
        <v>0.2</v>
      </c>
      <c r="DP61" s="24">
        <v>0.5</v>
      </c>
      <c r="DQ61" s="24">
        <v>0.5</v>
      </c>
      <c r="DR61" s="24">
        <v>0.062781</v>
      </c>
      <c r="DS61" s="24">
        <v>13.1</v>
      </c>
      <c r="DT61" s="24">
        <v>14.9</v>
      </c>
    </row>
    <row r="62">
      <c r="A62" s="18">
        <v>2015.0</v>
      </c>
      <c r="B62" s="174"/>
      <c r="C62" s="24">
        <v>0.03992</v>
      </c>
      <c r="D62" s="24">
        <v>2.2</v>
      </c>
      <c r="E62" s="24">
        <v>0.4</v>
      </c>
      <c r="F62" s="24">
        <v>0.2</v>
      </c>
      <c r="G62" s="24">
        <v>0.2</v>
      </c>
      <c r="H62" s="24"/>
      <c r="I62" s="24">
        <v>3.2</v>
      </c>
      <c r="J62" s="24">
        <v>0.010662</v>
      </c>
      <c r="K62" s="24">
        <v>1.6</v>
      </c>
      <c r="L62" s="24">
        <v>0.6</v>
      </c>
      <c r="M62" s="174"/>
      <c r="N62" s="24">
        <v>1.5</v>
      </c>
      <c r="O62" s="24">
        <v>1.1</v>
      </c>
      <c r="P62" s="174"/>
      <c r="Q62" s="24">
        <v>0.3</v>
      </c>
      <c r="R62" s="24">
        <v>22.2</v>
      </c>
      <c r="S62" s="24">
        <v>0.6</v>
      </c>
      <c r="T62" s="24">
        <v>0.8</v>
      </c>
      <c r="U62" s="24">
        <v>1.0</v>
      </c>
      <c r="V62" s="24">
        <v>0.6</v>
      </c>
      <c r="W62" s="24">
        <v>4.5</v>
      </c>
      <c r="X62" s="174"/>
      <c r="Y62" s="24">
        <v>1.0</v>
      </c>
      <c r="Z62" s="24">
        <v>3.7</v>
      </c>
      <c r="AA62" s="24">
        <v>2.0</v>
      </c>
      <c r="AB62" s="24">
        <v>0.3</v>
      </c>
      <c r="AC62" s="174"/>
      <c r="AD62" s="176"/>
      <c r="AE62" s="24">
        <v>0.3</v>
      </c>
      <c r="AF62" s="24">
        <v>0.390417</v>
      </c>
      <c r="AG62" s="24">
        <v>3.2</v>
      </c>
      <c r="AH62" s="24">
        <v>0.8</v>
      </c>
      <c r="AI62" s="174"/>
      <c r="AJ62" s="24">
        <v>1.6</v>
      </c>
      <c r="AK62" s="24">
        <v>1.0</v>
      </c>
      <c r="AL62" s="24">
        <v>0.3</v>
      </c>
      <c r="AM62" s="174"/>
      <c r="AN62" s="24">
        <v>0.5</v>
      </c>
      <c r="AO62" s="24">
        <v>4.9</v>
      </c>
      <c r="AP62" s="24">
        <v>0.6</v>
      </c>
      <c r="AQ62" s="174"/>
      <c r="AR62" s="174"/>
      <c r="AS62" s="176"/>
      <c r="AT62" s="24">
        <v>3.8</v>
      </c>
      <c r="AU62" s="24">
        <v>1.8</v>
      </c>
      <c r="AV62" s="24">
        <v>0.4</v>
      </c>
      <c r="AW62" s="24">
        <v>1.6</v>
      </c>
      <c r="AX62" s="177">
        <v>0.3</v>
      </c>
      <c r="AY62" s="24">
        <v>0.6</v>
      </c>
      <c r="AZ62" s="24">
        <v>1.6</v>
      </c>
      <c r="BA62" s="24">
        <v>1.5</v>
      </c>
      <c r="BB62" s="24">
        <v>1.7</v>
      </c>
      <c r="BC62" s="24">
        <v>0.4</v>
      </c>
      <c r="BD62" s="176"/>
      <c r="BE62" s="175">
        <v>0.486</v>
      </c>
      <c r="BF62" s="24">
        <v>0.1</v>
      </c>
      <c r="BG62" s="24"/>
      <c r="BH62" s="24">
        <v>1.6</v>
      </c>
      <c r="BI62" s="24">
        <v>0.2</v>
      </c>
      <c r="BJ62" s="24">
        <v>5.9</v>
      </c>
      <c r="BK62" s="24">
        <v>0.2</v>
      </c>
      <c r="BL62" s="176"/>
      <c r="BM62" s="24">
        <v>0.093713</v>
      </c>
      <c r="BN62" s="24">
        <v>22.7</v>
      </c>
      <c r="BO62" s="24">
        <v>1.1</v>
      </c>
      <c r="BP62" s="24">
        <v>0.4</v>
      </c>
      <c r="BQ62" s="24">
        <v>9.1</v>
      </c>
      <c r="BR62" s="24">
        <v>0.4</v>
      </c>
      <c r="BS62" s="24">
        <v>1.3</v>
      </c>
      <c r="BT62" s="24">
        <v>0.6</v>
      </c>
      <c r="BU62" s="24">
        <v>0.9</v>
      </c>
      <c r="BV62" s="24">
        <v>0.2</v>
      </c>
      <c r="BW62" s="176"/>
      <c r="BX62" s="24">
        <v>0.1</v>
      </c>
      <c r="BY62" s="24">
        <v>10.5</v>
      </c>
      <c r="BZ62" s="24">
        <v>0.8</v>
      </c>
      <c r="CA62" s="24">
        <v>13.3</v>
      </c>
      <c r="CB62" s="24">
        <v>0.2</v>
      </c>
      <c r="CC62" s="174"/>
      <c r="CD62" s="24">
        <v>0.153404</v>
      </c>
      <c r="CE62" s="24">
        <v>0.3</v>
      </c>
      <c r="CF62" s="24">
        <v>0.5</v>
      </c>
      <c r="CG62" s="24">
        <v>3.1</v>
      </c>
      <c r="CH62" s="24">
        <v>0.102414</v>
      </c>
      <c r="CI62" s="24">
        <v>0.7</v>
      </c>
      <c r="CJ62" s="24">
        <v>0.8</v>
      </c>
      <c r="CK62" s="24">
        <v>0.4</v>
      </c>
      <c r="CL62" s="24">
        <v>0.3</v>
      </c>
      <c r="CM62" s="174"/>
      <c r="CN62" s="24">
        <v>0.6</v>
      </c>
      <c r="CO62" s="177" t="str">
        <f>1.074486/CO67</f>
        <v>2.192828571</v>
      </c>
      <c r="CP62" s="24">
        <v>2.9</v>
      </c>
      <c r="CQ62" s="174"/>
      <c r="CR62" s="24"/>
      <c r="CS62" s="24">
        <v>0.5</v>
      </c>
      <c r="CT62" s="24">
        <v>1.3</v>
      </c>
      <c r="CU62" s="24">
        <v>0.5</v>
      </c>
      <c r="CV62" s="24">
        <v>19.2</v>
      </c>
      <c r="CW62" s="24">
        <v>2.5</v>
      </c>
      <c r="CX62" s="24">
        <v>0.4</v>
      </c>
      <c r="CY62" s="174"/>
      <c r="CZ62" s="24">
        <v>0.3</v>
      </c>
      <c r="DA62" s="24">
        <v>1.1</v>
      </c>
      <c r="DB62" s="24">
        <v>28.8</v>
      </c>
      <c r="DC62" s="24">
        <v>0.3</v>
      </c>
      <c r="DD62" s="24">
        <v>1.1</v>
      </c>
      <c r="DE62" s="174">
        <v>0.09695885509838999</v>
      </c>
      <c r="DF62" s="24">
        <v>2.4</v>
      </c>
      <c r="DG62" s="24">
        <v>1.2</v>
      </c>
      <c r="DH62" s="24">
        <v>0.043377</v>
      </c>
      <c r="DI62" s="24">
        <v>7.1</v>
      </c>
      <c r="DJ62" s="24">
        <v>0.9</v>
      </c>
      <c r="DK62" s="174"/>
      <c r="DL62" s="24">
        <v>4.7</v>
      </c>
      <c r="DM62" s="174"/>
      <c r="DN62" s="24">
        <v>0.5</v>
      </c>
      <c r="DO62" s="24">
        <v>0.2</v>
      </c>
      <c r="DP62" s="24">
        <v>0.5</v>
      </c>
      <c r="DQ62" s="24">
        <v>0.5</v>
      </c>
      <c r="DR62" s="24">
        <v>0.065253</v>
      </c>
      <c r="DS62" s="24">
        <v>12.9</v>
      </c>
      <c r="DT62" s="24">
        <v>14.7</v>
      </c>
    </row>
    <row r="63" ht="14.25" customHeight="1">
      <c r="A63" s="207"/>
      <c r="B63" s="43"/>
      <c r="C63" s="56"/>
      <c r="D63" s="56"/>
      <c r="E63" s="56"/>
      <c r="F63" s="56"/>
      <c r="G63" s="56"/>
      <c r="H63" s="56"/>
      <c r="I63" s="56"/>
      <c r="J63" s="56"/>
      <c r="K63" s="56"/>
      <c r="L63" s="56"/>
      <c r="M63" s="56"/>
      <c r="N63" s="56"/>
      <c r="O63" s="56"/>
      <c r="P63" s="56"/>
      <c r="Q63" s="56"/>
      <c r="R63" s="56"/>
      <c r="S63" s="56"/>
      <c r="T63" s="56"/>
      <c r="U63" s="56"/>
      <c r="V63" s="56"/>
      <c r="W63" s="56"/>
      <c r="X63" s="208"/>
      <c r="Y63" s="56"/>
      <c r="Z63" s="56"/>
      <c r="AA63" s="56"/>
      <c r="AB63" s="43"/>
      <c r="AC63" s="43"/>
      <c r="AD63" s="56"/>
      <c r="AE63" s="56"/>
      <c r="AF63" s="56"/>
      <c r="AG63" s="56"/>
      <c r="AH63" s="56"/>
      <c r="AI63" s="56"/>
      <c r="AJ63" s="56"/>
      <c r="AK63" s="56"/>
      <c r="AL63" s="56"/>
      <c r="AM63" s="56"/>
      <c r="AN63" s="56"/>
      <c r="AO63" s="56"/>
      <c r="AP63" s="56"/>
      <c r="AQ63" s="56"/>
      <c r="AR63" s="56"/>
      <c r="AS63" s="208"/>
      <c r="AT63" s="56"/>
      <c r="AU63" s="56"/>
      <c r="AV63" s="56"/>
      <c r="AW63" s="56"/>
      <c r="AX63" s="56"/>
      <c r="AY63" s="56"/>
      <c r="AZ63" s="56"/>
      <c r="BA63" s="56"/>
      <c r="BB63" s="56"/>
      <c r="BC63" s="56"/>
      <c r="BD63" s="56"/>
      <c r="BE63" s="209"/>
      <c r="BF63" s="210"/>
      <c r="BG63" s="210"/>
      <c r="BH63" s="210"/>
      <c r="BI63" s="210"/>
      <c r="BJ63" s="210"/>
      <c r="BK63" s="56"/>
      <c r="BL63" s="56"/>
      <c r="BM63" s="210"/>
      <c r="BN63" s="210"/>
      <c r="BO63" s="210"/>
      <c r="BP63" s="210"/>
      <c r="BQ63" s="210"/>
      <c r="BR63" s="210"/>
      <c r="BS63" s="210"/>
      <c r="BT63" s="210"/>
      <c r="BU63" s="210"/>
      <c r="BV63" s="210"/>
      <c r="BW63" s="56"/>
      <c r="BX63" s="210"/>
      <c r="BY63" s="210"/>
      <c r="BZ63" s="210"/>
      <c r="CA63" s="210"/>
      <c r="CB63" s="210"/>
      <c r="CC63" s="208"/>
      <c r="CD63" s="208"/>
      <c r="CE63" s="210"/>
      <c r="CF63" s="210"/>
      <c r="CG63" s="210"/>
      <c r="CH63" s="210"/>
      <c r="CI63" s="210"/>
      <c r="CJ63" s="210"/>
      <c r="CK63" s="210"/>
      <c r="CL63" s="50"/>
      <c r="CM63" s="50"/>
      <c r="CN63" s="210"/>
      <c r="CO63" s="174"/>
      <c r="CP63" s="210"/>
      <c r="CQ63" s="56"/>
      <c r="CR63" s="210"/>
      <c r="CS63" s="210"/>
      <c r="CT63" s="210"/>
      <c r="CU63" s="210"/>
      <c r="CV63" s="210"/>
      <c r="CW63" s="210"/>
      <c r="CX63" s="208"/>
      <c r="CY63" s="208"/>
      <c r="CZ63" s="210"/>
      <c r="DA63" s="210"/>
      <c r="DB63" s="210"/>
      <c r="DC63" s="210"/>
      <c r="DD63" s="210"/>
      <c r="DE63" s="208"/>
      <c r="DF63" s="210"/>
      <c r="DG63" s="210"/>
      <c r="DH63" s="210"/>
      <c r="DI63" s="210"/>
      <c r="DJ63" s="210"/>
      <c r="DK63" s="56"/>
      <c r="DL63" s="56"/>
      <c r="DM63" s="56"/>
      <c r="DN63" s="210"/>
      <c r="DO63" s="210"/>
      <c r="DP63" s="210"/>
      <c r="DQ63" s="210"/>
      <c r="DR63" s="210"/>
      <c r="DS63" s="210"/>
      <c r="DT63" s="210"/>
    </row>
    <row r="64">
      <c r="A64" s="211" t="s">
        <v>137</v>
      </c>
      <c r="B64" s="212" t="s">
        <v>545</v>
      </c>
      <c r="C64" s="56" t="s">
        <v>138</v>
      </c>
      <c r="D64" s="56" t="s">
        <v>138</v>
      </c>
      <c r="E64" s="56" t="s">
        <v>138</v>
      </c>
      <c r="F64" s="40" t="s">
        <v>138</v>
      </c>
      <c r="G64" s="40" t="s">
        <v>138</v>
      </c>
      <c r="H64" s="56" t="s">
        <v>138</v>
      </c>
      <c r="I64" s="56" t="s">
        <v>138</v>
      </c>
      <c r="J64" s="43" t="s">
        <v>546</v>
      </c>
      <c r="K64" s="56" t="s">
        <v>138</v>
      </c>
      <c r="L64" s="56" t="s">
        <v>138</v>
      </c>
      <c r="M64" s="187" t="s">
        <v>547</v>
      </c>
      <c r="N64" s="56" t="s">
        <v>138</v>
      </c>
      <c r="O64" s="56" t="s">
        <v>138</v>
      </c>
      <c r="P64" s="22" t="s">
        <v>548</v>
      </c>
      <c r="Q64" s="56" t="s">
        <v>138</v>
      </c>
      <c r="R64" s="56" t="s">
        <v>138</v>
      </c>
      <c r="S64" s="56" t="s">
        <v>138</v>
      </c>
      <c r="T64" s="56" t="s">
        <v>138</v>
      </c>
      <c r="U64" s="56" t="s">
        <v>138</v>
      </c>
      <c r="V64" s="56" t="s">
        <v>138</v>
      </c>
      <c r="W64" s="56" t="s">
        <v>138</v>
      </c>
      <c r="X64" s="40" t="s">
        <v>549</v>
      </c>
      <c r="Y64" s="56" t="s">
        <v>138</v>
      </c>
      <c r="Z64" s="56" t="s">
        <v>138</v>
      </c>
      <c r="AA64" s="56" t="s">
        <v>138</v>
      </c>
      <c r="AB64" s="56" t="s">
        <v>138</v>
      </c>
      <c r="AC64" s="43" t="s">
        <v>550</v>
      </c>
      <c r="AD64" s="56" t="s">
        <v>551</v>
      </c>
      <c r="AE64" s="56" t="s">
        <v>138</v>
      </c>
      <c r="AF64" s="56" t="s">
        <v>138</v>
      </c>
      <c r="AG64" s="56" t="s">
        <v>138</v>
      </c>
      <c r="AH64" s="56" t="s">
        <v>138</v>
      </c>
      <c r="AI64" s="56" t="s">
        <v>552</v>
      </c>
      <c r="AJ64" s="56" t="s">
        <v>138</v>
      </c>
      <c r="AK64" s="56" t="s">
        <v>138</v>
      </c>
      <c r="AL64" s="56" t="s">
        <v>138</v>
      </c>
      <c r="AM64" s="146" t="s">
        <v>547</v>
      </c>
      <c r="AN64" s="56" t="s">
        <v>138</v>
      </c>
      <c r="AO64" s="56" t="s">
        <v>138</v>
      </c>
      <c r="AP64" s="56" t="s">
        <v>138</v>
      </c>
      <c r="AQ64" s="56" t="s">
        <v>553</v>
      </c>
      <c r="AR64" s="56" t="s">
        <v>151</v>
      </c>
      <c r="AS64" s="213" t="s">
        <v>145</v>
      </c>
      <c r="AT64" s="56" t="s">
        <v>138</v>
      </c>
      <c r="AU64" s="56" t="s">
        <v>138</v>
      </c>
      <c r="AV64" s="56" t="s">
        <v>138</v>
      </c>
      <c r="AW64" s="56" t="s">
        <v>138</v>
      </c>
      <c r="AX64" s="56" t="s">
        <v>138</v>
      </c>
      <c r="AY64" s="56" t="s">
        <v>138</v>
      </c>
      <c r="AZ64" s="56" t="s">
        <v>138</v>
      </c>
      <c r="BA64" s="56" t="s">
        <v>138</v>
      </c>
      <c r="BB64" s="56" t="s">
        <v>138</v>
      </c>
      <c r="BC64" s="56" t="s">
        <v>138</v>
      </c>
      <c r="BD64" s="146" t="s">
        <v>552</v>
      </c>
      <c r="BE64" s="56" t="s">
        <v>138</v>
      </c>
      <c r="BF64" s="210" t="s">
        <v>138</v>
      </c>
      <c r="BG64" s="16" t="s">
        <v>554</v>
      </c>
      <c r="BH64" s="210" t="s">
        <v>138</v>
      </c>
      <c r="BI64" s="210" t="s">
        <v>138</v>
      </c>
      <c r="BJ64" s="210" t="s">
        <v>138</v>
      </c>
      <c r="BK64" s="210" t="s">
        <v>138</v>
      </c>
      <c r="BL64" s="56" t="s">
        <v>151</v>
      </c>
      <c r="BM64" s="56" t="s">
        <v>138</v>
      </c>
      <c r="BN64" s="210" t="s">
        <v>138</v>
      </c>
      <c r="BO64" s="210" t="s">
        <v>138</v>
      </c>
      <c r="BP64" s="210" t="s">
        <v>138</v>
      </c>
      <c r="BQ64" s="210" t="s">
        <v>138</v>
      </c>
      <c r="BR64" s="210" t="s">
        <v>138</v>
      </c>
      <c r="BS64" s="210" t="s">
        <v>138</v>
      </c>
      <c r="BT64" s="210" t="s">
        <v>138</v>
      </c>
      <c r="BU64" s="210" t="s">
        <v>138</v>
      </c>
      <c r="BV64" s="210" t="s">
        <v>138</v>
      </c>
      <c r="BW64" s="43" t="s">
        <v>555</v>
      </c>
      <c r="BX64" s="210" t="s">
        <v>138</v>
      </c>
      <c r="BY64" s="210" t="s">
        <v>138</v>
      </c>
      <c r="BZ64" s="210" t="s">
        <v>138</v>
      </c>
      <c r="CA64" s="210" t="s">
        <v>138</v>
      </c>
      <c r="CB64" s="210" t="s">
        <v>138</v>
      </c>
      <c r="CC64" s="146" t="s">
        <v>556</v>
      </c>
      <c r="CD64" s="146" t="s">
        <v>547</v>
      </c>
      <c r="CE64" s="210" t="s">
        <v>138</v>
      </c>
      <c r="CF64" s="210" t="s">
        <v>138</v>
      </c>
      <c r="CG64" s="210" t="s">
        <v>138</v>
      </c>
      <c r="CH64" s="210" t="s">
        <v>138</v>
      </c>
      <c r="CI64" s="210" t="s">
        <v>138</v>
      </c>
      <c r="CJ64" s="210" t="s">
        <v>138</v>
      </c>
      <c r="CK64" s="210" t="s">
        <v>138</v>
      </c>
      <c r="CL64" s="210" t="s">
        <v>138</v>
      </c>
      <c r="CM64" s="40" t="s">
        <v>557</v>
      </c>
      <c r="CN64" s="210" t="s">
        <v>138</v>
      </c>
      <c r="CO64" s="24" t="s">
        <v>558</v>
      </c>
      <c r="CP64" s="210" t="s">
        <v>138</v>
      </c>
      <c r="CQ64" s="45" t="s">
        <v>559</v>
      </c>
      <c r="CR64" s="210" t="s">
        <v>151</v>
      </c>
      <c r="CS64" s="210" t="s">
        <v>138</v>
      </c>
      <c r="CT64" s="210" t="s">
        <v>138</v>
      </c>
      <c r="CU64" s="210" t="s">
        <v>138</v>
      </c>
      <c r="CV64" s="210" t="s">
        <v>138</v>
      </c>
      <c r="CW64" s="210" t="s">
        <v>138</v>
      </c>
      <c r="CX64" s="210" t="s">
        <v>138</v>
      </c>
      <c r="CY64" s="146" t="s">
        <v>560</v>
      </c>
      <c r="CZ64" s="210" t="s">
        <v>138</v>
      </c>
      <c r="DA64" s="210" t="s">
        <v>138</v>
      </c>
      <c r="DB64" s="210" t="s">
        <v>138</v>
      </c>
      <c r="DC64" s="210" t="s">
        <v>138</v>
      </c>
      <c r="DD64" s="210" t="s">
        <v>138</v>
      </c>
      <c r="DE64" s="146" t="s">
        <v>560</v>
      </c>
      <c r="DF64" s="210" t="s">
        <v>138</v>
      </c>
      <c r="DG64" s="210" t="s">
        <v>138</v>
      </c>
      <c r="DH64" s="210" t="s">
        <v>138</v>
      </c>
      <c r="DI64" s="210" t="s">
        <v>138</v>
      </c>
      <c r="DJ64" s="210" t="s">
        <v>138</v>
      </c>
      <c r="DK64" s="146" t="s">
        <v>561</v>
      </c>
      <c r="DL64" s="210" t="s">
        <v>138</v>
      </c>
      <c r="DM64" s="146" t="s">
        <v>561</v>
      </c>
      <c r="DN64" s="210" t="s">
        <v>138</v>
      </c>
      <c r="DO64" s="210" t="s">
        <v>138</v>
      </c>
      <c r="DP64" s="210" t="s">
        <v>138</v>
      </c>
      <c r="DQ64" s="210" t="s">
        <v>138</v>
      </c>
      <c r="DR64" s="210" t="s">
        <v>138</v>
      </c>
      <c r="DS64" s="210" t="s">
        <v>138</v>
      </c>
      <c r="DT64" s="210" t="s">
        <v>138</v>
      </c>
    </row>
    <row r="65">
      <c r="A65" s="191"/>
      <c r="B65" s="41" t="s">
        <v>562</v>
      </c>
      <c r="C65" s="40" t="s">
        <v>563</v>
      </c>
      <c r="D65" s="20"/>
      <c r="E65" s="20"/>
      <c r="F65" s="95"/>
      <c r="G65" s="95"/>
      <c r="H65" s="40" t="s">
        <v>563</v>
      </c>
      <c r="I65" s="20"/>
      <c r="J65" s="214" t="s">
        <v>138</v>
      </c>
      <c r="K65" s="40"/>
      <c r="L65" s="40"/>
      <c r="M65" s="40" t="s">
        <v>564</v>
      </c>
      <c r="N65" s="20"/>
      <c r="O65" s="20"/>
      <c r="P65" s="40" t="s">
        <v>564</v>
      </c>
      <c r="Q65" s="20"/>
      <c r="R65" s="20"/>
      <c r="S65" s="20"/>
      <c r="T65" s="20"/>
      <c r="U65" s="20"/>
      <c r="V65" s="20"/>
      <c r="W65" s="20"/>
      <c r="X65" s="208" t="s">
        <v>565</v>
      </c>
      <c r="Y65" s="20"/>
      <c r="Z65" s="20"/>
      <c r="AA65" s="20"/>
      <c r="AB65" s="40"/>
      <c r="AC65" s="40" t="s">
        <v>566</v>
      </c>
      <c r="AD65" s="20"/>
      <c r="AE65" s="20"/>
      <c r="AF65" s="40" t="s">
        <v>567</v>
      </c>
      <c r="AG65" s="20"/>
      <c r="AH65" s="20"/>
      <c r="AI65" s="20"/>
      <c r="AJ65" s="22"/>
      <c r="AK65" s="22"/>
      <c r="AL65" s="22"/>
      <c r="AM65" s="22" t="s">
        <v>548</v>
      </c>
      <c r="AN65" s="95"/>
      <c r="AO65" s="95"/>
      <c r="AP65" s="95"/>
      <c r="AQ65" s="95"/>
      <c r="AR65" s="20"/>
      <c r="AS65" s="190" t="s">
        <v>568</v>
      </c>
      <c r="AT65" s="20"/>
      <c r="AU65" s="20"/>
      <c r="AV65" s="20"/>
      <c r="AW65" s="20"/>
      <c r="AX65" s="20"/>
      <c r="AY65" s="20"/>
      <c r="AZ65" s="20"/>
      <c r="BA65" s="20"/>
      <c r="BB65" s="20"/>
      <c r="BC65" s="43"/>
      <c r="BD65" s="43"/>
      <c r="BE65" s="40" t="s">
        <v>567</v>
      </c>
      <c r="BF65" s="20"/>
      <c r="BG65" s="95"/>
      <c r="BH65" s="20"/>
      <c r="BI65" s="20"/>
      <c r="BJ65" s="20"/>
      <c r="BK65" s="20"/>
      <c r="BL65" s="20"/>
      <c r="BM65" s="40" t="s">
        <v>567</v>
      </c>
      <c r="BN65" s="20"/>
      <c r="BO65" s="20"/>
      <c r="BP65" s="20"/>
      <c r="BQ65" s="20"/>
      <c r="BR65" s="20"/>
      <c r="BS65" s="20"/>
      <c r="BT65" s="20"/>
      <c r="BU65" s="20"/>
      <c r="BV65" s="20"/>
      <c r="BW65" s="190" t="s">
        <v>569</v>
      </c>
      <c r="BX65" s="20"/>
      <c r="BY65" s="20"/>
      <c r="BZ65" s="20"/>
      <c r="CA65" s="20"/>
      <c r="CB65" s="20"/>
      <c r="CC65" s="208"/>
      <c r="CD65" s="213" t="s">
        <v>570</v>
      </c>
      <c r="CE65" s="20"/>
      <c r="CF65" s="20"/>
      <c r="CG65" s="20"/>
      <c r="CH65" s="22" t="s">
        <v>567</v>
      </c>
      <c r="CI65" s="20"/>
      <c r="CJ65" s="20"/>
      <c r="CK65" s="20"/>
      <c r="CL65" s="208"/>
      <c r="CM65" s="213" t="s">
        <v>571</v>
      </c>
      <c r="CN65" s="20"/>
      <c r="CO65" s="24" t="s">
        <v>572</v>
      </c>
      <c r="CP65" s="20"/>
      <c r="CQ65" s="190" t="s">
        <v>157</v>
      </c>
      <c r="CR65" s="20"/>
      <c r="CS65" s="20"/>
      <c r="CT65" s="20"/>
      <c r="CU65" s="20"/>
      <c r="CV65" s="20"/>
      <c r="CW65" s="20"/>
      <c r="CX65" s="208"/>
      <c r="CY65" s="213" t="s">
        <v>573</v>
      </c>
      <c r="CZ65" s="20"/>
      <c r="DA65" s="20"/>
      <c r="DB65" s="20"/>
      <c r="DC65" s="20"/>
      <c r="DD65" s="20"/>
      <c r="DE65" s="213" t="s">
        <v>574</v>
      </c>
      <c r="DF65" s="20"/>
      <c r="DG65" s="20"/>
      <c r="DH65" s="40" t="s">
        <v>567</v>
      </c>
      <c r="DI65" s="20"/>
      <c r="DJ65" s="20"/>
      <c r="DK65" s="45" t="s">
        <v>575</v>
      </c>
      <c r="DL65" s="56"/>
      <c r="DM65" s="56" t="s">
        <v>534</v>
      </c>
      <c r="DN65" s="20"/>
      <c r="DO65" s="50"/>
      <c r="DP65" s="20"/>
      <c r="DQ65" s="20"/>
      <c r="DR65" s="22" t="s">
        <v>567</v>
      </c>
      <c r="DS65" s="20"/>
      <c r="DT65" s="20"/>
    </row>
    <row r="66">
      <c r="A66" s="191"/>
      <c r="B66" s="146"/>
      <c r="C66" s="20"/>
      <c r="D66" s="20"/>
      <c r="E66" s="20"/>
      <c r="F66" s="95"/>
      <c r="G66" s="95"/>
      <c r="H66" s="20"/>
      <c r="I66" s="20"/>
      <c r="J66" s="190" t="s">
        <v>247</v>
      </c>
      <c r="K66" s="95"/>
      <c r="L66" s="95"/>
      <c r="M66" s="95"/>
      <c r="N66" s="20"/>
      <c r="O66" s="20"/>
      <c r="Q66" s="20"/>
      <c r="R66" s="20"/>
      <c r="S66" s="20"/>
      <c r="T66" s="20"/>
      <c r="U66" s="20"/>
      <c r="V66" s="20"/>
      <c r="W66" s="20"/>
      <c r="X66" s="95" t="s">
        <v>576</v>
      </c>
      <c r="Y66" s="20"/>
      <c r="Z66" s="20"/>
      <c r="AA66" s="20"/>
      <c r="AB66" s="146"/>
      <c r="AC66" s="146" t="s">
        <v>577</v>
      </c>
      <c r="AD66" s="20"/>
      <c r="AE66" s="20"/>
      <c r="AF66" s="20"/>
      <c r="AG66" s="20"/>
      <c r="AH66" s="20"/>
      <c r="AI66" s="20"/>
      <c r="AJ66" s="95"/>
      <c r="AK66" s="95"/>
      <c r="AL66" s="95"/>
      <c r="AM66" s="190" t="s">
        <v>569</v>
      </c>
      <c r="AN66" s="18"/>
      <c r="AO66" s="18"/>
      <c r="AP66" s="20"/>
      <c r="AQ66" s="20"/>
      <c r="AR66" s="20"/>
      <c r="AS66" s="190" t="s">
        <v>537</v>
      </c>
      <c r="AT66" s="20"/>
      <c r="AU66" s="20"/>
      <c r="AV66" s="20"/>
      <c r="AW66" s="20"/>
      <c r="AX66" s="20"/>
      <c r="AY66" s="20"/>
      <c r="AZ66" s="20"/>
      <c r="BA66" s="20"/>
      <c r="BB66" s="20"/>
      <c r="BC66" s="40"/>
      <c r="BD66" s="40"/>
      <c r="BE66" s="20"/>
      <c r="BF66" s="20"/>
      <c r="BG66" s="95"/>
      <c r="BH66" s="20"/>
      <c r="BI66" s="20"/>
      <c r="BJ66" s="20"/>
      <c r="BK66" s="20"/>
      <c r="BL66" s="20"/>
      <c r="BM66" s="20"/>
      <c r="BN66" s="20"/>
      <c r="BO66" s="20"/>
      <c r="BP66" s="20"/>
      <c r="BQ66" s="20"/>
      <c r="BR66" s="20"/>
      <c r="BS66" s="20"/>
      <c r="BT66" s="20"/>
      <c r="BU66" s="20"/>
      <c r="BV66" s="20"/>
      <c r="BW66" s="190" t="s">
        <v>578</v>
      </c>
      <c r="BX66" s="20"/>
      <c r="BY66" s="20"/>
      <c r="BZ66" s="20"/>
      <c r="CA66" s="20"/>
      <c r="CB66" s="20"/>
      <c r="CC66" s="20"/>
      <c r="CD66" s="41" t="s">
        <v>147</v>
      </c>
      <c r="CE66" s="20"/>
      <c r="CF66" s="20"/>
      <c r="CG66" s="20"/>
      <c r="CH66" s="20"/>
      <c r="CI66" s="20"/>
      <c r="CJ66" s="20"/>
      <c r="CK66" s="20"/>
      <c r="CL66" s="95"/>
      <c r="CM66" s="95"/>
      <c r="CN66" s="20"/>
      <c r="CO66" s="20"/>
      <c r="CP66" s="20"/>
      <c r="CQ66" s="95" t="s">
        <v>579</v>
      </c>
      <c r="CR66" s="20"/>
      <c r="CS66" s="20"/>
      <c r="CT66" s="20"/>
      <c r="CU66" s="20"/>
      <c r="CV66" s="20"/>
      <c r="CW66" s="20"/>
      <c r="CX66" s="95"/>
      <c r="CY66" s="190" t="s">
        <v>580</v>
      </c>
      <c r="CZ66" s="20"/>
      <c r="DA66" s="20"/>
      <c r="DB66" s="20"/>
      <c r="DC66" s="20"/>
      <c r="DD66" s="20"/>
      <c r="DE66" s="190" t="s">
        <v>532</v>
      </c>
      <c r="DF66" s="20"/>
      <c r="DG66" s="20"/>
      <c r="DH66" s="20"/>
      <c r="DI66" s="20"/>
      <c r="DJ66" s="20"/>
      <c r="DK66" s="41" t="s">
        <v>159</v>
      </c>
      <c r="DL66" s="20"/>
      <c r="DM66" s="20"/>
      <c r="DN66" s="20"/>
      <c r="DO66" s="20"/>
      <c r="DP66" s="20"/>
      <c r="DQ66" s="20"/>
      <c r="DR66" s="20"/>
      <c r="DS66" s="20"/>
      <c r="DT66" s="20"/>
    </row>
    <row r="67">
      <c r="A67" s="191"/>
      <c r="B67" s="20"/>
      <c r="C67" s="20"/>
      <c r="D67" s="20"/>
      <c r="E67" s="20"/>
      <c r="F67" s="50"/>
      <c r="G67" s="50"/>
      <c r="H67" s="20"/>
      <c r="I67" s="20"/>
      <c r="J67" s="50"/>
      <c r="K67" s="40"/>
      <c r="L67" s="40"/>
      <c r="M67" s="40"/>
      <c r="N67" s="20"/>
      <c r="O67" s="20"/>
      <c r="P67" s="20"/>
      <c r="Q67" s="20"/>
      <c r="R67" s="20"/>
      <c r="S67" s="20"/>
      <c r="T67" s="20"/>
      <c r="U67" s="20"/>
      <c r="V67" s="20"/>
      <c r="W67" s="20"/>
      <c r="X67" s="50"/>
      <c r="Y67" s="20"/>
      <c r="Z67" s="20"/>
      <c r="AA67" s="20"/>
      <c r="AB67" s="50"/>
      <c r="AC67" s="146" t="s">
        <v>581</v>
      </c>
      <c r="AD67" s="20"/>
      <c r="AE67" s="20"/>
      <c r="AF67" s="20"/>
      <c r="AG67" s="20"/>
      <c r="AH67" s="20"/>
      <c r="AI67" s="20"/>
      <c r="AJ67" s="95"/>
      <c r="AK67" s="95"/>
      <c r="AL67" s="95"/>
      <c r="AM67" s="43" t="s">
        <v>552</v>
      </c>
      <c r="AN67" s="215"/>
      <c r="AO67" s="215"/>
      <c r="AP67" s="20"/>
      <c r="AQ67" s="20"/>
      <c r="AR67" s="20"/>
      <c r="AS67" s="56" t="s">
        <v>553</v>
      </c>
      <c r="AT67" s="20"/>
      <c r="AU67" s="20"/>
      <c r="AV67" s="20"/>
      <c r="AW67" s="20"/>
      <c r="AX67" s="20"/>
      <c r="AY67" s="20"/>
      <c r="AZ67" s="20"/>
      <c r="BA67" s="20"/>
      <c r="BB67" s="20"/>
      <c r="BC67" s="46"/>
      <c r="BD67" s="46"/>
      <c r="BE67" s="20"/>
      <c r="BF67" s="20"/>
      <c r="BG67" s="95"/>
      <c r="BH67" s="20"/>
      <c r="BI67" s="20"/>
      <c r="BJ67" s="20"/>
      <c r="BK67" s="20"/>
      <c r="BL67" s="20"/>
      <c r="BM67" s="20"/>
      <c r="BN67" s="20"/>
      <c r="BO67" s="20"/>
      <c r="BP67" s="20"/>
      <c r="BQ67" s="20"/>
      <c r="BR67" s="20"/>
      <c r="BS67" s="20"/>
      <c r="BT67" s="20"/>
      <c r="BU67" s="20"/>
      <c r="BV67" s="20"/>
      <c r="BW67" s="189" t="s">
        <v>247</v>
      </c>
      <c r="BX67" s="20"/>
      <c r="BY67" s="20"/>
      <c r="BZ67" s="20"/>
      <c r="CA67" s="20"/>
      <c r="CB67" s="20"/>
      <c r="CC67" s="20"/>
      <c r="CD67" s="41" t="s">
        <v>582</v>
      </c>
      <c r="CE67" s="20"/>
      <c r="CF67" s="20"/>
      <c r="CG67" s="20"/>
      <c r="CH67" s="20"/>
      <c r="CI67" s="20"/>
      <c r="CJ67" s="20"/>
      <c r="CK67" s="20"/>
      <c r="CL67" s="20"/>
      <c r="CM67" s="20"/>
      <c r="CN67" s="197" t="s">
        <v>538</v>
      </c>
      <c r="CO67" s="198">
        <v>0.49</v>
      </c>
      <c r="CP67" s="20"/>
      <c r="CQ67" s="40"/>
      <c r="CR67" s="20"/>
      <c r="CS67" s="20"/>
      <c r="CT67" s="20"/>
      <c r="CU67" s="20"/>
      <c r="CV67" s="20"/>
      <c r="CW67" s="20"/>
      <c r="CX67" s="95"/>
      <c r="CY67" s="190" t="s">
        <v>247</v>
      </c>
      <c r="CZ67" s="20"/>
      <c r="DA67" s="20"/>
      <c r="DB67" s="20"/>
      <c r="DC67" s="20"/>
      <c r="DD67" s="20"/>
      <c r="DE67" s="20"/>
      <c r="DF67" s="20"/>
      <c r="DG67" s="20"/>
      <c r="DH67" s="20"/>
      <c r="DI67" s="20"/>
      <c r="DJ67" s="20"/>
      <c r="DK67" s="20"/>
      <c r="DL67" s="20"/>
      <c r="DM67" s="20"/>
      <c r="DN67" s="20"/>
      <c r="DO67" s="20"/>
      <c r="DP67" s="20"/>
      <c r="DQ67" s="20"/>
      <c r="DR67" s="20"/>
      <c r="DS67" s="20"/>
      <c r="DT67" s="20"/>
    </row>
    <row r="68">
      <c r="A68" s="191"/>
      <c r="B68" s="20"/>
      <c r="C68" s="20"/>
      <c r="D68" s="20"/>
      <c r="E68" s="20"/>
      <c r="F68" s="20"/>
      <c r="G68" s="20"/>
      <c r="H68" s="20"/>
      <c r="I68" s="20"/>
      <c r="J68" s="20"/>
      <c r="K68" s="20"/>
      <c r="L68" s="20"/>
      <c r="M68" s="20"/>
      <c r="N68" s="20"/>
      <c r="O68" s="20"/>
      <c r="P68" s="20"/>
      <c r="Q68" s="20"/>
      <c r="R68" s="20"/>
      <c r="S68" s="20"/>
      <c r="T68" s="20"/>
      <c r="U68" s="20"/>
      <c r="V68" s="20"/>
      <c r="W68" s="20"/>
      <c r="X68" s="50"/>
      <c r="Y68" s="20"/>
      <c r="Z68" s="20"/>
      <c r="AA68" s="20"/>
      <c r="AB68" s="22" t="s">
        <v>583</v>
      </c>
      <c r="AC68" s="22" t="str">
        <f>0.00037*1357380000
</f>
        <v>502230.6</v>
      </c>
      <c r="AD68" s="20"/>
      <c r="AE68" s="20"/>
      <c r="AF68" s="20"/>
      <c r="AG68" s="20"/>
      <c r="AH68" s="20"/>
      <c r="AI68" s="20"/>
      <c r="AJ68" s="95"/>
      <c r="AK68" s="95"/>
      <c r="AL68" s="95"/>
      <c r="AN68" s="215"/>
      <c r="AO68" s="215"/>
      <c r="AP68" s="20"/>
      <c r="AQ68" s="20"/>
      <c r="AR68" s="20"/>
      <c r="AS68" s="20"/>
      <c r="AT68" s="20"/>
      <c r="AU68" s="20"/>
      <c r="AV68" s="20"/>
      <c r="AW68" s="20"/>
      <c r="AX68" s="20"/>
      <c r="AY68" s="20"/>
      <c r="AZ68" s="20"/>
      <c r="BA68" s="20"/>
      <c r="BB68" s="20"/>
      <c r="BC68" s="20"/>
      <c r="BD68" s="20"/>
      <c r="BE68" s="20"/>
      <c r="BF68" s="20"/>
      <c r="BG68" s="22"/>
      <c r="BH68" s="20"/>
      <c r="BI68" s="20"/>
      <c r="BJ68" s="20"/>
      <c r="BK68" s="20"/>
      <c r="BL68" s="20"/>
      <c r="BM68" s="20"/>
      <c r="BN68" s="20"/>
      <c r="BO68" s="20"/>
      <c r="BP68" s="20"/>
      <c r="BQ68" s="20"/>
      <c r="BR68" s="20"/>
      <c r="BS68" s="20"/>
      <c r="BT68" s="20"/>
      <c r="BU68" s="20"/>
      <c r="BV68" s="20"/>
      <c r="BW68" s="50"/>
      <c r="BX68" s="20"/>
      <c r="BY68" s="20"/>
      <c r="BZ68" s="20"/>
      <c r="CA68" s="20"/>
      <c r="CB68" s="20"/>
      <c r="CC68" s="20"/>
      <c r="CD68" s="20"/>
      <c r="CE68" s="20"/>
      <c r="CF68" s="20"/>
      <c r="CG68" s="20"/>
      <c r="CH68" s="20"/>
      <c r="CI68" s="20"/>
      <c r="CJ68" s="20"/>
      <c r="CK68" s="20"/>
      <c r="CL68" s="20"/>
      <c r="CM68" s="20"/>
      <c r="CN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row>
    <row r="69">
      <c r="A69" s="19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2" t="s">
        <v>584</v>
      </c>
      <c r="AC69" s="216" t="str">
        <f>AC68/764000000
</f>
        <v>0.0006573698953</v>
      </c>
      <c r="AD69" s="191" t="str">
        <f>AC69*100</f>
        <v>0.06573698953</v>
      </c>
      <c r="AE69" s="20"/>
      <c r="AF69" s="20"/>
      <c r="AG69" s="20"/>
      <c r="AH69" s="20"/>
      <c r="AI69" s="20"/>
      <c r="AJ69" s="95"/>
      <c r="AK69" s="95"/>
      <c r="AL69" s="95"/>
      <c r="AM69" s="95"/>
      <c r="AN69" s="215"/>
      <c r="AO69" s="215"/>
      <c r="AP69" s="20"/>
      <c r="AQ69" s="20"/>
      <c r="AR69" s="20"/>
      <c r="AS69" s="20"/>
      <c r="AT69" s="20"/>
      <c r="AU69" s="20"/>
      <c r="AV69" s="20"/>
      <c r="AW69" s="20"/>
      <c r="AX69" s="20"/>
      <c r="AY69" s="20"/>
      <c r="AZ69" s="20"/>
      <c r="BA69" s="20"/>
      <c r="BB69" s="20"/>
      <c r="BC69" s="20"/>
      <c r="BD69" s="20"/>
      <c r="BE69" s="20"/>
      <c r="BF69" s="20"/>
      <c r="BG69" s="63"/>
      <c r="BH69" s="20"/>
      <c r="BI69" s="20"/>
      <c r="BJ69" s="20"/>
      <c r="BK69" s="20"/>
      <c r="BL69" s="20"/>
      <c r="BM69" s="20"/>
      <c r="BN69" s="20"/>
      <c r="BO69" s="20"/>
      <c r="BP69" s="20"/>
      <c r="BQ69" s="20"/>
      <c r="BR69" s="20"/>
      <c r="BS69" s="20"/>
      <c r="BT69" s="20"/>
      <c r="BU69" s="20"/>
      <c r="BV69" s="195" t="s">
        <v>538</v>
      </c>
      <c r="BW69" s="195">
        <v>0.41</v>
      </c>
      <c r="BX69" s="20"/>
      <c r="BY69" s="20"/>
      <c r="BZ69" s="20"/>
      <c r="CA69" s="20"/>
      <c r="CB69" s="20"/>
      <c r="CC69" s="20"/>
      <c r="CD69" s="20"/>
      <c r="CE69" s="20"/>
      <c r="CF69" s="20"/>
      <c r="CG69" s="20"/>
      <c r="CH69" s="20"/>
      <c r="CI69" s="20"/>
      <c r="CJ69" s="20"/>
      <c r="CK69" s="20"/>
      <c r="CL69" s="20"/>
      <c r="CM69" s="20"/>
      <c r="CN69" s="20"/>
      <c r="CO69" s="20"/>
      <c r="CP69" s="22"/>
      <c r="CQ69" s="217"/>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row>
    <row r="70">
      <c r="A70" s="19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146">
        <v>0.037</v>
      </c>
      <c r="AD70" s="20"/>
      <c r="AE70" s="20"/>
      <c r="AF70" s="20"/>
      <c r="AG70" s="20"/>
      <c r="AH70" s="20"/>
      <c r="AI70" s="20"/>
      <c r="AJ70" s="20"/>
      <c r="AK70" s="20"/>
      <c r="AL70" s="20"/>
      <c r="AN70" s="215"/>
      <c r="AO70" s="215"/>
      <c r="AP70" s="20"/>
      <c r="AQ70" s="20"/>
      <c r="AR70" s="20"/>
      <c r="AS70" s="20"/>
      <c r="AT70" s="20"/>
      <c r="AU70" s="20"/>
      <c r="AV70" s="20"/>
      <c r="AW70" s="20"/>
      <c r="AX70" s="20"/>
      <c r="AY70" s="20"/>
      <c r="AZ70" s="20"/>
      <c r="BA70" s="20"/>
      <c r="BB70" s="20"/>
      <c r="BC70" s="20"/>
      <c r="BD70" s="20"/>
      <c r="BE70" s="20"/>
      <c r="BF70" s="20"/>
      <c r="BG70" s="63"/>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row>
    <row r="71">
      <c r="A71" s="19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row>
    <row r="72">
      <c r="A72" s="191"/>
      <c r="B72" s="20"/>
      <c r="C72" s="20"/>
      <c r="D72" s="20"/>
      <c r="E72" s="20"/>
      <c r="F72" s="20"/>
      <c r="G72" s="20"/>
      <c r="H72" s="20"/>
      <c r="I72" s="20"/>
      <c r="J72" s="20"/>
      <c r="K72" s="20"/>
      <c r="L72" s="20"/>
      <c r="M72" s="20"/>
      <c r="N72" s="20"/>
      <c r="O72" s="20"/>
      <c r="P72" s="22"/>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row>
    <row r="73">
      <c r="A73" s="218" t="s">
        <v>585</v>
      </c>
      <c r="B73" s="201"/>
      <c r="C73" s="201"/>
      <c r="D73" s="201"/>
      <c r="E73" s="201"/>
      <c r="F73" s="201"/>
      <c r="G73" s="201"/>
      <c r="H73" s="201"/>
      <c r="I73" s="201"/>
      <c r="J73" s="201"/>
      <c r="K73" s="202"/>
      <c r="L73" s="202"/>
      <c r="M73" s="202"/>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c r="CK73" s="201"/>
      <c r="CL73" s="201"/>
      <c r="CM73" s="201"/>
      <c r="CN73" s="201"/>
      <c r="CO73" s="201"/>
      <c r="CP73" s="201"/>
      <c r="CQ73" s="201"/>
      <c r="CR73" s="201"/>
      <c r="CS73" s="201"/>
      <c r="CT73" s="201"/>
      <c r="CU73" s="201"/>
      <c r="CV73" s="201"/>
      <c r="CW73" s="201"/>
      <c r="CX73" s="201"/>
      <c r="CY73" s="201"/>
      <c r="CZ73" s="201"/>
      <c r="DA73" s="201"/>
      <c r="DB73" s="201"/>
      <c r="DC73" s="201"/>
      <c r="DD73" s="201"/>
      <c r="DE73" s="201"/>
      <c r="DF73" s="201"/>
      <c r="DG73" s="201"/>
      <c r="DH73" s="201"/>
      <c r="DI73" s="201"/>
      <c r="DJ73" s="201"/>
      <c r="DK73" s="201"/>
      <c r="DL73" s="201"/>
      <c r="DM73" s="201"/>
      <c r="DN73" s="201"/>
      <c r="DO73" s="201"/>
      <c r="DP73" s="201"/>
      <c r="DQ73" s="201"/>
      <c r="DR73" s="201"/>
      <c r="DS73" s="201"/>
      <c r="DT73" s="201"/>
    </row>
    <row r="74">
      <c r="A74" s="19">
        <v>1990.0</v>
      </c>
      <c r="B74" s="24" t="s">
        <v>586</v>
      </c>
      <c r="C74" s="24" t="s">
        <v>586</v>
      </c>
      <c r="D74" s="24" t="s">
        <v>587</v>
      </c>
      <c r="E74" s="24" t="s">
        <v>588</v>
      </c>
      <c r="F74" s="24" t="s">
        <v>586</v>
      </c>
      <c r="G74" s="24" t="s">
        <v>587</v>
      </c>
      <c r="H74" s="24" t="s">
        <v>586</v>
      </c>
      <c r="I74" s="24" t="s">
        <v>586</v>
      </c>
      <c r="J74" s="24" t="s">
        <v>586</v>
      </c>
      <c r="K74" s="24" t="s">
        <v>586</v>
      </c>
      <c r="L74" s="24" t="s">
        <v>586</v>
      </c>
      <c r="M74" s="24">
        <v>89.0</v>
      </c>
      <c r="N74" s="24" t="s">
        <v>586</v>
      </c>
      <c r="O74" s="24" t="s">
        <v>586</v>
      </c>
      <c r="P74" s="204" t="s">
        <v>586</v>
      </c>
      <c r="Q74" s="24" t="s">
        <v>589</v>
      </c>
      <c r="R74" s="24" t="s">
        <v>588</v>
      </c>
      <c r="S74" s="24">
        <v>8000.0</v>
      </c>
      <c r="T74" s="24">
        <v>4300.0</v>
      </c>
      <c r="U74" s="24" t="s">
        <v>588</v>
      </c>
      <c r="V74" s="24" t="s">
        <v>586</v>
      </c>
      <c r="W74" s="24">
        <v>2400.0</v>
      </c>
      <c r="X74" s="24">
        <v>982.0</v>
      </c>
      <c r="Y74" s="24" t="s">
        <v>586</v>
      </c>
      <c r="Z74" s="24">
        <v>1400.0</v>
      </c>
      <c r="AA74" s="24" t="s">
        <v>587</v>
      </c>
      <c r="AB74" s="24" t="s">
        <v>587</v>
      </c>
      <c r="AC74" s="174"/>
      <c r="AD74" s="204">
        <v>3200.0</v>
      </c>
      <c r="AE74" s="24" t="s">
        <v>586</v>
      </c>
      <c r="AF74" s="24" t="s">
        <v>586</v>
      </c>
      <c r="AG74" s="24">
        <v>5600.0</v>
      </c>
      <c r="AH74" s="24">
        <v>17000.0</v>
      </c>
      <c r="AI74" s="174"/>
      <c r="AJ74" s="24" t="s">
        <v>586</v>
      </c>
      <c r="AK74" s="24" t="s">
        <v>589</v>
      </c>
      <c r="AL74" s="24" t="s">
        <v>588</v>
      </c>
      <c r="AM74" s="24" t="s">
        <v>586</v>
      </c>
      <c r="AN74" s="24" t="s">
        <v>589</v>
      </c>
      <c r="AO74" s="24" t="s">
        <v>586</v>
      </c>
      <c r="AP74" s="24" t="s">
        <v>586</v>
      </c>
      <c r="AQ74" s="174"/>
      <c r="AR74" s="25">
        <v>12000.0</v>
      </c>
      <c r="AS74" s="174"/>
      <c r="AT74" s="24" t="s">
        <v>589</v>
      </c>
      <c r="AU74" s="24" t="s">
        <v>586</v>
      </c>
      <c r="AV74" s="24" t="s">
        <v>586</v>
      </c>
      <c r="AW74" s="24">
        <v>3500.0</v>
      </c>
      <c r="AX74" s="177" t="s">
        <v>588</v>
      </c>
      <c r="AY74" s="24" t="s">
        <v>586</v>
      </c>
      <c r="AZ74" s="24" t="s">
        <v>588</v>
      </c>
      <c r="BA74" s="24" t="s">
        <v>586</v>
      </c>
      <c r="BB74" s="24">
        <v>1500.0</v>
      </c>
      <c r="BC74" s="24" t="s">
        <v>587</v>
      </c>
      <c r="BD74" s="24">
        <v>2000.0</v>
      </c>
      <c r="BE74" s="24" t="s">
        <v>586</v>
      </c>
      <c r="BF74" s="24" t="s">
        <v>586</v>
      </c>
      <c r="BG74" s="177">
        <v>52.0</v>
      </c>
      <c r="BH74" s="24" t="s">
        <v>589</v>
      </c>
      <c r="BI74" s="24" t="s">
        <v>586</v>
      </c>
      <c r="BJ74" s="24">
        <v>11000.0</v>
      </c>
      <c r="BK74" s="24" t="s">
        <v>586</v>
      </c>
      <c r="BL74" s="174"/>
      <c r="BM74" s="24" t="s">
        <v>586</v>
      </c>
      <c r="BN74" s="24" t="s">
        <v>588</v>
      </c>
      <c r="BO74" s="24" t="s">
        <v>586</v>
      </c>
      <c r="BP74" s="24" t="s">
        <v>586</v>
      </c>
      <c r="BQ74" s="24">
        <v>9400.0</v>
      </c>
      <c r="BR74" s="24" t="s">
        <v>586</v>
      </c>
      <c r="BS74" s="24">
        <v>1800.0</v>
      </c>
      <c r="BT74" s="24" t="s">
        <v>586</v>
      </c>
      <c r="BU74" s="24" t="s">
        <v>586</v>
      </c>
      <c r="BV74" s="24" t="s">
        <v>588</v>
      </c>
      <c r="BW74" s="24" t="s">
        <v>586</v>
      </c>
      <c r="BX74" s="24" t="s">
        <v>586</v>
      </c>
      <c r="BY74" s="24">
        <v>2200.0</v>
      </c>
      <c r="BZ74" s="24" t="s">
        <v>586</v>
      </c>
      <c r="CA74" s="24" t="s">
        <v>589</v>
      </c>
      <c r="CB74" s="24" t="s">
        <v>586</v>
      </c>
      <c r="CC74" s="174"/>
      <c r="CD74" s="24">
        <v>60.0</v>
      </c>
      <c r="CE74" s="24" t="s">
        <v>588</v>
      </c>
      <c r="CF74" s="24" t="s">
        <v>589</v>
      </c>
      <c r="CG74" s="24">
        <v>19000.0</v>
      </c>
      <c r="CH74" s="24" t="s">
        <v>586</v>
      </c>
      <c r="CI74" s="24" t="s">
        <v>586</v>
      </c>
      <c r="CJ74" s="24" t="s">
        <v>586</v>
      </c>
      <c r="CK74" s="24" t="s">
        <v>586</v>
      </c>
      <c r="CL74" s="24">
        <v>2300.0</v>
      </c>
      <c r="CM74" s="24" t="s">
        <v>586</v>
      </c>
      <c r="CN74" s="24" t="s">
        <v>586</v>
      </c>
      <c r="CO74" s="24"/>
      <c r="CP74" s="24">
        <v>5200.0</v>
      </c>
      <c r="CQ74" s="35">
        <v>4.0</v>
      </c>
      <c r="CR74" s="25">
        <v>7.0</v>
      </c>
      <c r="CS74" s="24" t="s">
        <v>589</v>
      </c>
      <c r="CT74" s="24" t="s">
        <v>586</v>
      </c>
      <c r="CU74" s="24" t="s">
        <v>586</v>
      </c>
      <c r="CV74" s="24">
        <v>1900.0</v>
      </c>
      <c r="CW74" s="24" t="s">
        <v>586</v>
      </c>
      <c r="CX74" s="24">
        <v>3100.0</v>
      </c>
      <c r="CY74" s="24" t="s">
        <v>586</v>
      </c>
      <c r="CZ74" s="24" t="s">
        <v>586</v>
      </c>
      <c r="DA74" s="24" t="s">
        <v>586</v>
      </c>
      <c r="DB74" s="24" t="s">
        <v>586</v>
      </c>
      <c r="DC74" s="24" t="s">
        <v>586</v>
      </c>
      <c r="DD74" s="24" t="s">
        <v>588</v>
      </c>
      <c r="DE74" s="174"/>
      <c r="DF74" s="24" t="s">
        <v>588</v>
      </c>
      <c r="DG74" s="24" t="s">
        <v>586</v>
      </c>
      <c r="DH74" s="24" t="s">
        <v>586</v>
      </c>
      <c r="DI74" s="24">
        <v>35000.0</v>
      </c>
      <c r="DJ74" s="24" t="s">
        <v>588</v>
      </c>
      <c r="DK74" s="174"/>
      <c r="DL74" s="24">
        <v>16000.0</v>
      </c>
      <c r="DM74" s="176"/>
      <c r="DN74" s="24" t="s">
        <v>586</v>
      </c>
      <c r="DO74" s="24" t="s">
        <v>586</v>
      </c>
      <c r="DP74" s="24" t="s">
        <v>586</v>
      </c>
      <c r="DQ74" s="24" t="s">
        <v>586</v>
      </c>
      <c r="DR74" s="24" t="s">
        <v>586</v>
      </c>
      <c r="DS74" s="24">
        <v>14000.0</v>
      </c>
      <c r="DT74" s="24">
        <v>17000.0</v>
      </c>
    </row>
    <row r="75">
      <c r="A75" s="19">
        <v>1991.0</v>
      </c>
      <c r="B75" s="24" t="s">
        <v>586</v>
      </c>
      <c r="C75" s="24" t="s">
        <v>586</v>
      </c>
      <c r="D75" s="24">
        <v>1000.0</v>
      </c>
      <c r="E75" s="24" t="s">
        <v>587</v>
      </c>
      <c r="F75" s="24" t="s">
        <v>586</v>
      </c>
      <c r="G75" s="24" t="s">
        <v>587</v>
      </c>
      <c r="H75" s="24" t="s">
        <v>586</v>
      </c>
      <c r="I75" s="24" t="s">
        <v>586</v>
      </c>
      <c r="J75" s="24" t="s">
        <v>586</v>
      </c>
      <c r="K75" s="24" t="s">
        <v>586</v>
      </c>
      <c r="L75" s="24" t="s">
        <v>586</v>
      </c>
      <c r="M75" s="24">
        <v>80.0</v>
      </c>
      <c r="N75" s="24" t="s">
        <v>586</v>
      </c>
      <c r="O75" s="24" t="s">
        <v>586</v>
      </c>
      <c r="P75" s="204" t="s">
        <v>586</v>
      </c>
      <c r="Q75" s="24" t="s">
        <v>589</v>
      </c>
      <c r="R75" s="24" t="s">
        <v>587</v>
      </c>
      <c r="S75" s="24">
        <v>10000.0</v>
      </c>
      <c r="T75" s="24">
        <v>5300.0</v>
      </c>
      <c r="U75" s="24" t="s">
        <v>587</v>
      </c>
      <c r="V75" s="24" t="s">
        <v>586</v>
      </c>
      <c r="W75" s="24">
        <v>3300.0</v>
      </c>
      <c r="X75" s="24">
        <v>1170.0</v>
      </c>
      <c r="Y75" s="24" t="s">
        <v>586</v>
      </c>
      <c r="Z75" s="24">
        <v>1800.0</v>
      </c>
      <c r="AA75" s="24">
        <v>1100.0</v>
      </c>
      <c r="AB75" s="24" t="s">
        <v>587</v>
      </c>
      <c r="AC75" s="174"/>
      <c r="AD75" s="204">
        <v>3900.0</v>
      </c>
      <c r="AE75" s="24" t="s">
        <v>586</v>
      </c>
      <c r="AF75" s="24" t="s">
        <v>586</v>
      </c>
      <c r="AG75" s="24">
        <v>7300.0</v>
      </c>
      <c r="AH75" s="24">
        <v>18000.0</v>
      </c>
      <c r="AI75" s="174"/>
      <c r="AJ75" s="24" t="s">
        <v>586</v>
      </c>
      <c r="AK75" s="24" t="s">
        <v>588</v>
      </c>
      <c r="AL75" s="24" t="s">
        <v>588</v>
      </c>
      <c r="AM75" s="24" t="s">
        <v>586</v>
      </c>
      <c r="AN75" s="24" t="s">
        <v>589</v>
      </c>
      <c r="AO75" s="24" t="s">
        <v>586</v>
      </c>
      <c r="AP75" s="24" t="s">
        <v>586</v>
      </c>
      <c r="AQ75" s="174"/>
      <c r="AR75" s="25">
        <v>16000.0</v>
      </c>
      <c r="AS75" s="174"/>
      <c r="AT75" s="24" t="s">
        <v>589</v>
      </c>
      <c r="AU75" s="24" t="s">
        <v>586</v>
      </c>
      <c r="AV75" s="24" t="s">
        <v>586</v>
      </c>
      <c r="AW75" s="24">
        <v>4300.0</v>
      </c>
      <c r="AX75" s="177" t="s">
        <v>588</v>
      </c>
      <c r="AY75" s="24" t="s">
        <v>586</v>
      </c>
      <c r="AZ75" s="24" t="s">
        <v>588</v>
      </c>
      <c r="BA75" s="24" t="s">
        <v>586</v>
      </c>
      <c r="BB75" s="24">
        <v>2100.0</v>
      </c>
      <c r="BC75" s="24">
        <v>1300.0</v>
      </c>
      <c r="BD75" s="24">
        <v>3300.0</v>
      </c>
      <c r="BE75" s="24" t="s">
        <v>586</v>
      </c>
      <c r="BF75" s="24" t="s">
        <v>586</v>
      </c>
      <c r="BG75" s="177">
        <v>130.0</v>
      </c>
      <c r="BH75" s="24" t="s">
        <v>589</v>
      </c>
      <c r="BI75" s="24" t="s">
        <v>586</v>
      </c>
      <c r="BJ75" s="24">
        <v>15000.0</v>
      </c>
      <c r="BK75" s="24" t="s">
        <v>586</v>
      </c>
      <c r="BL75" s="174"/>
      <c r="BM75" s="24" t="s">
        <v>586</v>
      </c>
      <c r="BN75" s="24" t="s">
        <v>588</v>
      </c>
      <c r="BO75" s="24" t="s">
        <v>589</v>
      </c>
      <c r="BP75" s="24" t="s">
        <v>586</v>
      </c>
      <c r="BQ75" s="24">
        <v>12000.0</v>
      </c>
      <c r="BR75" s="24" t="s">
        <v>589</v>
      </c>
      <c r="BS75" s="24">
        <v>2400.0</v>
      </c>
      <c r="BT75" s="24" t="s">
        <v>586</v>
      </c>
      <c r="BU75" s="24" t="s">
        <v>586</v>
      </c>
      <c r="BV75" s="24" t="s">
        <v>587</v>
      </c>
      <c r="BW75" s="24" t="s">
        <v>586</v>
      </c>
      <c r="BX75" s="24" t="s">
        <v>586</v>
      </c>
      <c r="BY75" s="24">
        <v>2900.0</v>
      </c>
      <c r="BZ75" s="24" t="s">
        <v>589</v>
      </c>
      <c r="CA75" s="24" t="s">
        <v>588</v>
      </c>
      <c r="CB75" s="24" t="s">
        <v>586</v>
      </c>
      <c r="CC75" s="174"/>
      <c r="CD75" s="24">
        <v>52.0</v>
      </c>
      <c r="CE75" s="24" t="s">
        <v>588</v>
      </c>
      <c r="CF75" s="24" t="s">
        <v>589</v>
      </c>
      <c r="CG75" s="24">
        <v>25000.0</v>
      </c>
      <c r="CH75" s="24" t="s">
        <v>586</v>
      </c>
      <c r="CI75" s="24" t="s">
        <v>586</v>
      </c>
      <c r="CJ75" s="24" t="s">
        <v>586</v>
      </c>
      <c r="CK75" s="24" t="s">
        <v>586</v>
      </c>
      <c r="CL75" s="24">
        <v>2700.0</v>
      </c>
      <c r="CM75" s="24" t="s">
        <v>586</v>
      </c>
      <c r="CN75" s="24" t="s">
        <v>586</v>
      </c>
      <c r="CO75" s="24"/>
      <c r="CP75" s="24">
        <v>6100.0</v>
      </c>
      <c r="CQ75" s="35">
        <v>9.0</v>
      </c>
      <c r="CR75" s="25">
        <v>8.0</v>
      </c>
      <c r="CS75" s="24" t="s">
        <v>588</v>
      </c>
      <c r="CT75" s="24" t="s">
        <v>586</v>
      </c>
      <c r="CU75" s="24" t="s">
        <v>586</v>
      </c>
      <c r="CV75" s="24">
        <v>3500.0</v>
      </c>
      <c r="CW75" s="24" t="s">
        <v>586</v>
      </c>
      <c r="CX75" s="24">
        <v>3700.0</v>
      </c>
      <c r="CY75" s="24" t="s">
        <v>586</v>
      </c>
      <c r="CZ75" s="24" t="s">
        <v>586</v>
      </c>
      <c r="DA75" s="24" t="s">
        <v>586</v>
      </c>
      <c r="DB75" s="24" t="s">
        <v>589</v>
      </c>
      <c r="DC75" s="24" t="s">
        <v>586</v>
      </c>
      <c r="DD75" s="24">
        <v>1400.0</v>
      </c>
      <c r="DE75" s="174"/>
      <c r="DF75" s="24" t="s">
        <v>587</v>
      </c>
      <c r="DG75" s="24" t="s">
        <v>586</v>
      </c>
      <c r="DH75" s="24" t="s">
        <v>586</v>
      </c>
      <c r="DI75" s="24">
        <v>43000.0</v>
      </c>
      <c r="DJ75" s="24" t="s">
        <v>587</v>
      </c>
      <c r="DK75" s="24">
        <v>943.0</v>
      </c>
      <c r="DL75" s="24">
        <v>20000.0</v>
      </c>
      <c r="DM75" s="176"/>
      <c r="DN75" s="24" t="s">
        <v>586</v>
      </c>
      <c r="DO75" s="24" t="s">
        <v>586</v>
      </c>
      <c r="DP75" s="24" t="s">
        <v>586</v>
      </c>
      <c r="DQ75" s="24" t="s">
        <v>586</v>
      </c>
      <c r="DR75" s="24" t="s">
        <v>586</v>
      </c>
      <c r="DS75" s="24">
        <v>18000.0</v>
      </c>
      <c r="DT75" s="24">
        <v>23000.0</v>
      </c>
    </row>
    <row r="76">
      <c r="A76" s="19">
        <v>1992.0</v>
      </c>
      <c r="B76" s="24" t="s">
        <v>586</v>
      </c>
      <c r="C76" s="24" t="s">
        <v>586</v>
      </c>
      <c r="D76" s="24">
        <v>1200.0</v>
      </c>
      <c r="E76" s="24" t="s">
        <v>587</v>
      </c>
      <c r="F76" s="24" t="s">
        <v>586</v>
      </c>
      <c r="G76" s="24" t="s">
        <v>587</v>
      </c>
      <c r="H76" s="24" t="s">
        <v>586</v>
      </c>
      <c r="I76" s="24" t="s">
        <v>586</v>
      </c>
      <c r="J76" s="24" t="s">
        <v>586</v>
      </c>
      <c r="K76" s="24" t="s">
        <v>586</v>
      </c>
      <c r="L76" s="24" t="s">
        <v>586</v>
      </c>
      <c r="M76" s="24">
        <v>116.0</v>
      </c>
      <c r="N76" s="24" t="s">
        <v>586</v>
      </c>
      <c r="O76" s="24" t="s">
        <v>589</v>
      </c>
      <c r="P76" s="204" t="s">
        <v>586</v>
      </c>
      <c r="Q76" s="24" t="s">
        <v>589</v>
      </c>
      <c r="R76" s="24">
        <v>1300.0</v>
      </c>
      <c r="S76" s="24">
        <v>13000.0</v>
      </c>
      <c r="T76" s="24">
        <v>6400.0</v>
      </c>
      <c r="U76" s="24" t="s">
        <v>587</v>
      </c>
      <c r="V76" s="24" t="s">
        <v>586</v>
      </c>
      <c r="W76" s="24">
        <v>4500.0</v>
      </c>
      <c r="X76" s="24">
        <v>1358.0</v>
      </c>
      <c r="Y76" s="24" t="s">
        <v>586</v>
      </c>
      <c r="Z76" s="24">
        <v>2400.0</v>
      </c>
      <c r="AA76" s="24">
        <v>1400.0</v>
      </c>
      <c r="AB76" s="24" t="s">
        <v>587</v>
      </c>
      <c r="AC76" s="174"/>
      <c r="AD76" s="204">
        <v>4600.0</v>
      </c>
      <c r="AE76" s="24" t="s">
        <v>586</v>
      </c>
      <c r="AF76" s="24" t="s">
        <v>586</v>
      </c>
      <c r="AG76" s="24">
        <v>9300.0</v>
      </c>
      <c r="AH76" s="24">
        <v>19000.0</v>
      </c>
      <c r="AI76" s="174"/>
      <c r="AJ76" s="24" t="s">
        <v>586</v>
      </c>
      <c r="AK76" s="24" t="s">
        <v>587</v>
      </c>
      <c r="AL76" s="24" t="s">
        <v>588</v>
      </c>
      <c r="AM76" s="24" t="s">
        <v>586</v>
      </c>
      <c r="AN76" s="24" t="s">
        <v>589</v>
      </c>
      <c r="AO76" s="24" t="s">
        <v>586</v>
      </c>
      <c r="AP76" s="24" t="s">
        <v>589</v>
      </c>
      <c r="AQ76" s="174"/>
      <c r="AR76" s="25">
        <v>21000.0</v>
      </c>
      <c r="AS76" s="174"/>
      <c r="AT76" s="24" t="s">
        <v>588</v>
      </c>
      <c r="AU76" s="24" t="s">
        <v>586</v>
      </c>
      <c r="AV76" s="24" t="s">
        <v>586</v>
      </c>
      <c r="AW76" s="24">
        <v>5200.0</v>
      </c>
      <c r="AX76" s="177" t="s">
        <v>588</v>
      </c>
      <c r="AY76" s="24" t="s">
        <v>586</v>
      </c>
      <c r="AZ76" s="24" t="s">
        <v>587</v>
      </c>
      <c r="BA76" s="24" t="s">
        <v>586</v>
      </c>
      <c r="BB76" s="24">
        <v>2800.0</v>
      </c>
      <c r="BC76" s="24">
        <v>1600.0</v>
      </c>
      <c r="BD76" s="24">
        <v>5300.0</v>
      </c>
      <c r="BE76" s="24" t="s">
        <v>586</v>
      </c>
      <c r="BF76" s="24" t="s">
        <v>589</v>
      </c>
      <c r="BG76" s="177">
        <v>63.0</v>
      </c>
      <c r="BH76" s="24" t="s">
        <v>588</v>
      </c>
      <c r="BI76" s="24" t="s">
        <v>586</v>
      </c>
      <c r="BJ76" s="24">
        <v>21000.0</v>
      </c>
      <c r="BK76" s="24" t="s">
        <v>586</v>
      </c>
      <c r="BL76" s="174"/>
      <c r="BM76" s="24" t="s">
        <v>586</v>
      </c>
      <c r="BN76" s="24" t="s">
        <v>587</v>
      </c>
      <c r="BO76" s="24" t="s">
        <v>589</v>
      </c>
      <c r="BP76" s="24" t="s">
        <v>586</v>
      </c>
      <c r="BQ76" s="24">
        <v>15000.0</v>
      </c>
      <c r="BR76" s="24" t="s">
        <v>587</v>
      </c>
      <c r="BS76" s="24">
        <v>3000.0</v>
      </c>
      <c r="BT76" s="24" t="s">
        <v>586</v>
      </c>
      <c r="BU76" s="24" t="s">
        <v>586</v>
      </c>
      <c r="BV76" s="24">
        <v>1000.0</v>
      </c>
      <c r="BW76" s="24" t="s">
        <v>586</v>
      </c>
      <c r="BX76" s="24" t="s">
        <v>586</v>
      </c>
      <c r="BY76" s="24">
        <v>3900.0</v>
      </c>
      <c r="BZ76" s="24" t="s">
        <v>588</v>
      </c>
      <c r="CA76" s="24" t="s">
        <v>588</v>
      </c>
      <c r="CB76" s="24" t="s">
        <v>586</v>
      </c>
      <c r="CC76" s="174"/>
      <c r="CD76" s="24">
        <v>66.0</v>
      </c>
      <c r="CE76" s="24" t="s">
        <v>588</v>
      </c>
      <c r="CF76" s="24" t="s">
        <v>588</v>
      </c>
      <c r="CG76" s="24">
        <v>31000.0</v>
      </c>
      <c r="CH76" s="24" t="s">
        <v>589</v>
      </c>
      <c r="CI76" s="24" t="s">
        <v>589</v>
      </c>
      <c r="CJ76" s="24" t="s">
        <v>586</v>
      </c>
      <c r="CK76" s="24" t="s">
        <v>589</v>
      </c>
      <c r="CL76" s="24">
        <v>3100.0</v>
      </c>
      <c r="CM76" s="24" t="s">
        <v>586</v>
      </c>
      <c r="CN76" s="24" t="s">
        <v>586</v>
      </c>
      <c r="CO76" s="24"/>
      <c r="CP76" s="24">
        <v>6800.0</v>
      </c>
      <c r="CQ76" s="35">
        <v>8.0</v>
      </c>
      <c r="CR76" s="25">
        <v>11.0</v>
      </c>
      <c r="CS76" s="24" t="s">
        <v>588</v>
      </c>
      <c r="CT76" s="24" t="s">
        <v>586</v>
      </c>
      <c r="CU76" s="24" t="s">
        <v>586</v>
      </c>
      <c r="CV76" s="24">
        <v>6100.0</v>
      </c>
      <c r="CW76" s="24" t="s">
        <v>589</v>
      </c>
      <c r="CX76" s="24">
        <v>4300.0</v>
      </c>
      <c r="CY76" s="24" t="s">
        <v>586</v>
      </c>
      <c r="CZ76" s="24" t="s">
        <v>586</v>
      </c>
      <c r="DA76" s="24" t="s">
        <v>586</v>
      </c>
      <c r="DB76" s="24" t="s">
        <v>588</v>
      </c>
      <c r="DC76" s="24" t="s">
        <v>586</v>
      </c>
      <c r="DD76" s="24">
        <v>3600.0</v>
      </c>
      <c r="DE76" s="174"/>
      <c r="DF76" s="24" t="s">
        <v>587</v>
      </c>
      <c r="DG76" s="24" t="s">
        <v>589</v>
      </c>
      <c r="DH76" s="24" t="s">
        <v>586</v>
      </c>
      <c r="DI76" s="24">
        <v>50000.0</v>
      </c>
      <c r="DJ76" s="24" t="s">
        <v>587</v>
      </c>
      <c r="DK76" s="24">
        <v>1230.0</v>
      </c>
      <c r="DL76" s="24">
        <v>26000.0</v>
      </c>
      <c r="DM76" s="176"/>
      <c r="DN76" s="24" t="s">
        <v>586</v>
      </c>
      <c r="DO76" s="24" t="s">
        <v>586</v>
      </c>
      <c r="DP76" s="24" t="s">
        <v>586</v>
      </c>
      <c r="DQ76" s="24" t="s">
        <v>586</v>
      </c>
      <c r="DR76" s="24" t="s">
        <v>586</v>
      </c>
      <c r="DS76" s="24">
        <v>22000.0</v>
      </c>
      <c r="DT76" s="24">
        <v>30000.0</v>
      </c>
    </row>
    <row r="77">
      <c r="A77" s="19">
        <v>1993.0</v>
      </c>
      <c r="B77" s="24" t="s">
        <v>586</v>
      </c>
      <c r="C77" s="24" t="s">
        <v>586</v>
      </c>
      <c r="D77" s="24">
        <v>1500.0</v>
      </c>
      <c r="E77" s="24">
        <v>1200.0</v>
      </c>
      <c r="F77" s="24" t="s">
        <v>586</v>
      </c>
      <c r="G77" s="24">
        <v>1000.0</v>
      </c>
      <c r="H77" s="24" t="s">
        <v>586</v>
      </c>
      <c r="I77" s="24" t="s">
        <v>589</v>
      </c>
      <c r="J77" s="24" t="s">
        <v>586</v>
      </c>
      <c r="K77" s="24" t="s">
        <v>586</v>
      </c>
      <c r="L77" s="24" t="s">
        <v>586</v>
      </c>
      <c r="M77" s="24">
        <v>104.0</v>
      </c>
      <c r="N77" s="24" t="s">
        <v>586</v>
      </c>
      <c r="O77" s="24" t="s">
        <v>588</v>
      </c>
      <c r="P77" s="204" t="s">
        <v>586</v>
      </c>
      <c r="Q77" s="24" t="s">
        <v>588</v>
      </c>
      <c r="R77" s="24">
        <v>1900.0</v>
      </c>
      <c r="S77" s="24">
        <v>15000.0</v>
      </c>
      <c r="T77" s="24">
        <v>7500.0</v>
      </c>
      <c r="U77" s="24">
        <v>1100.0</v>
      </c>
      <c r="V77" s="24" t="s">
        <v>588</v>
      </c>
      <c r="W77" s="24">
        <v>5900.0</v>
      </c>
      <c r="X77" s="24">
        <v>1562.0</v>
      </c>
      <c r="Y77" s="24" t="s">
        <v>586</v>
      </c>
      <c r="Z77" s="24">
        <v>3100.0</v>
      </c>
      <c r="AA77" s="24">
        <v>1800.0</v>
      </c>
      <c r="AB77" s="24" t="s">
        <v>587</v>
      </c>
      <c r="AC77" s="174"/>
      <c r="AD77" s="204">
        <v>5300.0</v>
      </c>
      <c r="AE77" s="24" t="s">
        <v>586</v>
      </c>
      <c r="AF77" s="24" t="s">
        <v>586</v>
      </c>
      <c r="AG77" s="24">
        <v>12000.0</v>
      </c>
      <c r="AH77" s="24">
        <v>20000.0</v>
      </c>
      <c r="AI77" s="174"/>
      <c r="AJ77" s="24" t="s">
        <v>586</v>
      </c>
      <c r="AK77" s="24" t="s">
        <v>587</v>
      </c>
      <c r="AL77" s="24" t="s">
        <v>588</v>
      </c>
      <c r="AM77" s="24" t="s">
        <v>586</v>
      </c>
      <c r="AN77" s="24" t="s">
        <v>589</v>
      </c>
      <c r="AO77" s="24" t="s">
        <v>586</v>
      </c>
      <c r="AP77" s="24" t="s">
        <v>589</v>
      </c>
      <c r="AQ77" s="174"/>
      <c r="AR77" s="25">
        <v>27000.0</v>
      </c>
      <c r="AS77" s="174"/>
      <c r="AT77" s="24" t="s">
        <v>588</v>
      </c>
      <c r="AU77" s="24" t="s">
        <v>586</v>
      </c>
      <c r="AV77" s="24" t="s">
        <v>586</v>
      </c>
      <c r="AW77" s="24">
        <v>6200.0</v>
      </c>
      <c r="AX77" s="177" t="s">
        <v>588</v>
      </c>
      <c r="AY77" s="24" t="s">
        <v>586</v>
      </c>
      <c r="AZ77" s="24" t="s">
        <v>587</v>
      </c>
      <c r="BA77" s="24" t="s">
        <v>586</v>
      </c>
      <c r="BB77" s="24">
        <v>3800.0</v>
      </c>
      <c r="BC77" s="24">
        <v>1900.0</v>
      </c>
      <c r="BD77" s="24">
        <v>8200.0</v>
      </c>
      <c r="BE77" s="24" t="s">
        <v>586</v>
      </c>
      <c r="BF77" s="24" t="s">
        <v>589</v>
      </c>
      <c r="BG77" s="177">
        <v>59.0</v>
      </c>
      <c r="BH77" s="24" t="s">
        <v>588</v>
      </c>
      <c r="BI77" s="24" t="s">
        <v>586</v>
      </c>
      <c r="BJ77" s="24">
        <v>28000.0</v>
      </c>
      <c r="BK77" s="24" t="s">
        <v>586</v>
      </c>
      <c r="BL77" s="174"/>
      <c r="BM77" s="24" t="s">
        <v>586</v>
      </c>
      <c r="BN77" s="24" t="s">
        <v>587</v>
      </c>
      <c r="BO77" s="24" t="s">
        <v>588</v>
      </c>
      <c r="BP77" s="24" t="s">
        <v>586</v>
      </c>
      <c r="BQ77" s="24">
        <v>19000.0</v>
      </c>
      <c r="BR77" s="24">
        <v>1200.0</v>
      </c>
      <c r="BS77" s="24">
        <v>3700.0</v>
      </c>
      <c r="BT77" s="24" t="s">
        <v>589</v>
      </c>
      <c r="BU77" s="24" t="s">
        <v>586</v>
      </c>
      <c r="BV77" s="24">
        <v>1800.0</v>
      </c>
      <c r="BW77" s="24" t="s">
        <v>586</v>
      </c>
      <c r="BX77" s="24" t="s">
        <v>586</v>
      </c>
      <c r="BY77" s="24">
        <v>5100.0</v>
      </c>
      <c r="BZ77" s="24" t="s">
        <v>587</v>
      </c>
      <c r="CA77" s="24" t="s">
        <v>587</v>
      </c>
      <c r="CB77" s="24" t="s">
        <v>586</v>
      </c>
      <c r="CC77" s="174"/>
      <c r="CD77" s="24">
        <v>55.0</v>
      </c>
      <c r="CE77" s="24" t="s">
        <v>588</v>
      </c>
      <c r="CF77" s="24" t="s">
        <v>588</v>
      </c>
      <c r="CG77" s="24">
        <v>38000.0</v>
      </c>
      <c r="CH77" s="24" t="s">
        <v>589</v>
      </c>
      <c r="CI77" s="24" t="s">
        <v>589</v>
      </c>
      <c r="CJ77" s="24" t="s">
        <v>586</v>
      </c>
      <c r="CK77" s="24" t="s">
        <v>589</v>
      </c>
      <c r="CL77" s="24">
        <v>3400.0</v>
      </c>
      <c r="CM77" s="24" t="s">
        <v>586</v>
      </c>
      <c r="CN77" s="24" t="s">
        <v>586</v>
      </c>
      <c r="CO77" s="24"/>
      <c r="CP77" s="24">
        <v>7600.0</v>
      </c>
      <c r="CQ77" s="35">
        <v>10.0</v>
      </c>
      <c r="CR77" s="25">
        <v>14.0</v>
      </c>
      <c r="CS77" s="24" t="s">
        <v>588</v>
      </c>
      <c r="CT77" s="24" t="s">
        <v>586</v>
      </c>
      <c r="CU77" s="24" t="s">
        <v>589</v>
      </c>
      <c r="CV77" s="24">
        <v>11000.0</v>
      </c>
      <c r="CW77" s="24" t="s">
        <v>589</v>
      </c>
      <c r="CX77" s="24">
        <v>4900.0</v>
      </c>
      <c r="CY77" s="24" t="s">
        <v>586</v>
      </c>
      <c r="CZ77" s="24" t="s">
        <v>589</v>
      </c>
      <c r="DA77" s="24" t="s">
        <v>586</v>
      </c>
      <c r="DB77" s="24" t="s">
        <v>588</v>
      </c>
      <c r="DC77" s="24" t="s">
        <v>586</v>
      </c>
      <c r="DD77" s="24">
        <v>7300.0</v>
      </c>
      <c r="DE77" s="174"/>
      <c r="DF77" s="24">
        <v>1100.0</v>
      </c>
      <c r="DG77" s="24" t="s">
        <v>589</v>
      </c>
      <c r="DH77" s="24" t="s">
        <v>586</v>
      </c>
      <c r="DI77" s="24">
        <v>58000.0</v>
      </c>
      <c r="DJ77" s="24" t="s">
        <v>587</v>
      </c>
      <c r="DK77" s="24">
        <v>1259.0</v>
      </c>
      <c r="DL77" s="24">
        <v>32000.0</v>
      </c>
      <c r="DM77" s="176"/>
      <c r="DN77" s="24" t="s">
        <v>586</v>
      </c>
      <c r="DO77" s="24" t="s">
        <v>586</v>
      </c>
      <c r="DP77" s="24" t="s">
        <v>586</v>
      </c>
      <c r="DQ77" s="24" t="s">
        <v>586</v>
      </c>
      <c r="DR77" s="24" t="s">
        <v>586</v>
      </c>
      <c r="DS77" s="24">
        <v>27000.0</v>
      </c>
      <c r="DT77" s="24">
        <v>38000.0</v>
      </c>
    </row>
    <row r="78">
      <c r="A78" s="19">
        <v>1994.0</v>
      </c>
      <c r="B78" s="24" t="s">
        <v>586</v>
      </c>
      <c r="C78" s="24" t="s">
        <v>586</v>
      </c>
      <c r="D78" s="24">
        <v>1800.0</v>
      </c>
      <c r="E78" s="24">
        <v>1500.0</v>
      </c>
      <c r="F78" s="24" t="s">
        <v>586</v>
      </c>
      <c r="G78" s="24">
        <v>1100.0</v>
      </c>
      <c r="H78" s="24" t="s">
        <v>586</v>
      </c>
      <c r="I78" s="24" t="s">
        <v>589</v>
      </c>
      <c r="J78" s="24" t="s">
        <v>586</v>
      </c>
      <c r="K78" s="24" t="s">
        <v>586</v>
      </c>
      <c r="L78" s="24" t="s">
        <v>586</v>
      </c>
      <c r="M78" s="24">
        <v>130.0</v>
      </c>
      <c r="N78" s="24" t="s">
        <v>586</v>
      </c>
      <c r="O78" s="24" t="s">
        <v>588</v>
      </c>
      <c r="P78" s="204" t="s">
        <v>586</v>
      </c>
      <c r="Q78" s="24" t="s">
        <v>588</v>
      </c>
      <c r="R78" s="24">
        <v>2800.0</v>
      </c>
      <c r="S78" s="24">
        <v>17000.0</v>
      </c>
      <c r="T78" s="24">
        <v>8600.0</v>
      </c>
      <c r="U78" s="24">
        <v>1500.0</v>
      </c>
      <c r="V78" s="24" t="s">
        <v>587</v>
      </c>
      <c r="W78" s="24">
        <v>7600.0</v>
      </c>
      <c r="X78" s="24">
        <v>1628.0</v>
      </c>
      <c r="Y78" s="24" t="s">
        <v>586</v>
      </c>
      <c r="Z78" s="24">
        <v>3900.0</v>
      </c>
      <c r="AA78" s="24">
        <v>2100.0</v>
      </c>
      <c r="AB78" s="24" t="s">
        <v>587</v>
      </c>
      <c r="AC78" s="174"/>
      <c r="AD78" s="204">
        <v>6000.0</v>
      </c>
      <c r="AE78" s="24" t="s">
        <v>586</v>
      </c>
      <c r="AF78" s="24" t="s">
        <v>586</v>
      </c>
      <c r="AG78" s="24">
        <v>14000.0</v>
      </c>
      <c r="AH78" s="24">
        <v>21000.0</v>
      </c>
      <c r="AI78" s="174"/>
      <c r="AJ78" s="24" t="s">
        <v>586</v>
      </c>
      <c r="AK78" s="24">
        <v>1100.0</v>
      </c>
      <c r="AL78" s="24" t="s">
        <v>587</v>
      </c>
      <c r="AM78" s="24" t="s">
        <v>586</v>
      </c>
      <c r="AN78" s="24" t="s">
        <v>588</v>
      </c>
      <c r="AO78" s="24" t="s">
        <v>589</v>
      </c>
      <c r="AP78" s="24" t="s">
        <v>589</v>
      </c>
      <c r="AQ78" s="174"/>
      <c r="AR78" s="25">
        <v>35000.0</v>
      </c>
      <c r="AS78" s="174"/>
      <c r="AT78" s="24" t="s">
        <v>588</v>
      </c>
      <c r="AU78" s="24" t="s">
        <v>586</v>
      </c>
      <c r="AV78" s="24" t="s">
        <v>586</v>
      </c>
      <c r="AW78" s="24">
        <v>7400.0</v>
      </c>
      <c r="AX78" s="177" t="s">
        <v>588</v>
      </c>
      <c r="AY78" s="24" t="s">
        <v>586</v>
      </c>
      <c r="AZ78" s="24">
        <v>1100.0</v>
      </c>
      <c r="BA78" s="24" t="s">
        <v>586</v>
      </c>
      <c r="BB78" s="24">
        <v>4900.0</v>
      </c>
      <c r="BC78" s="24">
        <v>2200.0</v>
      </c>
      <c r="BD78" s="24">
        <v>12000.0</v>
      </c>
      <c r="BE78" s="24" t="s">
        <v>586</v>
      </c>
      <c r="BF78" s="24" t="s">
        <v>589</v>
      </c>
      <c r="BG78" s="177">
        <v>54.0</v>
      </c>
      <c r="BH78" s="24" t="s">
        <v>587</v>
      </c>
      <c r="BI78" s="24" t="s">
        <v>586</v>
      </c>
      <c r="BJ78" s="24">
        <v>37000.0</v>
      </c>
      <c r="BK78" s="24" t="s">
        <v>586</v>
      </c>
      <c r="BL78" s="174"/>
      <c r="BM78" s="24" t="s">
        <v>586</v>
      </c>
      <c r="BN78" s="24">
        <v>1400.0</v>
      </c>
      <c r="BO78" s="24" t="s">
        <v>588</v>
      </c>
      <c r="BP78" s="24" t="s">
        <v>589</v>
      </c>
      <c r="BQ78" s="24">
        <v>23000.0</v>
      </c>
      <c r="BR78" s="24">
        <v>2200.0</v>
      </c>
      <c r="BS78" s="24">
        <v>4400.0</v>
      </c>
      <c r="BT78" s="24" t="s">
        <v>589</v>
      </c>
      <c r="BU78" s="24" t="s">
        <v>586</v>
      </c>
      <c r="BV78" s="24">
        <v>2600.0</v>
      </c>
      <c r="BW78" s="24" t="s">
        <v>586</v>
      </c>
      <c r="BX78" s="24" t="s">
        <v>586</v>
      </c>
      <c r="BY78" s="24">
        <v>6600.0</v>
      </c>
      <c r="BZ78" s="24">
        <v>1100.0</v>
      </c>
      <c r="CA78" s="24" t="s">
        <v>587</v>
      </c>
      <c r="CB78" s="24" t="s">
        <v>586</v>
      </c>
      <c r="CC78" s="174"/>
      <c r="CD78" s="24">
        <v>45.0</v>
      </c>
      <c r="CE78" s="24" t="s">
        <v>588</v>
      </c>
      <c r="CF78" s="24" t="s">
        <v>587</v>
      </c>
      <c r="CG78" s="24">
        <v>47000.0</v>
      </c>
      <c r="CH78" s="24" t="s">
        <v>589</v>
      </c>
      <c r="CI78" s="24" t="s">
        <v>588</v>
      </c>
      <c r="CJ78" s="24" t="s">
        <v>589</v>
      </c>
      <c r="CK78" s="24" t="s">
        <v>589</v>
      </c>
      <c r="CL78" s="24">
        <v>3600.0</v>
      </c>
      <c r="CM78" s="24" t="s">
        <v>586</v>
      </c>
      <c r="CN78" s="24" t="s">
        <v>586</v>
      </c>
      <c r="CO78" s="24"/>
      <c r="CP78" s="24">
        <v>8400.0</v>
      </c>
      <c r="CQ78" s="35">
        <v>10.0</v>
      </c>
      <c r="CR78" s="25">
        <v>17.0</v>
      </c>
      <c r="CS78" s="24" t="s">
        <v>588</v>
      </c>
      <c r="CT78" s="24" t="s">
        <v>586</v>
      </c>
      <c r="CU78" s="24" t="s">
        <v>589</v>
      </c>
      <c r="CV78" s="24">
        <v>17000.0</v>
      </c>
      <c r="CW78" s="24" t="s">
        <v>588</v>
      </c>
      <c r="CX78" s="24">
        <v>5600.0</v>
      </c>
      <c r="CY78" s="24" t="s">
        <v>586</v>
      </c>
      <c r="CZ78" s="24" t="s">
        <v>589</v>
      </c>
      <c r="DA78" s="24" t="s">
        <v>586</v>
      </c>
      <c r="DB78" s="24" t="s">
        <v>587</v>
      </c>
      <c r="DC78" s="24" t="s">
        <v>586</v>
      </c>
      <c r="DD78" s="24">
        <v>13000.0</v>
      </c>
      <c r="DE78" s="174"/>
      <c r="DF78" s="24">
        <v>1400.0</v>
      </c>
      <c r="DG78" s="24" t="s">
        <v>589</v>
      </c>
      <c r="DH78" s="24" t="s">
        <v>586</v>
      </c>
      <c r="DI78" s="24">
        <v>64000.0</v>
      </c>
      <c r="DJ78" s="24">
        <v>1000.0</v>
      </c>
      <c r="DK78" s="24">
        <v>1603.0</v>
      </c>
      <c r="DL78" s="24">
        <v>38000.0</v>
      </c>
      <c r="DM78" s="176"/>
      <c r="DN78" s="24" t="s">
        <v>589</v>
      </c>
      <c r="DO78" s="24" t="s">
        <v>586</v>
      </c>
      <c r="DP78" s="24" t="s">
        <v>586</v>
      </c>
      <c r="DQ78" s="24" t="s">
        <v>586</v>
      </c>
      <c r="DR78" s="24" t="s">
        <v>586</v>
      </c>
      <c r="DS78" s="24">
        <v>31000.0</v>
      </c>
      <c r="DT78" s="24">
        <v>47000.0</v>
      </c>
    </row>
    <row r="79">
      <c r="A79" s="19">
        <v>1995.0</v>
      </c>
      <c r="B79" s="24" t="s">
        <v>586</v>
      </c>
      <c r="C79" s="24" t="s">
        <v>586</v>
      </c>
      <c r="D79" s="24">
        <v>2100.0</v>
      </c>
      <c r="E79" s="24">
        <v>1700.0</v>
      </c>
      <c r="F79" s="24" t="s">
        <v>586</v>
      </c>
      <c r="G79" s="24">
        <v>1100.0</v>
      </c>
      <c r="H79" s="24" t="s">
        <v>586</v>
      </c>
      <c r="I79" s="24" t="s">
        <v>589</v>
      </c>
      <c r="J79" s="24" t="s">
        <v>586</v>
      </c>
      <c r="K79" s="24" t="s">
        <v>586</v>
      </c>
      <c r="L79" s="24" t="s">
        <v>586</v>
      </c>
      <c r="M79" s="24">
        <v>119.0</v>
      </c>
      <c r="N79" s="24" t="s">
        <v>586</v>
      </c>
      <c r="O79" s="24" t="s">
        <v>587</v>
      </c>
      <c r="P79" s="204" t="s">
        <v>586</v>
      </c>
      <c r="Q79" s="24" t="s">
        <v>588</v>
      </c>
      <c r="R79" s="24">
        <v>3800.0</v>
      </c>
      <c r="S79" s="24">
        <v>19000.0</v>
      </c>
      <c r="T79" s="24">
        <v>9600.0</v>
      </c>
      <c r="U79" s="24">
        <v>1900.0</v>
      </c>
      <c r="V79" s="24">
        <v>1200.0</v>
      </c>
      <c r="W79" s="24">
        <v>9500.0</v>
      </c>
      <c r="X79" s="24">
        <v>1764.0</v>
      </c>
      <c r="Y79" s="24" t="s">
        <v>586</v>
      </c>
      <c r="Z79" s="24">
        <v>4800.0</v>
      </c>
      <c r="AA79" s="24">
        <v>2500.0</v>
      </c>
      <c r="AB79" s="24" t="s">
        <v>587</v>
      </c>
      <c r="AC79" s="174"/>
      <c r="AD79" s="204">
        <v>6600.0</v>
      </c>
      <c r="AE79" s="24" t="s">
        <v>589</v>
      </c>
      <c r="AF79" s="24" t="s">
        <v>586</v>
      </c>
      <c r="AG79" s="24">
        <v>17000.0</v>
      </c>
      <c r="AH79" s="24">
        <v>22000.0</v>
      </c>
      <c r="AI79" s="174"/>
      <c r="AJ79" s="24" t="s">
        <v>586</v>
      </c>
      <c r="AK79" s="24">
        <v>1600.0</v>
      </c>
      <c r="AL79" s="24" t="s">
        <v>587</v>
      </c>
      <c r="AM79" s="24" t="s">
        <v>586</v>
      </c>
      <c r="AN79" s="24" t="s">
        <v>588</v>
      </c>
      <c r="AO79" s="24" t="s">
        <v>589</v>
      </c>
      <c r="AP79" s="24" t="s">
        <v>588</v>
      </c>
      <c r="AQ79" s="174"/>
      <c r="AR79" s="25">
        <v>44000.0</v>
      </c>
      <c r="AS79" s="174"/>
      <c r="AT79" s="24" t="s">
        <v>588</v>
      </c>
      <c r="AU79" s="24" t="s">
        <v>586</v>
      </c>
      <c r="AV79" s="24" t="s">
        <v>586</v>
      </c>
      <c r="AW79" s="24">
        <v>8700.0</v>
      </c>
      <c r="AX79" s="177" t="s">
        <v>587</v>
      </c>
      <c r="AY79" s="24" t="s">
        <v>586</v>
      </c>
      <c r="AZ79" s="24">
        <v>1500.0</v>
      </c>
      <c r="BA79" s="24" t="s">
        <v>586</v>
      </c>
      <c r="BB79" s="24">
        <v>6100.0</v>
      </c>
      <c r="BC79" s="24">
        <v>2500.0</v>
      </c>
      <c r="BD79" s="24">
        <v>18000.0</v>
      </c>
      <c r="BE79" s="24" t="s">
        <v>586</v>
      </c>
      <c r="BF79" s="24" t="s">
        <v>589</v>
      </c>
      <c r="BG79" s="177">
        <v>58.0</v>
      </c>
      <c r="BH79" s="24" t="s">
        <v>587</v>
      </c>
      <c r="BI79" s="24" t="s">
        <v>586</v>
      </c>
      <c r="BJ79" s="24">
        <v>47000.0</v>
      </c>
      <c r="BK79" s="24" t="s">
        <v>586</v>
      </c>
      <c r="BL79" s="174"/>
      <c r="BM79" s="24" t="s">
        <v>586</v>
      </c>
      <c r="BN79" s="24">
        <v>1900.0</v>
      </c>
      <c r="BO79" s="24" t="s">
        <v>587</v>
      </c>
      <c r="BP79" s="24" t="s">
        <v>588</v>
      </c>
      <c r="BQ79" s="24">
        <v>28000.0</v>
      </c>
      <c r="BR79" s="24">
        <v>3400.0</v>
      </c>
      <c r="BS79" s="24">
        <v>5100.0</v>
      </c>
      <c r="BT79" s="24" t="s">
        <v>589</v>
      </c>
      <c r="BU79" s="24" t="s">
        <v>586</v>
      </c>
      <c r="BV79" s="24">
        <v>3400.0</v>
      </c>
      <c r="BW79" s="24" t="s">
        <v>586</v>
      </c>
      <c r="BX79" s="24" t="s">
        <v>589</v>
      </c>
      <c r="BY79" s="24">
        <v>8300.0</v>
      </c>
      <c r="BZ79" s="24">
        <v>1900.0</v>
      </c>
      <c r="CA79" s="24">
        <v>1200.0</v>
      </c>
      <c r="CB79" s="24" t="s">
        <v>586</v>
      </c>
      <c r="CC79" s="174"/>
      <c r="CD79" s="24">
        <v>51.0</v>
      </c>
      <c r="CE79" s="24" t="s">
        <v>588</v>
      </c>
      <c r="CF79" s="24" t="s">
        <v>587</v>
      </c>
      <c r="CG79" s="24">
        <v>56000.0</v>
      </c>
      <c r="CH79" s="24" t="s">
        <v>589</v>
      </c>
      <c r="CI79" s="24" t="s">
        <v>588</v>
      </c>
      <c r="CJ79" s="24" t="s">
        <v>589</v>
      </c>
      <c r="CK79" s="24" t="s">
        <v>588</v>
      </c>
      <c r="CL79" s="24">
        <v>3800.0</v>
      </c>
      <c r="CM79" s="24" t="s">
        <v>586</v>
      </c>
      <c r="CN79" s="24" t="s">
        <v>586</v>
      </c>
      <c r="CO79" s="24"/>
      <c r="CP79" s="24">
        <v>9500.0</v>
      </c>
      <c r="CQ79" s="35">
        <v>8.0</v>
      </c>
      <c r="CR79" s="25">
        <v>23.0</v>
      </c>
      <c r="CS79" s="24" t="s">
        <v>588</v>
      </c>
      <c r="CT79" s="24" t="s">
        <v>586</v>
      </c>
      <c r="CU79" s="24" t="s">
        <v>588</v>
      </c>
      <c r="CV79" s="24">
        <v>28000.0</v>
      </c>
      <c r="CW79" s="24" t="s">
        <v>588</v>
      </c>
      <c r="CX79" s="24">
        <v>6100.0</v>
      </c>
      <c r="CY79" s="24" t="s">
        <v>586</v>
      </c>
      <c r="CZ79" s="24" t="s">
        <v>589</v>
      </c>
      <c r="DA79" s="24" t="s">
        <v>586</v>
      </c>
      <c r="DB79" s="24">
        <v>1000.0</v>
      </c>
      <c r="DC79" s="24" t="s">
        <v>586</v>
      </c>
      <c r="DD79" s="24">
        <v>19000.0</v>
      </c>
      <c r="DE79" s="174"/>
      <c r="DF79" s="24">
        <v>1800.0</v>
      </c>
      <c r="DG79" s="24" t="s">
        <v>589</v>
      </c>
      <c r="DH79" s="24" t="s">
        <v>586</v>
      </c>
      <c r="DI79" s="24">
        <v>69000.0</v>
      </c>
      <c r="DJ79" s="24">
        <v>1200.0</v>
      </c>
      <c r="DK79" s="24">
        <v>1690.0</v>
      </c>
      <c r="DL79" s="24">
        <v>45000.0</v>
      </c>
      <c r="DM79" s="176"/>
      <c r="DN79" s="24" t="s">
        <v>589</v>
      </c>
      <c r="DO79" s="24" t="s">
        <v>586</v>
      </c>
      <c r="DP79" s="24" t="s">
        <v>589</v>
      </c>
      <c r="DQ79" s="24" t="s">
        <v>589</v>
      </c>
      <c r="DR79" s="24" t="s">
        <v>586</v>
      </c>
      <c r="DS79" s="24">
        <v>35000.0</v>
      </c>
      <c r="DT79" s="24">
        <v>57000.0</v>
      </c>
    </row>
    <row r="80">
      <c r="A80" s="19">
        <v>1996.0</v>
      </c>
      <c r="B80" s="24" t="s">
        <v>586</v>
      </c>
      <c r="C80" s="24" t="s">
        <v>586</v>
      </c>
      <c r="D80" s="24">
        <v>2500.0</v>
      </c>
      <c r="E80" s="24">
        <v>1100.0</v>
      </c>
      <c r="F80" s="24" t="s">
        <v>586</v>
      </c>
      <c r="G80" s="24" t="s">
        <v>587</v>
      </c>
      <c r="H80" s="24" t="s">
        <v>586</v>
      </c>
      <c r="I80" s="24" t="s">
        <v>589</v>
      </c>
      <c r="J80" s="24" t="s">
        <v>586</v>
      </c>
      <c r="K80" s="24" t="s">
        <v>586</v>
      </c>
      <c r="L80" s="24" t="s">
        <v>586</v>
      </c>
      <c r="M80" s="24">
        <v>86.0</v>
      </c>
      <c r="N80" s="24" t="s">
        <v>586</v>
      </c>
      <c r="O80" s="24" t="s">
        <v>587</v>
      </c>
      <c r="P80" s="204" t="s">
        <v>586</v>
      </c>
      <c r="Q80" s="24" t="s">
        <v>588</v>
      </c>
      <c r="R80" s="24">
        <v>5200.0</v>
      </c>
      <c r="S80" s="24">
        <v>19000.0</v>
      </c>
      <c r="T80" s="24">
        <v>10000.0</v>
      </c>
      <c r="U80" s="24">
        <v>2400.0</v>
      </c>
      <c r="V80" s="24">
        <v>2100.0</v>
      </c>
      <c r="W80" s="24">
        <v>12000.0</v>
      </c>
      <c r="X80" s="24">
        <v>1306.0</v>
      </c>
      <c r="Y80" s="24" t="s">
        <v>586</v>
      </c>
      <c r="Z80" s="24">
        <v>5800.0</v>
      </c>
      <c r="AA80" s="24">
        <v>3000.0</v>
      </c>
      <c r="AB80" s="24" t="s">
        <v>587</v>
      </c>
      <c r="AC80" s="174"/>
      <c r="AD80" s="204">
        <v>7200.0</v>
      </c>
      <c r="AE80" s="24" t="s">
        <v>589</v>
      </c>
      <c r="AF80" s="24" t="s">
        <v>586</v>
      </c>
      <c r="AG80" s="24">
        <v>19000.0</v>
      </c>
      <c r="AH80" s="24">
        <v>23000.0</v>
      </c>
      <c r="AI80" s="174"/>
      <c r="AJ80" s="24" t="s">
        <v>589</v>
      </c>
      <c r="AK80" s="24">
        <v>2100.0</v>
      </c>
      <c r="AL80" s="24" t="s">
        <v>587</v>
      </c>
      <c r="AM80" s="24" t="s">
        <v>586</v>
      </c>
      <c r="AN80" s="24" t="s">
        <v>588</v>
      </c>
      <c r="AO80" s="24" t="s">
        <v>589</v>
      </c>
      <c r="AP80" s="24" t="s">
        <v>588</v>
      </c>
      <c r="AQ80" s="174"/>
      <c r="AR80" s="25">
        <v>53000.0</v>
      </c>
      <c r="AS80" s="174"/>
      <c r="AT80" s="24" t="s">
        <v>587</v>
      </c>
      <c r="AU80" s="24" t="s">
        <v>589</v>
      </c>
      <c r="AV80" s="24" t="s">
        <v>586</v>
      </c>
      <c r="AW80" s="24">
        <v>10000.0</v>
      </c>
      <c r="AX80" s="177" t="s">
        <v>587</v>
      </c>
      <c r="AY80" s="24" t="s">
        <v>589</v>
      </c>
      <c r="AZ80" s="24">
        <v>2000.0</v>
      </c>
      <c r="BA80" s="24" t="s">
        <v>586</v>
      </c>
      <c r="BB80" s="24">
        <v>7500.0</v>
      </c>
      <c r="BC80" s="24">
        <v>2700.0</v>
      </c>
      <c r="BD80" s="24">
        <v>25000.0</v>
      </c>
      <c r="BE80" s="24" t="s">
        <v>586</v>
      </c>
      <c r="BF80" s="24" t="s">
        <v>588</v>
      </c>
      <c r="BG80" s="177">
        <v>39.0</v>
      </c>
      <c r="BH80" s="24" t="s">
        <v>587</v>
      </c>
      <c r="BI80" s="24" t="s">
        <v>586</v>
      </c>
      <c r="BJ80" s="24">
        <v>58000.0</v>
      </c>
      <c r="BK80" s="24" t="s">
        <v>586</v>
      </c>
      <c r="BL80" s="174"/>
      <c r="BM80" s="24" t="s">
        <v>586</v>
      </c>
      <c r="BN80" s="24">
        <v>2600.0</v>
      </c>
      <c r="BO80" s="24" t="s">
        <v>587</v>
      </c>
      <c r="BP80" s="24" t="s">
        <v>588</v>
      </c>
      <c r="BQ80" s="24">
        <v>33000.0</v>
      </c>
      <c r="BR80" s="24">
        <v>4600.0</v>
      </c>
      <c r="BS80" s="24">
        <v>5700.0</v>
      </c>
      <c r="BT80" s="24" t="s">
        <v>588</v>
      </c>
      <c r="BU80" s="24" t="s">
        <v>586</v>
      </c>
      <c r="BV80" s="24">
        <v>4300.0</v>
      </c>
      <c r="BW80" s="24" t="s">
        <v>586</v>
      </c>
      <c r="BX80" s="24" t="s">
        <v>589</v>
      </c>
      <c r="BY80" s="24">
        <v>10000.0</v>
      </c>
      <c r="BZ80" s="24">
        <v>2800.0</v>
      </c>
      <c r="CA80" s="24">
        <v>1800.0</v>
      </c>
      <c r="CB80" s="24" t="s">
        <v>586</v>
      </c>
      <c r="CC80" s="174"/>
      <c r="CD80" s="24">
        <v>34.0</v>
      </c>
      <c r="CE80" s="24" t="s">
        <v>588</v>
      </c>
      <c r="CF80" s="24" t="s">
        <v>587</v>
      </c>
      <c r="CG80" s="24">
        <v>67000.0</v>
      </c>
      <c r="CH80" s="24" t="s">
        <v>588</v>
      </c>
      <c r="CI80" s="24" t="s">
        <v>588</v>
      </c>
      <c r="CJ80" s="24" t="s">
        <v>588</v>
      </c>
      <c r="CK80" s="24" t="s">
        <v>588</v>
      </c>
      <c r="CL80" s="24">
        <v>4000.0</v>
      </c>
      <c r="CM80" s="24" t="s">
        <v>586</v>
      </c>
      <c r="CN80" s="24" t="s">
        <v>586</v>
      </c>
      <c r="CO80" s="24"/>
      <c r="CP80" s="24">
        <v>11000.0</v>
      </c>
      <c r="CQ80" s="35">
        <v>9.0</v>
      </c>
      <c r="CR80" s="25">
        <v>33.0</v>
      </c>
      <c r="CS80" s="24" t="s">
        <v>587</v>
      </c>
      <c r="CT80" s="24" t="s">
        <v>586</v>
      </c>
      <c r="CU80" s="24" t="s">
        <v>588</v>
      </c>
      <c r="CV80" s="24">
        <v>43000.0</v>
      </c>
      <c r="CW80" s="24" t="s">
        <v>587</v>
      </c>
      <c r="CX80" s="24">
        <v>4500.0</v>
      </c>
      <c r="CY80" s="24" t="s">
        <v>586</v>
      </c>
      <c r="CZ80" s="24" t="s">
        <v>588</v>
      </c>
      <c r="DA80" s="24" t="s">
        <v>586</v>
      </c>
      <c r="DB80" s="24">
        <v>1500.0</v>
      </c>
      <c r="DC80" s="24" t="s">
        <v>586</v>
      </c>
      <c r="DD80" s="24">
        <v>26000.0</v>
      </c>
      <c r="DE80" s="174"/>
      <c r="DF80" s="24">
        <v>2300.0</v>
      </c>
      <c r="DG80" s="24" t="s">
        <v>588</v>
      </c>
      <c r="DH80" s="24" t="s">
        <v>586</v>
      </c>
      <c r="DI80" s="24">
        <v>73000.0</v>
      </c>
      <c r="DJ80" s="24">
        <v>1500.0</v>
      </c>
      <c r="DK80" s="24">
        <v>1805.0</v>
      </c>
      <c r="DL80" s="24">
        <v>51000.0</v>
      </c>
      <c r="DM80" s="176"/>
      <c r="DN80" s="24" t="s">
        <v>589</v>
      </c>
      <c r="DO80" s="24" t="s">
        <v>586</v>
      </c>
      <c r="DP80" s="24" t="s">
        <v>588</v>
      </c>
      <c r="DQ80" s="24" t="s">
        <v>588</v>
      </c>
      <c r="DR80" s="24" t="s">
        <v>586</v>
      </c>
      <c r="DS80" s="24">
        <v>40000.0</v>
      </c>
      <c r="DT80" s="24">
        <v>68000.0</v>
      </c>
    </row>
    <row r="81">
      <c r="A81" s="19">
        <v>1997.0</v>
      </c>
      <c r="B81" s="24" t="s">
        <v>586</v>
      </c>
      <c r="C81" s="24" t="s">
        <v>586</v>
      </c>
      <c r="D81" s="24">
        <v>2900.0</v>
      </c>
      <c r="E81" s="24">
        <v>1100.0</v>
      </c>
      <c r="F81" s="24" t="s">
        <v>586</v>
      </c>
      <c r="G81" s="24" t="s">
        <v>587</v>
      </c>
      <c r="H81" s="24" t="s">
        <v>586</v>
      </c>
      <c r="I81" s="24" t="s">
        <v>588</v>
      </c>
      <c r="J81" s="24" t="s">
        <v>586</v>
      </c>
      <c r="K81" s="24" t="s">
        <v>586</v>
      </c>
      <c r="L81" s="24" t="s">
        <v>586</v>
      </c>
      <c r="M81" s="24">
        <v>39.0</v>
      </c>
      <c r="N81" s="24" t="s">
        <v>586</v>
      </c>
      <c r="O81" s="24">
        <v>1000.0</v>
      </c>
      <c r="P81" s="204" t="s">
        <v>586</v>
      </c>
      <c r="Q81" s="24" t="s">
        <v>587</v>
      </c>
      <c r="R81" s="24">
        <v>6700.0</v>
      </c>
      <c r="S81" s="24">
        <v>17000.0</v>
      </c>
      <c r="T81" s="24">
        <v>11000.0</v>
      </c>
      <c r="U81" s="24">
        <v>2900.0</v>
      </c>
      <c r="V81" s="24">
        <v>3400.0</v>
      </c>
      <c r="W81" s="24">
        <v>14000.0</v>
      </c>
      <c r="X81" s="24">
        <v>626.0</v>
      </c>
      <c r="Y81" s="24" t="s">
        <v>589</v>
      </c>
      <c r="Z81" s="24">
        <v>6800.0</v>
      </c>
      <c r="AA81" s="24">
        <v>3500.0</v>
      </c>
      <c r="AB81" s="24" t="s">
        <v>587</v>
      </c>
      <c r="AC81" s="174"/>
      <c r="AD81" s="204">
        <v>7700.0</v>
      </c>
      <c r="AE81" s="24" t="s">
        <v>589</v>
      </c>
      <c r="AF81" s="24" t="s">
        <v>586</v>
      </c>
      <c r="AG81" s="24">
        <v>22000.0</v>
      </c>
      <c r="AH81" s="24">
        <v>24000.0</v>
      </c>
      <c r="AI81" s="174"/>
      <c r="AJ81" s="24" t="s">
        <v>589</v>
      </c>
      <c r="AK81" s="24">
        <v>2600.0</v>
      </c>
      <c r="AL81" s="24" t="s">
        <v>587</v>
      </c>
      <c r="AM81" s="24" t="s">
        <v>586</v>
      </c>
      <c r="AN81" s="24" t="s">
        <v>588</v>
      </c>
      <c r="AO81" s="24" t="s">
        <v>589</v>
      </c>
      <c r="AP81" s="24" t="s">
        <v>588</v>
      </c>
      <c r="AQ81" s="174"/>
      <c r="AR81" s="25">
        <v>63000.0</v>
      </c>
      <c r="AS81" s="174"/>
      <c r="AT81" s="24" t="s">
        <v>587</v>
      </c>
      <c r="AU81" s="24" t="s">
        <v>589</v>
      </c>
      <c r="AV81" s="24" t="s">
        <v>586</v>
      </c>
      <c r="AW81" s="24">
        <v>12000.0</v>
      </c>
      <c r="AX81" s="177" t="s">
        <v>587</v>
      </c>
      <c r="AY81" s="24" t="s">
        <v>589</v>
      </c>
      <c r="AZ81" s="24">
        <v>2500.0</v>
      </c>
      <c r="BA81" s="24" t="s">
        <v>586</v>
      </c>
      <c r="BB81" s="24">
        <v>8900.0</v>
      </c>
      <c r="BC81" s="24">
        <v>3000.0</v>
      </c>
      <c r="BD81" s="24">
        <v>35000.0</v>
      </c>
      <c r="BE81" s="24" t="s">
        <v>589</v>
      </c>
      <c r="BF81" s="24" t="s">
        <v>588</v>
      </c>
      <c r="BG81" s="177">
        <v>43.0</v>
      </c>
      <c r="BH81" s="24">
        <v>1100.0</v>
      </c>
      <c r="BI81" s="24" t="s">
        <v>586</v>
      </c>
      <c r="BJ81" s="24">
        <v>69000.0</v>
      </c>
      <c r="BK81" s="24" t="s">
        <v>586</v>
      </c>
      <c r="BL81" s="174"/>
      <c r="BM81" s="24" t="s">
        <v>586</v>
      </c>
      <c r="BN81" s="24">
        <v>3500.0</v>
      </c>
      <c r="BO81" s="24" t="s">
        <v>587</v>
      </c>
      <c r="BP81" s="24" t="s">
        <v>588</v>
      </c>
      <c r="BQ81" s="24">
        <v>38000.0</v>
      </c>
      <c r="BR81" s="24">
        <v>5600.0</v>
      </c>
      <c r="BS81" s="24">
        <v>6100.0</v>
      </c>
      <c r="BT81" s="24" t="s">
        <v>588</v>
      </c>
      <c r="BU81" s="24" t="s">
        <v>586</v>
      </c>
      <c r="BV81" s="24">
        <v>5400.0</v>
      </c>
      <c r="BW81" s="24" t="s">
        <v>586</v>
      </c>
      <c r="BX81" s="24" t="s">
        <v>589</v>
      </c>
      <c r="BY81" s="24">
        <v>13000.0</v>
      </c>
      <c r="BZ81" s="24">
        <v>3800.0</v>
      </c>
      <c r="CA81" s="24">
        <v>2600.0</v>
      </c>
      <c r="CB81" s="24" t="s">
        <v>586</v>
      </c>
      <c r="CC81" s="174"/>
      <c r="CD81" s="24">
        <v>33.0</v>
      </c>
      <c r="CE81" s="24" t="s">
        <v>588</v>
      </c>
      <c r="CF81" s="24">
        <v>1300.0</v>
      </c>
      <c r="CG81" s="24">
        <v>79000.0</v>
      </c>
      <c r="CH81" s="24" t="s">
        <v>588</v>
      </c>
      <c r="CI81" s="24" t="s">
        <v>588</v>
      </c>
      <c r="CJ81" s="24" t="s">
        <v>588</v>
      </c>
      <c r="CK81" s="24" t="s">
        <v>588</v>
      </c>
      <c r="CL81" s="24">
        <v>4100.0</v>
      </c>
      <c r="CM81" s="24" t="s">
        <v>586</v>
      </c>
      <c r="CN81" s="24" t="s">
        <v>586</v>
      </c>
      <c r="CO81" s="24"/>
      <c r="CP81" s="24">
        <v>12000.0</v>
      </c>
      <c r="CQ81" s="35">
        <v>12.0</v>
      </c>
      <c r="CR81" s="25">
        <v>44.0</v>
      </c>
      <c r="CS81" s="24" t="s">
        <v>587</v>
      </c>
      <c r="CT81" s="24" t="s">
        <v>589</v>
      </c>
      <c r="CU81" s="24" t="s">
        <v>588</v>
      </c>
      <c r="CV81" s="24">
        <v>63000.0</v>
      </c>
      <c r="CW81" s="24">
        <v>1100.0</v>
      </c>
      <c r="CX81" s="24">
        <v>2800.0</v>
      </c>
      <c r="CY81" s="24" t="s">
        <v>586</v>
      </c>
      <c r="CZ81" s="24" t="s">
        <v>588</v>
      </c>
      <c r="DA81" s="24" t="s">
        <v>586</v>
      </c>
      <c r="DB81" s="24">
        <v>2100.0</v>
      </c>
      <c r="DC81" s="24" t="s">
        <v>586</v>
      </c>
      <c r="DD81" s="24">
        <v>33000.0</v>
      </c>
      <c r="DE81" s="174"/>
      <c r="DF81" s="24">
        <v>2900.0</v>
      </c>
      <c r="DG81" s="24" t="s">
        <v>588</v>
      </c>
      <c r="DH81" s="24" t="s">
        <v>586</v>
      </c>
      <c r="DI81" s="24">
        <v>75000.0</v>
      </c>
      <c r="DJ81" s="24">
        <v>1900.0</v>
      </c>
      <c r="DK81" s="24">
        <v>1546.0</v>
      </c>
      <c r="DL81" s="24">
        <v>58000.0</v>
      </c>
      <c r="DM81" s="176"/>
      <c r="DN81" s="24" t="s">
        <v>589</v>
      </c>
      <c r="DO81" s="24" t="s">
        <v>586</v>
      </c>
      <c r="DP81" s="24" t="s">
        <v>588</v>
      </c>
      <c r="DQ81" s="24" t="s">
        <v>588</v>
      </c>
      <c r="DR81" s="24" t="s">
        <v>586</v>
      </c>
      <c r="DS81" s="24">
        <v>43000.0</v>
      </c>
      <c r="DT81" s="24">
        <v>78000.0</v>
      </c>
    </row>
    <row r="82">
      <c r="A82" s="19">
        <v>1998.0</v>
      </c>
      <c r="B82" s="24" t="s">
        <v>586</v>
      </c>
      <c r="C82" s="24" t="s">
        <v>586</v>
      </c>
      <c r="D82" s="24">
        <v>3400.0</v>
      </c>
      <c r="E82" s="24">
        <v>1400.0</v>
      </c>
      <c r="F82" s="24" t="s">
        <v>586</v>
      </c>
      <c r="G82" s="24" t="s">
        <v>587</v>
      </c>
      <c r="H82" s="24" t="s">
        <v>586</v>
      </c>
      <c r="I82" s="24" t="s">
        <v>588</v>
      </c>
      <c r="J82" s="24" t="s">
        <v>586</v>
      </c>
      <c r="K82" s="24" t="s">
        <v>586</v>
      </c>
      <c r="L82" s="24" t="s">
        <v>586</v>
      </c>
      <c r="M82" s="24">
        <v>35.0</v>
      </c>
      <c r="N82" s="24" t="s">
        <v>586</v>
      </c>
      <c r="O82" s="24">
        <v>1400.0</v>
      </c>
      <c r="P82" s="204" t="s">
        <v>586</v>
      </c>
      <c r="Q82" s="24" t="s">
        <v>587</v>
      </c>
      <c r="R82" s="24">
        <v>8300.0</v>
      </c>
      <c r="S82" s="24">
        <v>16000.0</v>
      </c>
      <c r="T82" s="24">
        <v>12000.0</v>
      </c>
      <c r="U82" s="24">
        <v>3500.0</v>
      </c>
      <c r="V82" s="24">
        <v>5000.0</v>
      </c>
      <c r="W82" s="24">
        <v>16000.0</v>
      </c>
      <c r="X82" s="24">
        <v>484.0</v>
      </c>
      <c r="Y82" s="24" t="s">
        <v>589</v>
      </c>
      <c r="Z82" s="24">
        <v>7800.0</v>
      </c>
      <c r="AA82" s="24">
        <v>4100.0</v>
      </c>
      <c r="AB82" s="24" t="s">
        <v>587</v>
      </c>
      <c r="AC82" s="174"/>
      <c r="AD82" s="204">
        <v>8200.0</v>
      </c>
      <c r="AE82" s="24" t="s">
        <v>589</v>
      </c>
      <c r="AF82" s="24" t="s">
        <v>586</v>
      </c>
      <c r="AG82" s="24">
        <v>25000.0</v>
      </c>
      <c r="AH82" s="24">
        <v>25000.0</v>
      </c>
      <c r="AI82" s="174"/>
      <c r="AJ82" s="24" t="s">
        <v>588</v>
      </c>
      <c r="AK82" s="24">
        <v>3300.0</v>
      </c>
      <c r="AL82" s="24">
        <v>1000.0</v>
      </c>
      <c r="AM82" s="24" t="s">
        <v>586</v>
      </c>
      <c r="AN82" s="24" t="s">
        <v>588</v>
      </c>
      <c r="AO82" s="24" t="s">
        <v>589</v>
      </c>
      <c r="AP82" s="24" t="s">
        <v>588</v>
      </c>
      <c r="AQ82" s="174"/>
      <c r="AR82" s="25">
        <v>73000.0</v>
      </c>
      <c r="AS82" s="174"/>
      <c r="AT82" s="24" t="s">
        <v>587</v>
      </c>
      <c r="AU82" s="24" t="s">
        <v>589</v>
      </c>
      <c r="AV82" s="24" t="s">
        <v>586</v>
      </c>
      <c r="AW82" s="24">
        <v>13000.0</v>
      </c>
      <c r="AX82" s="177" t="s">
        <v>587</v>
      </c>
      <c r="AY82" s="24" t="s">
        <v>588</v>
      </c>
      <c r="AZ82" s="24">
        <v>3100.0</v>
      </c>
      <c r="BA82" s="24" t="s">
        <v>586</v>
      </c>
      <c r="BB82" s="24">
        <v>10000.0</v>
      </c>
      <c r="BC82" s="24">
        <v>3100.0</v>
      </c>
      <c r="BD82" s="24">
        <v>46000.0</v>
      </c>
      <c r="BE82" s="24" t="s">
        <v>588</v>
      </c>
      <c r="BF82" s="24" t="s">
        <v>588</v>
      </c>
      <c r="BG82" s="177">
        <v>64.0</v>
      </c>
      <c r="BH82" s="24">
        <v>1300.0</v>
      </c>
      <c r="BI82" s="24" t="s">
        <v>586</v>
      </c>
      <c r="BJ82" s="24">
        <v>80000.0</v>
      </c>
      <c r="BK82" s="24" t="s">
        <v>586</v>
      </c>
      <c r="BL82" s="174"/>
      <c r="BM82" s="24" t="s">
        <v>586</v>
      </c>
      <c r="BN82" s="24">
        <v>4500.0</v>
      </c>
      <c r="BO82" s="24">
        <v>1100.0</v>
      </c>
      <c r="BP82" s="24" t="s">
        <v>587</v>
      </c>
      <c r="BQ82" s="24">
        <v>44000.0</v>
      </c>
      <c r="BR82" s="24">
        <v>6400.0</v>
      </c>
      <c r="BS82" s="24">
        <v>6500.0</v>
      </c>
      <c r="BT82" s="24" t="s">
        <v>588</v>
      </c>
      <c r="BU82" s="24" t="s">
        <v>589</v>
      </c>
      <c r="BV82" s="24">
        <v>6600.0</v>
      </c>
      <c r="BW82" s="24" t="s">
        <v>586</v>
      </c>
      <c r="BX82" s="24" t="s">
        <v>588</v>
      </c>
      <c r="BY82" s="24">
        <v>15000.0</v>
      </c>
      <c r="BZ82" s="24">
        <v>5000.0</v>
      </c>
      <c r="CA82" s="24">
        <v>3600.0</v>
      </c>
      <c r="CB82" s="24" t="s">
        <v>586</v>
      </c>
      <c r="CC82" s="174"/>
      <c r="CD82" s="24">
        <v>20.0</v>
      </c>
      <c r="CE82" s="24" t="s">
        <v>588</v>
      </c>
      <c r="CF82" s="24">
        <v>1600.0</v>
      </c>
      <c r="CG82" s="24">
        <v>93000.0</v>
      </c>
      <c r="CH82" s="24" t="s">
        <v>588</v>
      </c>
      <c r="CI82" s="24" t="s">
        <v>587</v>
      </c>
      <c r="CJ82" s="24" t="s">
        <v>588</v>
      </c>
      <c r="CK82" s="24" t="s">
        <v>588</v>
      </c>
      <c r="CL82" s="24">
        <v>4200.0</v>
      </c>
      <c r="CM82" s="24" t="s">
        <v>586</v>
      </c>
      <c r="CN82" s="24" t="s">
        <v>589</v>
      </c>
      <c r="CO82" s="24"/>
      <c r="CP82" s="24">
        <v>13000.0</v>
      </c>
      <c r="CQ82" s="35">
        <v>9.0</v>
      </c>
      <c r="CR82" s="25">
        <v>57.0</v>
      </c>
      <c r="CS82" s="24" t="s">
        <v>587</v>
      </c>
      <c r="CT82" s="24" t="s">
        <v>589</v>
      </c>
      <c r="CU82" s="24" t="s">
        <v>587</v>
      </c>
      <c r="CV82" s="24">
        <v>89000.0</v>
      </c>
      <c r="CW82" s="24">
        <v>1500.0</v>
      </c>
      <c r="CX82" s="24">
        <v>1700.0</v>
      </c>
      <c r="CY82" s="24" t="s">
        <v>586</v>
      </c>
      <c r="CZ82" s="24" t="s">
        <v>588</v>
      </c>
      <c r="DA82" s="24" t="s">
        <v>586</v>
      </c>
      <c r="DB82" s="24">
        <v>2900.0</v>
      </c>
      <c r="DC82" s="24" t="s">
        <v>586</v>
      </c>
      <c r="DD82" s="24">
        <v>40000.0</v>
      </c>
      <c r="DE82" s="174"/>
      <c r="DF82" s="24">
        <v>3600.0</v>
      </c>
      <c r="DG82" s="24" t="s">
        <v>588</v>
      </c>
      <c r="DH82" s="24" t="s">
        <v>586</v>
      </c>
      <c r="DI82" s="24">
        <v>76000.0</v>
      </c>
      <c r="DJ82" s="24">
        <v>2500.0</v>
      </c>
      <c r="DK82" s="24">
        <v>1172.0</v>
      </c>
      <c r="DL82" s="24">
        <v>64000.0</v>
      </c>
      <c r="DM82" s="176"/>
      <c r="DN82" s="24" t="s">
        <v>586</v>
      </c>
      <c r="DO82" s="24" t="s">
        <v>589</v>
      </c>
      <c r="DP82" s="24" t="s">
        <v>587</v>
      </c>
      <c r="DQ82" s="24" t="s">
        <v>587</v>
      </c>
      <c r="DR82" s="24" t="s">
        <v>589</v>
      </c>
      <c r="DS82" s="24">
        <v>47000.0</v>
      </c>
      <c r="DT82" s="24">
        <v>87000.0</v>
      </c>
    </row>
    <row r="83">
      <c r="A83" s="19">
        <v>1999.0</v>
      </c>
      <c r="B83" s="24" t="s">
        <v>586</v>
      </c>
      <c r="C83" s="24" t="s">
        <v>586</v>
      </c>
      <c r="D83" s="24">
        <v>4000.0</v>
      </c>
      <c r="E83" s="24">
        <v>1300.0</v>
      </c>
      <c r="F83" s="24" t="s">
        <v>586</v>
      </c>
      <c r="G83" s="24" t="s">
        <v>587</v>
      </c>
      <c r="H83" s="24" t="s">
        <v>586</v>
      </c>
      <c r="I83" s="24" t="s">
        <v>588</v>
      </c>
      <c r="J83" s="24" t="s">
        <v>586</v>
      </c>
      <c r="K83" s="24" t="s">
        <v>586</v>
      </c>
      <c r="L83" s="24" t="s">
        <v>586</v>
      </c>
      <c r="M83" s="24">
        <v>22.0</v>
      </c>
      <c r="N83" s="24" t="s">
        <v>586</v>
      </c>
      <c r="O83" s="24">
        <v>1700.0</v>
      </c>
      <c r="P83" s="204" t="s">
        <v>586</v>
      </c>
      <c r="Q83" s="24" t="s">
        <v>587</v>
      </c>
      <c r="R83" s="24">
        <v>10000.0</v>
      </c>
      <c r="S83" s="24">
        <v>13000.0</v>
      </c>
      <c r="T83" s="24">
        <v>12000.0</v>
      </c>
      <c r="U83" s="24">
        <v>4100.0</v>
      </c>
      <c r="V83" s="24">
        <v>6600.0</v>
      </c>
      <c r="W83" s="24">
        <v>19000.0</v>
      </c>
      <c r="X83" s="24">
        <v>431.0</v>
      </c>
      <c r="Y83" s="24" t="s">
        <v>589</v>
      </c>
      <c r="Z83" s="24">
        <v>8800.0</v>
      </c>
      <c r="AA83" s="24">
        <v>4700.0</v>
      </c>
      <c r="AB83" s="24" t="s">
        <v>587</v>
      </c>
      <c r="AC83" s="174"/>
      <c r="AD83" s="204">
        <v>8500.0</v>
      </c>
      <c r="AE83" s="24" t="s">
        <v>589</v>
      </c>
      <c r="AF83" s="24" t="s">
        <v>586</v>
      </c>
      <c r="AG83" s="24">
        <v>28000.0</v>
      </c>
      <c r="AH83" s="24">
        <v>26000.0</v>
      </c>
      <c r="AI83" s="174"/>
      <c r="AJ83" s="24" t="s">
        <v>588</v>
      </c>
      <c r="AK83" s="24">
        <v>3900.0</v>
      </c>
      <c r="AL83" s="24">
        <v>1100.0</v>
      </c>
      <c r="AM83" s="24" t="s">
        <v>586</v>
      </c>
      <c r="AN83" s="24" t="s">
        <v>588</v>
      </c>
      <c r="AO83" s="24" t="s">
        <v>588</v>
      </c>
      <c r="AP83" s="24" t="s">
        <v>587</v>
      </c>
      <c r="AQ83" s="174"/>
      <c r="AR83" s="25">
        <v>83000.0</v>
      </c>
      <c r="AS83" s="174"/>
      <c r="AT83" s="24">
        <v>1100.0</v>
      </c>
      <c r="AU83" s="24" t="s">
        <v>588</v>
      </c>
      <c r="AV83" s="24" t="s">
        <v>586</v>
      </c>
      <c r="AW83" s="24">
        <v>15000.0</v>
      </c>
      <c r="AX83" s="177" t="s">
        <v>587</v>
      </c>
      <c r="AY83" s="24" t="s">
        <v>588</v>
      </c>
      <c r="AZ83" s="24">
        <v>3600.0</v>
      </c>
      <c r="BA83" s="24" t="s">
        <v>589</v>
      </c>
      <c r="BB83" s="24">
        <v>12000.0</v>
      </c>
      <c r="BC83" s="24">
        <v>3200.0</v>
      </c>
      <c r="BD83" s="24">
        <v>58000.0</v>
      </c>
      <c r="BE83" s="24" t="s">
        <v>588</v>
      </c>
      <c r="BF83" s="24" t="s">
        <v>588</v>
      </c>
      <c r="BG83" s="177">
        <v>47.0</v>
      </c>
      <c r="BH83" s="24">
        <v>1500.0</v>
      </c>
      <c r="BI83" s="24" t="s">
        <v>586</v>
      </c>
      <c r="BJ83" s="24">
        <v>90000.0</v>
      </c>
      <c r="BK83" s="24" t="s">
        <v>586</v>
      </c>
      <c r="BL83" s="174"/>
      <c r="BM83" s="24" t="s">
        <v>586</v>
      </c>
      <c r="BN83" s="24">
        <v>5700.0</v>
      </c>
      <c r="BO83" s="24">
        <v>1400.0</v>
      </c>
      <c r="BP83" s="24" t="s">
        <v>587</v>
      </c>
      <c r="BQ83" s="24">
        <v>48000.0</v>
      </c>
      <c r="BR83" s="24">
        <v>7100.0</v>
      </c>
      <c r="BS83" s="24">
        <v>6800.0</v>
      </c>
      <c r="BT83" s="24" t="s">
        <v>588</v>
      </c>
      <c r="BU83" s="24" t="s">
        <v>589</v>
      </c>
      <c r="BV83" s="24">
        <v>7700.0</v>
      </c>
      <c r="BW83" s="24" t="s">
        <v>586</v>
      </c>
      <c r="BX83" s="24" t="s">
        <v>588</v>
      </c>
      <c r="BY83" s="24">
        <v>18000.0</v>
      </c>
      <c r="BZ83" s="24">
        <v>6300.0</v>
      </c>
      <c r="CA83" s="24">
        <v>4800.0</v>
      </c>
      <c r="CB83" s="24" t="s">
        <v>589</v>
      </c>
      <c r="CC83" s="174"/>
      <c r="CD83" s="24">
        <v>18.0</v>
      </c>
      <c r="CE83" s="24" t="s">
        <v>587</v>
      </c>
      <c r="CF83" s="24">
        <v>2000.0</v>
      </c>
      <c r="CG83" s="24">
        <v>110000.0</v>
      </c>
      <c r="CH83" s="24" t="s">
        <v>588</v>
      </c>
      <c r="CI83" s="24" t="s">
        <v>587</v>
      </c>
      <c r="CJ83" s="24" t="s">
        <v>587</v>
      </c>
      <c r="CK83" s="24" t="s">
        <v>588</v>
      </c>
      <c r="CL83" s="24">
        <v>4300.0</v>
      </c>
      <c r="CM83" s="24" t="s">
        <v>586</v>
      </c>
      <c r="CN83" s="24" t="s">
        <v>589</v>
      </c>
      <c r="CO83" s="24"/>
      <c r="CP83" s="24">
        <v>14000.0</v>
      </c>
      <c r="CQ83" s="35">
        <v>11.0</v>
      </c>
      <c r="CR83" s="25">
        <v>73.0</v>
      </c>
      <c r="CS83" s="24" t="s">
        <v>587</v>
      </c>
      <c r="CT83" s="24" t="s">
        <v>588</v>
      </c>
      <c r="CU83" s="24" t="s">
        <v>587</v>
      </c>
      <c r="CV83" s="24">
        <v>120000.0</v>
      </c>
      <c r="CW83" s="24">
        <v>2000.0</v>
      </c>
      <c r="CX83" s="24">
        <v>1200.0</v>
      </c>
      <c r="CY83" s="24" t="s">
        <v>586</v>
      </c>
      <c r="CZ83" s="24" t="s">
        <v>588</v>
      </c>
      <c r="DA83" s="24" t="s">
        <v>586</v>
      </c>
      <c r="DB83" s="24">
        <v>3700.0</v>
      </c>
      <c r="DC83" s="24" t="s">
        <v>586</v>
      </c>
      <c r="DD83" s="24">
        <v>45000.0</v>
      </c>
      <c r="DE83" s="174"/>
      <c r="DF83" s="24">
        <v>4300.0</v>
      </c>
      <c r="DG83" s="24" t="s">
        <v>588</v>
      </c>
      <c r="DH83" s="24" t="s">
        <v>586</v>
      </c>
      <c r="DI83" s="24">
        <v>76000.0</v>
      </c>
      <c r="DJ83" s="24">
        <v>3200.0</v>
      </c>
      <c r="DK83" s="24">
        <v>684.0</v>
      </c>
      <c r="DL83" s="24">
        <v>70000.0</v>
      </c>
      <c r="DM83" s="176"/>
      <c r="DN83" s="24" t="s">
        <v>589</v>
      </c>
      <c r="DO83" s="24" t="s">
        <v>589</v>
      </c>
      <c r="DP83" s="24" t="s">
        <v>587</v>
      </c>
      <c r="DQ83" s="24">
        <v>1400.0</v>
      </c>
      <c r="DR83" s="24" t="s">
        <v>589</v>
      </c>
      <c r="DS83" s="24">
        <v>50000.0</v>
      </c>
      <c r="DT83" s="24">
        <v>95000.0</v>
      </c>
    </row>
    <row r="84">
      <c r="A84" s="19">
        <v>2000.0</v>
      </c>
      <c r="B84" s="24" t="s">
        <v>586</v>
      </c>
      <c r="C84" s="24" t="s">
        <v>586</v>
      </c>
      <c r="D84" s="24">
        <v>4600.0</v>
      </c>
      <c r="E84" s="24">
        <v>1400.0</v>
      </c>
      <c r="F84" s="24" t="s">
        <v>586</v>
      </c>
      <c r="G84" s="24" t="s">
        <v>587</v>
      </c>
      <c r="H84" s="24" t="s">
        <v>586</v>
      </c>
      <c r="I84" s="24" t="s">
        <v>588</v>
      </c>
      <c r="J84" s="24" t="s">
        <v>586</v>
      </c>
      <c r="K84" s="24" t="s">
        <v>586</v>
      </c>
      <c r="L84" s="24" t="s">
        <v>589</v>
      </c>
      <c r="M84" s="24">
        <v>30.0</v>
      </c>
      <c r="N84" s="24" t="s">
        <v>586</v>
      </c>
      <c r="O84" s="24">
        <v>2100.0</v>
      </c>
      <c r="P84" s="204" t="s">
        <v>586</v>
      </c>
      <c r="Q84" s="24" t="s">
        <v>587</v>
      </c>
      <c r="R84" s="24">
        <v>12000.0</v>
      </c>
      <c r="S84" s="24">
        <v>13000.0</v>
      </c>
      <c r="T84" s="24">
        <v>12000.0</v>
      </c>
      <c r="U84" s="24">
        <v>4800.0</v>
      </c>
      <c r="V84" s="24">
        <v>8000.0</v>
      </c>
      <c r="W84" s="24">
        <v>21000.0</v>
      </c>
      <c r="X84" s="24">
        <v>511.0</v>
      </c>
      <c r="Y84" s="24" t="s">
        <v>589</v>
      </c>
      <c r="Z84" s="24">
        <v>9700.0</v>
      </c>
      <c r="AA84" s="24">
        <v>5400.0</v>
      </c>
      <c r="AB84" s="24" t="s">
        <v>587</v>
      </c>
      <c r="AC84" s="174"/>
      <c r="AD84" s="204">
        <v>8800.0</v>
      </c>
      <c r="AE84" s="24" t="s">
        <v>589</v>
      </c>
      <c r="AF84" s="24" t="s">
        <v>589</v>
      </c>
      <c r="AG84" s="24">
        <v>30000.0</v>
      </c>
      <c r="AH84" s="24">
        <v>27000.0</v>
      </c>
      <c r="AI84" s="174"/>
      <c r="AJ84" s="24" t="s">
        <v>588</v>
      </c>
      <c r="AK84" s="24">
        <v>4600.0</v>
      </c>
      <c r="AL84" s="24">
        <v>1300.0</v>
      </c>
      <c r="AM84" s="24" t="s">
        <v>586</v>
      </c>
      <c r="AN84" s="24" t="s">
        <v>588</v>
      </c>
      <c r="AO84" s="24" t="s">
        <v>588</v>
      </c>
      <c r="AP84" s="24" t="s">
        <v>587</v>
      </c>
      <c r="AQ84" s="174"/>
      <c r="AR84" s="25">
        <v>92000.0</v>
      </c>
      <c r="AS84" s="174"/>
      <c r="AT84" s="24">
        <v>1400.0</v>
      </c>
      <c r="AU84" s="24" t="s">
        <v>588</v>
      </c>
      <c r="AV84" s="24" t="s">
        <v>586</v>
      </c>
      <c r="AW84" s="24">
        <v>16000.0</v>
      </c>
      <c r="AX84" s="177" t="s">
        <v>587</v>
      </c>
      <c r="AY84" s="24" t="s">
        <v>588</v>
      </c>
      <c r="AZ84" s="24">
        <v>4100.0</v>
      </c>
      <c r="BA84" s="24" t="s">
        <v>589</v>
      </c>
      <c r="BB84" s="24">
        <v>13000.0</v>
      </c>
      <c r="BC84" s="24">
        <v>3200.0</v>
      </c>
      <c r="BD84" s="24">
        <v>72000.0</v>
      </c>
      <c r="BE84" s="24" t="s">
        <v>587</v>
      </c>
      <c r="BF84" s="24" t="s">
        <v>587</v>
      </c>
      <c r="BG84" s="177">
        <v>45.0</v>
      </c>
      <c r="BH84" s="24">
        <v>1700.0</v>
      </c>
      <c r="BI84" s="24" t="s">
        <v>589</v>
      </c>
      <c r="BJ84" s="24">
        <v>98000.0</v>
      </c>
      <c r="BK84" s="24" t="s">
        <v>586</v>
      </c>
      <c r="BL84" s="174"/>
      <c r="BM84" s="24" t="s">
        <v>586</v>
      </c>
      <c r="BN84" s="24">
        <v>7000.0</v>
      </c>
      <c r="BO84" s="24">
        <v>1600.0</v>
      </c>
      <c r="BP84" s="24">
        <v>1100.0</v>
      </c>
      <c r="BQ84" s="24">
        <v>53000.0</v>
      </c>
      <c r="BR84" s="24">
        <v>7700.0</v>
      </c>
      <c r="BS84" s="24">
        <v>7000.0</v>
      </c>
      <c r="BT84" s="24" t="s">
        <v>588</v>
      </c>
      <c r="BU84" s="24" t="s">
        <v>588</v>
      </c>
      <c r="BV84" s="24">
        <v>8400.0</v>
      </c>
      <c r="BW84" s="24" t="s">
        <v>586</v>
      </c>
      <c r="BX84" s="24" t="s">
        <v>588</v>
      </c>
      <c r="BY84" s="24">
        <v>22000.0</v>
      </c>
      <c r="BZ84" s="24">
        <v>7600.0</v>
      </c>
      <c r="CA84" s="24">
        <v>6100.0</v>
      </c>
      <c r="CB84" s="24" t="s">
        <v>588</v>
      </c>
      <c r="CC84" s="174"/>
      <c r="CD84" s="24">
        <v>19.0</v>
      </c>
      <c r="CE84" s="24" t="s">
        <v>587</v>
      </c>
      <c r="CF84" s="24">
        <v>2400.0</v>
      </c>
      <c r="CG84" s="24">
        <v>120000.0</v>
      </c>
      <c r="CH84" s="24" t="s">
        <v>588</v>
      </c>
      <c r="CI84" s="24" t="s">
        <v>588</v>
      </c>
      <c r="CJ84" s="24" t="s">
        <v>587</v>
      </c>
      <c r="CK84" s="24" t="s">
        <v>588</v>
      </c>
      <c r="CL84" s="24">
        <v>4300.0</v>
      </c>
      <c r="CM84" s="24" t="s">
        <v>586</v>
      </c>
      <c r="CN84" s="24" t="s">
        <v>588</v>
      </c>
      <c r="CO84" s="24"/>
      <c r="CP84" s="24">
        <v>15000.0</v>
      </c>
      <c r="CQ84" s="35">
        <v>7.0</v>
      </c>
      <c r="CR84" s="25">
        <v>91.0</v>
      </c>
      <c r="CS84" s="24">
        <v>1100.0</v>
      </c>
      <c r="CT84" s="24" t="s">
        <v>588</v>
      </c>
      <c r="CU84" s="24" t="s">
        <v>587</v>
      </c>
      <c r="CV84" s="24">
        <v>160000.0</v>
      </c>
      <c r="CW84" s="24">
        <v>2600.0</v>
      </c>
      <c r="CX84" s="24">
        <v>1000.0</v>
      </c>
      <c r="CY84" s="24" t="s">
        <v>586</v>
      </c>
      <c r="CZ84" s="24" t="s">
        <v>588</v>
      </c>
      <c r="DA84" s="24" t="s">
        <v>586</v>
      </c>
      <c r="DB84" s="24">
        <v>4500.0</v>
      </c>
      <c r="DC84" s="24" t="s">
        <v>589</v>
      </c>
      <c r="DD84" s="24">
        <v>48000.0</v>
      </c>
      <c r="DE84" s="174"/>
      <c r="DF84" s="24">
        <v>5000.0</v>
      </c>
      <c r="DG84" s="24" t="s">
        <v>588</v>
      </c>
      <c r="DH84" s="24" t="s">
        <v>586</v>
      </c>
      <c r="DI84" s="24">
        <v>75000.0</v>
      </c>
      <c r="DJ84" s="24">
        <v>4200.0</v>
      </c>
      <c r="DK84" s="24">
        <v>598.0</v>
      </c>
      <c r="DL84" s="24">
        <v>75000.0</v>
      </c>
      <c r="DM84" s="176"/>
      <c r="DN84" s="24" t="s">
        <v>589</v>
      </c>
      <c r="DO84" s="24" t="s">
        <v>588</v>
      </c>
      <c r="DP84" s="24">
        <v>1300.0</v>
      </c>
      <c r="DQ84" s="24">
        <v>2200.0</v>
      </c>
      <c r="DR84" s="24" t="s">
        <v>589</v>
      </c>
      <c r="DS84" s="24">
        <v>52000.0</v>
      </c>
      <c r="DT84" s="24">
        <v>100000.0</v>
      </c>
    </row>
    <row r="85">
      <c r="A85" s="19">
        <v>2001.0</v>
      </c>
      <c r="B85" s="24" t="s">
        <v>586</v>
      </c>
      <c r="C85" s="24" t="s">
        <v>589</v>
      </c>
      <c r="D85" s="24">
        <v>5300.0</v>
      </c>
      <c r="E85" s="24">
        <v>1400.0</v>
      </c>
      <c r="F85" s="24" t="s">
        <v>586</v>
      </c>
      <c r="G85" s="24" t="s">
        <v>587</v>
      </c>
      <c r="H85" s="24" t="s">
        <v>586</v>
      </c>
      <c r="I85" s="24" t="s">
        <v>588</v>
      </c>
      <c r="J85" s="24" t="s">
        <v>586</v>
      </c>
      <c r="K85" s="24" t="s">
        <v>586</v>
      </c>
      <c r="L85" s="24" t="s">
        <v>589</v>
      </c>
      <c r="M85" s="24">
        <v>30.0</v>
      </c>
      <c r="N85" s="24" t="s">
        <v>586</v>
      </c>
      <c r="O85" s="24">
        <v>2400.0</v>
      </c>
      <c r="P85" s="204" t="s">
        <v>586</v>
      </c>
      <c r="Q85" s="24" t="s">
        <v>587</v>
      </c>
      <c r="R85" s="24">
        <v>13000.0</v>
      </c>
      <c r="S85" s="24">
        <v>13000.0</v>
      </c>
      <c r="T85" s="24">
        <v>12000.0</v>
      </c>
      <c r="U85" s="24">
        <v>5500.0</v>
      </c>
      <c r="V85" s="24">
        <v>9100.0</v>
      </c>
      <c r="W85" s="24">
        <v>24000.0</v>
      </c>
      <c r="X85" s="24">
        <v>435.0</v>
      </c>
      <c r="Y85" s="24" t="s">
        <v>589</v>
      </c>
      <c r="Z85" s="24">
        <v>10000.0</v>
      </c>
      <c r="AA85" s="24">
        <v>6100.0</v>
      </c>
      <c r="AB85" s="24" t="s">
        <v>587</v>
      </c>
      <c r="AC85" s="174"/>
      <c r="AD85" s="204">
        <v>9000.0</v>
      </c>
      <c r="AE85" s="24" t="s">
        <v>589</v>
      </c>
      <c r="AF85" s="24" t="s">
        <v>589</v>
      </c>
      <c r="AG85" s="24">
        <v>32000.0</v>
      </c>
      <c r="AH85" s="24">
        <v>28000.0</v>
      </c>
      <c r="AI85" s="174"/>
      <c r="AJ85" s="24" t="s">
        <v>588</v>
      </c>
      <c r="AK85" s="24">
        <v>5200.0</v>
      </c>
      <c r="AL85" s="24">
        <v>1400.0</v>
      </c>
      <c r="AM85" s="24" t="s">
        <v>586</v>
      </c>
      <c r="AN85" s="24" t="s">
        <v>587</v>
      </c>
      <c r="AO85" s="24" t="s">
        <v>588</v>
      </c>
      <c r="AP85" s="24" t="s">
        <v>587</v>
      </c>
      <c r="AQ85" s="174"/>
      <c r="AR85" s="25">
        <v>100000.0</v>
      </c>
      <c r="AS85" s="174"/>
      <c r="AT85" s="24">
        <v>1600.0</v>
      </c>
      <c r="AU85" s="24" t="s">
        <v>588</v>
      </c>
      <c r="AV85" s="24" t="s">
        <v>586</v>
      </c>
      <c r="AW85" s="24">
        <v>17000.0</v>
      </c>
      <c r="AX85" s="177" t="s">
        <v>588</v>
      </c>
      <c r="AY85" s="24" t="s">
        <v>588</v>
      </c>
      <c r="AZ85" s="24">
        <v>4600.0</v>
      </c>
      <c r="BA85" s="24" t="s">
        <v>589</v>
      </c>
      <c r="BB85" s="24">
        <v>15000.0</v>
      </c>
      <c r="BC85" s="24">
        <v>3200.0</v>
      </c>
      <c r="BD85" s="24">
        <v>86000.0</v>
      </c>
      <c r="BE85" s="24" t="s">
        <v>587</v>
      </c>
      <c r="BF85" s="24" t="s">
        <v>587</v>
      </c>
      <c r="BG85" s="177">
        <v>54.0</v>
      </c>
      <c r="BH85" s="24">
        <v>1800.0</v>
      </c>
      <c r="BI85" s="24" t="s">
        <v>589</v>
      </c>
      <c r="BJ85" s="24">
        <v>100000.0</v>
      </c>
      <c r="BK85" s="24" t="s">
        <v>586</v>
      </c>
      <c r="BL85" s="174"/>
      <c r="BM85" s="24" t="s">
        <v>586</v>
      </c>
      <c r="BN85" s="24">
        <v>8300.0</v>
      </c>
      <c r="BO85" s="24">
        <v>1800.0</v>
      </c>
      <c r="BP85" s="24">
        <v>1400.0</v>
      </c>
      <c r="BQ85" s="24">
        <v>57000.0</v>
      </c>
      <c r="BR85" s="24">
        <v>8100.0</v>
      </c>
      <c r="BS85" s="24">
        <v>7100.0</v>
      </c>
      <c r="BT85" s="24" t="s">
        <v>587</v>
      </c>
      <c r="BU85" s="24" t="s">
        <v>588</v>
      </c>
      <c r="BV85" s="24">
        <v>8500.0</v>
      </c>
      <c r="BW85" s="24" t="s">
        <v>586</v>
      </c>
      <c r="BX85" s="24" t="s">
        <v>588</v>
      </c>
      <c r="BY85" s="24">
        <v>26000.0</v>
      </c>
      <c r="BZ85" s="24">
        <v>9100.0</v>
      </c>
      <c r="CA85" s="24">
        <v>7300.0</v>
      </c>
      <c r="CB85" s="24" t="s">
        <v>588</v>
      </c>
      <c r="CC85" s="174"/>
      <c r="CD85" s="24">
        <v>15.0</v>
      </c>
      <c r="CE85" s="24" t="s">
        <v>587</v>
      </c>
      <c r="CF85" s="24">
        <v>2800.0</v>
      </c>
      <c r="CG85" s="24">
        <v>140000.0</v>
      </c>
      <c r="CH85" s="24" t="s">
        <v>588</v>
      </c>
      <c r="CI85" s="24" t="s">
        <v>588</v>
      </c>
      <c r="CJ85" s="24" t="s">
        <v>587</v>
      </c>
      <c r="CK85" s="24" t="s">
        <v>588</v>
      </c>
      <c r="CL85" s="24">
        <v>4400.0</v>
      </c>
      <c r="CM85" s="24" t="s">
        <v>586</v>
      </c>
      <c r="CN85" s="24" t="s">
        <v>588</v>
      </c>
      <c r="CO85" s="24"/>
      <c r="CP85" s="24">
        <v>15000.0</v>
      </c>
      <c r="CQ85" s="35">
        <v>4.0</v>
      </c>
      <c r="CR85" s="25">
        <v>115.0</v>
      </c>
      <c r="CS85" s="24">
        <v>1300.0</v>
      </c>
      <c r="CT85" s="24" t="s">
        <v>587</v>
      </c>
      <c r="CU85" s="24">
        <v>1000.0</v>
      </c>
      <c r="CV85" s="24">
        <v>200000.0</v>
      </c>
      <c r="CW85" s="24">
        <v>3300.0</v>
      </c>
      <c r="CX85" s="24" t="s">
        <v>587</v>
      </c>
      <c r="CY85" s="24" t="s">
        <v>586</v>
      </c>
      <c r="CZ85" s="24" t="s">
        <v>587</v>
      </c>
      <c r="DA85" s="24" t="s">
        <v>589</v>
      </c>
      <c r="DB85" s="24">
        <v>5400.0</v>
      </c>
      <c r="DC85" s="24" t="s">
        <v>589</v>
      </c>
      <c r="DD85" s="24">
        <v>50000.0</v>
      </c>
      <c r="DE85" s="174"/>
      <c r="DF85" s="24">
        <v>5700.0</v>
      </c>
      <c r="DG85" s="24" t="s">
        <v>588</v>
      </c>
      <c r="DH85" s="24" t="s">
        <v>586</v>
      </c>
      <c r="DI85" s="24">
        <v>73000.0</v>
      </c>
      <c r="DJ85" s="24">
        <v>5400.0</v>
      </c>
      <c r="DK85" s="24">
        <v>540.0</v>
      </c>
      <c r="DL85" s="24">
        <v>79000.0</v>
      </c>
      <c r="DM85" s="176"/>
      <c r="DN85" s="24" t="s">
        <v>589</v>
      </c>
      <c r="DO85" s="24" t="s">
        <v>588</v>
      </c>
      <c r="DP85" s="24">
        <v>1400.0</v>
      </c>
      <c r="DQ85" s="24">
        <v>3300.0</v>
      </c>
      <c r="DR85" s="24" t="s">
        <v>589</v>
      </c>
      <c r="DS85" s="24">
        <v>55000.0</v>
      </c>
      <c r="DT85" s="24">
        <v>100000.0</v>
      </c>
    </row>
    <row r="86">
      <c r="A86" s="19">
        <v>2002.0</v>
      </c>
      <c r="B86" s="24" t="s">
        <v>589</v>
      </c>
      <c r="C86" s="24" t="s">
        <v>589</v>
      </c>
      <c r="D86" s="24">
        <v>6100.0</v>
      </c>
      <c r="E86" s="24">
        <v>1500.0</v>
      </c>
      <c r="F86" s="24" t="s">
        <v>586</v>
      </c>
      <c r="G86" s="24" t="s">
        <v>587</v>
      </c>
      <c r="H86" s="24" t="s">
        <v>586</v>
      </c>
      <c r="I86" s="24" t="s">
        <v>588</v>
      </c>
      <c r="J86" s="24" t="s">
        <v>586</v>
      </c>
      <c r="K86" s="219" t="s">
        <v>586</v>
      </c>
      <c r="L86" s="219" t="s">
        <v>588</v>
      </c>
      <c r="M86" s="219">
        <v>25.0</v>
      </c>
      <c r="N86" s="24" t="s">
        <v>586</v>
      </c>
      <c r="O86" s="24">
        <v>2800.0</v>
      </c>
      <c r="P86" s="204" t="s">
        <v>586</v>
      </c>
      <c r="Q86" s="24" t="s">
        <v>587</v>
      </c>
      <c r="R86" s="24">
        <v>14000.0</v>
      </c>
      <c r="S86" s="24">
        <v>13000.0</v>
      </c>
      <c r="T86" s="24">
        <v>12000.0</v>
      </c>
      <c r="U86" s="24">
        <v>6000.0</v>
      </c>
      <c r="V86" s="24">
        <v>9800.0</v>
      </c>
      <c r="W86" s="24">
        <v>26000.0</v>
      </c>
      <c r="X86" s="24">
        <v>405.0</v>
      </c>
      <c r="Y86" s="24" t="s">
        <v>589</v>
      </c>
      <c r="Z86" s="24">
        <v>11000.0</v>
      </c>
      <c r="AA86" s="24">
        <v>6800.0</v>
      </c>
      <c r="AB86" s="24" t="s">
        <v>587</v>
      </c>
      <c r="AC86" s="174"/>
      <c r="AD86" s="204">
        <v>9100.0</v>
      </c>
      <c r="AE86" s="24" t="s">
        <v>586</v>
      </c>
      <c r="AF86" s="24" t="s">
        <v>586</v>
      </c>
      <c r="AG86" s="24">
        <v>33000.0</v>
      </c>
      <c r="AH86" s="24">
        <v>29000.0</v>
      </c>
      <c r="AI86" s="174"/>
      <c r="AJ86" s="24" t="s">
        <v>587</v>
      </c>
      <c r="AK86" s="24">
        <v>5800.0</v>
      </c>
      <c r="AL86" s="24">
        <v>1500.0</v>
      </c>
      <c r="AM86" s="24" t="s">
        <v>586</v>
      </c>
      <c r="AN86" s="24" t="s">
        <v>587</v>
      </c>
      <c r="AO86" s="24" t="s">
        <v>588</v>
      </c>
      <c r="AP86" s="24">
        <v>1000.0</v>
      </c>
      <c r="AQ86" s="174"/>
      <c r="AR86" s="25">
        <v>110000.0</v>
      </c>
      <c r="AS86" s="174"/>
      <c r="AT86" s="24">
        <v>1800.0</v>
      </c>
      <c r="AU86" s="24" t="s">
        <v>588</v>
      </c>
      <c r="AV86" s="24" t="s">
        <v>589</v>
      </c>
      <c r="AW86" s="24">
        <v>19000.0</v>
      </c>
      <c r="AX86" s="177" t="s">
        <v>588</v>
      </c>
      <c r="AY86" s="24" t="s">
        <v>587</v>
      </c>
      <c r="AZ86" s="24">
        <v>4900.0</v>
      </c>
      <c r="BA86" s="24" t="s">
        <v>589</v>
      </c>
      <c r="BB86" s="24">
        <v>16000.0</v>
      </c>
      <c r="BC86" s="24">
        <v>3200.0</v>
      </c>
      <c r="BD86" s="24">
        <v>100000.0</v>
      </c>
      <c r="BE86" s="24">
        <v>1500.0</v>
      </c>
      <c r="BF86" s="24" t="s">
        <v>587</v>
      </c>
      <c r="BG86" s="177">
        <v>51.0</v>
      </c>
      <c r="BH86" s="24">
        <v>1900.0</v>
      </c>
      <c r="BI86" s="24" t="s">
        <v>589</v>
      </c>
      <c r="BJ86" s="24">
        <v>110000.0</v>
      </c>
      <c r="BK86" s="24" t="s">
        <v>586</v>
      </c>
      <c r="BL86" s="174"/>
      <c r="BM86" s="24" t="s">
        <v>586</v>
      </c>
      <c r="BN86" s="24">
        <v>9600.0</v>
      </c>
      <c r="BO86" s="24">
        <v>2000.0</v>
      </c>
      <c r="BP86" s="24">
        <v>1800.0</v>
      </c>
      <c r="BQ86" s="24">
        <v>60000.0</v>
      </c>
      <c r="BR86" s="24">
        <v>8100.0</v>
      </c>
      <c r="BS86" s="24">
        <v>7100.0</v>
      </c>
      <c r="BT86" s="24" t="s">
        <v>587</v>
      </c>
      <c r="BU86" s="24" t="s">
        <v>588</v>
      </c>
      <c r="BV86" s="24">
        <v>8300.0</v>
      </c>
      <c r="BW86" s="24" t="s">
        <v>586</v>
      </c>
      <c r="BX86" s="24" t="s">
        <v>588</v>
      </c>
      <c r="BY86" s="24">
        <v>30000.0</v>
      </c>
      <c r="BZ86" s="24">
        <v>11000.0</v>
      </c>
      <c r="CA86" s="24">
        <v>8600.0</v>
      </c>
      <c r="CB86" s="24" t="s">
        <v>587</v>
      </c>
      <c r="CC86" s="174"/>
      <c r="CD86" s="24">
        <v>11.0</v>
      </c>
      <c r="CE86" s="24" t="s">
        <v>587</v>
      </c>
      <c r="CF86" s="24">
        <v>3200.0</v>
      </c>
      <c r="CG86" s="24">
        <v>150000.0</v>
      </c>
      <c r="CH86" s="24" t="s">
        <v>588</v>
      </c>
      <c r="CI86" s="24" t="s">
        <v>587</v>
      </c>
      <c r="CJ86" s="24">
        <v>1100.0</v>
      </c>
      <c r="CK86" s="24" t="s">
        <v>587</v>
      </c>
      <c r="CL86" s="24">
        <v>4300.0</v>
      </c>
      <c r="CM86" s="24" t="s">
        <v>589</v>
      </c>
      <c r="CN86" s="24" t="s">
        <v>588</v>
      </c>
      <c r="CO86" s="24"/>
      <c r="CP86" s="24">
        <v>15000.0</v>
      </c>
      <c r="CQ86" s="35">
        <v>10.0</v>
      </c>
      <c r="CR86" s="25">
        <v>141.0</v>
      </c>
      <c r="CS86" s="24">
        <v>1400.0</v>
      </c>
      <c r="CT86" s="24" t="s">
        <v>587</v>
      </c>
      <c r="CU86" s="24">
        <v>1200.0</v>
      </c>
      <c r="CV86" s="24">
        <v>240000.0</v>
      </c>
      <c r="CW86" s="24">
        <v>4000.0</v>
      </c>
      <c r="CX86" s="24" t="s">
        <v>587</v>
      </c>
      <c r="CY86" s="24" t="s">
        <v>586</v>
      </c>
      <c r="CZ86" s="24" t="s">
        <v>587</v>
      </c>
      <c r="DA86" s="24" t="s">
        <v>589</v>
      </c>
      <c r="DB86" s="24">
        <v>6000.0</v>
      </c>
      <c r="DC86" s="24" t="s">
        <v>588</v>
      </c>
      <c r="DD86" s="24">
        <v>49000.0</v>
      </c>
      <c r="DE86" s="174"/>
      <c r="DF86" s="24">
        <v>6500.0</v>
      </c>
      <c r="DG86" s="24" t="s">
        <v>588</v>
      </c>
      <c r="DH86" s="24" t="s">
        <v>586</v>
      </c>
      <c r="DI86" s="24">
        <v>70000.0</v>
      </c>
      <c r="DJ86" s="24">
        <v>6900.0</v>
      </c>
      <c r="DK86" s="24">
        <v>540.0</v>
      </c>
      <c r="DL86" s="24">
        <v>83000.0</v>
      </c>
      <c r="DM86" s="24">
        <v>12079.0</v>
      </c>
      <c r="DN86" s="24" t="s">
        <v>589</v>
      </c>
      <c r="DO86" s="24" t="s">
        <v>587</v>
      </c>
      <c r="DP86" s="24">
        <v>1200.0</v>
      </c>
      <c r="DQ86" s="24">
        <v>4600.0</v>
      </c>
      <c r="DR86" s="24" t="s">
        <v>589</v>
      </c>
      <c r="DS86" s="24">
        <v>56000.0</v>
      </c>
      <c r="DT86" s="24">
        <v>110000.0</v>
      </c>
    </row>
    <row r="87">
      <c r="A87" s="19">
        <v>2003.0</v>
      </c>
      <c r="B87" s="24" t="s">
        <v>589</v>
      </c>
      <c r="C87" s="24" t="s">
        <v>589</v>
      </c>
      <c r="D87" s="24">
        <v>6900.0</v>
      </c>
      <c r="E87" s="24">
        <v>1600.0</v>
      </c>
      <c r="F87" s="24" t="s">
        <v>586</v>
      </c>
      <c r="G87" s="24" t="s">
        <v>587</v>
      </c>
      <c r="H87" s="24" t="s">
        <v>586</v>
      </c>
      <c r="I87" s="24" t="s">
        <v>588</v>
      </c>
      <c r="J87" s="24" t="s">
        <v>589</v>
      </c>
      <c r="K87" s="24" t="s">
        <v>586</v>
      </c>
      <c r="L87" s="24" t="s">
        <v>588</v>
      </c>
      <c r="M87" s="24">
        <v>27.0</v>
      </c>
      <c r="N87" s="24" t="s">
        <v>586</v>
      </c>
      <c r="O87" s="24">
        <v>3100.0</v>
      </c>
      <c r="P87" s="204" t="s">
        <v>586</v>
      </c>
      <c r="Q87" s="24" t="s">
        <v>587</v>
      </c>
      <c r="R87" s="24">
        <v>14000.0</v>
      </c>
      <c r="S87" s="24">
        <v>14000.0</v>
      </c>
      <c r="T87" s="24">
        <v>11000.0</v>
      </c>
      <c r="U87" s="24">
        <v>6600.0</v>
      </c>
      <c r="V87" s="24">
        <v>9900.0</v>
      </c>
      <c r="W87" s="24">
        <v>28000.0</v>
      </c>
      <c r="X87" s="24">
        <v>440.0</v>
      </c>
      <c r="Y87" s="24" t="s">
        <v>589</v>
      </c>
      <c r="Z87" s="24">
        <v>11000.0</v>
      </c>
      <c r="AA87" s="24">
        <v>7600.0</v>
      </c>
      <c r="AB87" s="24" t="s">
        <v>587</v>
      </c>
      <c r="AC87" s="174"/>
      <c r="AD87" s="204">
        <v>9100.0</v>
      </c>
      <c r="AE87" s="24" t="s">
        <v>589</v>
      </c>
      <c r="AF87" s="24" t="s">
        <v>586</v>
      </c>
      <c r="AG87" s="24">
        <v>34000.0</v>
      </c>
      <c r="AH87" s="24">
        <v>30000.0</v>
      </c>
      <c r="AI87" s="174"/>
      <c r="AJ87" s="24" t="s">
        <v>587</v>
      </c>
      <c r="AK87" s="24">
        <v>6300.0</v>
      </c>
      <c r="AL87" s="24">
        <v>1500.0</v>
      </c>
      <c r="AM87" s="24" t="s">
        <v>586</v>
      </c>
      <c r="AN87" s="24" t="s">
        <v>587</v>
      </c>
      <c r="AO87" s="24" t="s">
        <v>588</v>
      </c>
      <c r="AP87" s="24">
        <v>1100.0</v>
      </c>
      <c r="AQ87" s="174"/>
      <c r="AR87" s="25">
        <v>110000.0</v>
      </c>
      <c r="AS87" s="174"/>
      <c r="AT87" s="24">
        <v>2000.0</v>
      </c>
      <c r="AU87" s="24" t="s">
        <v>587</v>
      </c>
      <c r="AV87" s="24" t="s">
        <v>589</v>
      </c>
      <c r="AW87" s="24">
        <v>20000.0</v>
      </c>
      <c r="AX87" s="177" t="s">
        <v>588</v>
      </c>
      <c r="AY87" s="24" t="s">
        <v>587</v>
      </c>
      <c r="AZ87" s="24">
        <v>5200.0</v>
      </c>
      <c r="BA87" s="24" t="s">
        <v>588</v>
      </c>
      <c r="BB87" s="24">
        <v>17000.0</v>
      </c>
      <c r="BC87" s="24">
        <v>3000.0</v>
      </c>
      <c r="BD87" s="24">
        <v>110000.0</v>
      </c>
      <c r="BE87" s="24">
        <v>2300.0</v>
      </c>
      <c r="BF87" s="24">
        <v>1200.0</v>
      </c>
      <c r="BG87" s="177">
        <v>41.0</v>
      </c>
      <c r="BH87" s="24">
        <v>2000.0</v>
      </c>
      <c r="BI87" s="24" t="s">
        <v>588</v>
      </c>
      <c r="BJ87" s="24">
        <v>110000.0</v>
      </c>
      <c r="BK87" s="24" t="s">
        <v>586</v>
      </c>
      <c r="BL87" s="174"/>
      <c r="BM87" s="24" t="s">
        <v>586</v>
      </c>
      <c r="BN87" s="24">
        <v>11000.0</v>
      </c>
      <c r="BO87" s="24">
        <v>2200.0</v>
      </c>
      <c r="BP87" s="24">
        <v>2100.0</v>
      </c>
      <c r="BQ87" s="24">
        <v>63000.0</v>
      </c>
      <c r="BR87" s="24">
        <v>8000.0</v>
      </c>
      <c r="BS87" s="24">
        <v>7000.0</v>
      </c>
      <c r="BT87" s="24" t="s">
        <v>587</v>
      </c>
      <c r="BU87" s="24" t="s">
        <v>588</v>
      </c>
      <c r="BV87" s="24">
        <v>7900.0</v>
      </c>
      <c r="BW87" s="24" t="s">
        <v>586</v>
      </c>
      <c r="BX87" s="24" t="s">
        <v>587</v>
      </c>
      <c r="BY87" s="24">
        <v>35000.0</v>
      </c>
      <c r="BZ87" s="24">
        <v>12000.0</v>
      </c>
      <c r="CA87" s="24">
        <v>9700.0</v>
      </c>
      <c r="CB87" s="24">
        <v>1000.0</v>
      </c>
      <c r="CC87" s="174"/>
      <c r="CD87" s="24">
        <v>11.0</v>
      </c>
      <c r="CE87" s="24" t="s">
        <v>587</v>
      </c>
      <c r="CF87" s="24">
        <v>3600.0</v>
      </c>
      <c r="CG87" s="24">
        <v>160000.0</v>
      </c>
      <c r="CH87" s="24" t="s">
        <v>587</v>
      </c>
      <c r="CI87" s="24" t="s">
        <v>587</v>
      </c>
      <c r="CJ87" s="24">
        <v>1300.0</v>
      </c>
      <c r="CK87" s="24" t="s">
        <v>587</v>
      </c>
      <c r="CL87" s="24">
        <v>4100.0</v>
      </c>
      <c r="CM87" s="24" t="s">
        <v>589</v>
      </c>
      <c r="CN87" s="24" t="s">
        <v>588</v>
      </c>
      <c r="CO87" s="24"/>
      <c r="CP87" s="24">
        <v>15000.0</v>
      </c>
      <c r="CQ87" s="35">
        <v>14.0</v>
      </c>
      <c r="CR87" s="25">
        <v>169.0</v>
      </c>
      <c r="CS87" s="24">
        <v>1700.0</v>
      </c>
      <c r="CT87" s="24" t="s">
        <v>587</v>
      </c>
      <c r="CU87" s="24">
        <v>1300.0</v>
      </c>
      <c r="CV87" s="24">
        <v>280000.0</v>
      </c>
      <c r="CW87" s="24">
        <v>4800.0</v>
      </c>
      <c r="CX87" s="24" t="s">
        <v>587</v>
      </c>
      <c r="CY87" s="24" t="s">
        <v>586</v>
      </c>
      <c r="CZ87" s="24" t="s">
        <v>587</v>
      </c>
      <c r="DA87" s="24" t="s">
        <v>589</v>
      </c>
      <c r="DB87" s="24">
        <v>6500.0</v>
      </c>
      <c r="DC87" s="24" t="s">
        <v>588</v>
      </c>
      <c r="DD87" s="24">
        <v>46000.0</v>
      </c>
      <c r="DE87" s="174"/>
      <c r="DF87" s="24">
        <v>7100.0</v>
      </c>
      <c r="DG87" s="24" t="s">
        <v>588</v>
      </c>
      <c r="DH87" s="24" t="s">
        <v>586</v>
      </c>
      <c r="DI87" s="24">
        <v>66000.0</v>
      </c>
      <c r="DJ87" s="24">
        <v>8500.0</v>
      </c>
      <c r="DK87" s="24">
        <v>569.0</v>
      </c>
      <c r="DL87" s="24">
        <v>85000.0</v>
      </c>
      <c r="DM87" s="24">
        <v>11490.0</v>
      </c>
      <c r="DN87" s="24" t="s">
        <v>589</v>
      </c>
      <c r="DO87" s="24">
        <v>1000.0</v>
      </c>
      <c r="DP87" s="24">
        <v>1200.0</v>
      </c>
      <c r="DQ87" s="24">
        <v>6100.0</v>
      </c>
      <c r="DR87" s="24" t="s">
        <v>589</v>
      </c>
      <c r="DS87" s="24">
        <v>57000.0</v>
      </c>
      <c r="DT87" s="24">
        <v>110000.0</v>
      </c>
    </row>
    <row r="88">
      <c r="A88" s="19">
        <v>2004.0</v>
      </c>
      <c r="B88" s="24" t="s">
        <v>589</v>
      </c>
      <c r="C88" s="24" t="s">
        <v>589</v>
      </c>
      <c r="D88" s="24">
        <v>7700.0</v>
      </c>
      <c r="E88" s="24">
        <v>1700.0</v>
      </c>
      <c r="F88" s="24" t="s">
        <v>586</v>
      </c>
      <c r="G88" s="24" t="s">
        <v>588</v>
      </c>
      <c r="H88" s="24" t="s">
        <v>589</v>
      </c>
      <c r="I88" s="24" t="s">
        <v>588</v>
      </c>
      <c r="J88" s="24" t="s">
        <v>589</v>
      </c>
      <c r="K88" s="24" t="s">
        <v>586</v>
      </c>
      <c r="L88" s="24" t="s">
        <v>588</v>
      </c>
      <c r="M88" s="24">
        <v>30.0</v>
      </c>
      <c r="N88" s="24" t="s">
        <v>586</v>
      </c>
      <c r="O88" s="24">
        <v>3400.0</v>
      </c>
      <c r="P88" s="204" t="s">
        <v>586</v>
      </c>
      <c r="Q88" s="24" t="s">
        <v>587</v>
      </c>
      <c r="R88" s="24">
        <v>12000.0</v>
      </c>
      <c r="S88" s="24">
        <v>14000.0</v>
      </c>
      <c r="T88" s="24">
        <v>10000.0</v>
      </c>
      <c r="U88" s="24">
        <v>7000.0</v>
      </c>
      <c r="V88" s="24">
        <v>9300.0</v>
      </c>
      <c r="W88" s="24">
        <v>29000.0</v>
      </c>
      <c r="X88" s="24">
        <v>420.0</v>
      </c>
      <c r="Y88" s="24" t="s">
        <v>588</v>
      </c>
      <c r="Z88" s="24">
        <v>12000.0</v>
      </c>
      <c r="AA88" s="24">
        <v>8300.0</v>
      </c>
      <c r="AB88" s="24" t="s">
        <v>588</v>
      </c>
      <c r="AC88" s="174"/>
      <c r="AD88" s="204">
        <v>9000.0</v>
      </c>
      <c r="AE88" s="24" t="s">
        <v>589</v>
      </c>
      <c r="AF88" s="24" t="s">
        <v>586</v>
      </c>
      <c r="AG88" s="24">
        <v>35000.0</v>
      </c>
      <c r="AH88" s="24">
        <v>31000.0</v>
      </c>
      <c r="AI88" s="24">
        <v>31.0</v>
      </c>
      <c r="AJ88" s="24" t="s">
        <v>587</v>
      </c>
      <c r="AK88" s="24">
        <v>6700.0</v>
      </c>
      <c r="AL88" s="24">
        <v>1600.0</v>
      </c>
      <c r="AM88" s="24" t="s">
        <v>589</v>
      </c>
      <c r="AN88" s="24" t="s">
        <v>587</v>
      </c>
      <c r="AO88" s="24" t="s">
        <v>587</v>
      </c>
      <c r="AP88" s="24">
        <v>1200.0</v>
      </c>
      <c r="AQ88" s="24">
        <v>15.0</v>
      </c>
      <c r="AR88" s="25">
        <v>110000.0</v>
      </c>
      <c r="AS88" s="24">
        <v>424.0</v>
      </c>
      <c r="AT88" s="24">
        <v>2100.0</v>
      </c>
      <c r="AU88" s="24" t="s">
        <v>587</v>
      </c>
      <c r="AV88" s="24" t="s">
        <v>589</v>
      </c>
      <c r="AW88" s="24">
        <v>20000.0</v>
      </c>
      <c r="AX88" s="177" t="s">
        <v>588</v>
      </c>
      <c r="AY88" s="24" t="s">
        <v>587</v>
      </c>
      <c r="AZ88" s="24">
        <v>5400.0</v>
      </c>
      <c r="BA88" s="24" t="s">
        <v>588</v>
      </c>
      <c r="BB88" s="24">
        <v>18000.0</v>
      </c>
      <c r="BC88" s="24">
        <v>2400.0</v>
      </c>
      <c r="BD88" s="24">
        <v>130000.0</v>
      </c>
      <c r="BE88" s="24">
        <v>3400.0</v>
      </c>
      <c r="BF88" s="24">
        <v>1500.0</v>
      </c>
      <c r="BG88" s="177">
        <v>29.0</v>
      </c>
      <c r="BH88" s="24">
        <v>2000.0</v>
      </c>
      <c r="BI88" s="24" t="s">
        <v>588</v>
      </c>
      <c r="BJ88" s="24">
        <v>110000.0</v>
      </c>
      <c r="BK88" s="24" t="s">
        <v>586</v>
      </c>
      <c r="BL88" s="174"/>
      <c r="BM88" s="24" t="s">
        <v>586</v>
      </c>
      <c r="BN88" s="24">
        <v>12000.0</v>
      </c>
      <c r="BO88" s="24">
        <v>2300.0</v>
      </c>
      <c r="BP88" s="24">
        <v>2400.0</v>
      </c>
      <c r="BQ88" s="24">
        <v>65000.0</v>
      </c>
      <c r="BR88" s="24">
        <v>8100.0</v>
      </c>
      <c r="BS88" s="24">
        <v>6600.0</v>
      </c>
      <c r="BT88" s="24" t="s">
        <v>587</v>
      </c>
      <c r="BU88" s="24" t="s">
        <v>588</v>
      </c>
      <c r="BV88" s="24">
        <v>7300.0</v>
      </c>
      <c r="BW88" s="24" t="s">
        <v>586</v>
      </c>
      <c r="BX88" s="24" t="s">
        <v>588</v>
      </c>
      <c r="BY88" s="24">
        <v>39000.0</v>
      </c>
      <c r="BZ88" s="24">
        <v>14000.0</v>
      </c>
      <c r="CA88" s="24">
        <v>10000.0</v>
      </c>
      <c r="CB88" s="24">
        <v>1400.0</v>
      </c>
      <c r="CC88" s="24">
        <v>68.0</v>
      </c>
      <c r="CD88" s="24">
        <v>14.0</v>
      </c>
      <c r="CE88" s="24" t="s">
        <v>587</v>
      </c>
      <c r="CF88" s="24">
        <v>4000.0</v>
      </c>
      <c r="CG88" s="24">
        <v>170000.0</v>
      </c>
      <c r="CH88" s="24" t="s">
        <v>587</v>
      </c>
      <c r="CI88" s="24" t="s">
        <v>587</v>
      </c>
      <c r="CJ88" s="24">
        <v>1500.0</v>
      </c>
      <c r="CK88" s="24" t="s">
        <v>587</v>
      </c>
      <c r="CL88" s="24">
        <v>3800.0</v>
      </c>
      <c r="CM88" s="24" t="s">
        <v>589</v>
      </c>
      <c r="CN88" s="24" t="s">
        <v>588</v>
      </c>
      <c r="CO88" s="24"/>
      <c r="CP88" s="24">
        <v>14000.0</v>
      </c>
      <c r="CQ88" s="35">
        <v>11.0</v>
      </c>
      <c r="CR88" s="25">
        <v>200.0</v>
      </c>
      <c r="CS88" s="24">
        <v>2000.0</v>
      </c>
      <c r="CT88" s="24">
        <v>1200.0</v>
      </c>
      <c r="CU88" s="24">
        <v>1400.0</v>
      </c>
      <c r="CV88" s="24">
        <v>320000.0</v>
      </c>
      <c r="CW88" s="24">
        <v>5500.0</v>
      </c>
      <c r="CX88" s="24" t="s">
        <v>587</v>
      </c>
      <c r="CY88" s="24" t="s">
        <v>586</v>
      </c>
      <c r="CZ88" s="24" t="s">
        <v>587</v>
      </c>
      <c r="DA88" s="24" t="s">
        <v>589</v>
      </c>
      <c r="DB88" s="24">
        <v>6900.0</v>
      </c>
      <c r="DC88" s="24" t="s">
        <v>588</v>
      </c>
      <c r="DD88" s="24">
        <v>42000.0</v>
      </c>
      <c r="DE88" s="174"/>
      <c r="DF88" s="24">
        <v>7400.0</v>
      </c>
      <c r="DG88" s="24" t="s">
        <v>588</v>
      </c>
      <c r="DH88" s="24" t="s">
        <v>586</v>
      </c>
      <c r="DI88" s="24">
        <v>62000.0</v>
      </c>
      <c r="DJ88" s="24">
        <v>10000.0</v>
      </c>
      <c r="DK88" s="24">
        <v>598.0</v>
      </c>
      <c r="DL88" s="24">
        <v>87000.0</v>
      </c>
      <c r="DM88" s="24">
        <v>10890.0</v>
      </c>
      <c r="DN88" s="24" t="s">
        <v>589</v>
      </c>
      <c r="DO88" s="24">
        <v>1400.0</v>
      </c>
      <c r="DP88" s="24">
        <v>1300.0</v>
      </c>
      <c r="DQ88" s="24">
        <v>7600.0</v>
      </c>
      <c r="DR88" s="24" t="s">
        <v>589</v>
      </c>
      <c r="DS88" s="24">
        <v>53000.0</v>
      </c>
      <c r="DT88" s="24">
        <v>100000.0</v>
      </c>
    </row>
    <row r="89">
      <c r="A89" s="19">
        <v>2005.0</v>
      </c>
      <c r="B89" s="24" t="s">
        <v>589</v>
      </c>
      <c r="C89" s="24" t="s">
        <v>589</v>
      </c>
      <c r="D89" s="24">
        <v>8500.0</v>
      </c>
      <c r="E89" s="24">
        <v>1800.0</v>
      </c>
      <c r="F89" s="24" t="s">
        <v>586</v>
      </c>
      <c r="G89" s="24" t="s">
        <v>588</v>
      </c>
      <c r="H89" s="24" t="s">
        <v>589</v>
      </c>
      <c r="I89" s="24" t="s">
        <v>588</v>
      </c>
      <c r="J89" s="24" t="s">
        <v>588</v>
      </c>
      <c r="K89" s="24" t="s">
        <v>586</v>
      </c>
      <c r="L89" s="24" t="s">
        <v>588</v>
      </c>
      <c r="M89" s="24">
        <v>26.0</v>
      </c>
      <c r="N89" s="24" t="s">
        <v>586</v>
      </c>
      <c r="O89" s="24">
        <v>3700.0</v>
      </c>
      <c r="P89" s="204" t="s">
        <v>586</v>
      </c>
      <c r="Q89" s="24" t="s">
        <v>587</v>
      </c>
      <c r="R89" s="24">
        <v>9000.0</v>
      </c>
      <c r="S89" s="24">
        <v>13000.0</v>
      </c>
      <c r="T89" s="24">
        <v>8900.0</v>
      </c>
      <c r="U89" s="24">
        <v>6700.0</v>
      </c>
      <c r="V89" s="24">
        <v>7900.0</v>
      </c>
      <c r="W89" s="24">
        <v>26000.0</v>
      </c>
      <c r="X89" s="24">
        <v>468.0</v>
      </c>
      <c r="Y89" s="24" t="s">
        <v>588</v>
      </c>
      <c r="Z89" s="24">
        <v>12000.0</v>
      </c>
      <c r="AA89" s="24">
        <v>8900.0</v>
      </c>
      <c r="AB89" s="24" t="s">
        <v>588</v>
      </c>
      <c r="AC89" s="174"/>
      <c r="AD89" s="204">
        <v>8900.0</v>
      </c>
      <c r="AE89" s="24" t="s">
        <v>589</v>
      </c>
      <c r="AF89" s="24" t="s">
        <v>586</v>
      </c>
      <c r="AG89" s="24">
        <v>32000.0</v>
      </c>
      <c r="AH89" s="24">
        <v>30000.0</v>
      </c>
      <c r="AI89" s="24">
        <v>27.0</v>
      </c>
      <c r="AJ89" s="24" t="s">
        <v>587</v>
      </c>
      <c r="AK89" s="24">
        <v>6900.0</v>
      </c>
      <c r="AL89" s="24">
        <v>1500.0</v>
      </c>
      <c r="AM89" s="24" t="s">
        <v>589</v>
      </c>
      <c r="AN89" s="24" t="s">
        <v>588</v>
      </c>
      <c r="AO89" s="24" t="s">
        <v>587</v>
      </c>
      <c r="AP89" s="24">
        <v>1300.0</v>
      </c>
      <c r="AQ89" s="24">
        <v>12.0</v>
      </c>
      <c r="AR89" s="25">
        <v>110000.0</v>
      </c>
      <c r="AS89" s="24">
        <v>397.0</v>
      </c>
      <c r="AT89" s="24">
        <v>1900.0</v>
      </c>
      <c r="AU89" s="24" t="s">
        <v>587</v>
      </c>
      <c r="AV89" s="24" t="s">
        <v>589</v>
      </c>
      <c r="AW89" s="24">
        <v>20000.0</v>
      </c>
      <c r="AX89" s="177" t="s">
        <v>588</v>
      </c>
      <c r="AY89" s="24" t="s">
        <v>587</v>
      </c>
      <c r="AZ89" s="24">
        <v>5600.0</v>
      </c>
      <c r="BA89" s="24" t="s">
        <v>589</v>
      </c>
      <c r="BB89" s="24">
        <v>18000.0</v>
      </c>
      <c r="BC89" s="24">
        <v>2300.0</v>
      </c>
      <c r="BD89" s="24">
        <v>140000.0</v>
      </c>
      <c r="BE89" s="24">
        <v>4900.0</v>
      </c>
      <c r="BF89" s="24">
        <v>1800.0</v>
      </c>
      <c r="BG89" s="177">
        <v>31.0</v>
      </c>
      <c r="BH89" s="24">
        <v>2000.0</v>
      </c>
      <c r="BI89" s="24" t="s">
        <v>588</v>
      </c>
      <c r="BJ89" s="24">
        <v>100000.0</v>
      </c>
      <c r="BK89" s="24" t="s">
        <v>586</v>
      </c>
      <c r="BL89" s="174"/>
      <c r="BM89" s="24" t="s">
        <v>586</v>
      </c>
      <c r="BN89" s="24">
        <v>12000.0</v>
      </c>
      <c r="BO89" s="24">
        <v>2500.0</v>
      </c>
      <c r="BP89" s="24">
        <v>2600.0</v>
      </c>
      <c r="BQ89" s="24">
        <v>64000.0</v>
      </c>
      <c r="BR89" s="24">
        <v>8100.0</v>
      </c>
      <c r="BS89" s="24">
        <v>5900.0</v>
      </c>
      <c r="BT89" s="24" t="s">
        <v>587</v>
      </c>
      <c r="BU89" s="24" t="s">
        <v>587</v>
      </c>
      <c r="BV89" s="24">
        <v>7200.0</v>
      </c>
      <c r="BW89" s="24" t="s">
        <v>586</v>
      </c>
      <c r="BX89" s="24" t="s">
        <v>587</v>
      </c>
      <c r="BY89" s="24">
        <v>43000.0</v>
      </c>
      <c r="BZ89" s="24">
        <v>15000.0</v>
      </c>
      <c r="CA89" s="24">
        <v>9600.0</v>
      </c>
      <c r="CB89" s="24">
        <v>1700.0</v>
      </c>
      <c r="CC89" s="24">
        <v>78.0</v>
      </c>
      <c r="CD89" s="24">
        <v>15.0</v>
      </c>
      <c r="CE89" s="24" t="s">
        <v>587</v>
      </c>
      <c r="CF89" s="24">
        <v>4200.0</v>
      </c>
      <c r="CG89" s="24">
        <v>170000.0</v>
      </c>
      <c r="CH89" s="24" t="s">
        <v>587</v>
      </c>
      <c r="CI89" s="24" t="s">
        <v>587</v>
      </c>
      <c r="CJ89" s="24">
        <v>1700.0</v>
      </c>
      <c r="CK89" s="24" t="s">
        <v>587</v>
      </c>
      <c r="CL89" s="24">
        <v>3800.0</v>
      </c>
      <c r="CM89" s="24" t="s">
        <v>589</v>
      </c>
      <c r="CN89" s="24" t="s">
        <v>587</v>
      </c>
      <c r="CO89" s="24"/>
      <c r="CP89" s="24">
        <v>12000.0</v>
      </c>
      <c r="CQ89" s="35">
        <v>12.0</v>
      </c>
      <c r="CR89" s="25">
        <v>221.0</v>
      </c>
      <c r="CS89" s="24">
        <v>2200.0</v>
      </c>
      <c r="CT89" s="24">
        <v>1500.0</v>
      </c>
      <c r="CU89" s="24">
        <v>1500.0</v>
      </c>
      <c r="CV89" s="24">
        <v>350000.0</v>
      </c>
      <c r="CW89" s="24">
        <v>6300.0</v>
      </c>
      <c r="CX89" s="24">
        <v>1000.0</v>
      </c>
      <c r="CY89" s="24" t="s">
        <v>586</v>
      </c>
      <c r="CZ89" s="24">
        <v>1000.0</v>
      </c>
      <c r="DA89" s="24" t="s">
        <v>589</v>
      </c>
      <c r="DB89" s="24">
        <v>6900.0</v>
      </c>
      <c r="DC89" s="24" t="s">
        <v>588</v>
      </c>
      <c r="DD89" s="24">
        <v>33000.0</v>
      </c>
      <c r="DE89" s="174"/>
      <c r="DF89" s="24">
        <v>7600.0</v>
      </c>
      <c r="DG89" s="24" t="s">
        <v>588</v>
      </c>
      <c r="DH89" s="24" t="s">
        <v>586</v>
      </c>
      <c r="DI89" s="24">
        <v>52000.0</v>
      </c>
      <c r="DJ89" s="24">
        <v>11000.0</v>
      </c>
      <c r="DK89" s="24">
        <v>569.0</v>
      </c>
      <c r="DL89" s="24">
        <v>89000.0</v>
      </c>
      <c r="DM89" s="24">
        <v>8600.0</v>
      </c>
      <c r="DN89" s="24" t="s">
        <v>588</v>
      </c>
      <c r="DO89" s="24">
        <v>1900.0</v>
      </c>
      <c r="DP89" s="24">
        <v>1500.0</v>
      </c>
      <c r="DQ89" s="24">
        <v>9100.0</v>
      </c>
      <c r="DR89" s="24" t="s">
        <v>588</v>
      </c>
      <c r="DS89" s="24">
        <v>50000.0</v>
      </c>
      <c r="DT89" s="24">
        <v>98000.0</v>
      </c>
    </row>
    <row r="90">
      <c r="A90" s="19">
        <v>2006.0</v>
      </c>
      <c r="B90" s="24" t="s">
        <v>589</v>
      </c>
      <c r="C90" s="24" t="s">
        <v>589</v>
      </c>
      <c r="D90" s="24">
        <v>9100.0</v>
      </c>
      <c r="E90" s="24">
        <v>1900.0</v>
      </c>
      <c r="F90" s="24" t="s">
        <v>586</v>
      </c>
      <c r="G90" s="24" t="s">
        <v>587</v>
      </c>
      <c r="H90" s="24" t="s">
        <v>589</v>
      </c>
      <c r="I90" s="24" t="s">
        <v>588</v>
      </c>
      <c r="J90" s="24" t="s">
        <v>588</v>
      </c>
      <c r="K90" s="24" t="s">
        <v>586</v>
      </c>
      <c r="L90" s="24" t="s">
        <v>587</v>
      </c>
      <c r="M90" s="24">
        <v>25.0</v>
      </c>
      <c r="N90" s="24" t="s">
        <v>586</v>
      </c>
      <c r="O90" s="24">
        <v>3900.0</v>
      </c>
      <c r="P90" s="204" t="s">
        <v>586</v>
      </c>
      <c r="Q90" s="24" t="s">
        <v>587</v>
      </c>
      <c r="R90" s="24">
        <v>6900.0</v>
      </c>
      <c r="S90" s="24">
        <v>14000.0</v>
      </c>
      <c r="T90" s="24">
        <v>7400.0</v>
      </c>
      <c r="U90" s="24">
        <v>6400.0</v>
      </c>
      <c r="V90" s="24">
        <v>6000.0</v>
      </c>
      <c r="W90" s="24">
        <v>26000.0</v>
      </c>
      <c r="X90" s="24">
        <v>428.0</v>
      </c>
      <c r="Y90" s="24" t="s">
        <v>589</v>
      </c>
      <c r="Z90" s="24">
        <v>11000.0</v>
      </c>
      <c r="AA90" s="24">
        <v>9000.0</v>
      </c>
      <c r="AB90" s="24" t="s">
        <v>588</v>
      </c>
      <c r="AC90" s="174"/>
      <c r="AD90" s="204">
        <v>8300.0</v>
      </c>
      <c r="AE90" s="24" t="s">
        <v>589</v>
      </c>
      <c r="AF90" s="24" t="s">
        <v>589</v>
      </c>
      <c r="AG90" s="24">
        <v>30000.0</v>
      </c>
      <c r="AH90" s="24">
        <v>30000.0</v>
      </c>
      <c r="AI90" s="24">
        <v>19.0</v>
      </c>
      <c r="AJ90" s="24" t="s">
        <v>587</v>
      </c>
      <c r="AK90" s="24">
        <v>6500.0</v>
      </c>
      <c r="AL90" s="24">
        <v>1500.0</v>
      </c>
      <c r="AM90" s="24" t="s">
        <v>589</v>
      </c>
      <c r="AN90" s="24" t="s">
        <v>588</v>
      </c>
      <c r="AO90" s="24" t="s">
        <v>587</v>
      </c>
      <c r="AP90" s="24">
        <v>1100.0</v>
      </c>
      <c r="AQ90" s="24">
        <v>18.0</v>
      </c>
      <c r="AR90" s="25">
        <v>110000.0</v>
      </c>
      <c r="AS90" s="24">
        <v>324.0</v>
      </c>
      <c r="AT90" s="24">
        <v>1500.0</v>
      </c>
      <c r="AU90" s="24" t="s">
        <v>587</v>
      </c>
      <c r="AV90" s="24" t="s">
        <v>589</v>
      </c>
      <c r="AW90" s="24">
        <v>20000.0</v>
      </c>
      <c r="AX90" s="177" t="s">
        <v>588</v>
      </c>
      <c r="AY90" s="24" t="s">
        <v>587</v>
      </c>
      <c r="AZ90" s="24">
        <v>5400.0</v>
      </c>
      <c r="BA90" s="24" t="s">
        <v>589</v>
      </c>
      <c r="BB90" s="24">
        <v>18000.0</v>
      </c>
      <c r="BC90" s="24">
        <v>2000.0</v>
      </c>
      <c r="BD90" s="24">
        <v>140000.0</v>
      </c>
      <c r="BE90" s="24">
        <v>6600.0</v>
      </c>
      <c r="BF90" s="24">
        <v>2100.0</v>
      </c>
      <c r="BG90" s="177">
        <v>26.0</v>
      </c>
      <c r="BH90" s="24">
        <v>1700.0</v>
      </c>
      <c r="BI90" s="24" t="s">
        <v>588</v>
      </c>
      <c r="BJ90" s="24">
        <v>88000.0</v>
      </c>
      <c r="BK90" s="24" t="s">
        <v>586</v>
      </c>
      <c r="BL90" s="174"/>
      <c r="BM90" s="24" t="s">
        <v>586</v>
      </c>
      <c r="BN90" s="24">
        <v>12000.0</v>
      </c>
      <c r="BO90" s="24">
        <v>2500.0</v>
      </c>
      <c r="BP90" s="24">
        <v>2900.0</v>
      </c>
      <c r="BQ90" s="24">
        <v>60000.0</v>
      </c>
      <c r="BR90" s="24">
        <v>8100.0</v>
      </c>
      <c r="BS90" s="24">
        <v>5800.0</v>
      </c>
      <c r="BT90" s="24" t="s">
        <v>587</v>
      </c>
      <c r="BU90" s="24" t="s">
        <v>587</v>
      </c>
      <c r="BV90" s="24">
        <v>6900.0</v>
      </c>
      <c r="BW90" s="24" t="s">
        <v>586</v>
      </c>
      <c r="BX90" s="24" t="s">
        <v>587</v>
      </c>
      <c r="BY90" s="24">
        <v>46000.0</v>
      </c>
      <c r="BZ90" s="24">
        <v>16000.0</v>
      </c>
      <c r="CA90" s="24">
        <v>8100.0</v>
      </c>
      <c r="CB90" s="24">
        <v>2000.0</v>
      </c>
      <c r="CC90" s="24">
        <v>50.0</v>
      </c>
      <c r="CD90" s="24">
        <v>16.0</v>
      </c>
      <c r="CE90" s="24" t="s">
        <v>587</v>
      </c>
      <c r="CF90" s="24">
        <v>4200.0</v>
      </c>
      <c r="CG90" s="24">
        <v>170000.0</v>
      </c>
      <c r="CH90" s="24" t="s">
        <v>587</v>
      </c>
      <c r="CI90" s="24" t="s">
        <v>587</v>
      </c>
      <c r="CJ90" s="24">
        <v>1700.0</v>
      </c>
      <c r="CK90" s="24" t="s">
        <v>587</v>
      </c>
      <c r="CL90" s="24">
        <v>3600.0</v>
      </c>
      <c r="CM90" s="24" t="s">
        <v>588</v>
      </c>
      <c r="CN90" s="24" t="s">
        <v>587</v>
      </c>
      <c r="CO90" s="177">
        <v>4863.0</v>
      </c>
      <c r="CP90" s="24">
        <v>8200.0</v>
      </c>
      <c r="CQ90" s="35">
        <v>10.0</v>
      </c>
      <c r="CR90" s="25">
        <v>239.0</v>
      </c>
      <c r="CS90" s="24">
        <v>2500.0</v>
      </c>
      <c r="CT90" s="24">
        <v>1700.0</v>
      </c>
      <c r="CU90" s="24">
        <v>1600.0</v>
      </c>
      <c r="CV90" s="24">
        <v>370000.0</v>
      </c>
      <c r="CW90" s="24">
        <v>7100.0</v>
      </c>
      <c r="CX90" s="24">
        <v>1100.0</v>
      </c>
      <c r="CY90" s="24" t="s">
        <v>586</v>
      </c>
      <c r="CZ90" s="24">
        <v>1200.0</v>
      </c>
      <c r="DA90" s="24" t="s">
        <v>589</v>
      </c>
      <c r="DB90" s="24">
        <v>6200.0</v>
      </c>
      <c r="DC90" s="24" t="s">
        <v>588</v>
      </c>
      <c r="DD90" s="24">
        <v>24000.0</v>
      </c>
      <c r="DE90" s="174"/>
      <c r="DF90" s="24">
        <v>7200.0</v>
      </c>
      <c r="DG90" s="24" t="s">
        <v>588</v>
      </c>
      <c r="DH90" s="24" t="s">
        <v>586</v>
      </c>
      <c r="DI90" s="24">
        <v>43000.0</v>
      </c>
      <c r="DJ90" s="24">
        <v>12000.0</v>
      </c>
      <c r="DK90" s="24">
        <v>684.0</v>
      </c>
      <c r="DL90" s="24">
        <v>86000.0</v>
      </c>
      <c r="DM90" s="24">
        <v>9956.0</v>
      </c>
      <c r="DN90" s="24" t="s">
        <v>588</v>
      </c>
      <c r="DO90" s="24">
        <v>2400.0</v>
      </c>
      <c r="DP90" s="24">
        <v>1600.0</v>
      </c>
      <c r="DQ90" s="24">
        <v>9800.0</v>
      </c>
      <c r="DR90" s="24" t="s">
        <v>588</v>
      </c>
      <c r="DS90" s="24">
        <v>46000.0</v>
      </c>
      <c r="DT90" s="24">
        <v>89000.0</v>
      </c>
    </row>
    <row r="91">
      <c r="A91" s="19">
        <v>2007.0</v>
      </c>
      <c r="B91" s="24" t="s">
        <v>589</v>
      </c>
      <c r="C91" s="24" t="s">
        <v>589</v>
      </c>
      <c r="D91" s="24">
        <v>8600.0</v>
      </c>
      <c r="E91" s="24">
        <v>1900.0</v>
      </c>
      <c r="F91" s="24" t="s">
        <v>589</v>
      </c>
      <c r="G91" s="24" t="s">
        <v>587</v>
      </c>
      <c r="H91" s="24" t="s">
        <v>589</v>
      </c>
      <c r="I91" s="24" t="s">
        <v>588</v>
      </c>
      <c r="J91" s="24" t="s">
        <v>588</v>
      </c>
      <c r="K91" s="24" t="s">
        <v>586</v>
      </c>
      <c r="L91" s="24" t="s">
        <v>587</v>
      </c>
      <c r="M91" s="24">
        <v>27.0</v>
      </c>
      <c r="N91" s="24" t="s">
        <v>586</v>
      </c>
      <c r="O91" s="24">
        <v>4100.0</v>
      </c>
      <c r="P91" s="204" t="s">
        <v>586</v>
      </c>
      <c r="Q91" s="24" t="s">
        <v>587</v>
      </c>
      <c r="R91" s="24">
        <v>6000.0</v>
      </c>
      <c r="S91" s="24">
        <v>14000.0</v>
      </c>
      <c r="T91" s="24">
        <v>6100.0</v>
      </c>
      <c r="U91" s="24">
        <v>6400.0</v>
      </c>
      <c r="V91" s="24">
        <v>4300.0</v>
      </c>
      <c r="W91" s="24">
        <v>27000.0</v>
      </c>
      <c r="X91" s="24">
        <v>422.0</v>
      </c>
      <c r="Y91" s="24" t="s">
        <v>589</v>
      </c>
      <c r="Z91" s="24">
        <v>11000.0</v>
      </c>
      <c r="AA91" s="24">
        <v>8400.0</v>
      </c>
      <c r="AB91" s="24" t="s">
        <v>587</v>
      </c>
      <c r="AC91" s="174"/>
      <c r="AD91" s="204">
        <v>8000.0</v>
      </c>
      <c r="AE91" s="24" t="s">
        <v>589</v>
      </c>
      <c r="AF91" s="24" t="s">
        <v>589</v>
      </c>
      <c r="AG91" s="24">
        <v>29000.0</v>
      </c>
      <c r="AH91" s="24">
        <v>29000.0</v>
      </c>
      <c r="AI91" s="24">
        <v>20.0</v>
      </c>
      <c r="AJ91" s="24" t="s">
        <v>587</v>
      </c>
      <c r="AK91" s="24">
        <v>6000.0</v>
      </c>
      <c r="AL91" s="24">
        <v>1500.0</v>
      </c>
      <c r="AM91" s="24" t="s">
        <v>589</v>
      </c>
      <c r="AN91" s="24" t="s">
        <v>588</v>
      </c>
      <c r="AO91" s="24" t="s">
        <v>587</v>
      </c>
      <c r="AP91" s="24" t="s">
        <v>587</v>
      </c>
      <c r="AQ91" s="24">
        <v>11.0</v>
      </c>
      <c r="AR91" s="25">
        <v>100000.0</v>
      </c>
      <c r="AS91" s="24">
        <v>235.0</v>
      </c>
      <c r="AT91" s="24">
        <v>1700.0</v>
      </c>
      <c r="AU91" s="24" t="s">
        <v>587</v>
      </c>
      <c r="AV91" s="24" t="s">
        <v>589</v>
      </c>
      <c r="AW91" s="24">
        <v>20000.0</v>
      </c>
      <c r="AX91" s="177" t="s">
        <v>587</v>
      </c>
      <c r="AY91" s="24" t="s">
        <v>587</v>
      </c>
      <c r="AZ91" s="24">
        <v>4800.0</v>
      </c>
      <c r="BA91" s="24" t="s">
        <v>586</v>
      </c>
      <c r="BB91" s="24">
        <v>17000.0</v>
      </c>
      <c r="BC91" s="24">
        <v>1800.0</v>
      </c>
      <c r="BD91" s="24">
        <v>140000.0</v>
      </c>
      <c r="BE91" s="24">
        <v>7900.0</v>
      </c>
      <c r="BF91" s="24">
        <v>2300.0</v>
      </c>
      <c r="BG91" s="177">
        <v>18.0</v>
      </c>
      <c r="BH91" s="24">
        <v>1600.0</v>
      </c>
      <c r="BI91" s="24" t="s">
        <v>588</v>
      </c>
      <c r="BJ91" s="24">
        <v>71000.0</v>
      </c>
      <c r="BK91" s="24" t="s">
        <v>589</v>
      </c>
      <c r="BL91" s="174"/>
      <c r="BM91" s="24" t="s">
        <v>586</v>
      </c>
      <c r="BN91" s="24">
        <v>11000.0</v>
      </c>
      <c r="BO91" s="24">
        <v>2300.0</v>
      </c>
      <c r="BP91" s="24">
        <v>3000.0</v>
      </c>
      <c r="BQ91" s="24">
        <v>55000.0</v>
      </c>
      <c r="BR91" s="24">
        <v>8100.0</v>
      </c>
      <c r="BS91" s="24">
        <v>4900.0</v>
      </c>
      <c r="BT91" s="24" t="s">
        <v>587</v>
      </c>
      <c r="BU91" s="24" t="s">
        <v>587</v>
      </c>
      <c r="BV91" s="24">
        <v>6200.0</v>
      </c>
      <c r="BW91" s="24" t="s">
        <v>586</v>
      </c>
      <c r="BX91" s="24" t="s">
        <v>587</v>
      </c>
      <c r="BY91" s="24">
        <v>45000.0</v>
      </c>
      <c r="BZ91" s="24">
        <v>16000.0</v>
      </c>
      <c r="CA91" s="24">
        <v>6600.0</v>
      </c>
      <c r="CB91" s="24">
        <v>2200.0</v>
      </c>
      <c r="CC91" s="24">
        <v>24.0</v>
      </c>
      <c r="CD91" s="24">
        <v>12.0</v>
      </c>
      <c r="CE91" s="24" t="s">
        <v>587</v>
      </c>
      <c r="CF91" s="24">
        <v>4200.0</v>
      </c>
      <c r="CG91" s="24">
        <v>170000.0</v>
      </c>
      <c r="CH91" s="24" t="s">
        <v>587</v>
      </c>
      <c r="CI91" s="24" t="s">
        <v>587</v>
      </c>
      <c r="CJ91" s="24">
        <v>1500.0</v>
      </c>
      <c r="CK91" s="24" t="s">
        <v>587</v>
      </c>
      <c r="CL91" s="24">
        <v>3200.0</v>
      </c>
      <c r="CM91" s="24" t="s">
        <v>588</v>
      </c>
      <c r="CN91" s="24" t="s">
        <v>587</v>
      </c>
      <c r="CO91" s="177">
        <v>5101.0</v>
      </c>
      <c r="CP91" s="24">
        <v>5600.0</v>
      </c>
      <c r="CQ91" s="35">
        <v>6.0</v>
      </c>
      <c r="CR91" s="25">
        <v>247.0</v>
      </c>
      <c r="CS91" s="24">
        <v>2400.0</v>
      </c>
      <c r="CT91" s="24">
        <v>1900.0</v>
      </c>
      <c r="CU91" s="24">
        <v>1700.0</v>
      </c>
      <c r="CV91" s="24">
        <v>370000.0</v>
      </c>
      <c r="CW91" s="24">
        <v>7900.0</v>
      </c>
      <c r="CX91" s="24">
        <v>1100.0</v>
      </c>
      <c r="CY91" s="24" t="s">
        <v>586</v>
      </c>
      <c r="CZ91" s="24">
        <v>1300.0</v>
      </c>
      <c r="DA91" s="24" t="s">
        <v>589</v>
      </c>
      <c r="DB91" s="24">
        <v>5200.0</v>
      </c>
      <c r="DC91" s="24" t="s">
        <v>588</v>
      </c>
      <c r="DD91" s="24">
        <v>21000.0</v>
      </c>
      <c r="DE91" s="174"/>
      <c r="DF91" s="24">
        <v>7400.0</v>
      </c>
      <c r="DG91" s="24" t="s">
        <v>588</v>
      </c>
      <c r="DH91" s="24" t="s">
        <v>586</v>
      </c>
      <c r="DI91" s="24">
        <v>46000.0</v>
      </c>
      <c r="DJ91" s="24">
        <v>13000.0</v>
      </c>
      <c r="DK91" s="24">
        <v>684.0</v>
      </c>
      <c r="DL91" s="24">
        <v>74000.0</v>
      </c>
      <c r="DM91" s="24">
        <v>9639.0</v>
      </c>
      <c r="DN91" s="24" t="s">
        <v>588</v>
      </c>
      <c r="DO91" s="24">
        <v>2800.0</v>
      </c>
      <c r="DP91" s="24">
        <v>1700.0</v>
      </c>
      <c r="DQ91" s="24">
        <v>9600.0</v>
      </c>
      <c r="DR91" s="24" t="s">
        <v>588</v>
      </c>
      <c r="DS91" s="24">
        <v>40000.0</v>
      </c>
      <c r="DT91" s="24">
        <v>77000.0</v>
      </c>
    </row>
    <row r="92">
      <c r="A92" s="19">
        <v>2008.0</v>
      </c>
      <c r="B92" s="24" t="s">
        <v>589</v>
      </c>
      <c r="C92" s="24" t="s">
        <v>589</v>
      </c>
      <c r="D92" s="24">
        <v>8800.0</v>
      </c>
      <c r="E92" s="24">
        <v>2000.0</v>
      </c>
      <c r="F92" s="24" t="s">
        <v>589</v>
      </c>
      <c r="G92" s="24" t="s">
        <v>587</v>
      </c>
      <c r="H92" s="24" t="s">
        <v>589</v>
      </c>
      <c r="I92" s="24" t="s">
        <v>588</v>
      </c>
      <c r="J92" s="24" t="s">
        <v>588</v>
      </c>
      <c r="K92" s="24" t="s">
        <v>586</v>
      </c>
      <c r="L92" s="24" t="s">
        <v>587</v>
      </c>
      <c r="M92" s="24">
        <v>25.0</v>
      </c>
      <c r="N92" s="24" t="s">
        <v>589</v>
      </c>
      <c r="O92" s="24">
        <v>3700.0</v>
      </c>
      <c r="P92" s="204" t="s">
        <v>586</v>
      </c>
      <c r="Q92" s="24" t="s">
        <v>587</v>
      </c>
      <c r="R92" s="24">
        <v>6100.0</v>
      </c>
      <c r="S92" s="24">
        <v>14000.0</v>
      </c>
      <c r="T92" s="24">
        <v>5400.0</v>
      </c>
      <c r="U92" s="24">
        <v>6100.0</v>
      </c>
      <c r="V92" s="24">
        <v>3400.0</v>
      </c>
      <c r="W92" s="24">
        <v>24000.0</v>
      </c>
      <c r="X92" s="24">
        <v>407.0</v>
      </c>
      <c r="Y92" s="24" t="s">
        <v>589</v>
      </c>
      <c r="Z92" s="24">
        <v>9600.0</v>
      </c>
      <c r="AA92" s="24">
        <v>8300.0</v>
      </c>
      <c r="AB92" s="24" t="s">
        <v>587</v>
      </c>
      <c r="AC92" s="174"/>
      <c r="AD92" s="204">
        <v>7600.0</v>
      </c>
      <c r="AE92" s="24" t="s">
        <v>589</v>
      </c>
      <c r="AF92" s="24" t="s">
        <v>589</v>
      </c>
      <c r="AG92" s="24">
        <v>26000.0</v>
      </c>
      <c r="AH92" s="24">
        <v>29000.0</v>
      </c>
      <c r="AI92" s="24">
        <v>3.0</v>
      </c>
      <c r="AJ92" s="24" t="s">
        <v>587</v>
      </c>
      <c r="AK92" s="24">
        <v>5300.0</v>
      </c>
      <c r="AL92" s="24">
        <v>1300.0</v>
      </c>
      <c r="AM92" s="24" t="s">
        <v>589</v>
      </c>
      <c r="AN92" s="24" t="s">
        <v>588</v>
      </c>
      <c r="AO92" s="24" t="s">
        <v>587</v>
      </c>
      <c r="AP92" s="24" t="s">
        <v>587</v>
      </c>
      <c r="AQ92" s="24">
        <v>8.0</v>
      </c>
      <c r="AR92" s="25">
        <v>90000.0</v>
      </c>
      <c r="AS92" s="24">
        <v>222.0</v>
      </c>
      <c r="AT92" s="24">
        <v>2000.0</v>
      </c>
      <c r="AU92" s="24" t="s">
        <v>587</v>
      </c>
      <c r="AV92" s="24" t="s">
        <v>589</v>
      </c>
      <c r="AW92" s="24">
        <v>19000.0</v>
      </c>
      <c r="AX92" s="177" t="s">
        <v>587</v>
      </c>
      <c r="AY92" s="24" t="s">
        <v>587</v>
      </c>
      <c r="AZ92" s="24">
        <v>4900.0</v>
      </c>
      <c r="BA92" s="24" t="s">
        <v>586</v>
      </c>
      <c r="BB92" s="24">
        <v>14000.0</v>
      </c>
      <c r="BC92" s="24">
        <v>1700.0</v>
      </c>
      <c r="BD92" s="24">
        <v>130000.0</v>
      </c>
      <c r="BE92" s="24">
        <v>10000.0</v>
      </c>
      <c r="BF92" s="24">
        <v>2600.0</v>
      </c>
      <c r="BG92" s="177">
        <v>16.0</v>
      </c>
      <c r="BH92" s="24">
        <v>1500.0</v>
      </c>
      <c r="BI92" s="24" t="s">
        <v>588</v>
      </c>
      <c r="BJ92" s="24">
        <v>63000.0</v>
      </c>
      <c r="BK92" s="24" t="s">
        <v>589</v>
      </c>
      <c r="BL92" s="174"/>
      <c r="BM92" s="24" t="s">
        <v>586</v>
      </c>
      <c r="BN92" s="24">
        <v>10000.0</v>
      </c>
      <c r="BO92" s="24">
        <v>2300.0</v>
      </c>
      <c r="BP92" s="24">
        <v>3100.0</v>
      </c>
      <c r="BQ92" s="24">
        <v>49000.0</v>
      </c>
      <c r="BR92" s="24">
        <v>8000.0</v>
      </c>
      <c r="BS92" s="24">
        <v>4300.0</v>
      </c>
      <c r="BT92" s="24" t="s">
        <v>587</v>
      </c>
      <c r="BU92" s="24" t="s">
        <v>587</v>
      </c>
      <c r="BV92" s="24">
        <v>5700.0</v>
      </c>
      <c r="BW92" s="24" t="s">
        <v>586</v>
      </c>
      <c r="BX92" s="24" t="s">
        <v>587</v>
      </c>
      <c r="BY92" s="24">
        <v>40000.0</v>
      </c>
      <c r="BZ92" s="24">
        <v>15000.0</v>
      </c>
      <c r="CA92" s="24">
        <v>4400.0</v>
      </c>
      <c r="CB92" s="24">
        <v>2300.0</v>
      </c>
      <c r="CC92" s="24">
        <v>6.0</v>
      </c>
      <c r="CD92" s="24">
        <v>9.0</v>
      </c>
      <c r="CE92" s="24" t="s">
        <v>587</v>
      </c>
      <c r="CF92" s="24">
        <v>4200.0</v>
      </c>
      <c r="CG92" s="24">
        <v>170000.0</v>
      </c>
      <c r="CH92" s="24">
        <v>1000.0</v>
      </c>
      <c r="CI92" s="24" t="s">
        <v>588</v>
      </c>
      <c r="CJ92" s="24">
        <v>1100.0</v>
      </c>
      <c r="CK92" s="24" t="s">
        <v>587</v>
      </c>
      <c r="CL92" s="24">
        <v>2700.0</v>
      </c>
      <c r="CM92" s="24" t="s">
        <v>588</v>
      </c>
      <c r="CN92" s="24" t="s">
        <v>587</v>
      </c>
      <c r="CO92" s="177">
        <v>5282.0</v>
      </c>
      <c r="CP92" s="24">
        <v>5100.0</v>
      </c>
      <c r="CQ92" s="35">
        <v>9.0</v>
      </c>
      <c r="CR92" s="25">
        <v>268.0</v>
      </c>
      <c r="CS92" s="24">
        <v>1300.0</v>
      </c>
      <c r="CT92" s="24">
        <v>2100.0</v>
      </c>
      <c r="CU92" s="24">
        <v>1700.0</v>
      </c>
      <c r="CV92" s="24">
        <v>350000.0</v>
      </c>
      <c r="CW92" s="24">
        <v>8500.0</v>
      </c>
      <c r="CX92" s="24">
        <v>1200.0</v>
      </c>
      <c r="CY92" s="24" t="s">
        <v>586</v>
      </c>
      <c r="CZ92" s="24">
        <v>1500.0</v>
      </c>
      <c r="DA92" s="24" t="s">
        <v>589</v>
      </c>
      <c r="DB92" s="24">
        <v>4700.0</v>
      </c>
      <c r="DC92" s="24" t="s">
        <v>587</v>
      </c>
      <c r="DD92" s="24">
        <v>20000.0</v>
      </c>
      <c r="DE92" s="174"/>
      <c r="DF92" s="24">
        <v>7700.0</v>
      </c>
      <c r="DG92" s="24" t="s">
        <v>588</v>
      </c>
      <c r="DH92" s="24" t="s">
        <v>586</v>
      </c>
      <c r="DI92" s="24">
        <v>46000.0</v>
      </c>
      <c r="DJ92" s="24">
        <v>14000.0</v>
      </c>
      <c r="DK92" s="24">
        <v>598.0</v>
      </c>
      <c r="DL92" s="24">
        <v>58000.0</v>
      </c>
      <c r="DM92" s="24">
        <v>9125.0</v>
      </c>
      <c r="DN92" s="24" t="s">
        <v>588</v>
      </c>
      <c r="DO92" s="24">
        <v>3100.0</v>
      </c>
      <c r="DP92" s="24">
        <v>1600.0</v>
      </c>
      <c r="DQ92" s="24">
        <v>8700.0</v>
      </c>
      <c r="DR92" s="24" t="s">
        <v>588</v>
      </c>
      <c r="DS92" s="24">
        <v>27000.0</v>
      </c>
      <c r="DT92" s="24">
        <v>66000.0</v>
      </c>
    </row>
    <row r="93">
      <c r="A93" s="19">
        <v>2009.0</v>
      </c>
      <c r="B93" s="24" t="s">
        <v>588</v>
      </c>
      <c r="C93" s="24" t="s">
        <v>589</v>
      </c>
      <c r="D93" s="24">
        <v>9300.0</v>
      </c>
      <c r="E93" s="24">
        <v>2000.0</v>
      </c>
      <c r="F93" s="24" t="s">
        <v>589</v>
      </c>
      <c r="G93" s="24" t="s">
        <v>587</v>
      </c>
      <c r="H93" s="24" t="s">
        <v>588</v>
      </c>
      <c r="I93" s="24" t="s">
        <v>588</v>
      </c>
      <c r="J93" s="24" t="s">
        <v>587</v>
      </c>
      <c r="K93" s="24" t="s">
        <v>586</v>
      </c>
      <c r="L93" s="24" t="s">
        <v>587</v>
      </c>
      <c r="M93" s="24">
        <v>22.0</v>
      </c>
      <c r="N93" s="24" t="s">
        <v>589</v>
      </c>
      <c r="O93" s="24">
        <v>2100.0</v>
      </c>
      <c r="P93" s="204" t="s">
        <v>586</v>
      </c>
      <c r="Q93" s="24" t="s">
        <v>587</v>
      </c>
      <c r="R93" s="24">
        <v>5300.0</v>
      </c>
      <c r="S93" s="24">
        <v>14000.0</v>
      </c>
      <c r="T93" s="24">
        <v>4800.0</v>
      </c>
      <c r="U93" s="24">
        <v>5500.0</v>
      </c>
      <c r="V93" s="24">
        <v>3000.0</v>
      </c>
      <c r="W93" s="24">
        <v>23000.0</v>
      </c>
      <c r="X93" s="24">
        <v>355.0</v>
      </c>
      <c r="Y93" s="24" t="s">
        <v>589</v>
      </c>
      <c r="Z93" s="24">
        <v>8100.0</v>
      </c>
      <c r="AA93" s="24">
        <v>6200.0</v>
      </c>
      <c r="AB93" s="24" t="s">
        <v>587</v>
      </c>
      <c r="AC93" s="174"/>
      <c r="AD93" s="204">
        <v>6700.0</v>
      </c>
      <c r="AE93" s="24" t="s">
        <v>589</v>
      </c>
      <c r="AF93" s="24" t="s">
        <v>589</v>
      </c>
      <c r="AG93" s="24">
        <v>27000.0</v>
      </c>
      <c r="AH93" s="24">
        <v>29000.0</v>
      </c>
      <c r="AI93" s="24">
        <v>9.0</v>
      </c>
      <c r="AJ93" s="24" t="s">
        <v>587</v>
      </c>
      <c r="AK93" s="24">
        <v>4800.0</v>
      </c>
      <c r="AL93" s="24">
        <v>1100.0</v>
      </c>
      <c r="AM93" s="24" t="s">
        <v>589</v>
      </c>
      <c r="AN93" s="24" t="s">
        <v>588</v>
      </c>
      <c r="AO93" s="24">
        <v>1000.0</v>
      </c>
      <c r="AP93" s="24" t="s">
        <v>587</v>
      </c>
      <c r="AQ93" s="176"/>
      <c r="AR93" s="25">
        <v>78000.0</v>
      </c>
      <c r="AS93" s="24">
        <v>129.0</v>
      </c>
      <c r="AT93" s="24">
        <v>2200.0</v>
      </c>
      <c r="AU93" s="24" t="s">
        <v>587</v>
      </c>
      <c r="AV93" s="24" t="s">
        <v>589</v>
      </c>
      <c r="AW93" s="24">
        <v>18000.0</v>
      </c>
      <c r="AX93" s="177" t="s">
        <v>587</v>
      </c>
      <c r="AY93" s="24" t="s">
        <v>587</v>
      </c>
      <c r="AZ93" s="24">
        <v>4200.0</v>
      </c>
      <c r="BA93" s="24" t="s">
        <v>586</v>
      </c>
      <c r="BB93" s="24">
        <v>13000.0</v>
      </c>
      <c r="BC93" s="24">
        <v>1500.0</v>
      </c>
      <c r="BD93" s="24">
        <v>110000.0</v>
      </c>
      <c r="BE93" s="24">
        <v>13000.0</v>
      </c>
      <c r="BF93" s="24">
        <v>2800.0</v>
      </c>
      <c r="BG93" s="177">
        <v>12.0</v>
      </c>
      <c r="BH93" s="24">
        <v>1400.0</v>
      </c>
      <c r="BI93" s="24" t="s">
        <v>588</v>
      </c>
      <c r="BJ93" s="24">
        <v>52000.0</v>
      </c>
      <c r="BK93" s="24" t="s">
        <v>589</v>
      </c>
      <c r="BL93" s="174"/>
      <c r="BM93" s="24" t="s">
        <v>586</v>
      </c>
      <c r="BN93" s="24">
        <v>9300.0</v>
      </c>
      <c r="BO93" s="24">
        <v>2200.0</v>
      </c>
      <c r="BP93" s="24">
        <v>3100.0</v>
      </c>
      <c r="BQ93" s="24">
        <v>42000.0</v>
      </c>
      <c r="BR93" s="24">
        <v>8000.0</v>
      </c>
      <c r="BS93" s="24">
        <v>4200.0</v>
      </c>
      <c r="BT93" s="24" t="s">
        <v>587</v>
      </c>
      <c r="BU93" s="24" t="s">
        <v>587</v>
      </c>
      <c r="BV93" s="24">
        <v>5300.0</v>
      </c>
      <c r="BW93" s="24" t="s">
        <v>586</v>
      </c>
      <c r="BX93" s="24" t="s">
        <v>587</v>
      </c>
      <c r="BY93" s="24">
        <v>39000.0</v>
      </c>
      <c r="BZ93" s="24">
        <v>15000.0</v>
      </c>
      <c r="CA93" s="24">
        <v>4600.0</v>
      </c>
      <c r="CB93" s="24">
        <v>2300.0</v>
      </c>
      <c r="CC93" s="174"/>
      <c r="CD93" s="24">
        <v>9.0</v>
      </c>
      <c r="CE93" s="24" t="s">
        <v>587</v>
      </c>
      <c r="CF93" s="24">
        <v>4100.0</v>
      </c>
      <c r="CG93" s="24">
        <v>160000.0</v>
      </c>
      <c r="CH93" s="24">
        <v>1200.0</v>
      </c>
      <c r="CI93" s="24" t="s">
        <v>588</v>
      </c>
      <c r="CJ93" s="24">
        <v>1100.0</v>
      </c>
      <c r="CK93" s="24" t="s">
        <v>587</v>
      </c>
      <c r="CL93" s="24">
        <v>2500.0</v>
      </c>
      <c r="CM93" s="24" t="s">
        <v>588</v>
      </c>
      <c r="CN93" s="24" t="s">
        <v>587</v>
      </c>
      <c r="CO93" s="205"/>
      <c r="CP93" s="24">
        <v>4700.0</v>
      </c>
      <c r="CQ93" s="35">
        <v>6.0</v>
      </c>
      <c r="CR93" s="25">
        <v>271.0</v>
      </c>
      <c r="CS93" s="24">
        <v>1300.0</v>
      </c>
      <c r="CT93" s="24">
        <v>2100.0</v>
      </c>
      <c r="CU93" s="24">
        <v>1700.0</v>
      </c>
      <c r="CV93" s="24">
        <v>320000.0</v>
      </c>
      <c r="CW93" s="24">
        <v>9000.0</v>
      </c>
      <c r="CX93" s="24">
        <v>1200.0</v>
      </c>
      <c r="CY93" s="24" t="s">
        <v>586</v>
      </c>
      <c r="CZ93" s="24">
        <v>1400.0</v>
      </c>
      <c r="DA93" s="24" t="s">
        <v>589</v>
      </c>
      <c r="DB93" s="24">
        <v>4400.0</v>
      </c>
      <c r="DC93" s="24" t="s">
        <v>587</v>
      </c>
      <c r="DD93" s="24">
        <v>20000.0</v>
      </c>
      <c r="DE93" s="174"/>
      <c r="DF93" s="24">
        <v>7500.0</v>
      </c>
      <c r="DG93" s="24" t="s">
        <v>588</v>
      </c>
      <c r="DH93" s="24" t="s">
        <v>586</v>
      </c>
      <c r="DI93" s="24">
        <v>41000.0</v>
      </c>
      <c r="DJ93" s="24">
        <v>14000.0</v>
      </c>
      <c r="DK93" s="24">
        <v>626.0</v>
      </c>
      <c r="DL93" s="24">
        <v>57000.0</v>
      </c>
      <c r="DM93" s="24">
        <v>7915.0</v>
      </c>
      <c r="DN93" s="24" t="s">
        <v>587</v>
      </c>
      <c r="DO93" s="24">
        <v>3400.0</v>
      </c>
      <c r="DP93" s="24">
        <v>1400.0</v>
      </c>
      <c r="DQ93" s="24">
        <v>7400.0</v>
      </c>
      <c r="DR93" s="24" t="s">
        <v>588</v>
      </c>
      <c r="DS93" s="24">
        <v>22000.0</v>
      </c>
      <c r="DT93" s="24">
        <v>55000.0</v>
      </c>
    </row>
    <row r="94">
      <c r="A94" s="19">
        <v>2010.0</v>
      </c>
      <c r="B94" s="24" t="s">
        <v>588</v>
      </c>
      <c r="C94" s="24" t="s">
        <v>589</v>
      </c>
      <c r="D94" s="24">
        <v>9600.0</v>
      </c>
      <c r="E94" s="24">
        <v>2200.0</v>
      </c>
      <c r="F94" s="24" t="s">
        <v>589</v>
      </c>
      <c r="G94" s="24" t="s">
        <v>588</v>
      </c>
      <c r="H94" s="24" t="s">
        <v>588</v>
      </c>
      <c r="I94" s="24" t="s">
        <v>588</v>
      </c>
      <c r="J94" s="24" t="s">
        <v>587</v>
      </c>
      <c r="K94" s="24" t="s">
        <v>586</v>
      </c>
      <c r="L94" s="24" t="s">
        <v>587</v>
      </c>
      <c r="M94" s="24">
        <v>18.0</v>
      </c>
      <c r="N94" s="24" t="s">
        <v>589</v>
      </c>
      <c r="O94" s="24">
        <v>1900.0</v>
      </c>
      <c r="P94" s="204" t="s">
        <v>586</v>
      </c>
      <c r="Q94" s="24" t="s">
        <v>587</v>
      </c>
      <c r="R94" s="24">
        <v>4600.0</v>
      </c>
      <c r="S94" s="24">
        <v>15000.0</v>
      </c>
      <c r="T94" s="24">
        <v>4300.0</v>
      </c>
      <c r="U94" s="24">
        <v>5100.0</v>
      </c>
      <c r="V94" s="24">
        <v>3000.0</v>
      </c>
      <c r="W94" s="24">
        <v>24000.0</v>
      </c>
      <c r="X94" s="24">
        <v>356.0</v>
      </c>
      <c r="Y94" s="24" t="s">
        <v>589</v>
      </c>
      <c r="Z94" s="24">
        <v>8300.0</v>
      </c>
      <c r="AA94" s="24">
        <v>6100.0</v>
      </c>
      <c r="AB94" s="24" t="s">
        <v>587</v>
      </c>
      <c r="AC94" s="24">
        <v>16000.0</v>
      </c>
      <c r="AD94" s="204">
        <v>6000.0</v>
      </c>
      <c r="AE94" s="24" t="s">
        <v>589</v>
      </c>
      <c r="AF94" s="24" t="s">
        <v>589</v>
      </c>
      <c r="AG94" s="24">
        <v>19000.0</v>
      </c>
      <c r="AH94" s="24">
        <v>27000.0</v>
      </c>
      <c r="AI94" s="174"/>
      <c r="AJ94" s="24" t="s">
        <v>587</v>
      </c>
      <c r="AK94" s="24">
        <v>4700.0</v>
      </c>
      <c r="AL94" s="24">
        <v>1000.0</v>
      </c>
      <c r="AM94" s="24" t="s">
        <v>588</v>
      </c>
      <c r="AN94" s="24" t="s">
        <v>588</v>
      </c>
      <c r="AO94" s="24">
        <v>1100.0</v>
      </c>
      <c r="AP94" s="24" t="s">
        <v>587</v>
      </c>
      <c r="AQ94" s="174"/>
      <c r="AR94" s="25">
        <v>67000.0</v>
      </c>
      <c r="AS94" s="174"/>
      <c r="AT94" s="24">
        <v>2100.0</v>
      </c>
      <c r="AU94" s="24" t="s">
        <v>587</v>
      </c>
      <c r="AV94" s="24" t="s">
        <v>589</v>
      </c>
      <c r="AW94" s="24">
        <v>16000.0</v>
      </c>
      <c r="AX94" s="177" t="s">
        <v>587</v>
      </c>
      <c r="AY94" s="24" t="s">
        <v>587</v>
      </c>
      <c r="AZ94" s="24">
        <v>3700.0</v>
      </c>
      <c r="BA94" s="24" t="s">
        <v>586</v>
      </c>
      <c r="BB94" s="24">
        <v>13000.0</v>
      </c>
      <c r="BC94" s="24">
        <v>1400.0</v>
      </c>
      <c r="BD94" s="24">
        <v>100000.0</v>
      </c>
      <c r="BE94" s="24">
        <v>16000.0</v>
      </c>
      <c r="BF94" s="24">
        <v>3100.0</v>
      </c>
      <c r="BG94" s="177">
        <v>6.0</v>
      </c>
      <c r="BH94" s="24">
        <v>1300.0</v>
      </c>
      <c r="BI94" s="24" t="s">
        <v>588</v>
      </c>
      <c r="BJ94" s="24">
        <v>42000.0</v>
      </c>
      <c r="BK94" s="24" t="s">
        <v>589</v>
      </c>
      <c r="BL94" s="24">
        <v>561.0</v>
      </c>
      <c r="BM94" s="24" t="s">
        <v>586</v>
      </c>
      <c r="BN94" s="24">
        <v>8100.0</v>
      </c>
      <c r="BO94" s="24">
        <v>2100.0</v>
      </c>
      <c r="BP94" s="24">
        <v>3100.0</v>
      </c>
      <c r="BQ94" s="24">
        <v>37000.0</v>
      </c>
      <c r="BR94" s="24">
        <v>8000.0</v>
      </c>
      <c r="BS94" s="24">
        <v>4000.0</v>
      </c>
      <c r="BT94" s="24" t="s">
        <v>587</v>
      </c>
      <c r="BU94" s="24" t="s">
        <v>587</v>
      </c>
      <c r="BV94" s="24">
        <v>5000.0</v>
      </c>
      <c r="BW94" s="24" t="s">
        <v>586</v>
      </c>
      <c r="BX94" s="24" t="s">
        <v>587</v>
      </c>
      <c r="BY94" s="24">
        <v>43000.0</v>
      </c>
      <c r="BZ94" s="24">
        <v>15000.0</v>
      </c>
      <c r="CA94" s="24">
        <v>4200.0</v>
      </c>
      <c r="CB94" s="24">
        <v>2400.0</v>
      </c>
      <c r="CC94" s="174"/>
      <c r="CD94" s="24">
        <v>16.0</v>
      </c>
      <c r="CE94" s="24" t="s">
        <v>588</v>
      </c>
      <c r="CF94" s="24">
        <v>3500.0</v>
      </c>
      <c r="CG94" s="24">
        <v>160000.0</v>
      </c>
      <c r="CH94" s="24">
        <v>1400.0</v>
      </c>
      <c r="CI94" s="24" t="s">
        <v>588</v>
      </c>
      <c r="CJ94" s="24">
        <v>1200.0</v>
      </c>
      <c r="CK94" s="24" t="s">
        <v>587</v>
      </c>
      <c r="CL94" s="24">
        <v>1900.0</v>
      </c>
      <c r="CM94" s="24" t="s">
        <v>588</v>
      </c>
      <c r="CN94" s="24" t="s">
        <v>587</v>
      </c>
      <c r="CO94" s="205"/>
      <c r="CP94" s="24">
        <v>3900.0</v>
      </c>
      <c r="CQ94" s="35">
        <v>6.0</v>
      </c>
      <c r="CR94" s="25">
        <v>269.0</v>
      </c>
      <c r="CS94" s="24">
        <v>1300.0</v>
      </c>
      <c r="CT94" s="24">
        <v>2000.0</v>
      </c>
      <c r="CU94" s="24">
        <v>1700.0</v>
      </c>
      <c r="CV94" s="24">
        <v>300000.0</v>
      </c>
      <c r="CW94" s="24">
        <v>9300.0</v>
      </c>
      <c r="CX94" s="24">
        <v>1300.0</v>
      </c>
      <c r="CY94" s="24" t="s">
        <v>586</v>
      </c>
      <c r="CZ94" s="24">
        <v>1400.0</v>
      </c>
      <c r="DA94" s="24" t="s">
        <v>589</v>
      </c>
      <c r="DB94" s="24">
        <v>4600.0</v>
      </c>
      <c r="DC94" s="24" t="s">
        <v>587</v>
      </c>
      <c r="DD94" s="24">
        <v>19000.0</v>
      </c>
      <c r="DE94" s="174"/>
      <c r="DF94" s="24">
        <v>6700.0</v>
      </c>
      <c r="DG94" s="24" t="s">
        <v>588</v>
      </c>
      <c r="DH94" s="24" t="s">
        <v>586</v>
      </c>
      <c r="DI94" s="24">
        <v>38000.0</v>
      </c>
      <c r="DJ94" s="24">
        <v>14000.0</v>
      </c>
      <c r="DK94" s="24">
        <v>684.0</v>
      </c>
      <c r="DL94" s="24">
        <v>56000.0</v>
      </c>
      <c r="DM94" s="24">
        <v>6822.0</v>
      </c>
      <c r="DN94" s="24" t="s">
        <v>587</v>
      </c>
      <c r="DO94" s="24">
        <v>3700.0</v>
      </c>
      <c r="DP94" s="24">
        <v>1500.0</v>
      </c>
      <c r="DQ94" s="24">
        <v>7500.0</v>
      </c>
      <c r="DR94" s="24" t="s">
        <v>588</v>
      </c>
      <c r="DS94" s="24">
        <v>22000.0</v>
      </c>
      <c r="DT94" s="24">
        <v>44000.0</v>
      </c>
    </row>
    <row r="95">
      <c r="A95" s="19">
        <v>2011.0</v>
      </c>
      <c r="B95" s="24" t="s">
        <v>588</v>
      </c>
      <c r="C95" s="24" t="s">
        <v>589</v>
      </c>
      <c r="D95" s="24">
        <v>9700.0</v>
      </c>
      <c r="E95" s="24">
        <v>2600.0</v>
      </c>
      <c r="F95" s="24" t="s">
        <v>589</v>
      </c>
      <c r="G95" s="24" t="s">
        <v>588</v>
      </c>
      <c r="H95" s="24" t="s">
        <v>588</v>
      </c>
      <c r="I95" s="24" t="s">
        <v>588</v>
      </c>
      <c r="J95" s="24" t="s">
        <v>587</v>
      </c>
      <c r="K95" s="24" t="s">
        <v>586</v>
      </c>
      <c r="L95" s="24" t="s">
        <v>587</v>
      </c>
      <c r="M95" s="24">
        <v>30.0</v>
      </c>
      <c r="N95" s="24" t="s">
        <v>589</v>
      </c>
      <c r="O95" s="24">
        <v>2000.0</v>
      </c>
      <c r="P95" s="204" t="s">
        <v>586</v>
      </c>
      <c r="Q95" s="24" t="s">
        <v>587</v>
      </c>
      <c r="R95" s="24">
        <v>4300.0</v>
      </c>
      <c r="S95" s="24">
        <v>15000.0</v>
      </c>
      <c r="T95" s="24">
        <v>3700.0</v>
      </c>
      <c r="U95" s="24">
        <v>4500.0</v>
      </c>
      <c r="V95" s="24">
        <v>3000.0</v>
      </c>
      <c r="W95" s="24">
        <v>26000.0</v>
      </c>
      <c r="X95" s="24">
        <v>303.0</v>
      </c>
      <c r="Y95" s="24" t="s">
        <v>589</v>
      </c>
      <c r="Z95" s="24">
        <v>8500.0</v>
      </c>
      <c r="AA95" s="24">
        <v>6700.0</v>
      </c>
      <c r="AB95" s="24" t="s">
        <v>587</v>
      </c>
      <c r="AC95" s="24">
        <v>19000.0</v>
      </c>
      <c r="AD95" s="204">
        <v>5600.0</v>
      </c>
      <c r="AE95" s="24" t="s">
        <v>589</v>
      </c>
      <c r="AF95" s="24" t="s">
        <v>589</v>
      </c>
      <c r="AG95" s="24">
        <v>14000.0</v>
      </c>
      <c r="AH95" s="24">
        <v>26000.0</v>
      </c>
      <c r="AI95" s="174"/>
      <c r="AJ95" s="24" t="s">
        <v>587</v>
      </c>
      <c r="AK95" s="24">
        <v>4500.0</v>
      </c>
      <c r="AL95" s="24">
        <v>1000.0</v>
      </c>
      <c r="AM95" s="24" t="s">
        <v>588</v>
      </c>
      <c r="AN95" s="24" t="s">
        <v>588</v>
      </c>
      <c r="AO95" s="24">
        <v>1200.0</v>
      </c>
      <c r="AP95" s="24" t="s">
        <v>587</v>
      </c>
      <c r="AQ95" s="174"/>
      <c r="AR95" s="25">
        <v>56000.0</v>
      </c>
      <c r="AS95" s="174"/>
      <c r="AT95" s="24">
        <v>2100.0</v>
      </c>
      <c r="AU95" s="24" t="s">
        <v>587</v>
      </c>
      <c r="AV95" s="24" t="s">
        <v>589</v>
      </c>
      <c r="AW95" s="24">
        <v>15000.0</v>
      </c>
      <c r="AX95" s="177" t="s">
        <v>587</v>
      </c>
      <c r="AY95" s="24" t="s">
        <v>587</v>
      </c>
      <c r="AZ95" s="24">
        <v>3700.0</v>
      </c>
      <c r="BA95" s="24" t="s">
        <v>589</v>
      </c>
      <c r="BB95" s="24">
        <v>13000.0</v>
      </c>
      <c r="BC95" s="24">
        <v>1400.0</v>
      </c>
      <c r="BD95" s="24">
        <v>94000.0</v>
      </c>
      <c r="BE95" s="24">
        <v>20000.0</v>
      </c>
      <c r="BF95" s="24">
        <v>3300.0</v>
      </c>
      <c r="BG95" s="24"/>
      <c r="BH95" s="24">
        <v>1400.0</v>
      </c>
      <c r="BI95" s="24" t="s">
        <v>587</v>
      </c>
      <c r="BJ95" s="24">
        <v>36000.0</v>
      </c>
      <c r="BK95" s="24" t="s">
        <v>589</v>
      </c>
      <c r="BL95" s="24">
        <v>676.0</v>
      </c>
      <c r="BM95" s="24" t="s">
        <v>586</v>
      </c>
      <c r="BN95" s="24">
        <v>7500.0</v>
      </c>
      <c r="BO95" s="24">
        <v>1900.0</v>
      </c>
      <c r="BP95" s="24">
        <v>3100.0</v>
      </c>
      <c r="BQ95" s="24">
        <v>34000.0</v>
      </c>
      <c r="BR95" s="24">
        <v>8100.0</v>
      </c>
      <c r="BS95" s="24">
        <v>3700.0</v>
      </c>
      <c r="BT95" s="24" t="s">
        <v>587</v>
      </c>
      <c r="BU95" s="24" t="s">
        <v>587</v>
      </c>
      <c r="BV95" s="24">
        <v>4900.0</v>
      </c>
      <c r="BW95" s="24" t="s">
        <v>586</v>
      </c>
      <c r="BX95" s="24">
        <v>1000.0</v>
      </c>
      <c r="BY95" s="24">
        <v>45000.0</v>
      </c>
      <c r="BZ95" s="24">
        <v>15000.0</v>
      </c>
      <c r="CA95" s="24">
        <v>3500.0</v>
      </c>
      <c r="CB95" s="24">
        <v>2500.0</v>
      </c>
      <c r="CC95" s="174"/>
      <c r="CD95" s="24">
        <v>6.0</v>
      </c>
      <c r="CE95" s="24" t="s">
        <v>588</v>
      </c>
      <c r="CF95" s="24">
        <v>3500.0</v>
      </c>
      <c r="CG95" s="24">
        <v>170000.0</v>
      </c>
      <c r="CH95" s="24">
        <v>1600.0</v>
      </c>
      <c r="CI95" s="24" t="s">
        <v>588</v>
      </c>
      <c r="CJ95" s="24">
        <v>1300.0</v>
      </c>
      <c r="CK95" s="24" t="s">
        <v>587</v>
      </c>
      <c r="CL95" s="24">
        <v>1700.0</v>
      </c>
      <c r="CM95" s="24" t="s">
        <v>588</v>
      </c>
      <c r="CN95" s="24" t="s">
        <v>587</v>
      </c>
      <c r="CO95" s="205"/>
      <c r="CP95" s="24">
        <v>3200.0</v>
      </c>
      <c r="CQ95" s="35">
        <v>9.0</v>
      </c>
      <c r="CR95" s="25">
        <v>270.0</v>
      </c>
      <c r="CS95" s="24">
        <v>1300.0</v>
      </c>
      <c r="CT95" s="24">
        <v>2100.0</v>
      </c>
      <c r="CU95" s="24">
        <v>1700.0</v>
      </c>
      <c r="CV95" s="24">
        <v>290000.0</v>
      </c>
      <c r="CW95" s="24">
        <v>9800.0</v>
      </c>
      <c r="CX95" s="24">
        <v>1300.0</v>
      </c>
      <c r="CY95" s="24" t="s">
        <v>586</v>
      </c>
      <c r="CZ95" s="24">
        <v>1700.0</v>
      </c>
      <c r="DA95" s="24" t="s">
        <v>589</v>
      </c>
      <c r="DB95" s="24">
        <v>4400.0</v>
      </c>
      <c r="DC95" s="24" t="s">
        <v>587</v>
      </c>
      <c r="DD95" s="24">
        <v>18000.0</v>
      </c>
      <c r="DE95" s="174"/>
      <c r="DF95" s="24">
        <v>5500.0</v>
      </c>
      <c r="DG95" s="24" t="s">
        <v>588</v>
      </c>
      <c r="DH95" s="24" t="s">
        <v>586</v>
      </c>
      <c r="DI95" s="24">
        <v>35000.0</v>
      </c>
      <c r="DJ95" s="24">
        <v>14000.0</v>
      </c>
      <c r="DK95" s="24">
        <v>540.0</v>
      </c>
      <c r="DL95" s="24">
        <v>51000.0</v>
      </c>
      <c r="DM95" s="24">
        <v>6212.0</v>
      </c>
      <c r="DN95" s="24" t="s">
        <v>587</v>
      </c>
      <c r="DO95" s="24">
        <v>3900.0</v>
      </c>
      <c r="DP95" s="24">
        <v>1800.0</v>
      </c>
      <c r="DQ95" s="24">
        <v>8500.0</v>
      </c>
      <c r="DR95" s="24" t="s">
        <v>588</v>
      </c>
      <c r="DS95" s="24">
        <v>24000.0</v>
      </c>
      <c r="DT95" s="24">
        <v>36000.0</v>
      </c>
    </row>
    <row r="96">
      <c r="A96" s="19">
        <v>2012.0</v>
      </c>
      <c r="B96" s="24" t="s">
        <v>588</v>
      </c>
      <c r="C96" s="24" t="s">
        <v>589</v>
      </c>
      <c r="D96" s="24">
        <v>10000.0</v>
      </c>
      <c r="E96" s="24">
        <v>2600.0</v>
      </c>
      <c r="F96" s="24" t="s">
        <v>589</v>
      </c>
      <c r="G96" s="24" t="s">
        <v>588</v>
      </c>
      <c r="H96" s="24" t="s">
        <v>588</v>
      </c>
      <c r="I96" s="24" t="s">
        <v>588</v>
      </c>
      <c r="J96" s="24" t="s">
        <v>587</v>
      </c>
      <c r="K96" s="24" t="s">
        <v>586</v>
      </c>
      <c r="L96" s="24" t="s">
        <v>587</v>
      </c>
      <c r="M96" s="24">
        <v>25.0</v>
      </c>
      <c r="N96" s="24" t="s">
        <v>589</v>
      </c>
      <c r="O96" s="24">
        <v>2000.0</v>
      </c>
      <c r="P96" s="204" t="s">
        <v>586</v>
      </c>
      <c r="Q96" s="24" t="s">
        <v>587</v>
      </c>
      <c r="R96" s="24">
        <v>3900.0</v>
      </c>
      <c r="S96" s="24">
        <v>15000.0</v>
      </c>
      <c r="T96" s="24">
        <v>3100.0</v>
      </c>
      <c r="U96" s="24">
        <v>4000.0</v>
      </c>
      <c r="V96" s="24">
        <v>2700.0</v>
      </c>
      <c r="W96" s="24">
        <v>26000.0</v>
      </c>
      <c r="X96" s="174"/>
      <c r="Y96" s="24" t="s">
        <v>589</v>
      </c>
      <c r="Z96" s="24">
        <v>8700.0</v>
      </c>
      <c r="AA96" s="24">
        <v>7700.0</v>
      </c>
      <c r="AB96" s="24" t="s">
        <v>587</v>
      </c>
      <c r="AC96" s="24">
        <v>22000.0</v>
      </c>
      <c r="AD96" s="204">
        <v>5200.0</v>
      </c>
      <c r="AE96" s="24" t="s">
        <v>589</v>
      </c>
      <c r="AF96" s="24" t="s">
        <v>589</v>
      </c>
      <c r="AG96" s="24">
        <v>19000.0</v>
      </c>
      <c r="AH96" s="24">
        <v>26000.0</v>
      </c>
      <c r="AI96" s="174"/>
      <c r="AJ96" s="24" t="s">
        <v>587</v>
      </c>
      <c r="AK96" s="24">
        <v>4300.0</v>
      </c>
      <c r="AL96" s="24" t="s">
        <v>587</v>
      </c>
      <c r="AM96" s="24" t="s">
        <v>588</v>
      </c>
      <c r="AN96" s="24" t="s">
        <v>588</v>
      </c>
      <c r="AO96" s="24">
        <v>1100.0</v>
      </c>
      <c r="AP96" s="24" t="s">
        <v>587</v>
      </c>
      <c r="AQ96" s="174"/>
      <c r="AR96" s="25">
        <v>47000.0</v>
      </c>
      <c r="AS96" s="174"/>
      <c r="AT96" s="24">
        <v>1900.0</v>
      </c>
      <c r="AU96" s="24" t="s">
        <v>587</v>
      </c>
      <c r="AV96" s="24" t="s">
        <v>589</v>
      </c>
      <c r="AW96" s="24">
        <v>12000.0</v>
      </c>
      <c r="AX96" s="177" t="s">
        <v>588</v>
      </c>
      <c r="AY96" s="24" t="s">
        <v>587</v>
      </c>
      <c r="AZ96" s="24">
        <v>3800.0</v>
      </c>
      <c r="BA96" s="24" t="s">
        <v>589</v>
      </c>
      <c r="BB96" s="24">
        <v>12000.0</v>
      </c>
      <c r="BC96" s="24">
        <v>1300.0</v>
      </c>
      <c r="BD96" s="24">
        <v>86000.0</v>
      </c>
      <c r="BE96" s="24">
        <v>24000.0</v>
      </c>
      <c r="BF96" s="24">
        <v>3500.0</v>
      </c>
      <c r="BG96" s="24"/>
      <c r="BH96" s="24">
        <v>1400.0</v>
      </c>
      <c r="BI96" s="24" t="s">
        <v>587</v>
      </c>
      <c r="BJ96" s="24">
        <v>31000.0</v>
      </c>
      <c r="BK96" s="24" t="s">
        <v>588</v>
      </c>
      <c r="BL96" s="24">
        <v>619.0</v>
      </c>
      <c r="BM96" s="24" t="s">
        <v>586</v>
      </c>
      <c r="BN96" s="24">
        <v>8100.0</v>
      </c>
      <c r="BO96" s="24">
        <v>1800.0</v>
      </c>
      <c r="BP96" s="24">
        <v>3000.0</v>
      </c>
      <c r="BQ96" s="24">
        <v>32000.0</v>
      </c>
      <c r="BR96" s="24">
        <v>7900.0</v>
      </c>
      <c r="BS96" s="24">
        <v>3500.0</v>
      </c>
      <c r="BT96" s="24" t="s">
        <v>587</v>
      </c>
      <c r="BU96" s="24" t="s">
        <v>588</v>
      </c>
      <c r="BV96" s="24">
        <v>4600.0</v>
      </c>
      <c r="BW96" s="24" t="s">
        <v>586</v>
      </c>
      <c r="BX96" s="24">
        <v>1000.0</v>
      </c>
      <c r="BY96" s="24">
        <v>47000.0</v>
      </c>
      <c r="BZ96" s="24">
        <v>14000.0</v>
      </c>
      <c r="CA96" s="24">
        <v>3000.0</v>
      </c>
      <c r="CB96" s="24">
        <v>2500.0</v>
      </c>
      <c r="CC96" s="174"/>
      <c r="CD96" s="24">
        <v>10.0</v>
      </c>
      <c r="CE96" s="24" t="s">
        <v>588</v>
      </c>
      <c r="CF96" s="24">
        <v>3300.0</v>
      </c>
      <c r="CG96" s="24">
        <v>170000.0</v>
      </c>
      <c r="CH96" s="24">
        <v>1900.0</v>
      </c>
      <c r="CI96" s="24" t="s">
        <v>588</v>
      </c>
      <c r="CJ96" s="24">
        <v>1200.0</v>
      </c>
      <c r="CK96" s="24" t="s">
        <v>587</v>
      </c>
      <c r="CL96" s="24">
        <v>1500.0</v>
      </c>
      <c r="CM96" s="24" t="s">
        <v>588</v>
      </c>
      <c r="CN96" s="24" t="s">
        <v>587</v>
      </c>
      <c r="CO96" s="205"/>
      <c r="CP96" s="24">
        <v>2800.0</v>
      </c>
      <c r="CQ96" s="35">
        <v>5.0</v>
      </c>
      <c r="CR96" s="25">
        <v>263.0</v>
      </c>
      <c r="CS96" s="24">
        <v>1400.0</v>
      </c>
      <c r="CT96" s="24">
        <v>2000.0</v>
      </c>
      <c r="CU96" s="24">
        <v>1700.0</v>
      </c>
      <c r="CV96" s="24">
        <v>250000.0</v>
      </c>
      <c r="CW96" s="24">
        <v>10000.0</v>
      </c>
      <c r="CX96" s="24">
        <v>1300.0</v>
      </c>
      <c r="CY96" s="24" t="s">
        <v>586</v>
      </c>
      <c r="CZ96" s="24">
        <v>2000.0</v>
      </c>
      <c r="DA96" s="24" t="s">
        <v>589</v>
      </c>
      <c r="DB96" s="24">
        <v>4000.0</v>
      </c>
      <c r="DC96" s="24" t="s">
        <v>587</v>
      </c>
      <c r="DD96" s="24">
        <v>17000.0</v>
      </c>
      <c r="DE96" s="174"/>
      <c r="DF96" s="24">
        <v>4900.0</v>
      </c>
      <c r="DG96" s="24" t="s">
        <v>588</v>
      </c>
      <c r="DH96" s="24" t="s">
        <v>586</v>
      </c>
      <c r="DI96" s="24">
        <v>34000.0</v>
      </c>
      <c r="DJ96" s="24">
        <v>14000.0</v>
      </c>
      <c r="DK96" s="174"/>
      <c r="DL96" s="24">
        <v>55000.0</v>
      </c>
      <c r="DM96" s="24">
        <v>5617.0</v>
      </c>
      <c r="DN96" s="24" t="s">
        <v>588</v>
      </c>
      <c r="DO96" s="24">
        <v>3700.0</v>
      </c>
      <c r="DP96" s="24">
        <v>2100.0</v>
      </c>
      <c r="DQ96" s="24">
        <v>9000.0</v>
      </c>
      <c r="DR96" s="24" t="s">
        <v>588</v>
      </c>
      <c r="DS96" s="24">
        <v>21000.0</v>
      </c>
      <c r="DT96" s="24">
        <v>32000.0</v>
      </c>
    </row>
    <row r="97">
      <c r="A97" s="19">
        <v>2013.0</v>
      </c>
      <c r="B97" s="24" t="s">
        <v>588</v>
      </c>
      <c r="C97" s="24" t="s">
        <v>589</v>
      </c>
      <c r="D97" s="24">
        <v>10000.0</v>
      </c>
      <c r="E97" s="24">
        <v>2500.0</v>
      </c>
      <c r="F97" s="24" t="s">
        <v>589</v>
      </c>
      <c r="G97" s="24" t="s">
        <v>588</v>
      </c>
      <c r="H97" s="24" t="s">
        <v>588</v>
      </c>
      <c r="I97" s="24" t="s">
        <v>588</v>
      </c>
      <c r="J97" s="24" t="s">
        <v>587</v>
      </c>
      <c r="K97" s="24" t="s">
        <v>586</v>
      </c>
      <c r="L97" s="24" t="s">
        <v>587</v>
      </c>
      <c r="M97" s="174"/>
      <c r="N97" s="24" t="s">
        <v>589</v>
      </c>
      <c r="O97" s="24">
        <v>2100.0</v>
      </c>
      <c r="P97" s="174"/>
      <c r="Q97" s="24" t="s">
        <v>587</v>
      </c>
      <c r="R97" s="24">
        <v>3600.0</v>
      </c>
      <c r="S97" s="24">
        <v>15000.0</v>
      </c>
      <c r="T97" s="24">
        <v>3300.0</v>
      </c>
      <c r="U97" s="24">
        <v>3400.0</v>
      </c>
      <c r="V97" s="24">
        <v>2500.0</v>
      </c>
      <c r="W97" s="24">
        <v>26000.0</v>
      </c>
      <c r="X97" s="174"/>
      <c r="Y97" s="24" t="s">
        <v>589</v>
      </c>
      <c r="Z97" s="24">
        <v>8600.0</v>
      </c>
      <c r="AA97" s="24">
        <v>7900.0</v>
      </c>
      <c r="AB97" s="24" t="s">
        <v>587</v>
      </c>
      <c r="AC97" s="24">
        <v>22000.0</v>
      </c>
      <c r="AD97" s="174"/>
      <c r="AE97" s="24" t="s">
        <v>588</v>
      </c>
      <c r="AF97" s="24" t="s">
        <v>589</v>
      </c>
      <c r="AG97" s="24">
        <v>22000.0</v>
      </c>
      <c r="AH97" s="24">
        <v>24000.0</v>
      </c>
      <c r="AI97" s="174"/>
      <c r="AJ97" s="24" t="s">
        <v>587</v>
      </c>
      <c r="AK97" s="24">
        <v>3900.0</v>
      </c>
      <c r="AL97" s="24" t="s">
        <v>587</v>
      </c>
      <c r="AM97" s="24" t="s">
        <v>588</v>
      </c>
      <c r="AN97" s="24" t="s">
        <v>588</v>
      </c>
      <c r="AO97" s="24" t="s">
        <v>587</v>
      </c>
      <c r="AP97" s="24" t="s">
        <v>588</v>
      </c>
      <c r="AQ97" s="174"/>
      <c r="AR97" s="220"/>
      <c r="AS97" s="24" t="s">
        <v>590</v>
      </c>
      <c r="AT97" s="24">
        <v>1500.0</v>
      </c>
      <c r="AU97" s="24" t="s">
        <v>587</v>
      </c>
      <c r="AV97" s="24" t="s">
        <v>589</v>
      </c>
      <c r="AW97" s="24">
        <v>11000.0</v>
      </c>
      <c r="AX97" s="177" t="s">
        <v>588</v>
      </c>
      <c r="AY97" s="24" t="s">
        <v>587</v>
      </c>
      <c r="AZ97" s="24">
        <v>3500.0</v>
      </c>
      <c r="BA97" s="24" t="s">
        <v>589</v>
      </c>
      <c r="BB97" s="24">
        <v>10000.0</v>
      </c>
      <c r="BC97" s="24">
        <v>1100.0</v>
      </c>
      <c r="BD97" s="24">
        <v>78000.0</v>
      </c>
      <c r="BE97" s="24">
        <v>27000.0</v>
      </c>
      <c r="BF97" s="24">
        <v>3600.0</v>
      </c>
      <c r="BG97" s="24"/>
      <c r="BH97" s="24">
        <v>1300.0</v>
      </c>
      <c r="BI97" s="24" t="s">
        <v>587</v>
      </c>
      <c r="BJ97" s="24">
        <v>31000.0</v>
      </c>
      <c r="BK97" s="24" t="s">
        <v>588</v>
      </c>
      <c r="BL97" s="24">
        <v>720.0</v>
      </c>
      <c r="BM97" s="24" t="s">
        <v>586</v>
      </c>
      <c r="BN97" s="24">
        <v>8400.0</v>
      </c>
      <c r="BO97" s="24">
        <v>1700.0</v>
      </c>
      <c r="BP97" s="24">
        <v>3000.0</v>
      </c>
      <c r="BQ97" s="24">
        <v>28000.0</v>
      </c>
      <c r="BR97" s="24">
        <v>8000.0</v>
      </c>
      <c r="BS97" s="24">
        <v>4000.0</v>
      </c>
      <c r="BT97" s="24" t="s">
        <v>587</v>
      </c>
      <c r="BU97" s="24" t="s">
        <v>587</v>
      </c>
      <c r="BV97" s="24">
        <v>4100.0</v>
      </c>
      <c r="BW97" s="24" t="s">
        <v>586</v>
      </c>
      <c r="BX97" s="24" t="s">
        <v>587</v>
      </c>
      <c r="BY97" s="24">
        <v>49000.0</v>
      </c>
      <c r="BZ97" s="24">
        <v>12000.0</v>
      </c>
      <c r="CA97" s="24">
        <v>2800.0</v>
      </c>
      <c r="CB97" s="24">
        <v>2400.0</v>
      </c>
      <c r="CC97" s="174"/>
      <c r="CD97" s="24">
        <v>7.0</v>
      </c>
      <c r="CE97" s="24" t="s">
        <v>588</v>
      </c>
      <c r="CF97" s="24">
        <v>3000.0</v>
      </c>
      <c r="CG97" s="24">
        <v>170000.0</v>
      </c>
      <c r="CH97" s="24">
        <v>2300.0</v>
      </c>
      <c r="CI97" s="24" t="s">
        <v>588</v>
      </c>
      <c r="CJ97" s="24">
        <v>1100.0</v>
      </c>
      <c r="CK97" s="24" t="s">
        <v>587</v>
      </c>
      <c r="CL97" s="24">
        <v>1200.0</v>
      </c>
      <c r="CM97" s="24" t="s">
        <v>588</v>
      </c>
      <c r="CN97" s="24" t="s">
        <v>587</v>
      </c>
      <c r="CO97" s="205"/>
      <c r="CP97" s="24">
        <v>2600.0</v>
      </c>
      <c r="CQ97" s="35">
        <v>2.0</v>
      </c>
      <c r="CR97" s="25">
        <v>253.0</v>
      </c>
      <c r="CS97" s="24">
        <v>1600.0</v>
      </c>
      <c r="CT97" s="24">
        <v>2100.0</v>
      </c>
      <c r="CU97" s="24">
        <v>1700.0</v>
      </c>
      <c r="CV97" s="24">
        <v>210000.0</v>
      </c>
      <c r="CW97" s="24">
        <v>11000.0</v>
      </c>
      <c r="CX97" s="24">
        <v>1300.0</v>
      </c>
      <c r="CY97" s="24" t="s">
        <v>589</v>
      </c>
      <c r="CZ97" s="24">
        <v>2200.0</v>
      </c>
      <c r="DA97" s="24" t="s">
        <v>589</v>
      </c>
      <c r="DB97" s="24">
        <v>3700.0</v>
      </c>
      <c r="DC97" s="24" t="s">
        <v>587</v>
      </c>
      <c r="DD97" s="24">
        <v>17000.0</v>
      </c>
      <c r="DE97" s="174"/>
      <c r="DF97" s="24">
        <v>4500.0</v>
      </c>
      <c r="DG97" s="24" t="s">
        <v>588</v>
      </c>
      <c r="DH97" s="24" t="s">
        <v>586</v>
      </c>
      <c r="DI97" s="24">
        <v>31000.0</v>
      </c>
      <c r="DJ97" s="24">
        <v>11000.0</v>
      </c>
      <c r="DK97" s="174"/>
      <c r="DL97" s="24">
        <v>44000.0</v>
      </c>
      <c r="DM97" s="176"/>
      <c r="DN97" s="24" t="s">
        <v>588</v>
      </c>
      <c r="DO97" s="24">
        <v>3400.0</v>
      </c>
      <c r="DP97" s="24">
        <v>2300.0</v>
      </c>
      <c r="DQ97" s="24">
        <v>9400.0</v>
      </c>
      <c r="DR97" s="24" t="s">
        <v>588</v>
      </c>
      <c r="DS97" s="24">
        <v>19000.0</v>
      </c>
      <c r="DT97" s="24">
        <v>31000.0</v>
      </c>
    </row>
    <row r="98">
      <c r="A98" s="19">
        <v>2014.0</v>
      </c>
      <c r="B98" s="24" t="s">
        <v>588</v>
      </c>
      <c r="C98" s="24" t="s">
        <v>589</v>
      </c>
      <c r="D98" s="24">
        <v>9800.0</v>
      </c>
      <c r="E98" s="24">
        <v>2400.0</v>
      </c>
      <c r="F98" s="24" t="s">
        <v>589</v>
      </c>
      <c r="G98" s="24" t="s">
        <v>589</v>
      </c>
      <c r="H98" s="24" t="s">
        <v>588</v>
      </c>
      <c r="I98" s="24" t="s">
        <v>588</v>
      </c>
      <c r="J98" s="24" t="s">
        <v>587</v>
      </c>
      <c r="K98" s="24" t="s">
        <v>586</v>
      </c>
      <c r="L98" s="24" t="s">
        <v>587</v>
      </c>
      <c r="M98" s="174"/>
      <c r="N98" s="24" t="s">
        <v>589</v>
      </c>
      <c r="O98" s="24">
        <v>2300.0</v>
      </c>
      <c r="P98" s="174"/>
      <c r="Q98" s="24" t="s">
        <v>587</v>
      </c>
      <c r="R98" s="24">
        <v>3200.0</v>
      </c>
      <c r="S98" s="24">
        <v>15000.0</v>
      </c>
      <c r="T98" s="24">
        <v>3400.0</v>
      </c>
      <c r="U98" s="24">
        <v>3200.0</v>
      </c>
      <c r="V98" s="24">
        <v>2200.0</v>
      </c>
      <c r="W98" s="24">
        <v>29000.0</v>
      </c>
      <c r="X98" s="174"/>
      <c r="Y98" s="24" t="s">
        <v>589</v>
      </c>
      <c r="Z98" s="24">
        <v>8200.0</v>
      </c>
      <c r="AA98" s="24">
        <v>7900.0</v>
      </c>
      <c r="AB98" s="24" t="s">
        <v>588</v>
      </c>
      <c r="AC98" s="24">
        <v>21000.0</v>
      </c>
      <c r="AD98" s="174"/>
      <c r="AE98" s="24" t="s">
        <v>588</v>
      </c>
      <c r="AF98" s="24" t="s">
        <v>589</v>
      </c>
      <c r="AG98" s="24">
        <v>23000.0</v>
      </c>
      <c r="AH98" s="24">
        <v>21000.0</v>
      </c>
      <c r="AI98" s="174"/>
      <c r="AJ98" s="24" t="s">
        <v>587</v>
      </c>
      <c r="AK98" s="24">
        <v>3600.0</v>
      </c>
      <c r="AL98" s="24">
        <v>1000.0</v>
      </c>
      <c r="AM98" s="24" t="s">
        <v>588</v>
      </c>
      <c r="AN98" s="24" t="s">
        <v>588</v>
      </c>
      <c r="AO98" s="24" t="s">
        <v>587</v>
      </c>
      <c r="AP98" s="24" t="s">
        <v>588</v>
      </c>
      <c r="AQ98" s="174"/>
      <c r="AR98" s="24">
        <v>23000.0</v>
      </c>
      <c r="AS98" s="174"/>
      <c r="AT98" s="24">
        <v>1100.0</v>
      </c>
      <c r="AU98" s="24" t="s">
        <v>587</v>
      </c>
      <c r="AV98" s="24" t="s">
        <v>589</v>
      </c>
      <c r="AW98" s="24">
        <v>11000.0</v>
      </c>
      <c r="AX98" s="177" t="s">
        <v>588</v>
      </c>
      <c r="AY98" s="24">
        <v>1100.0</v>
      </c>
      <c r="AZ98" s="24">
        <v>4100.0</v>
      </c>
      <c r="BA98" s="24" t="s">
        <v>589</v>
      </c>
      <c r="BB98" s="24">
        <v>8900.0</v>
      </c>
      <c r="BC98" s="24">
        <v>1000.0</v>
      </c>
      <c r="BD98" s="24">
        <v>68000.0</v>
      </c>
      <c r="BE98" s="24">
        <v>31000.0</v>
      </c>
      <c r="BF98" s="24">
        <v>3700.0</v>
      </c>
      <c r="BG98" s="24"/>
      <c r="BH98" s="24">
        <v>1200.0</v>
      </c>
      <c r="BI98" s="24" t="s">
        <v>587</v>
      </c>
      <c r="BJ98" s="24">
        <v>32000.0</v>
      </c>
      <c r="BK98" s="24" t="s">
        <v>588</v>
      </c>
      <c r="BL98" s="24">
        <v>725.0</v>
      </c>
      <c r="BM98" s="24" t="s">
        <v>586</v>
      </c>
      <c r="BN98" s="24">
        <v>8800.0</v>
      </c>
      <c r="BO98" s="24">
        <v>1600.0</v>
      </c>
      <c r="BP98" s="24">
        <v>2900.0</v>
      </c>
      <c r="BQ98" s="24">
        <v>25000.0</v>
      </c>
      <c r="BR98" s="24">
        <v>7800.0</v>
      </c>
      <c r="BS98" s="24">
        <v>5000.0</v>
      </c>
      <c r="BT98" s="24" t="s">
        <v>587</v>
      </c>
      <c r="BU98" s="24" t="s">
        <v>588</v>
      </c>
      <c r="BV98" s="24">
        <v>4000.0</v>
      </c>
      <c r="BW98" s="24" t="s">
        <v>586</v>
      </c>
      <c r="BX98" s="24" t="s">
        <v>587</v>
      </c>
      <c r="BY98" s="24">
        <v>42000.0</v>
      </c>
      <c r="BZ98" s="24">
        <v>11000.0</v>
      </c>
      <c r="CA98" s="24">
        <v>2700.0</v>
      </c>
      <c r="CB98" s="24">
        <v>2300.0</v>
      </c>
      <c r="CC98" s="174"/>
      <c r="CD98" s="174"/>
      <c r="CE98" s="24" t="s">
        <v>588</v>
      </c>
      <c r="CF98" s="24">
        <v>2800.0</v>
      </c>
      <c r="CG98" s="24">
        <v>150000.0</v>
      </c>
      <c r="CH98" s="24">
        <v>2800.0</v>
      </c>
      <c r="CI98" s="24" t="s">
        <v>588</v>
      </c>
      <c r="CJ98" s="24" t="s">
        <v>587</v>
      </c>
      <c r="CK98" s="24" t="s">
        <v>587</v>
      </c>
      <c r="CL98" s="24">
        <v>1200.0</v>
      </c>
      <c r="CM98" s="24" t="s">
        <v>588</v>
      </c>
      <c r="CN98" s="24" t="s">
        <v>587</v>
      </c>
      <c r="CO98" s="205"/>
      <c r="CP98" s="24">
        <v>2500.0</v>
      </c>
      <c r="CQ98" s="221"/>
      <c r="CR98" s="176"/>
      <c r="CS98" s="24">
        <v>1700.0</v>
      </c>
      <c r="CT98" s="24">
        <v>2200.0</v>
      </c>
      <c r="CU98" s="24">
        <v>1700.0</v>
      </c>
      <c r="CV98" s="24">
        <v>180000.0</v>
      </c>
      <c r="CW98" s="24">
        <v>11000.0</v>
      </c>
      <c r="CX98" s="24">
        <v>1300.0</v>
      </c>
      <c r="CY98" s="24" t="s">
        <v>589</v>
      </c>
      <c r="CZ98" s="24">
        <v>2400.0</v>
      </c>
      <c r="DA98" s="24" t="s">
        <v>589</v>
      </c>
      <c r="DB98" s="24">
        <v>3600.0</v>
      </c>
      <c r="DC98" s="24" t="s">
        <v>587</v>
      </c>
      <c r="DD98" s="24">
        <v>15000.0</v>
      </c>
      <c r="DE98" s="24">
        <v>7.0</v>
      </c>
      <c r="DF98" s="24">
        <v>4600.0</v>
      </c>
      <c r="DG98" s="24" t="s">
        <v>588</v>
      </c>
      <c r="DH98" s="24" t="s">
        <v>586</v>
      </c>
      <c r="DI98" s="24">
        <v>26000.0</v>
      </c>
      <c r="DJ98" s="24">
        <v>8600.0</v>
      </c>
      <c r="DK98" s="24" t="s">
        <v>591</v>
      </c>
      <c r="DL98" s="24">
        <v>37000.0</v>
      </c>
      <c r="DM98" s="176"/>
      <c r="DN98" s="24" t="s">
        <v>588</v>
      </c>
      <c r="DO98" s="24">
        <v>3000.0</v>
      </c>
      <c r="DP98" s="24">
        <v>2900.0</v>
      </c>
      <c r="DQ98" s="24">
        <v>9300.0</v>
      </c>
      <c r="DR98" s="24" t="s">
        <v>588</v>
      </c>
      <c r="DS98" s="24">
        <v>16000.0</v>
      </c>
      <c r="DT98" s="24">
        <v>26000.0</v>
      </c>
    </row>
    <row r="99">
      <c r="A99" s="19">
        <v>2015.0</v>
      </c>
      <c r="B99" s="24" t="s">
        <v>588</v>
      </c>
      <c r="C99" s="24" t="s">
        <v>586</v>
      </c>
      <c r="D99" s="24">
        <v>9400.0</v>
      </c>
      <c r="E99" s="24">
        <v>2300.0</v>
      </c>
      <c r="F99" s="24" t="s">
        <v>589</v>
      </c>
      <c r="G99" s="24" t="s">
        <v>589</v>
      </c>
      <c r="H99" s="24" t="s">
        <v>588</v>
      </c>
      <c r="I99" s="24" t="s">
        <v>588</v>
      </c>
      <c r="J99" s="24" t="s">
        <v>587</v>
      </c>
      <c r="K99" s="24" t="s">
        <v>586</v>
      </c>
      <c r="L99" s="24" t="s">
        <v>587</v>
      </c>
      <c r="M99" s="174"/>
      <c r="N99" s="24" t="s">
        <v>589</v>
      </c>
      <c r="O99" s="24">
        <v>2400.0</v>
      </c>
      <c r="P99" s="174"/>
      <c r="Q99" s="24" t="s">
        <v>587</v>
      </c>
      <c r="R99" s="24">
        <v>2900.0</v>
      </c>
      <c r="S99" s="24">
        <v>15000.0</v>
      </c>
      <c r="T99" s="24">
        <v>3100.0</v>
      </c>
      <c r="U99" s="24">
        <v>2700.0</v>
      </c>
      <c r="V99" s="24">
        <v>2000.0</v>
      </c>
      <c r="W99" s="24">
        <v>30000.0</v>
      </c>
      <c r="X99" s="174"/>
      <c r="Y99" s="24" t="s">
        <v>589</v>
      </c>
      <c r="Z99" s="24">
        <v>7100.0</v>
      </c>
      <c r="AA99" s="24">
        <v>7000.0</v>
      </c>
      <c r="AB99" s="24" t="s">
        <v>588</v>
      </c>
      <c r="AC99" s="174"/>
      <c r="AD99" s="174"/>
      <c r="AE99" s="24" t="s">
        <v>588</v>
      </c>
      <c r="AF99" s="24" t="s">
        <v>588</v>
      </c>
      <c r="AG99" s="24">
        <v>23000.0</v>
      </c>
      <c r="AH99" s="24">
        <v>19000.0</v>
      </c>
      <c r="AI99" s="174"/>
      <c r="AJ99" s="24" t="s">
        <v>587</v>
      </c>
      <c r="AK99" s="24">
        <v>3000.0</v>
      </c>
      <c r="AL99" s="24" t="s">
        <v>587</v>
      </c>
      <c r="AM99" s="24" t="s">
        <v>588</v>
      </c>
      <c r="AN99" s="24" t="s">
        <v>588</v>
      </c>
      <c r="AO99" s="24" t="s">
        <v>587</v>
      </c>
      <c r="AP99" s="24" t="s">
        <v>588</v>
      </c>
      <c r="AQ99" s="174"/>
      <c r="AR99" s="174"/>
      <c r="AS99" s="174"/>
      <c r="AT99" s="24">
        <v>1100.0</v>
      </c>
      <c r="AU99" s="24" t="s">
        <v>587</v>
      </c>
      <c r="AV99" s="24" t="s">
        <v>588</v>
      </c>
      <c r="AW99" s="24">
        <v>11000.0</v>
      </c>
      <c r="AX99" s="177" t="s">
        <v>588</v>
      </c>
      <c r="AY99" s="24">
        <v>1500.0</v>
      </c>
      <c r="AZ99" s="24">
        <v>4300.0</v>
      </c>
      <c r="BA99" s="24" t="s">
        <v>589</v>
      </c>
      <c r="BB99" s="24">
        <v>7400.0</v>
      </c>
      <c r="BC99" s="24">
        <v>1000.0</v>
      </c>
      <c r="BD99" s="24">
        <v>60000.0</v>
      </c>
      <c r="BE99" s="24">
        <v>33000.0</v>
      </c>
      <c r="BF99" s="24">
        <v>3800.0</v>
      </c>
      <c r="BG99" s="24"/>
      <c r="BH99" s="24">
        <v>1200.0</v>
      </c>
      <c r="BI99" s="24" t="s">
        <v>587</v>
      </c>
      <c r="BJ99" s="24">
        <v>31000.0</v>
      </c>
      <c r="BK99" s="24" t="s">
        <v>588</v>
      </c>
      <c r="BL99" s="24">
        <v>481.0</v>
      </c>
      <c r="BM99" s="24" t="s">
        <v>586</v>
      </c>
      <c r="BN99" s="24">
        <v>9200.0</v>
      </c>
      <c r="BO99" s="24">
        <v>1600.0</v>
      </c>
      <c r="BP99" s="24">
        <v>2800.0</v>
      </c>
      <c r="BQ99" s="24">
        <v>23000.0</v>
      </c>
      <c r="BR99" s="24">
        <v>7200.0</v>
      </c>
      <c r="BS99" s="24">
        <v>5500.0</v>
      </c>
      <c r="BT99" s="24" t="s">
        <v>587</v>
      </c>
      <c r="BU99" s="24" t="s">
        <v>588</v>
      </c>
      <c r="BV99" s="24">
        <v>3900.0</v>
      </c>
      <c r="BW99" s="24" t="s">
        <v>586</v>
      </c>
      <c r="BX99" s="24" t="s">
        <v>587</v>
      </c>
      <c r="BY99" s="24">
        <v>34000.0</v>
      </c>
      <c r="BZ99" s="24">
        <v>9300.0</v>
      </c>
      <c r="CA99" s="24">
        <v>2900.0</v>
      </c>
      <c r="CB99" s="24">
        <v>2200.0</v>
      </c>
      <c r="CC99" s="174"/>
      <c r="CD99" s="174"/>
      <c r="CE99" s="24" t="s">
        <v>588</v>
      </c>
      <c r="CF99" s="24">
        <v>3000.0</v>
      </c>
      <c r="CG99" s="24">
        <v>150000.0</v>
      </c>
      <c r="CH99" s="24">
        <v>3300.0</v>
      </c>
      <c r="CI99" s="24" t="s">
        <v>588</v>
      </c>
      <c r="CJ99" s="24" t="s">
        <v>587</v>
      </c>
      <c r="CK99" s="24" t="s">
        <v>587</v>
      </c>
      <c r="CL99" s="24">
        <v>1500.0</v>
      </c>
      <c r="CM99" s="24" t="s">
        <v>587</v>
      </c>
      <c r="CN99" s="24" t="s">
        <v>587</v>
      </c>
      <c r="CO99" s="177">
        <v>24940.0</v>
      </c>
      <c r="CP99" s="24">
        <v>2500.0</v>
      </c>
      <c r="CQ99" s="222"/>
      <c r="CR99" s="176"/>
      <c r="CS99" s="24">
        <v>1800.0</v>
      </c>
      <c r="CT99" s="24">
        <v>2200.0</v>
      </c>
      <c r="CU99" s="24">
        <v>1700.0</v>
      </c>
      <c r="CV99" s="24">
        <v>170000.0</v>
      </c>
      <c r="CW99" s="24">
        <v>10000.0</v>
      </c>
      <c r="CX99" s="24">
        <v>1200.0</v>
      </c>
      <c r="CY99" s="24" t="s">
        <v>589</v>
      </c>
      <c r="CZ99" s="24">
        <v>2600.0</v>
      </c>
      <c r="DA99" s="24" t="s">
        <v>589</v>
      </c>
      <c r="DB99" s="24">
        <v>3500.0</v>
      </c>
      <c r="DC99" s="24" t="s">
        <v>587</v>
      </c>
      <c r="DD99" s="24">
        <v>14000.0</v>
      </c>
      <c r="DE99" s="24">
        <v>8.0</v>
      </c>
      <c r="DF99" s="24">
        <v>4700.0</v>
      </c>
      <c r="DG99" s="24" t="s">
        <v>588</v>
      </c>
      <c r="DH99" s="24" t="s">
        <v>586</v>
      </c>
      <c r="DI99" s="24">
        <v>23000.0</v>
      </c>
      <c r="DJ99" s="24">
        <v>7800.0</v>
      </c>
      <c r="DK99" s="174"/>
      <c r="DL99" s="24">
        <v>31000.0</v>
      </c>
      <c r="DM99" s="176"/>
      <c r="DN99" s="24" t="s">
        <v>588</v>
      </c>
      <c r="DO99" s="24">
        <v>2500.0</v>
      </c>
      <c r="DP99" s="24">
        <v>3100.0</v>
      </c>
      <c r="DQ99" s="24">
        <v>8800.0</v>
      </c>
      <c r="DR99" s="24" t="s">
        <v>588</v>
      </c>
      <c r="DS99" s="24">
        <v>16000.0</v>
      </c>
      <c r="DT99" s="24">
        <v>26000.0</v>
      </c>
    </row>
    <row r="100">
      <c r="A100" s="207"/>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50"/>
      <c r="AF100" s="50"/>
      <c r="AG100" s="20"/>
      <c r="AH100" s="20"/>
      <c r="AI100" s="50"/>
      <c r="AJ100" s="20"/>
      <c r="AK100" s="20"/>
      <c r="AL100" s="20"/>
      <c r="AM100" s="20"/>
      <c r="AN100" s="20"/>
      <c r="AO100" s="20"/>
      <c r="AP100" s="20"/>
      <c r="AQ100" s="20"/>
      <c r="AR100" s="20"/>
      <c r="AS100" s="50"/>
      <c r="AT100" s="20"/>
      <c r="AU100" s="20"/>
      <c r="AV100" s="20"/>
      <c r="AW100" s="20"/>
      <c r="AX100" s="20"/>
      <c r="AY100" s="20"/>
      <c r="AZ100" s="20"/>
      <c r="BA100" s="20"/>
      <c r="BB100" s="20"/>
      <c r="BC100" s="20"/>
      <c r="BD100" s="20"/>
      <c r="BE100" s="20"/>
      <c r="BF100" s="20"/>
      <c r="BG100" s="46"/>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50"/>
      <c r="CE100" s="20"/>
      <c r="CF100" s="20"/>
      <c r="CG100" s="20"/>
      <c r="CH100" s="20"/>
      <c r="CI100" s="20"/>
      <c r="CJ100" s="20"/>
      <c r="CK100" s="20"/>
      <c r="CL100" s="20"/>
      <c r="CM100" s="20"/>
      <c r="CN100" s="20"/>
      <c r="CO100" s="20"/>
      <c r="CP100" s="20"/>
      <c r="CQ100" s="223"/>
      <c r="CR100" s="20"/>
      <c r="CS100" s="20"/>
      <c r="CT100" s="20"/>
      <c r="CU100" s="20"/>
      <c r="CV100" s="20"/>
      <c r="CW100" s="20"/>
      <c r="CX100" s="20"/>
      <c r="CY100" s="20"/>
      <c r="CZ100" s="20"/>
      <c r="DA100" s="20"/>
      <c r="DB100" s="20"/>
      <c r="DC100" s="20"/>
      <c r="DD100" s="20"/>
      <c r="DE100" s="20"/>
      <c r="DF100" s="20"/>
      <c r="DG100" s="20"/>
      <c r="DH100" s="20"/>
      <c r="DI100" s="20"/>
      <c r="DJ100" s="20"/>
      <c r="DK100" s="50"/>
      <c r="DL100" s="20"/>
      <c r="DM100" s="20"/>
      <c r="DN100" s="20"/>
      <c r="DO100" s="20"/>
      <c r="DP100" s="20"/>
      <c r="DQ100" s="20"/>
      <c r="DR100" s="20"/>
      <c r="DS100" s="20"/>
      <c r="DT100" s="20"/>
    </row>
    <row r="101">
      <c r="A101" s="211" t="s">
        <v>137</v>
      </c>
      <c r="B101" s="22" t="s">
        <v>138</v>
      </c>
      <c r="C101" s="22" t="s">
        <v>138</v>
      </c>
      <c r="D101" s="22" t="s">
        <v>138</v>
      </c>
      <c r="E101" s="22" t="s">
        <v>138</v>
      </c>
      <c r="F101" s="22" t="s">
        <v>138</v>
      </c>
      <c r="G101" s="22" t="s">
        <v>138</v>
      </c>
      <c r="H101" s="22" t="s">
        <v>138</v>
      </c>
      <c r="I101" s="22" t="s">
        <v>138</v>
      </c>
      <c r="J101" s="22" t="s">
        <v>138</v>
      </c>
      <c r="K101" s="22" t="s">
        <v>138</v>
      </c>
      <c r="L101" s="22" t="s">
        <v>138</v>
      </c>
      <c r="M101" s="41" t="s">
        <v>592</v>
      </c>
      <c r="N101" s="22" t="s">
        <v>138</v>
      </c>
      <c r="O101" s="22" t="s">
        <v>138</v>
      </c>
      <c r="P101" s="40" t="s">
        <v>564</v>
      </c>
      <c r="Q101" s="22" t="s">
        <v>138</v>
      </c>
      <c r="R101" s="22" t="s">
        <v>138</v>
      </c>
      <c r="S101" s="22" t="s">
        <v>138</v>
      </c>
      <c r="T101" s="22" t="s">
        <v>138</v>
      </c>
      <c r="U101" s="22" t="s">
        <v>138</v>
      </c>
      <c r="V101" s="22" t="s">
        <v>138</v>
      </c>
      <c r="W101" s="22" t="s">
        <v>138</v>
      </c>
      <c r="X101" s="41" t="s">
        <v>593</v>
      </c>
      <c r="Y101" s="22" t="s">
        <v>138</v>
      </c>
      <c r="Z101" s="22" t="s">
        <v>138</v>
      </c>
      <c r="AA101" s="22" t="s">
        <v>138</v>
      </c>
      <c r="AB101" s="22" t="s">
        <v>138</v>
      </c>
      <c r="AC101" s="41" t="s">
        <v>143</v>
      </c>
      <c r="AD101" s="40" t="s">
        <v>594</v>
      </c>
      <c r="AE101" s="22" t="s">
        <v>138</v>
      </c>
      <c r="AF101" s="22" t="s">
        <v>138</v>
      </c>
      <c r="AG101" s="22" t="s">
        <v>138</v>
      </c>
      <c r="AH101" s="22" t="s">
        <v>138</v>
      </c>
      <c r="AI101" s="224" t="s">
        <v>595</v>
      </c>
      <c r="AJ101" s="22" t="s">
        <v>138</v>
      </c>
      <c r="AK101" s="22" t="s">
        <v>138</v>
      </c>
      <c r="AL101" s="22" t="s">
        <v>138</v>
      </c>
      <c r="AM101" s="22" t="s">
        <v>138</v>
      </c>
      <c r="AN101" s="22" t="s">
        <v>138</v>
      </c>
      <c r="AO101" s="22" t="s">
        <v>138</v>
      </c>
      <c r="AP101" s="22" t="s">
        <v>138</v>
      </c>
      <c r="AQ101" s="224" t="s">
        <v>595</v>
      </c>
      <c r="AR101" s="9" t="s">
        <v>596</v>
      </c>
      <c r="AS101" s="224" t="s">
        <v>595</v>
      </c>
      <c r="AT101" s="22" t="s">
        <v>138</v>
      </c>
      <c r="AU101" s="22" t="s">
        <v>138</v>
      </c>
      <c r="AV101" s="22" t="s">
        <v>138</v>
      </c>
      <c r="AW101" s="22" t="s">
        <v>138</v>
      </c>
      <c r="AX101" s="22" t="s">
        <v>138</v>
      </c>
      <c r="AY101" s="22" t="s">
        <v>138</v>
      </c>
      <c r="AZ101" s="22" t="s">
        <v>138</v>
      </c>
      <c r="BA101" s="22" t="s">
        <v>138</v>
      </c>
      <c r="BB101" s="22" t="s">
        <v>138</v>
      </c>
      <c r="BC101" s="22" t="s">
        <v>138</v>
      </c>
      <c r="BD101" s="22" t="s">
        <v>138</v>
      </c>
      <c r="BE101" s="22" t="s">
        <v>138</v>
      </c>
      <c r="BF101" s="22" t="s">
        <v>138</v>
      </c>
      <c r="BG101" s="40" t="s">
        <v>597</v>
      </c>
      <c r="BH101" s="22" t="s">
        <v>138</v>
      </c>
      <c r="BI101" s="22" t="s">
        <v>138</v>
      </c>
      <c r="BJ101" s="22" t="s">
        <v>138</v>
      </c>
      <c r="BK101" s="22" t="s">
        <v>138</v>
      </c>
      <c r="BL101" s="224" t="s">
        <v>598</v>
      </c>
      <c r="BM101" s="22" t="s">
        <v>138</v>
      </c>
      <c r="BN101" s="22" t="s">
        <v>138</v>
      </c>
      <c r="BO101" s="22" t="s">
        <v>138</v>
      </c>
      <c r="BP101" s="22" t="s">
        <v>138</v>
      </c>
      <c r="BQ101" s="22" t="s">
        <v>138</v>
      </c>
      <c r="BR101" s="22" t="s">
        <v>138</v>
      </c>
      <c r="BS101" s="22" t="s">
        <v>138</v>
      </c>
      <c r="BT101" s="22" t="s">
        <v>138</v>
      </c>
      <c r="BU101" s="22" t="s">
        <v>138</v>
      </c>
      <c r="BV101" s="22" t="s">
        <v>138</v>
      </c>
      <c r="BW101" s="22" t="s">
        <v>138</v>
      </c>
      <c r="BX101" s="22" t="s">
        <v>138</v>
      </c>
      <c r="BY101" s="22" t="s">
        <v>138</v>
      </c>
      <c r="BZ101" s="22" t="s">
        <v>138</v>
      </c>
      <c r="CA101" s="22" t="s">
        <v>138</v>
      </c>
      <c r="CB101" s="22" t="s">
        <v>138</v>
      </c>
      <c r="CC101" s="224" t="s">
        <v>595</v>
      </c>
      <c r="CD101" s="41" t="s">
        <v>599</v>
      </c>
      <c r="CE101" s="22" t="s">
        <v>138</v>
      </c>
      <c r="CF101" s="22" t="s">
        <v>138</v>
      </c>
      <c r="CG101" s="22" t="s">
        <v>138</v>
      </c>
      <c r="CH101" s="22" t="s">
        <v>138</v>
      </c>
      <c r="CI101" s="22" t="s">
        <v>138</v>
      </c>
      <c r="CJ101" s="22" t="s">
        <v>138</v>
      </c>
      <c r="CK101" s="22" t="s">
        <v>138</v>
      </c>
      <c r="CL101" s="22" t="s">
        <v>138</v>
      </c>
      <c r="CM101" s="22" t="s">
        <v>138</v>
      </c>
      <c r="CN101" s="22" t="s">
        <v>138</v>
      </c>
      <c r="CO101" s="22" t="s">
        <v>597</v>
      </c>
      <c r="CP101" s="22" t="s">
        <v>138</v>
      </c>
      <c r="CQ101" s="225" t="s">
        <v>157</v>
      </c>
      <c r="CR101" s="226" t="s">
        <v>508</v>
      </c>
      <c r="CS101" s="22" t="s">
        <v>138</v>
      </c>
      <c r="CT101" s="22" t="s">
        <v>138</v>
      </c>
      <c r="CU101" s="22" t="s">
        <v>138</v>
      </c>
      <c r="CV101" s="22" t="s">
        <v>138</v>
      </c>
      <c r="CW101" s="22" t="s">
        <v>138</v>
      </c>
      <c r="CX101" s="22" t="s">
        <v>138</v>
      </c>
      <c r="CY101" s="22" t="s">
        <v>138</v>
      </c>
      <c r="CZ101" s="22" t="s">
        <v>138</v>
      </c>
      <c r="DA101" s="22" t="s">
        <v>138</v>
      </c>
      <c r="DB101" s="22" t="s">
        <v>138</v>
      </c>
      <c r="DC101" s="22" t="s">
        <v>138</v>
      </c>
      <c r="DD101" s="22" t="s">
        <v>138</v>
      </c>
      <c r="DE101" s="224" t="s">
        <v>532</v>
      </c>
      <c r="DF101" s="22" t="s">
        <v>138</v>
      </c>
      <c r="DG101" s="22" t="s">
        <v>138</v>
      </c>
      <c r="DH101" s="22" t="s">
        <v>138</v>
      </c>
      <c r="DI101" s="22" t="s">
        <v>138</v>
      </c>
      <c r="DJ101" s="22" t="s">
        <v>138</v>
      </c>
      <c r="DK101" s="41" t="s">
        <v>575</v>
      </c>
      <c r="DL101" s="22" t="s">
        <v>138</v>
      </c>
      <c r="DM101" s="22" t="s">
        <v>534</v>
      </c>
      <c r="DN101" s="22" t="s">
        <v>138</v>
      </c>
      <c r="DO101" s="22" t="s">
        <v>138</v>
      </c>
      <c r="DP101" s="22" t="s">
        <v>138</v>
      </c>
      <c r="DQ101" s="22" t="s">
        <v>138</v>
      </c>
      <c r="DR101" s="22" t="s">
        <v>138</v>
      </c>
      <c r="DS101" s="22" t="s">
        <v>138</v>
      </c>
      <c r="DT101" s="22" t="s">
        <v>138</v>
      </c>
    </row>
    <row r="102">
      <c r="A102" s="191"/>
      <c r="B102" s="20"/>
      <c r="C102" s="20"/>
      <c r="D102" s="20"/>
      <c r="E102" s="20"/>
      <c r="F102" s="20"/>
      <c r="G102" s="20"/>
      <c r="H102" s="20"/>
      <c r="I102" s="20"/>
      <c r="J102" s="20"/>
      <c r="K102" s="20"/>
      <c r="L102" s="20"/>
      <c r="M102" s="20"/>
      <c r="N102" s="20"/>
      <c r="O102" s="20"/>
      <c r="P102" s="20"/>
      <c r="Q102" s="20"/>
      <c r="R102" s="20"/>
      <c r="S102" s="20"/>
      <c r="T102" s="20"/>
      <c r="U102" s="20"/>
      <c r="V102" s="20"/>
      <c r="W102" s="20"/>
      <c r="X102" s="40" t="s">
        <v>600</v>
      </c>
      <c r="Y102" s="20"/>
      <c r="Z102" s="20"/>
      <c r="AA102" s="20"/>
      <c r="AB102" s="40"/>
      <c r="AC102" s="40" t="s">
        <v>601</v>
      </c>
      <c r="AD102" s="40"/>
      <c r="AE102" s="20"/>
      <c r="AF102" s="20"/>
      <c r="AG102" s="20"/>
      <c r="AH102" s="20"/>
      <c r="AI102" s="22" t="s">
        <v>602</v>
      </c>
      <c r="AJ102" s="40"/>
      <c r="AK102" s="40"/>
      <c r="AL102" s="40"/>
      <c r="AM102" s="40"/>
      <c r="AN102" s="146"/>
      <c r="AO102" s="146"/>
      <c r="AP102" s="146"/>
      <c r="AQ102" s="146" t="s">
        <v>602</v>
      </c>
      <c r="AR102" s="41" t="s">
        <v>603</v>
      </c>
      <c r="AS102" s="40" t="s">
        <v>604</v>
      </c>
      <c r="AT102" s="20"/>
      <c r="AU102" s="20"/>
      <c r="AV102" s="20"/>
      <c r="AW102" s="50"/>
      <c r="AX102" s="20"/>
      <c r="AY102" s="20"/>
      <c r="AZ102" s="20"/>
      <c r="BA102" s="20"/>
      <c r="BB102" s="20"/>
      <c r="BC102" s="20"/>
      <c r="BD102" s="20"/>
      <c r="BE102" s="20"/>
      <c r="BF102" s="20"/>
      <c r="BG102" s="189" t="s">
        <v>605</v>
      </c>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2" t="s">
        <v>602</v>
      </c>
      <c r="CD102" s="22" t="s">
        <v>602</v>
      </c>
      <c r="CE102" s="20"/>
      <c r="CF102" s="20"/>
      <c r="CG102" s="20"/>
      <c r="CH102" s="20"/>
      <c r="CI102" s="20"/>
      <c r="CJ102" s="20"/>
      <c r="CK102" s="20"/>
      <c r="CL102" s="20"/>
      <c r="CM102" s="20"/>
      <c r="CN102" s="20"/>
      <c r="CO102" s="20"/>
      <c r="CP102" s="20"/>
      <c r="CQ102" s="227" t="s">
        <v>606</v>
      </c>
      <c r="CR102" s="20"/>
      <c r="CS102" s="20"/>
      <c r="CT102" s="20"/>
      <c r="CU102" s="20"/>
      <c r="CV102" s="20"/>
      <c r="CW102" s="20"/>
      <c r="CX102" s="20"/>
      <c r="CY102" s="20"/>
      <c r="CZ102" s="20"/>
      <c r="DA102" s="20"/>
      <c r="DB102" s="20"/>
      <c r="DC102" s="20"/>
      <c r="DD102" s="20"/>
      <c r="DE102" s="20"/>
      <c r="DF102" s="20"/>
      <c r="DG102" s="20"/>
      <c r="DH102" s="20"/>
      <c r="DI102" s="20"/>
      <c r="DJ102" s="20"/>
      <c r="DK102" s="40" t="s">
        <v>604</v>
      </c>
      <c r="DL102" s="20"/>
      <c r="DM102" s="20"/>
      <c r="DN102" s="20"/>
      <c r="DO102" s="20"/>
      <c r="DP102" s="20"/>
      <c r="DQ102" s="20"/>
      <c r="DR102" s="20"/>
      <c r="DS102" s="20"/>
      <c r="DT102" s="20"/>
    </row>
    <row r="103">
      <c r="A103" s="19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40"/>
      <c r="AK103" s="40"/>
      <c r="AL103" s="40"/>
      <c r="AM103" s="40"/>
      <c r="AN103" s="50"/>
      <c r="AO103" s="50"/>
      <c r="AP103" s="50"/>
      <c r="AQ103" s="50"/>
      <c r="AR103" s="41" t="s">
        <v>607</v>
      </c>
      <c r="AS103" s="22" t="s">
        <v>602</v>
      </c>
      <c r="AT103" s="20"/>
      <c r="AU103" s="20"/>
      <c r="AV103" s="20"/>
      <c r="AW103" s="20"/>
      <c r="AX103" s="20"/>
      <c r="AY103" s="20"/>
      <c r="AZ103" s="20"/>
      <c r="BA103" s="20"/>
      <c r="BB103" s="20"/>
      <c r="BC103" s="20"/>
      <c r="BD103" s="20"/>
      <c r="BE103" s="20"/>
      <c r="BF103" s="20"/>
      <c r="BG103" s="46"/>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41" t="s">
        <v>510</v>
      </c>
      <c r="DI103" s="20"/>
      <c r="DJ103" s="20"/>
      <c r="DK103" s="20"/>
      <c r="DL103" s="20"/>
      <c r="DM103" s="20"/>
      <c r="DN103" s="20"/>
      <c r="DO103" s="20"/>
      <c r="DP103" s="20"/>
      <c r="DQ103" s="20"/>
      <c r="DR103" s="20"/>
      <c r="DS103" s="20"/>
      <c r="DT103" s="20"/>
    </row>
    <row r="104">
      <c r="A104" s="19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41" t="s">
        <v>608</v>
      </c>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row>
    <row r="105">
      <c r="A105" s="191"/>
      <c r="B105" s="20"/>
      <c r="C105" s="20"/>
      <c r="D105" s="20"/>
      <c r="E105" s="20"/>
      <c r="F105" s="20"/>
      <c r="G105" s="20"/>
      <c r="H105" s="20"/>
      <c r="I105" s="20"/>
      <c r="J105" s="20"/>
      <c r="K105" s="22"/>
      <c r="L105" s="22"/>
      <c r="M105" s="22" t="s">
        <v>609</v>
      </c>
      <c r="N105" s="20"/>
      <c r="O105" s="20"/>
      <c r="P105" s="20"/>
      <c r="Q105" s="20"/>
      <c r="R105" s="20"/>
      <c r="S105" s="20"/>
      <c r="T105" s="20"/>
      <c r="U105" s="20"/>
      <c r="V105" s="20"/>
      <c r="W105" s="20"/>
      <c r="X105" s="22" t="s">
        <v>610</v>
      </c>
      <c r="Y105" s="20"/>
      <c r="Z105" s="20"/>
      <c r="AA105" s="20"/>
      <c r="AB105" s="22"/>
      <c r="AC105" s="22" t="s">
        <v>611</v>
      </c>
      <c r="AD105" s="20"/>
      <c r="AE105" s="20"/>
      <c r="AF105" s="20"/>
      <c r="AG105" s="20"/>
      <c r="AH105" s="20"/>
      <c r="AI105" s="22" t="s">
        <v>612</v>
      </c>
      <c r="AJ105" s="20"/>
      <c r="AK105" s="20"/>
      <c r="AL105" s="20"/>
      <c r="AM105" s="20"/>
      <c r="AN105" s="22"/>
      <c r="AO105" s="22"/>
      <c r="AP105" s="22"/>
      <c r="AQ105" s="22" t="s">
        <v>613</v>
      </c>
      <c r="AR105" s="228" t="s">
        <v>614</v>
      </c>
      <c r="AS105" s="22" t="s">
        <v>613</v>
      </c>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2" t="s">
        <v>613</v>
      </c>
      <c r="CD105" s="20"/>
      <c r="CE105" s="20"/>
      <c r="CF105" s="20"/>
      <c r="CG105" s="20"/>
      <c r="CH105" s="20"/>
      <c r="CI105" s="20"/>
      <c r="CJ105" s="20"/>
      <c r="CK105" s="20"/>
      <c r="CL105" s="20"/>
      <c r="CM105" s="20"/>
      <c r="CN105" s="20"/>
      <c r="CO105" s="20"/>
      <c r="CP105" s="20"/>
      <c r="CQ105" s="22" t="s">
        <v>615</v>
      </c>
      <c r="CR105" s="20"/>
      <c r="CS105" s="20"/>
      <c r="CT105" s="20"/>
      <c r="CU105" s="20"/>
      <c r="CV105" s="20"/>
      <c r="CW105" s="20"/>
      <c r="CX105" s="20"/>
      <c r="CY105" s="20"/>
      <c r="CZ105" s="20"/>
      <c r="DA105" s="20"/>
      <c r="DB105" s="20"/>
      <c r="DC105" s="20"/>
      <c r="DD105" s="20"/>
      <c r="DE105" s="20"/>
      <c r="DF105" s="20"/>
      <c r="DG105" s="22"/>
      <c r="DH105" s="22"/>
      <c r="DI105" s="227" t="s">
        <v>399</v>
      </c>
      <c r="DJ105" s="20"/>
      <c r="DK105" s="22" t="s">
        <v>613</v>
      </c>
      <c r="DL105" s="22"/>
      <c r="DM105" s="22" t="s">
        <v>616</v>
      </c>
      <c r="DN105" s="20"/>
      <c r="DO105" s="20"/>
      <c r="DP105" s="20"/>
      <c r="DQ105" s="20"/>
      <c r="DR105" s="20"/>
      <c r="DS105" s="20"/>
      <c r="DT105" s="20"/>
    </row>
    <row r="106">
      <c r="A106" s="191"/>
      <c r="B106" s="20"/>
      <c r="C106" s="20"/>
      <c r="D106" s="20"/>
      <c r="E106" s="20"/>
      <c r="F106" s="20"/>
      <c r="G106" s="20"/>
      <c r="H106" s="20"/>
      <c r="I106" s="20"/>
      <c r="J106" s="20"/>
      <c r="K106" s="40"/>
      <c r="L106" s="40"/>
      <c r="M106" s="228" t="s">
        <v>617</v>
      </c>
      <c r="N106" s="20"/>
      <c r="O106" s="20"/>
      <c r="P106" s="22"/>
      <c r="Q106" s="20"/>
      <c r="R106" s="20"/>
      <c r="S106" s="20"/>
      <c r="T106" s="20"/>
      <c r="U106" s="20"/>
      <c r="V106" s="20"/>
      <c r="W106" s="20"/>
      <c r="X106" s="228" t="s">
        <v>618</v>
      </c>
      <c r="Y106" s="20"/>
      <c r="Z106" s="20"/>
      <c r="AA106" s="20"/>
      <c r="AB106" s="228"/>
      <c r="AC106" s="228" t="s">
        <v>619</v>
      </c>
      <c r="AD106" s="20"/>
      <c r="AE106" s="20"/>
      <c r="AF106" s="20"/>
      <c r="AG106" s="20"/>
      <c r="AH106" s="20"/>
      <c r="AI106" s="40" t="s">
        <v>617</v>
      </c>
      <c r="AJ106" s="20"/>
      <c r="AK106" s="20"/>
      <c r="AL106" s="20"/>
      <c r="AM106" s="20"/>
      <c r="AN106" s="40"/>
      <c r="AO106" s="40"/>
      <c r="AP106" s="40"/>
      <c r="AQ106" s="228" t="s">
        <v>620</v>
      </c>
      <c r="AR106" s="20"/>
      <c r="AS106" s="228" t="s">
        <v>620</v>
      </c>
      <c r="AT106" s="20"/>
      <c r="AU106" s="20"/>
      <c r="AV106" s="20"/>
      <c r="AW106" s="20"/>
      <c r="AX106" s="20"/>
      <c r="AY106" s="20"/>
      <c r="AZ106" s="20"/>
      <c r="BA106" s="20"/>
      <c r="BB106" s="20"/>
      <c r="BC106" s="20"/>
      <c r="BD106" s="20"/>
      <c r="BE106" s="20"/>
      <c r="BF106" s="20"/>
      <c r="BG106" s="228" t="s">
        <v>621</v>
      </c>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28" t="s">
        <v>620</v>
      </c>
      <c r="CD106" s="229" t="s">
        <v>622</v>
      </c>
      <c r="CE106" s="20"/>
      <c r="CF106" s="20"/>
      <c r="CG106" s="20"/>
      <c r="CH106" s="20"/>
      <c r="CI106" s="20"/>
      <c r="CJ106" s="20"/>
      <c r="CK106" s="20"/>
      <c r="CL106" s="20"/>
      <c r="CM106" s="20"/>
      <c r="CN106" s="20"/>
      <c r="CO106" s="20"/>
      <c r="CP106" s="20"/>
      <c r="CQ106" s="228" t="s">
        <v>623</v>
      </c>
      <c r="CR106" s="20"/>
      <c r="CS106" s="20"/>
      <c r="CT106" s="20"/>
      <c r="CU106" s="20"/>
      <c r="CV106" s="20"/>
      <c r="CW106" s="20"/>
      <c r="CX106" s="20"/>
      <c r="CY106" s="20"/>
      <c r="CZ106" s="20"/>
      <c r="DA106" s="20"/>
      <c r="DB106" s="20"/>
      <c r="DC106" s="20"/>
      <c r="DD106" s="20"/>
      <c r="DE106" s="20"/>
      <c r="DF106" s="20"/>
      <c r="DG106" s="22"/>
      <c r="DH106" s="22"/>
      <c r="DI106" s="227" t="s">
        <v>624</v>
      </c>
      <c r="DJ106" s="22" t="s">
        <v>622</v>
      </c>
      <c r="DK106" s="228" t="s">
        <v>620</v>
      </c>
      <c r="DL106" s="40"/>
      <c r="DM106" s="228" t="s">
        <v>625</v>
      </c>
      <c r="DN106" s="20"/>
      <c r="DO106" s="20"/>
      <c r="DP106" s="20"/>
      <c r="DQ106" s="20"/>
      <c r="DR106" s="20"/>
      <c r="DS106" s="20"/>
      <c r="DT106" s="20"/>
    </row>
    <row r="107">
      <c r="A107" s="18">
        <v>1990.0</v>
      </c>
      <c r="B107" s="20"/>
      <c r="C107" s="20"/>
      <c r="D107" s="20"/>
      <c r="E107" s="20"/>
      <c r="F107" s="20"/>
      <c r="G107" s="20"/>
      <c r="H107" s="20"/>
      <c r="I107" s="20"/>
      <c r="J107" s="20"/>
      <c r="K107" s="24"/>
      <c r="L107" s="24"/>
      <c r="M107" s="24">
        <v>176.0</v>
      </c>
      <c r="N107" s="20"/>
      <c r="O107" s="20"/>
      <c r="P107" s="20"/>
      <c r="Q107" s="20"/>
      <c r="R107" s="20"/>
      <c r="S107" s="20"/>
      <c r="T107" s="20"/>
      <c r="U107" s="20"/>
      <c r="V107" s="20"/>
      <c r="W107" s="20"/>
      <c r="X107" s="24">
        <v>1473.0</v>
      </c>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15">
        <v>49.0</v>
      </c>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146">
        <v>69.0</v>
      </c>
      <c r="CE107" s="20"/>
      <c r="CF107" s="20"/>
      <c r="CG107" s="20"/>
      <c r="CH107" s="20"/>
      <c r="CI107" s="20"/>
      <c r="CJ107" s="20"/>
      <c r="CK107" s="20"/>
      <c r="CL107" s="20"/>
      <c r="CM107" s="20"/>
      <c r="CN107" s="20"/>
      <c r="CO107" s="20"/>
      <c r="CP107" s="20"/>
      <c r="CQ107" s="24">
        <v>5.0</v>
      </c>
      <c r="CR107" s="20"/>
      <c r="CS107" s="20"/>
      <c r="CT107" s="20"/>
      <c r="CU107" s="20"/>
      <c r="CV107" s="20"/>
      <c r="CW107" s="20"/>
      <c r="CX107" s="20"/>
      <c r="CY107" s="20"/>
      <c r="CZ107" s="20"/>
      <c r="DA107" s="20"/>
      <c r="DB107" s="20"/>
      <c r="DC107" s="20"/>
      <c r="DD107" s="20"/>
      <c r="DE107" s="20"/>
      <c r="DF107" s="20"/>
      <c r="DG107" s="50"/>
      <c r="DH107" s="50"/>
      <c r="DI107" s="50"/>
      <c r="DJ107" s="50"/>
      <c r="DK107" s="20"/>
      <c r="DL107" s="20"/>
      <c r="DM107" s="20"/>
      <c r="DN107" s="20"/>
      <c r="DO107" s="20"/>
      <c r="DP107" s="20"/>
      <c r="DQ107" s="20"/>
      <c r="DR107" s="20"/>
      <c r="DS107" s="20"/>
      <c r="DT107" s="20"/>
    </row>
    <row r="108">
      <c r="A108" s="18">
        <v>1991.0</v>
      </c>
      <c r="B108" s="20"/>
      <c r="C108" s="20"/>
      <c r="D108" s="20"/>
      <c r="E108" s="20"/>
      <c r="F108" s="20"/>
      <c r="G108" s="20"/>
      <c r="H108" s="20"/>
      <c r="I108" s="20"/>
      <c r="J108" s="20"/>
      <c r="K108" s="24"/>
      <c r="L108" s="24"/>
      <c r="M108" s="24">
        <v>234.0</v>
      </c>
      <c r="N108" s="20"/>
      <c r="O108" s="20"/>
      <c r="P108" s="20"/>
      <c r="Q108" s="20"/>
      <c r="R108" s="20"/>
      <c r="S108" s="20"/>
      <c r="T108" s="20"/>
      <c r="U108" s="20"/>
      <c r="V108" s="20"/>
      <c r="W108" s="20"/>
      <c r="X108" s="24">
        <v>1533.0</v>
      </c>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15">
        <v>140.0</v>
      </c>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146">
        <v>63.0</v>
      </c>
      <c r="CE108" s="20"/>
      <c r="CF108" s="20"/>
      <c r="CG108" s="20"/>
      <c r="CH108" s="20"/>
      <c r="CI108" s="20"/>
      <c r="CJ108" s="20"/>
      <c r="CK108" s="20"/>
      <c r="CL108" s="20"/>
      <c r="CM108" s="20"/>
      <c r="CN108" s="20"/>
      <c r="CO108" s="20"/>
      <c r="CP108" s="20"/>
      <c r="CQ108" s="24">
        <v>10.0</v>
      </c>
      <c r="CR108" s="20"/>
      <c r="CS108" s="20"/>
      <c r="CT108" s="20"/>
      <c r="CU108" s="20"/>
      <c r="CV108" s="20"/>
      <c r="CW108" s="20"/>
      <c r="CX108" s="20"/>
      <c r="CY108" s="20"/>
      <c r="CZ108" s="20"/>
      <c r="DA108" s="20"/>
      <c r="DB108" s="20"/>
      <c r="DC108" s="20"/>
      <c r="DD108" s="20"/>
      <c r="DE108" s="20"/>
      <c r="DF108" s="20"/>
      <c r="DG108" s="50"/>
      <c r="DH108" s="50"/>
      <c r="DI108" s="50"/>
      <c r="DJ108" s="24">
        <v>1287.0</v>
      </c>
      <c r="DK108" s="20"/>
      <c r="DL108" s="20"/>
      <c r="DM108" s="20"/>
      <c r="DN108" s="20"/>
      <c r="DO108" s="20"/>
      <c r="DP108" s="20"/>
      <c r="DQ108" s="20"/>
      <c r="DR108" s="20"/>
      <c r="DS108" s="20"/>
      <c r="DT108" s="20"/>
    </row>
    <row r="109">
      <c r="A109" s="18">
        <v>1992.0</v>
      </c>
      <c r="B109" s="20"/>
      <c r="C109" s="20"/>
      <c r="D109" s="20"/>
      <c r="E109" s="20"/>
      <c r="F109" s="20"/>
      <c r="G109" s="20"/>
      <c r="H109" s="20"/>
      <c r="I109" s="20"/>
      <c r="J109" s="20"/>
      <c r="K109" s="24"/>
      <c r="L109" s="24"/>
      <c r="M109" s="24">
        <v>255.0</v>
      </c>
      <c r="N109" s="20"/>
      <c r="O109" s="20"/>
      <c r="P109" s="20"/>
      <c r="Q109" s="20"/>
      <c r="R109" s="20"/>
      <c r="S109" s="20"/>
      <c r="T109" s="20"/>
      <c r="U109" s="20"/>
      <c r="V109" s="20"/>
      <c r="W109" s="20"/>
      <c r="X109" s="24">
        <v>1758.0</v>
      </c>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15">
        <v>67.0</v>
      </c>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146">
        <v>54.0</v>
      </c>
      <c r="CE109" s="20"/>
      <c r="CF109" s="20"/>
      <c r="CG109" s="20"/>
      <c r="CH109" s="20"/>
      <c r="CI109" s="20"/>
      <c r="CJ109" s="20"/>
      <c r="CK109" s="20"/>
      <c r="CL109" s="20"/>
      <c r="CM109" s="20"/>
      <c r="CN109" s="20"/>
      <c r="CO109" s="20"/>
      <c r="CP109" s="20"/>
      <c r="CQ109" s="24">
        <v>9.0</v>
      </c>
      <c r="CR109" s="20"/>
      <c r="CS109" s="20"/>
      <c r="CT109" s="20"/>
      <c r="CU109" s="20"/>
      <c r="CV109" s="20"/>
      <c r="CW109" s="20"/>
      <c r="CX109" s="20"/>
      <c r="CY109" s="20"/>
      <c r="CZ109" s="20"/>
      <c r="DA109" s="20"/>
      <c r="DB109" s="20"/>
      <c r="DC109" s="20"/>
      <c r="DD109" s="20"/>
      <c r="DE109" s="20"/>
      <c r="DF109" s="20"/>
      <c r="DG109" s="50"/>
      <c r="DH109" s="50"/>
      <c r="DI109" s="50"/>
      <c r="DJ109" s="24">
        <v>1575.0</v>
      </c>
      <c r="DK109" s="20"/>
      <c r="DL109" s="20"/>
      <c r="DM109" s="20"/>
      <c r="DN109" s="20"/>
      <c r="DO109" s="20"/>
      <c r="DP109" s="20"/>
      <c r="DQ109" s="20"/>
      <c r="DR109" s="20"/>
      <c r="DS109" s="20"/>
      <c r="DT109" s="20"/>
    </row>
    <row r="110">
      <c r="A110" s="18">
        <v>1993.0</v>
      </c>
      <c r="B110" s="20"/>
      <c r="C110" s="20"/>
      <c r="D110" s="20"/>
      <c r="E110" s="20"/>
      <c r="F110" s="20"/>
      <c r="G110" s="20"/>
      <c r="H110" s="20"/>
      <c r="I110" s="20"/>
      <c r="J110" s="20"/>
      <c r="K110" s="24"/>
      <c r="L110" s="24"/>
      <c r="M110" s="24">
        <v>274.0</v>
      </c>
      <c r="N110" s="20"/>
      <c r="O110" s="20"/>
      <c r="P110" s="20"/>
      <c r="Q110" s="20"/>
      <c r="R110" s="20"/>
      <c r="S110" s="20"/>
      <c r="T110" s="20"/>
      <c r="U110" s="20"/>
      <c r="V110" s="20"/>
      <c r="W110" s="20"/>
      <c r="X110" s="24">
        <v>1838.0</v>
      </c>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15">
        <v>51.0</v>
      </c>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146">
        <v>48.0</v>
      </c>
      <c r="CE110" s="20"/>
      <c r="CF110" s="20"/>
      <c r="CG110" s="20"/>
      <c r="CH110" s="20"/>
      <c r="CI110" s="20"/>
      <c r="CJ110" s="20"/>
      <c r="CK110" s="20"/>
      <c r="CL110" s="20"/>
      <c r="CM110" s="20"/>
      <c r="CN110" s="20"/>
      <c r="CO110" s="20"/>
      <c r="CP110" s="20"/>
      <c r="CQ110" s="24">
        <v>10.0</v>
      </c>
      <c r="CR110" s="20"/>
      <c r="CS110" s="20"/>
      <c r="CT110" s="20"/>
      <c r="CU110" s="20"/>
      <c r="CV110" s="20"/>
      <c r="CW110" s="20"/>
      <c r="CX110" s="20"/>
      <c r="CY110" s="20"/>
      <c r="CZ110" s="20"/>
      <c r="DA110" s="20"/>
      <c r="DB110" s="20"/>
      <c r="DC110" s="20"/>
      <c r="DD110" s="20"/>
      <c r="DE110" s="20"/>
      <c r="DF110" s="20"/>
      <c r="DG110" s="50"/>
      <c r="DH110" s="50"/>
      <c r="DI110" s="50"/>
      <c r="DJ110" s="24">
        <v>1805.0</v>
      </c>
      <c r="DK110" s="20"/>
      <c r="DL110" s="20"/>
      <c r="DM110" s="20"/>
      <c r="DN110" s="20"/>
      <c r="DO110" s="20"/>
      <c r="DP110" s="20"/>
      <c r="DQ110" s="20"/>
      <c r="DR110" s="20"/>
      <c r="DS110" s="20"/>
      <c r="DT110" s="20"/>
    </row>
    <row r="111">
      <c r="A111" s="18">
        <v>1994.0</v>
      </c>
      <c r="B111" s="20"/>
      <c r="C111" s="20"/>
      <c r="D111" s="20"/>
      <c r="E111" s="20"/>
      <c r="F111" s="20"/>
      <c r="G111" s="20"/>
      <c r="H111" s="20"/>
      <c r="I111" s="20"/>
      <c r="J111" s="20"/>
      <c r="K111" s="24"/>
      <c r="L111" s="24"/>
      <c r="M111" s="24">
        <v>269.0</v>
      </c>
      <c r="N111" s="20"/>
      <c r="O111" s="20"/>
      <c r="P111" s="20"/>
      <c r="Q111" s="20"/>
      <c r="R111" s="20"/>
      <c r="S111" s="20"/>
      <c r="T111" s="20"/>
      <c r="U111" s="20"/>
      <c r="V111" s="20"/>
      <c r="W111" s="20"/>
      <c r="X111" s="24">
        <v>1805.0</v>
      </c>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15">
        <v>56.0</v>
      </c>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146">
        <v>65.0</v>
      </c>
      <c r="CE111" s="20"/>
      <c r="CF111" s="20"/>
      <c r="CG111" s="20"/>
      <c r="CH111" s="20"/>
      <c r="CI111" s="20"/>
      <c r="CJ111" s="20"/>
      <c r="CK111" s="20"/>
      <c r="CL111" s="20"/>
      <c r="CM111" s="20"/>
      <c r="CN111" s="20"/>
      <c r="CO111" s="20"/>
      <c r="CP111" s="20"/>
      <c r="CQ111" s="24">
        <v>9.0</v>
      </c>
      <c r="CR111" s="20"/>
      <c r="CS111" s="20"/>
      <c r="CT111" s="20"/>
      <c r="CU111" s="20"/>
      <c r="CV111" s="20"/>
      <c r="CW111" s="20"/>
      <c r="CX111" s="20"/>
      <c r="CY111" s="20"/>
      <c r="CZ111" s="20"/>
      <c r="DA111" s="20"/>
      <c r="DB111" s="20"/>
      <c r="DC111" s="20"/>
      <c r="DD111" s="20"/>
      <c r="DE111" s="20"/>
      <c r="DF111" s="20"/>
      <c r="DG111" s="50"/>
      <c r="DH111" s="50"/>
      <c r="DI111" s="50"/>
      <c r="DJ111" s="24">
        <v>1891.0</v>
      </c>
      <c r="DK111" s="20"/>
      <c r="DL111" s="20"/>
      <c r="DM111" s="20"/>
      <c r="DN111" s="20"/>
      <c r="DO111" s="20"/>
      <c r="DP111" s="20"/>
      <c r="DQ111" s="20"/>
      <c r="DR111" s="20"/>
      <c r="DS111" s="20"/>
      <c r="DT111" s="20"/>
    </row>
    <row r="112">
      <c r="A112" s="18">
        <v>1995.0</v>
      </c>
      <c r="B112" s="20"/>
      <c r="C112" s="20"/>
      <c r="D112" s="20"/>
      <c r="E112" s="20"/>
      <c r="F112" s="20"/>
      <c r="G112" s="20"/>
      <c r="H112" s="20"/>
      <c r="I112" s="20"/>
      <c r="J112" s="20"/>
      <c r="K112" s="24"/>
      <c r="L112" s="24"/>
      <c r="M112" s="24">
        <v>284.0</v>
      </c>
      <c r="N112" s="20"/>
      <c r="O112" s="20"/>
      <c r="P112" s="20"/>
      <c r="Q112" s="20"/>
      <c r="R112" s="20"/>
      <c r="S112" s="20"/>
      <c r="T112" s="20"/>
      <c r="U112" s="20"/>
      <c r="V112" s="20"/>
      <c r="W112" s="20"/>
      <c r="X112" s="24">
        <v>1676.0</v>
      </c>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15">
        <v>60.0</v>
      </c>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146">
        <v>63.0</v>
      </c>
      <c r="CE112" s="20"/>
      <c r="CF112" s="20"/>
      <c r="CG112" s="20"/>
      <c r="CH112" s="20"/>
      <c r="CI112" s="20"/>
      <c r="CJ112" s="20"/>
      <c r="CK112" s="20"/>
      <c r="CL112" s="20"/>
      <c r="CM112" s="20"/>
      <c r="CN112" s="20"/>
      <c r="CO112" s="20"/>
      <c r="CP112" s="20"/>
      <c r="CQ112" s="24">
        <v>6.0</v>
      </c>
      <c r="CR112" s="20"/>
      <c r="CS112" s="20"/>
      <c r="CT112" s="20"/>
      <c r="CU112" s="20"/>
      <c r="CV112" s="20"/>
      <c r="CW112" s="20"/>
      <c r="CX112" s="20"/>
      <c r="CY112" s="20"/>
      <c r="CZ112" s="20"/>
      <c r="DA112" s="20"/>
      <c r="DB112" s="20"/>
      <c r="DC112" s="20"/>
      <c r="DD112" s="20"/>
      <c r="DE112" s="20"/>
      <c r="DF112" s="20"/>
      <c r="DG112" s="50"/>
      <c r="DH112" s="50"/>
      <c r="DI112" s="50"/>
      <c r="DJ112" s="24">
        <v>1862.0</v>
      </c>
      <c r="DK112" s="20"/>
      <c r="DL112" s="20"/>
      <c r="DM112" s="20"/>
      <c r="DN112" s="20"/>
      <c r="DO112" s="20"/>
      <c r="DP112" s="20"/>
      <c r="DQ112" s="20"/>
      <c r="DR112" s="20"/>
      <c r="DS112" s="20"/>
      <c r="DT112" s="20"/>
    </row>
    <row r="113">
      <c r="A113" s="18">
        <v>1996.0</v>
      </c>
      <c r="B113" s="20"/>
      <c r="C113" s="20"/>
      <c r="D113" s="20"/>
      <c r="E113" s="20"/>
      <c r="F113" s="20"/>
      <c r="G113" s="20"/>
      <c r="H113" s="20"/>
      <c r="I113" s="20"/>
      <c r="J113" s="20"/>
      <c r="K113" s="24"/>
      <c r="L113" s="24"/>
      <c r="M113" s="24">
        <v>319.0</v>
      </c>
      <c r="N113" s="20"/>
      <c r="O113" s="20"/>
      <c r="P113" s="20"/>
      <c r="Q113" s="20"/>
      <c r="R113" s="20"/>
      <c r="S113" s="20"/>
      <c r="T113" s="20"/>
      <c r="U113" s="20"/>
      <c r="V113" s="20"/>
      <c r="W113" s="20"/>
      <c r="X113" s="24">
        <v>1216.0</v>
      </c>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15">
        <v>43.0</v>
      </c>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146">
        <v>38.0</v>
      </c>
      <c r="CE113" s="20"/>
      <c r="CF113" s="20"/>
      <c r="CG113" s="20"/>
      <c r="CH113" s="20"/>
      <c r="CI113" s="20"/>
      <c r="CJ113" s="20"/>
      <c r="CK113" s="20"/>
      <c r="CL113" s="20"/>
      <c r="CM113" s="20"/>
      <c r="CN113" s="20"/>
      <c r="CO113" s="20"/>
      <c r="CP113" s="20"/>
      <c r="CQ113" s="24">
        <v>11.0</v>
      </c>
      <c r="CR113" s="20"/>
      <c r="CS113" s="20"/>
      <c r="CT113" s="20"/>
      <c r="CU113" s="20"/>
      <c r="CV113" s="20"/>
      <c r="CW113" s="20"/>
      <c r="CX113" s="20"/>
      <c r="CY113" s="20"/>
      <c r="CZ113" s="20"/>
      <c r="DA113" s="20"/>
      <c r="DB113" s="20"/>
      <c r="DC113" s="20"/>
      <c r="DD113" s="20"/>
      <c r="DE113" s="20"/>
      <c r="DF113" s="20"/>
      <c r="DG113" s="50"/>
      <c r="DH113" s="50"/>
      <c r="DI113" s="50"/>
      <c r="DJ113" s="24">
        <v>1747.0</v>
      </c>
      <c r="DK113" s="20"/>
      <c r="DL113" s="20"/>
      <c r="DM113" s="20"/>
      <c r="DN113" s="20"/>
      <c r="DO113" s="20"/>
      <c r="DP113" s="20"/>
      <c r="DQ113" s="20"/>
      <c r="DR113" s="20"/>
      <c r="DS113" s="20"/>
      <c r="DT113" s="20"/>
    </row>
    <row r="114">
      <c r="A114" s="18">
        <v>1997.0</v>
      </c>
      <c r="B114" s="20"/>
      <c r="C114" s="20"/>
      <c r="D114" s="20"/>
      <c r="E114" s="20"/>
      <c r="F114" s="20"/>
      <c r="G114" s="20"/>
      <c r="H114" s="20"/>
      <c r="I114" s="20"/>
      <c r="J114" s="20"/>
      <c r="K114" s="24"/>
      <c r="L114" s="24"/>
      <c r="M114" s="24">
        <v>340.0</v>
      </c>
      <c r="N114" s="20"/>
      <c r="O114" s="20"/>
      <c r="P114" s="20"/>
      <c r="Q114" s="20"/>
      <c r="R114" s="20"/>
      <c r="S114" s="20"/>
      <c r="T114" s="20"/>
      <c r="U114" s="20"/>
      <c r="V114" s="20"/>
      <c r="W114" s="20"/>
      <c r="X114" s="24">
        <v>753.0</v>
      </c>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15">
        <v>47.0</v>
      </c>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146">
        <v>30.0</v>
      </c>
      <c r="CE114" s="20"/>
      <c r="CF114" s="20"/>
      <c r="CG114" s="20"/>
      <c r="CH114" s="20"/>
      <c r="CI114" s="20"/>
      <c r="CJ114" s="20"/>
      <c r="CK114" s="20"/>
      <c r="CL114" s="20"/>
      <c r="CM114" s="20"/>
      <c r="CN114" s="20"/>
      <c r="CO114" s="20"/>
      <c r="CP114" s="20"/>
      <c r="CQ114" s="24">
        <v>10.0</v>
      </c>
      <c r="CR114" s="20"/>
      <c r="CS114" s="20"/>
      <c r="CT114" s="20"/>
      <c r="CU114" s="20"/>
      <c r="CV114" s="20"/>
      <c r="CW114" s="20"/>
      <c r="CX114" s="20"/>
      <c r="CY114" s="20"/>
      <c r="CZ114" s="20"/>
      <c r="DA114" s="20"/>
      <c r="DB114" s="20"/>
      <c r="DC114" s="20"/>
      <c r="DD114" s="20"/>
      <c r="DE114" s="20"/>
      <c r="DF114" s="20"/>
      <c r="DG114" s="50"/>
      <c r="DH114" s="50"/>
      <c r="DI114" s="50"/>
      <c r="DJ114" s="24">
        <v>1460.0</v>
      </c>
      <c r="DK114" s="20"/>
      <c r="DL114" s="20"/>
      <c r="DM114" s="20"/>
      <c r="DN114" s="20"/>
      <c r="DO114" s="20"/>
      <c r="DP114" s="20"/>
      <c r="DQ114" s="20"/>
      <c r="DR114" s="20"/>
      <c r="DS114" s="20"/>
      <c r="DT114" s="20"/>
    </row>
    <row r="115">
      <c r="A115" s="18">
        <v>1998.0</v>
      </c>
      <c r="B115" s="20"/>
      <c r="C115" s="20"/>
      <c r="D115" s="20"/>
      <c r="E115" s="20"/>
      <c r="F115" s="20"/>
      <c r="G115" s="20"/>
      <c r="H115" s="20"/>
      <c r="I115" s="20"/>
      <c r="J115" s="20"/>
      <c r="K115" s="24"/>
      <c r="L115" s="24"/>
      <c r="M115" s="24">
        <v>357.0</v>
      </c>
      <c r="N115" s="20"/>
      <c r="O115" s="20"/>
      <c r="P115" s="20"/>
      <c r="Q115" s="20"/>
      <c r="R115" s="20"/>
      <c r="S115" s="20"/>
      <c r="T115" s="20"/>
      <c r="U115" s="20"/>
      <c r="V115" s="20"/>
      <c r="W115" s="20"/>
      <c r="X115" s="24">
        <v>674.0</v>
      </c>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15">
        <v>76.0</v>
      </c>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146">
        <v>38.0</v>
      </c>
      <c r="CE115" s="20"/>
      <c r="CF115" s="20"/>
      <c r="CG115" s="20"/>
      <c r="CH115" s="20"/>
      <c r="CI115" s="20"/>
      <c r="CJ115" s="20"/>
      <c r="CK115" s="20"/>
      <c r="CL115" s="20"/>
      <c r="CM115" s="20"/>
      <c r="CN115" s="20"/>
      <c r="CO115" s="20"/>
      <c r="CP115" s="20"/>
      <c r="CQ115" s="24">
        <v>8.0</v>
      </c>
      <c r="CR115" s="20"/>
      <c r="CS115" s="20"/>
      <c r="CT115" s="20"/>
      <c r="CU115" s="20"/>
      <c r="CV115" s="20"/>
      <c r="CW115" s="20"/>
      <c r="CX115" s="20"/>
      <c r="CY115" s="20"/>
      <c r="CZ115" s="20"/>
      <c r="DA115" s="20"/>
      <c r="DB115" s="20"/>
      <c r="DC115" s="20"/>
      <c r="DD115" s="20"/>
      <c r="DE115" s="20"/>
      <c r="DF115" s="20"/>
      <c r="DG115" s="50"/>
      <c r="DH115" s="50"/>
      <c r="DI115" s="50"/>
      <c r="DJ115" s="24">
        <v>943.0</v>
      </c>
      <c r="DK115" s="20"/>
      <c r="DL115" s="20"/>
      <c r="DM115" s="20"/>
      <c r="DN115" s="20"/>
      <c r="DO115" s="20"/>
      <c r="DP115" s="20"/>
      <c r="DQ115" s="20"/>
      <c r="DR115" s="20"/>
      <c r="DS115" s="20"/>
      <c r="DT115" s="20"/>
    </row>
    <row r="116">
      <c r="A116" s="18">
        <v>1999.0</v>
      </c>
      <c r="B116" s="20"/>
      <c r="C116" s="20"/>
      <c r="D116" s="20"/>
      <c r="E116" s="20"/>
      <c r="F116" s="20"/>
      <c r="G116" s="20"/>
      <c r="H116" s="20"/>
      <c r="I116" s="20"/>
      <c r="J116" s="20"/>
      <c r="K116" s="24"/>
      <c r="L116" s="24"/>
      <c r="M116" s="24">
        <v>378.0</v>
      </c>
      <c r="N116" s="20"/>
      <c r="O116" s="20"/>
      <c r="P116" s="20"/>
      <c r="Q116" s="20"/>
      <c r="R116" s="20"/>
      <c r="S116" s="20"/>
      <c r="T116" s="20"/>
      <c r="U116" s="20"/>
      <c r="V116" s="20"/>
      <c r="W116" s="20"/>
      <c r="X116" s="24">
        <v>585.0</v>
      </c>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15">
        <v>45.0</v>
      </c>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146">
        <v>27.0</v>
      </c>
      <c r="CE116" s="20"/>
      <c r="CF116" s="20"/>
      <c r="CG116" s="20"/>
      <c r="CH116" s="20"/>
      <c r="CI116" s="20"/>
      <c r="CJ116" s="20"/>
      <c r="CK116" s="20"/>
      <c r="CL116" s="20"/>
      <c r="CM116" s="20"/>
      <c r="CN116" s="20"/>
      <c r="CO116" s="20"/>
      <c r="CP116" s="20"/>
      <c r="CQ116" s="24">
        <v>13.0</v>
      </c>
      <c r="CR116" s="20"/>
      <c r="CS116" s="20"/>
      <c r="CT116" s="20"/>
      <c r="CU116" s="20"/>
      <c r="CV116" s="20"/>
      <c r="CW116" s="20"/>
      <c r="CX116" s="20"/>
      <c r="CY116" s="20"/>
      <c r="CZ116" s="20"/>
      <c r="DA116" s="20"/>
      <c r="DB116" s="20"/>
      <c r="DC116" s="20"/>
      <c r="DD116" s="20"/>
      <c r="DE116" s="20"/>
      <c r="DF116" s="20"/>
      <c r="DG116" s="50"/>
      <c r="DH116" s="50"/>
      <c r="DI116" s="50"/>
      <c r="DJ116" s="24">
        <v>828.0</v>
      </c>
      <c r="DK116" s="20"/>
      <c r="DL116" s="20"/>
      <c r="DM116" s="20"/>
      <c r="DN116" s="20"/>
      <c r="DO116" s="20"/>
      <c r="DP116" s="20"/>
      <c r="DQ116" s="20"/>
      <c r="DR116" s="20"/>
      <c r="DS116" s="20"/>
      <c r="DT116" s="20"/>
    </row>
    <row r="117">
      <c r="A117" s="18">
        <v>2000.0</v>
      </c>
      <c r="B117" s="20"/>
      <c r="C117" s="20"/>
      <c r="D117" s="20"/>
      <c r="E117" s="20"/>
      <c r="F117" s="20"/>
      <c r="G117" s="20"/>
      <c r="H117" s="20"/>
      <c r="I117" s="20"/>
      <c r="J117" s="20"/>
      <c r="K117" s="24"/>
      <c r="L117" s="24"/>
      <c r="M117" s="24">
        <v>405.0</v>
      </c>
      <c r="N117" s="20"/>
      <c r="O117" s="20"/>
      <c r="P117" s="20"/>
      <c r="Q117" s="20"/>
      <c r="R117" s="20"/>
      <c r="S117" s="20"/>
      <c r="T117" s="20"/>
      <c r="U117" s="20"/>
      <c r="V117" s="20"/>
      <c r="W117" s="20"/>
      <c r="X117" s="24">
        <v>545.0</v>
      </c>
      <c r="Y117" s="20"/>
      <c r="Z117" s="20"/>
      <c r="AA117" s="20"/>
      <c r="AB117" s="20"/>
      <c r="AC117" s="20"/>
      <c r="AD117" s="20"/>
      <c r="AE117" s="20"/>
      <c r="AF117" s="20"/>
      <c r="AG117" s="20"/>
      <c r="AH117" s="20"/>
      <c r="AI117" s="22">
        <v>59.0</v>
      </c>
      <c r="AJ117" s="20"/>
      <c r="AK117" s="20"/>
      <c r="AL117" s="20"/>
      <c r="AM117" s="20"/>
      <c r="AN117" s="22"/>
      <c r="AO117" s="22"/>
      <c r="AP117" s="22"/>
      <c r="AQ117" s="22">
        <v>3.0</v>
      </c>
      <c r="AR117" s="20"/>
      <c r="AS117" s="22">
        <v>1745.0</v>
      </c>
      <c r="AT117" s="20"/>
      <c r="AU117" s="20"/>
      <c r="AV117" s="20"/>
      <c r="AW117" s="20"/>
      <c r="AX117" s="20"/>
      <c r="AY117" s="20"/>
      <c r="AZ117" s="20"/>
      <c r="BA117" s="20"/>
      <c r="BB117" s="20"/>
      <c r="BC117" s="20"/>
      <c r="BD117" s="20"/>
      <c r="BE117" s="20"/>
      <c r="BF117" s="20"/>
      <c r="BG117" s="15">
        <v>54.0</v>
      </c>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2">
        <v>249.0</v>
      </c>
      <c r="CD117" s="146">
        <v>31.0</v>
      </c>
      <c r="CE117" s="20"/>
      <c r="CF117" s="20"/>
      <c r="CG117" s="20"/>
      <c r="CH117" s="20"/>
      <c r="CI117" s="20"/>
      <c r="CJ117" s="20"/>
      <c r="CK117" s="20"/>
      <c r="CL117" s="20"/>
      <c r="CM117" s="20"/>
      <c r="CN117" s="20"/>
      <c r="CO117" s="20"/>
      <c r="CP117" s="20"/>
      <c r="CQ117" s="24">
        <v>6.0</v>
      </c>
      <c r="CR117" s="20"/>
      <c r="CS117" s="20"/>
      <c r="CT117" s="20"/>
      <c r="CU117" s="20"/>
      <c r="CV117" s="20"/>
      <c r="CW117" s="20"/>
      <c r="CX117" s="20"/>
      <c r="CY117" s="20"/>
      <c r="CZ117" s="20"/>
      <c r="DA117" s="20"/>
      <c r="DB117" s="20"/>
      <c r="DC117" s="20"/>
      <c r="DD117" s="20"/>
      <c r="DE117" s="20"/>
      <c r="DF117" s="20"/>
      <c r="DG117" s="50"/>
      <c r="DH117" s="50"/>
      <c r="DI117" s="50"/>
      <c r="DJ117" s="24">
        <v>943.0</v>
      </c>
      <c r="DK117" s="20"/>
      <c r="DL117" s="20"/>
      <c r="DM117" s="20"/>
      <c r="DN117" s="20"/>
      <c r="DO117" s="20"/>
      <c r="DP117" s="20"/>
      <c r="DQ117" s="20"/>
      <c r="DR117" s="20"/>
      <c r="DS117" s="20"/>
      <c r="DT117" s="20"/>
    </row>
    <row r="118">
      <c r="A118" s="18">
        <v>2001.0</v>
      </c>
      <c r="B118" s="20"/>
      <c r="C118" s="20"/>
      <c r="D118" s="20"/>
      <c r="E118" s="20"/>
      <c r="F118" s="20"/>
      <c r="G118" s="20"/>
      <c r="H118" s="20"/>
      <c r="I118" s="20"/>
      <c r="J118" s="20"/>
      <c r="K118" s="24"/>
      <c r="L118" s="24"/>
      <c r="M118" s="24">
        <v>419.0</v>
      </c>
      <c r="N118" s="20"/>
      <c r="O118" s="20"/>
      <c r="P118" s="20"/>
      <c r="Q118" s="20"/>
      <c r="R118" s="20"/>
      <c r="S118" s="20"/>
      <c r="T118" s="20"/>
      <c r="U118" s="20"/>
      <c r="V118" s="20"/>
      <c r="W118" s="20"/>
      <c r="X118" s="24">
        <v>457.0</v>
      </c>
      <c r="Y118" s="20"/>
      <c r="Z118" s="20"/>
      <c r="AA118" s="20"/>
      <c r="AB118" s="20"/>
      <c r="AC118" s="20"/>
      <c r="AD118" s="20"/>
      <c r="AE118" s="20"/>
      <c r="AF118" s="20"/>
      <c r="AG118" s="20"/>
      <c r="AH118" s="20"/>
      <c r="AI118" s="22">
        <v>71.0</v>
      </c>
      <c r="AJ118" s="20"/>
      <c r="AK118" s="20"/>
      <c r="AL118" s="20"/>
      <c r="AM118" s="20"/>
      <c r="AN118" s="22"/>
      <c r="AO118" s="22"/>
      <c r="AP118" s="22"/>
      <c r="AQ118" s="22">
        <v>2.0</v>
      </c>
      <c r="AR118" s="20"/>
      <c r="AS118" s="22">
        <v>1685.0</v>
      </c>
      <c r="AT118" s="20"/>
      <c r="AU118" s="20"/>
      <c r="AV118" s="20"/>
      <c r="AW118" s="20"/>
      <c r="AX118" s="20"/>
      <c r="AY118" s="20"/>
      <c r="AZ118" s="20"/>
      <c r="BA118" s="20"/>
      <c r="BB118" s="20"/>
      <c r="BC118" s="20"/>
      <c r="BD118" s="20"/>
      <c r="BE118" s="20"/>
      <c r="BF118" s="20"/>
      <c r="BG118" s="15">
        <v>56.0</v>
      </c>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2">
        <v>267.0</v>
      </c>
      <c r="CD118" s="146">
        <v>20.0</v>
      </c>
      <c r="CE118" s="20"/>
      <c r="CF118" s="20"/>
      <c r="CG118" s="20"/>
      <c r="CH118" s="20"/>
      <c r="CI118" s="20"/>
      <c r="CJ118" s="20"/>
      <c r="CK118" s="20"/>
      <c r="CL118" s="20"/>
      <c r="CM118" s="20"/>
      <c r="CN118" s="20"/>
      <c r="CO118" s="20"/>
      <c r="CP118" s="20"/>
      <c r="CQ118" s="24">
        <v>7.0</v>
      </c>
      <c r="CR118" s="20"/>
      <c r="CS118" s="20"/>
      <c r="CT118" s="20"/>
      <c r="CU118" s="20"/>
      <c r="CV118" s="20"/>
      <c r="CW118" s="20"/>
      <c r="CX118" s="20"/>
      <c r="CY118" s="20"/>
      <c r="CZ118" s="20"/>
      <c r="DA118" s="20"/>
      <c r="DB118" s="20"/>
      <c r="DC118" s="20"/>
      <c r="DD118" s="20"/>
      <c r="DE118" s="20"/>
      <c r="DF118" s="20"/>
      <c r="DG118" s="50"/>
      <c r="DH118" s="50"/>
      <c r="DI118" s="50"/>
      <c r="DJ118" s="24">
        <v>828.0</v>
      </c>
      <c r="DK118" s="20"/>
      <c r="DL118" s="20"/>
      <c r="DM118" s="20"/>
      <c r="DN118" s="20"/>
      <c r="DO118" s="20"/>
      <c r="DP118" s="20"/>
      <c r="DQ118" s="20"/>
      <c r="DR118" s="20"/>
      <c r="DS118" s="20"/>
      <c r="DT118" s="20"/>
    </row>
    <row r="119">
      <c r="A119" s="18">
        <v>2002.0</v>
      </c>
      <c r="B119" s="20"/>
      <c r="C119" s="20"/>
      <c r="D119" s="20"/>
      <c r="E119" s="20"/>
      <c r="F119" s="20"/>
      <c r="G119" s="20"/>
      <c r="H119" s="20"/>
      <c r="I119" s="20"/>
      <c r="J119" s="20"/>
      <c r="K119" s="219"/>
      <c r="L119" s="219"/>
      <c r="M119" s="219">
        <v>442.0</v>
      </c>
      <c r="N119" s="20"/>
      <c r="O119" s="20"/>
      <c r="P119" s="20"/>
      <c r="Q119" s="20"/>
      <c r="R119" s="20"/>
      <c r="S119" s="20"/>
      <c r="T119" s="20"/>
      <c r="U119" s="20"/>
      <c r="V119" s="20"/>
      <c r="W119" s="20"/>
      <c r="X119" s="24">
        <v>459.0</v>
      </c>
      <c r="Y119" s="20"/>
      <c r="Z119" s="20"/>
      <c r="AA119" s="20"/>
      <c r="AB119" s="20"/>
      <c r="AC119" s="20"/>
      <c r="AD119" s="20"/>
      <c r="AE119" s="20"/>
      <c r="AF119" s="20"/>
      <c r="AG119" s="20"/>
      <c r="AH119" s="20"/>
      <c r="AI119" s="22">
        <v>45.0</v>
      </c>
      <c r="AJ119" s="20"/>
      <c r="AK119" s="20"/>
      <c r="AL119" s="20"/>
      <c r="AM119" s="20"/>
      <c r="AN119" s="22"/>
      <c r="AO119" s="22"/>
      <c r="AP119" s="22"/>
      <c r="AQ119" s="22">
        <v>6.0</v>
      </c>
      <c r="AR119" s="20"/>
      <c r="AS119" s="22">
        <v>1658.0</v>
      </c>
      <c r="AT119" s="20"/>
      <c r="AU119" s="20"/>
      <c r="AV119" s="20"/>
      <c r="AW119" s="20"/>
      <c r="AX119" s="20"/>
      <c r="AY119" s="20"/>
      <c r="AZ119" s="20"/>
      <c r="BA119" s="20"/>
      <c r="BB119" s="20"/>
      <c r="BC119" s="20"/>
      <c r="BD119" s="20"/>
      <c r="BE119" s="20"/>
      <c r="BF119" s="20"/>
      <c r="BG119" s="15">
        <v>58.0</v>
      </c>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2">
        <v>298.0</v>
      </c>
      <c r="CD119" s="146">
        <v>36.0</v>
      </c>
      <c r="CE119" s="20"/>
      <c r="CF119" s="20"/>
      <c r="CG119" s="20"/>
      <c r="CH119" s="20"/>
      <c r="CI119" s="20"/>
      <c r="CJ119" s="20"/>
      <c r="CK119" s="20"/>
      <c r="CL119" s="20"/>
      <c r="CM119" s="20"/>
      <c r="CN119" s="20"/>
      <c r="CO119" s="20"/>
      <c r="CP119" s="20"/>
      <c r="CQ119" s="24">
        <v>14.0</v>
      </c>
      <c r="CR119" s="20"/>
      <c r="CS119" s="20"/>
      <c r="CT119" s="20"/>
      <c r="CU119" s="20"/>
      <c r="CV119" s="20"/>
      <c r="CW119" s="20"/>
      <c r="CX119" s="20"/>
      <c r="CY119" s="20"/>
      <c r="CZ119" s="20"/>
      <c r="DA119" s="20"/>
      <c r="DB119" s="20"/>
      <c r="DC119" s="20"/>
      <c r="DD119" s="20"/>
      <c r="DE119" s="20"/>
      <c r="DF119" s="20"/>
      <c r="DG119" s="50"/>
      <c r="DH119" s="50"/>
      <c r="DI119" s="50"/>
      <c r="DJ119" s="24">
        <v>1029.0</v>
      </c>
      <c r="DK119" s="20"/>
      <c r="DL119" s="24"/>
      <c r="DM119" s="24">
        <v>31532.0</v>
      </c>
      <c r="DN119" s="20"/>
      <c r="DO119" s="20"/>
      <c r="DP119" s="20"/>
      <c r="DQ119" s="20"/>
      <c r="DR119" s="20"/>
      <c r="DS119" s="20"/>
      <c r="DT119" s="20"/>
    </row>
    <row r="120">
      <c r="A120" s="18">
        <v>2003.0</v>
      </c>
      <c r="B120" s="20"/>
      <c r="C120" s="20"/>
      <c r="D120" s="20"/>
      <c r="E120" s="20"/>
      <c r="F120" s="20"/>
      <c r="G120" s="20"/>
      <c r="H120" s="20"/>
      <c r="I120" s="20"/>
      <c r="J120" s="20"/>
      <c r="K120" s="24"/>
      <c r="L120" s="24"/>
      <c r="M120" s="24">
        <v>456.0</v>
      </c>
      <c r="N120" s="20"/>
      <c r="O120" s="20"/>
      <c r="P120" s="20"/>
      <c r="Q120" s="20"/>
      <c r="R120" s="20"/>
      <c r="S120" s="20"/>
      <c r="T120" s="20"/>
      <c r="U120" s="20"/>
      <c r="V120" s="20"/>
      <c r="W120" s="20"/>
      <c r="X120" s="24">
        <v>429.0</v>
      </c>
      <c r="Y120" s="20"/>
      <c r="Z120" s="20"/>
      <c r="AA120" s="20"/>
      <c r="AB120" s="20"/>
      <c r="AC120" s="20"/>
      <c r="AD120" s="20"/>
      <c r="AE120" s="20"/>
      <c r="AF120" s="20"/>
      <c r="AG120" s="20"/>
      <c r="AH120" s="20"/>
      <c r="AI120" s="22">
        <v>40.0</v>
      </c>
      <c r="AJ120" s="20"/>
      <c r="AK120" s="20"/>
      <c r="AL120" s="20"/>
      <c r="AM120" s="20"/>
      <c r="AN120" s="22"/>
      <c r="AO120" s="22"/>
      <c r="AP120" s="22"/>
      <c r="AQ120" s="22">
        <v>10.0</v>
      </c>
      <c r="AR120" s="20"/>
      <c r="AS120" s="22">
        <v>1491.0</v>
      </c>
      <c r="AT120" s="20"/>
      <c r="AU120" s="20"/>
      <c r="AV120" s="20"/>
      <c r="AW120" s="20"/>
      <c r="AX120" s="20"/>
      <c r="AY120" s="20"/>
      <c r="AZ120" s="20"/>
      <c r="BA120" s="20"/>
      <c r="BB120" s="20"/>
      <c r="BC120" s="20"/>
      <c r="BD120" s="20"/>
      <c r="BE120" s="20"/>
      <c r="BF120" s="20"/>
      <c r="BG120" s="15">
        <v>53.0</v>
      </c>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2">
        <v>300.0</v>
      </c>
      <c r="CD120" s="146">
        <v>43.0</v>
      </c>
      <c r="CE120" s="20"/>
      <c r="CF120" s="20"/>
      <c r="CG120" s="20"/>
      <c r="CH120" s="20"/>
      <c r="CI120" s="20"/>
      <c r="CJ120" s="20"/>
      <c r="CK120" s="20"/>
      <c r="CL120" s="20"/>
      <c r="CM120" s="20"/>
      <c r="CN120" s="20"/>
      <c r="CO120" s="20"/>
      <c r="CP120" s="20"/>
      <c r="CQ120" s="24">
        <v>17.0</v>
      </c>
      <c r="CR120" s="20"/>
      <c r="CS120" s="20"/>
      <c r="CT120" s="20"/>
      <c r="CU120" s="20"/>
      <c r="CV120" s="20"/>
      <c r="CW120" s="20"/>
      <c r="CX120" s="20"/>
      <c r="CY120" s="20"/>
      <c r="CZ120" s="20"/>
      <c r="DA120" s="20"/>
      <c r="DB120" s="20"/>
      <c r="DC120" s="20"/>
      <c r="DD120" s="20"/>
      <c r="DE120" s="20"/>
      <c r="DF120" s="20"/>
      <c r="DG120" s="50"/>
      <c r="DH120" s="50"/>
      <c r="DI120" s="50"/>
      <c r="DJ120" s="24">
        <v>1115.0</v>
      </c>
      <c r="DK120" s="20"/>
      <c r="DL120" s="24"/>
      <c r="DM120" s="24">
        <v>31710.0</v>
      </c>
      <c r="DN120" s="20"/>
      <c r="DO120" s="20"/>
      <c r="DP120" s="20"/>
      <c r="DQ120" s="20"/>
      <c r="DR120" s="20"/>
      <c r="DS120" s="20"/>
      <c r="DT120" s="20"/>
    </row>
    <row r="121">
      <c r="A121" s="18">
        <v>2004.0</v>
      </c>
      <c r="B121" s="20"/>
      <c r="C121" s="20"/>
      <c r="D121" s="20"/>
      <c r="E121" s="20"/>
      <c r="F121" s="20"/>
      <c r="G121" s="20"/>
      <c r="H121" s="20"/>
      <c r="I121" s="20"/>
      <c r="J121" s="20"/>
      <c r="K121" s="24"/>
      <c r="L121" s="24"/>
      <c r="M121" s="24">
        <v>479.0</v>
      </c>
      <c r="N121" s="20"/>
      <c r="O121" s="20"/>
      <c r="P121" s="20"/>
      <c r="Q121" s="20"/>
      <c r="R121" s="20"/>
      <c r="S121" s="20"/>
      <c r="T121" s="20"/>
      <c r="U121" s="20"/>
      <c r="V121" s="20"/>
      <c r="W121" s="20"/>
      <c r="X121" s="24">
        <v>357.0</v>
      </c>
      <c r="Y121" s="20"/>
      <c r="Z121" s="20"/>
      <c r="AA121" s="20"/>
      <c r="AB121" s="20"/>
      <c r="AC121" s="20"/>
      <c r="AD121" s="20"/>
      <c r="AE121" s="20"/>
      <c r="AF121" s="20"/>
      <c r="AG121" s="20"/>
      <c r="AH121" s="20"/>
      <c r="AI121" s="22">
        <v>61.0</v>
      </c>
      <c r="AJ121" s="20"/>
      <c r="AK121" s="20"/>
      <c r="AL121" s="20"/>
      <c r="AM121" s="20"/>
      <c r="AN121" s="22"/>
      <c r="AO121" s="22"/>
      <c r="AP121" s="22"/>
      <c r="AQ121" s="22">
        <v>29.0</v>
      </c>
      <c r="AR121" s="20"/>
      <c r="AS121" s="22">
        <v>1399.0</v>
      </c>
      <c r="AT121" s="20"/>
      <c r="AU121" s="20"/>
      <c r="AV121" s="20"/>
      <c r="AW121" s="20"/>
      <c r="AX121" s="20"/>
      <c r="AY121" s="20"/>
      <c r="AZ121" s="20"/>
      <c r="BA121" s="20"/>
      <c r="BB121" s="20"/>
      <c r="BC121" s="20"/>
      <c r="BD121" s="20"/>
      <c r="BE121" s="20"/>
      <c r="BF121" s="20"/>
      <c r="BG121" s="15">
        <v>25.0</v>
      </c>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2">
        <v>289.0</v>
      </c>
      <c r="CD121" s="146">
        <v>37.0</v>
      </c>
      <c r="CE121" s="20"/>
      <c r="CF121" s="20"/>
      <c r="CG121" s="20"/>
      <c r="CH121" s="20"/>
      <c r="CI121" s="20"/>
      <c r="CJ121" s="20"/>
      <c r="CK121" s="20"/>
      <c r="CL121" s="20"/>
      <c r="CM121" s="20"/>
      <c r="CN121" s="20"/>
      <c r="CO121" s="20"/>
      <c r="CP121" s="20"/>
      <c r="CQ121" s="24">
        <v>16.0</v>
      </c>
      <c r="CR121" s="20"/>
      <c r="CS121" s="20"/>
      <c r="CT121" s="20"/>
      <c r="CU121" s="20"/>
      <c r="CV121" s="20"/>
      <c r="CW121" s="20"/>
      <c r="CX121" s="20"/>
      <c r="CY121" s="20"/>
      <c r="CZ121" s="20"/>
      <c r="DA121" s="20"/>
      <c r="DB121" s="20"/>
      <c r="DC121" s="20"/>
      <c r="DD121" s="20"/>
      <c r="DE121" s="20"/>
      <c r="DF121" s="50"/>
      <c r="DG121" s="24"/>
      <c r="DH121" s="24"/>
      <c r="DI121" s="35">
        <v>304.0</v>
      </c>
      <c r="DJ121" s="24">
        <v>1057.0</v>
      </c>
      <c r="DK121" s="227">
        <v>304.0</v>
      </c>
      <c r="DL121" s="24"/>
      <c r="DM121" s="24">
        <v>30571.0</v>
      </c>
      <c r="DN121" s="20"/>
      <c r="DO121" s="20"/>
      <c r="DP121" s="20"/>
      <c r="DQ121" s="20"/>
      <c r="DR121" s="20"/>
      <c r="DS121" s="20"/>
      <c r="DT121" s="20"/>
    </row>
    <row r="122">
      <c r="A122" s="18">
        <v>2005.0</v>
      </c>
      <c r="B122" s="20"/>
      <c r="C122" s="20"/>
      <c r="D122" s="20"/>
      <c r="E122" s="20"/>
      <c r="F122" s="20"/>
      <c r="G122" s="20"/>
      <c r="H122" s="20"/>
      <c r="I122" s="20"/>
      <c r="J122" s="20"/>
      <c r="K122" s="24"/>
      <c r="L122" s="24"/>
      <c r="M122" s="24">
        <v>504.0</v>
      </c>
      <c r="N122" s="20"/>
      <c r="O122" s="20"/>
      <c r="P122" s="20"/>
      <c r="Q122" s="20"/>
      <c r="R122" s="20"/>
      <c r="S122" s="20"/>
      <c r="T122" s="20"/>
      <c r="U122" s="20"/>
      <c r="V122" s="20"/>
      <c r="W122" s="20"/>
      <c r="X122" s="24">
        <v>434.0</v>
      </c>
      <c r="Y122" s="20"/>
      <c r="Z122" s="20"/>
      <c r="AA122" s="20"/>
      <c r="AB122" s="20"/>
      <c r="AC122" s="20"/>
      <c r="AD122" s="20"/>
      <c r="AE122" s="20"/>
      <c r="AF122" s="20"/>
      <c r="AG122" s="20"/>
      <c r="AH122" s="20"/>
      <c r="AI122" s="22">
        <v>44.0</v>
      </c>
      <c r="AJ122" s="20"/>
      <c r="AK122" s="20"/>
      <c r="AL122" s="20"/>
      <c r="AM122" s="20"/>
      <c r="AN122" s="22"/>
      <c r="AO122" s="22"/>
      <c r="AP122" s="22"/>
      <c r="AQ122" s="22">
        <v>29.0</v>
      </c>
      <c r="AR122" s="20"/>
      <c r="AS122" s="22">
        <v>1342.0</v>
      </c>
      <c r="AT122" s="20"/>
      <c r="AU122" s="20"/>
      <c r="AV122" s="20"/>
      <c r="AW122" s="20"/>
      <c r="AX122" s="20"/>
      <c r="AY122" s="20"/>
      <c r="AZ122" s="20"/>
      <c r="BA122" s="20"/>
      <c r="BB122" s="20"/>
      <c r="BC122" s="20"/>
      <c r="BD122" s="20"/>
      <c r="BE122" s="20"/>
      <c r="BF122" s="20"/>
      <c r="BG122" s="15">
        <v>45.0</v>
      </c>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2">
        <v>338.0</v>
      </c>
      <c r="CD122" s="146">
        <v>28.0</v>
      </c>
      <c r="CE122" s="20"/>
      <c r="CF122" s="20"/>
      <c r="CG122" s="20"/>
      <c r="CH122" s="20"/>
      <c r="CI122" s="20"/>
      <c r="CJ122" s="20"/>
      <c r="CK122" s="20"/>
      <c r="CL122" s="20"/>
      <c r="CM122" s="20"/>
      <c r="CN122" s="20"/>
      <c r="CO122" s="20"/>
      <c r="CP122" s="20"/>
      <c r="CQ122" s="24">
        <v>24.0</v>
      </c>
      <c r="CR122" s="20"/>
      <c r="CS122" s="20"/>
      <c r="CT122" s="20"/>
      <c r="CU122" s="20"/>
      <c r="CV122" s="20"/>
      <c r="CW122" s="20"/>
      <c r="CX122" s="20"/>
      <c r="CY122" s="20"/>
      <c r="CZ122" s="20"/>
      <c r="DA122" s="20"/>
      <c r="DB122" s="20"/>
      <c r="DC122" s="20"/>
      <c r="DD122" s="20"/>
      <c r="DE122" s="20"/>
      <c r="DF122" s="50"/>
      <c r="DG122" s="24"/>
      <c r="DH122" s="24"/>
      <c r="DI122" s="35">
        <v>361.0</v>
      </c>
      <c r="DJ122" s="24">
        <v>1029.0</v>
      </c>
      <c r="DK122" s="227">
        <v>361.0</v>
      </c>
      <c r="DL122" s="24"/>
      <c r="DM122" s="24">
        <v>29170.0</v>
      </c>
      <c r="DN122" s="20"/>
      <c r="DO122" s="20"/>
      <c r="DP122" s="20"/>
      <c r="DQ122" s="20"/>
      <c r="DR122" s="20"/>
      <c r="DS122" s="20"/>
      <c r="DT122" s="20"/>
    </row>
    <row r="123">
      <c r="A123" s="18">
        <v>2006.0</v>
      </c>
      <c r="B123" s="20"/>
      <c r="C123" s="20"/>
      <c r="D123" s="20"/>
      <c r="E123" s="20"/>
      <c r="F123" s="20"/>
      <c r="G123" s="20"/>
      <c r="H123" s="20"/>
      <c r="I123" s="20"/>
      <c r="J123" s="20"/>
      <c r="K123" s="24"/>
      <c r="L123" s="24"/>
      <c r="M123" s="24">
        <v>521.0</v>
      </c>
      <c r="N123" s="20"/>
      <c r="O123" s="20"/>
      <c r="P123" s="20"/>
      <c r="Q123" s="20"/>
      <c r="R123" s="20"/>
      <c r="S123" s="20"/>
      <c r="T123" s="20"/>
      <c r="U123" s="20"/>
      <c r="V123" s="20"/>
      <c r="W123" s="20"/>
      <c r="X123" s="24">
        <v>398.0</v>
      </c>
      <c r="Y123" s="20"/>
      <c r="Z123" s="20"/>
      <c r="AA123" s="20"/>
      <c r="AB123" s="20"/>
      <c r="AC123" s="20"/>
      <c r="AD123" s="20"/>
      <c r="AE123" s="20"/>
      <c r="AF123" s="20"/>
      <c r="AG123" s="20"/>
      <c r="AH123" s="20"/>
      <c r="AI123" s="22">
        <v>51.0</v>
      </c>
      <c r="AJ123" s="20"/>
      <c r="AK123" s="20"/>
      <c r="AL123" s="20"/>
      <c r="AM123" s="20"/>
      <c r="AN123" s="22"/>
      <c r="AO123" s="22"/>
      <c r="AP123" s="22"/>
      <c r="AQ123" s="22">
        <v>32.0</v>
      </c>
      <c r="AR123" s="20"/>
      <c r="AS123" s="22">
        <v>1151.0</v>
      </c>
      <c r="AT123" s="20"/>
      <c r="AU123" s="20"/>
      <c r="AV123" s="20"/>
      <c r="AW123" s="20"/>
      <c r="AX123" s="20"/>
      <c r="AY123" s="20"/>
      <c r="AZ123" s="20"/>
      <c r="BA123" s="20"/>
      <c r="BB123" s="20"/>
      <c r="BC123" s="20"/>
      <c r="BD123" s="20"/>
      <c r="BE123" s="20"/>
      <c r="BF123" s="20"/>
      <c r="BG123" s="15">
        <v>32.0</v>
      </c>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2">
        <v>287.0</v>
      </c>
      <c r="CD123" s="146">
        <v>28.0</v>
      </c>
      <c r="CE123" s="20"/>
      <c r="CF123" s="20"/>
      <c r="CG123" s="20"/>
      <c r="CH123" s="20"/>
      <c r="CI123" s="20"/>
      <c r="CJ123" s="20"/>
      <c r="CK123" s="20"/>
      <c r="CL123" s="20"/>
      <c r="CM123" s="20"/>
      <c r="CN123" s="20"/>
      <c r="CO123" s="20"/>
      <c r="CP123" s="20"/>
      <c r="CQ123" s="24">
        <v>22.0</v>
      </c>
      <c r="CR123" s="20"/>
      <c r="CS123" s="20"/>
      <c r="CT123" s="20"/>
      <c r="CU123" s="20"/>
      <c r="CV123" s="20"/>
      <c r="CW123" s="20"/>
      <c r="CX123" s="20"/>
      <c r="CY123" s="20"/>
      <c r="CZ123" s="20"/>
      <c r="DA123" s="20"/>
      <c r="DB123" s="20"/>
      <c r="DC123" s="20"/>
      <c r="DD123" s="20"/>
      <c r="DE123" s="20"/>
      <c r="DF123" s="50"/>
      <c r="DG123" s="24"/>
      <c r="DH123" s="24"/>
      <c r="DI123" s="35">
        <v>314.0</v>
      </c>
      <c r="DJ123" s="24">
        <v>971.0</v>
      </c>
      <c r="DK123" s="227">
        <v>314.0</v>
      </c>
      <c r="DL123" s="24"/>
      <c r="DM123" s="24">
        <v>29261.0</v>
      </c>
      <c r="DN123" s="20"/>
      <c r="DO123" s="20"/>
      <c r="DP123" s="20"/>
      <c r="DQ123" s="20"/>
      <c r="DR123" s="20"/>
      <c r="DS123" s="20"/>
      <c r="DT123" s="20"/>
    </row>
    <row r="124">
      <c r="A124" s="18">
        <v>2007.0</v>
      </c>
      <c r="B124" s="20"/>
      <c r="C124" s="20"/>
      <c r="D124" s="20"/>
      <c r="E124" s="20"/>
      <c r="F124" s="20"/>
      <c r="G124" s="20"/>
      <c r="H124" s="20"/>
      <c r="I124" s="20"/>
      <c r="J124" s="20"/>
      <c r="K124" s="24"/>
      <c r="L124" s="24"/>
      <c r="M124" s="24">
        <v>542.0</v>
      </c>
      <c r="N124" s="20"/>
      <c r="O124" s="20"/>
      <c r="P124" s="20"/>
      <c r="Q124" s="20"/>
      <c r="R124" s="20"/>
      <c r="S124" s="20"/>
      <c r="T124" s="20"/>
      <c r="U124" s="20"/>
      <c r="V124" s="20"/>
      <c r="W124" s="20"/>
      <c r="X124" s="24">
        <v>371.0</v>
      </c>
      <c r="Y124" s="20"/>
      <c r="Z124" s="20"/>
      <c r="AA124" s="20"/>
      <c r="AB124" s="20"/>
      <c r="AC124" s="20"/>
      <c r="AD124" s="20"/>
      <c r="AE124" s="20"/>
      <c r="AF124" s="20"/>
      <c r="AG124" s="20"/>
      <c r="AH124" s="20"/>
      <c r="AI124" s="22">
        <v>32.0</v>
      </c>
      <c r="AJ124" s="20"/>
      <c r="AK124" s="20"/>
      <c r="AL124" s="20"/>
      <c r="AM124" s="20"/>
      <c r="AN124" s="22"/>
      <c r="AO124" s="22"/>
      <c r="AP124" s="22"/>
      <c r="AQ124" s="22">
        <v>57.0</v>
      </c>
      <c r="AR124" s="20"/>
      <c r="AS124" s="22">
        <v>987.0</v>
      </c>
      <c r="AT124" s="20"/>
      <c r="AU124" s="20"/>
      <c r="AV124" s="20"/>
      <c r="AW124" s="20"/>
      <c r="AX124" s="20"/>
      <c r="AY124" s="20"/>
      <c r="AZ124" s="20"/>
      <c r="BA124" s="20"/>
      <c r="BB124" s="20"/>
      <c r="BC124" s="20"/>
      <c r="BD124" s="20"/>
      <c r="BE124" s="20"/>
      <c r="BF124" s="20"/>
      <c r="BG124" s="15">
        <v>20.0</v>
      </c>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2">
        <v>285.0</v>
      </c>
      <c r="CD124" s="146">
        <v>38.0</v>
      </c>
      <c r="CE124" s="20"/>
      <c r="CF124" s="20"/>
      <c r="CG124" s="20"/>
      <c r="CH124" s="20"/>
      <c r="CI124" s="20"/>
      <c r="CJ124" s="20"/>
      <c r="CK124" s="20"/>
      <c r="CL124" s="20"/>
      <c r="CM124" s="20"/>
      <c r="CN124" s="20"/>
      <c r="CO124" s="20"/>
      <c r="CP124" s="20"/>
      <c r="CQ124" s="24">
        <v>23.0</v>
      </c>
      <c r="CR124" s="20"/>
      <c r="CS124" s="20"/>
      <c r="CT124" s="20"/>
      <c r="CU124" s="20"/>
      <c r="CV124" s="20"/>
      <c r="CW124" s="20"/>
      <c r="CX124" s="20"/>
      <c r="CY124" s="20"/>
      <c r="CZ124" s="20"/>
      <c r="DA124" s="20"/>
      <c r="DB124" s="20"/>
      <c r="DC124" s="20"/>
      <c r="DD124" s="20"/>
      <c r="DE124" s="20"/>
      <c r="DF124" s="50"/>
      <c r="DG124" s="24"/>
      <c r="DH124" s="24"/>
      <c r="DI124" s="35">
        <v>308.0</v>
      </c>
      <c r="DJ124" s="24">
        <v>856.0</v>
      </c>
      <c r="DK124" s="227">
        <v>308.0</v>
      </c>
      <c r="DL124" s="24"/>
      <c r="DM124" s="24">
        <v>28563.0</v>
      </c>
      <c r="DN124" s="20"/>
      <c r="DO124" s="20"/>
      <c r="DP124" s="20"/>
      <c r="DQ124" s="20"/>
      <c r="DR124" s="20"/>
      <c r="DS124" s="20"/>
      <c r="DT124" s="20"/>
    </row>
    <row r="125">
      <c r="A125" s="18">
        <v>2008.0</v>
      </c>
      <c r="B125" s="20"/>
      <c r="C125" s="20"/>
      <c r="D125" s="20"/>
      <c r="E125" s="20"/>
      <c r="F125" s="20"/>
      <c r="G125" s="20"/>
      <c r="H125" s="20"/>
      <c r="I125" s="20"/>
      <c r="J125" s="20"/>
      <c r="K125" s="24"/>
      <c r="L125" s="24"/>
      <c r="M125" s="24">
        <v>558.0</v>
      </c>
      <c r="N125" s="20"/>
      <c r="O125" s="20"/>
      <c r="P125" s="20"/>
      <c r="Q125" s="20"/>
      <c r="R125" s="20"/>
      <c r="S125" s="20"/>
      <c r="T125" s="20"/>
      <c r="U125" s="20"/>
      <c r="V125" s="20"/>
      <c r="W125" s="20"/>
      <c r="X125" s="24">
        <v>367.0</v>
      </c>
      <c r="Y125" s="20"/>
      <c r="Z125" s="20"/>
      <c r="AA125" s="20"/>
      <c r="AB125" s="20"/>
      <c r="AC125" s="20"/>
      <c r="AD125" s="20"/>
      <c r="AE125" s="20"/>
      <c r="AF125" s="20"/>
      <c r="AG125" s="20"/>
      <c r="AH125" s="20"/>
      <c r="AI125" s="22">
        <v>40.0</v>
      </c>
      <c r="AJ125" s="20"/>
      <c r="AK125" s="20"/>
      <c r="AL125" s="20"/>
      <c r="AM125" s="20"/>
      <c r="AN125" s="22"/>
      <c r="AO125" s="22"/>
      <c r="AP125" s="22"/>
      <c r="AQ125" s="22">
        <v>61.0</v>
      </c>
      <c r="AR125" s="20"/>
      <c r="AS125" s="22">
        <v>1001.0</v>
      </c>
      <c r="AT125" s="20"/>
      <c r="AU125" s="20"/>
      <c r="AV125" s="20"/>
      <c r="AW125" s="20"/>
      <c r="AX125" s="20"/>
      <c r="AY125" s="20"/>
      <c r="AZ125" s="20"/>
      <c r="BA125" s="20"/>
      <c r="BB125" s="20"/>
      <c r="BC125" s="20"/>
      <c r="BD125" s="20"/>
      <c r="BE125" s="20"/>
      <c r="BF125" s="20"/>
      <c r="BG125" s="15">
        <v>38.0</v>
      </c>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2">
        <v>244.0</v>
      </c>
      <c r="CD125" s="146">
        <v>24.0</v>
      </c>
      <c r="CE125" s="20"/>
      <c r="CF125" s="20"/>
      <c r="CG125" s="20"/>
      <c r="CH125" s="20"/>
      <c r="CI125" s="20"/>
      <c r="CJ125" s="20"/>
      <c r="CK125" s="20"/>
      <c r="CL125" s="20"/>
      <c r="CM125" s="20"/>
      <c r="CN125" s="20"/>
      <c r="CO125" s="20"/>
      <c r="CP125" s="20"/>
      <c r="CQ125" s="24">
        <v>28.0</v>
      </c>
      <c r="CR125" s="20"/>
      <c r="CS125" s="20"/>
      <c r="CT125" s="20"/>
      <c r="CU125" s="20"/>
      <c r="CV125" s="20"/>
      <c r="CW125" s="20"/>
      <c r="CX125" s="20"/>
      <c r="CY125" s="20"/>
      <c r="CZ125" s="20"/>
      <c r="DA125" s="20"/>
      <c r="DB125" s="20"/>
      <c r="DC125" s="20"/>
      <c r="DD125" s="20"/>
      <c r="DE125" s="20"/>
      <c r="DF125" s="50"/>
      <c r="DG125" s="24"/>
      <c r="DH125" s="24"/>
      <c r="DI125" s="35">
        <v>299.0</v>
      </c>
      <c r="DJ125" s="24">
        <v>828.0</v>
      </c>
      <c r="DK125" s="227">
        <v>299.0</v>
      </c>
      <c r="DL125" s="24"/>
      <c r="DM125" s="24">
        <v>27608.0</v>
      </c>
      <c r="DN125" s="20"/>
      <c r="DO125" s="20"/>
      <c r="DP125" s="20"/>
      <c r="DQ125" s="20"/>
      <c r="DR125" s="20"/>
      <c r="DS125" s="20"/>
      <c r="DT125" s="20"/>
    </row>
    <row r="126">
      <c r="A126" s="18">
        <v>2009.0</v>
      </c>
      <c r="B126" s="20"/>
      <c r="C126" s="20"/>
      <c r="D126" s="20"/>
      <c r="E126" s="20"/>
      <c r="F126" s="20"/>
      <c r="G126" s="20"/>
      <c r="H126" s="20"/>
      <c r="I126" s="20"/>
      <c r="J126" s="20"/>
      <c r="K126" s="24"/>
      <c r="L126" s="24"/>
      <c r="M126" s="24">
        <v>585.0</v>
      </c>
      <c r="N126" s="20"/>
      <c r="O126" s="20"/>
      <c r="P126" s="20"/>
      <c r="Q126" s="20"/>
      <c r="R126" s="20"/>
      <c r="S126" s="20"/>
      <c r="T126" s="20"/>
      <c r="U126" s="20"/>
      <c r="V126" s="20"/>
      <c r="W126" s="20"/>
      <c r="X126" s="24">
        <v>296.0</v>
      </c>
      <c r="Y126" s="20"/>
      <c r="Z126" s="20"/>
      <c r="AA126" s="20"/>
      <c r="AB126" s="20"/>
      <c r="AC126" s="20"/>
      <c r="AD126" s="20"/>
      <c r="AE126" s="20"/>
      <c r="AF126" s="20"/>
      <c r="AG126" s="20"/>
      <c r="AH126" s="20"/>
      <c r="AI126" s="22">
        <v>36.0</v>
      </c>
      <c r="AJ126" s="20"/>
      <c r="AK126" s="20"/>
      <c r="AL126" s="20"/>
      <c r="AM126" s="20"/>
      <c r="AN126" s="22"/>
      <c r="AO126" s="22"/>
      <c r="AP126" s="22"/>
      <c r="AQ126" s="22">
        <v>38.0</v>
      </c>
      <c r="AR126" s="20"/>
      <c r="AS126" s="22">
        <v>735.0</v>
      </c>
      <c r="AT126" s="20"/>
      <c r="AU126" s="20"/>
      <c r="AV126" s="20"/>
      <c r="AW126" s="20"/>
      <c r="AX126" s="20"/>
      <c r="AY126" s="20"/>
      <c r="AZ126" s="20"/>
      <c r="BA126" s="20"/>
      <c r="BB126" s="20"/>
      <c r="BC126" s="20"/>
      <c r="BD126" s="20"/>
      <c r="BE126" s="20"/>
      <c r="BF126" s="20"/>
      <c r="BG126" s="15">
        <v>31.0</v>
      </c>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2">
        <v>179.0</v>
      </c>
      <c r="CD126" s="146">
        <v>33.0</v>
      </c>
      <c r="CE126" s="20"/>
      <c r="CF126" s="20"/>
      <c r="CG126" s="20"/>
      <c r="CH126" s="20"/>
      <c r="CI126" s="20"/>
      <c r="CJ126" s="20"/>
      <c r="CK126" s="20"/>
      <c r="CL126" s="20"/>
      <c r="CM126" s="20"/>
      <c r="CN126" s="20"/>
      <c r="CO126" s="20"/>
      <c r="CP126" s="20"/>
      <c r="CQ126" s="24">
        <v>21.0</v>
      </c>
      <c r="CR126" s="20"/>
      <c r="CS126" s="20"/>
      <c r="CT126" s="20"/>
      <c r="CU126" s="20"/>
      <c r="CV126" s="20"/>
      <c r="CW126" s="20"/>
      <c r="CX126" s="20"/>
      <c r="CY126" s="20"/>
      <c r="CZ126" s="20"/>
      <c r="DA126" s="20"/>
      <c r="DB126" s="20"/>
      <c r="DC126" s="20"/>
      <c r="DD126" s="20"/>
      <c r="DE126" s="20"/>
      <c r="DF126" s="50"/>
      <c r="DG126" s="24"/>
      <c r="DH126" s="24"/>
      <c r="DI126" s="35">
        <v>226.0</v>
      </c>
      <c r="DJ126" s="24">
        <v>713.0</v>
      </c>
      <c r="DK126" s="227">
        <v>226.0</v>
      </c>
      <c r="DL126" s="24"/>
      <c r="DM126" s="24">
        <v>23902.0</v>
      </c>
      <c r="DN126" s="20"/>
      <c r="DO126" s="20"/>
      <c r="DP126" s="20"/>
      <c r="DQ126" s="20"/>
      <c r="DR126" s="20"/>
      <c r="DS126" s="20"/>
      <c r="DT126" s="20"/>
    </row>
    <row r="127">
      <c r="A127" s="18">
        <v>2010.0</v>
      </c>
      <c r="B127" s="20"/>
      <c r="C127" s="20"/>
      <c r="D127" s="20"/>
      <c r="E127" s="20"/>
      <c r="F127" s="20"/>
      <c r="G127" s="20"/>
      <c r="H127" s="20"/>
      <c r="I127" s="20"/>
      <c r="J127" s="20"/>
      <c r="K127" s="24"/>
      <c r="L127" s="24"/>
      <c r="M127" s="24">
        <v>611.0</v>
      </c>
      <c r="N127" s="20"/>
      <c r="O127" s="20"/>
      <c r="P127" s="20"/>
      <c r="Q127" s="20"/>
      <c r="R127" s="20"/>
      <c r="S127" s="20"/>
      <c r="T127" s="20"/>
      <c r="U127" s="20"/>
      <c r="V127" s="20"/>
      <c r="W127" s="20"/>
      <c r="X127" s="24">
        <v>276.0</v>
      </c>
      <c r="Y127" s="20"/>
      <c r="Z127" s="20"/>
      <c r="AA127" s="20"/>
      <c r="AB127" s="22"/>
      <c r="AC127" s="22">
        <v>96000.0</v>
      </c>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15">
        <v>19.0</v>
      </c>
      <c r="BH127" s="40" t="s">
        <v>626</v>
      </c>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146">
        <v>23.0</v>
      </c>
      <c r="CE127" s="20"/>
      <c r="CF127" s="20"/>
      <c r="CG127" s="20"/>
      <c r="CH127" s="20"/>
      <c r="CI127" s="20"/>
      <c r="CJ127" s="20"/>
      <c r="CK127" s="20"/>
      <c r="CL127" s="20"/>
      <c r="CM127" s="20"/>
      <c r="CN127" s="20"/>
      <c r="CO127" s="20"/>
      <c r="CP127" s="20"/>
      <c r="CQ127" s="24">
        <v>17.0</v>
      </c>
      <c r="CR127" s="20"/>
      <c r="CS127" s="20"/>
      <c r="CT127" s="20"/>
      <c r="CU127" s="20"/>
      <c r="CV127" s="20"/>
      <c r="CW127" s="20"/>
      <c r="CX127" s="20"/>
      <c r="CY127" s="20"/>
      <c r="CZ127" s="20"/>
      <c r="DA127" s="20"/>
      <c r="DB127" s="20"/>
      <c r="DC127" s="20"/>
      <c r="DD127" s="20"/>
      <c r="DE127" s="20"/>
      <c r="DF127" s="50"/>
      <c r="DG127" s="174"/>
      <c r="DH127" s="174"/>
      <c r="DI127" s="222"/>
      <c r="DJ127" s="24">
        <v>770.0</v>
      </c>
      <c r="DK127" s="20"/>
      <c r="DL127" s="24"/>
      <c r="DM127" s="24">
        <v>21686.0</v>
      </c>
      <c r="DN127" s="20"/>
      <c r="DO127" s="20"/>
      <c r="DP127" s="20"/>
      <c r="DQ127" s="20"/>
      <c r="DR127" s="20"/>
      <c r="DS127" s="20"/>
      <c r="DT127" s="20"/>
    </row>
    <row r="128">
      <c r="A128" s="18">
        <v>2011.0</v>
      </c>
      <c r="B128" s="20"/>
      <c r="C128" s="20"/>
      <c r="D128" s="20"/>
      <c r="E128" s="20"/>
      <c r="F128" s="20"/>
      <c r="G128" s="20"/>
      <c r="H128" s="20"/>
      <c r="I128" s="20"/>
      <c r="J128" s="20"/>
      <c r="K128" s="24"/>
      <c r="L128" s="24"/>
      <c r="M128" s="24">
        <v>619.0</v>
      </c>
      <c r="N128" s="20"/>
      <c r="O128" s="20"/>
      <c r="P128" s="20"/>
      <c r="Q128" s="20"/>
      <c r="R128" s="20"/>
      <c r="S128" s="20"/>
      <c r="T128" s="20"/>
      <c r="U128" s="20"/>
      <c r="V128" s="20"/>
      <c r="W128" s="20"/>
      <c r="X128" s="24">
        <v>234.0</v>
      </c>
      <c r="Y128" s="20"/>
      <c r="Z128" s="20"/>
      <c r="AA128" s="20"/>
      <c r="AB128" s="22"/>
      <c r="AC128" s="22">
        <v>121000.0</v>
      </c>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30" t="s">
        <v>627</v>
      </c>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146">
        <v>22.0</v>
      </c>
      <c r="CE128" s="20"/>
      <c r="CF128" s="20"/>
      <c r="CG128" s="20"/>
      <c r="CH128" s="20"/>
      <c r="CI128" s="20"/>
      <c r="CJ128" s="20"/>
      <c r="CK128" s="20"/>
      <c r="CL128" s="20"/>
      <c r="CM128" s="20"/>
      <c r="CN128" s="20"/>
      <c r="CO128" s="20"/>
      <c r="CP128" s="20"/>
      <c r="CQ128" s="24">
        <v>23.0</v>
      </c>
      <c r="CR128" s="20"/>
      <c r="CS128" s="20"/>
      <c r="CT128" s="20"/>
      <c r="CU128" s="20"/>
      <c r="CV128" s="20"/>
      <c r="CW128" s="20"/>
      <c r="CX128" s="20"/>
      <c r="CY128" s="20"/>
      <c r="CZ128" s="20"/>
      <c r="DA128" s="20"/>
      <c r="DB128" s="20"/>
      <c r="DC128" s="20"/>
      <c r="DD128" s="20"/>
      <c r="DE128" s="20"/>
      <c r="DF128" s="50"/>
      <c r="DG128" s="174"/>
      <c r="DH128" s="174"/>
      <c r="DI128" s="222"/>
      <c r="DJ128" s="22">
        <v>569.0</v>
      </c>
      <c r="DK128" s="20"/>
      <c r="DL128" s="24"/>
      <c r="DM128" s="24">
        <v>20080.0</v>
      </c>
      <c r="DN128" s="20"/>
      <c r="DO128" s="20"/>
      <c r="DP128" s="20"/>
      <c r="DQ128" s="20"/>
      <c r="DR128" s="20"/>
      <c r="DS128" s="20"/>
      <c r="DT128" s="20"/>
    </row>
    <row r="129">
      <c r="A129" s="18">
        <v>2012.0</v>
      </c>
      <c r="B129" s="20"/>
      <c r="C129" s="20"/>
      <c r="D129" s="20"/>
      <c r="E129" s="20"/>
      <c r="F129" s="20"/>
      <c r="G129" s="20"/>
      <c r="H129" s="20"/>
      <c r="I129" s="20"/>
      <c r="J129" s="20"/>
      <c r="K129" s="24"/>
      <c r="L129" s="24"/>
      <c r="M129" s="24">
        <v>629.0</v>
      </c>
      <c r="N129" s="20"/>
      <c r="O129" s="20"/>
      <c r="P129" s="20"/>
      <c r="Q129" s="20"/>
      <c r="R129" s="20"/>
      <c r="S129" s="20"/>
      <c r="T129" s="20"/>
      <c r="U129" s="20"/>
      <c r="V129" s="20"/>
      <c r="W129" s="20"/>
      <c r="X129" s="24">
        <v>223.0</v>
      </c>
      <c r="Y129" s="20"/>
      <c r="Z129" s="20"/>
      <c r="AA129" s="20"/>
      <c r="AB129" s="22"/>
      <c r="AC129" s="22">
        <v>146000.0</v>
      </c>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146">
        <v>22.0</v>
      </c>
      <c r="CE129" s="20"/>
      <c r="CF129" s="20"/>
      <c r="CG129" s="20"/>
      <c r="CH129" s="20"/>
      <c r="CI129" s="20"/>
      <c r="CJ129" s="20"/>
      <c r="CK129" s="20"/>
      <c r="CL129" s="20"/>
      <c r="CM129" s="20"/>
      <c r="CN129" s="20"/>
      <c r="CO129" s="20"/>
      <c r="CP129" s="20"/>
      <c r="CQ129" s="24">
        <v>21.0</v>
      </c>
      <c r="CR129" s="20"/>
      <c r="CS129" s="20"/>
      <c r="CT129" s="20"/>
      <c r="CU129" s="20"/>
      <c r="CV129" s="20"/>
      <c r="CW129" s="20"/>
      <c r="CX129" s="20"/>
      <c r="CY129" s="20"/>
      <c r="CZ129" s="20"/>
      <c r="DA129" s="20"/>
      <c r="DB129" s="20"/>
      <c r="DC129" s="20"/>
      <c r="DD129" s="20"/>
      <c r="DE129" s="20"/>
      <c r="DF129" s="50"/>
      <c r="DG129" s="174"/>
      <c r="DH129" s="174"/>
      <c r="DI129" s="222"/>
      <c r="DJ129" s="20"/>
      <c r="DK129" s="20"/>
      <c r="DL129" s="24"/>
      <c r="DM129" s="24">
        <v>19201.0</v>
      </c>
      <c r="DN129" s="20"/>
      <c r="DO129" s="20"/>
      <c r="DP129" s="20"/>
      <c r="DQ129" s="20"/>
      <c r="DR129" s="20"/>
      <c r="DS129" s="20"/>
      <c r="DT129" s="20"/>
    </row>
    <row r="130">
      <c r="A130" s="18">
        <v>2013.0</v>
      </c>
      <c r="B130" s="20"/>
      <c r="C130" s="20"/>
      <c r="D130" s="20"/>
      <c r="E130" s="20"/>
      <c r="F130" s="20"/>
      <c r="G130" s="20"/>
      <c r="H130" s="20"/>
      <c r="I130" s="20"/>
      <c r="J130" s="20"/>
      <c r="K130" s="20"/>
      <c r="L130" s="20"/>
      <c r="M130" s="20"/>
      <c r="N130" s="20"/>
      <c r="O130" s="20"/>
      <c r="P130" s="20"/>
      <c r="Q130" s="20"/>
      <c r="R130" s="20"/>
      <c r="S130" s="20"/>
      <c r="T130" s="20"/>
      <c r="U130" s="20"/>
      <c r="V130" s="20"/>
      <c r="W130" s="20"/>
      <c r="X130" s="24">
        <v>226.0</v>
      </c>
      <c r="Y130" s="20"/>
      <c r="Z130" s="20"/>
      <c r="AA130" s="20"/>
      <c r="AB130" s="22"/>
      <c r="AC130" s="22">
        <v>174000.0</v>
      </c>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146">
        <v>18.0</v>
      </c>
      <c r="CE130" s="20"/>
      <c r="CF130" s="20"/>
      <c r="CG130" s="20"/>
      <c r="CH130" s="20"/>
      <c r="CI130" s="20"/>
      <c r="CJ130" s="20"/>
      <c r="CK130" s="20"/>
      <c r="CL130" s="20"/>
      <c r="CM130" s="20"/>
      <c r="CN130" s="20"/>
      <c r="CO130" s="20"/>
      <c r="CP130" s="20"/>
      <c r="CQ130" s="24">
        <v>10.0</v>
      </c>
      <c r="CR130" s="20"/>
      <c r="CS130" s="20"/>
      <c r="CT130" s="20"/>
      <c r="CU130" s="20"/>
      <c r="CV130" s="20"/>
      <c r="CW130" s="20"/>
      <c r="CX130" s="20"/>
      <c r="CY130" s="20"/>
      <c r="CZ130" s="20"/>
      <c r="DA130" s="20"/>
      <c r="DB130" s="20"/>
      <c r="DC130" s="20"/>
      <c r="DD130" s="20"/>
      <c r="DE130" s="20"/>
      <c r="DF130" s="50"/>
      <c r="DG130" s="50"/>
      <c r="DH130" s="50"/>
      <c r="DI130" s="50"/>
      <c r="DJ130" s="20"/>
      <c r="DK130" s="20"/>
      <c r="DL130" s="24"/>
      <c r="DM130" s="24">
        <v>19542.0</v>
      </c>
      <c r="DN130" s="20"/>
      <c r="DO130" s="20"/>
      <c r="DP130" s="20"/>
      <c r="DQ130" s="20"/>
      <c r="DR130" s="20"/>
      <c r="DS130" s="20"/>
      <c r="DT130" s="20"/>
    </row>
    <row r="131">
      <c r="A131" s="18">
        <v>2014.0</v>
      </c>
      <c r="B131" s="20"/>
      <c r="C131" s="20"/>
      <c r="D131" s="20"/>
      <c r="E131" s="20"/>
      <c r="F131" s="20"/>
      <c r="G131" s="20"/>
      <c r="H131" s="20"/>
      <c r="I131" s="20"/>
      <c r="J131" s="20"/>
      <c r="K131" s="20"/>
      <c r="L131" s="20"/>
      <c r="M131" s="20"/>
      <c r="N131" s="20"/>
      <c r="O131" s="20"/>
      <c r="P131" s="20"/>
      <c r="Q131" s="20"/>
      <c r="R131" s="20"/>
      <c r="S131" s="20"/>
      <c r="T131" s="20"/>
      <c r="U131" s="20"/>
      <c r="V131" s="20"/>
      <c r="W131" s="20"/>
      <c r="X131" s="24">
        <v>188.0</v>
      </c>
      <c r="Y131" s="20"/>
      <c r="Z131" s="20"/>
      <c r="AA131" s="20"/>
      <c r="AB131" s="22"/>
      <c r="AC131" s="22">
        <v>205000.0</v>
      </c>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4">
        <v>2.0</v>
      </c>
      <c r="CR131" s="20"/>
      <c r="CS131" s="20"/>
      <c r="CT131" s="20"/>
      <c r="CU131" s="20"/>
      <c r="CV131" s="20"/>
      <c r="CW131" s="20"/>
      <c r="CX131" s="20"/>
      <c r="CY131" s="20"/>
      <c r="CZ131" s="20"/>
      <c r="DA131" s="20"/>
      <c r="DB131" s="20"/>
      <c r="DC131" s="20"/>
      <c r="DD131" s="20"/>
      <c r="DE131" s="20"/>
      <c r="DF131" s="50"/>
      <c r="DG131" s="20"/>
      <c r="DH131" s="20"/>
      <c r="DI131" s="20"/>
      <c r="DJ131" s="20"/>
      <c r="DK131" s="20"/>
      <c r="DL131" s="20"/>
      <c r="DM131" s="20"/>
      <c r="DN131" s="20"/>
      <c r="DO131" s="20"/>
      <c r="DP131" s="20"/>
      <c r="DQ131" s="20"/>
      <c r="DR131" s="20"/>
      <c r="DS131" s="20"/>
      <c r="DT131" s="20"/>
    </row>
    <row r="132">
      <c r="A132" s="18">
        <v>2015.0</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146"/>
      <c r="DH132" s="146"/>
      <c r="DI132" s="231" t="s">
        <v>595</v>
      </c>
      <c r="DJ132" s="41" t="s">
        <v>575</v>
      </c>
      <c r="DK132" s="20"/>
      <c r="DL132" s="20"/>
      <c r="DM132" s="20"/>
      <c r="DN132" s="20"/>
      <c r="DO132" s="20"/>
      <c r="DP132" s="20"/>
      <c r="DQ132" s="20"/>
      <c r="DR132" s="20"/>
      <c r="DS132" s="20"/>
      <c r="DT132" s="20"/>
    </row>
    <row r="133">
      <c r="A133" s="19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50"/>
      <c r="DH133" s="50"/>
      <c r="DI133" s="50"/>
      <c r="DJ133" s="20"/>
      <c r="DK133" s="20"/>
      <c r="DL133" s="20"/>
      <c r="DM133" s="20"/>
      <c r="DN133" s="20"/>
      <c r="DO133" s="20"/>
      <c r="DP133" s="20"/>
      <c r="DQ133" s="20"/>
      <c r="DR133" s="20"/>
      <c r="DS133" s="20"/>
      <c r="DT133" s="20"/>
    </row>
    <row r="134">
      <c r="A134" s="19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row>
    <row r="135">
      <c r="A135" s="191"/>
      <c r="B135" s="20"/>
      <c r="C135" s="20"/>
      <c r="D135" s="20"/>
      <c r="E135" s="20"/>
      <c r="F135" s="20"/>
      <c r="G135" s="20"/>
      <c r="H135" s="20"/>
      <c r="I135" s="20"/>
      <c r="J135" s="20"/>
      <c r="K135" s="20"/>
      <c r="L135" s="20"/>
      <c r="M135" s="20"/>
      <c r="N135" s="20"/>
      <c r="O135" s="232"/>
      <c r="P135" s="232"/>
      <c r="Q135" s="232"/>
      <c r="R135" s="232"/>
      <c r="S135" s="232"/>
      <c r="T135" s="232"/>
      <c r="U135" s="232"/>
      <c r="V135" s="232"/>
      <c r="W135" s="232"/>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row>
    <row r="136">
      <c r="A136" s="191"/>
      <c r="B136" s="20"/>
      <c r="C136" s="20"/>
      <c r="D136" s="20"/>
      <c r="E136" s="20"/>
      <c r="F136" s="20"/>
      <c r="G136" s="20"/>
      <c r="H136" s="20"/>
      <c r="I136" s="20"/>
      <c r="J136" s="20"/>
      <c r="K136" s="20"/>
      <c r="L136" s="20"/>
      <c r="M136" s="20"/>
      <c r="N136" s="20"/>
      <c r="O136" s="232"/>
      <c r="P136" s="232"/>
      <c r="Q136" s="232"/>
      <c r="R136" s="232"/>
      <c r="S136" s="232"/>
      <c r="T136" s="232"/>
      <c r="U136" s="232"/>
      <c r="V136" s="232"/>
      <c r="W136" s="232"/>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row>
    <row r="137">
      <c r="A137" s="191"/>
      <c r="B137" s="20"/>
      <c r="C137" s="20"/>
      <c r="D137" s="20"/>
      <c r="E137" s="20"/>
      <c r="F137" s="20"/>
      <c r="G137" s="20"/>
      <c r="H137" s="20"/>
      <c r="I137" s="20"/>
      <c r="J137" s="20"/>
      <c r="K137" s="20"/>
      <c r="L137" s="20"/>
      <c r="M137" s="20"/>
      <c r="N137" s="20"/>
      <c r="O137" s="232"/>
      <c r="P137" s="232"/>
      <c r="Q137" s="232"/>
      <c r="R137" s="232"/>
      <c r="S137" s="232"/>
      <c r="T137" s="232"/>
      <c r="U137" s="227" t="s">
        <v>628</v>
      </c>
      <c r="V137" s="232"/>
      <c r="W137" s="232"/>
      <c r="X137" s="20"/>
      <c r="Y137" s="20"/>
      <c r="Z137" s="22"/>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2" t="s">
        <v>233</v>
      </c>
      <c r="CX137" s="22"/>
      <c r="CY137" s="22" t="s">
        <v>629</v>
      </c>
      <c r="CZ137" s="20"/>
      <c r="DA137" s="20"/>
      <c r="DB137" s="20"/>
      <c r="DC137" s="20"/>
      <c r="DD137" s="20"/>
      <c r="DE137" s="20"/>
      <c r="DF137" s="50"/>
      <c r="DG137" s="50"/>
      <c r="DH137" s="50"/>
      <c r="DI137" s="50"/>
      <c r="DJ137" s="20"/>
      <c r="DK137" s="20"/>
      <c r="DL137" s="20"/>
      <c r="DM137" s="20"/>
      <c r="DN137" s="20"/>
      <c r="DO137" s="20"/>
      <c r="DP137" s="20"/>
      <c r="DQ137" s="20"/>
      <c r="DR137" s="20"/>
      <c r="DS137" s="20"/>
      <c r="DT137" s="20"/>
    </row>
    <row r="138">
      <c r="A138" s="191"/>
      <c r="B138" s="20"/>
      <c r="C138" s="20"/>
      <c r="D138" s="20"/>
      <c r="E138" s="20"/>
      <c r="F138" s="20"/>
      <c r="G138" s="20"/>
      <c r="H138" s="20"/>
      <c r="I138" s="20"/>
      <c r="J138" s="20"/>
      <c r="K138" s="20"/>
      <c r="L138" s="20"/>
      <c r="M138" s="20"/>
      <c r="N138" s="20"/>
      <c r="O138" s="232"/>
      <c r="P138" s="227" t="s">
        <v>630</v>
      </c>
      <c r="Q138" s="227" t="s">
        <v>631</v>
      </c>
      <c r="R138" s="227" t="s">
        <v>632</v>
      </c>
      <c r="S138" s="232"/>
      <c r="T138" s="232"/>
      <c r="U138" s="227" t="s">
        <v>633</v>
      </c>
      <c r="V138" s="227" t="s">
        <v>634</v>
      </c>
      <c r="W138" s="227" t="s">
        <v>632</v>
      </c>
      <c r="X138" s="20"/>
      <c r="Y138" s="9" t="s">
        <v>628</v>
      </c>
      <c r="Z138" s="233"/>
      <c r="AA138" s="234"/>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2"/>
      <c r="CY138" s="22">
        <v>2002.0</v>
      </c>
      <c r="CZ138" s="22"/>
      <c r="DA138" s="22">
        <v>2003.0</v>
      </c>
      <c r="DB138" s="22"/>
      <c r="DC138" s="22"/>
      <c r="DD138" s="22">
        <v>2004.0</v>
      </c>
      <c r="DE138" s="22">
        <v>2005.0</v>
      </c>
      <c r="DF138" s="146">
        <v>2006.0</v>
      </c>
      <c r="DG138" s="146"/>
      <c r="DH138" s="146"/>
      <c r="DI138" s="146">
        <v>2007.0</v>
      </c>
      <c r="DJ138" s="146">
        <v>2008.0</v>
      </c>
      <c r="DK138" s="22">
        <v>2009.0</v>
      </c>
      <c r="DL138" s="22"/>
      <c r="DM138" s="22">
        <v>2010.0</v>
      </c>
      <c r="DN138" s="22"/>
      <c r="DO138" s="22"/>
      <c r="DP138" s="22"/>
      <c r="DQ138" s="22">
        <v>2011.0</v>
      </c>
      <c r="DR138" s="22"/>
      <c r="DS138" s="22">
        <v>2012.0</v>
      </c>
      <c r="DT138" s="20"/>
    </row>
    <row r="139">
      <c r="A139" s="191"/>
      <c r="B139" s="20"/>
      <c r="C139" s="20"/>
      <c r="D139" s="20"/>
      <c r="E139" s="20"/>
      <c r="F139" s="20"/>
      <c r="G139" s="20"/>
      <c r="H139" s="20"/>
      <c r="I139" s="20"/>
      <c r="J139" s="20"/>
      <c r="K139" s="20"/>
      <c r="L139" s="20"/>
      <c r="M139" s="20"/>
      <c r="N139" s="20"/>
      <c r="O139" s="227">
        <v>2000.0</v>
      </c>
      <c r="P139" s="235">
        <v>0.007122560794044664</v>
      </c>
      <c r="Q139" s="227">
        <v>0.05</v>
      </c>
      <c r="R139" s="232" t="str">
        <f t="shared" ref="R139:R152" si="3">P139/(Q139*(1-Q139))</f>
        <v>0.1499486483</v>
      </c>
      <c r="S139" s="232"/>
      <c r="T139" s="227">
        <v>2011.0</v>
      </c>
      <c r="U139" s="235">
        <v>0.002609821894952331</v>
      </c>
      <c r="V139" s="235">
        <v>0.013127599</v>
      </c>
      <c r="W139" s="232" t="str">
        <f t="shared" ref="W139:W140" si="4">U139/(V139*(1-V139))</f>
        <v>0.2014487443</v>
      </c>
      <c r="X139" s="20"/>
      <c r="Z139" s="236" t="s">
        <v>635</v>
      </c>
      <c r="AA139" s="236" t="s">
        <v>636</v>
      </c>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2" t="s">
        <v>637</v>
      </c>
      <c r="CX139" s="22"/>
      <c r="CY139" s="22">
        <v>39.0</v>
      </c>
      <c r="CZ139" s="22"/>
      <c r="DA139" s="22">
        <v>36.0</v>
      </c>
      <c r="DB139" s="22"/>
      <c r="DC139" s="22"/>
      <c r="DD139" s="22">
        <v>36.0</v>
      </c>
      <c r="DE139" s="146">
        <v>44.0</v>
      </c>
      <c r="DF139" s="146">
        <v>46.0</v>
      </c>
      <c r="DG139" s="146"/>
      <c r="DH139" s="146"/>
      <c r="DI139" s="146">
        <v>47.0</v>
      </c>
      <c r="DJ139" s="146">
        <v>47.0</v>
      </c>
      <c r="DK139" s="22">
        <v>28.0</v>
      </c>
      <c r="DL139" s="22"/>
      <c r="DM139" s="22">
        <v>28.0</v>
      </c>
      <c r="DN139" s="22"/>
      <c r="DO139" s="22"/>
      <c r="DP139" s="22"/>
      <c r="DQ139" s="22">
        <v>21.0</v>
      </c>
      <c r="DR139" s="22"/>
      <c r="DS139" s="22">
        <v>16.0</v>
      </c>
      <c r="DT139" s="20"/>
    </row>
    <row r="140">
      <c r="A140" s="191"/>
      <c r="B140" s="20"/>
      <c r="C140" s="20"/>
      <c r="D140" s="20"/>
      <c r="E140" s="20"/>
      <c r="F140" s="20"/>
      <c r="G140" s="20"/>
      <c r="H140" s="20"/>
      <c r="I140" s="20"/>
      <c r="J140" s="20"/>
      <c r="K140" s="20"/>
      <c r="L140" s="20"/>
      <c r="M140" s="20"/>
      <c r="N140" s="20"/>
      <c r="O140" s="227">
        <v>2001.0</v>
      </c>
      <c r="P140" s="235">
        <v>0.005264575682382133</v>
      </c>
      <c r="Q140" s="227">
        <v>0.05</v>
      </c>
      <c r="R140" s="232" t="str">
        <f t="shared" si="3"/>
        <v>0.1108331723</v>
      </c>
      <c r="S140" s="232"/>
      <c r="T140" s="227">
        <v>2012.0</v>
      </c>
      <c r="U140" s="235">
        <v>0.003297395368693313</v>
      </c>
      <c r="V140" s="235">
        <v>0.01404743</v>
      </c>
      <c r="W140" s="232" t="str">
        <f t="shared" si="4"/>
        <v>0.238077374</v>
      </c>
      <c r="X140" s="20"/>
      <c r="Y140" s="237">
        <v>2011.0</v>
      </c>
      <c r="Z140" s="238">
        <v>1100.0</v>
      </c>
      <c r="AA140" s="237">
        <v>0.0024897169596961675</v>
      </c>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2" t="s">
        <v>638</v>
      </c>
      <c r="CX140" s="22"/>
      <c r="CY140" s="22">
        <v>151.0</v>
      </c>
      <c r="CZ140" s="22"/>
      <c r="DA140" s="22">
        <v>157.0</v>
      </c>
      <c r="DB140" s="22"/>
      <c r="DC140" s="22"/>
      <c r="DD140" s="22">
        <v>175.0</v>
      </c>
      <c r="DE140" s="146">
        <v>162.0</v>
      </c>
      <c r="DF140" s="146">
        <v>193.0</v>
      </c>
      <c r="DG140" s="146"/>
      <c r="DH140" s="146"/>
      <c r="DI140" s="146">
        <v>179.0</v>
      </c>
      <c r="DJ140" s="146">
        <v>176.0</v>
      </c>
      <c r="DK140" s="22">
        <v>145.0</v>
      </c>
      <c r="DL140" s="22"/>
      <c r="DM140" s="22">
        <v>151.0</v>
      </c>
      <c r="DN140" s="22"/>
      <c r="DO140" s="22"/>
      <c r="DP140" s="22"/>
      <c r="DQ140" s="22">
        <v>154.0</v>
      </c>
      <c r="DR140" s="22"/>
      <c r="DS140" s="22">
        <v>139.0</v>
      </c>
      <c r="DT140" s="20"/>
    </row>
    <row r="141">
      <c r="A141" s="191"/>
      <c r="B141" s="20"/>
      <c r="C141" s="20"/>
      <c r="D141" s="20"/>
      <c r="E141" s="20"/>
      <c r="F141" s="20"/>
      <c r="G141" s="20"/>
      <c r="H141" s="20"/>
      <c r="I141" s="20"/>
      <c r="J141" s="20"/>
      <c r="K141" s="20"/>
      <c r="L141" s="20"/>
      <c r="M141" s="20"/>
      <c r="N141" s="20"/>
      <c r="O141" s="227">
        <v>2002.0</v>
      </c>
      <c r="P141" s="235">
        <v>0.010700349875930519</v>
      </c>
      <c r="Q141" s="227">
        <v>0.05</v>
      </c>
      <c r="R141" s="232" t="str">
        <f t="shared" si="3"/>
        <v>0.2252705237</v>
      </c>
      <c r="S141" s="232"/>
      <c r="T141" s="227">
        <v>2013.0</v>
      </c>
      <c r="U141" s="235">
        <v>0.003253035789742282</v>
      </c>
      <c r="V141" s="235"/>
      <c r="W141" s="232"/>
      <c r="X141" s="20"/>
      <c r="Y141" s="237">
        <v>2012.0</v>
      </c>
      <c r="Z141" s="238">
        <v>1200.0</v>
      </c>
      <c r="AA141" s="237">
        <v>0.0026757009031962184</v>
      </c>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2" t="s">
        <v>639</v>
      </c>
      <c r="CX141" s="22"/>
      <c r="CY141" s="22">
        <v>553.0</v>
      </c>
      <c r="CZ141" s="22"/>
      <c r="DA141" s="22">
        <v>512.0</v>
      </c>
      <c r="DB141" s="22"/>
      <c r="DC141" s="22"/>
      <c r="DD141" s="22">
        <v>482.0</v>
      </c>
      <c r="DE141" s="146">
        <v>405.0</v>
      </c>
      <c r="DF141" s="146">
        <v>494.0</v>
      </c>
      <c r="DG141" s="146"/>
      <c r="DH141" s="146"/>
      <c r="DI141" s="146">
        <v>520.0</v>
      </c>
      <c r="DJ141" s="146">
        <v>537.0</v>
      </c>
      <c r="DK141" s="22">
        <v>416.0</v>
      </c>
      <c r="DL141" s="22"/>
      <c r="DM141" s="22">
        <v>325.0</v>
      </c>
      <c r="DN141" s="22"/>
      <c r="DO141" s="22"/>
      <c r="DP141" s="22"/>
      <c r="DQ141" s="22">
        <v>329.0</v>
      </c>
      <c r="DR141" s="22"/>
      <c r="DS141" s="22">
        <v>340.0</v>
      </c>
      <c r="DT141" s="20"/>
    </row>
    <row r="142">
      <c r="A142" s="191"/>
      <c r="B142" s="20"/>
      <c r="C142" s="20"/>
      <c r="D142" s="20"/>
      <c r="E142" s="20"/>
      <c r="F142" s="20"/>
      <c r="G142" s="20"/>
      <c r="H142" s="20"/>
      <c r="I142" s="20"/>
      <c r="J142" s="20"/>
      <c r="K142" s="20"/>
      <c r="L142" s="20"/>
      <c r="M142" s="20"/>
      <c r="N142" s="20"/>
      <c r="O142" s="227">
        <v>2003.0</v>
      </c>
      <c r="P142" s="235">
        <v>0.003385389578163771</v>
      </c>
      <c r="Q142" s="235">
        <v>0.1</v>
      </c>
      <c r="R142" s="232" t="str">
        <f t="shared" si="3"/>
        <v>0.03761543976</v>
      </c>
      <c r="S142" s="232"/>
      <c r="T142" s="227">
        <v>2014.0</v>
      </c>
      <c r="U142" s="235">
        <v>0.004704579789862134</v>
      </c>
      <c r="V142" s="235">
        <v>0.02</v>
      </c>
      <c r="W142" s="232" t="str">
        <f>U142/(V142*(1-V142))</f>
        <v>0.2400295811</v>
      </c>
      <c r="X142" s="20"/>
      <c r="Y142" s="237">
        <v>2013.0</v>
      </c>
      <c r="Z142" s="238">
        <v>1300.0</v>
      </c>
      <c r="AA142" s="237">
        <v>0.0028599303778548816</v>
      </c>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2" t="s">
        <v>640</v>
      </c>
      <c r="CX142" s="22"/>
      <c r="CY142" s="22">
        <v>1480.0</v>
      </c>
      <c r="CZ142" s="22"/>
      <c r="DA142" s="22">
        <v>1272.0</v>
      </c>
      <c r="DB142" s="22"/>
      <c r="DC142" s="22"/>
      <c r="DD142" s="22">
        <v>1128.0</v>
      </c>
      <c r="DE142" s="146">
        <v>785.0</v>
      </c>
      <c r="DF142" s="146">
        <v>921.0</v>
      </c>
      <c r="DG142" s="146"/>
      <c r="DH142" s="146"/>
      <c r="DI142" s="146">
        <v>883.0</v>
      </c>
      <c r="DJ142" s="146">
        <v>883.0</v>
      </c>
      <c r="DK142" s="22">
        <v>730.0</v>
      </c>
      <c r="DL142" s="22"/>
      <c r="DM142" s="22">
        <v>634.0</v>
      </c>
      <c r="DN142" s="22"/>
      <c r="DO142" s="22"/>
      <c r="DP142" s="22"/>
      <c r="DQ142" s="22">
        <v>581.0</v>
      </c>
      <c r="DR142" s="22"/>
      <c r="DS142" s="22">
        <v>594.0</v>
      </c>
      <c r="DT142" s="20"/>
    </row>
    <row r="143">
      <c r="A143" s="191"/>
      <c r="B143" s="20"/>
      <c r="C143" s="20"/>
      <c r="D143" s="20"/>
      <c r="E143" s="20"/>
      <c r="F143" s="20"/>
      <c r="G143" s="20"/>
      <c r="H143" s="20"/>
      <c r="I143" s="20"/>
      <c r="J143" s="20"/>
      <c r="K143" s="20"/>
      <c r="L143" s="20"/>
      <c r="M143" s="20"/>
      <c r="N143" s="20"/>
      <c r="O143" s="227">
        <v>2004.0</v>
      </c>
      <c r="P143" s="235">
        <v>0.014826426799007444</v>
      </c>
      <c r="Q143" s="235">
        <v>0.1</v>
      </c>
      <c r="R143" s="232" t="str">
        <f t="shared" si="3"/>
        <v>0.1647380755</v>
      </c>
      <c r="S143" s="232"/>
      <c r="T143" s="232"/>
      <c r="U143" s="232"/>
      <c r="V143" s="232"/>
      <c r="W143" s="232"/>
      <c r="X143" s="20"/>
      <c r="Y143" s="237">
        <v>2014.0</v>
      </c>
      <c r="Z143" s="238">
        <v>1400.0</v>
      </c>
      <c r="AA143" s="237">
        <v>0.003036920690837851</v>
      </c>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2" t="s">
        <v>641</v>
      </c>
      <c r="CX143" s="22"/>
      <c r="CY143" s="22">
        <v>2967.0</v>
      </c>
      <c r="CZ143" s="22"/>
      <c r="DA143" s="22">
        <v>2763.0</v>
      </c>
      <c r="DB143" s="22"/>
      <c r="DC143" s="22"/>
      <c r="DD143" s="22">
        <v>2425.0</v>
      </c>
      <c r="DE143" s="146">
        <v>1682.0</v>
      </c>
      <c r="DF143" s="146">
        <v>1912.0</v>
      </c>
      <c r="DG143" s="146"/>
      <c r="DH143" s="146"/>
      <c r="DI143" s="146">
        <v>1850.0</v>
      </c>
      <c r="DJ143" s="146">
        <v>1635.0</v>
      </c>
      <c r="DK143" s="22">
        <v>1339.0</v>
      </c>
      <c r="DL143" s="22"/>
      <c r="DM143" s="22">
        <v>1034.0</v>
      </c>
      <c r="DN143" s="22"/>
      <c r="DO143" s="22"/>
      <c r="DP143" s="22"/>
      <c r="DQ143" s="22">
        <v>925.0</v>
      </c>
      <c r="DR143" s="22"/>
      <c r="DS143" s="22">
        <v>804.0</v>
      </c>
      <c r="DT143" s="20"/>
    </row>
    <row r="144">
      <c r="A144" s="191"/>
      <c r="B144" s="20"/>
      <c r="C144" s="20"/>
      <c r="D144" s="20"/>
      <c r="E144" s="20"/>
      <c r="F144" s="20"/>
      <c r="G144" s="20"/>
      <c r="H144" s="20"/>
      <c r="I144" s="20"/>
      <c r="J144" s="20"/>
      <c r="K144" s="20"/>
      <c r="L144" s="20"/>
      <c r="M144" s="20"/>
      <c r="N144" s="20"/>
      <c r="O144" s="227">
        <v>2005.0</v>
      </c>
      <c r="P144" s="235">
        <v>0.0055468784119106695</v>
      </c>
      <c r="Q144" s="235">
        <v>0.1</v>
      </c>
      <c r="R144" s="232" t="str">
        <f t="shared" si="3"/>
        <v>0.06163198235</v>
      </c>
      <c r="S144" s="232"/>
      <c r="T144" s="232"/>
      <c r="U144" s="227" t="s">
        <v>642</v>
      </c>
      <c r="V144" s="232"/>
      <c r="W144" s="232"/>
      <c r="X144" s="20"/>
      <c r="Y144" s="237">
        <v>2015.0</v>
      </c>
      <c r="Z144" s="238">
        <v>1400.0</v>
      </c>
      <c r="AA144" s="237">
        <v>0.0029899196992995043</v>
      </c>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2" t="s">
        <v>643</v>
      </c>
      <c r="CX144" s="22"/>
      <c r="CY144" s="22">
        <v>3595.0</v>
      </c>
      <c r="CZ144" s="22"/>
      <c r="DA144" s="22">
        <v>3516.0</v>
      </c>
      <c r="DB144" s="22"/>
      <c r="DC144" s="22"/>
      <c r="DD144" s="22">
        <v>3393.0</v>
      </c>
      <c r="DE144" s="146">
        <v>2636.0</v>
      </c>
      <c r="DF144" s="146">
        <v>3037.0</v>
      </c>
      <c r="DG144" s="146"/>
      <c r="DH144" s="146"/>
      <c r="DI144" s="146">
        <v>2932.0</v>
      </c>
      <c r="DJ144" s="146">
        <v>2713.0</v>
      </c>
      <c r="DK144" s="22">
        <v>2238.0</v>
      </c>
      <c r="DL144" s="22"/>
      <c r="DM144" s="22">
        <v>1851.0</v>
      </c>
      <c r="DN144" s="22"/>
      <c r="DO144" s="22"/>
      <c r="DP144" s="22"/>
      <c r="DQ144" s="22">
        <v>1600.0</v>
      </c>
      <c r="DR144" s="22"/>
      <c r="DS144" s="22">
        <v>1382.0</v>
      </c>
      <c r="DT144" s="20"/>
    </row>
    <row r="145">
      <c r="A145" s="191"/>
      <c r="B145" s="20"/>
      <c r="C145" s="20"/>
      <c r="D145" s="20"/>
      <c r="E145" s="20"/>
      <c r="F145" s="20"/>
      <c r="G145" s="20"/>
      <c r="H145" s="20"/>
      <c r="I145" s="20"/>
      <c r="J145" s="20"/>
      <c r="K145" s="20"/>
      <c r="L145" s="20"/>
      <c r="M145" s="20"/>
      <c r="N145" s="20"/>
      <c r="O145" s="227">
        <v>2006.0</v>
      </c>
      <c r="P145" s="235">
        <v>0.016629029776674936</v>
      </c>
      <c r="Q145" s="235">
        <v>0.1</v>
      </c>
      <c r="R145" s="232" t="str">
        <f t="shared" si="3"/>
        <v>0.1847669975</v>
      </c>
      <c r="S145" s="232"/>
      <c r="T145" s="232"/>
      <c r="U145" s="239" t="s">
        <v>633</v>
      </c>
      <c r="V145" s="227" t="s">
        <v>634</v>
      </c>
      <c r="W145" s="232"/>
      <c r="X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2" t="s">
        <v>644</v>
      </c>
      <c r="CX145" s="22"/>
      <c r="CY145" s="22">
        <v>3294.0</v>
      </c>
      <c r="CZ145" s="22"/>
      <c r="DA145" s="22">
        <v>3234.0</v>
      </c>
      <c r="DB145" s="22"/>
      <c r="DC145" s="22"/>
      <c r="DD145" s="22">
        <v>3251.0</v>
      </c>
      <c r="DE145" s="146">
        <v>2886.0</v>
      </c>
      <c r="DF145" s="146">
        <v>3353.0</v>
      </c>
      <c r="DG145" s="146"/>
      <c r="DH145" s="146"/>
      <c r="DI145" s="146">
        <v>3228.0</v>
      </c>
      <c r="DJ145" s="146">
        <v>3134.0</v>
      </c>
      <c r="DK145" s="22">
        <v>3019.0</v>
      </c>
      <c r="DL145" s="22"/>
      <c r="DM145" s="22">
        <v>2799.0</v>
      </c>
      <c r="DN145" s="22"/>
      <c r="DO145" s="22"/>
      <c r="DP145" s="22"/>
      <c r="DQ145" s="22">
        <v>2602.0</v>
      </c>
      <c r="DR145" s="22"/>
      <c r="DS145" s="22">
        <v>2342.0</v>
      </c>
      <c r="DT145" s="20"/>
    </row>
    <row r="146">
      <c r="A146" s="191"/>
      <c r="B146" s="20"/>
      <c r="C146" s="20"/>
      <c r="D146" s="20"/>
      <c r="E146" s="20"/>
      <c r="F146" s="20"/>
      <c r="G146" s="20"/>
      <c r="H146" s="20"/>
      <c r="I146" s="20"/>
      <c r="J146" s="20"/>
      <c r="K146" s="20"/>
      <c r="L146" s="20"/>
      <c r="M146" s="20"/>
      <c r="N146" s="20"/>
      <c r="O146" s="227">
        <v>2007.0</v>
      </c>
      <c r="P146" s="235">
        <v>0.02010371215880893</v>
      </c>
      <c r="Q146" s="235">
        <v>0.2</v>
      </c>
      <c r="R146" s="232" t="str">
        <f t="shared" si="3"/>
        <v>0.125648201</v>
      </c>
      <c r="S146" s="232"/>
      <c r="T146" s="240">
        <v>2011.0</v>
      </c>
      <c r="U146" s="240">
        <v>0.0024897169596961675</v>
      </c>
      <c r="V146" s="235">
        <v>0.013127599</v>
      </c>
      <c r="W146" s="232" t="str">
        <f t="shared" ref="W146:W147" si="5">U146/(V146*(1-V146))</f>
        <v>0.1921780011</v>
      </c>
      <c r="X146" s="20"/>
      <c r="Y146" s="234"/>
      <c r="Z146" s="236" t="s">
        <v>645</v>
      </c>
      <c r="AA146" s="236" t="s">
        <v>646</v>
      </c>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50"/>
      <c r="DF146" s="50"/>
      <c r="DG146" s="50"/>
      <c r="DH146" s="50"/>
      <c r="DI146" s="50"/>
      <c r="DJ146" s="50"/>
      <c r="DK146" s="20"/>
      <c r="DL146" s="20"/>
      <c r="DM146" s="20"/>
      <c r="DN146" s="20"/>
      <c r="DO146" s="20"/>
      <c r="DP146" s="20"/>
      <c r="DQ146" s="20"/>
      <c r="DR146" s="20"/>
      <c r="DS146" s="20"/>
      <c r="DT146" s="20"/>
    </row>
    <row r="147">
      <c r="A147" s="191"/>
      <c r="B147" s="20"/>
      <c r="C147" s="20"/>
      <c r="D147" s="20"/>
      <c r="E147" s="20"/>
      <c r="F147" s="20"/>
      <c r="G147" s="20"/>
      <c r="H147" s="20"/>
      <c r="I147" s="20"/>
      <c r="J147" s="20"/>
      <c r="K147" s="20"/>
      <c r="L147" s="20"/>
      <c r="M147" s="20"/>
      <c r="N147" s="20"/>
      <c r="O147" s="227">
        <v>2008.0</v>
      </c>
      <c r="P147" s="235">
        <v>0.014487880893300246</v>
      </c>
      <c r="Q147" s="235">
        <v>0.2</v>
      </c>
      <c r="R147" s="232" t="str">
        <f t="shared" si="3"/>
        <v>0.09054925558</v>
      </c>
      <c r="S147" s="232"/>
      <c r="T147" s="240">
        <v>2012.0</v>
      </c>
      <c r="U147" s="240">
        <v>0.0026757009031962184</v>
      </c>
      <c r="V147" s="235">
        <v>0.01404743</v>
      </c>
      <c r="W147" s="232" t="str">
        <f t="shared" si="5"/>
        <v>0.1931900101</v>
      </c>
      <c r="X147" s="20"/>
      <c r="Y147" s="236">
        <v>1997.0</v>
      </c>
      <c r="Z147" s="237">
        <v>1100.0</v>
      </c>
      <c r="AA147" s="237">
        <v>0.0035308039210412098</v>
      </c>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2" t="s">
        <v>647</v>
      </c>
      <c r="CX147" s="50"/>
      <c r="CY147" s="50" t="str">
        <f>SUM(CY139:CY145)</f>
        <v>12079</v>
      </c>
      <c r="CZ147" s="50"/>
      <c r="DA147" s="50" t="str">
        <f>SUM(DA139:DA145)</f>
        <v>11490</v>
      </c>
      <c r="DB147" s="50"/>
      <c r="DC147" s="50"/>
      <c r="DD147" s="50" t="str">
        <f t="shared" ref="DD147:DF147" si="6">SUM(DD139:DD145)</f>
        <v>10890</v>
      </c>
      <c r="DE147" s="50" t="str">
        <f t="shared" si="6"/>
        <v>8600</v>
      </c>
      <c r="DF147" s="50" t="str">
        <f t="shared" si="6"/>
        <v>9956</v>
      </c>
      <c r="DG147" s="50"/>
      <c r="DH147" s="50"/>
      <c r="DI147" s="50" t="str">
        <f t="shared" ref="DI147:DK147" si="7">SUM(DI139:DI145)</f>
        <v>9639</v>
      </c>
      <c r="DJ147" s="50" t="str">
        <f t="shared" si="7"/>
        <v>9125</v>
      </c>
      <c r="DK147" s="20" t="str">
        <f t="shared" si="7"/>
        <v>7915</v>
      </c>
      <c r="DL147" s="20"/>
      <c r="DM147" s="20" t="str">
        <f>SUM(DM139:DM145)</f>
        <v>6822</v>
      </c>
      <c r="DN147" s="20"/>
      <c r="DO147" s="20"/>
      <c r="DP147" s="20"/>
      <c r="DQ147" s="20" t="str">
        <f>SUM(DQ139:DQ145)</f>
        <v>6212</v>
      </c>
      <c r="DR147" s="20"/>
      <c r="DS147" s="20" t="str">
        <f>SUM(DS139:DS145)</f>
        <v>5617</v>
      </c>
      <c r="DT147" s="20"/>
    </row>
    <row r="148">
      <c r="A148" s="191"/>
      <c r="B148" s="20"/>
      <c r="C148" s="20"/>
      <c r="D148" s="20"/>
      <c r="E148" s="20"/>
      <c r="F148" s="20"/>
      <c r="G148" s="20"/>
      <c r="H148" s="20"/>
      <c r="I148" s="20"/>
      <c r="J148" s="20"/>
      <c r="K148" s="20"/>
      <c r="L148" s="20"/>
      <c r="M148" s="20"/>
      <c r="N148" s="20"/>
      <c r="O148" s="227">
        <v>2009.0</v>
      </c>
      <c r="P148" s="235">
        <v>0.014621223325062035</v>
      </c>
      <c r="Q148" s="235">
        <v>0.2</v>
      </c>
      <c r="R148" s="232" t="str">
        <f t="shared" si="3"/>
        <v>0.09138264578</v>
      </c>
      <c r="S148" s="232"/>
      <c r="T148" s="240">
        <v>2013.0</v>
      </c>
      <c r="U148" s="240">
        <v>0.0028599303778548816</v>
      </c>
      <c r="V148" s="235"/>
      <c r="W148" s="232"/>
      <c r="X148" s="20"/>
      <c r="Y148" s="237">
        <v>1998.0</v>
      </c>
      <c r="Z148" s="238">
        <v>1200.0</v>
      </c>
      <c r="AA148" s="237">
        <v>0.0037493988073349863</v>
      </c>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50"/>
      <c r="DF148" s="20"/>
      <c r="DG148" s="20"/>
      <c r="DH148" s="20"/>
      <c r="DI148" s="20"/>
      <c r="DJ148" s="20"/>
      <c r="DK148" s="20"/>
      <c r="DL148" s="20"/>
      <c r="DM148" s="20"/>
      <c r="DN148" s="20"/>
      <c r="DO148" s="20"/>
      <c r="DP148" s="20"/>
      <c r="DQ148" s="20"/>
      <c r="DR148" s="20"/>
      <c r="DS148" s="20"/>
      <c r="DT148" s="20"/>
    </row>
    <row r="149">
      <c r="A149" s="191"/>
      <c r="B149" s="20"/>
      <c r="C149" s="20"/>
      <c r="D149" s="20"/>
      <c r="E149" s="20"/>
      <c r="F149" s="20"/>
      <c r="G149" s="20"/>
      <c r="H149" s="20"/>
      <c r="I149" s="20"/>
      <c r="J149" s="20"/>
      <c r="K149" s="20"/>
      <c r="L149" s="20"/>
      <c r="M149" s="20"/>
      <c r="N149" s="20"/>
      <c r="O149" s="227">
        <v>2010.0</v>
      </c>
      <c r="P149" s="235">
        <v>0.016856049627791563</v>
      </c>
      <c r="Q149" s="235">
        <v>0.2</v>
      </c>
      <c r="R149" s="232" t="str">
        <f t="shared" si="3"/>
        <v>0.1053503102</v>
      </c>
      <c r="S149" s="232"/>
      <c r="T149" s="240">
        <v>2014.0</v>
      </c>
      <c r="U149" s="240">
        <v>0.003036920690837851</v>
      </c>
      <c r="V149" s="235">
        <v>0.02</v>
      </c>
      <c r="W149" s="232" t="str">
        <f>U149/(V149*(1-V149))</f>
        <v>0.1549449332</v>
      </c>
      <c r="X149" s="20"/>
      <c r="Y149" s="237">
        <v>1999.0</v>
      </c>
      <c r="Z149" s="238">
        <v>1400.0</v>
      </c>
      <c r="AA149" s="237">
        <v>0.004253043964323037</v>
      </c>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row>
    <row r="150">
      <c r="A150" s="191"/>
      <c r="B150" s="20"/>
      <c r="C150" s="20"/>
      <c r="D150" s="20"/>
      <c r="E150" s="20"/>
      <c r="F150" s="20"/>
      <c r="G150" s="20"/>
      <c r="H150" s="20"/>
      <c r="I150" s="20"/>
      <c r="J150" s="20"/>
      <c r="K150" s="20"/>
      <c r="L150" s="20"/>
      <c r="M150" s="20"/>
      <c r="N150" s="20"/>
      <c r="O150" s="227">
        <v>2011.0</v>
      </c>
      <c r="P150" s="235">
        <v>0.02313736228287841</v>
      </c>
      <c r="Q150" s="235">
        <v>0.2</v>
      </c>
      <c r="R150" s="232" t="str">
        <f t="shared" si="3"/>
        <v>0.1446085143</v>
      </c>
      <c r="S150" s="232"/>
      <c r="T150" s="240">
        <v>2015.0</v>
      </c>
      <c r="U150" s="240">
        <v>0.0029899196992995043</v>
      </c>
      <c r="V150" s="232"/>
      <c r="W150" s="232"/>
      <c r="X150" s="20"/>
      <c r="Y150" s="237">
        <v>2000.0</v>
      </c>
      <c r="Z150" s="238">
        <v>1600.0</v>
      </c>
      <c r="AA150" s="237">
        <v>0.0047177627897074925</v>
      </c>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50"/>
      <c r="CX150" s="22"/>
      <c r="CY150" s="22"/>
      <c r="CZ150" s="22"/>
      <c r="DA150" s="22"/>
      <c r="DB150" s="22"/>
      <c r="DC150" s="22"/>
      <c r="DD150" s="22"/>
      <c r="DE150" s="22"/>
      <c r="DF150" s="22"/>
      <c r="DG150" s="20"/>
      <c r="DH150" s="20"/>
      <c r="DI150" s="20"/>
      <c r="DJ150" s="50"/>
      <c r="DK150" s="50"/>
      <c r="DL150" s="50"/>
      <c r="DM150" s="50"/>
      <c r="DN150" s="50"/>
      <c r="DO150" s="50"/>
      <c r="DP150" s="50"/>
      <c r="DQ150" s="50"/>
      <c r="DR150" s="50"/>
      <c r="DS150" s="50"/>
      <c r="DT150" s="20"/>
    </row>
    <row r="151">
      <c r="A151" s="191"/>
      <c r="B151" s="20"/>
      <c r="C151" s="20"/>
      <c r="D151" s="20"/>
      <c r="E151" s="20"/>
      <c r="F151" s="20"/>
      <c r="G151" s="20"/>
      <c r="H151" s="20"/>
      <c r="I151" s="20"/>
      <c r="J151" s="20"/>
      <c r="K151" s="20"/>
      <c r="L151" s="20"/>
      <c r="M151" s="20"/>
      <c r="N151" s="20"/>
      <c r="O151" s="227">
        <v>2012.0</v>
      </c>
      <c r="P151" s="235">
        <v>0.016060709677419353</v>
      </c>
      <c r="Q151" s="235">
        <v>0.2</v>
      </c>
      <c r="R151" s="232" t="str">
        <f t="shared" si="3"/>
        <v>0.1003794355</v>
      </c>
      <c r="S151" s="232"/>
      <c r="T151" s="232"/>
      <c r="U151" s="232"/>
      <c r="V151" s="232"/>
      <c r="W151" s="232"/>
      <c r="X151" s="20"/>
      <c r="Y151" s="237">
        <v>2001.0</v>
      </c>
      <c r="Z151" s="238">
        <v>1900.0</v>
      </c>
      <c r="AA151" s="237">
        <v>0.005435433896813322</v>
      </c>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row>
    <row r="152">
      <c r="A152" s="191"/>
      <c r="B152" s="20"/>
      <c r="C152" s="20"/>
      <c r="D152" s="20"/>
      <c r="E152" s="20"/>
      <c r="F152" s="20"/>
      <c r="G152" s="20"/>
      <c r="H152" s="20"/>
      <c r="I152" s="20"/>
      <c r="J152" s="20"/>
      <c r="K152" s="20"/>
      <c r="L152" s="20"/>
      <c r="M152" s="20"/>
      <c r="N152" s="20"/>
      <c r="O152" s="227">
        <v>2013.0</v>
      </c>
      <c r="P152" s="235">
        <v>0.025004320099255583</v>
      </c>
      <c r="Q152" s="235">
        <v>0.13</v>
      </c>
      <c r="R152" s="232" t="str">
        <f t="shared" si="3"/>
        <v>0.2210815217</v>
      </c>
      <c r="S152" s="232"/>
      <c r="T152" s="232"/>
      <c r="U152" s="232"/>
      <c r="V152" s="232"/>
      <c r="W152" s="232"/>
      <c r="X152" s="20"/>
      <c r="Y152" s="237">
        <v>2002.0</v>
      </c>
      <c r="Z152" s="238">
        <v>2200.0</v>
      </c>
      <c r="AA152" s="237">
        <v>0.006100185171120869</v>
      </c>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row>
    <row r="153">
      <c r="A153" s="191"/>
      <c r="B153" s="20"/>
      <c r="C153" s="20"/>
      <c r="D153" s="20"/>
      <c r="E153" s="20"/>
      <c r="F153" s="20"/>
      <c r="G153" s="20"/>
      <c r="H153" s="20"/>
      <c r="I153" s="20"/>
      <c r="J153" s="20"/>
      <c r="K153" s="20"/>
      <c r="L153" s="20"/>
      <c r="M153" s="20"/>
      <c r="N153" s="20"/>
      <c r="O153" s="227">
        <v>2014.0</v>
      </c>
      <c r="P153" s="235">
        <v>0.02398808188585608</v>
      </c>
      <c r="Q153" s="232"/>
      <c r="R153" s="232"/>
      <c r="S153" s="232"/>
      <c r="T153" s="232"/>
      <c r="U153" s="232"/>
      <c r="V153" s="232"/>
      <c r="W153" s="232"/>
      <c r="X153" s="20"/>
      <c r="Y153" s="237">
        <v>2003.0</v>
      </c>
      <c r="Z153" s="238">
        <v>2600.0</v>
      </c>
      <c r="AA153" s="237">
        <v>0.00698900326034314</v>
      </c>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row>
    <row r="154">
      <c r="A154" s="191"/>
      <c r="B154" s="20"/>
      <c r="C154" s="20"/>
      <c r="D154" s="20"/>
      <c r="E154" s="20"/>
      <c r="F154" s="20"/>
      <c r="G154" s="20"/>
      <c r="H154" s="20"/>
      <c r="I154" s="20"/>
      <c r="J154" s="20"/>
      <c r="K154" s="20"/>
      <c r="L154" s="20"/>
      <c r="M154" s="20"/>
      <c r="N154" s="20"/>
      <c r="O154" s="232"/>
      <c r="P154" s="232"/>
      <c r="Q154" s="232"/>
      <c r="R154" s="232"/>
      <c r="S154" s="232"/>
      <c r="T154" s="232"/>
      <c r="U154" s="232"/>
      <c r="V154" s="232"/>
      <c r="W154" s="232"/>
      <c r="X154" s="20"/>
      <c r="Y154" s="237">
        <v>2004.0</v>
      </c>
      <c r="Z154" s="238">
        <v>3000.0</v>
      </c>
      <c r="AA154" s="237">
        <v>0.007831745903703202</v>
      </c>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2" t="s">
        <v>233</v>
      </c>
      <c r="CX154" s="40"/>
      <c r="CY154" s="40" t="s">
        <v>648</v>
      </c>
      <c r="CZ154" s="20"/>
      <c r="DA154" s="20"/>
      <c r="DB154" s="20"/>
      <c r="DC154" s="20"/>
      <c r="DD154" s="20"/>
      <c r="DE154" s="20"/>
      <c r="DF154" s="50"/>
      <c r="DG154" s="50"/>
      <c r="DH154" s="50"/>
      <c r="DI154" s="50"/>
      <c r="DJ154" s="20"/>
      <c r="DK154" s="20"/>
      <c r="DL154" s="20"/>
      <c r="DM154" s="20"/>
      <c r="DN154" s="20"/>
      <c r="DO154" s="20"/>
      <c r="DP154" s="20"/>
      <c r="DQ154" s="20"/>
      <c r="DR154" s="20"/>
      <c r="DS154" s="20"/>
      <c r="DT154" s="20"/>
    </row>
    <row r="155">
      <c r="A155" s="191"/>
      <c r="B155" s="20"/>
      <c r="C155" s="20"/>
      <c r="D155" s="20"/>
      <c r="E155" s="20"/>
      <c r="F155" s="20"/>
      <c r="G155" s="20"/>
      <c r="H155" s="20"/>
      <c r="I155" s="20"/>
      <c r="J155" s="20"/>
      <c r="K155" s="20"/>
      <c r="L155" s="20"/>
      <c r="M155" s="20"/>
      <c r="N155" s="20"/>
      <c r="O155" s="232"/>
      <c r="P155" s="232"/>
      <c r="Q155" s="232"/>
      <c r="R155" s="232"/>
      <c r="S155" s="232"/>
      <c r="T155" s="232"/>
      <c r="U155" s="232"/>
      <c r="V155" s="232"/>
      <c r="W155" s="232"/>
      <c r="X155" s="20"/>
      <c r="Y155" s="237">
        <v>2005.0</v>
      </c>
      <c r="Z155" s="238">
        <v>3400.0</v>
      </c>
      <c r="AA155" s="237">
        <v>0.00864259262323708</v>
      </c>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2"/>
      <c r="CY155" s="22">
        <v>2002.0</v>
      </c>
      <c r="CZ155" s="22"/>
      <c r="DA155" s="22">
        <v>2003.0</v>
      </c>
      <c r="DB155" s="22"/>
      <c r="DC155" s="22"/>
      <c r="DD155" s="22">
        <v>2004.0</v>
      </c>
      <c r="DE155" s="22">
        <v>2005.0</v>
      </c>
      <c r="DF155" s="146">
        <v>2006.0</v>
      </c>
      <c r="DG155" s="146"/>
      <c r="DH155" s="146"/>
      <c r="DI155" s="146">
        <v>2007.0</v>
      </c>
      <c r="DJ155" s="146">
        <v>2008.0</v>
      </c>
      <c r="DK155" s="22">
        <v>2009.0</v>
      </c>
      <c r="DL155" s="22"/>
      <c r="DM155" s="22">
        <v>2010.0</v>
      </c>
      <c r="DN155" s="22"/>
      <c r="DO155" s="22"/>
      <c r="DP155" s="22"/>
      <c r="DQ155" s="22">
        <v>2011.0</v>
      </c>
      <c r="DR155" s="22"/>
      <c r="DS155" s="22">
        <v>2012.0</v>
      </c>
      <c r="DT155" s="22">
        <v>2013.0</v>
      </c>
    </row>
    <row r="156">
      <c r="A156" s="191"/>
      <c r="B156" s="20"/>
      <c r="C156" s="20"/>
      <c r="D156" s="20"/>
      <c r="E156" s="20"/>
      <c r="F156" s="20"/>
      <c r="G156" s="20"/>
      <c r="H156" s="20"/>
      <c r="I156" s="20"/>
      <c r="J156" s="20"/>
      <c r="K156" s="20"/>
      <c r="L156" s="20"/>
      <c r="M156" s="20"/>
      <c r="N156" s="20"/>
      <c r="O156" s="232"/>
      <c r="P156" s="232"/>
      <c r="Q156" s="232"/>
      <c r="R156" s="232"/>
      <c r="S156" s="232"/>
      <c r="T156" s="232"/>
      <c r="U156" s="232"/>
      <c r="V156" s="232"/>
      <c r="W156" s="232"/>
      <c r="X156" s="20"/>
      <c r="Y156" s="237">
        <v>2006.0</v>
      </c>
      <c r="Z156" s="238">
        <v>3900.0</v>
      </c>
      <c r="AA156" s="237">
        <v>0.009695912804805314</v>
      </c>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2" t="s">
        <v>637</v>
      </c>
      <c r="CX156" s="146"/>
      <c r="CY156" s="146">
        <v>316.0</v>
      </c>
      <c r="CZ156" s="22"/>
      <c r="DA156" s="22">
        <v>302.0</v>
      </c>
      <c r="DB156" s="22"/>
      <c r="DC156" s="22"/>
      <c r="DD156" s="22">
        <v>334.0</v>
      </c>
      <c r="DE156" s="146">
        <v>401.0</v>
      </c>
      <c r="DF156" s="146">
        <v>410.0</v>
      </c>
      <c r="DG156" s="146"/>
      <c r="DH156" s="146"/>
      <c r="DI156" s="146">
        <v>458.0</v>
      </c>
      <c r="DJ156" s="146">
        <v>480.0</v>
      </c>
      <c r="DK156" s="22">
        <v>450.0</v>
      </c>
      <c r="DL156" s="22"/>
      <c r="DM156" s="22">
        <v>470.0</v>
      </c>
      <c r="DN156" s="22"/>
      <c r="DO156" s="22"/>
      <c r="DP156" s="22"/>
      <c r="DQ156" s="22">
        <v>447.0</v>
      </c>
      <c r="DR156" s="22"/>
      <c r="DS156" s="22">
        <v>361.0</v>
      </c>
      <c r="DT156" s="22">
        <v>435.0</v>
      </c>
    </row>
    <row r="157">
      <c r="A157" s="191"/>
      <c r="B157" s="20"/>
      <c r="C157" s="20"/>
      <c r="D157" s="20"/>
      <c r="E157" s="20"/>
      <c r="F157" s="20"/>
      <c r="G157" s="20"/>
      <c r="H157" s="20"/>
      <c r="I157" s="20"/>
      <c r="J157" s="20"/>
      <c r="K157" s="20"/>
      <c r="L157" s="20"/>
      <c r="M157" s="20"/>
      <c r="N157" s="20"/>
      <c r="O157" s="232"/>
      <c r="P157" s="232"/>
      <c r="Q157" s="232"/>
      <c r="R157" s="232"/>
      <c r="S157" s="232"/>
      <c r="T157" s="232"/>
      <c r="U157" s="232"/>
      <c r="V157" s="232"/>
      <c r="W157" s="232"/>
      <c r="X157" s="20"/>
      <c r="Y157" s="237">
        <v>2007.0</v>
      </c>
      <c r="Z157" s="238">
        <v>4500.0</v>
      </c>
      <c r="AA157" s="237">
        <v>0.010954338034708017</v>
      </c>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2" t="s">
        <v>638</v>
      </c>
      <c r="CX157" s="146"/>
      <c r="CY157" s="146">
        <v>1399.0</v>
      </c>
      <c r="CZ157" s="22"/>
      <c r="DA157" s="22">
        <v>1568.0</v>
      </c>
      <c r="DB157" s="22"/>
      <c r="DC157" s="22"/>
      <c r="DD157" s="22">
        <v>1624.0</v>
      </c>
      <c r="DE157" s="146">
        <v>1669.0</v>
      </c>
      <c r="DF157" s="146">
        <v>1659.0</v>
      </c>
      <c r="DG157" s="146"/>
      <c r="DH157" s="146"/>
      <c r="DI157" s="146">
        <v>1908.0</v>
      </c>
      <c r="DJ157" s="146">
        <v>1892.0</v>
      </c>
      <c r="DK157" s="22">
        <v>1996.0</v>
      </c>
      <c r="DL157" s="22"/>
      <c r="DM157" s="22">
        <v>2062.0</v>
      </c>
      <c r="DN157" s="22"/>
      <c r="DO157" s="22"/>
      <c r="DP157" s="22"/>
      <c r="DQ157" s="22">
        <v>2064.0</v>
      </c>
      <c r="DR157" s="22"/>
      <c r="DS157" s="22">
        <v>1982.0</v>
      </c>
      <c r="DT157" s="22">
        <v>2239.0</v>
      </c>
    </row>
    <row r="158">
      <c r="A158" s="191"/>
      <c r="B158" s="20"/>
      <c r="C158" s="20"/>
      <c r="D158" s="20"/>
      <c r="E158" s="20"/>
      <c r="F158" s="20"/>
      <c r="G158" s="20"/>
      <c r="H158" s="20"/>
      <c r="I158" s="20"/>
      <c r="J158" s="20"/>
      <c r="K158" s="20"/>
      <c r="L158" s="20"/>
      <c r="M158" s="20"/>
      <c r="N158" s="20"/>
      <c r="O158" s="232"/>
      <c r="P158" s="232"/>
      <c r="Q158" s="232"/>
      <c r="R158" s="232"/>
      <c r="S158" s="232"/>
      <c r="T158" s="232"/>
      <c r="U158" s="232"/>
      <c r="V158" s="232"/>
      <c r="W158" s="232"/>
      <c r="X158" s="20"/>
      <c r="Y158" s="237">
        <v>2008.0</v>
      </c>
      <c r="Z158" s="238">
        <v>5100.0</v>
      </c>
      <c r="AA158" s="237">
        <v>0.012171289565073764</v>
      </c>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2" t="s">
        <v>639</v>
      </c>
      <c r="CX158" s="146"/>
      <c r="CY158" s="146">
        <v>3137.0</v>
      </c>
      <c r="CZ158" s="22"/>
      <c r="DA158" s="22">
        <v>3059.0</v>
      </c>
      <c r="DB158" s="22"/>
      <c r="DC158" s="22"/>
      <c r="DD158" s="22">
        <v>3196.0</v>
      </c>
      <c r="DE158" s="146">
        <v>3423.0</v>
      </c>
      <c r="DF158" s="146">
        <v>3412.0</v>
      </c>
      <c r="DG158" s="146"/>
      <c r="DH158" s="146"/>
      <c r="DI158" s="146">
        <v>3442.0</v>
      </c>
      <c r="DJ158" s="146">
        <v>3485.0</v>
      </c>
      <c r="DK158" s="22">
        <v>3220.0</v>
      </c>
      <c r="DL158" s="22"/>
      <c r="DM158" s="22">
        <v>2993.0</v>
      </c>
      <c r="DN158" s="22"/>
      <c r="DO158" s="22"/>
      <c r="DP158" s="22"/>
      <c r="DQ158" s="22">
        <v>2896.0</v>
      </c>
      <c r="DR158" s="22"/>
      <c r="DS158" s="22">
        <v>2877.0</v>
      </c>
      <c r="DT158" s="22">
        <v>3123.0</v>
      </c>
    </row>
    <row r="159">
      <c r="A159" s="19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37">
        <v>2009.0</v>
      </c>
      <c r="Z159" s="238">
        <v>5900.0</v>
      </c>
      <c r="AA159" s="237">
        <v>0.01382483479732476</v>
      </c>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2" t="s">
        <v>640</v>
      </c>
      <c r="CX159" s="146"/>
      <c r="CY159" s="146">
        <v>5701.0</v>
      </c>
      <c r="CZ159" s="22"/>
      <c r="DA159" s="22">
        <v>5521.0</v>
      </c>
      <c r="DB159" s="22"/>
      <c r="DC159" s="22"/>
      <c r="DD159" s="22">
        <v>5144.0</v>
      </c>
      <c r="DE159" s="146">
        <v>4349.0</v>
      </c>
      <c r="DF159" s="146">
        <v>4378.0</v>
      </c>
      <c r="DG159" s="146"/>
      <c r="DH159" s="146"/>
      <c r="DI159" s="146">
        <v>4179.0</v>
      </c>
      <c r="DJ159" s="146">
        <v>4248.0</v>
      </c>
      <c r="DK159" s="22">
        <v>3743.0</v>
      </c>
      <c r="DL159" s="22"/>
      <c r="DM159" s="22">
        <v>3423.0</v>
      </c>
      <c r="DN159" s="22"/>
      <c r="DO159" s="22"/>
      <c r="DP159" s="22"/>
      <c r="DQ159" s="22">
        <v>3276.0</v>
      </c>
      <c r="DR159" s="22"/>
      <c r="DS159" s="22">
        <v>3424.0</v>
      </c>
      <c r="DT159" s="22">
        <v>3268.0</v>
      </c>
    </row>
    <row r="160">
      <c r="A160" s="19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37">
        <v>2010.0</v>
      </c>
      <c r="Z160" s="238">
        <v>6600.0</v>
      </c>
      <c r="AA160" s="237">
        <v>0.015207262195803777</v>
      </c>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2" t="s">
        <v>641</v>
      </c>
      <c r="CX160" s="146"/>
      <c r="CY160" s="146">
        <v>8217.0</v>
      </c>
      <c r="CZ160" s="22"/>
      <c r="DA160" s="22">
        <v>8017.0</v>
      </c>
      <c r="DB160" s="22"/>
      <c r="DC160" s="22"/>
      <c r="DD160" s="22">
        <v>7072.0</v>
      </c>
      <c r="DE160" s="146">
        <v>6402.0</v>
      </c>
      <c r="DF160" s="146">
        <v>6397.0</v>
      </c>
      <c r="DG160" s="146"/>
      <c r="DH160" s="146"/>
      <c r="DI160" s="146">
        <v>5869.0</v>
      </c>
      <c r="DJ160" s="146">
        <v>5479.0</v>
      </c>
      <c r="DK160" s="22">
        <v>4442.0</v>
      </c>
      <c r="DL160" s="22"/>
      <c r="DM160" s="22">
        <v>3844.0</v>
      </c>
      <c r="DN160" s="22"/>
      <c r="DO160" s="22"/>
      <c r="DP160" s="22"/>
      <c r="DQ160" s="22">
        <v>3329.0</v>
      </c>
      <c r="DR160" s="22"/>
      <c r="DS160" s="22">
        <v>3074.0</v>
      </c>
      <c r="DT160" s="22">
        <v>3200.0</v>
      </c>
    </row>
    <row r="161">
      <c r="A161" s="19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37">
        <v>2011.0</v>
      </c>
      <c r="Z161" s="238">
        <v>7400.0</v>
      </c>
      <c r="AA161" s="237">
        <v>0.0167490050015924</v>
      </c>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2" t="s">
        <v>643</v>
      </c>
      <c r="CX161" s="146"/>
      <c r="CY161" s="146">
        <v>7404.0</v>
      </c>
      <c r="CZ161" s="22"/>
      <c r="DA161" s="22">
        <v>7626.0</v>
      </c>
      <c r="DB161" s="22"/>
      <c r="DC161" s="22"/>
      <c r="DD161" s="22">
        <v>7703.0</v>
      </c>
      <c r="DE161" s="146">
        <v>7298.0</v>
      </c>
      <c r="DF161" s="146">
        <v>7326.0</v>
      </c>
      <c r="DG161" s="146"/>
      <c r="DH161" s="146"/>
      <c r="DI161" s="146">
        <v>6844.0</v>
      </c>
      <c r="DJ161" s="146">
        <v>6355.0</v>
      </c>
      <c r="DK161" s="22">
        <v>5116.0</v>
      </c>
      <c r="DL161" s="22"/>
      <c r="DM161" s="22">
        <v>4463.0</v>
      </c>
      <c r="DN161" s="22"/>
      <c r="DO161" s="22"/>
      <c r="DP161" s="22"/>
      <c r="DQ161" s="22">
        <v>3930.0</v>
      </c>
      <c r="DR161" s="22"/>
      <c r="DS161" s="22">
        <v>3640.0</v>
      </c>
      <c r="DT161" s="22">
        <v>3496.0</v>
      </c>
    </row>
    <row r="162">
      <c r="A162" s="19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37">
        <v>2012.0</v>
      </c>
      <c r="Z162" s="238">
        <v>8300.0</v>
      </c>
      <c r="AA162" s="237">
        <v>0.018506931247107176</v>
      </c>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2" t="s">
        <v>644</v>
      </c>
      <c r="CX162" s="146"/>
      <c r="CY162" s="146">
        <v>5358.0</v>
      </c>
      <c r="CZ162" s="22"/>
      <c r="DA162" s="22">
        <v>5617.0</v>
      </c>
      <c r="DB162" s="22"/>
      <c r="DC162" s="22"/>
      <c r="DD162" s="22">
        <v>5498.0</v>
      </c>
      <c r="DE162" s="146">
        <v>5628.0</v>
      </c>
      <c r="DF162" s="146">
        <v>5679.0</v>
      </c>
      <c r="DG162" s="146"/>
      <c r="DH162" s="146"/>
      <c r="DI162" s="146">
        <v>5863.0</v>
      </c>
      <c r="DJ162" s="146">
        <v>5669.0</v>
      </c>
      <c r="DK162" s="22">
        <v>4935.0</v>
      </c>
      <c r="DL162" s="22"/>
      <c r="DM162" s="22">
        <v>4431.0</v>
      </c>
      <c r="DN162" s="22"/>
      <c r="DO162" s="22"/>
      <c r="DP162" s="22"/>
      <c r="DQ162" s="22">
        <v>4138.0</v>
      </c>
      <c r="DR162" s="22"/>
      <c r="DS162" s="22">
        <v>3843.0</v>
      </c>
      <c r="DT162" s="22">
        <v>3781.0</v>
      </c>
    </row>
    <row r="163">
      <c r="A163" s="19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37">
        <v>2013.0</v>
      </c>
      <c r="Z163" s="238">
        <v>9200.0</v>
      </c>
      <c r="AA163" s="237">
        <v>0.020239507289434546</v>
      </c>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50"/>
      <c r="CY163" s="50"/>
      <c r="CZ163" s="20"/>
      <c r="DA163" s="20"/>
      <c r="DB163" s="20"/>
      <c r="DC163" s="20"/>
      <c r="DD163" s="20"/>
      <c r="DE163" s="50"/>
      <c r="DF163" s="50"/>
      <c r="DG163" s="50"/>
      <c r="DH163" s="50"/>
      <c r="DI163" s="50"/>
      <c r="DJ163" s="50"/>
      <c r="DK163" s="20"/>
      <c r="DL163" s="20"/>
      <c r="DM163" s="20"/>
      <c r="DN163" s="20"/>
      <c r="DO163" s="20"/>
      <c r="DP163" s="20"/>
      <c r="DQ163" s="20"/>
      <c r="DR163" s="20"/>
      <c r="DS163" s="20"/>
      <c r="DT163" s="20"/>
    </row>
    <row r="164">
      <c r="A164" s="19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37">
        <v>2014.0</v>
      </c>
      <c r="Z164" s="238">
        <v>10000.0</v>
      </c>
      <c r="AA164" s="237">
        <v>0.021692290648841792</v>
      </c>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2" t="s">
        <v>647</v>
      </c>
      <c r="CX164" s="50"/>
      <c r="CY164" s="50" t="str">
        <f>SUM(CY156:CY162)</f>
        <v>31532</v>
      </c>
      <c r="CZ164" s="50"/>
      <c r="DA164" s="50" t="str">
        <f>SUM(DA156:DA162)</f>
        <v>31710</v>
      </c>
      <c r="DB164" s="50"/>
      <c r="DC164" s="50"/>
      <c r="DD164" s="50" t="str">
        <f t="shared" ref="DD164:DF164" si="8">SUM(DD156:DD162)</f>
        <v>30571</v>
      </c>
      <c r="DE164" s="50" t="str">
        <f t="shared" si="8"/>
        <v>29170</v>
      </c>
      <c r="DF164" s="50" t="str">
        <f t="shared" si="8"/>
        <v>29261</v>
      </c>
      <c r="DG164" s="50"/>
      <c r="DH164" s="50"/>
      <c r="DI164" s="50" t="str">
        <f t="shared" ref="DI164:DK164" si="9">SUM(DI156:DI162)</f>
        <v>28563</v>
      </c>
      <c r="DJ164" s="50" t="str">
        <f t="shared" si="9"/>
        <v>27608</v>
      </c>
      <c r="DK164" s="20" t="str">
        <f t="shared" si="9"/>
        <v>23902</v>
      </c>
      <c r="DL164" s="20"/>
      <c r="DM164" s="20" t="str">
        <f>SUM(DM156:DM162)</f>
        <v>21686</v>
      </c>
      <c r="DN164" s="20"/>
      <c r="DO164" s="20"/>
      <c r="DP164" s="20"/>
      <c r="DQ164" s="20" t="str">
        <f>SUM(DQ156:DQ162)</f>
        <v>20080</v>
      </c>
      <c r="DR164" s="20"/>
      <c r="DS164" s="20" t="str">
        <f t="shared" ref="DS164:DT164" si="10">SUM(DS156:DS162)</f>
        <v>19201</v>
      </c>
      <c r="DT164" s="20" t="str">
        <f t="shared" si="10"/>
        <v>19542</v>
      </c>
    </row>
    <row r="165">
      <c r="A165" s="19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37">
        <v>2015.0</v>
      </c>
      <c r="Z165" s="238">
        <v>11000.0</v>
      </c>
      <c r="AA165" s="237">
        <v>0.02349222620878182</v>
      </c>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row>
    <row r="166">
      <c r="A166" s="19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row>
    <row r="167">
      <c r="A167" s="19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row>
    <row r="168">
      <c r="A168" s="19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50"/>
      <c r="CX168" s="22"/>
      <c r="CY168" s="22"/>
      <c r="CZ168" s="22"/>
      <c r="DA168" s="22"/>
      <c r="DB168" s="22"/>
      <c r="DC168" s="22"/>
      <c r="DD168" s="22"/>
      <c r="DE168" s="22"/>
      <c r="DF168" s="22"/>
      <c r="DG168" s="20"/>
      <c r="DH168" s="20"/>
      <c r="DI168" s="20"/>
      <c r="DJ168" s="50"/>
      <c r="DK168" s="50"/>
      <c r="DL168" s="50"/>
      <c r="DM168" s="50"/>
      <c r="DN168" s="50"/>
      <c r="DO168" s="50"/>
      <c r="DP168" s="50"/>
      <c r="DQ168" s="50"/>
      <c r="DR168" s="50"/>
      <c r="DS168" s="50"/>
      <c r="DT168" s="20"/>
    </row>
    <row r="169">
      <c r="A169" s="19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2"/>
      <c r="CX169" s="22"/>
      <c r="CY169" s="22"/>
      <c r="CZ169" s="22"/>
      <c r="DA169" s="22"/>
      <c r="DB169" s="22"/>
      <c r="DC169" s="22"/>
      <c r="DD169" s="22"/>
      <c r="DE169" s="22"/>
      <c r="DF169" s="22"/>
      <c r="DG169" s="50"/>
      <c r="DH169" s="50"/>
      <c r="DI169" s="50"/>
      <c r="DJ169" s="50"/>
      <c r="DK169" s="50"/>
      <c r="DL169" s="50"/>
      <c r="DM169" s="50"/>
      <c r="DN169" s="50"/>
      <c r="DO169" s="50"/>
      <c r="DP169" s="50"/>
      <c r="DQ169" s="50"/>
      <c r="DR169" s="50"/>
      <c r="DS169" s="50"/>
      <c r="DT169" s="20"/>
    </row>
    <row r="170">
      <c r="A170" s="19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2"/>
      <c r="CX170" s="22"/>
      <c r="CY170" s="22"/>
      <c r="CZ170" s="22"/>
      <c r="DA170" s="22"/>
      <c r="DB170" s="22"/>
      <c r="DC170" s="22"/>
      <c r="DD170" s="22"/>
      <c r="DE170" s="22"/>
      <c r="DF170" s="22"/>
      <c r="DG170" s="50"/>
      <c r="DH170" s="50"/>
      <c r="DI170" s="50"/>
      <c r="DJ170" s="50"/>
      <c r="DK170" s="50"/>
      <c r="DL170" s="50"/>
      <c r="DM170" s="50"/>
      <c r="DN170" s="50"/>
      <c r="DO170" s="50"/>
      <c r="DP170" s="50"/>
      <c r="DQ170" s="50"/>
      <c r="DR170" s="50"/>
      <c r="DS170" s="50"/>
      <c r="DT170" s="20"/>
    </row>
    <row r="171">
      <c r="A171" s="19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2"/>
      <c r="CX171" s="22"/>
      <c r="CY171" s="22"/>
      <c r="CZ171" s="22"/>
      <c r="DA171" s="22"/>
      <c r="DB171" s="22"/>
      <c r="DC171" s="22"/>
      <c r="DD171" s="22"/>
      <c r="DE171" s="22"/>
      <c r="DF171" s="22"/>
      <c r="DG171" s="50"/>
      <c r="DH171" s="50"/>
      <c r="DI171" s="50"/>
      <c r="DJ171" s="50"/>
      <c r="DK171" s="50"/>
      <c r="DL171" s="50"/>
      <c r="DM171" s="50"/>
      <c r="DN171" s="50"/>
      <c r="DO171" s="50"/>
      <c r="DP171" s="50"/>
      <c r="DQ171" s="50"/>
      <c r="DR171" s="50"/>
      <c r="DS171" s="50"/>
      <c r="DT171" s="20"/>
    </row>
    <row r="172">
      <c r="A172" s="19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2"/>
      <c r="CX172" s="22"/>
      <c r="CY172" s="22"/>
      <c r="CZ172" s="22"/>
      <c r="DA172" s="22"/>
      <c r="DB172" s="22"/>
      <c r="DC172" s="22"/>
      <c r="DD172" s="22"/>
      <c r="DE172" s="22"/>
      <c r="DF172" s="22"/>
      <c r="DG172" s="50"/>
      <c r="DH172" s="50"/>
      <c r="DI172" s="50"/>
      <c r="DJ172" s="50"/>
      <c r="DK172" s="50"/>
      <c r="DL172" s="50"/>
      <c r="DM172" s="50"/>
      <c r="DN172" s="50"/>
      <c r="DO172" s="50"/>
      <c r="DP172" s="50"/>
      <c r="DQ172" s="50"/>
      <c r="DR172" s="50"/>
      <c r="DS172" s="50"/>
      <c r="DT172" s="20"/>
    </row>
    <row r="173">
      <c r="A173" s="19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2"/>
      <c r="CX173" s="20"/>
      <c r="CY173" s="20"/>
      <c r="CZ173" s="20"/>
      <c r="DA173" s="20"/>
      <c r="DB173" s="20"/>
      <c r="DC173" s="20"/>
      <c r="DD173" s="20"/>
      <c r="DE173" s="20"/>
      <c r="DF173" s="20"/>
      <c r="DG173" s="20"/>
      <c r="DH173" s="20"/>
      <c r="DI173" s="20"/>
      <c r="DJ173" s="50"/>
      <c r="DK173" s="50"/>
      <c r="DL173" s="50"/>
      <c r="DM173" s="50"/>
      <c r="DN173" s="50"/>
      <c r="DO173" s="50"/>
      <c r="DP173" s="50"/>
      <c r="DQ173" s="50"/>
      <c r="DR173" s="50"/>
      <c r="DS173" s="50"/>
      <c r="DT173" s="20"/>
    </row>
    <row r="174">
      <c r="A174" s="19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row>
    <row r="175">
      <c r="A175" s="19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row>
    <row r="176">
      <c r="A176" s="19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row>
    <row r="177">
      <c r="A177" s="19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row>
    <row r="178">
      <c r="A178" s="19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row>
    <row r="179">
      <c r="A179" s="19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row>
    <row r="180">
      <c r="A180" s="19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row>
    <row r="181">
      <c r="A181" s="19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row>
    <row r="182">
      <c r="A182" s="19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row>
    <row r="183">
      <c r="A183" s="19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row>
    <row r="184">
      <c r="A184" s="19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row>
    <row r="185">
      <c r="A185" s="19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row>
    <row r="186">
      <c r="A186" s="19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row>
    <row r="187">
      <c r="A187" s="19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row>
    <row r="188">
      <c r="A188" s="19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row>
    <row r="189">
      <c r="A189" s="19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row>
    <row r="190">
      <c r="A190" s="19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row>
    <row r="191">
      <c r="A191" s="19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row>
    <row r="192">
      <c r="A192" s="19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row>
    <row r="193">
      <c r="A193" s="19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row>
    <row r="194">
      <c r="A194" s="19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row>
    <row r="195">
      <c r="A195" s="19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row>
    <row r="196">
      <c r="A196" s="19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row>
    <row r="197">
      <c r="A197" s="19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row>
    <row r="198">
      <c r="A198" s="19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row>
    <row r="199">
      <c r="A199" s="19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row>
    <row r="200">
      <c r="A200" s="19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row>
    <row r="201">
      <c r="A201" s="19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row>
    <row r="202">
      <c r="A202" s="19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row>
    <row r="203">
      <c r="A203" s="19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row>
    <row r="204">
      <c r="A204" s="19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row>
    <row r="205">
      <c r="A205" s="19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row>
    <row r="206">
      <c r="A206" s="19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row>
    <row r="207">
      <c r="A207" s="19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row>
    <row r="208">
      <c r="A208" s="19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row>
    <row r="209">
      <c r="A209" s="19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row>
    <row r="210">
      <c r="A210" s="19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row>
    <row r="211">
      <c r="A211" s="19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row>
    <row r="212">
      <c r="A212" s="19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row>
    <row r="213">
      <c r="A213" s="19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row>
    <row r="214">
      <c r="A214" s="19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row>
    <row r="215">
      <c r="A215" s="19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row>
    <row r="216">
      <c r="A216" s="19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row>
    <row r="217">
      <c r="A217" s="19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row>
    <row r="218">
      <c r="A218" s="19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row>
    <row r="219">
      <c r="A219" s="19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row>
    <row r="220">
      <c r="A220" s="19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row>
    <row r="221">
      <c r="A221" s="191"/>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row>
    <row r="222">
      <c r="A222" s="191"/>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row>
    <row r="223">
      <c r="A223" s="191"/>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row>
    <row r="224">
      <c r="A224" s="191"/>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row>
    <row r="225">
      <c r="A225" s="191"/>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row>
    <row r="226">
      <c r="A226" s="191"/>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row>
    <row r="227">
      <c r="A227" s="191"/>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row>
    <row r="228">
      <c r="A228" s="191"/>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row>
    <row r="229">
      <c r="A229" s="191"/>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row>
    <row r="230">
      <c r="A230" s="191"/>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row>
    <row r="231">
      <c r="A231" s="191"/>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row>
    <row r="232">
      <c r="A232" s="191"/>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row>
    <row r="233">
      <c r="A233" s="191"/>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row>
    <row r="234">
      <c r="A234" s="191"/>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row>
    <row r="235">
      <c r="A235" s="191"/>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row>
    <row r="236">
      <c r="A236" s="191"/>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row>
    <row r="237">
      <c r="A237" s="191"/>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row>
    <row r="238">
      <c r="A238" s="191"/>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row>
    <row r="239">
      <c r="A239" s="191"/>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row>
    <row r="240">
      <c r="A240" s="191"/>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row>
    <row r="241">
      <c r="A241" s="191"/>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row>
    <row r="242">
      <c r="A242" s="191"/>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row>
    <row r="243">
      <c r="A243" s="191"/>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row>
    <row r="244">
      <c r="A244" s="19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row>
    <row r="245">
      <c r="A245" s="191"/>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row>
    <row r="246">
      <c r="A246" s="191"/>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row>
    <row r="247">
      <c r="A247" s="191"/>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row>
    <row r="248">
      <c r="A248" s="191"/>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row>
    <row r="249">
      <c r="A249" s="191"/>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row>
    <row r="250">
      <c r="A250" s="191"/>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row>
    <row r="251">
      <c r="A251" s="191"/>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row>
    <row r="252">
      <c r="A252" s="191"/>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row>
    <row r="253">
      <c r="A253" s="191"/>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row>
    <row r="254">
      <c r="A254" s="191"/>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row>
    <row r="255">
      <c r="A255" s="191"/>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row>
    <row r="256">
      <c r="A256" s="191"/>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row>
    <row r="257">
      <c r="A257" s="191"/>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row>
    <row r="258">
      <c r="A258" s="191"/>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row>
    <row r="259">
      <c r="A259" s="191"/>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row>
    <row r="260">
      <c r="A260" s="191"/>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row>
    <row r="261">
      <c r="A261" s="191"/>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row>
    <row r="262">
      <c r="A262" s="191"/>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row>
    <row r="263">
      <c r="A263" s="191"/>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row>
    <row r="264">
      <c r="A264" s="191"/>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row>
    <row r="265">
      <c r="A265" s="191"/>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row>
    <row r="266">
      <c r="A266" s="191"/>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row>
    <row r="267">
      <c r="A267" s="191"/>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row>
    <row r="268">
      <c r="A268" s="191"/>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row>
    <row r="269">
      <c r="A269" s="191"/>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row>
    <row r="270">
      <c r="A270" s="191"/>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row>
    <row r="271">
      <c r="A271" s="191"/>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row>
    <row r="272">
      <c r="A272" s="191"/>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row>
    <row r="273">
      <c r="A273" s="191"/>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row>
    <row r="274">
      <c r="A274" s="191"/>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row>
    <row r="275">
      <c r="A275" s="191"/>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row>
    <row r="276">
      <c r="A276" s="191"/>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row>
    <row r="277">
      <c r="A277" s="191"/>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row>
    <row r="278">
      <c r="A278" s="191"/>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row>
    <row r="279">
      <c r="A279" s="191"/>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row>
    <row r="280">
      <c r="A280" s="191"/>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row>
    <row r="281">
      <c r="A281" s="191"/>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row>
    <row r="282">
      <c r="A282" s="191"/>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row>
    <row r="283">
      <c r="A283" s="191"/>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row>
    <row r="284">
      <c r="A284" s="191"/>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row>
    <row r="285">
      <c r="A285" s="191"/>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row>
    <row r="286">
      <c r="A286" s="191"/>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row>
    <row r="287">
      <c r="A287" s="191"/>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row>
    <row r="288">
      <c r="A288" s="191"/>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row>
    <row r="289">
      <c r="A289" s="191"/>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row>
    <row r="290">
      <c r="A290" s="191"/>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row>
    <row r="291">
      <c r="A291" s="191"/>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row>
    <row r="292">
      <c r="A292" s="191"/>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row>
    <row r="293">
      <c r="A293" s="191"/>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row>
    <row r="294">
      <c r="A294" s="191"/>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row>
    <row r="295">
      <c r="A295" s="191"/>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row>
    <row r="296">
      <c r="A296" s="191"/>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row>
    <row r="297">
      <c r="A297" s="191"/>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row>
    <row r="298">
      <c r="A298" s="191"/>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row>
    <row r="299">
      <c r="A299" s="191"/>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row>
    <row r="300">
      <c r="A300" s="191"/>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row>
    <row r="301">
      <c r="A301" s="191"/>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row>
    <row r="302">
      <c r="A302" s="191"/>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row>
    <row r="303">
      <c r="A303" s="191"/>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row>
    <row r="304">
      <c r="A304" s="191"/>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row>
    <row r="305">
      <c r="A305" s="191"/>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row>
    <row r="306">
      <c r="A306" s="191"/>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row>
    <row r="307">
      <c r="A307" s="191"/>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row>
    <row r="308">
      <c r="A308" s="191"/>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row>
    <row r="309">
      <c r="A309" s="191"/>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row>
    <row r="310">
      <c r="A310" s="191"/>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row>
    <row r="311">
      <c r="A311" s="191"/>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row>
    <row r="312">
      <c r="A312" s="191"/>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row>
    <row r="313">
      <c r="A313" s="191"/>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row>
    <row r="314">
      <c r="A314" s="191"/>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row>
    <row r="315">
      <c r="A315" s="191"/>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row>
    <row r="316">
      <c r="A316" s="191"/>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row>
    <row r="317">
      <c r="A317" s="191"/>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row>
    <row r="318">
      <c r="A318" s="191"/>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row>
    <row r="319">
      <c r="A319" s="191"/>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row>
    <row r="320">
      <c r="A320" s="191"/>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row>
    <row r="321">
      <c r="A321" s="191"/>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row>
    <row r="322">
      <c r="A322" s="191"/>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row>
    <row r="323">
      <c r="A323" s="191"/>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row>
    <row r="324">
      <c r="A324" s="191"/>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row>
    <row r="325">
      <c r="A325" s="191"/>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row>
    <row r="326">
      <c r="A326" s="191"/>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row>
    <row r="327">
      <c r="A327" s="191"/>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row>
    <row r="328">
      <c r="A328" s="191"/>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row>
    <row r="329">
      <c r="A329" s="191"/>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row>
    <row r="330">
      <c r="A330" s="191"/>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row>
    <row r="331">
      <c r="A331" s="191"/>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row>
    <row r="332">
      <c r="A332" s="191"/>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row>
    <row r="333">
      <c r="A333" s="191"/>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row>
    <row r="334">
      <c r="A334" s="191"/>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row>
    <row r="335">
      <c r="A335" s="191"/>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row>
    <row r="336">
      <c r="A336" s="191"/>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row>
    <row r="337">
      <c r="A337" s="191"/>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row>
    <row r="338">
      <c r="A338" s="191"/>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row>
    <row r="339">
      <c r="A339" s="191"/>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row>
    <row r="340">
      <c r="A340" s="191"/>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row>
    <row r="341">
      <c r="A341" s="191"/>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row>
    <row r="342">
      <c r="A342" s="191"/>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row>
    <row r="343">
      <c r="A343" s="191"/>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row>
    <row r="344">
      <c r="A344" s="191"/>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row>
    <row r="345">
      <c r="A345" s="191"/>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row>
    <row r="346">
      <c r="A346" s="191"/>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row>
    <row r="347">
      <c r="A347" s="191"/>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row>
    <row r="348">
      <c r="A348" s="191"/>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row>
    <row r="349">
      <c r="A349" s="191"/>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row>
    <row r="350">
      <c r="A350" s="191"/>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row>
    <row r="351">
      <c r="A351" s="191"/>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row>
    <row r="352">
      <c r="A352" s="191"/>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row>
    <row r="353">
      <c r="A353" s="191"/>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row>
    <row r="354">
      <c r="A354" s="191"/>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row>
    <row r="355">
      <c r="A355" s="191"/>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row>
    <row r="356">
      <c r="A356" s="191"/>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row>
    <row r="357">
      <c r="A357" s="191"/>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row>
    <row r="358">
      <c r="A358" s="191"/>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row>
    <row r="359">
      <c r="A359" s="191"/>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row>
    <row r="360">
      <c r="A360" s="191"/>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row>
    <row r="361">
      <c r="A361" s="191"/>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row>
    <row r="362">
      <c r="A362" s="191"/>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row>
    <row r="363">
      <c r="A363" s="191"/>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row>
    <row r="364">
      <c r="A364" s="191"/>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row>
    <row r="365">
      <c r="A365" s="191"/>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row>
    <row r="366">
      <c r="A366" s="191"/>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row>
    <row r="367">
      <c r="A367" s="191"/>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row>
    <row r="368">
      <c r="A368" s="191"/>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row>
    <row r="369">
      <c r="A369" s="191"/>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row>
    <row r="370">
      <c r="A370" s="191"/>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row>
    <row r="371">
      <c r="A371" s="191"/>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row>
    <row r="372">
      <c r="A372" s="191"/>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row>
    <row r="373">
      <c r="A373" s="191"/>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row>
    <row r="374">
      <c r="A374" s="191"/>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row>
    <row r="375">
      <c r="A375" s="191"/>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row>
    <row r="376">
      <c r="A376" s="191"/>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row>
    <row r="377">
      <c r="A377" s="191"/>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row>
    <row r="378">
      <c r="A378" s="191"/>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row>
    <row r="379">
      <c r="A379" s="191"/>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row>
    <row r="380">
      <c r="A380" s="191"/>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row>
    <row r="381">
      <c r="A381" s="191"/>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row>
    <row r="382">
      <c r="A382" s="191"/>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row>
    <row r="383">
      <c r="A383" s="191"/>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row>
    <row r="384">
      <c r="A384" s="191"/>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row>
    <row r="385">
      <c r="A385" s="191"/>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row>
    <row r="386">
      <c r="A386" s="191"/>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row>
    <row r="387">
      <c r="A387" s="191"/>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row>
    <row r="388">
      <c r="A388" s="191"/>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row>
    <row r="389">
      <c r="A389" s="191"/>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row>
    <row r="390">
      <c r="A390" s="191"/>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row>
    <row r="391">
      <c r="A391" s="191"/>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row>
    <row r="392">
      <c r="A392" s="191"/>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row>
    <row r="393">
      <c r="A393" s="191"/>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row>
    <row r="394">
      <c r="A394" s="191"/>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row>
    <row r="395">
      <c r="A395" s="191"/>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row>
    <row r="396">
      <c r="A396" s="191"/>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row>
    <row r="397">
      <c r="A397" s="191"/>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row>
    <row r="398">
      <c r="A398" s="191"/>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row>
    <row r="399">
      <c r="A399" s="191"/>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row>
    <row r="400">
      <c r="A400" s="191"/>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row>
    <row r="401">
      <c r="A401" s="191"/>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row>
    <row r="402">
      <c r="A402" s="191"/>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row>
    <row r="403">
      <c r="A403" s="191"/>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row>
    <row r="404">
      <c r="A404" s="191"/>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row>
    <row r="405">
      <c r="A405" s="191"/>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row>
    <row r="406">
      <c r="A406" s="191"/>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row>
    <row r="407">
      <c r="A407" s="191"/>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row>
    <row r="408">
      <c r="A408" s="191"/>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row>
    <row r="409">
      <c r="A409" s="191"/>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row>
    <row r="410">
      <c r="A410" s="191"/>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row>
    <row r="411">
      <c r="A411" s="191"/>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row>
    <row r="412">
      <c r="A412" s="191"/>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row>
    <row r="413">
      <c r="A413" s="191"/>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row>
    <row r="414">
      <c r="A414" s="191"/>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row>
    <row r="415">
      <c r="A415" s="191"/>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row>
    <row r="416">
      <c r="A416" s="191"/>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row>
    <row r="417">
      <c r="A417" s="191"/>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row>
    <row r="418">
      <c r="A418" s="191"/>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row>
    <row r="419">
      <c r="A419" s="191"/>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row>
    <row r="420">
      <c r="A420" s="191"/>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row>
    <row r="421">
      <c r="A421" s="191"/>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row>
    <row r="422">
      <c r="A422" s="191"/>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row>
    <row r="423">
      <c r="A423" s="191"/>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row>
    <row r="424">
      <c r="A424" s="191"/>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row>
    <row r="425">
      <c r="A425" s="191"/>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row>
    <row r="426">
      <c r="A426" s="191"/>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row>
    <row r="427">
      <c r="A427" s="191"/>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row>
    <row r="428">
      <c r="A428" s="191"/>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row>
    <row r="429">
      <c r="A429" s="191"/>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row>
    <row r="430">
      <c r="A430" s="191"/>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row>
    <row r="431">
      <c r="A431" s="191"/>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row>
    <row r="432">
      <c r="A432" s="191"/>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row>
    <row r="433">
      <c r="A433" s="191"/>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row>
    <row r="434">
      <c r="A434" s="191"/>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row>
    <row r="435">
      <c r="A435" s="191"/>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row>
    <row r="436">
      <c r="A436" s="191"/>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row>
    <row r="437">
      <c r="A437" s="191"/>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row>
    <row r="438">
      <c r="A438" s="191"/>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row>
    <row r="439">
      <c r="A439" s="191"/>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row>
    <row r="440">
      <c r="A440" s="191"/>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row>
    <row r="441">
      <c r="A441" s="191"/>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row>
    <row r="442">
      <c r="A442" s="191"/>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row>
    <row r="443">
      <c r="A443" s="191"/>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row>
    <row r="444">
      <c r="A444" s="191"/>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row>
    <row r="445">
      <c r="A445" s="191"/>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row>
    <row r="446">
      <c r="A446" s="191"/>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row>
    <row r="447">
      <c r="A447" s="191"/>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row>
    <row r="448">
      <c r="A448" s="191"/>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row>
    <row r="449">
      <c r="A449" s="191"/>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row>
    <row r="450">
      <c r="A450" s="191"/>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row>
    <row r="451">
      <c r="A451" s="191"/>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row>
    <row r="452">
      <c r="A452" s="191"/>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row>
    <row r="453">
      <c r="A453" s="191"/>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row>
    <row r="454">
      <c r="A454" s="191"/>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row>
    <row r="455">
      <c r="A455" s="191"/>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row>
    <row r="456">
      <c r="A456" s="191"/>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row>
    <row r="457">
      <c r="A457" s="191"/>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row>
    <row r="458">
      <c r="A458" s="191"/>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row>
    <row r="459">
      <c r="A459" s="191"/>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row>
    <row r="460">
      <c r="A460" s="191"/>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row>
    <row r="461">
      <c r="A461" s="191"/>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row>
    <row r="462">
      <c r="A462" s="191"/>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c r="DT462" s="20"/>
    </row>
    <row r="463">
      <c r="A463" s="191"/>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c r="DT463" s="20"/>
    </row>
    <row r="464">
      <c r="A464" s="191"/>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row>
    <row r="465">
      <c r="A465" s="191"/>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row>
    <row r="466">
      <c r="A466" s="191"/>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c r="DT466" s="20"/>
    </row>
    <row r="467">
      <c r="A467" s="191"/>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c r="DT467" s="20"/>
    </row>
    <row r="468">
      <c r="A468" s="191"/>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c r="DT468" s="20"/>
    </row>
    <row r="469">
      <c r="A469" s="191"/>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row>
    <row r="470">
      <c r="A470" s="191"/>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row>
    <row r="471">
      <c r="A471" s="191"/>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row>
    <row r="472">
      <c r="A472" s="191"/>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row>
    <row r="473">
      <c r="A473" s="191"/>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row>
    <row r="474">
      <c r="A474" s="191"/>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row>
    <row r="475">
      <c r="A475" s="191"/>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row>
    <row r="476">
      <c r="A476" s="191"/>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row>
    <row r="477">
      <c r="A477" s="191"/>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row>
    <row r="478">
      <c r="A478" s="191"/>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row>
    <row r="479">
      <c r="A479" s="191"/>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row>
    <row r="480">
      <c r="A480" s="191"/>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row>
    <row r="481">
      <c r="A481" s="191"/>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row>
    <row r="482">
      <c r="A482" s="191"/>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row>
    <row r="483">
      <c r="A483" s="191"/>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row>
    <row r="484">
      <c r="A484" s="191"/>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row>
    <row r="485">
      <c r="A485" s="191"/>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row>
    <row r="486">
      <c r="A486" s="191"/>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row>
    <row r="487">
      <c r="A487" s="191"/>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row>
    <row r="488">
      <c r="A488" s="191"/>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row>
    <row r="489">
      <c r="A489" s="191"/>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row>
    <row r="490">
      <c r="A490" s="191"/>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row>
    <row r="491">
      <c r="A491" s="191"/>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row>
    <row r="492">
      <c r="A492" s="191"/>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row>
    <row r="493">
      <c r="A493" s="191"/>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row>
    <row r="494">
      <c r="A494" s="191"/>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row>
    <row r="495">
      <c r="A495" s="191"/>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row>
    <row r="496">
      <c r="A496" s="191"/>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row>
    <row r="497">
      <c r="A497" s="191"/>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row>
    <row r="498">
      <c r="A498" s="191"/>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row>
    <row r="499">
      <c r="A499" s="191"/>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row>
    <row r="500">
      <c r="A500" s="191"/>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row>
    <row r="501">
      <c r="A501" s="191"/>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row>
    <row r="502">
      <c r="A502" s="191"/>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row>
    <row r="503">
      <c r="A503" s="191"/>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row>
    <row r="504">
      <c r="A504" s="191"/>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row>
    <row r="505">
      <c r="A505" s="191"/>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row>
    <row r="506">
      <c r="A506" s="191"/>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row>
    <row r="507">
      <c r="A507" s="191"/>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row>
    <row r="508">
      <c r="A508" s="191"/>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row>
    <row r="509">
      <c r="A509" s="191"/>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row>
    <row r="510">
      <c r="A510" s="191"/>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row>
    <row r="511">
      <c r="A511" s="191"/>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row>
    <row r="512">
      <c r="A512" s="191"/>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row>
    <row r="513">
      <c r="A513" s="191"/>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row>
    <row r="514">
      <c r="A514" s="191"/>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row>
    <row r="515">
      <c r="A515" s="191"/>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row>
    <row r="516">
      <c r="A516" s="191"/>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c r="DT516" s="20"/>
    </row>
    <row r="517">
      <c r="A517" s="191"/>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c r="DT517" s="20"/>
    </row>
    <row r="518">
      <c r="A518" s="191"/>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row>
    <row r="519">
      <c r="A519" s="191"/>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row>
    <row r="520">
      <c r="A520" s="191"/>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c r="DT520" s="20"/>
    </row>
    <row r="521">
      <c r="A521" s="191"/>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c r="DT521" s="20"/>
    </row>
    <row r="522">
      <c r="A522" s="191"/>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c r="DT522" s="20"/>
    </row>
    <row r="523">
      <c r="A523" s="191"/>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row>
    <row r="524">
      <c r="A524" s="191"/>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c r="DT524" s="20"/>
    </row>
    <row r="525">
      <c r="A525" s="191"/>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c r="DT525" s="20"/>
    </row>
    <row r="526">
      <c r="A526" s="191"/>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c r="DT526" s="20"/>
    </row>
    <row r="527">
      <c r="A527" s="191"/>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c r="DT527" s="20"/>
    </row>
    <row r="528">
      <c r="A528" s="191"/>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row>
    <row r="529">
      <c r="A529" s="191"/>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row>
    <row r="530">
      <c r="A530" s="191"/>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c r="DT530" s="20"/>
    </row>
    <row r="531">
      <c r="A531" s="191"/>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row>
    <row r="532">
      <c r="A532" s="191"/>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c r="DT532" s="20"/>
    </row>
    <row r="533">
      <c r="A533" s="191"/>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row>
    <row r="534">
      <c r="A534" s="191"/>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c r="DT534" s="20"/>
    </row>
    <row r="535">
      <c r="A535" s="191"/>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row>
    <row r="536">
      <c r="A536" s="191"/>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c r="DT536" s="20"/>
    </row>
    <row r="537">
      <c r="A537" s="191"/>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row>
    <row r="538">
      <c r="A538" s="191"/>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c r="DT538" s="20"/>
    </row>
    <row r="539">
      <c r="A539" s="191"/>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row>
    <row r="540">
      <c r="A540" s="191"/>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row>
    <row r="541">
      <c r="A541" s="191"/>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row>
    <row r="542">
      <c r="A542" s="191"/>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row>
    <row r="543">
      <c r="A543" s="191"/>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row>
    <row r="544">
      <c r="A544" s="191"/>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row>
    <row r="545">
      <c r="A545" s="191"/>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row>
    <row r="546">
      <c r="A546" s="191"/>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row>
    <row r="547">
      <c r="A547" s="191"/>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row>
    <row r="548">
      <c r="A548" s="191"/>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row>
    <row r="549">
      <c r="A549" s="191"/>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row>
    <row r="550">
      <c r="A550" s="191"/>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row>
    <row r="551">
      <c r="A551" s="191"/>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row>
    <row r="552">
      <c r="A552" s="191"/>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row>
    <row r="553">
      <c r="A553" s="191"/>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row>
    <row r="554">
      <c r="A554" s="191"/>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row>
    <row r="555">
      <c r="A555" s="191"/>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row>
    <row r="556">
      <c r="A556" s="191"/>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row>
    <row r="557">
      <c r="A557" s="191"/>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row>
    <row r="558">
      <c r="A558" s="191"/>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row>
    <row r="559">
      <c r="A559" s="191"/>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row>
    <row r="560">
      <c r="A560" s="191"/>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row>
    <row r="561">
      <c r="A561" s="191"/>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row>
    <row r="562">
      <c r="A562" s="191"/>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row>
    <row r="563">
      <c r="A563" s="191"/>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row>
    <row r="564">
      <c r="A564" s="191"/>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row>
    <row r="565">
      <c r="A565" s="191"/>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row>
    <row r="566">
      <c r="A566" s="191"/>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row>
    <row r="567">
      <c r="A567" s="191"/>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row>
    <row r="568">
      <c r="A568" s="191"/>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row>
    <row r="569">
      <c r="A569" s="191"/>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row>
    <row r="570">
      <c r="A570" s="191"/>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row>
    <row r="571">
      <c r="A571" s="191"/>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row>
    <row r="572">
      <c r="A572" s="191"/>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row>
    <row r="573">
      <c r="A573" s="191"/>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c r="DT573" s="20"/>
    </row>
    <row r="574">
      <c r="A574" s="191"/>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row>
    <row r="575">
      <c r="A575" s="191"/>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c r="DT575" s="20"/>
    </row>
    <row r="576">
      <c r="A576" s="191"/>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row>
    <row r="577">
      <c r="A577" s="191"/>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c r="DT577" s="20"/>
    </row>
    <row r="578">
      <c r="A578" s="191"/>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row>
    <row r="579">
      <c r="A579" s="191"/>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c r="DT579" s="20"/>
    </row>
    <row r="580">
      <c r="A580" s="191"/>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row>
    <row r="581">
      <c r="A581" s="191"/>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c r="DT581" s="20"/>
    </row>
    <row r="582">
      <c r="A582" s="191"/>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row>
    <row r="583">
      <c r="A583" s="191"/>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c r="DT583" s="20"/>
    </row>
    <row r="584">
      <c r="A584" s="191"/>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c r="DT584" s="20"/>
    </row>
    <row r="585">
      <c r="A585" s="191"/>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row>
    <row r="586">
      <c r="A586" s="191"/>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c r="DT586" s="20"/>
    </row>
    <row r="587">
      <c r="A587" s="191"/>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c r="DT587" s="20"/>
    </row>
    <row r="588">
      <c r="A588" s="191"/>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c r="DT588" s="20"/>
    </row>
    <row r="589">
      <c r="A589" s="191"/>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c r="DT589" s="20"/>
    </row>
    <row r="590">
      <c r="A590" s="191"/>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c r="DT590" s="20"/>
    </row>
    <row r="591">
      <c r="A591" s="191"/>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row>
    <row r="592">
      <c r="A592" s="191"/>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c r="DT592" s="20"/>
    </row>
    <row r="593">
      <c r="A593" s="191"/>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row>
    <row r="594">
      <c r="A594" s="191"/>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c r="DT594" s="20"/>
    </row>
    <row r="595">
      <c r="A595" s="191"/>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row>
    <row r="596">
      <c r="A596" s="191"/>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c r="DT596" s="20"/>
    </row>
    <row r="597">
      <c r="A597" s="191"/>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row>
    <row r="598">
      <c r="A598" s="191"/>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c r="DT598" s="20"/>
    </row>
    <row r="599">
      <c r="A599" s="191"/>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c r="DJ599" s="20"/>
      <c r="DK599" s="20"/>
      <c r="DL599" s="20"/>
      <c r="DM599" s="20"/>
      <c r="DN599" s="20"/>
      <c r="DO599" s="20"/>
      <c r="DP599" s="20"/>
      <c r="DQ599" s="20"/>
      <c r="DR599" s="20"/>
      <c r="DS599" s="20"/>
      <c r="DT599" s="20"/>
    </row>
    <row r="600">
      <c r="A600" s="191"/>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c r="DJ600" s="20"/>
      <c r="DK600" s="20"/>
      <c r="DL600" s="20"/>
      <c r="DM600" s="20"/>
      <c r="DN600" s="20"/>
      <c r="DO600" s="20"/>
      <c r="DP600" s="20"/>
      <c r="DQ600" s="20"/>
      <c r="DR600" s="20"/>
      <c r="DS600" s="20"/>
      <c r="DT600" s="20"/>
    </row>
    <row r="601">
      <c r="A601" s="191"/>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c r="DJ601" s="20"/>
      <c r="DK601" s="20"/>
      <c r="DL601" s="20"/>
      <c r="DM601" s="20"/>
      <c r="DN601" s="20"/>
      <c r="DO601" s="20"/>
      <c r="DP601" s="20"/>
      <c r="DQ601" s="20"/>
      <c r="DR601" s="20"/>
      <c r="DS601" s="20"/>
      <c r="DT601" s="20"/>
    </row>
    <row r="602">
      <c r="A602" s="191"/>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c r="DJ602" s="20"/>
      <c r="DK602" s="20"/>
      <c r="DL602" s="20"/>
      <c r="DM602" s="20"/>
      <c r="DN602" s="20"/>
      <c r="DO602" s="20"/>
      <c r="DP602" s="20"/>
      <c r="DQ602" s="20"/>
      <c r="DR602" s="20"/>
      <c r="DS602" s="20"/>
      <c r="DT602" s="20"/>
    </row>
    <row r="603">
      <c r="A603" s="191"/>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c r="DJ603" s="20"/>
      <c r="DK603" s="20"/>
      <c r="DL603" s="20"/>
      <c r="DM603" s="20"/>
      <c r="DN603" s="20"/>
      <c r="DO603" s="20"/>
      <c r="DP603" s="20"/>
      <c r="DQ603" s="20"/>
      <c r="DR603" s="20"/>
      <c r="DS603" s="20"/>
      <c r="DT603" s="20"/>
    </row>
    <row r="604">
      <c r="A604" s="191"/>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c r="DJ604" s="20"/>
      <c r="DK604" s="20"/>
      <c r="DL604" s="20"/>
      <c r="DM604" s="20"/>
      <c r="DN604" s="20"/>
      <c r="DO604" s="20"/>
      <c r="DP604" s="20"/>
      <c r="DQ604" s="20"/>
      <c r="DR604" s="20"/>
      <c r="DS604" s="20"/>
      <c r="DT604" s="20"/>
    </row>
    <row r="605">
      <c r="A605" s="191"/>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c r="DJ605" s="20"/>
      <c r="DK605" s="20"/>
      <c r="DL605" s="20"/>
      <c r="DM605" s="20"/>
      <c r="DN605" s="20"/>
      <c r="DO605" s="20"/>
      <c r="DP605" s="20"/>
      <c r="DQ605" s="20"/>
      <c r="DR605" s="20"/>
      <c r="DS605" s="20"/>
      <c r="DT605" s="20"/>
    </row>
    <row r="606">
      <c r="A606" s="191"/>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c r="DJ606" s="20"/>
      <c r="DK606" s="20"/>
      <c r="DL606" s="20"/>
      <c r="DM606" s="20"/>
      <c r="DN606" s="20"/>
      <c r="DO606" s="20"/>
      <c r="DP606" s="20"/>
      <c r="DQ606" s="20"/>
      <c r="DR606" s="20"/>
      <c r="DS606" s="20"/>
      <c r="DT606" s="20"/>
    </row>
    <row r="607">
      <c r="A607" s="191"/>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c r="DJ607" s="20"/>
      <c r="DK607" s="20"/>
      <c r="DL607" s="20"/>
      <c r="DM607" s="20"/>
      <c r="DN607" s="20"/>
      <c r="DO607" s="20"/>
      <c r="DP607" s="20"/>
      <c r="DQ607" s="20"/>
      <c r="DR607" s="20"/>
      <c r="DS607" s="20"/>
      <c r="DT607" s="20"/>
    </row>
    <row r="608">
      <c r="A608" s="191"/>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c r="DJ608" s="20"/>
      <c r="DK608" s="20"/>
      <c r="DL608" s="20"/>
      <c r="DM608" s="20"/>
      <c r="DN608" s="20"/>
      <c r="DO608" s="20"/>
      <c r="DP608" s="20"/>
      <c r="DQ608" s="20"/>
      <c r="DR608" s="20"/>
      <c r="DS608" s="20"/>
      <c r="DT608" s="20"/>
    </row>
    <row r="609">
      <c r="A609" s="191"/>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c r="DJ609" s="20"/>
      <c r="DK609" s="20"/>
      <c r="DL609" s="20"/>
      <c r="DM609" s="20"/>
      <c r="DN609" s="20"/>
      <c r="DO609" s="20"/>
      <c r="DP609" s="20"/>
      <c r="DQ609" s="20"/>
      <c r="DR609" s="20"/>
      <c r="DS609" s="20"/>
      <c r="DT609" s="20"/>
    </row>
    <row r="610">
      <c r="A610" s="191"/>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c r="DJ610" s="20"/>
      <c r="DK610" s="20"/>
      <c r="DL610" s="20"/>
      <c r="DM610" s="20"/>
      <c r="DN610" s="20"/>
      <c r="DO610" s="20"/>
      <c r="DP610" s="20"/>
      <c r="DQ610" s="20"/>
      <c r="DR610" s="20"/>
      <c r="DS610" s="20"/>
      <c r="DT610" s="20"/>
    </row>
    <row r="611">
      <c r="A611" s="191"/>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c r="DJ611" s="20"/>
      <c r="DK611" s="20"/>
      <c r="DL611" s="20"/>
      <c r="DM611" s="20"/>
      <c r="DN611" s="20"/>
      <c r="DO611" s="20"/>
      <c r="DP611" s="20"/>
      <c r="DQ611" s="20"/>
      <c r="DR611" s="20"/>
      <c r="DS611" s="20"/>
      <c r="DT611" s="20"/>
    </row>
    <row r="612">
      <c r="A612" s="191"/>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c r="DJ612" s="20"/>
      <c r="DK612" s="20"/>
      <c r="DL612" s="20"/>
      <c r="DM612" s="20"/>
      <c r="DN612" s="20"/>
      <c r="DO612" s="20"/>
      <c r="DP612" s="20"/>
      <c r="DQ612" s="20"/>
      <c r="DR612" s="20"/>
      <c r="DS612" s="20"/>
      <c r="DT612" s="20"/>
    </row>
    <row r="613">
      <c r="A613" s="191"/>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c r="DJ613" s="20"/>
      <c r="DK613" s="20"/>
      <c r="DL613" s="20"/>
      <c r="DM613" s="20"/>
      <c r="DN613" s="20"/>
      <c r="DO613" s="20"/>
      <c r="DP613" s="20"/>
      <c r="DQ613" s="20"/>
      <c r="DR613" s="20"/>
      <c r="DS613" s="20"/>
      <c r="DT613" s="20"/>
    </row>
    <row r="614">
      <c r="A614" s="191"/>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c r="DJ614" s="20"/>
      <c r="DK614" s="20"/>
      <c r="DL614" s="20"/>
      <c r="DM614" s="20"/>
      <c r="DN614" s="20"/>
      <c r="DO614" s="20"/>
      <c r="DP614" s="20"/>
      <c r="DQ614" s="20"/>
      <c r="DR614" s="20"/>
      <c r="DS614" s="20"/>
      <c r="DT614" s="20"/>
    </row>
    <row r="615">
      <c r="A615" s="191"/>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c r="DJ615" s="20"/>
      <c r="DK615" s="20"/>
      <c r="DL615" s="20"/>
      <c r="DM615" s="20"/>
      <c r="DN615" s="20"/>
      <c r="DO615" s="20"/>
      <c r="DP615" s="20"/>
      <c r="DQ615" s="20"/>
      <c r="DR615" s="20"/>
      <c r="DS615" s="20"/>
      <c r="DT615" s="20"/>
    </row>
    <row r="616">
      <c r="A616" s="191"/>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c r="DJ616" s="20"/>
      <c r="DK616" s="20"/>
      <c r="DL616" s="20"/>
      <c r="DM616" s="20"/>
      <c r="DN616" s="20"/>
      <c r="DO616" s="20"/>
      <c r="DP616" s="20"/>
      <c r="DQ616" s="20"/>
      <c r="DR616" s="20"/>
      <c r="DS616" s="20"/>
      <c r="DT616" s="20"/>
    </row>
    <row r="617">
      <c r="A617" s="191"/>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c r="DL617" s="20"/>
      <c r="DM617" s="20"/>
      <c r="DN617" s="20"/>
      <c r="DO617" s="20"/>
      <c r="DP617" s="20"/>
      <c r="DQ617" s="20"/>
      <c r="DR617" s="20"/>
      <c r="DS617" s="20"/>
      <c r="DT617" s="20"/>
    </row>
    <row r="618">
      <c r="A618" s="191"/>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c r="DJ618" s="20"/>
      <c r="DK618" s="20"/>
      <c r="DL618" s="20"/>
      <c r="DM618" s="20"/>
      <c r="DN618" s="20"/>
      <c r="DO618" s="20"/>
      <c r="DP618" s="20"/>
      <c r="DQ618" s="20"/>
      <c r="DR618" s="20"/>
      <c r="DS618" s="20"/>
      <c r="DT618" s="20"/>
    </row>
    <row r="619">
      <c r="A619" s="191"/>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c r="DJ619" s="20"/>
      <c r="DK619" s="20"/>
      <c r="DL619" s="20"/>
      <c r="DM619" s="20"/>
      <c r="DN619" s="20"/>
      <c r="DO619" s="20"/>
      <c r="DP619" s="20"/>
      <c r="DQ619" s="20"/>
      <c r="DR619" s="20"/>
      <c r="DS619" s="20"/>
      <c r="DT619" s="20"/>
    </row>
    <row r="620">
      <c r="A620" s="191"/>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c r="DJ620" s="20"/>
      <c r="DK620" s="20"/>
      <c r="DL620" s="20"/>
      <c r="DM620" s="20"/>
      <c r="DN620" s="20"/>
      <c r="DO620" s="20"/>
      <c r="DP620" s="20"/>
      <c r="DQ620" s="20"/>
      <c r="DR620" s="20"/>
      <c r="DS620" s="20"/>
      <c r="DT620" s="20"/>
    </row>
    <row r="621">
      <c r="A621" s="191"/>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c r="DJ621" s="20"/>
      <c r="DK621" s="20"/>
      <c r="DL621" s="20"/>
      <c r="DM621" s="20"/>
      <c r="DN621" s="20"/>
      <c r="DO621" s="20"/>
      <c r="DP621" s="20"/>
      <c r="DQ621" s="20"/>
      <c r="DR621" s="20"/>
      <c r="DS621" s="20"/>
      <c r="DT621" s="20"/>
    </row>
    <row r="622">
      <c r="A622" s="191"/>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c r="DJ622" s="20"/>
      <c r="DK622" s="20"/>
      <c r="DL622" s="20"/>
      <c r="DM622" s="20"/>
      <c r="DN622" s="20"/>
      <c r="DO622" s="20"/>
      <c r="DP622" s="20"/>
      <c r="DQ622" s="20"/>
      <c r="DR622" s="20"/>
      <c r="DS622" s="20"/>
      <c r="DT622" s="20"/>
    </row>
    <row r="623">
      <c r="A623" s="191"/>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c r="DJ623" s="20"/>
      <c r="DK623" s="20"/>
      <c r="DL623" s="20"/>
      <c r="DM623" s="20"/>
      <c r="DN623" s="20"/>
      <c r="DO623" s="20"/>
      <c r="DP623" s="20"/>
      <c r="DQ623" s="20"/>
      <c r="DR623" s="20"/>
      <c r="DS623" s="20"/>
      <c r="DT623" s="20"/>
    </row>
    <row r="624">
      <c r="A624" s="191"/>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c r="DT624" s="20"/>
    </row>
    <row r="625">
      <c r="A625" s="191"/>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c r="DJ625" s="20"/>
      <c r="DK625" s="20"/>
      <c r="DL625" s="20"/>
      <c r="DM625" s="20"/>
      <c r="DN625" s="20"/>
      <c r="DO625" s="20"/>
      <c r="DP625" s="20"/>
      <c r="DQ625" s="20"/>
      <c r="DR625" s="20"/>
      <c r="DS625" s="20"/>
      <c r="DT625" s="20"/>
    </row>
    <row r="626">
      <c r="A626" s="191"/>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c r="DJ626" s="20"/>
      <c r="DK626" s="20"/>
      <c r="DL626" s="20"/>
      <c r="DM626" s="20"/>
      <c r="DN626" s="20"/>
      <c r="DO626" s="20"/>
      <c r="DP626" s="20"/>
      <c r="DQ626" s="20"/>
      <c r="DR626" s="20"/>
      <c r="DS626" s="20"/>
      <c r="DT626" s="20"/>
    </row>
    <row r="627">
      <c r="A627" s="191"/>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c r="DJ627" s="20"/>
      <c r="DK627" s="20"/>
      <c r="DL627" s="20"/>
      <c r="DM627" s="20"/>
      <c r="DN627" s="20"/>
      <c r="DO627" s="20"/>
      <c r="DP627" s="20"/>
      <c r="DQ627" s="20"/>
      <c r="DR627" s="20"/>
      <c r="DS627" s="20"/>
      <c r="DT627" s="20"/>
    </row>
    <row r="628">
      <c r="A628" s="191"/>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c r="DJ628" s="20"/>
      <c r="DK628" s="20"/>
      <c r="DL628" s="20"/>
      <c r="DM628" s="20"/>
      <c r="DN628" s="20"/>
      <c r="DO628" s="20"/>
      <c r="DP628" s="20"/>
      <c r="DQ628" s="20"/>
      <c r="DR628" s="20"/>
      <c r="DS628" s="20"/>
      <c r="DT628" s="20"/>
    </row>
    <row r="629">
      <c r="A629" s="191"/>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c r="DJ629" s="20"/>
      <c r="DK629" s="20"/>
      <c r="DL629" s="20"/>
      <c r="DM629" s="20"/>
      <c r="DN629" s="20"/>
      <c r="DO629" s="20"/>
      <c r="DP629" s="20"/>
      <c r="DQ629" s="20"/>
      <c r="DR629" s="20"/>
      <c r="DS629" s="20"/>
      <c r="DT629" s="20"/>
    </row>
    <row r="630">
      <c r="A630" s="191"/>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c r="DJ630" s="20"/>
      <c r="DK630" s="20"/>
      <c r="DL630" s="20"/>
      <c r="DM630" s="20"/>
      <c r="DN630" s="20"/>
      <c r="DO630" s="20"/>
      <c r="DP630" s="20"/>
      <c r="DQ630" s="20"/>
      <c r="DR630" s="20"/>
      <c r="DS630" s="20"/>
      <c r="DT630" s="20"/>
    </row>
    <row r="631">
      <c r="A631" s="191"/>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c r="DJ631" s="20"/>
      <c r="DK631" s="20"/>
      <c r="DL631" s="20"/>
      <c r="DM631" s="20"/>
      <c r="DN631" s="20"/>
      <c r="DO631" s="20"/>
      <c r="DP631" s="20"/>
      <c r="DQ631" s="20"/>
      <c r="DR631" s="20"/>
      <c r="DS631" s="20"/>
      <c r="DT631" s="20"/>
    </row>
    <row r="632">
      <c r="A632" s="191"/>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c r="DJ632" s="20"/>
      <c r="DK632" s="20"/>
      <c r="DL632" s="20"/>
      <c r="DM632" s="20"/>
      <c r="DN632" s="20"/>
      <c r="DO632" s="20"/>
      <c r="DP632" s="20"/>
      <c r="DQ632" s="20"/>
      <c r="DR632" s="20"/>
      <c r="DS632" s="20"/>
      <c r="DT632" s="20"/>
    </row>
    <row r="633">
      <c r="A633" s="191"/>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c r="DJ633" s="20"/>
      <c r="DK633" s="20"/>
      <c r="DL633" s="20"/>
      <c r="DM633" s="20"/>
      <c r="DN633" s="20"/>
      <c r="DO633" s="20"/>
      <c r="DP633" s="20"/>
      <c r="DQ633" s="20"/>
      <c r="DR633" s="20"/>
      <c r="DS633" s="20"/>
      <c r="DT633" s="20"/>
    </row>
    <row r="634">
      <c r="A634" s="191"/>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c r="DJ634" s="20"/>
      <c r="DK634" s="20"/>
      <c r="DL634" s="20"/>
      <c r="DM634" s="20"/>
      <c r="DN634" s="20"/>
      <c r="DO634" s="20"/>
      <c r="DP634" s="20"/>
      <c r="DQ634" s="20"/>
      <c r="DR634" s="20"/>
      <c r="DS634" s="20"/>
      <c r="DT634" s="20"/>
    </row>
    <row r="635">
      <c r="A635" s="191"/>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c r="DJ635" s="20"/>
      <c r="DK635" s="20"/>
      <c r="DL635" s="20"/>
      <c r="DM635" s="20"/>
      <c r="DN635" s="20"/>
      <c r="DO635" s="20"/>
      <c r="DP635" s="20"/>
      <c r="DQ635" s="20"/>
      <c r="DR635" s="20"/>
      <c r="DS635" s="20"/>
      <c r="DT635" s="20"/>
    </row>
    <row r="636">
      <c r="A636" s="191"/>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c r="DJ636" s="20"/>
      <c r="DK636" s="20"/>
      <c r="DL636" s="20"/>
      <c r="DM636" s="20"/>
      <c r="DN636" s="20"/>
      <c r="DO636" s="20"/>
      <c r="DP636" s="20"/>
      <c r="DQ636" s="20"/>
      <c r="DR636" s="20"/>
      <c r="DS636" s="20"/>
      <c r="DT636" s="20"/>
    </row>
    <row r="637">
      <c r="A637" s="191"/>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c r="DJ637" s="20"/>
      <c r="DK637" s="20"/>
      <c r="DL637" s="20"/>
      <c r="DM637" s="20"/>
      <c r="DN637" s="20"/>
      <c r="DO637" s="20"/>
      <c r="DP637" s="20"/>
      <c r="DQ637" s="20"/>
      <c r="DR637" s="20"/>
      <c r="DS637" s="20"/>
      <c r="DT637" s="20"/>
    </row>
    <row r="638">
      <c r="A638" s="191"/>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c r="DJ638" s="20"/>
      <c r="DK638" s="20"/>
      <c r="DL638" s="20"/>
      <c r="DM638" s="20"/>
      <c r="DN638" s="20"/>
      <c r="DO638" s="20"/>
      <c r="DP638" s="20"/>
      <c r="DQ638" s="20"/>
      <c r="DR638" s="20"/>
      <c r="DS638" s="20"/>
      <c r="DT638" s="20"/>
    </row>
    <row r="639">
      <c r="A639" s="191"/>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c r="DJ639" s="20"/>
      <c r="DK639" s="20"/>
      <c r="DL639" s="20"/>
      <c r="DM639" s="20"/>
      <c r="DN639" s="20"/>
      <c r="DO639" s="20"/>
      <c r="DP639" s="20"/>
      <c r="DQ639" s="20"/>
      <c r="DR639" s="20"/>
      <c r="DS639" s="20"/>
      <c r="DT639" s="20"/>
    </row>
    <row r="640">
      <c r="A640" s="191"/>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c r="DJ640" s="20"/>
      <c r="DK640" s="20"/>
      <c r="DL640" s="20"/>
      <c r="DM640" s="20"/>
      <c r="DN640" s="20"/>
      <c r="DO640" s="20"/>
      <c r="DP640" s="20"/>
      <c r="DQ640" s="20"/>
      <c r="DR640" s="20"/>
      <c r="DS640" s="20"/>
      <c r="DT640" s="20"/>
    </row>
    <row r="641">
      <c r="A641" s="191"/>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c r="DJ641" s="20"/>
      <c r="DK641" s="20"/>
      <c r="DL641" s="20"/>
      <c r="DM641" s="20"/>
      <c r="DN641" s="20"/>
      <c r="DO641" s="20"/>
      <c r="DP641" s="20"/>
      <c r="DQ641" s="20"/>
      <c r="DR641" s="20"/>
      <c r="DS641" s="20"/>
      <c r="DT641" s="20"/>
    </row>
    <row r="642">
      <c r="A642" s="191"/>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c r="DJ642" s="20"/>
      <c r="DK642" s="20"/>
      <c r="DL642" s="20"/>
      <c r="DM642" s="20"/>
      <c r="DN642" s="20"/>
      <c r="DO642" s="20"/>
      <c r="DP642" s="20"/>
      <c r="DQ642" s="20"/>
      <c r="DR642" s="20"/>
      <c r="DS642" s="20"/>
      <c r="DT642" s="20"/>
    </row>
    <row r="643">
      <c r="A643" s="191"/>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c r="DJ643" s="20"/>
      <c r="DK643" s="20"/>
      <c r="DL643" s="20"/>
      <c r="DM643" s="20"/>
      <c r="DN643" s="20"/>
      <c r="DO643" s="20"/>
      <c r="DP643" s="20"/>
      <c r="DQ643" s="20"/>
      <c r="DR643" s="20"/>
      <c r="DS643" s="20"/>
      <c r="DT643" s="20"/>
    </row>
    <row r="644">
      <c r="A644" s="191"/>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c r="DJ644" s="20"/>
      <c r="DK644" s="20"/>
      <c r="DL644" s="20"/>
      <c r="DM644" s="20"/>
      <c r="DN644" s="20"/>
      <c r="DO644" s="20"/>
      <c r="DP644" s="20"/>
      <c r="DQ644" s="20"/>
      <c r="DR644" s="20"/>
      <c r="DS644" s="20"/>
      <c r="DT644" s="20"/>
    </row>
    <row r="645">
      <c r="A645" s="191"/>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c r="DJ645" s="20"/>
      <c r="DK645" s="20"/>
      <c r="DL645" s="20"/>
      <c r="DM645" s="20"/>
      <c r="DN645" s="20"/>
      <c r="DO645" s="20"/>
      <c r="DP645" s="20"/>
      <c r="DQ645" s="20"/>
      <c r="DR645" s="20"/>
      <c r="DS645" s="20"/>
      <c r="DT645" s="20"/>
    </row>
    <row r="646">
      <c r="A646" s="191"/>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c r="DJ646" s="20"/>
      <c r="DK646" s="20"/>
      <c r="DL646" s="20"/>
      <c r="DM646" s="20"/>
      <c r="DN646" s="20"/>
      <c r="DO646" s="20"/>
      <c r="DP646" s="20"/>
      <c r="DQ646" s="20"/>
      <c r="DR646" s="20"/>
      <c r="DS646" s="20"/>
      <c r="DT646" s="20"/>
    </row>
    <row r="647">
      <c r="A647" s="191"/>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c r="DJ647" s="20"/>
      <c r="DK647" s="20"/>
      <c r="DL647" s="20"/>
      <c r="DM647" s="20"/>
      <c r="DN647" s="20"/>
      <c r="DO647" s="20"/>
      <c r="DP647" s="20"/>
      <c r="DQ647" s="20"/>
      <c r="DR647" s="20"/>
      <c r="DS647" s="20"/>
      <c r="DT647" s="20"/>
    </row>
    <row r="648">
      <c r="A648" s="191"/>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c r="DJ648" s="20"/>
      <c r="DK648" s="20"/>
      <c r="DL648" s="20"/>
      <c r="DM648" s="20"/>
      <c r="DN648" s="20"/>
      <c r="DO648" s="20"/>
      <c r="DP648" s="20"/>
      <c r="DQ648" s="20"/>
      <c r="DR648" s="20"/>
      <c r="DS648" s="20"/>
      <c r="DT648" s="20"/>
    </row>
    <row r="649">
      <c r="A649" s="191"/>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c r="DJ649" s="20"/>
      <c r="DK649" s="20"/>
      <c r="DL649" s="20"/>
      <c r="DM649" s="20"/>
      <c r="DN649" s="20"/>
      <c r="DO649" s="20"/>
      <c r="DP649" s="20"/>
      <c r="DQ649" s="20"/>
      <c r="DR649" s="20"/>
      <c r="DS649" s="20"/>
      <c r="DT649" s="20"/>
    </row>
    <row r="650">
      <c r="A650" s="191"/>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c r="DJ650" s="20"/>
      <c r="DK650" s="20"/>
      <c r="DL650" s="20"/>
      <c r="DM650" s="20"/>
      <c r="DN650" s="20"/>
      <c r="DO650" s="20"/>
      <c r="DP650" s="20"/>
      <c r="DQ650" s="20"/>
      <c r="DR650" s="20"/>
      <c r="DS650" s="20"/>
      <c r="DT650" s="20"/>
    </row>
    <row r="651">
      <c r="A651" s="191"/>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c r="DJ651" s="20"/>
      <c r="DK651" s="20"/>
      <c r="DL651" s="20"/>
      <c r="DM651" s="20"/>
      <c r="DN651" s="20"/>
      <c r="DO651" s="20"/>
      <c r="DP651" s="20"/>
      <c r="DQ651" s="20"/>
      <c r="DR651" s="20"/>
      <c r="DS651" s="20"/>
      <c r="DT651" s="20"/>
    </row>
    <row r="652">
      <c r="A652" s="191"/>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c r="DJ652" s="20"/>
      <c r="DK652" s="20"/>
      <c r="DL652" s="20"/>
      <c r="DM652" s="20"/>
      <c r="DN652" s="20"/>
      <c r="DO652" s="20"/>
      <c r="DP652" s="20"/>
      <c r="DQ652" s="20"/>
      <c r="DR652" s="20"/>
      <c r="DS652" s="20"/>
      <c r="DT652" s="20"/>
    </row>
    <row r="653">
      <c r="A653" s="191"/>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c r="DJ653" s="20"/>
      <c r="DK653" s="20"/>
      <c r="DL653" s="20"/>
      <c r="DM653" s="20"/>
      <c r="DN653" s="20"/>
      <c r="DO653" s="20"/>
      <c r="DP653" s="20"/>
      <c r="DQ653" s="20"/>
      <c r="DR653" s="20"/>
      <c r="DS653" s="20"/>
      <c r="DT653" s="20"/>
    </row>
    <row r="654">
      <c r="A654" s="191"/>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c r="DJ654" s="20"/>
      <c r="DK654" s="20"/>
      <c r="DL654" s="20"/>
      <c r="DM654" s="20"/>
      <c r="DN654" s="20"/>
      <c r="DO654" s="20"/>
      <c r="DP654" s="20"/>
      <c r="DQ654" s="20"/>
      <c r="DR654" s="20"/>
      <c r="DS654" s="20"/>
      <c r="DT654" s="20"/>
    </row>
    <row r="655">
      <c r="A655" s="191"/>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c r="DJ655" s="20"/>
      <c r="DK655" s="20"/>
      <c r="DL655" s="20"/>
      <c r="DM655" s="20"/>
      <c r="DN655" s="20"/>
      <c r="DO655" s="20"/>
      <c r="DP655" s="20"/>
      <c r="DQ655" s="20"/>
      <c r="DR655" s="20"/>
      <c r="DS655" s="20"/>
      <c r="DT655" s="20"/>
    </row>
    <row r="656">
      <c r="A656" s="191"/>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c r="DJ656" s="20"/>
      <c r="DK656" s="20"/>
      <c r="DL656" s="20"/>
      <c r="DM656" s="20"/>
      <c r="DN656" s="20"/>
      <c r="DO656" s="20"/>
      <c r="DP656" s="20"/>
      <c r="DQ656" s="20"/>
      <c r="DR656" s="20"/>
      <c r="DS656" s="20"/>
      <c r="DT656" s="20"/>
    </row>
    <row r="657">
      <c r="A657" s="191"/>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c r="DJ657" s="20"/>
      <c r="DK657" s="20"/>
      <c r="DL657" s="20"/>
      <c r="DM657" s="20"/>
      <c r="DN657" s="20"/>
      <c r="DO657" s="20"/>
      <c r="DP657" s="20"/>
      <c r="DQ657" s="20"/>
      <c r="DR657" s="20"/>
      <c r="DS657" s="20"/>
      <c r="DT657" s="20"/>
    </row>
    <row r="658">
      <c r="A658" s="191"/>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c r="DJ658" s="20"/>
      <c r="DK658" s="20"/>
      <c r="DL658" s="20"/>
      <c r="DM658" s="20"/>
      <c r="DN658" s="20"/>
      <c r="DO658" s="20"/>
      <c r="DP658" s="20"/>
      <c r="DQ658" s="20"/>
      <c r="DR658" s="20"/>
      <c r="DS658" s="20"/>
      <c r="DT658" s="20"/>
    </row>
    <row r="659">
      <c r="A659" s="191"/>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c r="DJ659" s="20"/>
      <c r="DK659" s="20"/>
      <c r="DL659" s="20"/>
      <c r="DM659" s="20"/>
      <c r="DN659" s="20"/>
      <c r="DO659" s="20"/>
      <c r="DP659" s="20"/>
      <c r="DQ659" s="20"/>
      <c r="DR659" s="20"/>
      <c r="DS659" s="20"/>
      <c r="DT659" s="20"/>
    </row>
    <row r="660">
      <c r="A660" s="191"/>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c r="DT660" s="20"/>
    </row>
    <row r="661">
      <c r="A661" s="191"/>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c r="DJ661" s="20"/>
      <c r="DK661" s="20"/>
      <c r="DL661" s="20"/>
      <c r="DM661" s="20"/>
      <c r="DN661" s="20"/>
      <c r="DO661" s="20"/>
      <c r="DP661" s="20"/>
      <c r="DQ661" s="20"/>
      <c r="DR661" s="20"/>
      <c r="DS661" s="20"/>
      <c r="DT661" s="20"/>
    </row>
    <row r="662">
      <c r="A662" s="191"/>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c r="DJ662" s="20"/>
      <c r="DK662" s="20"/>
      <c r="DL662" s="20"/>
      <c r="DM662" s="20"/>
      <c r="DN662" s="20"/>
      <c r="DO662" s="20"/>
      <c r="DP662" s="20"/>
      <c r="DQ662" s="20"/>
      <c r="DR662" s="20"/>
      <c r="DS662" s="20"/>
      <c r="DT662" s="20"/>
    </row>
    <row r="663">
      <c r="A663" s="191"/>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c r="DT663" s="20"/>
    </row>
    <row r="664">
      <c r="A664" s="191"/>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c r="DJ664" s="20"/>
      <c r="DK664" s="20"/>
      <c r="DL664" s="20"/>
      <c r="DM664" s="20"/>
      <c r="DN664" s="20"/>
      <c r="DO664" s="20"/>
      <c r="DP664" s="20"/>
      <c r="DQ664" s="20"/>
      <c r="DR664" s="20"/>
      <c r="DS664" s="20"/>
      <c r="DT664" s="20"/>
    </row>
    <row r="665">
      <c r="A665" s="191"/>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c r="DJ665" s="20"/>
      <c r="DK665" s="20"/>
      <c r="DL665" s="20"/>
      <c r="DM665" s="20"/>
      <c r="DN665" s="20"/>
      <c r="DO665" s="20"/>
      <c r="DP665" s="20"/>
      <c r="DQ665" s="20"/>
      <c r="DR665" s="20"/>
      <c r="DS665" s="20"/>
      <c r="DT665" s="20"/>
    </row>
    <row r="666">
      <c r="A666" s="191"/>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c r="DJ666" s="20"/>
      <c r="DK666" s="20"/>
      <c r="DL666" s="20"/>
      <c r="DM666" s="20"/>
      <c r="DN666" s="20"/>
      <c r="DO666" s="20"/>
      <c r="DP666" s="20"/>
      <c r="DQ666" s="20"/>
      <c r="DR666" s="20"/>
      <c r="DS666" s="20"/>
      <c r="DT666" s="20"/>
    </row>
    <row r="667">
      <c r="A667" s="191"/>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c r="DJ667" s="20"/>
      <c r="DK667" s="20"/>
      <c r="DL667" s="20"/>
      <c r="DM667" s="20"/>
      <c r="DN667" s="20"/>
      <c r="DO667" s="20"/>
      <c r="DP667" s="20"/>
      <c r="DQ667" s="20"/>
      <c r="DR667" s="20"/>
      <c r="DS667" s="20"/>
      <c r="DT667" s="20"/>
    </row>
    <row r="668">
      <c r="A668" s="191"/>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c r="DT668" s="20"/>
    </row>
    <row r="669">
      <c r="A669" s="191"/>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c r="DJ669" s="20"/>
      <c r="DK669" s="20"/>
      <c r="DL669" s="20"/>
      <c r="DM669" s="20"/>
      <c r="DN669" s="20"/>
      <c r="DO669" s="20"/>
      <c r="DP669" s="20"/>
      <c r="DQ669" s="20"/>
      <c r="DR669" s="20"/>
      <c r="DS669" s="20"/>
      <c r="DT669" s="20"/>
    </row>
    <row r="670">
      <c r="A670" s="191"/>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c r="DJ670" s="20"/>
      <c r="DK670" s="20"/>
      <c r="DL670" s="20"/>
      <c r="DM670" s="20"/>
      <c r="DN670" s="20"/>
      <c r="DO670" s="20"/>
      <c r="DP670" s="20"/>
      <c r="DQ670" s="20"/>
      <c r="DR670" s="20"/>
      <c r="DS670" s="20"/>
      <c r="DT670" s="20"/>
    </row>
    <row r="671">
      <c r="A671" s="191"/>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c r="DJ671" s="20"/>
      <c r="DK671" s="20"/>
      <c r="DL671" s="20"/>
      <c r="DM671" s="20"/>
      <c r="DN671" s="20"/>
      <c r="DO671" s="20"/>
      <c r="DP671" s="20"/>
      <c r="DQ671" s="20"/>
      <c r="DR671" s="20"/>
      <c r="DS671" s="20"/>
      <c r="DT671" s="20"/>
    </row>
    <row r="672">
      <c r="A672" s="191"/>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c r="DJ672" s="20"/>
      <c r="DK672" s="20"/>
      <c r="DL672" s="20"/>
      <c r="DM672" s="20"/>
      <c r="DN672" s="20"/>
      <c r="DO672" s="20"/>
      <c r="DP672" s="20"/>
      <c r="DQ672" s="20"/>
      <c r="DR672" s="20"/>
      <c r="DS672" s="20"/>
      <c r="DT672" s="20"/>
    </row>
    <row r="673">
      <c r="A673" s="191"/>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c r="DJ673" s="20"/>
      <c r="DK673" s="20"/>
      <c r="DL673" s="20"/>
      <c r="DM673" s="20"/>
      <c r="DN673" s="20"/>
      <c r="DO673" s="20"/>
      <c r="DP673" s="20"/>
      <c r="DQ673" s="20"/>
      <c r="DR673" s="20"/>
      <c r="DS673" s="20"/>
      <c r="DT673" s="20"/>
    </row>
    <row r="674">
      <c r="A674" s="191"/>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c r="DJ674" s="20"/>
      <c r="DK674" s="20"/>
      <c r="DL674" s="20"/>
      <c r="DM674" s="20"/>
      <c r="DN674" s="20"/>
      <c r="DO674" s="20"/>
      <c r="DP674" s="20"/>
      <c r="DQ674" s="20"/>
      <c r="DR674" s="20"/>
      <c r="DS674" s="20"/>
      <c r="DT674" s="20"/>
    </row>
    <row r="675">
      <c r="A675" s="191"/>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c r="DJ675" s="20"/>
      <c r="DK675" s="20"/>
      <c r="DL675" s="20"/>
      <c r="DM675" s="20"/>
      <c r="DN675" s="20"/>
      <c r="DO675" s="20"/>
      <c r="DP675" s="20"/>
      <c r="DQ675" s="20"/>
      <c r="DR675" s="20"/>
      <c r="DS675" s="20"/>
      <c r="DT675" s="20"/>
    </row>
    <row r="676">
      <c r="A676" s="191"/>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c r="DJ676" s="20"/>
      <c r="DK676" s="20"/>
      <c r="DL676" s="20"/>
      <c r="DM676" s="20"/>
      <c r="DN676" s="20"/>
      <c r="DO676" s="20"/>
      <c r="DP676" s="20"/>
      <c r="DQ676" s="20"/>
      <c r="DR676" s="20"/>
      <c r="DS676" s="20"/>
      <c r="DT676" s="20"/>
    </row>
    <row r="677">
      <c r="A677" s="191"/>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c r="DJ677" s="20"/>
      <c r="DK677" s="20"/>
      <c r="DL677" s="20"/>
      <c r="DM677" s="20"/>
      <c r="DN677" s="20"/>
      <c r="DO677" s="20"/>
      <c r="DP677" s="20"/>
      <c r="DQ677" s="20"/>
      <c r="DR677" s="20"/>
      <c r="DS677" s="20"/>
      <c r="DT677" s="20"/>
    </row>
    <row r="678">
      <c r="A678" s="191"/>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c r="DJ678" s="20"/>
      <c r="DK678" s="20"/>
      <c r="DL678" s="20"/>
      <c r="DM678" s="20"/>
      <c r="DN678" s="20"/>
      <c r="DO678" s="20"/>
      <c r="DP678" s="20"/>
      <c r="DQ678" s="20"/>
      <c r="DR678" s="20"/>
      <c r="DS678" s="20"/>
      <c r="DT678" s="20"/>
    </row>
    <row r="679">
      <c r="A679" s="191"/>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c r="DJ679" s="20"/>
      <c r="DK679" s="20"/>
      <c r="DL679" s="20"/>
      <c r="DM679" s="20"/>
      <c r="DN679" s="20"/>
      <c r="DO679" s="20"/>
      <c r="DP679" s="20"/>
      <c r="DQ679" s="20"/>
      <c r="DR679" s="20"/>
      <c r="DS679" s="20"/>
      <c r="DT679" s="20"/>
    </row>
    <row r="680">
      <c r="A680" s="191"/>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c r="DJ680" s="20"/>
      <c r="DK680" s="20"/>
      <c r="DL680" s="20"/>
      <c r="DM680" s="20"/>
      <c r="DN680" s="20"/>
      <c r="DO680" s="20"/>
      <c r="DP680" s="20"/>
      <c r="DQ680" s="20"/>
      <c r="DR680" s="20"/>
      <c r="DS680" s="20"/>
      <c r="DT680" s="20"/>
    </row>
    <row r="681">
      <c r="A681" s="191"/>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c r="DJ681" s="20"/>
      <c r="DK681" s="20"/>
      <c r="DL681" s="20"/>
      <c r="DM681" s="20"/>
      <c r="DN681" s="20"/>
      <c r="DO681" s="20"/>
      <c r="DP681" s="20"/>
      <c r="DQ681" s="20"/>
      <c r="DR681" s="20"/>
      <c r="DS681" s="20"/>
      <c r="DT681" s="20"/>
    </row>
    <row r="682">
      <c r="A682" s="191"/>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c r="DT682" s="20"/>
    </row>
    <row r="683">
      <c r="A683" s="191"/>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c r="DT683" s="20"/>
    </row>
    <row r="684">
      <c r="A684" s="191"/>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c r="DJ684" s="20"/>
      <c r="DK684" s="20"/>
      <c r="DL684" s="20"/>
      <c r="DM684" s="20"/>
      <c r="DN684" s="20"/>
      <c r="DO684" s="20"/>
      <c r="DP684" s="20"/>
      <c r="DQ684" s="20"/>
      <c r="DR684" s="20"/>
      <c r="DS684" s="20"/>
      <c r="DT684" s="20"/>
    </row>
    <row r="685">
      <c r="A685" s="191"/>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c r="DJ685" s="20"/>
      <c r="DK685" s="20"/>
      <c r="DL685" s="20"/>
      <c r="DM685" s="20"/>
      <c r="DN685" s="20"/>
      <c r="DO685" s="20"/>
      <c r="DP685" s="20"/>
      <c r="DQ685" s="20"/>
      <c r="DR685" s="20"/>
      <c r="DS685" s="20"/>
      <c r="DT685" s="20"/>
    </row>
    <row r="686">
      <c r="A686" s="191"/>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c r="DJ686" s="20"/>
      <c r="DK686" s="20"/>
      <c r="DL686" s="20"/>
      <c r="DM686" s="20"/>
      <c r="DN686" s="20"/>
      <c r="DO686" s="20"/>
      <c r="DP686" s="20"/>
      <c r="DQ686" s="20"/>
      <c r="DR686" s="20"/>
      <c r="DS686" s="20"/>
      <c r="DT686" s="20"/>
    </row>
    <row r="687">
      <c r="A687" s="191"/>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c r="DJ687" s="20"/>
      <c r="DK687" s="20"/>
      <c r="DL687" s="20"/>
      <c r="DM687" s="20"/>
      <c r="DN687" s="20"/>
      <c r="DO687" s="20"/>
      <c r="DP687" s="20"/>
      <c r="DQ687" s="20"/>
      <c r="DR687" s="20"/>
      <c r="DS687" s="20"/>
      <c r="DT687" s="20"/>
    </row>
    <row r="688">
      <c r="A688" s="191"/>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c r="DJ688" s="20"/>
      <c r="DK688" s="20"/>
      <c r="DL688" s="20"/>
      <c r="DM688" s="20"/>
      <c r="DN688" s="20"/>
      <c r="DO688" s="20"/>
      <c r="DP688" s="20"/>
      <c r="DQ688" s="20"/>
      <c r="DR688" s="20"/>
      <c r="DS688" s="20"/>
      <c r="DT688" s="20"/>
    </row>
    <row r="689">
      <c r="A689" s="191"/>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c r="DJ689" s="20"/>
      <c r="DK689" s="20"/>
      <c r="DL689" s="20"/>
      <c r="DM689" s="20"/>
      <c r="DN689" s="20"/>
      <c r="DO689" s="20"/>
      <c r="DP689" s="20"/>
      <c r="DQ689" s="20"/>
      <c r="DR689" s="20"/>
      <c r="DS689" s="20"/>
      <c r="DT689" s="20"/>
    </row>
    <row r="690">
      <c r="A690" s="191"/>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c r="DJ690" s="20"/>
      <c r="DK690" s="20"/>
      <c r="DL690" s="20"/>
      <c r="DM690" s="20"/>
      <c r="DN690" s="20"/>
      <c r="DO690" s="20"/>
      <c r="DP690" s="20"/>
      <c r="DQ690" s="20"/>
      <c r="DR690" s="20"/>
      <c r="DS690" s="20"/>
      <c r="DT690" s="20"/>
    </row>
    <row r="691">
      <c r="A691" s="191"/>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c r="DJ691" s="20"/>
      <c r="DK691" s="20"/>
      <c r="DL691" s="20"/>
      <c r="DM691" s="20"/>
      <c r="DN691" s="20"/>
      <c r="DO691" s="20"/>
      <c r="DP691" s="20"/>
      <c r="DQ691" s="20"/>
      <c r="DR691" s="20"/>
      <c r="DS691" s="20"/>
      <c r="DT691" s="20"/>
    </row>
    <row r="692">
      <c r="A692" s="191"/>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c r="DJ692" s="20"/>
      <c r="DK692" s="20"/>
      <c r="DL692" s="20"/>
      <c r="DM692" s="20"/>
      <c r="DN692" s="20"/>
      <c r="DO692" s="20"/>
      <c r="DP692" s="20"/>
      <c r="DQ692" s="20"/>
      <c r="DR692" s="20"/>
      <c r="DS692" s="20"/>
      <c r="DT692" s="20"/>
    </row>
    <row r="693">
      <c r="A693" s="191"/>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c r="DJ693" s="20"/>
      <c r="DK693" s="20"/>
      <c r="DL693" s="20"/>
      <c r="DM693" s="20"/>
      <c r="DN693" s="20"/>
      <c r="DO693" s="20"/>
      <c r="DP693" s="20"/>
      <c r="DQ693" s="20"/>
      <c r="DR693" s="20"/>
      <c r="DS693" s="20"/>
      <c r="DT693" s="20"/>
    </row>
    <row r="694">
      <c r="A694" s="191"/>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c r="DJ694" s="20"/>
      <c r="DK694" s="20"/>
      <c r="DL694" s="20"/>
      <c r="DM694" s="20"/>
      <c r="DN694" s="20"/>
      <c r="DO694" s="20"/>
      <c r="DP694" s="20"/>
      <c r="DQ694" s="20"/>
      <c r="DR694" s="20"/>
      <c r="DS694" s="20"/>
      <c r="DT694" s="20"/>
    </row>
    <row r="695">
      <c r="A695" s="191"/>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c r="DJ695" s="20"/>
      <c r="DK695" s="20"/>
      <c r="DL695" s="20"/>
      <c r="DM695" s="20"/>
      <c r="DN695" s="20"/>
      <c r="DO695" s="20"/>
      <c r="DP695" s="20"/>
      <c r="DQ695" s="20"/>
      <c r="DR695" s="20"/>
      <c r="DS695" s="20"/>
      <c r="DT695" s="20"/>
    </row>
    <row r="696">
      <c r="A696" s="191"/>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c r="DJ696" s="20"/>
      <c r="DK696" s="20"/>
      <c r="DL696" s="20"/>
      <c r="DM696" s="20"/>
      <c r="DN696" s="20"/>
      <c r="DO696" s="20"/>
      <c r="DP696" s="20"/>
      <c r="DQ696" s="20"/>
      <c r="DR696" s="20"/>
      <c r="DS696" s="20"/>
      <c r="DT696" s="20"/>
    </row>
    <row r="697">
      <c r="A697" s="191"/>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c r="DJ697" s="20"/>
      <c r="DK697" s="20"/>
      <c r="DL697" s="20"/>
      <c r="DM697" s="20"/>
      <c r="DN697" s="20"/>
      <c r="DO697" s="20"/>
      <c r="DP697" s="20"/>
      <c r="DQ697" s="20"/>
      <c r="DR697" s="20"/>
      <c r="DS697" s="20"/>
      <c r="DT697" s="20"/>
    </row>
    <row r="698">
      <c r="A698" s="191"/>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c r="DJ698" s="20"/>
      <c r="DK698" s="20"/>
      <c r="DL698" s="20"/>
      <c r="DM698" s="20"/>
      <c r="DN698" s="20"/>
      <c r="DO698" s="20"/>
      <c r="DP698" s="20"/>
      <c r="DQ698" s="20"/>
      <c r="DR698" s="20"/>
      <c r="DS698" s="20"/>
      <c r="DT698" s="20"/>
    </row>
    <row r="699">
      <c r="A699" s="191"/>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c r="DJ699" s="20"/>
      <c r="DK699" s="20"/>
      <c r="DL699" s="20"/>
      <c r="DM699" s="20"/>
      <c r="DN699" s="20"/>
      <c r="DO699" s="20"/>
      <c r="DP699" s="20"/>
      <c r="DQ699" s="20"/>
      <c r="DR699" s="20"/>
      <c r="DS699" s="20"/>
      <c r="DT699" s="20"/>
    </row>
    <row r="700">
      <c r="A700" s="191"/>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c r="DJ700" s="20"/>
      <c r="DK700" s="20"/>
      <c r="DL700" s="20"/>
      <c r="DM700" s="20"/>
      <c r="DN700" s="20"/>
      <c r="DO700" s="20"/>
      <c r="DP700" s="20"/>
      <c r="DQ700" s="20"/>
      <c r="DR700" s="20"/>
      <c r="DS700" s="20"/>
      <c r="DT700" s="20"/>
    </row>
    <row r="701">
      <c r="A701" s="191"/>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c r="DJ701" s="20"/>
      <c r="DK701" s="20"/>
      <c r="DL701" s="20"/>
      <c r="DM701" s="20"/>
      <c r="DN701" s="20"/>
      <c r="DO701" s="20"/>
      <c r="DP701" s="20"/>
      <c r="DQ701" s="20"/>
      <c r="DR701" s="20"/>
      <c r="DS701" s="20"/>
      <c r="DT701" s="20"/>
    </row>
    <row r="702">
      <c r="A702" s="191"/>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c r="DJ702" s="20"/>
      <c r="DK702" s="20"/>
      <c r="DL702" s="20"/>
      <c r="DM702" s="20"/>
      <c r="DN702" s="20"/>
      <c r="DO702" s="20"/>
      <c r="DP702" s="20"/>
      <c r="DQ702" s="20"/>
      <c r="DR702" s="20"/>
      <c r="DS702" s="20"/>
      <c r="DT702" s="20"/>
    </row>
    <row r="703">
      <c r="A703" s="191"/>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c r="DJ703" s="20"/>
      <c r="DK703" s="20"/>
      <c r="DL703" s="20"/>
      <c r="DM703" s="20"/>
      <c r="DN703" s="20"/>
      <c r="DO703" s="20"/>
      <c r="DP703" s="20"/>
      <c r="DQ703" s="20"/>
      <c r="DR703" s="20"/>
      <c r="DS703" s="20"/>
      <c r="DT703" s="20"/>
    </row>
    <row r="704">
      <c r="A704" s="191"/>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c r="DJ704" s="20"/>
      <c r="DK704" s="20"/>
      <c r="DL704" s="20"/>
      <c r="DM704" s="20"/>
      <c r="DN704" s="20"/>
      <c r="DO704" s="20"/>
      <c r="DP704" s="20"/>
      <c r="DQ704" s="20"/>
      <c r="DR704" s="20"/>
      <c r="DS704" s="20"/>
      <c r="DT704" s="20"/>
    </row>
    <row r="705">
      <c r="A705" s="191"/>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c r="DJ705" s="20"/>
      <c r="DK705" s="20"/>
      <c r="DL705" s="20"/>
      <c r="DM705" s="20"/>
      <c r="DN705" s="20"/>
      <c r="DO705" s="20"/>
      <c r="DP705" s="20"/>
      <c r="DQ705" s="20"/>
      <c r="DR705" s="20"/>
      <c r="DS705" s="20"/>
      <c r="DT705" s="20"/>
    </row>
    <row r="706">
      <c r="A706" s="191"/>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c r="DJ706" s="20"/>
      <c r="DK706" s="20"/>
      <c r="DL706" s="20"/>
      <c r="DM706" s="20"/>
      <c r="DN706" s="20"/>
      <c r="DO706" s="20"/>
      <c r="DP706" s="20"/>
      <c r="DQ706" s="20"/>
      <c r="DR706" s="20"/>
      <c r="DS706" s="20"/>
      <c r="DT706" s="20"/>
    </row>
    <row r="707">
      <c r="A707" s="191"/>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c r="DJ707" s="20"/>
      <c r="DK707" s="20"/>
      <c r="DL707" s="20"/>
      <c r="DM707" s="20"/>
      <c r="DN707" s="20"/>
      <c r="DO707" s="20"/>
      <c r="DP707" s="20"/>
      <c r="DQ707" s="20"/>
      <c r="DR707" s="20"/>
      <c r="DS707" s="20"/>
      <c r="DT707" s="20"/>
    </row>
    <row r="708">
      <c r="A708" s="191"/>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c r="DJ708" s="20"/>
      <c r="DK708" s="20"/>
      <c r="DL708" s="20"/>
      <c r="DM708" s="20"/>
      <c r="DN708" s="20"/>
      <c r="DO708" s="20"/>
      <c r="DP708" s="20"/>
      <c r="DQ708" s="20"/>
      <c r="DR708" s="20"/>
      <c r="DS708" s="20"/>
      <c r="DT708" s="20"/>
    </row>
    <row r="709">
      <c r="A709" s="191"/>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c r="DJ709" s="20"/>
      <c r="DK709" s="20"/>
      <c r="DL709" s="20"/>
      <c r="DM709" s="20"/>
      <c r="DN709" s="20"/>
      <c r="DO709" s="20"/>
      <c r="DP709" s="20"/>
      <c r="DQ709" s="20"/>
      <c r="DR709" s="20"/>
      <c r="DS709" s="20"/>
      <c r="DT709" s="20"/>
    </row>
    <row r="710">
      <c r="A710" s="191"/>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c r="DJ710" s="20"/>
      <c r="DK710" s="20"/>
      <c r="DL710" s="20"/>
      <c r="DM710" s="20"/>
      <c r="DN710" s="20"/>
      <c r="DO710" s="20"/>
      <c r="DP710" s="20"/>
      <c r="DQ710" s="20"/>
      <c r="DR710" s="20"/>
      <c r="DS710" s="20"/>
      <c r="DT710" s="20"/>
    </row>
    <row r="711">
      <c r="A711" s="191"/>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c r="DJ711" s="20"/>
      <c r="DK711" s="20"/>
      <c r="DL711" s="20"/>
      <c r="DM711" s="20"/>
      <c r="DN711" s="20"/>
      <c r="DO711" s="20"/>
      <c r="DP711" s="20"/>
      <c r="DQ711" s="20"/>
      <c r="DR711" s="20"/>
      <c r="DS711" s="20"/>
      <c r="DT711" s="20"/>
    </row>
    <row r="712">
      <c r="A712" s="191"/>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c r="DJ712" s="20"/>
      <c r="DK712" s="20"/>
      <c r="DL712" s="20"/>
      <c r="DM712" s="20"/>
      <c r="DN712" s="20"/>
      <c r="DO712" s="20"/>
      <c r="DP712" s="20"/>
      <c r="DQ712" s="20"/>
      <c r="DR712" s="20"/>
      <c r="DS712" s="20"/>
      <c r="DT712" s="20"/>
    </row>
    <row r="713">
      <c r="A713" s="191"/>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c r="DJ713" s="20"/>
      <c r="DK713" s="20"/>
      <c r="DL713" s="20"/>
      <c r="DM713" s="20"/>
      <c r="DN713" s="20"/>
      <c r="DO713" s="20"/>
      <c r="DP713" s="20"/>
      <c r="DQ713" s="20"/>
      <c r="DR713" s="20"/>
      <c r="DS713" s="20"/>
      <c r="DT713" s="20"/>
    </row>
    <row r="714">
      <c r="A714" s="191"/>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c r="DJ714" s="20"/>
      <c r="DK714" s="20"/>
      <c r="DL714" s="20"/>
      <c r="DM714" s="20"/>
      <c r="DN714" s="20"/>
      <c r="DO714" s="20"/>
      <c r="DP714" s="20"/>
      <c r="DQ714" s="20"/>
      <c r="DR714" s="20"/>
      <c r="DS714" s="20"/>
      <c r="DT714" s="20"/>
    </row>
    <row r="715">
      <c r="A715" s="191"/>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c r="DJ715" s="20"/>
      <c r="DK715" s="20"/>
      <c r="DL715" s="20"/>
      <c r="DM715" s="20"/>
      <c r="DN715" s="20"/>
      <c r="DO715" s="20"/>
      <c r="DP715" s="20"/>
      <c r="DQ715" s="20"/>
      <c r="DR715" s="20"/>
      <c r="DS715" s="20"/>
      <c r="DT715" s="20"/>
    </row>
    <row r="716">
      <c r="A716" s="191"/>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c r="DJ716" s="20"/>
      <c r="DK716" s="20"/>
      <c r="DL716" s="20"/>
      <c r="DM716" s="20"/>
      <c r="DN716" s="20"/>
      <c r="DO716" s="20"/>
      <c r="DP716" s="20"/>
      <c r="DQ716" s="20"/>
      <c r="DR716" s="20"/>
      <c r="DS716" s="20"/>
      <c r="DT716" s="20"/>
    </row>
    <row r="717">
      <c r="A717" s="191"/>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c r="DJ717" s="20"/>
      <c r="DK717" s="20"/>
      <c r="DL717" s="20"/>
      <c r="DM717" s="20"/>
      <c r="DN717" s="20"/>
      <c r="DO717" s="20"/>
      <c r="DP717" s="20"/>
      <c r="DQ717" s="20"/>
      <c r="DR717" s="20"/>
      <c r="DS717" s="20"/>
      <c r="DT717" s="20"/>
    </row>
    <row r="718">
      <c r="A718" s="191"/>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c r="DJ718" s="20"/>
      <c r="DK718" s="20"/>
      <c r="DL718" s="20"/>
      <c r="DM718" s="20"/>
      <c r="DN718" s="20"/>
      <c r="DO718" s="20"/>
      <c r="DP718" s="20"/>
      <c r="DQ718" s="20"/>
      <c r="DR718" s="20"/>
      <c r="DS718" s="20"/>
      <c r="DT718" s="20"/>
    </row>
    <row r="719">
      <c r="A719" s="191"/>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c r="DJ719" s="20"/>
      <c r="DK719" s="20"/>
      <c r="DL719" s="20"/>
      <c r="DM719" s="20"/>
      <c r="DN719" s="20"/>
      <c r="DO719" s="20"/>
      <c r="DP719" s="20"/>
      <c r="DQ719" s="20"/>
      <c r="DR719" s="20"/>
      <c r="DS719" s="20"/>
      <c r="DT719" s="20"/>
    </row>
    <row r="720">
      <c r="A720" s="191"/>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c r="DJ720" s="20"/>
      <c r="DK720" s="20"/>
      <c r="DL720" s="20"/>
      <c r="DM720" s="20"/>
      <c r="DN720" s="20"/>
      <c r="DO720" s="20"/>
      <c r="DP720" s="20"/>
      <c r="DQ720" s="20"/>
      <c r="DR720" s="20"/>
      <c r="DS720" s="20"/>
      <c r="DT720" s="20"/>
    </row>
    <row r="721">
      <c r="A721" s="191"/>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c r="DJ721" s="20"/>
      <c r="DK721" s="20"/>
      <c r="DL721" s="20"/>
      <c r="DM721" s="20"/>
      <c r="DN721" s="20"/>
      <c r="DO721" s="20"/>
      <c r="DP721" s="20"/>
      <c r="DQ721" s="20"/>
      <c r="DR721" s="20"/>
      <c r="DS721" s="20"/>
      <c r="DT721" s="20"/>
    </row>
    <row r="722">
      <c r="A722" s="191"/>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c r="DJ722" s="20"/>
      <c r="DK722" s="20"/>
      <c r="DL722" s="20"/>
      <c r="DM722" s="20"/>
      <c r="DN722" s="20"/>
      <c r="DO722" s="20"/>
      <c r="DP722" s="20"/>
      <c r="DQ722" s="20"/>
      <c r="DR722" s="20"/>
      <c r="DS722" s="20"/>
      <c r="DT722" s="20"/>
    </row>
    <row r="723">
      <c r="A723" s="191"/>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c r="DJ723" s="20"/>
      <c r="DK723" s="20"/>
      <c r="DL723" s="20"/>
      <c r="DM723" s="20"/>
      <c r="DN723" s="20"/>
      <c r="DO723" s="20"/>
      <c r="DP723" s="20"/>
      <c r="DQ723" s="20"/>
      <c r="DR723" s="20"/>
      <c r="DS723" s="20"/>
      <c r="DT723" s="20"/>
    </row>
    <row r="724">
      <c r="A724" s="191"/>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c r="DJ724" s="20"/>
      <c r="DK724" s="20"/>
      <c r="DL724" s="20"/>
      <c r="DM724" s="20"/>
      <c r="DN724" s="20"/>
      <c r="DO724" s="20"/>
      <c r="DP724" s="20"/>
      <c r="DQ724" s="20"/>
      <c r="DR724" s="20"/>
      <c r="DS724" s="20"/>
      <c r="DT724" s="20"/>
    </row>
    <row r="725">
      <c r="A725" s="191"/>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c r="DJ725" s="20"/>
      <c r="DK725" s="20"/>
      <c r="DL725" s="20"/>
      <c r="DM725" s="20"/>
      <c r="DN725" s="20"/>
      <c r="DO725" s="20"/>
      <c r="DP725" s="20"/>
      <c r="DQ725" s="20"/>
      <c r="DR725" s="20"/>
      <c r="DS725" s="20"/>
      <c r="DT725" s="20"/>
    </row>
    <row r="726">
      <c r="A726" s="191"/>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c r="DJ726" s="20"/>
      <c r="DK726" s="20"/>
      <c r="DL726" s="20"/>
      <c r="DM726" s="20"/>
      <c r="DN726" s="20"/>
      <c r="DO726" s="20"/>
      <c r="DP726" s="20"/>
      <c r="DQ726" s="20"/>
      <c r="DR726" s="20"/>
      <c r="DS726" s="20"/>
      <c r="DT726" s="20"/>
    </row>
    <row r="727">
      <c r="A727" s="191"/>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c r="DJ727" s="20"/>
      <c r="DK727" s="20"/>
      <c r="DL727" s="20"/>
      <c r="DM727" s="20"/>
      <c r="DN727" s="20"/>
      <c r="DO727" s="20"/>
      <c r="DP727" s="20"/>
      <c r="DQ727" s="20"/>
      <c r="DR727" s="20"/>
      <c r="DS727" s="20"/>
      <c r="DT727" s="20"/>
    </row>
    <row r="728">
      <c r="A728" s="191"/>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c r="DJ728" s="20"/>
      <c r="DK728" s="20"/>
      <c r="DL728" s="20"/>
      <c r="DM728" s="20"/>
      <c r="DN728" s="20"/>
      <c r="DO728" s="20"/>
      <c r="DP728" s="20"/>
      <c r="DQ728" s="20"/>
      <c r="DR728" s="20"/>
      <c r="DS728" s="20"/>
      <c r="DT728" s="20"/>
    </row>
    <row r="729">
      <c r="A729" s="191"/>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c r="DJ729" s="20"/>
      <c r="DK729" s="20"/>
      <c r="DL729" s="20"/>
      <c r="DM729" s="20"/>
      <c r="DN729" s="20"/>
      <c r="DO729" s="20"/>
      <c r="DP729" s="20"/>
      <c r="DQ729" s="20"/>
      <c r="DR729" s="20"/>
      <c r="DS729" s="20"/>
      <c r="DT729" s="20"/>
    </row>
    <row r="730">
      <c r="A730" s="191"/>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c r="DJ730" s="20"/>
      <c r="DK730" s="20"/>
      <c r="DL730" s="20"/>
      <c r="DM730" s="20"/>
      <c r="DN730" s="20"/>
      <c r="DO730" s="20"/>
      <c r="DP730" s="20"/>
      <c r="DQ730" s="20"/>
      <c r="DR730" s="20"/>
      <c r="DS730" s="20"/>
      <c r="DT730" s="20"/>
    </row>
    <row r="731">
      <c r="A731" s="191"/>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c r="DJ731" s="20"/>
      <c r="DK731" s="20"/>
      <c r="DL731" s="20"/>
      <c r="DM731" s="20"/>
      <c r="DN731" s="20"/>
      <c r="DO731" s="20"/>
      <c r="DP731" s="20"/>
      <c r="DQ731" s="20"/>
      <c r="DR731" s="20"/>
      <c r="DS731" s="20"/>
      <c r="DT731" s="20"/>
    </row>
    <row r="732">
      <c r="A732" s="191"/>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c r="DJ732" s="20"/>
      <c r="DK732" s="20"/>
      <c r="DL732" s="20"/>
      <c r="DM732" s="20"/>
      <c r="DN732" s="20"/>
      <c r="DO732" s="20"/>
      <c r="DP732" s="20"/>
      <c r="DQ732" s="20"/>
      <c r="DR732" s="20"/>
      <c r="DS732" s="20"/>
      <c r="DT732" s="20"/>
    </row>
    <row r="733">
      <c r="A733" s="191"/>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c r="DJ733" s="20"/>
      <c r="DK733" s="20"/>
      <c r="DL733" s="20"/>
      <c r="DM733" s="20"/>
      <c r="DN733" s="20"/>
      <c r="DO733" s="20"/>
      <c r="DP733" s="20"/>
      <c r="DQ733" s="20"/>
      <c r="DR733" s="20"/>
      <c r="DS733" s="20"/>
      <c r="DT733" s="20"/>
    </row>
    <row r="734">
      <c r="A734" s="191"/>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c r="DJ734" s="20"/>
      <c r="DK734" s="20"/>
      <c r="DL734" s="20"/>
      <c r="DM734" s="20"/>
      <c r="DN734" s="20"/>
      <c r="DO734" s="20"/>
      <c r="DP734" s="20"/>
      <c r="DQ734" s="20"/>
      <c r="DR734" s="20"/>
      <c r="DS734" s="20"/>
      <c r="DT734" s="20"/>
    </row>
    <row r="735">
      <c r="A735" s="191"/>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c r="DJ735" s="20"/>
      <c r="DK735" s="20"/>
      <c r="DL735" s="20"/>
      <c r="DM735" s="20"/>
      <c r="DN735" s="20"/>
      <c r="DO735" s="20"/>
      <c r="DP735" s="20"/>
      <c r="DQ735" s="20"/>
      <c r="DR735" s="20"/>
      <c r="DS735" s="20"/>
      <c r="DT735" s="20"/>
    </row>
    <row r="736">
      <c r="A736" s="191"/>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c r="DJ736" s="20"/>
      <c r="DK736" s="20"/>
      <c r="DL736" s="20"/>
      <c r="DM736" s="20"/>
      <c r="DN736" s="20"/>
      <c r="DO736" s="20"/>
      <c r="DP736" s="20"/>
      <c r="DQ736" s="20"/>
      <c r="DR736" s="20"/>
      <c r="DS736" s="20"/>
      <c r="DT736" s="20"/>
    </row>
    <row r="737">
      <c r="A737" s="191"/>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c r="DT737" s="20"/>
    </row>
    <row r="738">
      <c r="A738" s="191"/>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c r="DT738" s="20"/>
    </row>
    <row r="739">
      <c r="A739" s="191"/>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c r="DJ739" s="20"/>
      <c r="DK739" s="20"/>
      <c r="DL739" s="20"/>
      <c r="DM739" s="20"/>
      <c r="DN739" s="20"/>
      <c r="DO739" s="20"/>
      <c r="DP739" s="20"/>
      <c r="DQ739" s="20"/>
      <c r="DR739" s="20"/>
      <c r="DS739" s="20"/>
      <c r="DT739" s="20"/>
    </row>
    <row r="740">
      <c r="A740" s="191"/>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c r="DJ740" s="20"/>
      <c r="DK740" s="20"/>
      <c r="DL740" s="20"/>
      <c r="DM740" s="20"/>
      <c r="DN740" s="20"/>
      <c r="DO740" s="20"/>
      <c r="DP740" s="20"/>
      <c r="DQ740" s="20"/>
      <c r="DR740" s="20"/>
      <c r="DS740" s="20"/>
      <c r="DT740" s="20"/>
    </row>
    <row r="741">
      <c r="A741" s="191"/>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c r="DJ741" s="20"/>
      <c r="DK741" s="20"/>
      <c r="DL741" s="20"/>
      <c r="DM741" s="20"/>
      <c r="DN741" s="20"/>
      <c r="DO741" s="20"/>
      <c r="DP741" s="20"/>
      <c r="DQ741" s="20"/>
      <c r="DR741" s="20"/>
      <c r="DS741" s="20"/>
      <c r="DT741" s="20"/>
    </row>
    <row r="742">
      <c r="A742" s="191"/>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c r="DJ742" s="20"/>
      <c r="DK742" s="20"/>
      <c r="DL742" s="20"/>
      <c r="DM742" s="20"/>
      <c r="DN742" s="20"/>
      <c r="DO742" s="20"/>
      <c r="DP742" s="20"/>
      <c r="DQ742" s="20"/>
      <c r="DR742" s="20"/>
      <c r="DS742" s="20"/>
      <c r="DT742" s="20"/>
    </row>
    <row r="743">
      <c r="A743" s="191"/>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c r="DJ743" s="20"/>
      <c r="DK743" s="20"/>
      <c r="DL743" s="20"/>
      <c r="DM743" s="20"/>
      <c r="DN743" s="20"/>
      <c r="DO743" s="20"/>
      <c r="DP743" s="20"/>
      <c r="DQ743" s="20"/>
      <c r="DR743" s="20"/>
      <c r="DS743" s="20"/>
      <c r="DT743" s="20"/>
    </row>
    <row r="744">
      <c r="A744" s="191"/>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c r="DJ744" s="20"/>
      <c r="DK744" s="20"/>
      <c r="DL744" s="20"/>
      <c r="DM744" s="20"/>
      <c r="DN744" s="20"/>
      <c r="DO744" s="20"/>
      <c r="DP744" s="20"/>
      <c r="DQ744" s="20"/>
      <c r="DR744" s="20"/>
      <c r="DS744" s="20"/>
      <c r="DT744" s="20"/>
    </row>
    <row r="745">
      <c r="A745" s="191"/>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c r="DJ745" s="20"/>
      <c r="DK745" s="20"/>
      <c r="DL745" s="20"/>
      <c r="DM745" s="20"/>
      <c r="DN745" s="20"/>
      <c r="DO745" s="20"/>
      <c r="DP745" s="20"/>
      <c r="DQ745" s="20"/>
      <c r="DR745" s="20"/>
      <c r="DS745" s="20"/>
      <c r="DT745" s="20"/>
    </row>
    <row r="746">
      <c r="A746" s="191"/>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c r="DJ746" s="20"/>
      <c r="DK746" s="20"/>
      <c r="DL746" s="20"/>
      <c r="DM746" s="20"/>
      <c r="DN746" s="20"/>
      <c r="DO746" s="20"/>
      <c r="DP746" s="20"/>
      <c r="DQ746" s="20"/>
      <c r="DR746" s="20"/>
      <c r="DS746" s="20"/>
      <c r="DT746" s="20"/>
    </row>
    <row r="747">
      <c r="A747" s="191"/>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c r="DJ747" s="20"/>
      <c r="DK747" s="20"/>
      <c r="DL747" s="20"/>
      <c r="DM747" s="20"/>
      <c r="DN747" s="20"/>
      <c r="DO747" s="20"/>
      <c r="DP747" s="20"/>
      <c r="DQ747" s="20"/>
      <c r="DR747" s="20"/>
      <c r="DS747" s="20"/>
      <c r="DT747" s="20"/>
    </row>
    <row r="748">
      <c r="A748" s="191"/>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c r="DJ748" s="20"/>
      <c r="DK748" s="20"/>
      <c r="DL748" s="20"/>
      <c r="DM748" s="20"/>
      <c r="DN748" s="20"/>
      <c r="DO748" s="20"/>
      <c r="DP748" s="20"/>
      <c r="DQ748" s="20"/>
      <c r="DR748" s="20"/>
      <c r="DS748" s="20"/>
      <c r="DT748" s="20"/>
    </row>
    <row r="749">
      <c r="A749" s="191"/>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c r="DJ749" s="20"/>
      <c r="DK749" s="20"/>
      <c r="DL749" s="20"/>
      <c r="DM749" s="20"/>
      <c r="DN749" s="20"/>
      <c r="DO749" s="20"/>
      <c r="DP749" s="20"/>
      <c r="DQ749" s="20"/>
      <c r="DR749" s="20"/>
      <c r="DS749" s="20"/>
      <c r="DT749" s="20"/>
    </row>
    <row r="750">
      <c r="A750" s="191"/>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c r="DJ750" s="20"/>
      <c r="DK750" s="20"/>
      <c r="DL750" s="20"/>
      <c r="DM750" s="20"/>
      <c r="DN750" s="20"/>
      <c r="DO750" s="20"/>
      <c r="DP750" s="20"/>
      <c r="DQ750" s="20"/>
      <c r="DR750" s="20"/>
      <c r="DS750" s="20"/>
      <c r="DT750" s="20"/>
    </row>
    <row r="751">
      <c r="A751" s="191"/>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c r="DJ751" s="20"/>
      <c r="DK751" s="20"/>
      <c r="DL751" s="20"/>
      <c r="DM751" s="20"/>
      <c r="DN751" s="20"/>
      <c r="DO751" s="20"/>
      <c r="DP751" s="20"/>
      <c r="DQ751" s="20"/>
      <c r="DR751" s="20"/>
      <c r="DS751" s="20"/>
      <c r="DT751" s="20"/>
    </row>
    <row r="752">
      <c r="A752" s="191"/>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c r="DJ752" s="20"/>
      <c r="DK752" s="20"/>
      <c r="DL752" s="20"/>
      <c r="DM752" s="20"/>
      <c r="DN752" s="20"/>
      <c r="DO752" s="20"/>
      <c r="DP752" s="20"/>
      <c r="DQ752" s="20"/>
      <c r="DR752" s="20"/>
      <c r="DS752" s="20"/>
      <c r="DT752" s="20"/>
    </row>
    <row r="753">
      <c r="A753" s="191"/>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c r="DJ753" s="20"/>
      <c r="DK753" s="20"/>
      <c r="DL753" s="20"/>
      <c r="DM753" s="20"/>
      <c r="DN753" s="20"/>
      <c r="DO753" s="20"/>
      <c r="DP753" s="20"/>
      <c r="DQ753" s="20"/>
      <c r="DR753" s="20"/>
      <c r="DS753" s="20"/>
      <c r="DT753" s="20"/>
    </row>
    <row r="754">
      <c r="A754" s="191"/>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c r="DJ754" s="20"/>
      <c r="DK754" s="20"/>
      <c r="DL754" s="20"/>
      <c r="DM754" s="20"/>
      <c r="DN754" s="20"/>
      <c r="DO754" s="20"/>
      <c r="DP754" s="20"/>
      <c r="DQ754" s="20"/>
      <c r="DR754" s="20"/>
      <c r="DS754" s="20"/>
      <c r="DT754" s="20"/>
    </row>
    <row r="755">
      <c r="A755" s="191"/>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c r="DJ755" s="20"/>
      <c r="DK755" s="20"/>
      <c r="DL755" s="20"/>
      <c r="DM755" s="20"/>
      <c r="DN755" s="20"/>
      <c r="DO755" s="20"/>
      <c r="DP755" s="20"/>
      <c r="DQ755" s="20"/>
      <c r="DR755" s="20"/>
      <c r="DS755" s="20"/>
      <c r="DT755" s="20"/>
    </row>
    <row r="756">
      <c r="A756" s="191"/>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c r="DJ756" s="20"/>
      <c r="DK756" s="20"/>
      <c r="DL756" s="20"/>
      <c r="DM756" s="20"/>
      <c r="DN756" s="20"/>
      <c r="DO756" s="20"/>
      <c r="DP756" s="20"/>
      <c r="DQ756" s="20"/>
      <c r="DR756" s="20"/>
      <c r="DS756" s="20"/>
      <c r="DT756" s="20"/>
    </row>
    <row r="757">
      <c r="A757" s="191"/>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c r="DJ757" s="20"/>
      <c r="DK757" s="20"/>
      <c r="DL757" s="20"/>
      <c r="DM757" s="20"/>
      <c r="DN757" s="20"/>
      <c r="DO757" s="20"/>
      <c r="DP757" s="20"/>
      <c r="DQ757" s="20"/>
      <c r="DR757" s="20"/>
      <c r="DS757" s="20"/>
      <c r="DT757" s="20"/>
    </row>
    <row r="758">
      <c r="A758" s="191"/>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c r="DJ758" s="20"/>
      <c r="DK758" s="20"/>
      <c r="DL758" s="20"/>
      <c r="DM758" s="20"/>
      <c r="DN758" s="20"/>
      <c r="DO758" s="20"/>
      <c r="DP758" s="20"/>
      <c r="DQ758" s="20"/>
      <c r="DR758" s="20"/>
      <c r="DS758" s="20"/>
      <c r="DT758" s="20"/>
    </row>
    <row r="759">
      <c r="A759" s="191"/>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c r="DJ759" s="20"/>
      <c r="DK759" s="20"/>
      <c r="DL759" s="20"/>
      <c r="DM759" s="20"/>
      <c r="DN759" s="20"/>
      <c r="DO759" s="20"/>
      <c r="DP759" s="20"/>
      <c r="DQ759" s="20"/>
      <c r="DR759" s="20"/>
      <c r="DS759" s="20"/>
      <c r="DT759" s="20"/>
    </row>
    <row r="760">
      <c r="A760" s="191"/>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c r="DJ760" s="20"/>
      <c r="DK760" s="20"/>
      <c r="DL760" s="20"/>
      <c r="DM760" s="20"/>
      <c r="DN760" s="20"/>
      <c r="DO760" s="20"/>
      <c r="DP760" s="20"/>
      <c r="DQ760" s="20"/>
      <c r="DR760" s="20"/>
      <c r="DS760" s="20"/>
      <c r="DT760" s="20"/>
    </row>
    <row r="761">
      <c r="A761" s="191"/>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c r="DJ761" s="20"/>
      <c r="DK761" s="20"/>
      <c r="DL761" s="20"/>
      <c r="DM761" s="20"/>
      <c r="DN761" s="20"/>
      <c r="DO761" s="20"/>
      <c r="DP761" s="20"/>
      <c r="DQ761" s="20"/>
      <c r="DR761" s="20"/>
      <c r="DS761" s="20"/>
      <c r="DT761" s="20"/>
    </row>
    <row r="762">
      <c r="A762" s="191"/>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c r="DJ762" s="20"/>
      <c r="DK762" s="20"/>
      <c r="DL762" s="20"/>
      <c r="DM762" s="20"/>
      <c r="DN762" s="20"/>
      <c r="DO762" s="20"/>
      <c r="DP762" s="20"/>
      <c r="DQ762" s="20"/>
      <c r="DR762" s="20"/>
      <c r="DS762" s="20"/>
      <c r="DT762" s="20"/>
    </row>
    <row r="763">
      <c r="A763" s="191"/>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c r="DJ763" s="20"/>
      <c r="DK763" s="20"/>
      <c r="DL763" s="20"/>
      <c r="DM763" s="20"/>
      <c r="DN763" s="20"/>
      <c r="DO763" s="20"/>
      <c r="DP763" s="20"/>
      <c r="DQ763" s="20"/>
      <c r="DR763" s="20"/>
      <c r="DS763" s="20"/>
      <c r="DT763" s="20"/>
    </row>
    <row r="764">
      <c r="A764" s="191"/>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c r="DJ764" s="20"/>
      <c r="DK764" s="20"/>
      <c r="DL764" s="20"/>
      <c r="DM764" s="20"/>
      <c r="DN764" s="20"/>
      <c r="DO764" s="20"/>
      <c r="DP764" s="20"/>
      <c r="DQ764" s="20"/>
      <c r="DR764" s="20"/>
      <c r="DS764" s="20"/>
      <c r="DT764" s="20"/>
    </row>
    <row r="765">
      <c r="A765" s="191"/>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c r="DJ765" s="20"/>
      <c r="DK765" s="20"/>
      <c r="DL765" s="20"/>
      <c r="DM765" s="20"/>
      <c r="DN765" s="20"/>
      <c r="DO765" s="20"/>
      <c r="DP765" s="20"/>
      <c r="DQ765" s="20"/>
      <c r="DR765" s="20"/>
      <c r="DS765" s="20"/>
      <c r="DT765" s="20"/>
    </row>
    <row r="766">
      <c r="A766" s="191"/>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c r="DJ766" s="20"/>
      <c r="DK766" s="20"/>
      <c r="DL766" s="20"/>
      <c r="DM766" s="20"/>
      <c r="DN766" s="20"/>
      <c r="DO766" s="20"/>
      <c r="DP766" s="20"/>
      <c r="DQ766" s="20"/>
      <c r="DR766" s="20"/>
      <c r="DS766" s="20"/>
      <c r="DT766" s="20"/>
    </row>
    <row r="767">
      <c r="A767" s="191"/>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c r="DJ767" s="20"/>
      <c r="DK767" s="20"/>
      <c r="DL767" s="20"/>
      <c r="DM767" s="20"/>
      <c r="DN767" s="20"/>
      <c r="DO767" s="20"/>
      <c r="DP767" s="20"/>
      <c r="DQ767" s="20"/>
      <c r="DR767" s="20"/>
      <c r="DS767" s="20"/>
      <c r="DT767" s="20"/>
    </row>
    <row r="768">
      <c r="A768" s="191"/>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c r="DJ768" s="20"/>
      <c r="DK768" s="20"/>
      <c r="DL768" s="20"/>
      <c r="DM768" s="20"/>
      <c r="DN768" s="20"/>
      <c r="DO768" s="20"/>
      <c r="DP768" s="20"/>
      <c r="DQ768" s="20"/>
      <c r="DR768" s="20"/>
      <c r="DS768" s="20"/>
      <c r="DT768" s="20"/>
    </row>
    <row r="769">
      <c r="A769" s="191"/>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c r="DJ769" s="20"/>
      <c r="DK769" s="20"/>
      <c r="DL769" s="20"/>
      <c r="DM769" s="20"/>
      <c r="DN769" s="20"/>
      <c r="DO769" s="20"/>
      <c r="DP769" s="20"/>
      <c r="DQ769" s="20"/>
      <c r="DR769" s="20"/>
      <c r="DS769" s="20"/>
      <c r="DT769" s="20"/>
    </row>
    <row r="770">
      <c r="A770" s="191"/>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c r="DJ770" s="20"/>
      <c r="DK770" s="20"/>
      <c r="DL770" s="20"/>
      <c r="DM770" s="20"/>
      <c r="DN770" s="20"/>
      <c r="DO770" s="20"/>
      <c r="DP770" s="20"/>
      <c r="DQ770" s="20"/>
      <c r="DR770" s="20"/>
      <c r="DS770" s="20"/>
      <c r="DT770" s="20"/>
    </row>
    <row r="771">
      <c r="A771" s="191"/>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c r="DJ771" s="20"/>
      <c r="DK771" s="20"/>
      <c r="DL771" s="20"/>
      <c r="DM771" s="20"/>
      <c r="DN771" s="20"/>
      <c r="DO771" s="20"/>
      <c r="DP771" s="20"/>
      <c r="DQ771" s="20"/>
      <c r="DR771" s="20"/>
      <c r="DS771" s="20"/>
      <c r="DT771" s="20"/>
    </row>
    <row r="772">
      <c r="A772" s="191"/>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c r="DJ772" s="20"/>
      <c r="DK772" s="20"/>
      <c r="DL772" s="20"/>
      <c r="DM772" s="20"/>
      <c r="DN772" s="20"/>
      <c r="DO772" s="20"/>
      <c r="DP772" s="20"/>
      <c r="DQ772" s="20"/>
      <c r="DR772" s="20"/>
      <c r="DS772" s="20"/>
      <c r="DT772" s="20"/>
    </row>
    <row r="773">
      <c r="A773" s="191"/>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c r="DJ773" s="20"/>
      <c r="DK773" s="20"/>
      <c r="DL773" s="20"/>
      <c r="DM773" s="20"/>
      <c r="DN773" s="20"/>
      <c r="DO773" s="20"/>
      <c r="DP773" s="20"/>
      <c r="DQ773" s="20"/>
      <c r="DR773" s="20"/>
      <c r="DS773" s="20"/>
      <c r="DT773" s="20"/>
    </row>
    <row r="774">
      <c r="A774" s="191"/>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c r="DJ774" s="20"/>
      <c r="DK774" s="20"/>
      <c r="DL774" s="20"/>
      <c r="DM774" s="20"/>
      <c r="DN774" s="20"/>
      <c r="DO774" s="20"/>
      <c r="DP774" s="20"/>
      <c r="DQ774" s="20"/>
      <c r="DR774" s="20"/>
      <c r="DS774" s="20"/>
      <c r="DT774" s="20"/>
    </row>
    <row r="775">
      <c r="A775" s="191"/>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c r="DJ775" s="20"/>
      <c r="DK775" s="20"/>
      <c r="DL775" s="20"/>
      <c r="DM775" s="20"/>
      <c r="DN775" s="20"/>
      <c r="DO775" s="20"/>
      <c r="DP775" s="20"/>
      <c r="DQ775" s="20"/>
      <c r="DR775" s="20"/>
      <c r="DS775" s="20"/>
      <c r="DT775" s="20"/>
    </row>
    <row r="776">
      <c r="A776" s="191"/>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c r="DJ776" s="20"/>
      <c r="DK776" s="20"/>
      <c r="DL776" s="20"/>
      <c r="DM776" s="20"/>
      <c r="DN776" s="20"/>
      <c r="DO776" s="20"/>
      <c r="DP776" s="20"/>
      <c r="DQ776" s="20"/>
      <c r="DR776" s="20"/>
      <c r="DS776" s="20"/>
      <c r="DT776" s="20"/>
    </row>
    <row r="777">
      <c r="A777" s="191"/>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c r="DJ777" s="20"/>
      <c r="DK777" s="20"/>
      <c r="DL777" s="20"/>
      <c r="DM777" s="20"/>
      <c r="DN777" s="20"/>
      <c r="DO777" s="20"/>
      <c r="DP777" s="20"/>
      <c r="DQ777" s="20"/>
      <c r="DR777" s="20"/>
      <c r="DS777" s="20"/>
      <c r="DT777" s="20"/>
    </row>
    <row r="778">
      <c r="A778" s="191"/>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c r="DJ778" s="20"/>
      <c r="DK778" s="20"/>
      <c r="DL778" s="20"/>
      <c r="DM778" s="20"/>
      <c r="DN778" s="20"/>
      <c r="DO778" s="20"/>
      <c r="DP778" s="20"/>
      <c r="DQ778" s="20"/>
      <c r="DR778" s="20"/>
      <c r="DS778" s="20"/>
      <c r="DT778" s="20"/>
    </row>
    <row r="779">
      <c r="A779" s="191"/>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c r="DJ779" s="20"/>
      <c r="DK779" s="20"/>
      <c r="DL779" s="20"/>
      <c r="DM779" s="20"/>
      <c r="DN779" s="20"/>
      <c r="DO779" s="20"/>
      <c r="DP779" s="20"/>
      <c r="DQ779" s="20"/>
      <c r="DR779" s="20"/>
      <c r="DS779" s="20"/>
      <c r="DT779" s="20"/>
    </row>
    <row r="780">
      <c r="A780" s="191"/>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c r="DJ780" s="20"/>
      <c r="DK780" s="20"/>
      <c r="DL780" s="20"/>
      <c r="DM780" s="20"/>
      <c r="DN780" s="20"/>
      <c r="DO780" s="20"/>
      <c r="DP780" s="20"/>
      <c r="DQ780" s="20"/>
      <c r="DR780" s="20"/>
      <c r="DS780" s="20"/>
      <c r="DT780" s="20"/>
    </row>
    <row r="781">
      <c r="A781" s="191"/>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c r="DJ781" s="20"/>
      <c r="DK781" s="20"/>
      <c r="DL781" s="20"/>
      <c r="DM781" s="20"/>
      <c r="DN781" s="20"/>
      <c r="DO781" s="20"/>
      <c r="DP781" s="20"/>
      <c r="DQ781" s="20"/>
      <c r="DR781" s="20"/>
      <c r="DS781" s="20"/>
      <c r="DT781" s="20"/>
    </row>
    <row r="782">
      <c r="A782" s="191"/>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c r="DJ782" s="20"/>
      <c r="DK782" s="20"/>
      <c r="DL782" s="20"/>
      <c r="DM782" s="20"/>
      <c r="DN782" s="20"/>
      <c r="DO782" s="20"/>
      <c r="DP782" s="20"/>
      <c r="DQ782" s="20"/>
      <c r="DR782" s="20"/>
      <c r="DS782" s="20"/>
      <c r="DT782" s="20"/>
    </row>
    <row r="783">
      <c r="A783" s="191"/>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c r="DJ783" s="20"/>
      <c r="DK783" s="20"/>
      <c r="DL783" s="20"/>
      <c r="DM783" s="20"/>
      <c r="DN783" s="20"/>
      <c r="DO783" s="20"/>
      <c r="DP783" s="20"/>
      <c r="DQ783" s="20"/>
      <c r="DR783" s="20"/>
      <c r="DS783" s="20"/>
      <c r="DT783" s="20"/>
    </row>
    <row r="784">
      <c r="A784" s="191"/>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c r="DJ784" s="20"/>
      <c r="DK784" s="20"/>
      <c r="DL784" s="20"/>
      <c r="DM784" s="20"/>
      <c r="DN784" s="20"/>
      <c r="DO784" s="20"/>
      <c r="DP784" s="20"/>
      <c r="DQ784" s="20"/>
      <c r="DR784" s="20"/>
      <c r="DS784" s="20"/>
      <c r="DT784" s="20"/>
    </row>
    <row r="785">
      <c r="A785" s="191"/>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c r="DJ785" s="20"/>
      <c r="DK785" s="20"/>
      <c r="DL785" s="20"/>
      <c r="DM785" s="20"/>
      <c r="DN785" s="20"/>
      <c r="DO785" s="20"/>
      <c r="DP785" s="20"/>
      <c r="DQ785" s="20"/>
      <c r="DR785" s="20"/>
      <c r="DS785" s="20"/>
      <c r="DT785" s="20"/>
    </row>
    <row r="786">
      <c r="A786" s="191"/>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c r="DJ786" s="20"/>
      <c r="DK786" s="20"/>
      <c r="DL786" s="20"/>
      <c r="DM786" s="20"/>
      <c r="DN786" s="20"/>
      <c r="DO786" s="20"/>
      <c r="DP786" s="20"/>
      <c r="DQ786" s="20"/>
      <c r="DR786" s="20"/>
      <c r="DS786" s="20"/>
      <c r="DT786" s="20"/>
    </row>
    <row r="787">
      <c r="A787" s="191"/>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c r="DJ787" s="20"/>
      <c r="DK787" s="20"/>
      <c r="DL787" s="20"/>
      <c r="DM787" s="20"/>
      <c r="DN787" s="20"/>
      <c r="DO787" s="20"/>
      <c r="DP787" s="20"/>
      <c r="DQ787" s="20"/>
      <c r="DR787" s="20"/>
      <c r="DS787" s="20"/>
      <c r="DT787" s="20"/>
    </row>
    <row r="788">
      <c r="A788" s="191"/>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c r="DJ788" s="20"/>
      <c r="DK788" s="20"/>
      <c r="DL788" s="20"/>
      <c r="DM788" s="20"/>
      <c r="DN788" s="20"/>
      <c r="DO788" s="20"/>
      <c r="DP788" s="20"/>
      <c r="DQ788" s="20"/>
      <c r="DR788" s="20"/>
      <c r="DS788" s="20"/>
      <c r="DT788" s="20"/>
    </row>
    <row r="789">
      <c r="A789" s="191"/>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c r="DJ789" s="20"/>
      <c r="DK789" s="20"/>
      <c r="DL789" s="20"/>
      <c r="DM789" s="20"/>
      <c r="DN789" s="20"/>
      <c r="DO789" s="20"/>
      <c r="DP789" s="20"/>
      <c r="DQ789" s="20"/>
      <c r="DR789" s="20"/>
      <c r="DS789" s="20"/>
      <c r="DT789" s="20"/>
    </row>
    <row r="790">
      <c r="A790" s="191"/>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c r="DJ790" s="20"/>
      <c r="DK790" s="20"/>
      <c r="DL790" s="20"/>
      <c r="DM790" s="20"/>
      <c r="DN790" s="20"/>
      <c r="DO790" s="20"/>
      <c r="DP790" s="20"/>
      <c r="DQ790" s="20"/>
      <c r="DR790" s="20"/>
      <c r="DS790" s="20"/>
      <c r="DT790" s="20"/>
    </row>
    <row r="791">
      <c r="A791" s="191"/>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c r="DJ791" s="20"/>
      <c r="DK791" s="20"/>
      <c r="DL791" s="20"/>
      <c r="DM791" s="20"/>
      <c r="DN791" s="20"/>
      <c r="DO791" s="20"/>
      <c r="DP791" s="20"/>
      <c r="DQ791" s="20"/>
      <c r="DR791" s="20"/>
      <c r="DS791" s="20"/>
      <c r="DT791" s="20"/>
    </row>
    <row r="792">
      <c r="A792" s="191"/>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c r="DJ792" s="20"/>
      <c r="DK792" s="20"/>
      <c r="DL792" s="20"/>
      <c r="DM792" s="20"/>
      <c r="DN792" s="20"/>
      <c r="DO792" s="20"/>
      <c r="DP792" s="20"/>
      <c r="DQ792" s="20"/>
      <c r="DR792" s="20"/>
      <c r="DS792" s="20"/>
      <c r="DT792" s="20"/>
    </row>
    <row r="793">
      <c r="A793" s="191"/>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c r="DJ793" s="20"/>
      <c r="DK793" s="20"/>
      <c r="DL793" s="20"/>
      <c r="DM793" s="20"/>
      <c r="DN793" s="20"/>
      <c r="DO793" s="20"/>
      <c r="DP793" s="20"/>
      <c r="DQ793" s="20"/>
      <c r="DR793" s="20"/>
      <c r="DS793" s="20"/>
      <c r="DT793" s="20"/>
    </row>
    <row r="794">
      <c r="A794" s="191"/>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c r="DJ794" s="20"/>
      <c r="DK794" s="20"/>
      <c r="DL794" s="20"/>
      <c r="DM794" s="20"/>
      <c r="DN794" s="20"/>
      <c r="DO794" s="20"/>
      <c r="DP794" s="20"/>
      <c r="DQ794" s="20"/>
      <c r="DR794" s="20"/>
      <c r="DS794" s="20"/>
      <c r="DT794" s="20"/>
    </row>
    <row r="795">
      <c r="A795" s="191"/>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c r="DJ795" s="20"/>
      <c r="DK795" s="20"/>
      <c r="DL795" s="20"/>
      <c r="DM795" s="20"/>
      <c r="DN795" s="20"/>
      <c r="DO795" s="20"/>
      <c r="DP795" s="20"/>
      <c r="DQ795" s="20"/>
      <c r="DR795" s="20"/>
      <c r="DS795" s="20"/>
      <c r="DT795" s="20"/>
    </row>
    <row r="796">
      <c r="A796" s="191"/>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c r="DJ796" s="20"/>
      <c r="DK796" s="20"/>
      <c r="DL796" s="20"/>
      <c r="DM796" s="20"/>
      <c r="DN796" s="20"/>
      <c r="DO796" s="20"/>
      <c r="DP796" s="20"/>
      <c r="DQ796" s="20"/>
      <c r="DR796" s="20"/>
      <c r="DS796" s="20"/>
      <c r="DT796" s="20"/>
    </row>
    <row r="797">
      <c r="A797" s="191"/>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c r="DJ797" s="20"/>
      <c r="DK797" s="20"/>
      <c r="DL797" s="20"/>
      <c r="DM797" s="20"/>
      <c r="DN797" s="20"/>
      <c r="DO797" s="20"/>
      <c r="DP797" s="20"/>
      <c r="DQ797" s="20"/>
      <c r="DR797" s="20"/>
      <c r="DS797" s="20"/>
      <c r="DT797" s="20"/>
    </row>
    <row r="798">
      <c r="A798" s="191"/>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c r="DJ798" s="20"/>
      <c r="DK798" s="20"/>
      <c r="DL798" s="20"/>
      <c r="DM798" s="20"/>
      <c r="DN798" s="20"/>
      <c r="DO798" s="20"/>
      <c r="DP798" s="20"/>
      <c r="DQ798" s="20"/>
      <c r="DR798" s="20"/>
      <c r="DS798" s="20"/>
      <c r="DT798" s="20"/>
    </row>
    <row r="799">
      <c r="A799" s="191"/>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c r="DJ799" s="20"/>
      <c r="DK799" s="20"/>
      <c r="DL799" s="20"/>
      <c r="DM799" s="20"/>
      <c r="DN799" s="20"/>
      <c r="DO799" s="20"/>
      <c r="DP799" s="20"/>
      <c r="DQ799" s="20"/>
      <c r="DR799" s="20"/>
      <c r="DS799" s="20"/>
      <c r="DT799" s="20"/>
    </row>
    <row r="800">
      <c r="A800" s="191"/>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c r="DJ800" s="20"/>
      <c r="DK800" s="20"/>
      <c r="DL800" s="20"/>
      <c r="DM800" s="20"/>
      <c r="DN800" s="20"/>
      <c r="DO800" s="20"/>
      <c r="DP800" s="20"/>
      <c r="DQ800" s="20"/>
      <c r="DR800" s="20"/>
      <c r="DS800" s="20"/>
      <c r="DT800" s="20"/>
    </row>
    <row r="801">
      <c r="A801" s="191"/>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c r="DJ801" s="20"/>
      <c r="DK801" s="20"/>
      <c r="DL801" s="20"/>
      <c r="DM801" s="20"/>
      <c r="DN801" s="20"/>
      <c r="DO801" s="20"/>
      <c r="DP801" s="20"/>
      <c r="DQ801" s="20"/>
      <c r="DR801" s="20"/>
      <c r="DS801" s="20"/>
      <c r="DT801" s="20"/>
    </row>
    <row r="802">
      <c r="A802" s="191"/>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c r="DJ802" s="20"/>
      <c r="DK802" s="20"/>
      <c r="DL802" s="20"/>
      <c r="DM802" s="20"/>
      <c r="DN802" s="20"/>
      <c r="DO802" s="20"/>
      <c r="DP802" s="20"/>
      <c r="DQ802" s="20"/>
      <c r="DR802" s="20"/>
      <c r="DS802" s="20"/>
      <c r="DT802" s="20"/>
    </row>
    <row r="803">
      <c r="A803" s="191"/>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c r="DJ803" s="20"/>
      <c r="DK803" s="20"/>
      <c r="DL803" s="20"/>
      <c r="DM803" s="20"/>
      <c r="DN803" s="20"/>
      <c r="DO803" s="20"/>
      <c r="DP803" s="20"/>
      <c r="DQ803" s="20"/>
      <c r="DR803" s="20"/>
      <c r="DS803" s="20"/>
      <c r="DT803" s="20"/>
    </row>
    <row r="804">
      <c r="A804" s="191"/>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c r="DJ804" s="20"/>
      <c r="DK804" s="20"/>
      <c r="DL804" s="20"/>
      <c r="DM804" s="20"/>
      <c r="DN804" s="20"/>
      <c r="DO804" s="20"/>
      <c r="DP804" s="20"/>
      <c r="DQ804" s="20"/>
      <c r="DR804" s="20"/>
      <c r="DS804" s="20"/>
      <c r="DT804" s="20"/>
    </row>
    <row r="805">
      <c r="A805" s="191"/>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c r="DJ805" s="20"/>
      <c r="DK805" s="20"/>
      <c r="DL805" s="20"/>
      <c r="DM805" s="20"/>
      <c r="DN805" s="20"/>
      <c r="DO805" s="20"/>
      <c r="DP805" s="20"/>
      <c r="DQ805" s="20"/>
      <c r="DR805" s="20"/>
      <c r="DS805" s="20"/>
      <c r="DT805" s="20"/>
    </row>
    <row r="806">
      <c r="A806" s="191"/>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c r="DJ806" s="20"/>
      <c r="DK806" s="20"/>
      <c r="DL806" s="20"/>
      <c r="DM806" s="20"/>
      <c r="DN806" s="20"/>
      <c r="DO806" s="20"/>
      <c r="DP806" s="20"/>
      <c r="DQ806" s="20"/>
      <c r="DR806" s="20"/>
      <c r="DS806" s="20"/>
      <c r="DT806" s="20"/>
    </row>
    <row r="807">
      <c r="A807" s="191"/>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c r="DJ807" s="20"/>
      <c r="DK807" s="20"/>
      <c r="DL807" s="20"/>
      <c r="DM807" s="20"/>
      <c r="DN807" s="20"/>
      <c r="DO807" s="20"/>
      <c r="DP807" s="20"/>
      <c r="DQ807" s="20"/>
      <c r="DR807" s="20"/>
      <c r="DS807" s="20"/>
      <c r="DT807" s="20"/>
    </row>
    <row r="808">
      <c r="A808" s="191"/>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c r="DJ808" s="20"/>
      <c r="DK808" s="20"/>
      <c r="DL808" s="20"/>
      <c r="DM808" s="20"/>
      <c r="DN808" s="20"/>
      <c r="DO808" s="20"/>
      <c r="DP808" s="20"/>
      <c r="DQ808" s="20"/>
      <c r="DR808" s="20"/>
      <c r="DS808" s="20"/>
      <c r="DT808" s="20"/>
    </row>
    <row r="809">
      <c r="A809" s="191"/>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c r="DJ809" s="20"/>
      <c r="DK809" s="20"/>
      <c r="DL809" s="20"/>
      <c r="DM809" s="20"/>
      <c r="DN809" s="20"/>
      <c r="DO809" s="20"/>
      <c r="DP809" s="20"/>
      <c r="DQ809" s="20"/>
      <c r="DR809" s="20"/>
      <c r="DS809" s="20"/>
      <c r="DT809" s="20"/>
    </row>
    <row r="810">
      <c r="A810" s="191"/>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c r="DJ810" s="20"/>
      <c r="DK810" s="20"/>
      <c r="DL810" s="20"/>
      <c r="DM810" s="20"/>
      <c r="DN810" s="20"/>
      <c r="DO810" s="20"/>
      <c r="DP810" s="20"/>
      <c r="DQ810" s="20"/>
      <c r="DR810" s="20"/>
      <c r="DS810" s="20"/>
      <c r="DT810" s="20"/>
    </row>
    <row r="811">
      <c r="A811" s="191"/>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c r="DJ811" s="20"/>
      <c r="DK811" s="20"/>
      <c r="DL811" s="20"/>
      <c r="DM811" s="20"/>
      <c r="DN811" s="20"/>
      <c r="DO811" s="20"/>
      <c r="DP811" s="20"/>
      <c r="DQ811" s="20"/>
      <c r="DR811" s="20"/>
      <c r="DS811" s="20"/>
      <c r="DT811" s="20"/>
    </row>
    <row r="812">
      <c r="A812" s="191"/>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c r="DJ812" s="20"/>
      <c r="DK812" s="20"/>
      <c r="DL812" s="20"/>
      <c r="DM812" s="20"/>
      <c r="DN812" s="20"/>
      <c r="DO812" s="20"/>
      <c r="DP812" s="20"/>
      <c r="DQ812" s="20"/>
      <c r="DR812" s="20"/>
      <c r="DS812" s="20"/>
      <c r="DT812" s="20"/>
    </row>
    <row r="813">
      <c r="A813" s="191"/>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c r="DJ813" s="20"/>
      <c r="DK813" s="20"/>
      <c r="DL813" s="20"/>
      <c r="DM813" s="20"/>
      <c r="DN813" s="20"/>
      <c r="DO813" s="20"/>
      <c r="DP813" s="20"/>
      <c r="DQ813" s="20"/>
      <c r="DR813" s="20"/>
      <c r="DS813" s="20"/>
      <c r="DT813" s="20"/>
    </row>
    <row r="814">
      <c r="A814" s="191"/>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c r="DJ814" s="20"/>
      <c r="DK814" s="20"/>
      <c r="DL814" s="20"/>
      <c r="DM814" s="20"/>
      <c r="DN814" s="20"/>
      <c r="DO814" s="20"/>
      <c r="DP814" s="20"/>
      <c r="DQ814" s="20"/>
      <c r="DR814" s="20"/>
      <c r="DS814" s="20"/>
      <c r="DT814" s="20"/>
    </row>
    <row r="815">
      <c r="A815" s="191"/>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c r="DJ815" s="20"/>
      <c r="DK815" s="20"/>
      <c r="DL815" s="20"/>
      <c r="DM815" s="20"/>
      <c r="DN815" s="20"/>
      <c r="DO815" s="20"/>
      <c r="DP815" s="20"/>
      <c r="DQ815" s="20"/>
      <c r="DR815" s="20"/>
      <c r="DS815" s="20"/>
      <c r="DT815" s="20"/>
    </row>
    <row r="816">
      <c r="A816" s="191"/>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c r="DJ816" s="20"/>
      <c r="DK816" s="20"/>
      <c r="DL816" s="20"/>
      <c r="DM816" s="20"/>
      <c r="DN816" s="20"/>
      <c r="DO816" s="20"/>
      <c r="DP816" s="20"/>
      <c r="DQ816" s="20"/>
      <c r="DR816" s="20"/>
      <c r="DS816" s="20"/>
      <c r="DT816" s="20"/>
    </row>
    <row r="817">
      <c r="A817" s="191"/>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c r="DJ817" s="20"/>
      <c r="DK817" s="20"/>
      <c r="DL817" s="20"/>
      <c r="DM817" s="20"/>
      <c r="DN817" s="20"/>
      <c r="DO817" s="20"/>
      <c r="DP817" s="20"/>
      <c r="DQ817" s="20"/>
      <c r="DR817" s="20"/>
      <c r="DS817" s="20"/>
      <c r="DT817" s="20"/>
    </row>
    <row r="818">
      <c r="A818" s="191"/>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c r="DJ818" s="20"/>
      <c r="DK818" s="20"/>
      <c r="DL818" s="20"/>
      <c r="DM818" s="20"/>
      <c r="DN818" s="20"/>
      <c r="DO818" s="20"/>
      <c r="DP818" s="20"/>
      <c r="DQ818" s="20"/>
      <c r="DR818" s="20"/>
      <c r="DS818" s="20"/>
      <c r="DT818" s="20"/>
    </row>
    <row r="819">
      <c r="A819" s="191"/>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c r="DJ819" s="20"/>
      <c r="DK819" s="20"/>
      <c r="DL819" s="20"/>
      <c r="DM819" s="20"/>
      <c r="DN819" s="20"/>
      <c r="DO819" s="20"/>
      <c r="DP819" s="20"/>
      <c r="DQ819" s="20"/>
      <c r="DR819" s="20"/>
      <c r="DS819" s="20"/>
      <c r="DT819" s="20"/>
    </row>
    <row r="820">
      <c r="A820" s="191"/>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c r="DJ820" s="20"/>
      <c r="DK820" s="20"/>
      <c r="DL820" s="20"/>
      <c r="DM820" s="20"/>
      <c r="DN820" s="20"/>
      <c r="DO820" s="20"/>
      <c r="DP820" s="20"/>
      <c r="DQ820" s="20"/>
      <c r="DR820" s="20"/>
      <c r="DS820" s="20"/>
      <c r="DT820" s="20"/>
    </row>
    <row r="821">
      <c r="A821" s="191"/>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c r="DJ821" s="20"/>
      <c r="DK821" s="20"/>
      <c r="DL821" s="20"/>
      <c r="DM821" s="20"/>
      <c r="DN821" s="20"/>
      <c r="DO821" s="20"/>
      <c r="DP821" s="20"/>
      <c r="DQ821" s="20"/>
      <c r="DR821" s="20"/>
      <c r="DS821" s="20"/>
      <c r="DT821" s="20"/>
    </row>
    <row r="822">
      <c r="A822" s="191"/>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c r="DJ822" s="20"/>
      <c r="DK822" s="20"/>
      <c r="DL822" s="20"/>
      <c r="DM822" s="20"/>
      <c r="DN822" s="20"/>
      <c r="DO822" s="20"/>
      <c r="DP822" s="20"/>
      <c r="DQ822" s="20"/>
      <c r="DR822" s="20"/>
      <c r="DS822" s="20"/>
      <c r="DT822" s="20"/>
    </row>
    <row r="823">
      <c r="A823" s="191"/>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c r="DJ823" s="20"/>
      <c r="DK823" s="20"/>
      <c r="DL823" s="20"/>
      <c r="DM823" s="20"/>
      <c r="DN823" s="20"/>
      <c r="DO823" s="20"/>
      <c r="DP823" s="20"/>
      <c r="DQ823" s="20"/>
      <c r="DR823" s="20"/>
      <c r="DS823" s="20"/>
      <c r="DT823" s="20"/>
    </row>
    <row r="824">
      <c r="A824" s="191"/>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c r="DJ824" s="20"/>
      <c r="DK824" s="20"/>
      <c r="DL824" s="20"/>
      <c r="DM824" s="20"/>
      <c r="DN824" s="20"/>
      <c r="DO824" s="20"/>
      <c r="DP824" s="20"/>
      <c r="DQ824" s="20"/>
      <c r="DR824" s="20"/>
      <c r="DS824" s="20"/>
      <c r="DT824" s="20"/>
    </row>
    <row r="825">
      <c r="A825" s="191"/>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c r="DJ825" s="20"/>
      <c r="DK825" s="20"/>
      <c r="DL825" s="20"/>
      <c r="DM825" s="20"/>
      <c r="DN825" s="20"/>
      <c r="DO825" s="20"/>
      <c r="DP825" s="20"/>
      <c r="DQ825" s="20"/>
      <c r="DR825" s="20"/>
      <c r="DS825" s="20"/>
      <c r="DT825" s="20"/>
    </row>
    <row r="826">
      <c r="A826" s="191"/>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c r="DJ826" s="20"/>
      <c r="DK826" s="20"/>
      <c r="DL826" s="20"/>
      <c r="DM826" s="20"/>
      <c r="DN826" s="20"/>
      <c r="DO826" s="20"/>
      <c r="DP826" s="20"/>
      <c r="DQ826" s="20"/>
      <c r="DR826" s="20"/>
      <c r="DS826" s="20"/>
      <c r="DT826" s="20"/>
    </row>
    <row r="827">
      <c r="A827" s="191"/>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c r="DJ827" s="20"/>
      <c r="DK827" s="20"/>
      <c r="DL827" s="20"/>
      <c r="DM827" s="20"/>
      <c r="DN827" s="20"/>
      <c r="DO827" s="20"/>
      <c r="DP827" s="20"/>
      <c r="DQ827" s="20"/>
      <c r="DR827" s="20"/>
      <c r="DS827" s="20"/>
      <c r="DT827" s="20"/>
    </row>
    <row r="828">
      <c r="A828" s="191"/>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c r="DJ828" s="20"/>
      <c r="DK828" s="20"/>
      <c r="DL828" s="20"/>
      <c r="DM828" s="20"/>
      <c r="DN828" s="20"/>
      <c r="DO828" s="20"/>
      <c r="DP828" s="20"/>
      <c r="DQ828" s="20"/>
      <c r="DR828" s="20"/>
      <c r="DS828" s="20"/>
      <c r="DT828" s="20"/>
    </row>
    <row r="829">
      <c r="A829" s="191"/>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c r="DJ829" s="20"/>
      <c r="DK829" s="20"/>
      <c r="DL829" s="20"/>
      <c r="DM829" s="20"/>
      <c r="DN829" s="20"/>
      <c r="DO829" s="20"/>
      <c r="DP829" s="20"/>
      <c r="DQ829" s="20"/>
      <c r="DR829" s="20"/>
      <c r="DS829" s="20"/>
      <c r="DT829" s="20"/>
    </row>
    <row r="830">
      <c r="A830" s="191"/>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c r="DJ830" s="20"/>
      <c r="DK830" s="20"/>
      <c r="DL830" s="20"/>
      <c r="DM830" s="20"/>
      <c r="DN830" s="20"/>
      <c r="DO830" s="20"/>
      <c r="DP830" s="20"/>
      <c r="DQ830" s="20"/>
      <c r="DR830" s="20"/>
      <c r="DS830" s="20"/>
      <c r="DT830" s="20"/>
    </row>
    <row r="831">
      <c r="A831" s="191"/>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c r="DJ831" s="20"/>
      <c r="DK831" s="20"/>
      <c r="DL831" s="20"/>
      <c r="DM831" s="20"/>
      <c r="DN831" s="20"/>
      <c r="DO831" s="20"/>
      <c r="DP831" s="20"/>
      <c r="DQ831" s="20"/>
      <c r="DR831" s="20"/>
      <c r="DS831" s="20"/>
      <c r="DT831" s="20"/>
    </row>
    <row r="832">
      <c r="A832" s="191"/>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c r="DJ832" s="20"/>
      <c r="DK832" s="20"/>
      <c r="DL832" s="20"/>
      <c r="DM832" s="20"/>
      <c r="DN832" s="20"/>
      <c r="DO832" s="20"/>
      <c r="DP832" s="20"/>
      <c r="DQ832" s="20"/>
      <c r="DR832" s="20"/>
      <c r="DS832" s="20"/>
      <c r="DT832" s="20"/>
    </row>
    <row r="833">
      <c r="A833" s="191"/>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c r="DJ833" s="20"/>
      <c r="DK833" s="20"/>
      <c r="DL833" s="20"/>
      <c r="DM833" s="20"/>
      <c r="DN833" s="20"/>
      <c r="DO833" s="20"/>
      <c r="DP833" s="20"/>
      <c r="DQ833" s="20"/>
      <c r="DR833" s="20"/>
      <c r="DS833" s="20"/>
      <c r="DT833" s="20"/>
    </row>
    <row r="834">
      <c r="A834" s="191"/>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c r="DJ834" s="20"/>
      <c r="DK834" s="20"/>
      <c r="DL834" s="20"/>
      <c r="DM834" s="20"/>
      <c r="DN834" s="20"/>
      <c r="DO834" s="20"/>
      <c r="DP834" s="20"/>
      <c r="DQ834" s="20"/>
      <c r="DR834" s="20"/>
      <c r="DS834" s="20"/>
      <c r="DT834" s="20"/>
    </row>
    <row r="835">
      <c r="A835" s="191"/>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c r="DJ835" s="20"/>
      <c r="DK835" s="20"/>
      <c r="DL835" s="20"/>
      <c r="DM835" s="20"/>
      <c r="DN835" s="20"/>
      <c r="DO835" s="20"/>
      <c r="DP835" s="20"/>
      <c r="DQ835" s="20"/>
      <c r="DR835" s="20"/>
      <c r="DS835" s="20"/>
      <c r="DT835" s="20"/>
    </row>
    <row r="836">
      <c r="A836" s="191"/>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c r="DJ836" s="20"/>
      <c r="DK836" s="20"/>
      <c r="DL836" s="20"/>
      <c r="DM836" s="20"/>
      <c r="DN836" s="20"/>
      <c r="DO836" s="20"/>
      <c r="DP836" s="20"/>
      <c r="DQ836" s="20"/>
      <c r="DR836" s="20"/>
      <c r="DS836" s="20"/>
      <c r="DT836" s="20"/>
    </row>
    <row r="837">
      <c r="A837" s="191"/>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c r="DJ837" s="20"/>
      <c r="DK837" s="20"/>
      <c r="DL837" s="20"/>
      <c r="DM837" s="20"/>
      <c r="DN837" s="20"/>
      <c r="DO837" s="20"/>
      <c r="DP837" s="20"/>
      <c r="DQ837" s="20"/>
      <c r="DR837" s="20"/>
      <c r="DS837" s="20"/>
      <c r="DT837" s="20"/>
    </row>
    <row r="838">
      <c r="A838" s="191"/>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c r="DJ838" s="20"/>
      <c r="DK838" s="20"/>
      <c r="DL838" s="20"/>
      <c r="DM838" s="20"/>
      <c r="DN838" s="20"/>
      <c r="DO838" s="20"/>
      <c r="DP838" s="20"/>
      <c r="DQ838" s="20"/>
      <c r="DR838" s="20"/>
      <c r="DS838" s="20"/>
      <c r="DT838" s="20"/>
    </row>
    <row r="839">
      <c r="A839" s="191"/>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c r="DJ839" s="20"/>
      <c r="DK839" s="20"/>
      <c r="DL839" s="20"/>
      <c r="DM839" s="20"/>
      <c r="DN839" s="20"/>
      <c r="DO839" s="20"/>
      <c r="DP839" s="20"/>
      <c r="DQ839" s="20"/>
      <c r="DR839" s="20"/>
      <c r="DS839" s="20"/>
      <c r="DT839" s="20"/>
    </row>
    <row r="840">
      <c r="A840" s="191"/>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c r="DJ840" s="20"/>
      <c r="DK840" s="20"/>
      <c r="DL840" s="20"/>
      <c r="DM840" s="20"/>
      <c r="DN840" s="20"/>
      <c r="DO840" s="20"/>
      <c r="DP840" s="20"/>
      <c r="DQ840" s="20"/>
      <c r="DR840" s="20"/>
      <c r="DS840" s="20"/>
      <c r="DT840" s="20"/>
    </row>
    <row r="841">
      <c r="A841" s="191"/>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c r="DJ841" s="20"/>
      <c r="DK841" s="20"/>
      <c r="DL841" s="20"/>
      <c r="DM841" s="20"/>
      <c r="DN841" s="20"/>
      <c r="DO841" s="20"/>
      <c r="DP841" s="20"/>
      <c r="DQ841" s="20"/>
      <c r="DR841" s="20"/>
      <c r="DS841" s="20"/>
      <c r="DT841" s="20"/>
    </row>
    <row r="842">
      <c r="A842" s="191"/>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c r="DJ842" s="20"/>
      <c r="DK842" s="20"/>
      <c r="DL842" s="20"/>
      <c r="DM842" s="20"/>
      <c r="DN842" s="20"/>
      <c r="DO842" s="20"/>
      <c r="DP842" s="20"/>
      <c r="DQ842" s="20"/>
      <c r="DR842" s="20"/>
      <c r="DS842" s="20"/>
      <c r="DT842" s="20"/>
    </row>
    <row r="843">
      <c r="A843" s="191"/>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c r="DJ843" s="20"/>
      <c r="DK843" s="20"/>
      <c r="DL843" s="20"/>
      <c r="DM843" s="20"/>
      <c r="DN843" s="20"/>
      <c r="DO843" s="20"/>
      <c r="DP843" s="20"/>
      <c r="DQ843" s="20"/>
      <c r="DR843" s="20"/>
      <c r="DS843" s="20"/>
      <c r="DT843" s="20"/>
    </row>
    <row r="844">
      <c r="A844" s="191"/>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c r="DJ844" s="20"/>
      <c r="DK844" s="20"/>
      <c r="DL844" s="20"/>
      <c r="DM844" s="20"/>
      <c r="DN844" s="20"/>
      <c r="DO844" s="20"/>
      <c r="DP844" s="20"/>
      <c r="DQ844" s="20"/>
      <c r="DR844" s="20"/>
      <c r="DS844" s="20"/>
      <c r="DT844" s="20"/>
    </row>
    <row r="845">
      <c r="A845" s="191"/>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c r="DJ845" s="20"/>
      <c r="DK845" s="20"/>
      <c r="DL845" s="20"/>
      <c r="DM845" s="20"/>
      <c r="DN845" s="20"/>
      <c r="DO845" s="20"/>
      <c r="DP845" s="20"/>
      <c r="DQ845" s="20"/>
      <c r="DR845" s="20"/>
      <c r="DS845" s="20"/>
      <c r="DT845" s="20"/>
    </row>
    <row r="846">
      <c r="A846" s="191"/>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c r="DJ846" s="20"/>
      <c r="DK846" s="20"/>
      <c r="DL846" s="20"/>
      <c r="DM846" s="20"/>
      <c r="DN846" s="20"/>
      <c r="DO846" s="20"/>
      <c r="DP846" s="20"/>
      <c r="DQ846" s="20"/>
      <c r="DR846" s="20"/>
      <c r="DS846" s="20"/>
      <c r="DT846" s="20"/>
    </row>
    <row r="847">
      <c r="A847" s="191"/>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c r="DJ847" s="20"/>
      <c r="DK847" s="20"/>
      <c r="DL847" s="20"/>
      <c r="DM847" s="20"/>
      <c r="DN847" s="20"/>
      <c r="DO847" s="20"/>
      <c r="DP847" s="20"/>
      <c r="DQ847" s="20"/>
      <c r="DR847" s="20"/>
      <c r="DS847" s="20"/>
      <c r="DT847" s="20"/>
    </row>
    <row r="848">
      <c r="A848" s="191"/>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c r="DJ848" s="20"/>
      <c r="DK848" s="20"/>
      <c r="DL848" s="20"/>
      <c r="DM848" s="20"/>
      <c r="DN848" s="20"/>
      <c r="DO848" s="20"/>
      <c r="DP848" s="20"/>
      <c r="DQ848" s="20"/>
      <c r="DR848" s="20"/>
      <c r="DS848" s="20"/>
      <c r="DT848" s="20"/>
    </row>
    <row r="849">
      <c r="A849" s="191"/>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c r="DJ849" s="20"/>
      <c r="DK849" s="20"/>
      <c r="DL849" s="20"/>
      <c r="DM849" s="20"/>
      <c r="DN849" s="20"/>
      <c r="DO849" s="20"/>
      <c r="DP849" s="20"/>
      <c r="DQ849" s="20"/>
      <c r="DR849" s="20"/>
      <c r="DS849" s="20"/>
      <c r="DT849" s="20"/>
    </row>
    <row r="850">
      <c r="A850" s="191"/>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c r="DJ850" s="20"/>
      <c r="DK850" s="20"/>
      <c r="DL850" s="20"/>
      <c r="DM850" s="20"/>
      <c r="DN850" s="20"/>
      <c r="DO850" s="20"/>
      <c r="DP850" s="20"/>
      <c r="DQ850" s="20"/>
      <c r="DR850" s="20"/>
      <c r="DS850" s="20"/>
      <c r="DT850" s="20"/>
    </row>
    <row r="851">
      <c r="A851" s="191"/>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c r="DJ851" s="20"/>
      <c r="DK851" s="20"/>
      <c r="DL851" s="20"/>
      <c r="DM851" s="20"/>
      <c r="DN851" s="20"/>
      <c r="DO851" s="20"/>
      <c r="DP851" s="20"/>
      <c r="DQ851" s="20"/>
      <c r="DR851" s="20"/>
      <c r="DS851" s="20"/>
      <c r="DT851" s="20"/>
    </row>
    <row r="852">
      <c r="A852" s="191"/>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c r="DJ852" s="20"/>
      <c r="DK852" s="20"/>
      <c r="DL852" s="20"/>
      <c r="DM852" s="20"/>
      <c r="DN852" s="20"/>
      <c r="DO852" s="20"/>
      <c r="DP852" s="20"/>
      <c r="DQ852" s="20"/>
      <c r="DR852" s="20"/>
      <c r="DS852" s="20"/>
      <c r="DT852" s="20"/>
    </row>
    <row r="853">
      <c r="A853" s="191"/>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c r="DJ853" s="20"/>
      <c r="DK853" s="20"/>
      <c r="DL853" s="20"/>
      <c r="DM853" s="20"/>
      <c r="DN853" s="20"/>
      <c r="DO853" s="20"/>
      <c r="DP853" s="20"/>
      <c r="DQ853" s="20"/>
      <c r="DR853" s="20"/>
      <c r="DS853" s="20"/>
      <c r="DT853" s="20"/>
    </row>
    <row r="854">
      <c r="A854" s="191"/>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c r="DJ854" s="20"/>
      <c r="DK854" s="20"/>
      <c r="DL854" s="20"/>
      <c r="DM854" s="20"/>
      <c r="DN854" s="20"/>
      <c r="DO854" s="20"/>
      <c r="DP854" s="20"/>
      <c r="DQ854" s="20"/>
      <c r="DR854" s="20"/>
      <c r="DS854" s="20"/>
      <c r="DT854" s="20"/>
    </row>
    <row r="855">
      <c r="A855" s="191"/>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c r="DJ855" s="20"/>
      <c r="DK855" s="20"/>
      <c r="DL855" s="20"/>
      <c r="DM855" s="20"/>
      <c r="DN855" s="20"/>
      <c r="DO855" s="20"/>
      <c r="DP855" s="20"/>
      <c r="DQ855" s="20"/>
      <c r="DR855" s="20"/>
      <c r="DS855" s="20"/>
      <c r="DT855" s="20"/>
    </row>
    <row r="856">
      <c r="A856" s="191"/>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c r="DJ856" s="20"/>
      <c r="DK856" s="20"/>
      <c r="DL856" s="20"/>
      <c r="DM856" s="20"/>
      <c r="DN856" s="20"/>
      <c r="DO856" s="20"/>
      <c r="DP856" s="20"/>
      <c r="DQ856" s="20"/>
      <c r="DR856" s="20"/>
      <c r="DS856" s="20"/>
      <c r="DT856" s="20"/>
    </row>
    <row r="857">
      <c r="A857" s="191"/>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c r="DJ857" s="20"/>
      <c r="DK857" s="20"/>
      <c r="DL857" s="20"/>
      <c r="DM857" s="20"/>
      <c r="DN857" s="20"/>
      <c r="DO857" s="20"/>
      <c r="DP857" s="20"/>
      <c r="DQ857" s="20"/>
      <c r="DR857" s="20"/>
      <c r="DS857" s="20"/>
      <c r="DT857" s="20"/>
    </row>
    <row r="858">
      <c r="A858" s="191"/>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c r="DJ858" s="20"/>
      <c r="DK858" s="20"/>
      <c r="DL858" s="20"/>
      <c r="DM858" s="20"/>
      <c r="DN858" s="20"/>
      <c r="DO858" s="20"/>
      <c r="DP858" s="20"/>
      <c r="DQ858" s="20"/>
      <c r="DR858" s="20"/>
      <c r="DS858" s="20"/>
      <c r="DT858" s="20"/>
    </row>
    <row r="859">
      <c r="A859" s="191"/>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c r="DJ859" s="20"/>
      <c r="DK859" s="20"/>
      <c r="DL859" s="20"/>
      <c r="DM859" s="20"/>
      <c r="DN859" s="20"/>
      <c r="DO859" s="20"/>
      <c r="DP859" s="20"/>
      <c r="DQ859" s="20"/>
      <c r="DR859" s="20"/>
      <c r="DS859" s="20"/>
      <c r="DT859" s="20"/>
    </row>
    <row r="860">
      <c r="A860" s="191"/>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c r="DJ860" s="20"/>
      <c r="DK860" s="20"/>
      <c r="DL860" s="20"/>
      <c r="DM860" s="20"/>
      <c r="DN860" s="20"/>
      <c r="DO860" s="20"/>
      <c r="DP860" s="20"/>
      <c r="DQ860" s="20"/>
      <c r="DR860" s="20"/>
      <c r="DS860" s="20"/>
      <c r="DT860" s="20"/>
    </row>
    <row r="861">
      <c r="A861" s="191"/>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c r="DJ861" s="20"/>
      <c r="DK861" s="20"/>
      <c r="DL861" s="20"/>
      <c r="DM861" s="20"/>
      <c r="DN861" s="20"/>
      <c r="DO861" s="20"/>
      <c r="DP861" s="20"/>
      <c r="DQ861" s="20"/>
      <c r="DR861" s="20"/>
      <c r="DS861" s="20"/>
      <c r="DT861" s="20"/>
    </row>
    <row r="862">
      <c r="A862" s="191"/>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c r="DJ862" s="20"/>
      <c r="DK862" s="20"/>
      <c r="DL862" s="20"/>
      <c r="DM862" s="20"/>
      <c r="DN862" s="20"/>
      <c r="DO862" s="20"/>
      <c r="DP862" s="20"/>
      <c r="DQ862" s="20"/>
      <c r="DR862" s="20"/>
      <c r="DS862" s="20"/>
      <c r="DT862" s="20"/>
    </row>
    <row r="863">
      <c r="A863" s="191"/>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c r="DJ863" s="20"/>
      <c r="DK863" s="20"/>
      <c r="DL863" s="20"/>
      <c r="DM863" s="20"/>
      <c r="DN863" s="20"/>
      <c r="DO863" s="20"/>
      <c r="DP863" s="20"/>
      <c r="DQ863" s="20"/>
      <c r="DR863" s="20"/>
      <c r="DS863" s="20"/>
      <c r="DT863" s="20"/>
    </row>
    <row r="864">
      <c r="A864" s="191"/>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c r="DJ864" s="20"/>
      <c r="DK864" s="20"/>
      <c r="DL864" s="20"/>
      <c r="DM864" s="20"/>
      <c r="DN864" s="20"/>
      <c r="DO864" s="20"/>
      <c r="DP864" s="20"/>
      <c r="DQ864" s="20"/>
      <c r="DR864" s="20"/>
      <c r="DS864" s="20"/>
      <c r="DT864" s="20"/>
    </row>
    <row r="865">
      <c r="A865" s="191"/>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c r="DJ865" s="20"/>
      <c r="DK865" s="20"/>
      <c r="DL865" s="20"/>
      <c r="DM865" s="20"/>
      <c r="DN865" s="20"/>
      <c r="DO865" s="20"/>
      <c r="DP865" s="20"/>
      <c r="DQ865" s="20"/>
      <c r="DR865" s="20"/>
      <c r="DS865" s="20"/>
      <c r="DT865" s="20"/>
    </row>
    <row r="866">
      <c r="A866" s="191"/>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c r="DJ866" s="20"/>
      <c r="DK866" s="20"/>
      <c r="DL866" s="20"/>
      <c r="DM866" s="20"/>
      <c r="DN866" s="20"/>
      <c r="DO866" s="20"/>
      <c r="DP866" s="20"/>
      <c r="DQ866" s="20"/>
      <c r="DR866" s="20"/>
      <c r="DS866" s="20"/>
      <c r="DT866" s="20"/>
    </row>
    <row r="867">
      <c r="A867" s="191"/>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c r="DJ867" s="20"/>
      <c r="DK867" s="20"/>
      <c r="DL867" s="20"/>
      <c r="DM867" s="20"/>
      <c r="DN867" s="20"/>
      <c r="DO867" s="20"/>
      <c r="DP867" s="20"/>
      <c r="DQ867" s="20"/>
      <c r="DR867" s="20"/>
      <c r="DS867" s="20"/>
      <c r="DT867" s="20"/>
    </row>
    <row r="868">
      <c r="A868" s="191"/>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c r="DJ868" s="20"/>
      <c r="DK868" s="20"/>
      <c r="DL868" s="20"/>
      <c r="DM868" s="20"/>
      <c r="DN868" s="20"/>
      <c r="DO868" s="20"/>
      <c r="DP868" s="20"/>
      <c r="DQ868" s="20"/>
      <c r="DR868" s="20"/>
      <c r="DS868" s="20"/>
      <c r="DT868" s="20"/>
    </row>
    <row r="869">
      <c r="A869" s="191"/>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c r="DJ869" s="20"/>
      <c r="DK869" s="20"/>
      <c r="DL869" s="20"/>
      <c r="DM869" s="20"/>
      <c r="DN869" s="20"/>
      <c r="DO869" s="20"/>
      <c r="DP869" s="20"/>
      <c r="DQ869" s="20"/>
      <c r="DR869" s="20"/>
      <c r="DS869" s="20"/>
      <c r="DT869" s="20"/>
    </row>
    <row r="870">
      <c r="A870" s="191"/>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c r="DJ870" s="20"/>
      <c r="DK870" s="20"/>
      <c r="DL870" s="20"/>
      <c r="DM870" s="20"/>
      <c r="DN870" s="20"/>
      <c r="DO870" s="20"/>
      <c r="DP870" s="20"/>
      <c r="DQ870" s="20"/>
      <c r="DR870" s="20"/>
      <c r="DS870" s="20"/>
      <c r="DT870" s="20"/>
    </row>
    <row r="871">
      <c r="A871" s="191"/>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c r="DJ871" s="20"/>
      <c r="DK871" s="20"/>
      <c r="DL871" s="20"/>
      <c r="DM871" s="20"/>
      <c r="DN871" s="20"/>
      <c r="DO871" s="20"/>
      <c r="DP871" s="20"/>
      <c r="DQ871" s="20"/>
      <c r="DR871" s="20"/>
      <c r="DS871" s="20"/>
      <c r="DT871" s="20"/>
    </row>
    <row r="872">
      <c r="A872" s="191"/>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c r="DJ872" s="20"/>
      <c r="DK872" s="20"/>
      <c r="DL872" s="20"/>
      <c r="DM872" s="20"/>
      <c r="DN872" s="20"/>
      <c r="DO872" s="20"/>
      <c r="DP872" s="20"/>
      <c r="DQ872" s="20"/>
      <c r="DR872" s="20"/>
      <c r="DS872" s="20"/>
      <c r="DT872" s="20"/>
    </row>
    <row r="873">
      <c r="A873" s="191"/>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c r="DJ873" s="20"/>
      <c r="DK873" s="20"/>
      <c r="DL873" s="20"/>
      <c r="DM873" s="20"/>
      <c r="DN873" s="20"/>
      <c r="DO873" s="20"/>
      <c r="DP873" s="20"/>
      <c r="DQ873" s="20"/>
      <c r="DR873" s="20"/>
      <c r="DS873" s="20"/>
      <c r="DT873" s="20"/>
    </row>
    <row r="874">
      <c r="A874" s="191"/>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c r="DJ874" s="20"/>
      <c r="DK874" s="20"/>
      <c r="DL874" s="20"/>
      <c r="DM874" s="20"/>
      <c r="DN874" s="20"/>
      <c r="DO874" s="20"/>
      <c r="DP874" s="20"/>
      <c r="DQ874" s="20"/>
      <c r="DR874" s="20"/>
      <c r="DS874" s="20"/>
      <c r="DT874" s="20"/>
    </row>
    <row r="875">
      <c r="A875" s="191"/>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c r="DJ875" s="20"/>
      <c r="DK875" s="20"/>
      <c r="DL875" s="20"/>
      <c r="DM875" s="20"/>
      <c r="DN875" s="20"/>
      <c r="DO875" s="20"/>
      <c r="DP875" s="20"/>
      <c r="DQ875" s="20"/>
      <c r="DR875" s="20"/>
      <c r="DS875" s="20"/>
      <c r="DT875" s="20"/>
    </row>
    <row r="876">
      <c r="A876" s="191"/>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c r="DJ876" s="20"/>
      <c r="DK876" s="20"/>
      <c r="DL876" s="20"/>
      <c r="DM876" s="20"/>
      <c r="DN876" s="20"/>
      <c r="DO876" s="20"/>
      <c r="DP876" s="20"/>
      <c r="DQ876" s="20"/>
      <c r="DR876" s="20"/>
      <c r="DS876" s="20"/>
      <c r="DT876" s="20"/>
    </row>
    <row r="877">
      <c r="A877" s="191"/>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c r="DJ877" s="20"/>
      <c r="DK877" s="20"/>
      <c r="DL877" s="20"/>
      <c r="DM877" s="20"/>
      <c r="DN877" s="20"/>
      <c r="DO877" s="20"/>
      <c r="DP877" s="20"/>
      <c r="DQ877" s="20"/>
      <c r="DR877" s="20"/>
      <c r="DS877" s="20"/>
      <c r="DT877" s="20"/>
    </row>
    <row r="878">
      <c r="A878" s="191"/>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c r="DJ878" s="20"/>
      <c r="DK878" s="20"/>
      <c r="DL878" s="20"/>
      <c r="DM878" s="20"/>
      <c r="DN878" s="20"/>
      <c r="DO878" s="20"/>
      <c r="DP878" s="20"/>
      <c r="DQ878" s="20"/>
      <c r="DR878" s="20"/>
      <c r="DS878" s="20"/>
      <c r="DT878" s="20"/>
    </row>
    <row r="879">
      <c r="A879" s="191"/>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c r="DJ879" s="20"/>
      <c r="DK879" s="20"/>
      <c r="DL879" s="20"/>
      <c r="DM879" s="20"/>
      <c r="DN879" s="20"/>
      <c r="DO879" s="20"/>
      <c r="DP879" s="20"/>
      <c r="DQ879" s="20"/>
      <c r="DR879" s="20"/>
      <c r="DS879" s="20"/>
      <c r="DT879" s="20"/>
    </row>
    <row r="880">
      <c r="A880" s="191"/>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c r="DJ880" s="20"/>
      <c r="DK880" s="20"/>
      <c r="DL880" s="20"/>
      <c r="DM880" s="20"/>
      <c r="DN880" s="20"/>
      <c r="DO880" s="20"/>
      <c r="DP880" s="20"/>
      <c r="DQ880" s="20"/>
      <c r="DR880" s="20"/>
      <c r="DS880" s="20"/>
      <c r="DT880" s="20"/>
    </row>
    <row r="881">
      <c r="A881" s="191"/>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c r="DJ881" s="20"/>
      <c r="DK881" s="20"/>
      <c r="DL881" s="20"/>
      <c r="DM881" s="20"/>
      <c r="DN881" s="20"/>
      <c r="DO881" s="20"/>
      <c r="DP881" s="20"/>
      <c r="DQ881" s="20"/>
      <c r="DR881" s="20"/>
      <c r="DS881" s="20"/>
      <c r="DT881" s="20"/>
    </row>
    <row r="882">
      <c r="A882" s="191"/>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c r="DJ882" s="20"/>
      <c r="DK882" s="20"/>
      <c r="DL882" s="20"/>
      <c r="DM882" s="20"/>
      <c r="DN882" s="20"/>
      <c r="DO882" s="20"/>
      <c r="DP882" s="20"/>
      <c r="DQ882" s="20"/>
      <c r="DR882" s="20"/>
      <c r="DS882" s="20"/>
      <c r="DT882" s="20"/>
    </row>
    <row r="883">
      <c r="A883" s="191"/>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c r="DJ883" s="20"/>
      <c r="DK883" s="20"/>
      <c r="DL883" s="20"/>
      <c r="DM883" s="20"/>
      <c r="DN883" s="20"/>
      <c r="DO883" s="20"/>
      <c r="DP883" s="20"/>
      <c r="DQ883" s="20"/>
      <c r="DR883" s="20"/>
      <c r="DS883" s="20"/>
      <c r="DT883" s="20"/>
    </row>
    <row r="884">
      <c r="A884" s="191"/>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c r="DJ884" s="20"/>
      <c r="DK884" s="20"/>
      <c r="DL884" s="20"/>
      <c r="DM884" s="20"/>
      <c r="DN884" s="20"/>
      <c r="DO884" s="20"/>
      <c r="DP884" s="20"/>
      <c r="DQ884" s="20"/>
      <c r="DR884" s="20"/>
      <c r="DS884" s="20"/>
      <c r="DT884" s="20"/>
    </row>
    <row r="885">
      <c r="A885" s="191"/>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c r="DJ885" s="20"/>
      <c r="DK885" s="20"/>
      <c r="DL885" s="20"/>
      <c r="DM885" s="20"/>
      <c r="DN885" s="20"/>
      <c r="DO885" s="20"/>
      <c r="DP885" s="20"/>
      <c r="DQ885" s="20"/>
      <c r="DR885" s="20"/>
      <c r="DS885" s="20"/>
      <c r="DT885" s="20"/>
    </row>
    <row r="886">
      <c r="A886" s="191"/>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c r="DJ886" s="20"/>
      <c r="DK886" s="20"/>
      <c r="DL886" s="20"/>
      <c r="DM886" s="20"/>
      <c r="DN886" s="20"/>
      <c r="DO886" s="20"/>
      <c r="DP886" s="20"/>
      <c r="DQ886" s="20"/>
      <c r="DR886" s="20"/>
      <c r="DS886" s="20"/>
      <c r="DT886" s="20"/>
    </row>
    <row r="887">
      <c r="A887" s="191"/>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c r="DJ887" s="20"/>
      <c r="DK887" s="20"/>
      <c r="DL887" s="20"/>
      <c r="DM887" s="20"/>
      <c r="DN887" s="20"/>
      <c r="DO887" s="20"/>
      <c r="DP887" s="20"/>
      <c r="DQ887" s="20"/>
      <c r="DR887" s="20"/>
      <c r="DS887" s="20"/>
      <c r="DT887" s="20"/>
    </row>
    <row r="888">
      <c r="A888" s="191"/>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c r="DJ888" s="20"/>
      <c r="DK888" s="20"/>
      <c r="DL888" s="20"/>
      <c r="DM888" s="20"/>
      <c r="DN888" s="20"/>
      <c r="DO888" s="20"/>
      <c r="DP888" s="20"/>
      <c r="DQ888" s="20"/>
      <c r="DR888" s="20"/>
      <c r="DS888" s="20"/>
      <c r="DT888" s="20"/>
    </row>
    <row r="889">
      <c r="A889" s="191"/>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c r="DJ889" s="20"/>
      <c r="DK889" s="20"/>
      <c r="DL889" s="20"/>
      <c r="DM889" s="20"/>
      <c r="DN889" s="20"/>
      <c r="DO889" s="20"/>
      <c r="DP889" s="20"/>
      <c r="DQ889" s="20"/>
      <c r="DR889" s="20"/>
      <c r="DS889" s="20"/>
      <c r="DT889" s="20"/>
    </row>
    <row r="890">
      <c r="A890" s="191"/>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c r="DJ890" s="20"/>
      <c r="DK890" s="20"/>
      <c r="DL890" s="20"/>
      <c r="DM890" s="20"/>
      <c r="DN890" s="20"/>
      <c r="DO890" s="20"/>
      <c r="DP890" s="20"/>
      <c r="DQ890" s="20"/>
      <c r="DR890" s="20"/>
      <c r="DS890" s="20"/>
      <c r="DT890" s="20"/>
    </row>
    <row r="891">
      <c r="A891" s="191"/>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c r="DJ891" s="20"/>
      <c r="DK891" s="20"/>
      <c r="DL891" s="20"/>
      <c r="DM891" s="20"/>
      <c r="DN891" s="20"/>
      <c r="DO891" s="20"/>
      <c r="DP891" s="20"/>
      <c r="DQ891" s="20"/>
      <c r="DR891" s="20"/>
      <c r="DS891" s="20"/>
      <c r="DT891" s="20"/>
    </row>
    <row r="892">
      <c r="A892" s="191"/>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c r="DJ892" s="20"/>
      <c r="DK892" s="20"/>
      <c r="DL892" s="20"/>
      <c r="DM892" s="20"/>
      <c r="DN892" s="20"/>
      <c r="DO892" s="20"/>
      <c r="DP892" s="20"/>
      <c r="DQ892" s="20"/>
      <c r="DR892" s="20"/>
      <c r="DS892" s="20"/>
      <c r="DT892" s="20"/>
    </row>
    <row r="893">
      <c r="A893" s="191"/>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c r="DJ893" s="20"/>
      <c r="DK893" s="20"/>
      <c r="DL893" s="20"/>
      <c r="DM893" s="20"/>
      <c r="DN893" s="20"/>
      <c r="DO893" s="20"/>
      <c r="DP893" s="20"/>
      <c r="DQ893" s="20"/>
      <c r="DR893" s="20"/>
      <c r="DS893" s="20"/>
      <c r="DT893" s="20"/>
    </row>
    <row r="894">
      <c r="A894" s="191"/>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c r="DJ894" s="20"/>
      <c r="DK894" s="20"/>
      <c r="DL894" s="20"/>
      <c r="DM894" s="20"/>
      <c r="DN894" s="20"/>
      <c r="DO894" s="20"/>
      <c r="DP894" s="20"/>
      <c r="DQ894" s="20"/>
      <c r="DR894" s="20"/>
      <c r="DS894" s="20"/>
      <c r="DT894" s="20"/>
    </row>
    <row r="895">
      <c r="A895" s="191"/>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c r="DJ895" s="20"/>
      <c r="DK895" s="20"/>
      <c r="DL895" s="20"/>
      <c r="DM895" s="20"/>
      <c r="DN895" s="20"/>
      <c r="DO895" s="20"/>
      <c r="DP895" s="20"/>
      <c r="DQ895" s="20"/>
      <c r="DR895" s="20"/>
      <c r="DS895" s="20"/>
      <c r="DT895" s="20"/>
    </row>
    <row r="896">
      <c r="A896" s="191"/>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c r="DJ896" s="20"/>
      <c r="DK896" s="20"/>
      <c r="DL896" s="20"/>
      <c r="DM896" s="20"/>
      <c r="DN896" s="20"/>
      <c r="DO896" s="20"/>
      <c r="DP896" s="20"/>
      <c r="DQ896" s="20"/>
      <c r="DR896" s="20"/>
      <c r="DS896" s="20"/>
      <c r="DT896" s="20"/>
    </row>
    <row r="897">
      <c r="A897" s="191"/>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c r="DJ897" s="20"/>
      <c r="DK897" s="20"/>
      <c r="DL897" s="20"/>
      <c r="DM897" s="20"/>
      <c r="DN897" s="20"/>
      <c r="DO897" s="20"/>
      <c r="DP897" s="20"/>
      <c r="DQ897" s="20"/>
      <c r="DR897" s="20"/>
      <c r="DS897" s="20"/>
      <c r="DT897" s="20"/>
    </row>
    <row r="898">
      <c r="A898" s="191"/>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c r="DJ898" s="20"/>
      <c r="DK898" s="20"/>
      <c r="DL898" s="20"/>
      <c r="DM898" s="20"/>
      <c r="DN898" s="20"/>
      <c r="DO898" s="20"/>
      <c r="DP898" s="20"/>
      <c r="DQ898" s="20"/>
      <c r="DR898" s="20"/>
      <c r="DS898" s="20"/>
      <c r="DT898" s="20"/>
    </row>
    <row r="899">
      <c r="A899" s="191"/>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c r="DJ899" s="20"/>
      <c r="DK899" s="20"/>
      <c r="DL899" s="20"/>
      <c r="DM899" s="20"/>
      <c r="DN899" s="20"/>
      <c r="DO899" s="20"/>
      <c r="DP899" s="20"/>
      <c r="DQ899" s="20"/>
      <c r="DR899" s="20"/>
      <c r="DS899" s="20"/>
      <c r="DT899" s="20"/>
    </row>
    <row r="900">
      <c r="A900" s="191"/>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c r="DJ900" s="20"/>
      <c r="DK900" s="20"/>
      <c r="DL900" s="20"/>
      <c r="DM900" s="20"/>
      <c r="DN900" s="20"/>
      <c r="DO900" s="20"/>
      <c r="DP900" s="20"/>
      <c r="DQ900" s="20"/>
      <c r="DR900" s="20"/>
      <c r="DS900" s="20"/>
      <c r="DT900" s="20"/>
    </row>
    <row r="901">
      <c r="A901" s="191"/>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c r="DJ901" s="20"/>
      <c r="DK901" s="20"/>
      <c r="DL901" s="20"/>
      <c r="DM901" s="20"/>
      <c r="DN901" s="20"/>
      <c r="DO901" s="20"/>
      <c r="DP901" s="20"/>
      <c r="DQ901" s="20"/>
      <c r="DR901" s="20"/>
      <c r="DS901" s="20"/>
      <c r="DT901" s="20"/>
    </row>
    <row r="902">
      <c r="A902" s="191"/>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c r="DJ902" s="20"/>
      <c r="DK902" s="20"/>
      <c r="DL902" s="20"/>
      <c r="DM902" s="20"/>
      <c r="DN902" s="20"/>
      <c r="DO902" s="20"/>
      <c r="DP902" s="20"/>
      <c r="DQ902" s="20"/>
      <c r="DR902" s="20"/>
      <c r="DS902" s="20"/>
      <c r="DT902" s="20"/>
    </row>
    <row r="903">
      <c r="A903" s="191"/>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c r="DJ903" s="20"/>
      <c r="DK903" s="20"/>
      <c r="DL903" s="20"/>
      <c r="DM903" s="20"/>
      <c r="DN903" s="20"/>
      <c r="DO903" s="20"/>
      <c r="DP903" s="20"/>
      <c r="DQ903" s="20"/>
      <c r="DR903" s="20"/>
      <c r="DS903" s="20"/>
      <c r="DT903" s="20"/>
    </row>
    <row r="904">
      <c r="A904" s="191"/>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c r="DJ904" s="20"/>
      <c r="DK904" s="20"/>
      <c r="DL904" s="20"/>
      <c r="DM904" s="20"/>
      <c r="DN904" s="20"/>
      <c r="DO904" s="20"/>
      <c r="DP904" s="20"/>
      <c r="DQ904" s="20"/>
      <c r="DR904" s="20"/>
      <c r="DS904" s="20"/>
      <c r="DT904" s="20"/>
    </row>
    <row r="905">
      <c r="A905" s="191"/>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c r="DJ905" s="20"/>
      <c r="DK905" s="20"/>
      <c r="DL905" s="20"/>
      <c r="DM905" s="20"/>
      <c r="DN905" s="20"/>
      <c r="DO905" s="20"/>
      <c r="DP905" s="20"/>
      <c r="DQ905" s="20"/>
      <c r="DR905" s="20"/>
      <c r="DS905" s="20"/>
      <c r="DT905" s="20"/>
    </row>
    <row r="906">
      <c r="A906" s="191"/>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c r="DJ906" s="20"/>
      <c r="DK906" s="20"/>
      <c r="DL906" s="20"/>
      <c r="DM906" s="20"/>
      <c r="DN906" s="20"/>
      <c r="DO906" s="20"/>
      <c r="DP906" s="20"/>
      <c r="DQ906" s="20"/>
      <c r="DR906" s="20"/>
      <c r="DS906" s="20"/>
      <c r="DT906" s="20"/>
    </row>
    <row r="907">
      <c r="A907" s="191"/>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c r="DJ907" s="20"/>
      <c r="DK907" s="20"/>
      <c r="DL907" s="20"/>
      <c r="DM907" s="20"/>
      <c r="DN907" s="20"/>
      <c r="DO907" s="20"/>
      <c r="DP907" s="20"/>
      <c r="DQ907" s="20"/>
      <c r="DR907" s="20"/>
      <c r="DS907" s="20"/>
      <c r="DT907" s="20"/>
    </row>
    <row r="908">
      <c r="A908" s="191"/>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c r="DJ908" s="20"/>
      <c r="DK908" s="20"/>
      <c r="DL908" s="20"/>
      <c r="DM908" s="20"/>
      <c r="DN908" s="20"/>
      <c r="DO908" s="20"/>
      <c r="DP908" s="20"/>
      <c r="DQ908" s="20"/>
      <c r="DR908" s="20"/>
      <c r="DS908" s="20"/>
      <c r="DT908" s="20"/>
    </row>
    <row r="909">
      <c r="A909" s="191"/>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c r="DJ909" s="20"/>
      <c r="DK909" s="20"/>
      <c r="DL909" s="20"/>
      <c r="DM909" s="20"/>
      <c r="DN909" s="20"/>
      <c r="DO909" s="20"/>
      <c r="DP909" s="20"/>
      <c r="DQ909" s="20"/>
      <c r="DR909" s="20"/>
      <c r="DS909" s="20"/>
      <c r="DT909" s="20"/>
    </row>
    <row r="910">
      <c r="A910" s="191"/>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c r="DJ910" s="20"/>
      <c r="DK910" s="20"/>
      <c r="DL910" s="20"/>
      <c r="DM910" s="20"/>
      <c r="DN910" s="20"/>
      <c r="DO910" s="20"/>
      <c r="DP910" s="20"/>
      <c r="DQ910" s="20"/>
      <c r="DR910" s="20"/>
      <c r="DS910" s="20"/>
      <c r="DT910" s="20"/>
    </row>
    <row r="911">
      <c r="A911" s="191"/>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c r="DJ911" s="20"/>
      <c r="DK911" s="20"/>
      <c r="DL911" s="20"/>
      <c r="DM911" s="20"/>
      <c r="DN911" s="20"/>
      <c r="DO911" s="20"/>
      <c r="DP911" s="20"/>
      <c r="DQ911" s="20"/>
      <c r="DR911" s="20"/>
      <c r="DS911" s="20"/>
      <c r="DT911" s="20"/>
    </row>
    <row r="912">
      <c r="A912" s="191"/>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c r="DJ912" s="20"/>
      <c r="DK912" s="20"/>
      <c r="DL912" s="20"/>
      <c r="DM912" s="20"/>
      <c r="DN912" s="20"/>
      <c r="DO912" s="20"/>
      <c r="DP912" s="20"/>
      <c r="DQ912" s="20"/>
      <c r="DR912" s="20"/>
      <c r="DS912" s="20"/>
      <c r="DT912" s="20"/>
    </row>
    <row r="913">
      <c r="A913" s="191"/>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c r="DJ913" s="20"/>
      <c r="DK913" s="20"/>
      <c r="DL913" s="20"/>
      <c r="DM913" s="20"/>
      <c r="DN913" s="20"/>
      <c r="DO913" s="20"/>
      <c r="DP913" s="20"/>
      <c r="DQ913" s="20"/>
      <c r="DR913" s="20"/>
      <c r="DS913" s="20"/>
      <c r="DT913" s="20"/>
    </row>
    <row r="914">
      <c r="A914" s="191"/>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c r="DJ914" s="20"/>
      <c r="DK914" s="20"/>
      <c r="DL914" s="20"/>
      <c r="DM914" s="20"/>
      <c r="DN914" s="20"/>
      <c r="DO914" s="20"/>
      <c r="DP914" s="20"/>
      <c r="DQ914" s="20"/>
      <c r="DR914" s="20"/>
      <c r="DS914" s="20"/>
      <c r="DT914" s="20"/>
    </row>
    <row r="915">
      <c r="A915" s="191"/>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c r="DJ915" s="20"/>
      <c r="DK915" s="20"/>
      <c r="DL915" s="20"/>
      <c r="DM915" s="20"/>
      <c r="DN915" s="20"/>
      <c r="DO915" s="20"/>
      <c r="DP915" s="20"/>
      <c r="DQ915" s="20"/>
      <c r="DR915" s="20"/>
      <c r="DS915" s="20"/>
      <c r="DT915" s="20"/>
    </row>
    <row r="916">
      <c r="A916" s="191"/>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c r="DJ916" s="20"/>
      <c r="DK916" s="20"/>
      <c r="DL916" s="20"/>
      <c r="DM916" s="20"/>
      <c r="DN916" s="20"/>
      <c r="DO916" s="20"/>
      <c r="DP916" s="20"/>
      <c r="DQ916" s="20"/>
      <c r="DR916" s="20"/>
      <c r="DS916" s="20"/>
      <c r="DT916" s="20"/>
    </row>
    <row r="917">
      <c r="A917" s="191"/>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c r="DJ917" s="20"/>
      <c r="DK917" s="20"/>
      <c r="DL917" s="20"/>
      <c r="DM917" s="20"/>
      <c r="DN917" s="20"/>
      <c r="DO917" s="20"/>
      <c r="DP917" s="20"/>
      <c r="DQ917" s="20"/>
      <c r="DR917" s="20"/>
      <c r="DS917" s="20"/>
      <c r="DT917" s="20"/>
    </row>
    <row r="918">
      <c r="A918" s="191"/>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c r="DJ918" s="20"/>
      <c r="DK918" s="20"/>
      <c r="DL918" s="20"/>
      <c r="DM918" s="20"/>
      <c r="DN918" s="20"/>
      <c r="DO918" s="20"/>
      <c r="DP918" s="20"/>
      <c r="DQ918" s="20"/>
      <c r="DR918" s="20"/>
      <c r="DS918" s="20"/>
      <c r="DT918" s="20"/>
    </row>
    <row r="919">
      <c r="A919" s="191"/>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c r="DJ919" s="20"/>
      <c r="DK919" s="20"/>
      <c r="DL919" s="20"/>
      <c r="DM919" s="20"/>
      <c r="DN919" s="20"/>
      <c r="DO919" s="20"/>
      <c r="DP919" s="20"/>
      <c r="DQ919" s="20"/>
      <c r="DR919" s="20"/>
      <c r="DS919" s="20"/>
      <c r="DT919" s="20"/>
    </row>
    <row r="920">
      <c r="A920" s="191"/>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c r="DJ920" s="20"/>
      <c r="DK920" s="20"/>
      <c r="DL920" s="20"/>
      <c r="DM920" s="20"/>
      <c r="DN920" s="20"/>
      <c r="DO920" s="20"/>
      <c r="DP920" s="20"/>
      <c r="DQ920" s="20"/>
      <c r="DR920" s="20"/>
      <c r="DS920" s="20"/>
      <c r="DT920" s="20"/>
    </row>
    <row r="921">
      <c r="A921" s="191"/>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c r="DJ921" s="20"/>
      <c r="DK921" s="20"/>
      <c r="DL921" s="20"/>
      <c r="DM921" s="20"/>
      <c r="DN921" s="20"/>
      <c r="DO921" s="20"/>
      <c r="DP921" s="20"/>
      <c r="DQ921" s="20"/>
      <c r="DR921" s="20"/>
      <c r="DS921" s="20"/>
      <c r="DT921" s="20"/>
    </row>
    <row r="922">
      <c r="A922" s="191"/>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c r="DJ922" s="20"/>
      <c r="DK922" s="20"/>
      <c r="DL922" s="20"/>
      <c r="DM922" s="20"/>
      <c r="DN922" s="20"/>
      <c r="DO922" s="20"/>
      <c r="DP922" s="20"/>
      <c r="DQ922" s="20"/>
      <c r="DR922" s="20"/>
      <c r="DS922" s="20"/>
      <c r="DT922" s="20"/>
    </row>
    <row r="923">
      <c r="A923" s="191"/>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c r="DJ923" s="20"/>
      <c r="DK923" s="20"/>
      <c r="DL923" s="20"/>
      <c r="DM923" s="20"/>
      <c r="DN923" s="20"/>
      <c r="DO923" s="20"/>
      <c r="DP923" s="20"/>
      <c r="DQ923" s="20"/>
      <c r="DR923" s="20"/>
      <c r="DS923" s="20"/>
      <c r="DT923" s="20"/>
    </row>
    <row r="924">
      <c r="A924" s="191"/>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c r="DJ924" s="20"/>
      <c r="DK924" s="20"/>
      <c r="DL924" s="20"/>
      <c r="DM924" s="20"/>
      <c r="DN924" s="20"/>
      <c r="DO924" s="20"/>
      <c r="DP924" s="20"/>
      <c r="DQ924" s="20"/>
      <c r="DR924" s="20"/>
      <c r="DS924" s="20"/>
      <c r="DT924" s="20"/>
    </row>
    <row r="925">
      <c r="A925" s="191"/>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c r="DJ925" s="20"/>
      <c r="DK925" s="20"/>
      <c r="DL925" s="20"/>
      <c r="DM925" s="20"/>
      <c r="DN925" s="20"/>
      <c r="DO925" s="20"/>
      <c r="DP925" s="20"/>
      <c r="DQ925" s="20"/>
      <c r="DR925" s="20"/>
      <c r="DS925" s="20"/>
      <c r="DT925" s="20"/>
    </row>
    <row r="926">
      <c r="A926" s="191"/>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c r="DJ926" s="20"/>
      <c r="DK926" s="20"/>
      <c r="DL926" s="20"/>
      <c r="DM926" s="20"/>
      <c r="DN926" s="20"/>
      <c r="DO926" s="20"/>
      <c r="DP926" s="20"/>
      <c r="DQ926" s="20"/>
      <c r="DR926" s="20"/>
      <c r="DS926" s="20"/>
      <c r="DT926" s="20"/>
    </row>
    <row r="927">
      <c r="A927" s="191"/>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c r="DJ927" s="20"/>
      <c r="DK927" s="20"/>
      <c r="DL927" s="20"/>
      <c r="DM927" s="20"/>
      <c r="DN927" s="20"/>
      <c r="DO927" s="20"/>
      <c r="DP927" s="20"/>
      <c r="DQ927" s="20"/>
      <c r="DR927" s="20"/>
      <c r="DS927" s="20"/>
      <c r="DT927" s="20"/>
    </row>
    <row r="928">
      <c r="A928" s="191"/>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c r="DJ928" s="20"/>
      <c r="DK928" s="20"/>
      <c r="DL928" s="20"/>
      <c r="DM928" s="20"/>
      <c r="DN928" s="20"/>
      <c r="DO928" s="20"/>
      <c r="DP928" s="20"/>
      <c r="DQ928" s="20"/>
      <c r="DR928" s="20"/>
      <c r="DS928" s="20"/>
      <c r="DT928" s="20"/>
    </row>
    <row r="929">
      <c r="A929" s="191"/>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c r="DJ929" s="20"/>
      <c r="DK929" s="20"/>
      <c r="DL929" s="20"/>
      <c r="DM929" s="20"/>
      <c r="DN929" s="20"/>
      <c r="DO929" s="20"/>
      <c r="DP929" s="20"/>
      <c r="DQ929" s="20"/>
      <c r="DR929" s="20"/>
      <c r="DS929" s="20"/>
      <c r="DT929" s="20"/>
    </row>
    <row r="930">
      <c r="A930" s="191"/>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c r="DJ930" s="20"/>
      <c r="DK930" s="20"/>
      <c r="DL930" s="20"/>
      <c r="DM930" s="20"/>
      <c r="DN930" s="20"/>
      <c r="DO930" s="20"/>
      <c r="DP930" s="20"/>
      <c r="DQ930" s="20"/>
      <c r="DR930" s="20"/>
      <c r="DS930" s="20"/>
      <c r="DT930" s="20"/>
    </row>
    <row r="931">
      <c r="A931" s="191"/>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c r="DJ931" s="20"/>
      <c r="DK931" s="20"/>
      <c r="DL931" s="20"/>
      <c r="DM931" s="20"/>
      <c r="DN931" s="20"/>
      <c r="DO931" s="20"/>
      <c r="DP931" s="20"/>
      <c r="DQ931" s="20"/>
      <c r="DR931" s="20"/>
      <c r="DS931" s="20"/>
      <c r="DT931" s="20"/>
    </row>
    <row r="932">
      <c r="A932" s="191"/>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c r="DJ932" s="20"/>
      <c r="DK932" s="20"/>
      <c r="DL932" s="20"/>
      <c r="DM932" s="20"/>
      <c r="DN932" s="20"/>
      <c r="DO932" s="20"/>
      <c r="DP932" s="20"/>
      <c r="DQ932" s="20"/>
      <c r="DR932" s="20"/>
      <c r="DS932" s="20"/>
      <c r="DT932" s="20"/>
    </row>
    <row r="933">
      <c r="A933" s="191"/>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c r="DJ933" s="20"/>
      <c r="DK933" s="20"/>
      <c r="DL933" s="20"/>
      <c r="DM933" s="20"/>
      <c r="DN933" s="20"/>
      <c r="DO933" s="20"/>
      <c r="DP933" s="20"/>
      <c r="DQ933" s="20"/>
      <c r="DR933" s="20"/>
      <c r="DS933" s="20"/>
      <c r="DT933" s="20"/>
    </row>
    <row r="934">
      <c r="A934" s="191"/>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c r="DJ934" s="20"/>
      <c r="DK934" s="20"/>
      <c r="DL934" s="20"/>
      <c r="DM934" s="20"/>
      <c r="DN934" s="20"/>
      <c r="DO934" s="20"/>
      <c r="DP934" s="20"/>
      <c r="DQ934" s="20"/>
      <c r="DR934" s="20"/>
      <c r="DS934" s="20"/>
      <c r="DT934" s="20"/>
    </row>
    <row r="935">
      <c r="A935" s="191"/>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c r="DJ935" s="20"/>
      <c r="DK935" s="20"/>
      <c r="DL935" s="20"/>
      <c r="DM935" s="20"/>
      <c r="DN935" s="20"/>
      <c r="DO935" s="20"/>
      <c r="DP935" s="20"/>
      <c r="DQ935" s="20"/>
      <c r="DR935" s="20"/>
      <c r="DS935" s="20"/>
      <c r="DT935" s="20"/>
    </row>
    <row r="936">
      <c r="A936" s="191"/>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c r="DJ936" s="20"/>
      <c r="DK936" s="20"/>
      <c r="DL936" s="20"/>
      <c r="DM936" s="20"/>
      <c r="DN936" s="20"/>
      <c r="DO936" s="20"/>
      <c r="DP936" s="20"/>
      <c r="DQ936" s="20"/>
      <c r="DR936" s="20"/>
      <c r="DS936" s="20"/>
      <c r="DT936" s="20"/>
    </row>
    <row r="937">
      <c r="A937" s="191"/>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c r="DJ937" s="20"/>
      <c r="DK937" s="20"/>
      <c r="DL937" s="20"/>
      <c r="DM937" s="20"/>
      <c r="DN937" s="20"/>
      <c r="DO937" s="20"/>
      <c r="DP937" s="20"/>
      <c r="DQ937" s="20"/>
      <c r="DR937" s="20"/>
      <c r="DS937" s="20"/>
      <c r="DT937" s="20"/>
    </row>
    <row r="938">
      <c r="A938" s="191"/>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c r="DJ938" s="20"/>
      <c r="DK938" s="20"/>
      <c r="DL938" s="20"/>
      <c r="DM938" s="20"/>
      <c r="DN938" s="20"/>
      <c r="DO938" s="20"/>
      <c r="DP938" s="20"/>
      <c r="DQ938" s="20"/>
      <c r="DR938" s="20"/>
      <c r="DS938" s="20"/>
      <c r="DT938" s="20"/>
    </row>
    <row r="939">
      <c r="A939" s="191"/>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c r="DJ939" s="20"/>
      <c r="DK939" s="20"/>
      <c r="DL939" s="20"/>
      <c r="DM939" s="20"/>
      <c r="DN939" s="20"/>
      <c r="DO939" s="20"/>
      <c r="DP939" s="20"/>
      <c r="DQ939" s="20"/>
      <c r="DR939" s="20"/>
      <c r="DS939" s="20"/>
      <c r="DT939" s="20"/>
    </row>
    <row r="940">
      <c r="A940" s="191"/>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c r="DJ940" s="20"/>
      <c r="DK940" s="20"/>
      <c r="DL940" s="20"/>
      <c r="DM940" s="20"/>
      <c r="DN940" s="20"/>
      <c r="DO940" s="20"/>
      <c r="DP940" s="20"/>
      <c r="DQ940" s="20"/>
      <c r="DR940" s="20"/>
      <c r="DS940" s="20"/>
      <c r="DT940" s="20"/>
    </row>
    <row r="941">
      <c r="A941" s="191"/>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c r="DJ941" s="20"/>
      <c r="DK941" s="20"/>
      <c r="DL941" s="20"/>
      <c r="DM941" s="20"/>
      <c r="DN941" s="20"/>
      <c r="DO941" s="20"/>
      <c r="DP941" s="20"/>
      <c r="DQ941" s="20"/>
      <c r="DR941" s="20"/>
      <c r="DS941" s="20"/>
      <c r="DT941" s="20"/>
    </row>
    <row r="942">
      <c r="A942" s="191"/>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c r="DJ942" s="20"/>
      <c r="DK942" s="20"/>
      <c r="DL942" s="20"/>
      <c r="DM942" s="20"/>
      <c r="DN942" s="20"/>
      <c r="DO942" s="20"/>
      <c r="DP942" s="20"/>
      <c r="DQ942" s="20"/>
      <c r="DR942" s="20"/>
      <c r="DS942" s="20"/>
      <c r="DT942" s="20"/>
    </row>
    <row r="943">
      <c r="A943" s="191"/>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c r="DJ943" s="20"/>
      <c r="DK943" s="20"/>
      <c r="DL943" s="20"/>
      <c r="DM943" s="20"/>
      <c r="DN943" s="20"/>
      <c r="DO943" s="20"/>
      <c r="DP943" s="20"/>
      <c r="DQ943" s="20"/>
      <c r="DR943" s="20"/>
      <c r="DS943" s="20"/>
      <c r="DT943" s="20"/>
    </row>
    <row r="944">
      <c r="A944" s="191"/>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c r="DJ944" s="20"/>
      <c r="DK944" s="20"/>
      <c r="DL944" s="20"/>
      <c r="DM944" s="20"/>
      <c r="DN944" s="20"/>
      <c r="DO944" s="20"/>
      <c r="DP944" s="20"/>
      <c r="DQ944" s="20"/>
      <c r="DR944" s="20"/>
      <c r="DS944" s="20"/>
      <c r="DT944" s="20"/>
    </row>
    <row r="945">
      <c r="A945" s="191"/>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c r="DJ945" s="20"/>
      <c r="DK945" s="20"/>
      <c r="DL945" s="20"/>
      <c r="DM945" s="20"/>
      <c r="DN945" s="20"/>
      <c r="DO945" s="20"/>
      <c r="DP945" s="20"/>
      <c r="DQ945" s="20"/>
      <c r="DR945" s="20"/>
      <c r="DS945" s="20"/>
      <c r="DT945" s="20"/>
    </row>
    <row r="946">
      <c r="A946" s="191"/>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c r="DJ946" s="20"/>
      <c r="DK946" s="20"/>
      <c r="DL946" s="20"/>
      <c r="DM946" s="20"/>
      <c r="DN946" s="20"/>
      <c r="DO946" s="20"/>
      <c r="DP946" s="20"/>
      <c r="DQ946" s="20"/>
      <c r="DR946" s="20"/>
      <c r="DS946" s="20"/>
      <c r="DT946" s="20"/>
    </row>
    <row r="947">
      <c r="A947" s="191"/>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c r="DJ947" s="20"/>
      <c r="DK947" s="20"/>
      <c r="DL947" s="20"/>
      <c r="DM947" s="20"/>
      <c r="DN947" s="20"/>
      <c r="DO947" s="20"/>
      <c r="DP947" s="20"/>
      <c r="DQ947" s="20"/>
      <c r="DR947" s="20"/>
      <c r="DS947" s="20"/>
      <c r="DT947" s="20"/>
    </row>
    <row r="948">
      <c r="A948" s="191"/>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c r="DJ948" s="20"/>
      <c r="DK948" s="20"/>
      <c r="DL948" s="20"/>
      <c r="DM948" s="20"/>
      <c r="DN948" s="20"/>
      <c r="DO948" s="20"/>
      <c r="DP948" s="20"/>
      <c r="DQ948" s="20"/>
      <c r="DR948" s="20"/>
      <c r="DS948" s="20"/>
      <c r="DT948" s="20"/>
    </row>
    <row r="949">
      <c r="A949" s="191"/>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c r="DJ949" s="20"/>
      <c r="DK949" s="20"/>
      <c r="DL949" s="20"/>
      <c r="DM949" s="20"/>
      <c r="DN949" s="20"/>
      <c r="DO949" s="20"/>
      <c r="DP949" s="20"/>
      <c r="DQ949" s="20"/>
      <c r="DR949" s="20"/>
      <c r="DS949" s="20"/>
      <c r="DT949" s="20"/>
    </row>
    <row r="950">
      <c r="A950" s="191"/>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c r="DJ950" s="20"/>
      <c r="DK950" s="20"/>
      <c r="DL950" s="20"/>
      <c r="DM950" s="20"/>
      <c r="DN950" s="20"/>
      <c r="DO950" s="20"/>
      <c r="DP950" s="20"/>
      <c r="DQ950" s="20"/>
      <c r="DR950" s="20"/>
      <c r="DS950" s="20"/>
      <c r="DT950" s="20"/>
    </row>
    <row r="951">
      <c r="A951" s="191"/>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c r="DJ951" s="20"/>
      <c r="DK951" s="20"/>
      <c r="DL951" s="20"/>
      <c r="DM951" s="20"/>
      <c r="DN951" s="20"/>
      <c r="DO951" s="20"/>
      <c r="DP951" s="20"/>
      <c r="DQ951" s="20"/>
      <c r="DR951" s="20"/>
      <c r="DS951" s="20"/>
      <c r="DT951" s="20"/>
    </row>
    <row r="952">
      <c r="A952" s="191"/>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c r="DJ952" s="20"/>
      <c r="DK952" s="20"/>
      <c r="DL952" s="20"/>
      <c r="DM952" s="20"/>
      <c r="DN952" s="20"/>
      <c r="DO952" s="20"/>
      <c r="DP952" s="20"/>
      <c r="DQ952" s="20"/>
      <c r="DR952" s="20"/>
      <c r="DS952" s="20"/>
      <c r="DT952" s="20"/>
    </row>
    <row r="953">
      <c r="A953" s="191"/>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c r="DJ953" s="20"/>
      <c r="DK953" s="20"/>
      <c r="DL953" s="20"/>
      <c r="DM953" s="20"/>
      <c r="DN953" s="20"/>
      <c r="DO953" s="20"/>
      <c r="DP953" s="20"/>
      <c r="DQ953" s="20"/>
      <c r="DR953" s="20"/>
      <c r="DS953" s="20"/>
      <c r="DT953" s="20"/>
    </row>
    <row r="954">
      <c r="A954" s="191"/>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c r="DJ954" s="20"/>
      <c r="DK954" s="20"/>
      <c r="DL954" s="20"/>
      <c r="DM954" s="20"/>
      <c r="DN954" s="20"/>
      <c r="DO954" s="20"/>
      <c r="DP954" s="20"/>
      <c r="DQ954" s="20"/>
      <c r="DR954" s="20"/>
      <c r="DS954" s="20"/>
      <c r="DT954" s="20"/>
    </row>
    <row r="955">
      <c r="A955" s="191"/>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c r="DJ955" s="20"/>
      <c r="DK955" s="20"/>
      <c r="DL955" s="20"/>
      <c r="DM955" s="20"/>
      <c r="DN955" s="20"/>
      <c r="DO955" s="20"/>
      <c r="DP955" s="20"/>
      <c r="DQ955" s="20"/>
      <c r="DR955" s="20"/>
      <c r="DS955" s="20"/>
      <c r="DT955" s="20"/>
    </row>
    <row r="956">
      <c r="A956" s="191"/>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c r="DJ956" s="20"/>
      <c r="DK956" s="20"/>
      <c r="DL956" s="20"/>
      <c r="DM956" s="20"/>
      <c r="DN956" s="20"/>
      <c r="DO956" s="20"/>
      <c r="DP956" s="20"/>
      <c r="DQ956" s="20"/>
      <c r="DR956" s="20"/>
      <c r="DS956" s="20"/>
      <c r="DT956" s="20"/>
    </row>
    <row r="957">
      <c r="A957" s="191"/>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c r="DJ957" s="20"/>
      <c r="DK957" s="20"/>
      <c r="DL957" s="20"/>
      <c r="DM957" s="20"/>
      <c r="DN957" s="20"/>
      <c r="DO957" s="20"/>
      <c r="DP957" s="20"/>
      <c r="DQ957" s="20"/>
      <c r="DR957" s="20"/>
      <c r="DS957" s="20"/>
      <c r="DT957" s="20"/>
    </row>
    <row r="958">
      <c r="A958" s="191"/>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c r="DJ958" s="20"/>
      <c r="DK958" s="20"/>
      <c r="DL958" s="20"/>
      <c r="DM958" s="20"/>
      <c r="DN958" s="20"/>
      <c r="DO958" s="20"/>
      <c r="DP958" s="20"/>
      <c r="DQ958" s="20"/>
      <c r="DR958" s="20"/>
      <c r="DS958" s="20"/>
      <c r="DT958" s="20"/>
    </row>
    <row r="959">
      <c r="A959" s="191"/>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c r="DJ959" s="20"/>
      <c r="DK959" s="20"/>
      <c r="DL959" s="20"/>
      <c r="DM959" s="20"/>
      <c r="DN959" s="20"/>
      <c r="DO959" s="20"/>
      <c r="DP959" s="20"/>
      <c r="DQ959" s="20"/>
      <c r="DR959" s="20"/>
      <c r="DS959" s="20"/>
      <c r="DT959" s="20"/>
    </row>
    <row r="960">
      <c r="A960" s="191"/>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c r="DJ960" s="20"/>
      <c r="DK960" s="20"/>
      <c r="DL960" s="20"/>
      <c r="DM960" s="20"/>
      <c r="DN960" s="20"/>
      <c r="DO960" s="20"/>
      <c r="DP960" s="20"/>
      <c r="DQ960" s="20"/>
      <c r="DR960" s="20"/>
      <c r="DS960" s="20"/>
      <c r="DT960" s="20"/>
    </row>
    <row r="961">
      <c r="A961" s="191"/>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c r="DJ961" s="20"/>
      <c r="DK961" s="20"/>
      <c r="DL961" s="20"/>
      <c r="DM961" s="20"/>
      <c r="DN961" s="20"/>
      <c r="DO961" s="20"/>
      <c r="DP961" s="20"/>
      <c r="DQ961" s="20"/>
      <c r="DR961" s="20"/>
      <c r="DS961" s="20"/>
      <c r="DT961" s="20"/>
    </row>
    <row r="962">
      <c r="A962" s="191"/>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c r="DJ962" s="20"/>
      <c r="DK962" s="20"/>
      <c r="DL962" s="20"/>
      <c r="DM962" s="20"/>
      <c r="DN962" s="20"/>
      <c r="DO962" s="20"/>
      <c r="DP962" s="20"/>
      <c r="DQ962" s="20"/>
      <c r="DR962" s="20"/>
      <c r="DS962" s="20"/>
      <c r="DT962" s="20"/>
    </row>
    <row r="963">
      <c r="A963" s="191"/>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c r="DJ963" s="20"/>
      <c r="DK963" s="20"/>
      <c r="DL963" s="20"/>
      <c r="DM963" s="20"/>
      <c r="DN963" s="20"/>
      <c r="DO963" s="20"/>
      <c r="DP963" s="20"/>
      <c r="DQ963" s="20"/>
      <c r="DR963" s="20"/>
      <c r="DS963" s="20"/>
      <c r="DT963" s="20"/>
    </row>
    <row r="964">
      <c r="A964" s="191"/>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c r="DJ964" s="20"/>
      <c r="DK964" s="20"/>
      <c r="DL964" s="20"/>
      <c r="DM964" s="20"/>
      <c r="DN964" s="20"/>
      <c r="DO964" s="20"/>
      <c r="DP964" s="20"/>
      <c r="DQ964" s="20"/>
      <c r="DR964" s="20"/>
      <c r="DS964" s="20"/>
      <c r="DT964" s="20"/>
    </row>
    <row r="965">
      <c r="A965" s="191"/>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c r="DJ965" s="20"/>
      <c r="DK965" s="20"/>
      <c r="DL965" s="20"/>
      <c r="DM965" s="20"/>
      <c r="DN965" s="20"/>
      <c r="DO965" s="20"/>
      <c r="DP965" s="20"/>
      <c r="DQ965" s="20"/>
      <c r="DR965" s="20"/>
      <c r="DS965" s="20"/>
      <c r="DT965" s="20"/>
    </row>
    <row r="966">
      <c r="A966" s="191"/>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c r="DJ966" s="20"/>
      <c r="DK966" s="20"/>
      <c r="DL966" s="20"/>
      <c r="DM966" s="20"/>
      <c r="DN966" s="20"/>
      <c r="DO966" s="20"/>
      <c r="DP966" s="20"/>
      <c r="DQ966" s="20"/>
      <c r="DR966" s="20"/>
      <c r="DS966" s="20"/>
      <c r="DT966" s="20"/>
    </row>
    <row r="967">
      <c r="A967" s="191"/>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c r="DJ967" s="20"/>
      <c r="DK967" s="20"/>
      <c r="DL967" s="20"/>
      <c r="DM967" s="20"/>
      <c r="DN967" s="20"/>
      <c r="DO967" s="20"/>
      <c r="DP967" s="20"/>
      <c r="DQ967" s="20"/>
      <c r="DR967" s="20"/>
      <c r="DS967" s="20"/>
      <c r="DT967" s="20"/>
    </row>
    <row r="968">
      <c r="A968" s="191"/>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c r="DJ968" s="20"/>
      <c r="DK968" s="20"/>
      <c r="DL968" s="20"/>
      <c r="DM968" s="20"/>
      <c r="DN968" s="20"/>
      <c r="DO968" s="20"/>
      <c r="DP968" s="20"/>
      <c r="DQ968" s="20"/>
      <c r="DR968" s="20"/>
      <c r="DS968" s="20"/>
      <c r="DT968" s="20"/>
    </row>
    <row r="969">
      <c r="A969" s="191"/>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c r="DJ969" s="20"/>
      <c r="DK969" s="20"/>
      <c r="DL969" s="20"/>
      <c r="DM969" s="20"/>
      <c r="DN969" s="20"/>
      <c r="DO969" s="20"/>
      <c r="DP969" s="20"/>
      <c r="DQ969" s="20"/>
      <c r="DR969" s="20"/>
      <c r="DS969" s="20"/>
      <c r="DT969" s="20"/>
    </row>
    <row r="970">
      <c r="A970" s="191"/>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c r="DJ970" s="20"/>
      <c r="DK970" s="20"/>
      <c r="DL970" s="20"/>
      <c r="DM970" s="20"/>
      <c r="DN970" s="20"/>
      <c r="DO970" s="20"/>
      <c r="DP970" s="20"/>
      <c r="DQ970" s="20"/>
      <c r="DR970" s="20"/>
      <c r="DS970" s="20"/>
      <c r="DT970" s="20"/>
    </row>
    <row r="971">
      <c r="A971" s="191"/>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c r="DJ971" s="20"/>
      <c r="DK971" s="20"/>
      <c r="DL971" s="20"/>
      <c r="DM971" s="20"/>
      <c r="DN971" s="20"/>
      <c r="DO971" s="20"/>
      <c r="DP971" s="20"/>
      <c r="DQ971" s="20"/>
      <c r="DR971" s="20"/>
      <c r="DS971" s="20"/>
      <c r="DT971" s="20"/>
    </row>
    <row r="972">
      <c r="A972" s="191"/>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c r="DJ972" s="20"/>
      <c r="DK972" s="20"/>
      <c r="DL972" s="20"/>
      <c r="DM972" s="20"/>
      <c r="DN972" s="20"/>
      <c r="DO972" s="20"/>
      <c r="DP972" s="20"/>
      <c r="DQ972" s="20"/>
      <c r="DR972" s="20"/>
      <c r="DS972" s="20"/>
      <c r="DT972" s="20"/>
    </row>
    <row r="973">
      <c r="A973" s="191"/>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c r="DJ973" s="20"/>
      <c r="DK973" s="20"/>
      <c r="DL973" s="20"/>
      <c r="DM973" s="20"/>
      <c r="DN973" s="20"/>
      <c r="DO973" s="20"/>
      <c r="DP973" s="20"/>
      <c r="DQ973" s="20"/>
      <c r="DR973" s="20"/>
      <c r="DS973" s="20"/>
      <c r="DT973" s="20"/>
    </row>
    <row r="974">
      <c r="A974" s="191"/>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c r="DJ974" s="20"/>
      <c r="DK974" s="20"/>
      <c r="DL974" s="20"/>
      <c r="DM974" s="20"/>
      <c r="DN974" s="20"/>
      <c r="DO974" s="20"/>
      <c r="DP974" s="20"/>
      <c r="DQ974" s="20"/>
      <c r="DR974" s="20"/>
      <c r="DS974" s="20"/>
      <c r="DT974" s="20"/>
    </row>
    <row r="975">
      <c r="A975" s="191"/>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c r="DJ975" s="20"/>
      <c r="DK975" s="20"/>
      <c r="DL975" s="20"/>
      <c r="DM975" s="20"/>
      <c r="DN975" s="20"/>
      <c r="DO975" s="20"/>
      <c r="DP975" s="20"/>
      <c r="DQ975" s="20"/>
      <c r="DR975" s="20"/>
      <c r="DS975" s="20"/>
      <c r="DT975" s="20"/>
    </row>
    <row r="976">
      <c r="A976" s="191"/>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c r="DJ976" s="20"/>
      <c r="DK976" s="20"/>
      <c r="DL976" s="20"/>
      <c r="DM976" s="20"/>
      <c r="DN976" s="20"/>
      <c r="DO976" s="20"/>
      <c r="DP976" s="20"/>
      <c r="DQ976" s="20"/>
      <c r="DR976" s="20"/>
      <c r="DS976" s="20"/>
      <c r="DT976" s="20"/>
    </row>
    <row r="977">
      <c r="A977" s="191"/>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c r="DJ977" s="20"/>
      <c r="DK977" s="20"/>
      <c r="DL977" s="20"/>
      <c r="DM977" s="20"/>
      <c r="DN977" s="20"/>
      <c r="DO977" s="20"/>
      <c r="DP977" s="20"/>
      <c r="DQ977" s="20"/>
      <c r="DR977" s="20"/>
      <c r="DS977" s="20"/>
      <c r="DT977" s="20"/>
    </row>
    <row r="978">
      <c r="A978" s="191"/>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c r="DJ978" s="20"/>
      <c r="DK978" s="20"/>
      <c r="DL978" s="20"/>
      <c r="DM978" s="20"/>
      <c r="DN978" s="20"/>
      <c r="DO978" s="20"/>
      <c r="DP978" s="20"/>
      <c r="DQ978" s="20"/>
      <c r="DR978" s="20"/>
      <c r="DS978" s="20"/>
      <c r="DT978" s="20"/>
    </row>
    <row r="979">
      <c r="A979" s="191"/>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c r="DJ979" s="20"/>
      <c r="DK979" s="20"/>
      <c r="DL979" s="20"/>
      <c r="DM979" s="20"/>
      <c r="DN979" s="20"/>
      <c r="DO979" s="20"/>
      <c r="DP979" s="20"/>
      <c r="DQ979" s="20"/>
      <c r="DR979" s="20"/>
      <c r="DS979" s="20"/>
      <c r="DT979" s="20"/>
    </row>
    <row r="980">
      <c r="A980" s="191"/>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c r="DJ980" s="20"/>
      <c r="DK980" s="20"/>
      <c r="DL980" s="20"/>
      <c r="DM980" s="20"/>
      <c r="DN980" s="20"/>
      <c r="DO980" s="20"/>
      <c r="DP980" s="20"/>
      <c r="DQ980" s="20"/>
      <c r="DR980" s="20"/>
      <c r="DS980" s="20"/>
      <c r="DT980" s="20"/>
    </row>
    <row r="981">
      <c r="A981" s="191"/>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c r="DJ981" s="20"/>
      <c r="DK981" s="20"/>
      <c r="DL981" s="20"/>
      <c r="DM981" s="20"/>
      <c r="DN981" s="20"/>
      <c r="DO981" s="20"/>
      <c r="DP981" s="20"/>
      <c r="DQ981" s="20"/>
      <c r="DR981" s="20"/>
      <c r="DS981" s="20"/>
      <c r="DT981" s="20"/>
    </row>
    <row r="982">
      <c r="A982" s="191"/>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c r="DJ982" s="20"/>
      <c r="DK982" s="20"/>
      <c r="DL982" s="20"/>
      <c r="DM982" s="20"/>
      <c r="DN982" s="20"/>
      <c r="DO982" s="20"/>
      <c r="DP982" s="20"/>
      <c r="DQ982" s="20"/>
      <c r="DR982" s="20"/>
      <c r="DS982" s="20"/>
      <c r="DT982" s="20"/>
    </row>
    <row r="983">
      <c r="A983" s="191"/>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c r="DJ983" s="20"/>
      <c r="DK983" s="20"/>
      <c r="DL983" s="20"/>
      <c r="DM983" s="20"/>
      <c r="DN983" s="20"/>
      <c r="DO983" s="20"/>
      <c r="DP983" s="20"/>
      <c r="DQ983" s="20"/>
      <c r="DR983" s="20"/>
      <c r="DS983" s="20"/>
      <c r="DT983" s="20"/>
    </row>
    <row r="984">
      <c r="A984" s="191"/>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c r="DJ984" s="20"/>
      <c r="DK984" s="20"/>
      <c r="DL984" s="20"/>
      <c r="DM984" s="20"/>
      <c r="DN984" s="20"/>
      <c r="DO984" s="20"/>
      <c r="DP984" s="20"/>
      <c r="DQ984" s="20"/>
      <c r="DR984" s="20"/>
      <c r="DS984" s="20"/>
      <c r="DT984" s="20"/>
    </row>
    <row r="985">
      <c r="A985" s="191"/>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c r="DJ985" s="20"/>
      <c r="DK985" s="20"/>
      <c r="DL985" s="20"/>
      <c r="DM985" s="20"/>
      <c r="DN985" s="20"/>
      <c r="DO985" s="20"/>
      <c r="DP985" s="20"/>
      <c r="DQ985" s="20"/>
      <c r="DR985" s="20"/>
      <c r="DS985" s="20"/>
      <c r="DT985" s="20"/>
    </row>
    <row r="986">
      <c r="A986" s="191"/>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c r="DJ986" s="20"/>
      <c r="DK986" s="20"/>
      <c r="DL986" s="20"/>
      <c r="DM986" s="20"/>
      <c r="DN986" s="20"/>
      <c r="DO986" s="20"/>
      <c r="DP986" s="20"/>
      <c r="DQ986" s="20"/>
      <c r="DR986" s="20"/>
      <c r="DS986" s="20"/>
      <c r="DT986" s="20"/>
    </row>
    <row r="987">
      <c r="A987" s="191"/>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c r="DJ987" s="20"/>
      <c r="DK987" s="20"/>
      <c r="DL987" s="20"/>
      <c r="DM987" s="20"/>
      <c r="DN987" s="20"/>
      <c r="DO987" s="20"/>
      <c r="DP987" s="20"/>
      <c r="DQ987" s="20"/>
      <c r="DR987" s="20"/>
      <c r="DS987" s="20"/>
      <c r="DT987" s="20"/>
    </row>
    <row r="988">
      <c r="A988" s="191"/>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c r="DJ988" s="20"/>
      <c r="DK988" s="20"/>
      <c r="DL988" s="20"/>
      <c r="DM988" s="20"/>
      <c r="DN988" s="20"/>
      <c r="DO988" s="20"/>
      <c r="DP988" s="20"/>
      <c r="DQ988" s="20"/>
      <c r="DR988" s="20"/>
      <c r="DS988" s="20"/>
      <c r="DT988" s="20"/>
    </row>
  </sheetData>
  <hyperlinks>
    <hyperlink r:id="rId1" ref="CR30"/>
    <hyperlink r:id="rId2" ref="DH30"/>
    <hyperlink r:id="rId3" ref="DR30"/>
    <hyperlink r:id="rId4" ref="B31"/>
    <hyperlink r:id="rId5" ref="C31"/>
    <hyperlink r:id="rId6" ref="J31"/>
    <hyperlink r:id="rId7" ref="M31"/>
    <hyperlink r:id="rId8" ref="P31"/>
    <hyperlink r:id="rId9" location="fig1" ref="X31"/>
    <hyperlink r:id="rId10" ref="AC31"/>
    <hyperlink r:id="rId11" ref="AM31"/>
    <hyperlink r:id="rId12" ref="AQ31"/>
    <hyperlink r:id="rId13" ref="AS31"/>
    <hyperlink r:id="rId14" ref="BL31"/>
    <hyperlink r:id="rId15" ref="BM31"/>
    <hyperlink r:id="rId16" ref="BW31"/>
    <hyperlink r:id="rId17" ref="CC31"/>
    <hyperlink r:id="rId18" ref="CD31"/>
    <hyperlink r:id="rId19" ref="CM31"/>
    <hyperlink r:id="rId20" ref="CQ31"/>
    <hyperlink r:id="rId21" ref="CY31"/>
    <hyperlink r:id="rId22" ref="DE31"/>
    <hyperlink r:id="rId23" ref="DK31"/>
    <hyperlink r:id="rId24" ref="AM32"/>
    <hyperlink r:id="rId25" ref="AS32"/>
    <hyperlink r:id="rId26" ref="BM32"/>
    <hyperlink r:id="rId27" ref="BM33"/>
    <hyperlink r:id="rId28" ref="AS64"/>
    <hyperlink r:id="rId29" ref="CQ64"/>
    <hyperlink r:id="rId30" ref="B65"/>
    <hyperlink r:id="rId31" ref="AS65"/>
    <hyperlink r:id="rId32" ref="BW65"/>
    <hyperlink r:id="rId33" ref="CD65"/>
    <hyperlink r:id="rId34" ref="CM65"/>
    <hyperlink r:id="rId35" ref="CQ65"/>
    <hyperlink r:id="rId36" ref="CY65"/>
    <hyperlink r:id="rId37" ref="DE65"/>
    <hyperlink r:id="rId38" ref="DK65"/>
    <hyperlink r:id="rId39" ref="J66"/>
    <hyperlink r:id="rId40" ref="AM66"/>
    <hyperlink r:id="rId41" ref="AS66"/>
    <hyperlink r:id="rId42" ref="BW66"/>
    <hyperlink r:id="rId43" ref="CD66"/>
    <hyperlink r:id="rId44" ref="CY66"/>
    <hyperlink r:id="rId45" ref="DE66"/>
    <hyperlink r:id="rId46" ref="DK66"/>
    <hyperlink r:id="rId47" ref="BW67"/>
    <hyperlink r:id="rId48" ref="CD67"/>
    <hyperlink r:id="rId49" ref="CY67"/>
    <hyperlink r:id="rId50" ref="M101"/>
    <hyperlink r:id="rId51" ref="X101"/>
    <hyperlink r:id="rId52" ref="AC101"/>
    <hyperlink r:id="rId53" ref="AI101"/>
    <hyperlink r:id="rId54" ref="AQ101"/>
    <hyperlink r:id="rId55" ref="AS101"/>
    <hyperlink r:id="rId56" ref="BL101"/>
    <hyperlink r:id="rId57" ref="CC101"/>
    <hyperlink r:id="rId58" ref="CD101"/>
    <hyperlink r:id="rId59" ref="CR101"/>
    <hyperlink r:id="rId60" ref="DE101"/>
    <hyperlink r:id="rId61" ref="DK101"/>
    <hyperlink r:id="rId62" ref="AR102"/>
    <hyperlink r:id="rId63" ref="BG102"/>
    <hyperlink r:id="rId64" ref="AR103"/>
    <hyperlink r:id="rId65" ref="DH103"/>
    <hyperlink r:id="rId66" ref="AR104"/>
    <hyperlink r:id="rId67" ref="BH128"/>
    <hyperlink r:id="rId68" ref="DI132"/>
    <hyperlink r:id="rId69" ref="DJ132"/>
  </hyperlinks>
  <drawing r:id="rId7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41" t="s">
        <v>649</v>
      </c>
      <c r="B1" s="241" t="s">
        <v>276</v>
      </c>
      <c r="C1" s="242" t="s">
        <v>2</v>
      </c>
      <c r="D1" s="242" t="s">
        <v>13</v>
      </c>
      <c r="E1" s="242" t="s">
        <v>16</v>
      </c>
      <c r="F1" s="242" t="s">
        <v>18</v>
      </c>
      <c r="G1" s="243" t="s">
        <v>19</v>
      </c>
      <c r="H1" s="243" t="s">
        <v>21</v>
      </c>
      <c r="I1" s="242" t="s">
        <v>23</v>
      </c>
      <c r="J1" s="242" t="s">
        <v>24</v>
      </c>
      <c r="K1" s="242" t="s">
        <v>25</v>
      </c>
      <c r="L1" s="242" t="s">
        <v>650</v>
      </c>
      <c r="M1" s="243" t="s">
        <v>651</v>
      </c>
      <c r="N1" s="242" t="s">
        <v>652</v>
      </c>
      <c r="O1" s="242" t="s">
        <v>401</v>
      </c>
      <c r="P1" s="242" t="s">
        <v>40</v>
      </c>
      <c r="Q1" s="243" t="s">
        <v>42</v>
      </c>
      <c r="R1" s="243" t="s">
        <v>44</v>
      </c>
      <c r="S1" s="243" t="s">
        <v>45</v>
      </c>
      <c r="T1" s="242" t="s">
        <v>47</v>
      </c>
      <c r="U1" s="244" t="s">
        <v>50</v>
      </c>
      <c r="V1" s="242" t="s">
        <v>51</v>
      </c>
      <c r="W1" s="242" t="s">
        <v>61</v>
      </c>
      <c r="X1" s="243" t="s">
        <v>65</v>
      </c>
      <c r="Y1" s="245" t="s">
        <v>66</v>
      </c>
      <c r="Z1" s="242" t="s">
        <v>67</v>
      </c>
      <c r="AA1" s="243" t="s">
        <v>68</v>
      </c>
      <c r="AB1" s="242" t="s">
        <v>70</v>
      </c>
      <c r="AC1" s="242" t="s">
        <v>71</v>
      </c>
      <c r="AD1" s="242" t="s">
        <v>72</v>
      </c>
      <c r="AE1" s="242" t="s">
        <v>76</v>
      </c>
      <c r="AF1" s="243" t="s">
        <v>78</v>
      </c>
      <c r="AG1" s="242" t="s">
        <v>83</v>
      </c>
      <c r="AH1" s="242" t="s">
        <v>84</v>
      </c>
      <c r="AI1" s="242" t="s">
        <v>93</v>
      </c>
      <c r="AJ1" s="242" t="s">
        <v>95</v>
      </c>
      <c r="AK1" s="242" t="s">
        <v>96</v>
      </c>
      <c r="AL1" s="244" t="s">
        <v>97</v>
      </c>
      <c r="AM1" s="242" t="s">
        <v>98</v>
      </c>
      <c r="AN1" s="246" t="s">
        <v>99</v>
      </c>
      <c r="AO1" s="242" t="s">
        <v>100</v>
      </c>
      <c r="AP1" s="242" t="s">
        <v>103</v>
      </c>
      <c r="AQ1" s="242" t="s">
        <v>105</v>
      </c>
      <c r="AR1" s="242" t="s">
        <v>259</v>
      </c>
      <c r="AS1" s="243" t="s">
        <v>109</v>
      </c>
      <c r="AT1" s="243" t="s">
        <v>112</v>
      </c>
      <c r="AU1" s="242" t="s">
        <v>122</v>
      </c>
      <c r="AV1" s="242" t="s">
        <v>123</v>
      </c>
    </row>
    <row r="2" ht="15.75" customHeight="1">
      <c r="A2" s="7" t="s">
        <v>653</v>
      </c>
      <c r="B2" s="7">
        <v>0.0355</v>
      </c>
      <c r="C2" s="5" t="str">
        <f>(3.269552406/100)+C3</f>
        <v>0.06119552406</v>
      </c>
      <c r="D2" s="5" t="str">
        <f>(2.641076758/100)+D3</f>
        <v>0.05491076758</v>
      </c>
      <c r="E2" s="11" t="str">
        <f>(1.975614057/100)+E3</f>
        <v>0.04825614057</v>
      </c>
      <c r="F2" s="69" t="str">
        <f>(2.91101831662217/100)+F3</f>
        <v>0.05761018317</v>
      </c>
      <c r="G2" s="69" t="str">
        <f>(3.297803748/100)+G3</f>
        <v>0.06147803748</v>
      </c>
      <c r="H2" s="69" t="str">
        <f>(2.498110306/100)+H3</f>
        <v>0.05348110306</v>
      </c>
      <c r="I2" s="69" t="str">
        <f>(1.302061946/100)+I3</f>
        <v>0.04152061946</v>
      </c>
      <c r="J2" s="69" t="str">
        <f>(1.968283386/100)+J3</f>
        <v>0.04818283386</v>
      </c>
      <c r="K2" s="69" t="str">
        <f>(3.301595089/100)+K3</f>
        <v>0.06151595089</v>
      </c>
      <c r="L2" s="69" t="str">
        <f>(2.404550925/100)+L3
</f>
        <v>0.05254550925</v>
      </c>
      <c r="M2" s="69" t="str">
        <f>(3.15317545/100)+M3</f>
        <v>0.0600317545</v>
      </c>
      <c r="N2" s="69" t="str">
        <f>(2.486347213
/100)+N3</f>
        <v>0.05336347213</v>
      </c>
      <c r="O2" s="69" t="str">
        <f>(2.44243261
/100)+O3</f>
        <v>0.0529243261</v>
      </c>
      <c r="P2" s="69" t="str">
        <f>(2.208360412
/100)+P3</f>
        <v>0.05058360412</v>
      </c>
      <c r="Q2" s="69" t="str">
        <f>(2.50680866/100)+Q3
</f>
        <v>0.0535680866</v>
      </c>
      <c r="R2" s="69" t="str">
        <f>(2.236266447/100)+R3</f>
        <v>0.05086266447</v>
      </c>
      <c r="S2" s="69" t="str">
        <f>(3.231992692/100)+S3</f>
        <v>0.06081992692</v>
      </c>
      <c r="T2" s="69" t="str">
        <f>(2.350075661/100)+T3</f>
        <v>0.05200075661</v>
      </c>
      <c r="U2" s="69" t="str">
        <f>(2.698294373/100)+U3</f>
        <v>0.05548294373</v>
      </c>
      <c r="V2" s="69" t="str">
        <f>(2.438527521/100)+V3</f>
        <v>0.05288527521</v>
      </c>
      <c r="W2" s="69" t="str">
        <f>(2.644121396
/100)+W3</f>
        <v>0.05494121396</v>
      </c>
      <c r="X2" s="69" t="str">
        <f>(1.24688598/100)+X3</f>
        <v>0.0409688598</v>
      </c>
      <c r="Y2" s="69" t="str">
        <f>(2.367408337/100)+Y3</f>
        <v>0.05217408337</v>
      </c>
      <c r="Z2" s="69" t="str">
        <f>(2.783869737/100)+Z3</f>
        <v>0.05633869737</v>
      </c>
      <c r="AA2" s="69" t="str">
        <f>(3.072287728/100)+AA3</f>
        <v>0.05922287728</v>
      </c>
      <c r="AB2" s="69" t="str">
        <f>(2.933420467/100)+AB3</f>
        <v>0.05783420467</v>
      </c>
      <c r="AC2" s="69" t="str">
        <f>(2.472382509/100)+AC3</f>
        <v>0.05322382509</v>
      </c>
      <c r="AD2" s="69" t="str">
        <f>(0.181061469/100)/AD3</f>
        <v>0.06353034</v>
      </c>
      <c r="AE2" s="69" t="str">
        <f>(2.790970183/100)+AE3</f>
        <v>0.05640970183</v>
      </c>
      <c r="AF2" s="69" t="str">
        <f>(2.369479939/100)+AF3</f>
        <v>0.05219479939</v>
      </c>
      <c r="AG2" s="69" t="str">
        <f>(4.029436517/100)+AG3</f>
        <v>0.06879436517</v>
      </c>
      <c r="AH2" s="69" t="str">
        <f>(2.660487333/100)+AH3</f>
        <v>0.05510487333</v>
      </c>
      <c r="AI2" s="69" t="str">
        <f>(2.35027091/100)+AI3</f>
        <v>0.0520027091</v>
      </c>
      <c r="AJ2" s="69" t="str">
        <f>(2.145837472/100)+AJ3</f>
        <v>0.04995837472</v>
      </c>
      <c r="AK2" s="69" t="str">
        <f>(3.125624981/100)+AK3</f>
        <v>0.05975624981</v>
      </c>
      <c r="AL2" s="69" t="str">
        <f>(2.189341169/100)+AL3</f>
        <v>0.05039341169</v>
      </c>
      <c r="AM2" s="69" t="str">
        <f>(2.399954384/100)+AM3
</f>
        <v>0.05249954384</v>
      </c>
      <c r="AN2" s="69" t="str">
        <f>(1.57611958/100)+AN3</f>
        <v>0.0442611958</v>
      </c>
      <c r="AO2" s="69" t="str">
        <f>(3.915536494/100)+AO3</f>
        <v>0.06765536494</v>
      </c>
      <c r="AP2" s="69" t="str">
        <f>(2.145269562/100)+AP3</f>
        <v>0.04995269562</v>
      </c>
      <c r="AQ2" s="69" t="str">
        <f>(1.466122343/100)+AQ3</f>
        <v>0.04316122343</v>
      </c>
      <c r="AR2" s="69" t="str">
        <f>(3.154369428/100)+AR3</f>
        <v>0.06004369428</v>
      </c>
      <c r="AS2" s="69" t="str">
        <f>(2.6553193/100)+AS3</f>
        <v>0.055053193</v>
      </c>
      <c r="AT2" s="69" t="str">
        <f>(3.25376537/100)+AT3</f>
        <v>0.0610376537</v>
      </c>
      <c r="AU2" s="69" t="str">
        <f>(3.069640155/100)+AU3</f>
        <v>0.05919640155</v>
      </c>
      <c r="AV2" s="69" t="str">
        <f>(2.307451177/100)+AV3</f>
        <v>0.05157451177</v>
      </c>
    </row>
    <row r="3" ht="15.75" customHeight="1">
      <c r="A3" s="7" t="s">
        <v>654</v>
      </c>
      <c r="B3" s="7">
        <v>0.0285</v>
      </c>
      <c r="C3" s="7">
        <v>0.0285</v>
      </c>
      <c r="D3" s="7">
        <v>0.0285</v>
      </c>
      <c r="E3" s="7">
        <v>0.0285</v>
      </c>
      <c r="F3" s="7">
        <v>0.0285</v>
      </c>
      <c r="G3" s="7">
        <v>0.0285</v>
      </c>
      <c r="H3" s="7">
        <v>0.0285</v>
      </c>
      <c r="I3" s="7">
        <v>0.0285</v>
      </c>
      <c r="J3" s="7">
        <v>0.0285</v>
      </c>
      <c r="K3" s="7">
        <v>0.0285</v>
      </c>
      <c r="L3" s="7">
        <v>0.0285</v>
      </c>
      <c r="M3" s="7">
        <v>0.0285</v>
      </c>
      <c r="N3" s="7">
        <v>0.0285</v>
      </c>
      <c r="O3" s="7">
        <v>0.0285</v>
      </c>
      <c r="P3" s="7">
        <v>0.0285</v>
      </c>
      <c r="Q3" s="7">
        <v>0.0285</v>
      </c>
      <c r="R3" s="7">
        <v>0.0285</v>
      </c>
      <c r="S3" s="7">
        <v>0.0285</v>
      </c>
      <c r="T3" s="7">
        <v>0.0285</v>
      </c>
      <c r="U3" s="7">
        <v>0.0285</v>
      </c>
      <c r="V3" s="7">
        <v>0.0285</v>
      </c>
      <c r="W3" s="7">
        <v>0.0285</v>
      </c>
      <c r="X3" s="7">
        <v>0.0285</v>
      </c>
      <c r="Y3" s="7">
        <v>0.0285</v>
      </c>
      <c r="Z3" s="7">
        <v>0.0285</v>
      </c>
      <c r="AA3" s="7">
        <v>0.0285</v>
      </c>
      <c r="AB3" s="7">
        <v>0.0285</v>
      </c>
      <c r="AC3" s="7">
        <v>0.0285</v>
      </c>
      <c r="AD3" s="7">
        <v>0.0285</v>
      </c>
      <c r="AE3" s="7">
        <v>0.0285</v>
      </c>
      <c r="AF3" s="7">
        <v>0.0285</v>
      </c>
      <c r="AG3" s="7">
        <v>0.0285</v>
      </c>
      <c r="AH3" s="7">
        <v>0.0285</v>
      </c>
      <c r="AI3" s="7">
        <v>0.0285</v>
      </c>
      <c r="AJ3" s="7">
        <v>0.0285</v>
      </c>
      <c r="AK3" s="7">
        <v>0.0285</v>
      </c>
      <c r="AL3" s="7">
        <v>0.0285</v>
      </c>
      <c r="AM3" s="7">
        <v>0.0285</v>
      </c>
      <c r="AN3" s="7">
        <v>0.0285</v>
      </c>
      <c r="AO3" s="7">
        <v>0.0285</v>
      </c>
      <c r="AP3" s="7">
        <v>0.0285</v>
      </c>
      <c r="AQ3" s="7">
        <v>0.0285</v>
      </c>
      <c r="AR3" s="7">
        <v>0.0285</v>
      </c>
      <c r="AS3" s="7">
        <v>0.0285</v>
      </c>
      <c r="AT3" s="7">
        <v>0.0285</v>
      </c>
      <c r="AU3" s="7">
        <v>0.0285</v>
      </c>
      <c r="AV3" s="7">
        <v>0.0285</v>
      </c>
    </row>
    <row r="4" ht="15.75" customHeight="1">
      <c r="A4" s="7" t="s">
        <v>655</v>
      </c>
      <c r="B4" s="11">
        <v>4.0</v>
      </c>
      <c r="C4" s="11">
        <v>4.0</v>
      </c>
      <c r="D4" s="11">
        <v>4.0</v>
      </c>
      <c r="E4" s="11">
        <v>4.0</v>
      </c>
      <c r="F4" s="11">
        <v>4.0</v>
      </c>
      <c r="G4" s="11">
        <v>4.0</v>
      </c>
      <c r="H4" s="11">
        <v>4.0</v>
      </c>
      <c r="I4" s="11">
        <v>4.0</v>
      </c>
      <c r="J4" s="11">
        <v>4.0</v>
      </c>
      <c r="K4" s="11">
        <v>4.0</v>
      </c>
      <c r="L4" s="11">
        <v>4.0</v>
      </c>
      <c r="M4" s="11">
        <v>4.0</v>
      </c>
      <c r="N4" s="11">
        <v>4.0</v>
      </c>
      <c r="O4" s="11">
        <v>4.0</v>
      </c>
      <c r="P4" s="11">
        <v>4.0</v>
      </c>
      <c r="Q4" s="11">
        <v>4.0</v>
      </c>
      <c r="R4" s="11">
        <v>4.0</v>
      </c>
      <c r="S4" s="11">
        <v>4.0</v>
      </c>
      <c r="T4" s="11">
        <v>4.0</v>
      </c>
      <c r="U4" s="11">
        <v>4.0</v>
      </c>
      <c r="V4" s="11">
        <v>4.0</v>
      </c>
      <c r="W4" s="11">
        <v>4.0</v>
      </c>
      <c r="X4" s="11">
        <v>4.0</v>
      </c>
      <c r="Y4" s="11">
        <v>4.0</v>
      </c>
      <c r="Z4" s="11">
        <v>4.0</v>
      </c>
      <c r="AA4" s="11">
        <v>4.0</v>
      </c>
      <c r="AB4" s="11">
        <v>4.0</v>
      </c>
      <c r="AC4" s="11">
        <v>4.0</v>
      </c>
      <c r="AD4" s="11">
        <v>4.0</v>
      </c>
      <c r="AE4" s="11">
        <v>4.0</v>
      </c>
      <c r="AF4" s="11">
        <v>4.0</v>
      </c>
      <c r="AG4" s="11">
        <v>4.0</v>
      </c>
      <c r="AH4" s="11">
        <v>4.0</v>
      </c>
      <c r="AI4" s="11">
        <v>4.0</v>
      </c>
      <c r="AJ4" s="11">
        <v>4.0</v>
      </c>
      <c r="AK4" s="11">
        <v>4.0</v>
      </c>
      <c r="AL4" s="11">
        <v>4.0</v>
      </c>
      <c r="AM4" s="11">
        <v>4.0</v>
      </c>
      <c r="AN4" s="11">
        <v>4.0</v>
      </c>
      <c r="AO4" s="11">
        <v>4.0</v>
      </c>
      <c r="AP4" s="11">
        <v>4.0</v>
      </c>
      <c r="AQ4" s="11">
        <v>4.0</v>
      </c>
      <c r="AR4" s="11">
        <v>4.0</v>
      </c>
      <c r="AS4" s="11">
        <v>4.0</v>
      </c>
      <c r="AT4" s="11">
        <v>4.0</v>
      </c>
      <c r="AU4" s="11">
        <v>4.0</v>
      </c>
      <c r="AV4" s="11">
        <v>4.0</v>
      </c>
    </row>
    <row r="5" ht="15.75" customHeight="1">
      <c r="A5" s="7" t="s">
        <v>656</v>
      </c>
      <c r="B5" s="7">
        <v>0.1</v>
      </c>
      <c r="C5" s="7">
        <v>0.1</v>
      </c>
      <c r="D5" s="7">
        <v>0.1</v>
      </c>
      <c r="E5" s="7">
        <v>0.1</v>
      </c>
      <c r="F5" s="7">
        <v>0.1</v>
      </c>
      <c r="G5" s="7">
        <v>0.1</v>
      </c>
      <c r="H5" s="7">
        <v>0.1</v>
      </c>
      <c r="I5" s="7">
        <v>0.1</v>
      </c>
      <c r="J5" s="7">
        <v>0.1</v>
      </c>
      <c r="K5" s="7">
        <v>0.1</v>
      </c>
      <c r="L5" s="7">
        <v>0.1</v>
      </c>
      <c r="M5" s="7">
        <v>0.1</v>
      </c>
      <c r="N5" s="7">
        <v>0.1</v>
      </c>
      <c r="O5" s="7">
        <v>0.1</v>
      </c>
      <c r="P5" s="7">
        <v>0.1</v>
      </c>
      <c r="Q5" s="7">
        <v>0.1</v>
      </c>
      <c r="R5" s="7">
        <v>0.1</v>
      </c>
      <c r="S5" s="7">
        <v>0.1</v>
      </c>
      <c r="T5" s="7">
        <v>0.1</v>
      </c>
      <c r="U5" s="7">
        <v>0.1</v>
      </c>
      <c r="V5" s="7">
        <v>0.1</v>
      </c>
      <c r="W5" s="7">
        <v>0.1</v>
      </c>
      <c r="X5" s="7">
        <v>0.1</v>
      </c>
      <c r="Y5" s="7">
        <v>0.1</v>
      </c>
      <c r="Z5" s="7">
        <v>0.1</v>
      </c>
      <c r="AA5" s="7">
        <v>0.1</v>
      </c>
      <c r="AB5" s="7">
        <v>0.1</v>
      </c>
      <c r="AC5" s="7">
        <v>0.1</v>
      </c>
      <c r="AD5" s="7">
        <v>0.1</v>
      </c>
      <c r="AE5" s="7">
        <v>0.1</v>
      </c>
      <c r="AF5" s="7">
        <v>0.1</v>
      </c>
      <c r="AG5" s="7">
        <v>0.1</v>
      </c>
      <c r="AH5" s="7">
        <v>0.1</v>
      </c>
      <c r="AI5" s="7">
        <v>0.1</v>
      </c>
      <c r="AJ5" s="7">
        <v>0.1</v>
      </c>
      <c r="AK5" s="7">
        <v>0.1</v>
      </c>
      <c r="AL5" s="7">
        <v>0.1</v>
      </c>
      <c r="AM5" s="7">
        <v>0.1</v>
      </c>
      <c r="AN5" s="7">
        <v>0.1</v>
      </c>
      <c r="AO5" s="7">
        <v>0.1</v>
      </c>
      <c r="AP5" s="7">
        <v>0.1</v>
      </c>
      <c r="AQ5" s="7">
        <v>0.1</v>
      </c>
      <c r="AR5" s="7">
        <v>0.1</v>
      </c>
      <c r="AS5" s="7">
        <v>0.1</v>
      </c>
      <c r="AT5" s="7">
        <v>0.1</v>
      </c>
      <c r="AU5" s="7">
        <v>0.1</v>
      </c>
      <c r="AV5" s="7">
        <v>0.1</v>
      </c>
    </row>
    <row r="6" ht="15.75" customHeight="1">
      <c r="A6" s="7" t="s">
        <v>657</v>
      </c>
      <c r="B6" s="7">
        <v>1.0</v>
      </c>
      <c r="C6" s="7">
        <v>1.0</v>
      </c>
      <c r="D6" s="7">
        <v>1.0</v>
      </c>
      <c r="E6" s="7">
        <v>1.0</v>
      </c>
      <c r="F6" s="7">
        <v>1.0</v>
      </c>
      <c r="G6" s="7">
        <v>1.0</v>
      </c>
      <c r="H6" s="7">
        <v>1.0</v>
      </c>
      <c r="I6" s="7">
        <v>1.0</v>
      </c>
      <c r="J6" s="7">
        <v>1.0</v>
      </c>
      <c r="K6" s="7">
        <v>1.0</v>
      </c>
      <c r="L6" s="7">
        <v>1.0</v>
      </c>
      <c r="M6" s="7">
        <v>1.0</v>
      </c>
      <c r="N6" s="7">
        <v>1.0</v>
      </c>
      <c r="O6" s="7">
        <v>1.0</v>
      </c>
      <c r="P6" s="7">
        <v>1.0</v>
      </c>
      <c r="Q6" s="7">
        <v>1.0</v>
      </c>
      <c r="R6" s="7">
        <v>1.0</v>
      </c>
      <c r="S6" s="7">
        <v>1.0</v>
      </c>
      <c r="T6" s="7">
        <v>1.0</v>
      </c>
      <c r="U6" s="7">
        <v>1.0</v>
      </c>
      <c r="V6" s="7">
        <v>1.0</v>
      </c>
      <c r="W6" s="7">
        <v>1.0</v>
      </c>
      <c r="X6" s="7">
        <v>1.0</v>
      </c>
      <c r="Y6" s="7">
        <v>1.0</v>
      </c>
      <c r="Z6" s="7">
        <v>1.0</v>
      </c>
      <c r="AA6" s="7">
        <v>1.0</v>
      </c>
      <c r="AB6" s="7">
        <v>1.0</v>
      </c>
      <c r="AC6" s="7">
        <v>1.0</v>
      </c>
      <c r="AD6" s="7">
        <v>1.0</v>
      </c>
      <c r="AE6" s="7">
        <v>1.0</v>
      </c>
      <c r="AF6" s="7">
        <v>1.0</v>
      </c>
      <c r="AG6" s="7">
        <v>1.0</v>
      </c>
      <c r="AH6" s="7">
        <v>1.0</v>
      </c>
      <c r="AI6" s="7">
        <v>1.0</v>
      </c>
      <c r="AJ6" s="7">
        <v>1.0</v>
      </c>
      <c r="AK6" s="7">
        <v>1.0</v>
      </c>
      <c r="AL6" s="7">
        <v>1.0</v>
      </c>
      <c r="AM6" s="7">
        <v>1.0</v>
      </c>
      <c r="AN6" s="7">
        <v>1.0</v>
      </c>
      <c r="AO6" s="7">
        <v>1.0</v>
      </c>
      <c r="AP6" s="7">
        <v>1.0</v>
      </c>
      <c r="AQ6" s="7">
        <v>1.0</v>
      </c>
      <c r="AR6" s="7">
        <v>1.0</v>
      </c>
      <c r="AS6" s="7">
        <v>1.0</v>
      </c>
      <c r="AT6" s="7">
        <v>1.0</v>
      </c>
      <c r="AU6" s="7">
        <v>1.0</v>
      </c>
      <c r="AV6" s="7">
        <v>1.0</v>
      </c>
    </row>
    <row r="7" ht="15.75" customHeight="1">
      <c r="A7" s="7" t="s">
        <v>658</v>
      </c>
      <c r="B7" s="11">
        <v>8.0</v>
      </c>
      <c r="C7" s="11">
        <v>8.0</v>
      </c>
      <c r="D7" s="11">
        <v>8.0</v>
      </c>
      <c r="E7" s="11">
        <v>8.0</v>
      </c>
      <c r="F7" s="11">
        <v>8.0</v>
      </c>
      <c r="G7" s="11">
        <v>8.0</v>
      </c>
      <c r="H7" s="11">
        <v>8.0</v>
      </c>
      <c r="I7" s="11">
        <v>8.0</v>
      </c>
      <c r="J7" s="11">
        <v>8.0</v>
      </c>
      <c r="K7" s="11">
        <v>8.0</v>
      </c>
      <c r="L7" s="11">
        <v>8.0</v>
      </c>
      <c r="M7" s="11">
        <v>8.0</v>
      </c>
      <c r="N7" s="11">
        <v>8.0</v>
      </c>
      <c r="O7" s="11">
        <v>8.0</v>
      </c>
      <c r="P7" s="11">
        <v>8.0</v>
      </c>
      <c r="Q7" s="11">
        <v>8.0</v>
      </c>
      <c r="R7" s="11">
        <v>8.0</v>
      </c>
      <c r="S7" s="11">
        <v>8.0</v>
      </c>
      <c r="T7" s="11">
        <v>8.0</v>
      </c>
      <c r="U7" s="11">
        <v>8.0</v>
      </c>
      <c r="V7" s="11">
        <v>8.0</v>
      </c>
      <c r="W7" s="11">
        <v>8.0</v>
      </c>
      <c r="X7" s="11">
        <v>8.0</v>
      </c>
      <c r="Y7" s="11">
        <v>8.0</v>
      </c>
      <c r="Z7" s="11">
        <v>8.0</v>
      </c>
      <c r="AA7" s="11">
        <v>8.0</v>
      </c>
      <c r="AB7" s="11">
        <v>8.0</v>
      </c>
      <c r="AC7" s="11">
        <v>8.0</v>
      </c>
      <c r="AD7" s="11">
        <v>8.0</v>
      </c>
      <c r="AE7" s="11">
        <v>8.0</v>
      </c>
      <c r="AF7" s="11">
        <v>8.0</v>
      </c>
      <c r="AG7" s="11">
        <v>8.0</v>
      </c>
      <c r="AH7" s="11">
        <v>8.0</v>
      </c>
      <c r="AI7" s="11">
        <v>8.0</v>
      </c>
      <c r="AJ7" s="11">
        <v>8.0</v>
      </c>
      <c r="AK7" s="11">
        <v>8.0</v>
      </c>
      <c r="AL7" s="11">
        <v>8.0</v>
      </c>
      <c r="AM7" s="11">
        <v>8.0</v>
      </c>
      <c r="AN7" s="11">
        <v>8.0</v>
      </c>
      <c r="AO7" s="11">
        <v>8.0</v>
      </c>
      <c r="AP7" s="11">
        <v>8.0</v>
      </c>
      <c r="AQ7" s="11">
        <v>8.0</v>
      </c>
      <c r="AR7" s="11">
        <v>8.0</v>
      </c>
      <c r="AS7" s="11">
        <v>8.0</v>
      </c>
      <c r="AT7" s="11">
        <v>8.0</v>
      </c>
      <c r="AU7" s="11">
        <v>8.0</v>
      </c>
      <c r="AV7" s="11">
        <v>8.0</v>
      </c>
    </row>
    <row r="8" ht="15.75" customHeight="1">
      <c r="A8" s="7" t="s">
        <v>659</v>
      </c>
      <c r="B8" s="7">
        <v>8.0E-4</v>
      </c>
      <c r="C8" s="7">
        <v>8.0E-4</v>
      </c>
      <c r="D8" s="7">
        <v>8.0E-4</v>
      </c>
      <c r="E8" s="7">
        <v>8.0E-4</v>
      </c>
      <c r="F8" s="7">
        <v>8.0E-4</v>
      </c>
      <c r="G8" s="7">
        <v>8.0E-4</v>
      </c>
      <c r="H8" s="7">
        <v>8.0E-4</v>
      </c>
      <c r="I8" s="7">
        <v>8.0E-4</v>
      </c>
      <c r="J8" s="7">
        <v>8.0E-4</v>
      </c>
      <c r="K8" s="7">
        <v>8.0E-4</v>
      </c>
      <c r="L8" s="7">
        <v>8.0E-4</v>
      </c>
      <c r="M8" s="7">
        <v>8.0E-4</v>
      </c>
      <c r="N8" s="7">
        <v>8.0E-4</v>
      </c>
      <c r="O8" s="7">
        <v>8.0E-4</v>
      </c>
      <c r="P8" s="7">
        <v>8.0E-4</v>
      </c>
      <c r="Q8" s="7">
        <v>8.0E-4</v>
      </c>
      <c r="R8" s="7">
        <v>8.0E-4</v>
      </c>
      <c r="S8" s="7">
        <v>8.0E-4</v>
      </c>
      <c r="T8" s="7">
        <v>8.0E-4</v>
      </c>
      <c r="U8" s="7">
        <v>8.0E-4</v>
      </c>
      <c r="V8" s="7">
        <v>8.0E-4</v>
      </c>
      <c r="W8" s="7">
        <v>8.0E-4</v>
      </c>
      <c r="X8" s="7">
        <v>8.0E-4</v>
      </c>
      <c r="Y8" s="7">
        <v>8.0E-4</v>
      </c>
      <c r="Z8" s="7">
        <v>8.0E-4</v>
      </c>
      <c r="AA8" s="7">
        <v>8.0E-4</v>
      </c>
      <c r="AB8" s="7">
        <v>8.0E-4</v>
      </c>
      <c r="AC8" s="7">
        <v>8.0E-4</v>
      </c>
      <c r="AD8" s="7">
        <v>8.0E-4</v>
      </c>
      <c r="AE8" s="7">
        <v>8.0E-4</v>
      </c>
      <c r="AF8" s="7">
        <v>8.0E-4</v>
      </c>
      <c r="AG8" s="7">
        <v>8.0E-4</v>
      </c>
      <c r="AH8" s="7">
        <v>8.0E-4</v>
      </c>
      <c r="AI8" s="7">
        <v>8.0E-4</v>
      </c>
      <c r="AJ8" s="7">
        <v>8.0E-4</v>
      </c>
      <c r="AK8" s="7">
        <v>8.0E-4</v>
      </c>
      <c r="AL8" s="7">
        <v>8.0E-4</v>
      </c>
      <c r="AM8" s="7">
        <v>8.0E-4</v>
      </c>
      <c r="AN8" s="7">
        <v>8.0E-4</v>
      </c>
      <c r="AO8" s="7">
        <v>8.0E-4</v>
      </c>
      <c r="AP8" s="7">
        <v>8.0E-4</v>
      </c>
      <c r="AQ8" s="7">
        <v>8.0E-4</v>
      </c>
      <c r="AR8" s="7">
        <v>8.0E-4</v>
      </c>
      <c r="AS8" s="7">
        <v>8.0E-4</v>
      </c>
      <c r="AT8" s="7">
        <v>8.0E-4</v>
      </c>
      <c r="AU8" s="7">
        <v>8.0E-4</v>
      </c>
      <c r="AV8" s="7">
        <v>8.0E-4</v>
      </c>
    </row>
    <row r="9" ht="15.75" customHeight="1">
      <c r="A9" s="7" t="s">
        <v>660</v>
      </c>
      <c r="B9" s="7">
        <v>4.0E-4</v>
      </c>
      <c r="C9" s="7">
        <v>4.0E-4</v>
      </c>
      <c r="D9" s="7">
        <v>4.0E-4</v>
      </c>
      <c r="E9" s="7">
        <v>4.0E-4</v>
      </c>
      <c r="F9" s="7">
        <v>4.0E-4</v>
      </c>
      <c r="G9" s="7">
        <v>4.0E-4</v>
      </c>
      <c r="H9" s="7">
        <v>4.0E-4</v>
      </c>
      <c r="I9" s="7">
        <v>4.0E-4</v>
      </c>
      <c r="J9" s="7">
        <v>4.0E-4</v>
      </c>
      <c r="K9" s="7">
        <v>4.0E-4</v>
      </c>
      <c r="L9" s="7">
        <v>4.0E-4</v>
      </c>
      <c r="M9" s="7">
        <v>4.0E-4</v>
      </c>
      <c r="N9" s="7">
        <v>4.0E-4</v>
      </c>
      <c r="O9" s="7">
        <v>4.0E-4</v>
      </c>
      <c r="P9" s="7">
        <v>4.0E-4</v>
      </c>
      <c r="Q9" s="7">
        <v>4.0E-4</v>
      </c>
      <c r="R9" s="7">
        <v>4.0E-4</v>
      </c>
      <c r="S9" s="7">
        <v>4.0E-4</v>
      </c>
      <c r="T9" s="7">
        <v>4.0E-4</v>
      </c>
      <c r="U9" s="7">
        <v>4.0E-4</v>
      </c>
      <c r="V9" s="7">
        <v>4.0E-4</v>
      </c>
      <c r="W9" s="7">
        <v>4.0E-4</v>
      </c>
      <c r="X9" s="7">
        <v>4.0E-4</v>
      </c>
      <c r="Y9" s="7">
        <v>4.0E-4</v>
      </c>
      <c r="Z9" s="7">
        <v>4.0E-4</v>
      </c>
      <c r="AA9" s="7">
        <v>4.0E-4</v>
      </c>
      <c r="AB9" s="7">
        <v>4.0E-4</v>
      </c>
      <c r="AC9" s="7">
        <v>4.0E-4</v>
      </c>
      <c r="AD9" s="7">
        <v>4.0E-4</v>
      </c>
      <c r="AE9" s="7">
        <v>4.0E-4</v>
      </c>
      <c r="AF9" s="7">
        <v>4.0E-4</v>
      </c>
      <c r="AG9" s="7">
        <v>4.0E-4</v>
      </c>
      <c r="AH9" s="7">
        <v>4.0E-4</v>
      </c>
      <c r="AI9" s="7">
        <v>4.0E-4</v>
      </c>
      <c r="AJ9" s="7">
        <v>4.0E-4</v>
      </c>
      <c r="AK9" s="7">
        <v>4.0E-4</v>
      </c>
      <c r="AL9" s="7">
        <v>4.0E-4</v>
      </c>
      <c r="AM9" s="7">
        <v>4.0E-4</v>
      </c>
      <c r="AN9" s="7">
        <v>4.0E-4</v>
      </c>
      <c r="AO9" s="7">
        <v>4.0E-4</v>
      </c>
      <c r="AP9" s="7">
        <v>4.0E-4</v>
      </c>
      <c r="AQ9" s="7">
        <v>4.0E-4</v>
      </c>
      <c r="AR9" s="7">
        <v>4.0E-4</v>
      </c>
      <c r="AS9" s="7">
        <v>4.0E-4</v>
      </c>
      <c r="AT9" s="7">
        <v>4.0E-4</v>
      </c>
      <c r="AU9" s="7">
        <v>4.0E-4</v>
      </c>
      <c r="AV9" s="7">
        <v>4.0E-4</v>
      </c>
    </row>
    <row r="10" ht="15.75" customHeight="1">
      <c r="A10" s="7" t="s">
        <v>661</v>
      </c>
      <c r="B10" s="247">
        <v>0.1</v>
      </c>
      <c r="C10" s="247">
        <v>0.1</v>
      </c>
      <c r="D10" s="247">
        <v>0.1</v>
      </c>
      <c r="E10" s="247">
        <v>0.1</v>
      </c>
      <c r="F10" s="247">
        <v>0.1</v>
      </c>
      <c r="G10" s="247">
        <v>0.1</v>
      </c>
      <c r="H10" s="247">
        <v>0.1</v>
      </c>
      <c r="I10" s="247">
        <v>0.1</v>
      </c>
      <c r="J10" s="247">
        <v>0.1</v>
      </c>
      <c r="K10" s="247">
        <v>0.1</v>
      </c>
      <c r="L10" s="247">
        <v>0.1</v>
      </c>
      <c r="M10" s="247">
        <v>0.1</v>
      </c>
      <c r="N10" s="247">
        <v>0.1</v>
      </c>
      <c r="O10" s="247">
        <v>0.1</v>
      </c>
      <c r="P10" s="247">
        <v>0.1</v>
      </c>
      <c r="Q10" s="247">
        <v>0.1</v>
      </c>
      <c r="R10" s="247">
        <v>0.1</v>
      </c>
      <c r="S10" s="247">
        <v>0.1</v>
      </c>
      <c r="T10" s="247">
        <v>0.1</v>
      </c>
      <c r="U10" s="247">
        <v>0.1</v>
      </c>
      <c r="V10" s="247">
        <v>0.1</v>
      </c>
      <c r="W10" s="247">
        <v>0.1</v>
      </c>
      <c r="X10" s="247">
        <v>0.1</v>
      </c>
      <c r="Y10" s="247">
        <v>0.1</v>
      </c>
      <c r="Z10" s="247">
        <v>0.1</v>
      </c>
      <c r="AA10" s="247">
        <v>0.1</v>
      </c>
      <c r="AB10" s="247">
        <v>0.1</v>
      </c>
      <c r="AC10" s="247">
        <v>0.1</v>
      </c>
      <c r="AD10" s="247">
        <v>0.1</v>
      </c>
      <c r="AE10" s="247">
        <v>0.1</v>
      </c>
      <c r="AF10" s="247">
        <v>0.1</v>
      </c>
      <c r="AG10" s="247">
        <v>0.1</v>
      </c>
      <c r="AH10" s="247">
        <v>0.1</v>
      </c>
      <c r="AI10" s="247">
        <v>0.1</v>
      </c>
      <c r="AJ10" s="247">
        <v>0.1</v>
      </c>
      <c r="AK10" s="247">
        <v>0.1</v>
      </c>
      <c r="AL10" s="247">
        <v>0.1</v>
      </c>
      <c r="AM10" s="247">
        <v>0.1</v>
      </c>
      <c r="AN10" s="247">
        <v>0.1</v>
      </c>
      <c r="AO10" s="247">
        <v>0.1</v>
      </c>
      <c r="AP10" s="247">
        <v>0.1</v>
      </c>
      <c r="AQ10" s="247">
        <v>0.1</v>
      </c>
      <c r="AR10" s="247">
        <v>0.1</v>
      </c>
      <c r="AS10" s="247">
        <v>0.1</v>
      </c>
      <c r="AT10" s="247">
        <v>0.1</v>
      </c>
      <c r="AU10" s="247">
        <v>0.1</v>
      </c>
      <c r="AV10" s="247">
        <v>0.1</v>
      </c>
    </row>
    <row r="11" ht="15.75" customHeight="1">
      <c r="A11" s="7" t="s">
        <v>662</v>
      </c>
      <c r="B11" s="11">
        <v>3.0</v>
      </c>
      <c r="C11" s="11">
        <v>3.0</v>
      </c>
      <c r="D11" s="11">
        <v>3.0</v>
      </c>
      <c r="E11" s="11">
        <v>3.0</v>
      </c>
      <c r="F11" s="11">
        <v>3.0</v>
      </c>
      <c r="G11" s="11">
        <v>3.0</v>
      </c>
      <c r="H11" s="11">
        <v>3.0</v>
      </c>
      <c r="I11" s="11">
        <v>3.0</v>
      </c>
      <c r="J11" s="11">
        <v>3.0</v>
      </c>
      <c r="K11" s="11">
        <v>3.0</v>
      </c>
      <c r="L11" s="11">
        <v>3.0</v>
      </c>
      <c r="M11" s="11">
        <v>3.0</v>
      </c>
      <c r="N11" s="11">
        <v>3.0</v>
      </c>
      <c r="O11" s="11">
        <v>3.0</v>
      </c>
      <c r="P11" s="11">
        <v>3.0</v>
      </c>
      <c r="Q11" s="11">
        <v>3.0</v>
      </c>
      <c r="R11" s="11">
        <v>3.0</v>
      </c>
      <c r="S11" s="11">
        <v>3.0</v>
      </c>
      <c r="T11" s="11">
        <v>3.0</v>
      </c>
      <c r="U11" s="11">
        <v>3.0</v>
      </c>
      <c r="V11" s="11">
        <v>3.0</v>
      </c>
      <c r="W11" s="11">
        <v>3.0</v>
      </c>
      <c r="X11" s="11">
        <v>3.0</v>
      </c>
      <c r="Y11" s="11">
        <v>3.0</v>
      </c>
      <c r="Z11" s="11">
        <v>3.0</v>
      </c>
      <c r="AA11" s="11">
        <v>3.0</v>
      </c>
      <c r="AB11" s="11">
        <v>3.0</v>
      </c>
      <c r="AC11" s="11">
        <v>3.0</v>
      </c>
      <c r="AD11" s="11">
        <v>3.0</v>
      </c>
      <c r="AE11" s="11">
        <v>3.0</v>
      </c>
      <c r="AF11" s="11">
        <v>3.0</v>
      </c>
      <c r="AG11" s="11">
        <v>3.0</v>
      </c>
      <c r="AH11" s="11">
        <v>3.0</v>
      </c>
      <c r="AI11" s="11">
        <v>3.0</v>
      </c>
      <c r="AJ11" s="11">
        <v>3.0</v>
      </c>
      <c r="AK11" s="11">
        <v>3.0</v>
      </c>
      <c r="AL11" s="11">
        <v>3.0</v>
      </c>
      <c r="AM11" s="11">
        <v>3.0</v>
      </c>
      <c r="AN11" s="11">
        <v>3.0</v>
      </c>
      <c r="AO11" s="11">
        <v>3.0</v>
      </c>
      <c r="AP11" s="11">
        <v>3.0</v>
      </c>
      <c r="AQ11" s="11">
        <v>3.0</v>
      </c>
      <c r="AR11" s="11">
        <v>3.0</v>
      </c>
      <c r="AS11" s="11">
        <v>3.0</v>
      </c>
      <c r="AT11" s="11">
        <v>3.0</v>
      </c>
      <c r="AU11" s="11">
        <v>3.0</v>
      </c>
      <c r="AV11" s="11">
        <v>3.0</v>
      </c>
    </row>
    <row r="12" ht="15.75" customHeight="1">
      <c r="A12" s="7" t="s">
        <v>663</v>
      </c>
      <c r="B12" s="7">
        <v>106.0</v>
      </c>
      <c r="C12" s="7">
        <v>106.0</v>
      </c>
      <c r="D12" s="7">
        <v>106.0</v>
      </c>
      <c r="E12" s="7">
        <v>106.0</v>
      </c>
      <c r="F12" s="7">
        <v>106.0</v>
      </c>
      <c r="G12" s="7">
        <v>106.0</v>
      </c>
      <c r="H12" s="7">
        <v>106.0</v>
      </c>
      <c r="I12" s="7">
        <v>106.0</v>
      </c>
      <c r="J12" s="7">
        <v>106.0</v>
      </c>
      <c r="K12" s="7">
        <v>106.0</v>
      </c>
      <c r="L12" s="7">
        <v>106.0</v>
      </c>
      <c r="M12" s="7">
        <v>106.0</v>
      </c>
      <c r="N12" s="7">
        <v>106.0</v>
      </c>
      <c r="O12" s="7">
        <v>106.0</v>
      </c>
      <c r="P12" s="7">
        <v>106.0</v>
      </c>
      <c r="Q12" s="7">
        <v>106.0</v>
      </c>
      <c r="R12" s="7">
        <v>106.0</v>
      </c>
      <c r="S12" s="7">
        <v>106.0</v>
      </c>
      <c r="T12" s="7">
        <v>106.0</v>
      </c>
      <c r="U12" s="7">
        <v>106.0</v>
      </c>
      <c r="V12" s="7">
        <v>106.0</v>
      </c>
      <c r="W12" s="7">
        <v>106.0</v>
      </c>
      <c r="X12" s="7">
        <v>106.0</v>
      </c>
      <c r="Y12" s="7">
        <v>106.0</v>
      </c>
      <c r="Z12" s="7">
        <v>106.0</v>
      </c>
      <c r="AA12" s="7">
        <v>106.0</v>
      </c>
      <c r="AB12" s="7">
        <v>106.0</v>
      </c>
      <c r="AC12" s="7">
        <v>106.0</v>
      </c>
      <c r="AD12" s="7">
        <v>106.0</v>
      </c>
      <c r="AE12" s="7">
        <v>106.0</v>
      </c>
      <c r="AF12" s="7">
        <v>106.0</v>
      </c>
      <c r="AG12" s="7">
        <v>106.0</v>
      </c>
      <c r="AH12" s="7">
        <v>106.0</v>
      </c>
      <c r="AI12" s="7">
        <v>106.0</v>
      </c>
      <c r="AJ12" s="7">
        <v>106.0</v>
      </c>
      <c r="AK12" s="7">
        <v>106.0</v>
      </c>
      <c r="AL12" s="7">
        <v>106.0</v>
      </c>
      <c r="AM12" s="7">
        <v>106.0</v>
      </c>
      <c r="AN12" s="7">
        <v>106.0</v>
      </c>
      <c r="AO12" s="7">
        <v>106.0</v>
      </c>
      <c r="AP12" s="7">
        <v>106.0</v>
      </c>
      <c r="AQ12" s="7">
        <v>106.0</v>
      </c>
      <c r="AR12" s="7">
        <v>106.0</v>
      </c>
      <c r="AS12" s="7">
        <v>106.0</v>
      </c>
      <c r="AT12" s="7">
        <v>106.0</v>
      </c>
      <c r="AU12" s="7">
        <v>106.0</v>
      </c>
      <c r="AV12" s="7">
        <v>106.0</v>
      </c>
    </row>
    <row r="13">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row>
    <row r="14">
      <c r="A14" s="69"/>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row>
    <row r="1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row>
    <row r="16">
      <c r="A16" s="69"/>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row>
    <row r="17">
      <c r="A17" s="69"/>
      <c r="B17" s="69"/>
      <c r="C17" s="69"/>
      <c r="D17" s="69"/>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row>
    <row r="18">
      <c r="A18" s="69"/>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row>
    <row r="19">
      <c r="A19" s="69"/>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row>
    <row r="20">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row>
    <row r="2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row>
    <row r="22">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row>
    <row r="23">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row>
    <row r="24">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row>
    <row r="2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row>
    <row r="26">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row>
    <row r="27">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row>
    <row r="28">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row>
    <row r="29">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row>
    <row r="30">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row>
    <row r="3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row>
    <row r="32">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row>
    <row r="33">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row>
    <row r="34">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row>
    <row r="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row>
    <row r="36">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row>
    <row r="37">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row>
    <row r="38">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row>
    <row r="39">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row>
    <row r="40">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row>
    <row r="4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row>
    <row r="42">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row>
    <row r="43">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row>
    <row r="44">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row>
    <row r="4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row>
    <row r="46">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row>
    <row r="47">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row>
    <row r="48">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row>
    <row r="49">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row>
    <row r="50">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row>
    <row r="5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row>
    <row r="52">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row>
    <row r="53">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row>
    <row r="54">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row>
    <row r="5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row>
    <row r="56">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row>
    <row r="57">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row>
    <row r="58">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row>
    <row r="59">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row>
    <row r="60">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row>
    <row r="6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row>
    <row r="62">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row>
    <row r="63">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row>
    <row r="64">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row>
    <row r="6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row>
    <row r="66">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row>
    <row r="67">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row>
    <row r="68">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row>
    <row r="69">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row>
    <row r="70">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row>
    <row r="7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row>
    <row r="72">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row>
    <row r="73">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row>
    <row r="74">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row>
    <row r="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row>
    <row r="76">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row>
    <row r="77">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row>
    <row r="78">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row>
    <row r="79">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row>
    <row r="80">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row>
    <row r="8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row>
    <row r="82">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row>
    <row r="83">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row>
    <row r="84">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row>
    <row r="8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row>
    <row r="86">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row>
    <row r="87">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row>
    <row r="88">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row>
    <row r="89">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row>
    <row r="90">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row>
    <row r="9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row>
    <row r="92">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row>
    <row r="93">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row>
    <row r="94">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row>
    <row r="9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row>
    <row r="96">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row>
    <row r="97">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row>
    <row r="98">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row>
    <row r="99">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row>
    <row r="100">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row>
    <row r="10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row>
    <row r="102">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row>
    <row r="1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row>
    <row r="104">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row>
    <row r="10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row>
    <row r="106">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row>
    <row r="107">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row>
    <row r="108">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row>
    <row r="109">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row>
    <row r="110">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row>
    <row r="11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row>
    <row r="112">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row>
    <row r="11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row>
    <row r="114">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row>
    <row r="11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row>
    <row r="116">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row>
    <row r="117">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row>
    <row r="118">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row>
    <row r="119">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row>
    <row r="120">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row>
    <row r="12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row>
    <row r="122">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row>
    <row r="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row>
    <row r="124">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row>
    <row r="1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row>
    <row r="126">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row>
    <row r="127">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row>
    <row r="128">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row>
    <row r="129">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row>
    <row r="130">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row>
    <row r="13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row>
    <row r="132">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row>
    <row r="13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row>
    <row r="134">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row>
    <row r="1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row>
    <row r="136">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row>
    <row r="137">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row>
    <row r="138">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row>
    <row r="139">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row>
    <row r="140">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row>
    <row r="14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row>
    <row r="142">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row>
    <row r="14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row>
    <row r="144">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row>
    <row r="1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row>
    <row r="146">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row>
    <row r="147">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row>
    <row r="148">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row>
    <row r="149">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row>
    <row r="150">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row>
    <row r="15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row>
    <row r="152">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row>
    <row r="15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row>
    <row r="154">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row>
    <row r="15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row>
    <row r="156">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row>
    <row r="157">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row>
    <row r="158">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row>
    <row r="159">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row>
    <row r="160">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row>
    <row r="16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row>
    <row r="162">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row>
    <row r="16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c r="AC163" s="69"/>
      <c r="AD163" s="69"/>
      <c r="AE163" s="69"/>
      <c r="AF163" s="69"/>
      <c r="AG163" s="69"/>
      <c r="AH163" s="69"/>
      <c r="AI163" s="69"/>
      <c r="AJ163" s="69"/>
      <c r="AK163" s="69"/>
      <c r="AL163" s="69"/>
      <c r="AM163" s="69"/>
      <c r="AN163" s="69"/>
      <c r="AO163" s="69"/>
      <c r="AP163" s="69"/>
      <c r="AQ163" s="69"/>
      <c r="AR163" s="69"/>
      <c r="AS163" s="69"/>
      <c r="AT163" s="69"/>
      <c r="AU163" s="69"/>
      <c r="AV163" s="69"/>
    </row>
    <row r="164">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row>
    <row r="16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row>
    <row r="166">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row>
    <row r="167">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row>
    <row r="168">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row>
    <row r="169">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row>
    <row r="170">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row>
    <row r="17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row>
    <row r="172">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row>
    <row r="17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row>
    <row r="174">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row>
    <row r="1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row>
    <row r="176">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row>
    <row r="177">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row>
    <row r="178">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row>
    <row r="179">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row>
    <row r="180">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row>
    <row r="18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row>
    <row r="182">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row>
    <row r="18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row>
    <row r="184">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row>
    <row r="18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row>
    <row r="186">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row>
    <row r="187">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row>
    <row r="188">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row>
    <row r="189">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row>
    <row r="190">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row>
    <row r="19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row>
    <row r="192">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row>
    <row r="19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row>
    <row r="194">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row>
    <row r="19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row>
    <row r="196">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row>
    <row r="197">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row>
    <row r="198">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row>
    <row r="199">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row>
    <row r="200">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row>
    <row r="20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row>
    <row r="202">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row>
    <row r="2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row>
    <row r="204">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row>
    <row r="20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row>
    <row r="206">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row>
    <row r="207">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row>
    <row r="208">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row>
    <row r="209">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row>
    <row r="210">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row>
    <row r="21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row>
    <row r="212">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row>
    <row r="21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row>
    <row r="214">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row>
    <row r="21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row>
    <row r="216">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row>
    <row r="217">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row>
    <row r="218">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row>
    <row r="219">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row>
    <row r="220">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row>
    <row r="22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row>
    <row r="222">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row>
    <row r="22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row>
    <row r="224">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row>
    <row r="2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row>
    <row r="226">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row>
    <row r="227">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row>
    <row r="228">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row>
    <row r="229">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row>
    <row r="230">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row>
    <row r="23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row>
    <row r="232">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row>
    <row r="23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row>
    <row r="234">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row>
    <row r="2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row>
    <row r="236">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row>
    <row r="237">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row>
    <row r="238">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row>
    <row r="239">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row>
    <row r="240">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row>
    <row r="24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row>
    <row r="242">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row>
    <row r="24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row>
    <row r="244">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row>
    <row r="2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row>
    <row r="246">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row>
    <row r="247">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row>
    <row r="248">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row>
    <row r="249">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row>
    <row r="250">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row>
    <row r="25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row>
    <row r="252">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row>
    <row r="25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row>
    <row r="254">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row>
    <row r="25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row>
    <row r="256">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row>
    <row r="257">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row>
    <row r="258">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row>
    <row r="259">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row>
    <row r="260">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row>
    <row r="26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row>
    <row r="262">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row>
    <row r="26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row>
    <row r="264">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row>
    <row r="26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row>
    <row r="266">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row>
    <row r="267">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row>
    <row r="268">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row>
    <row r="269">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row>
    <row r="270">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row>
    <row r="27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row>
    <row r="272">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row>
    <row r="27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row>
    <row r="274">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row>
    <row r="2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row>
    <row r="276">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row>
    <row r="277">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row>
    <row r="278">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row>
    <row r="279">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row>
    <row r="280">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row>
    <row r="28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row>
    <row r="282">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row>
    <row r="28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row>
    <row r="284">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row>
    <row r="28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row>
    <row r="286">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row>
    <row r="287">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row>
    <row r="288">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row>
    <row r="289">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row>
    <row r="290">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row>
    <row r="29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row>
    <row r="292">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row>
    <row r="29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row>
    <row r="294">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row>
    <row r="29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row>
    <row r="296">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row>
    <row r="297">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row>
    <row r="298">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row>
    <row r="299">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row>
    <row r="300">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row>
    <row r="30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row>
    <row r="302">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row>
    <row r="3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row>
    <row r="304">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row>
    <row r="30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row>
    <row r="306">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row>
    <row r="307">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row>
    <row r="308">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row>
    <row r="309">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row>
    <row r="310">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row>
    <row r="31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row>
    <row r="312">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row>
    <row r="31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row>
    <row r="314">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row>
    <row r="31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row>
    <row r="316">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row>
    <row r="317">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row>
    <row r="318">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row>
    <row r="319">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row>
    <row r="320">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row>
    <row r="32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row>
    <row r="322">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row>
    <row r="32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row>
    <row r="324">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row>
    <row r="3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row>
    <row r="326">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row>
    <row r="327">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row>
    <row r="328">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row>
    <row r="329">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row>
    <row r="330">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row>
    <row r="33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row>
    <row r="332">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row>
    <row r="33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row>
    <row r="334">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row>
    <row r="3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row>
    <row r="336">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row>
    <row r="337">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row>
    <row r="338">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row>
    <row r="339">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row>
    <row r="340">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row>
    <row r="34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row>
    <row r="342">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row>
    <row r="34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row>
    <row r="344">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row>
    <row r="3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row>
    <row r="346">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row>
    <row r="347">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row>
    <row r="348">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row>
    <row r="349">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row>
    <row r="350">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row>
    <row r="35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row>
    <row r="352">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row>
    <row r="35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row>
    <row r="354">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row>
    <row r="35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row>
    <row r="356">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row>
    <row r="357">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row>
    <row r="358">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row>
    <row r="359">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row>
    <row r="360">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row>
    <row r="36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row>
    <row r="362">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row>
    <row r="36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row>
    <row r="364">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row>
    <row r="36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row>
    <row r="366">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row>
    <row r="367">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row>
    <row r="368">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row>
    <row r="369">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row>
    <row r="370">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row>
    <row r="37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row>
    <row r="372">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row>
    <row r="37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row>
    <row r="374">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row>
    <row r="3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row>
    <row r="376">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row>
    <row r="377">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row>
    <row r="378">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row>
    <row r="379">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row>
    <row r="380">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row>
    <row r="38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row>
    <row r="382">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row>
    <row r="38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row>
    <row r="384">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row>
    <row r="38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row>
    <row r="386">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row>
    <row r="387">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row>
    <row r="388">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row>
    <row r="389">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row>
    <row r="390">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row>
    <row r="39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row>
    <row r="392">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row>
    <row r="39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row>
    <row r="394">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row>
    <row r="39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row>
    <row r="396">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row>
    <row r="397">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row>
    <row r="398">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row>
    <row r="399">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row>
    <row r="400">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row>
    <row r="40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row>
    <row r="402">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row>
    <row r="4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row>
    <row r="404">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row>
    <row r="40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row>
    <row r="406">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row>
    <row r="407">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row>
    <row r="408">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row>
    <row r="409">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row>
    <row r="410">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row>
    <row r="41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row>
    <row r="412">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row>
    <row r="41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row>
    <row r="414">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row>
    <row r="41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row>
    <row r="416">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row>
    <row r="417">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row>
    <row r="418">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row>
    <row r="419">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row>
    <row r="420">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row>
    <row r="42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row>
    <row r="422">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row>
    <row r="42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row>
    <row r="424">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row>
    <row r="4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row>
    <row r="426">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row>
    <row r="427">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row>
    <row r="428">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row>
    <row r="429">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row>
    <row r="430">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row>
    <row r="43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row>
    <row r="432">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row>
    <row r="43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row>
    <row r="434">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row>
    <row r="4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row>
    <row r="436">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row>
    <row r="437">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row>
    <row r="438">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row>
    <row r="439">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row>
    <row r="440">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row>
    <row r="44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row>
    <row r="442">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row>
    <row r="44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row>
    <row r="444">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row>
    <row r="4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row>
    <row r="446">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row>
    <row r="447">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row>
    <row r="448">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row>
    <row r="449">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row>
    <row r="450">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row>
    <row r="45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row>
    <row r="452">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row>
    <row r="45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row>
    <row r="454">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row>
    <row r="45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row>
    <row r="456">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row>
    <row r="457">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row>
    <row r="458">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row>
    <row r="459">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row>
    <row r="460">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row>
    <row r="46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row>
    <row r="462">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row>
    <row r="46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row>
    <row r="464">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row>
    <row r="46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row>
    <row r="466">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row>
    <row r="467">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row>
    <row r="468">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row>
    <row r="469">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row>
    <row r="470">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row>
    <row r="47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row>
    <row r="472">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row>
    <row r="47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row>
    <row r="474">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row>
    <row r="4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row>
    <row r="476">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row>
    <row r="477">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row>
    <row r="478">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row>
    <row r="479">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row>
    <row r="480">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row>
    <row r="48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row>
    <row r="482">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row>
    <row r="48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row>
    <row r="484">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row>
    <row r="48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row>
    <row r="486">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row>
    <row r="487">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row>
    <row r="488">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row>
    <row r="489">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row>
    <row r="490">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row>
    <row r="49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row>
    <row r="492">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row>
    <row r="49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row>
    <row r="494">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row>
    <row r="49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row>
    <row r="496">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row>
    <row r="497">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c r="AC497" s="69"/>
      <c r="AD497" s="69"/>
      <c r="AE497" s="69"/>
      <c r="AF497" s="69"/>
      <c r="AG497" s="69"/>
      <c r="AH497" s="69"/>
      <c r="AI497" s="69"/>
      <c r="AJ497" s="69"/>
      <c r="AK497" s="69"/>
      <c r="AL497" s="69"/>
      <c r="AM497" s="69"/>
      <c r="AN497" s="69"/>
      <c r="AO497" s="69"/>
      <c r="AP497" s="69"/>
      <c r="AQ497" s="69"/>
      <c r="AR497" s="69"/>
      <c r="AS497" s="69"/>
      <c r="AT497" s="69"/>
      <c r="AU497" s="69"/>
      <c r="AV497" s="69"/>
    </row>
    <row r="498">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c r="AC498" s="69"/>
      <c r="AD498" s="69"/>
      <c r="AE498" s="69"/>
      <c r="AF498" s="69"/>
      <c r="AG498" s="69"/>
      <c r="AH498" s="69"/>
      <c r="AI498" s="69"/>
      <c r="AJ498" s="69"/>
      <c r="AK498" s="69"/>
      <c r="AL498" s="69"/>
      <c r="AM498" s="69"/>
      <c r="AN498" s="69"/>
      <c r="AO498" s="69"/>
      <c r="AP498" s="69"/>
      <c r="AQ498" s="69"/>
      <c r="AR498" s="69"/>
      <c r="AS498" s="69"/>
      <c r="AT498" s="69"/>
      <c r="AU498" s="69"/>
      <c r="AV498" s="69"/>
    </row>
    <row r="499">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c r="AC499" s="69"/>
      <c r="AD499" s="69"/>
      <c r="AE499" s="69"/>
      <c r="AF499" s="69"/>
      <c r="AG499" s="69"/>
      <c r="AH499" s="69"/>
      <c r="AI499" s="69"/>
      <c r="AJ499" s="69"/>
      <c r="AK499" s="69"/>
      <c r="AL499" s="69"/>
      <c r="AM499" s="69"/>
      <c r="AN499" s="69"/>
      <c r="AO499" s="69"/>
      <c r="AP499" s="69"/>
      <c r="AQ499" s="69"/>
      <c r="AR499" s="69"/>
      <c r="AS499" s="69"/>
      <c r="AT499" s="69"/>
      <c r="AU499" s="69"/>
      <c r="AV499" s="69"/>
    </row>
    <row r="500">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69"/>
      <c r="AH500" s="69"/>
      <c r="AI500" s="69"/>
      <c r="AJ500" s="69"/>
      <c r="AK500" s="69"/>
      <c r="AL500" s="69"/>
      <c r="AM500" s="69"/>
      <c r="AN500" s="69"/>
      <c r="AO500" s="69"/>
      <c r="AP500" s="69"/>
      <c r="AQ500" s="69"/>
      <c r="AR500" s="69"/>
      <c r="AS500" s="69"/>
      <c r="AT500" s="69"/>
      <c r="AU500" s="69"/>
      <c r="AV500" s="69"/>
    </row>
    <row r="50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c r="AC501" s="69"/>
      <c r="AD501" s="69"/>
      <c r="AE501" s="69"/>
      <c r="AF501" s="69"/>
      <c r="AG501" s="69"/>
      <c r="AH501" s="69"/>
      <c r="AI501" s="69"/>
      <c r="AJ501" s="69"/>
      <c r="AK501" s="69"/>
      <c r="AL501" s="69"/>
      <c r="AM501" s="69"/>
      <c r="AN501" s="69"/>
      <c r="AO501" s="69"/>
      <c r="AP501" s="69"/>
      <c r="AQ501" s="69"/>
      <c r="AR501" s="69"/>
      <c r="AS501" s="69"/>
      <c r="AT501" s="69"/>
      <c r="AU501" s="69"/>
      <c r="AV501" s="69"/>
    </row>
    <row r="502">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c r="AC502" s="69"/>
      <c r="AD502" s="69"/>
      <c r="AE502" s="69"/>
      <c r="AF502" s="69"/>
      <c r="AG502" s="69"/>
      <c r="AH502" s="69"/>
      <c r="AI502" s="69"/>
      <c r="AJ502" s="69"/>
      <c r="AK502" s="69"/>
      <c r="AL502" s="69"/>
      <c r="AM502" s="69"/>
      <c r="AN502" s="69"/>
      <c r="AO502" s="69"/>
      <c r="AP502" s="69"/>
      <c r="AQ502" s="69"/>
      <c r="AR502" s="69"/>
      <c r="AS502" s="69"/>
      <c r="AT502" s="69"/>
      <c r="AU502" s="69"/>
      <c r="AV502" s="69"/>
    </row>
    <row r="5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c r="AC503" s="69"/>
      <c r="AD503" s="69"/>
      <c r="AE503" s="69"/>
      <c r="AF503" s="69"/>
      <c r="AG503" s="69"/>
      <c r="AH503" s="69"/>
      <c r="AI503" s="69"/>
      <c r="AJ503" s="69"/>
      <c r="AK503" s="69"/>
      <c r="AL503" s="69"/>
      <c r="AM503" s="69"/>
      <c r="AN503" s="69"/>
      <c r="AO503" s="69"/>
      <c r="AP503" s="69"/>
      <c r="AQ503" s="69"/>
      <c r="AR503" s="69"/>
      <c r="AS503" s="69"/>
      <c r="AT503" s="69"/>
      <c r="AU503" s="69"/>
      <c r="AV503" s="69"/>
    </row>
    <row r="504">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c r="AC504" s="69"/>
      <c r="AD504" s="69"/>
      <c r="AE504" s="69"/>
      <c r="AF504" s="69"/>
      <c r="AG504" s="69"/>
      <c r="AH504" s="69"/>
      <c r="AI504" s="69"/>
      <c r="AJ504" s="69"/>
      <c r="AK504" s="69"/>
      <c r="AL504" s="69"/>
      <c r="AM504" s="69"/>
      <c r="AN504" s="69"/>
      <c r="AO504" s="69"/>
      <c r="AP504" s="69"/>
      <c r="AQ504" s="69"/>
      <c r="AR504" s="69"/>
      <c r="AS504" s="69"/>
      <c r="AT504" s="69"/>
      <c r="AU504" s="69"/>
      <c r="AV504" s="69"/>
    </row>
    <row r="50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c r="AC505" s="69"/>
      <c r="AD505" s="69"/>
      <c r="AE505" s="69"/>
      <c r="AF505" s="69"/>
      <c r="AG505" s="69"/>
      <c r="AH505" s="69"/>
      <c r="AI505" s="69"/>
      <c r="AJ505" s="69"/>
      <c r="AK505" s="69"/>
      <c r="AL505" s="69"/>
      <c r="AM505" s="69"/>
      <c r="AN505" s="69"/>
      <c r="AO505" s="69"/>
      <c r="AP505" s="69"/>
      <c r="AQ505" s="69"/>
      <c r="AR505" s="69"/>
      <c r="AS505" s="69"/>
      <c r="AT505" s="69"/>
      <c r="AU505" s="69"/>
      <c r="AV505" s="69"/>
    </row>
    <row r="506">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c r="AC506" s="69"/>
      <c r="AD506" s="69"/>
      <c r="AE506" s="69"/>
      <c r="AF506" s="69"/>
      <c r="AG506" s="69"/>
      <c r="AH506" s="69"/>
      <c r="AI506" s="69"/>
      <c r="AJ506" s="69"/>
      <c r="AK506" s="69"/>
      <c r="AL506" s="69"/>
      <c r="AM506" s="69"/>
      <c r="AN506" s="69"/>
      <c r="AO506" s="69"/>
      <c r="AP506" s="69"/>
      <c r="AQ506" s="69"/>
      <c r="AR506" s="69"/>
      <c r="AS506" s="69"/>
      <c r="AT506" s="69"/>
      <c r="AU506" s="69"/>
      <c r="AV506" s="69"/>
    </row>
    <row r="507">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c r="AC507" s="69"/>
      <c r="AD507" s="69"/>
      <c r="AE507" s="69"/>
      <c r="AF507" s="69"/>
      <c r="AG507" s="69"/>
      <c r="AH507" s="69"/>
      <c r="AI507" s="69"/>
      <c r="AJ507" s="69"/>
      <c r="AK507" s="69"/>
      <c r="AL507" s="69"/>
      <c r="AM507" s="69"/>
      <c r="AN507" s="69"/>
      <c r="AO507" s="69"/>
      <c r="AP507" s="69"/>
      <c r="AQ507" s="69"/>
      <c r="AR507" s="69"/>
      <c r="AS507" s="69"/>
      <c r="AT507" s="69"/>
      <c r="AU507" s="69"/>
      <c r="AV507" s="69"/>
    </row>
    <row r="508">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c r="AC508" s="69"/>
      <c r="AD508" s="69"/>
      <c r="AE508" s="69"/>
      <c r="AF508" s="69"/>
      <c r="AG508" s="69"/>
      <c r="AH508" s="69"/>
      <c r="AI508" s="69"/>
      <c r="AJ508" s="69"/>
      <c r="AK508" s="69"/>
      <c r="AL508" s="69"/>
      <c r="AM508" s="69"/>
      <c r="AN508" s="69"/>
      <c r="AO508" s="69"/>
      <c r="AP508" s="69"/>
      <c r="AQ508" s="69"/>
      <c r="AR508" s="69"/>
      <c r="AS508" s="69"/>
      <c r="AT508" s="69"/>
      <c r="AU508" s="69"/>
      <c r="AV508" s="69"/>
    </row>
    <row r="509">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c r="AC509" s="69"/>
      <c r="AD509" s="69"/>
      <c r="AE509" s="69"/>
      <c r="AF509" s="69"/>
      <c r="AG509" s="69"/>
      <c r="AH509" s="69"/>
      <c r="AI509" s="69"/>
      <c r="AJ509" s="69"/>
      <c r="AK509" s="69"/>
      <c r="AL509" s="69"/>
      <c r="AM509" s="69"/>
      <c r="AN509" s="69"/>
      <c r="AO509" s="69"/>
      <c r="AP509" s="69"/>
      <c r="AQ509" s="69"/>
      <c r="AR509" s="69"/>
      <c r="AS509" s="69"/>
      <c r="AT509" s="69"/>
      <c r="AU509" s="69"/>
      <c r="AV509" s="69"/>
    </row>
    <row r="510">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c r="AC510" s="69"/>
      <c r="AD510" s="69"/>
      <c r="AE510" s="69"/>
      <c r="AF510" s="69"/>
      <c r="AG510" s="69"/>
      <c r="AH510" s="69"/>
      <c r="AI510" s="69"/>
      <c r="AJ510" s="69"/>
      <c r="AK510" s="69"/>
      <c r="AL510" s="69"/>
      <c r="AM510" s="69"/>
      <c r="AN510" s="69"/>
      <c r="AO510" s="69"/>
      <c r="AP510" s="69"/>
      <c r="AQ510" s="69"/>
      <c r="AR510" s="69"/>
      <c r="AS510" s="69"/>
      <c r="AT510" s="69"/>
      <c r="AU510" s="69"/>
      <c r="AV510" s="69"/>
    </row>
    <row r="51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c r="AK511" s="69"/>
      <c r="AL511" s="69"/>
      <c r="AM511" s="69"/>
      <c r="AN511" s="69"/>
      <c r="AO511" s="69"/>
      <c r="AP511" s="69"/>
      <c r="AQ511" s="69"/>
      <c r="AR511" s="69"/>
      <c r="AS511" s="69"/>
      <c r="AT511" s="69"/>
      <c r="AU511" s="69"/>
      <c r="AV511" s="69"/>
    </row>
    <row r="512">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c r="AC512" s="69"/>
      <c r="AD512" s="69"/>
      <c r="AE512" s="69"/>
      <c r="AF512" s="69"/>
      <c r="AG512" s="69"/>
      <c r="AH512" s="69"/>
      <c r="AI512" s="69"/>
      <c r="AJ512" s="69"/>
      <c r="AK512" s="69"/>
      <c r="AL512" s="69"/>
      <c r="AM512" s="69"/>
      <c r="AN512" s="69"/>
      <c r="AO512" s="69"/>
      <c r="AP512" s="69"/>
      <c r="AQ512" s="69"/>
      <c r="AR512" s="69"/>
      <c r="AS512" s="69"/>
      <c r="AT512" s="69"/>
      <c r="AU512" s="69"/>
      <c r="AV512" s="69"/>
    </row>
    <row r="51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c r="AC513" s="69"/>
      <c r="AD513" s="69"/>
      <c r="AE513" s="69"/>
      <c r="AF513" s="69"/>
      <c r="AG513" s="69"/>
      <c r="AH513" s="69"/>
      <c r="AI513" s="69"/>
      <c r="AJ513" s="69"/>
      <c r="AK513" s="69"/>
      <c r="AL513" s="69"/>
      <c r="AM513" s="69"/>
      <c r="AN513" s="69"/>
      <c r="AO513" s="69"/>
      <c r="AP513" s="69"/>
      <c r="AQ513" s="69"/>
      <c r="AR513" s="69"/>
      <c r="AS513" s="69"/>
      <c r="AT513" s="69"/>
      <c r="AU513" s="69"/>
      <c r="AV513" s="69"/>
    </row>
    <row r="514">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c r="AC514" s="69"/>
      <c r="AD514" s="69"/>
      <c r="AE514" s="69"/>
      <c r="AF514" s="69"/>
      <c r="AG514" s="69"/>
      <c r="AH514" s="69"/>
      <c r="AI514" s="69"/>
      <c r="AJ514" s="69"/>
      <c r="AK514" s="69"/>
      <c r="AL514" s="69"/>
      <c r="AM514" s="69"/>
      <c r="AN514" s="69"/>
      <c r="AO514" s="69"/>
      <c r="AP514" s="69"/>
      <c r="AQ514" s="69"/>
      <c r="AR514" s="69"/>
      <c r="AS514" s="69"/>
      <c r="AT514" s="69"/>
      <c r="AU514" s="69"/>
      <c r="AV514" s="69"/>
    </row>
    <row r="51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c r="AC515" s="69"/>
      <c r="AD515" s="69"/>
      <c r="AE515" s="69"/>
      <c r="AF515" s="69"/>
      <c r="AG515" s="69"/>
      <c r="AH515" s="69"/>
      <c r="AI515" s="69"/>
      <c r="AJ515" s="69"/>
      <c r="AK515" s="69"/>
      <c r="AL515" s="69"/>
      <c r="AM515" s="69"/>
      <c r="AN515" s="69"/>
      <c r="AO515" s="69"/>
      <c r="AP515" s="69"/>
      <c r="AQ515" s="69"/>
      <c r="AR515" s="69"/>
      <c r="AS515" s="69"/>
      <c r="AT515" s="69"/>
      <c r="AU515" s="69"/>
      <c r="AV515" s="69"/>
    </row>
    <row r="516">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c r="AC516" s="69"/>
      <c r="AD516" s="69"/>
      <c r="AE516" s="69"/>
      <c r="AF516" s="69"/>
      <c r="AG516" s="69"/>
      <c r="AH516" s="69"/>
      <c r="AI516" s="69"/>
      <c r="AJ516" s="69"/>
      <c r="AK516" s="69"/>
      <c r="AL516" s="69"/>
      <c r="AM516" s="69"/>
      <c r="AN516" s="69"/>
      <c r="AO516" s="69"/>
      <c r="AP516" s="69"/>
      <c r="AQ516" s="69"/>
      <c r="AR516" s="69"/>
      <c r="AS516" s="69"/>
      <c r="AT516" s="69"/>
      <c r="AU516" s="69"/>
      <c r="AV516" s="69"/>
    </row>
    <row r="517">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c r="AC517" s="69"/>
      <c r="AD517" s="69"/>
      <c r="AE517" s="69"/>
      <c r="AF517" s="69"/>
      <c r="AG517" s="69"/>
      <c r="AH517" s="69"/>
      <c r="AI517" s="69"/>
      <c r="AJ517" s="69"/>
      <c r="AK517" s="69"/>
      <c r="AL517" s="69"/>
      <c r="AM517" s="69"/>
      <c r="AN517" s="69"/>
      <c r="AO517" s="69"/>
      <c r="AP517" s="69"/>
      <c r="AQ517" s="69"/>
      <c r="AR517" s="69"/>
      <c r="AS517" s="69"/>
      <c r="AT517" s="69"/>
      <c r="AU517" s="69"/>
      <c r="AV517" s="69"/>
    </row>
    <row r="518">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c r="AC518" s="69"/>
      <c r="AD518" s="69"/>
      <c r="AE518" s="69"/>
      <c r="AF518" s="69"/>
      <c r="AG518" s="69"/>
      <c r="AH518" s="69"/>
      <c r="AI518" s="69"/>
      <c r="AJ518" s="69"/>
      <c r="AK518" s="69"/>
      <c r="AL518" s="69"/>
      <c r="AM518" s="69"/>
      <c r="AN518" s="69"/>
      <c r="AO518" s="69"/>
      <c r="AP518" s="69"/>
      <c r="AQ518" s="69"/>
      <c r="AR518" s="69"/>
      <c r="AS518" s="69"/>
      <c r="AT518" s="69"/>
      <c r="AU518" s="69"/>
      <c r="AV518" s="69"/>
    </row>
    <row r="519">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c r="AC519" s="69"/>
      <c r="AD519" s="69"/>
      <c r="AE519" s="69"/>
      <c r="AF519" s="69"/>
      <c r="AG519" s="69"/>
      <c r="AH519" s="69"/>
      <c r="AI519" s="69"/>
      <c r="AJ519" s="69"/>
      <c r="AK519" s="69"/>
      <c r="AL519" s="69"/>
      <c r="AM519" s="69"/>
      <c r="AN519" s="69"/>
      <c r="AO519" s="69"/>
      <c r="AP519" s="69"/>
      <c r="AQ519" s="69"/>
      <c r="AR519" s="69"/>
      <c r="AS519" s="69"/>
      <c r="AT519" s="69"/>
      <c r="AU519" s="69"/>
      <c r="AV519" s="69"/>
    </row>
    <row r="520">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c r="AC520" s="69"/>
      <c r="AD520" s="69"/>
      <c r="AE520" s="69"/>
      <c r="AF520" s="69"/>
      <c r="AG520" s="69"/>
      <c r="AH520" s="69"/>
      <c r="AI520" s="69"/>
      <c r="AJ520" s="69"/>
      <c r="AK520" s="69"/>
      <c r="AL520" s="69"/>
      <c r="AM520" s="69"/>
      <c r="AN520" s="69"/>
      <c r="AO520" s="69"/>
      <c r="AP520" s="69"/>
      <c r="AQ520" s="69"/>
      <c r="AR520" s="69"/>
      <c r="AS520" s="69"/>
      <c r="AT520" s="69"/>
      <c r="AU520" s="69"/>
      <c r="AV520" s="69"/>
    </row>
    <row r="52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c r="AC521" s="69"/>
      <c r="AD521" s="69"/>
      <c r="AE521" s="69"/>
      <c r="AF521" s="69"/>
      <c r="AG521" s="69"/>
      <c r="AH521" s="69"/>
      <c r="AI521" s="69"/>
      <c r="AJ521" s="69"/>
      <c r="AK521" s="69"/>
      <c r="AL521" s="69"/>
      <c r="AM521" s="69"/>
      <c r="AN521" s="69"/>
      <c r="AO521" s="69"/>
      <c r="AP521" s="69"/>
      <c r="AQ521" s="69"/>
      <c r="AR521" s="69"/>
      <c r="AS521" s="69"/>
      <c r="AT521" s="69"/>
      <c r="AU521" s="69"/>
      <c r="AV521" s="69"/>
    </row>
    <row r="522">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c r="AC522" s="69"/>
      <c r="AD522" s="69"/>
      <c r="AE522" s="69"/>
      <c r="AF522" s="69"/>
      <c r="AG522" s="69"/>
      <c r="AH522" s="69"/>
      <c r="AI522" s="69"/>
      <c r="AJ522" s="69"/>
      <c r="AK522" s="69"/>
      <c r="AL522" s="69"/>
      <c r="AM522" s="69"/>
      <c r="AN522" s="69"/>
      <c r="AO522" s="69"/>
      <c r="AP522" s="69"/>
      <c r="AQ522" s="69"/>
      <c r="AR522" s="69"/>
      <c r="AS522" s="69"/>
      <c r="AT522" s="69"/>
      <c r="AU522" s="69"/>
      <c r="AV522" s="69"/>
    </row>
    <row r="52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c r="AC523" s="69"/>
      <c r="AD523" s="69"/>
      <c r="AE523" s="69"/>
      <c r="AF523" s="69"/>
      <c r="AG523" s="69"/>
      <c r="AH523" s="69"/>
      <c r="AI523" s="69"/>
      <c r="AJ523" s="69"/>
      <c r="AK523" s="69"/>
      <c r="AL523" s="69"/>
      <c r="AM523" s="69"/>
      <c r="AN523" s="69"/>
      <c r="AO523" s="69"/>
      <c r="AP523" s="69"/>
      <c r="AQ523" s="69"/>
      <c r="AR523" s="69"/>
      <c r="AS523" s="69"/>
      <c r="AT523" s="69"/>
      <c r="AU523" s="69"/>
      <c r="AV523" s="69"/>
    </row>
    <row r="524">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c r="AC524" s="69"/>
      <c r="AD524" s="69"/>
      <c r="AE524" s="69"/>
      <c r="AF524" s="69"/>
      <c r="AG524" s="69"/>
      <c r="AH524" s="69"/>
      <c r="AI524" s="69"/>
      <c r="AJ524" s="69"/>
      <c r="AK524" s="69"/>
      <c r="AL524" s="69"/>
      <c r="AM524" s="69"/>
      <c r="AN524" s="69"/>
      <c r="AO524" s="69"/>
      <c r="AP524" s="69"/>
      <c r="AQ524" s="69"/>
      <c r="AR524" s="69"/>
      <c r="AS524" s="69"/>
      <c r="AT524" s="69"/>
      <c r="AU524" s="69"/>
      <c r="AV524" s="69"/>
    </row>
    <row r="5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c r="AC525" s="69"/>
      <c r="AD525" s="69"/>
      <c r="AE525" s="69"/>
      <c r="AF525" s="69"/>
      <c r="AG525" s="69"/>
      <c r="AH525" s="69"/>
      <c r="AI525" s="69"/>
      <c r="AJ525" s="69"/>
      <c r="AK525" s="69"/>
      <c r="AL525" s="69"/>
      <c r="AM525" s="69"/>
      <c r="AN525" s="69"/>
      <c r="AO525" s="69"/>
      <c r="AP525" s="69"/>
      <c r="AQ525" s="69"/>
      <c r="AR525" s="69"/>
      <c r="AS525" s="69"/>
      <c r="AT525" s="69"/>
      <c r="AU525" s="69"/>
      <c r="AV525" s="69"/>
    </row>
    <row r="526">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c r="AC526" s="69"/>
      <c r="AD526" s="69"/>
      <c r="AE526" s="69"/>
      <c r="AF526" s="69"/>
      <c r="AG526" s="69"/>
      <c r="AH526" s="69"/>
      <c r="AI526" s="69"/>
      <c r="AJ526" s="69"/>
      <c r="AK526" s="69"/>
      <c r="AL526" s="69"/>
      <c r="AM526" s="69"/>
      <c r="AN526" s="69"/>
      <c r="AO526" s="69"/>
      <c r="AP526" s="69"/>
      <c r="AQ526" s="69"/>
      <c r="AR526" s="69"/>
      <c r="AS526" s="69"/>
      <c r="AT526" s="69"/>
      <c r="AU526" s="69"/>
      <c r="AV526" s="69"/>
    </row>
    <row r="527">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c r="AC527" s="69"/>
      <c r="AD527" s="69"/>
      <c r="AE527" s="69"/>
      <c r="AF527" s="69"/>
      <c r="AG527" s="69"/>
      <c r="AH527" s="69"/>
      <c r="AI527" s="69"/>
      <c r="AJ527" s="69"/>
      <c r="AK527" s="69"/>
      <c r="AL527" s="69"/>
      <c r="AM527" s="69"/>
      <c r="AN527" s="69"/>
      <c r="AO527" s="69"/>
      <c r="AP527" s="69"/>
      <c r="AQ527" s="69"/>
      <c r="AR527" s="69"/>
      <c r="AS527" s="69"/>
      <c r="AT527" s="69"/>
      <c r="AU527" s="69"/>
      <c r="AV527" s="69"/>
    </row>
    <row r="528">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c r="AC528" s="69"/>
      <c r="AD528" s="69"/>
      <c r="AE528" s="69"/>
      <c r="AF528" s="69"/>
      <c r="AG528" s="69"/>
      <c r="AH528" s="69"/>
      <c r="AI528" s="69"/>
      <c r="AJ528" s="69"/>
      <c r="AK528" s="69"/>
      <c r="AL528" s="69"/>
      <c r="AM528" s="69"/>
      <c r="AN528" s="69"/>
      <c r="AO528" s="69"/>
      <c r="AP528" s="69"/>
      <c r="AQ528" s="69"/>
      <c r="AR528" s="69"/>
      <c r="AS528" s="69"/>
      <c r="AT528" s="69"/>
      <c r="AU528" s="69"/>
      <c r="AV528" s="69"/>
    </row>
    <row r="529">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c r="AK529" s="69"/>
      <c r="AL529" s="69"/>
      <c r="AM529" s="69"/>
      <c r="AN529" s="69"/>
      <c r="AO529" s="69"/>
      <c r="AP529" s="69"/>
      <c r="AQ529" s="69"/>
      <c r="AR529" s="69"/>
      <c r="AS529" s="69"/>
      <c r="AT529" s="69"/>
      <c r="AU529" s="69"/>
      <c r="AV529" s="69"/>
    </row>
    <row r="530">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c r="AC530" s="69"/>
      <c r="AD530" s="69"/>
      <c r="AE530" s="69"/>
      <c r="AF530" s="69"/>
      <c r="AG530" s="69"/>
      <c r="AH530" s="69"/>
      <c r="AI530" s="69"/>
      <c r="AJ530" s="69"/>
      <c r="AK530" s="69"/>
      <c r="AL530" s="69"/>
      <c r="AM530" s="69"/>
      <c r="AN530" s="69"/>
      <c r="AO530" s="69"/>
      <c r="AP530" s="69"/>
      <c r="AQ530" s="69"/>
      <c r="AR530" s="69"/>
      <c r="AS530" s="69"/>
      <c r="AT530" s="69"/>
      <c r="AU530" s="69"/>
      <c r="AV530" s="69"/>
    </row>
    <row r="53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c r="AC531" s="69"/>
      <c r="AD531" s="69"/>
      <c r="AE531" s="69"/>
      <c r="AF531" s="69"/>
      <c r="AG531" s="69"/>
      <c r="AH531" s="69"/>
      <c r="AI531" s="69"/>
      <c r="AJ531" s="69"/>
      <c r="AK531" s="69"/>
      <c r="AL531" s="69"/>
      <c r="AM531" s="69"/>
      <c r="AN531" s="69"/>
      <c r="AO531" s="69"/>
      <c r="AP531" s="69"/>
      <c r="AQ531" s="69"/>
      <c r="AR531" s="69"/>
      <c r="AS531" s="69"/>
      <c r="AT531" s="69"/>
      <c r="AU531" s="69"/>
      <c r="AV531" s="69"/>
    </row>
    <row r="532">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c r="AC532" s="69"/>
      <c r="AD532" s="69"/>
      <c r="AE532" s="69"/>
      <c r="AF532" s="69"/>
      <c r="AG532" s="69"/>
      <c r="AH532" s="69"/>
      <c r="AI532" s="69"/>
      <c r="AJ532" s="69"/>
      <c r="AK532" s="69"/>
      <c r="AL532" s="69"/>
      <c r="AM532" s="69"/>
      <c r="AN532" s="69"/>
      <c r="AO532" s="69"/>
      <c r="AP532" s="69"/>
      <c r="AQ532" s="69"/>
      <c r="AR532" s="69"/>
      <c r="AS532" s="69"/>
      <c r="AT532" s="69"/>
      <c r="AU532" s="69"/>
      <c r="AV532" s="69"/>
    </row>
    <row r="53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c r="AC533" s="69"/>
      <c r="AD533" s="69"/>
      <c r="AE533" s="69"/>
      <c r="AF533" s="69"/>
      <c r="AG533" s="69"/>
      <c r="AH533" s="69"/>
      <c r="AI533" s="69"/>
      <c r="AJ533" s="69"/>
      <c r="AK533" s="69"/>
      <c r="AL533" s="69"/>
      <c r="AM533" s="69"/>
      <c r="AN533" s="69"/>
      <c r="AO533" s="69"/>
      <c r="AP533" s="69"/>
      <c r="AQ533" s="69"/>
      <c r="AR533" s="69"/>
      <c r="AS533" s="69"/>
      <c r="AT533" s="69"/>
      <c r="AU533" s="69"/>
      <c r="AV533" s="69"/>
    </row>
    <row r="534">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c r="AC534" s="69"/>
      <c r="AD534" s="69"/>
      <c r="AE534" s="69"/>
      <c r="AF534" s="69"/>
      <c r="AG534" s="69"/>
      <c r="AH534" s="69"/>
      <c r="AI534" s="69"/>
      <c r="AJ534" s="69"/>
      <c r="AK534" s="69"/>
      <c r="AL534" s="69"/>
      <c r="AM534" s="69"/>
      <c r="AN534" s="69"/>
      <c r="AO534" s="69"/>
      <c r="AP534" s="69"/>
      <c r="AQ534" s="69"/>
      <c r="AR534" s="69"/>
      <c r="AS534" s="69"/>
      <c r="AT534" s="69"/>
      <c r="AU534" s="69"/>
      <c r="AV534" s="69"/>
    </row>
    <row r="5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c r="AC535" s="69"/>
      <c r="AD535" s="69"/>
      <c r="AE535" s="69"/>
      <c r="AF535" s="69"/>
      <c r="AG535" s="69"/>
      <c r="AH535" s="69"/>
      <c r="AI535" s="69"/>
      <c r="AJ535" s="69"/>
      <c r="AK535" s="69"/>
      <c r="AL535" s="69"/>
      <c r="AM535" s="69"/>
      <c r="AN535" s="69"/>
      <c r="AO535" s="69"/>
      <c r="AP535" s="69"/>
      <c r="AQ535" s="69"/>
      <c r="AR535" s="69"/>
      <c r="AS535" s="69"/>
      <c r="AT535" s="69"/>
      <c r="AU535" s="69"/>
      <c r="AV535" s="69"/>
    </row>
    <row r="536">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c r="AC536" s="69"/>
      <c r="AD536" s="69"/>
      <c r="AE536" s="69"/>
      <c r="AF536" s="69"/>
      <c r="AG536" s="69"/>
      <c r="AH536" s="69"/>
      <c r="AI536" s="69"/>
      <c r="AJ536" s="69"/>
      <c r="AK536" s="69"/>
      <c r="AL536" s="69"/>
      <c r="AM536" s="69"/>
      <c r="AN536" s="69"/>
      <c r="AO536" s="69"/>
      <c r="AP536" s="69"/>
      <c r="AQ536" s="69"/>
      <c r="AR536" s="69"/>
      <c r="AS536" s="69"/>
      <c r="AT536" s="69"/>
      <c r="AU536" s="69"/>
      <c r="AV536" s="69"/>
    </row>
    <row r="537">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c r="AC537" s="69"/>
      <c r="AD537" s="69"/>
      <c r="AE537" s="69"/>
      <c r="AF537" s="69"/>
      <c r="AG537" s="69"/>
      <c r="AH537" s="69"/>
      <c r="AI537" s="69"/>
      <c r="AJ537" s="69"/>
      <c r="AK537" s="69"/>
      <c r="AL537" s="69"/>
      <c r="AM537" s="69"/>
      <c r="AN537" s="69"/>
      <c r="AO537" s="69"/>
      <c r="AP537" s="69"/>
      <c r="AQ537" s="69"/>
      <c r="AR537" s="69"/>
      <c r="AS537" s="69"/>
      <c r="AT537" s="69"/>
      <c r="AU537" s="69"/>
      <c r="AV537" s="69"/>
    </row>
    <row r="538">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c r="AC538" s="69"/>
      <c r="AD538" s="69"/>
      <c r="AE538" s="69"/>
      <c r="AF538" s="69"/>
      <c r="AG538" s="69"/>
      <c r="AH538" s="69"/>
      <c r="AI538" s="69"/>
      <c r="AJ538" s="69"/>
      <c r="AK538" s="69"/>
      <c r="AL538" s="69"/>
      <c r="AM538" s="69"/>
      <c r="AN538" s="69"/>
      <c r="AO538" s="69"/>
      <c r="AP538" s="69"/>
      <c r="AQ538" s="69"/>
      <c r="AR538" s="69"/>
      <c r="AS538" s="69"/>
      <c r="AT538" s="69"/>
      <c r="AU538" s="69"/>
      <c r="AV538" s="69"/>
    </row>
    <row r="539">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c r="AC539" s="69"/>
      <c r="AD539" s="69"/>
      <c r="AE539" s="69"/>
      <c r="AF539" s="69"/>
      <c r="AG539" s="69"/>
      <c r="AH539" s="69"/>
      <c r="AI539" s="69"/>
      <c r="AJ539" s="69"/>
      <c r="AK539" s="69"/>
      <c r="AL539" s="69"/>
      <c r="AM539" s="69"/>
      <c r="AN539" s="69"/>
      <c r="AO539" s="69"/>
      <c r="AP539" s="69"/>
      <c r="AQ539" s="69"/>
      <c r="AR539" s="69"/>
      <c r="AS539" s="69"/>
      <c r="AT539" s="69"/>
      <c r="AU539" s="69"/>
      <c r="AV539" s="69"/>
    </row>
    <row r="540">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c r="AC540" s="69"/>
      <c r="AD540" s="69"/>
      <c r="AE540" s="69"/>
      <c r="AF540" s="69"/>
      <c r="AG540" s="69"/>
      <c r="AH540" s="69"/>
      <c r="AI540" s="69"/>
      <c r="AJ540" s="69"/>
      <c r="AK540" s="69"/>
      <c r="AL540" s="69"/>
      <c r="AM540" s="69"/>
      <c r="AN540" s="69"/>
      <c r="AO540" s="69"/>
      <c r="AP540" s="69"/>
      <c r="AQ540" s="69"/>
      <c r="AR540" s="69"/>
      <c r="AS540" s="69"/>
      <c r="AT540" s="69"/>
      <c r="AU540" s="69"/>
      <c r="AV540" s="69"/>
    </row>
    <row r="54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c r="AK541" s="69"/>
      <c r="AL541" s="69"/>
      <c r="AM541" s="69"/>
      <c r="AN541" s="69"/>
      <c r="AO541" s="69"/>
      <c r="AP541" s="69"/>
      <c r="AQ541" s="69"/>
      <c r="AR541" s="69"/>
      <c r="AS541" s="69"/>
      <c r="AT541" s="69"/>
      <c r="AU541" s="69"/>
      <c r="AV541" s="69"/>
    </row>
    <row r="542">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c r="AC542" s="69"/>
      <c r="AD542" s="69"/>
      <c r="AE542" s="69"/>
      <c r="AF542" s="69"/>
      <c r="AG542" s="69"/>
      <c r="AH542" s="69"/>
      <c r="AI542" s="69"/>
      <c r="AJ542" s="69"/>
      <c r="AK542" s="69"/>
      <c r="AL542" s="69"/>
      <c r="AM542" s="69"/>
      <c r="AN542" s="69"/>
      <c r="AO542" s="69"/>
      <c r="AP542" s="69"/>
      <c r="AQ542" s="69"/>
      <c r="AR542" s="69"/>
      <c r="AS542" s="69"/>
      <c r="AT542" s="69"/>
      <c r="AU542" s="69"/>
      <c r="AV542" s="69"/>
    </row>
    <row r="54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c r="AC543" s="69"/>
      <c r="AD543" s="69"/>
      <c r="AE543" s="69"/>
      <c r="AF543" s="69"/>
      <c r="AG543" s="69"/>
      <c r="AH543" s="69"/>
      <c r="AI543" s="69"/>
      <c r="AJ543" s="69"/>
      <c r="AK543" s="69"/>
      <c r="AL543" s="69"/>
      <c r="AM543" s="69"/>
      <c r="AN543" s="69"/>
      <c r="AO543" s="69"/>
      <c r="AP543" s="69"/>
      <c r="AQ543" s="69"/>
      <c r="AR543" s="69"/>
      <c r="AS543" s="69"/>
      <c r="AT543" s="69"/>
      <c r="AU543" s="69"/>
      <c r="AV543" s="69"/>
    </row>
    <row r="544">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c r="AC544" s="69"/>
      <c r="AD544" s="69"/>
      <c r="AE544" s="69"/>
      <c r="AF544" s="69"/>
      <c r="AG544" s="69"/>
      <c r="AH544" s="69"/>
      <c r="AI544" s="69"/>
      <c r="AJ544" s="69"/>
      <c r="AK544" s="69"/>
      <c r="AL544" s="69"/>
      <c r="AM544" s="69"/>
      <c r="AN544" s="69"/>
      <c r="AO544" s="69"/>
      <c r="AP544" s="69"/>
      <c r="AQ544" s="69"/>
      <c r="AR544" s="69"/>
      <c r="AS544" s="69"/>
      <c r="AT544" s="69"/>
      <c r="AU544" s="69"/>
      <c r="AV544" s="69"/>
    </row>
    <row r="5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c r="AC545" s="69"/>
      <c r="AD545" s="69"/>
      <c r="AE545" s="69"/>
      <c r="AF545" s="69"/>
      <c r="AG545" s="69"/>
      <c r="AH545" s="69"/>
      <c r="AI545" s="69"/>
      <c r="AJ545" s="69"/>
      <c r="AK545" s="69"/>
      <c r="AL545" s="69"/>
      <c r="AM545" s="69"/>
      <c r="AN545" s="69"/>
      <c r="AO545" s="69"/>
      <c r="AP545" s="69"/>
      <c r="AQ545" s="69"/>
      <c r="AR545" s="69"/>
      <c r="AS545" s="69"/>
      <c r="AT545" s="69"/>
      <c r="AU545" s="69"/>
      <c r="AV545" s="69"/>
    </row>
    <row r="546">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c r="AC546" s="69"/>
      <c r="AD546" s="69"/>
      <c r="AE546" s="69"/>
      <c r="AF546" s="69"/>
      <c r="AG546" s="69"/>
      <c r="AH546" s="69"/>
      <c r="AI546" s="69"/>
      <c r="AJ546" s="69"/>
      <c r="AK546" s="69"/>
      <c r="AL546" s="69"/>
      <c r="AM546" s="69"/>
      <c r="AN546" s="69"/>
      <c r="AO546" s="69"/>
      <c r="AP546" s="69"/>
      <c r="AQ546" s="69"/>
      <c r="AR546" s="69"/>
      <c r="AS546" s="69"/>
      <c r="AT546" s="69"/>
      <c r="AU546" s="69"/>
      <c r="AV546" s="69"/>
    </row>
    <row r="547">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c r="AC547" s="69"/>
      <c r="AD547" s="69"/>
      <c r="AE547" s="69"/>
      <c r="AF547" s="69"/>
      <c r="AG547" s="69"/>
      <c r="AH547" s="69"/>
      <c r="AI547" s="69"/>
      <c r="AJ547" s="69"/>
      <c r="AK547" s="69"/>
      <c r="AL547" s="69"/>
      <c r="AM547" s="69"/>
      <c r="AN547" s="69"/>
      <c r="AO547" s="69"/>
      <c r="AP547" s="69"/>
      <c r="AQ547" s="69"/>
      <c r="AR547" s="69"/>
      <c r="AS547" s="69"/>
      <c r="AT547" s="69"/>
      <c r="AU547" s="69"/>
      <c r="AV547" s="69"/>
    </row>
    <row r="548">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c r="AC548" s="69"/>
      <c r="AD548" s="69"/>
      <c r="AE548" s="69"/>
      <c r="AF548" s="69"/>
      <c r="AG548" s="69"/>
      <c r="AH548" s="69"/>
      <c r="AI548" s="69"/>
      <c r="AJ548" s="69"/>
      <c r="AK548" s="69"/>
      <c r="AL548" s="69"/>
      <c r="AM548" s="69"/>
      <c r="AN548" s="69"/>
      <c r="AO548" s="69"/>
      <c r="AP548" s="69"/>
      <c r="AQ548" s="69"/>
      <c r="AR548" s="69"/>
      <c r="AS548" s="69"/>
      <c r="AT548" s="69"/>
      <c r="AU548" s="69"/>
      <c r="AV548" s="69"/>
    </row>
    <row r="549">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c r="AC549" s="69"/>
      <c r="AD549" s="69"/>
      <c r="AE549" s="69"/>
      <c r="AF549" s="69"/>
      <c r="AG549" s="69"/>
      <c r="AH549" s="69"/>
      <c r="AI549" s="69"/>
      <c r="AJ549" s="69"/>
      <c r="AK549" s="69"/>
      <c r="AL549" s="69"/>
      <c r="AM549" s="69"/>
      <c r="AN549" s="69"/>
      <c r="AO549" s="69"/>
      <c r="AP549" s="69"/>
      <c r="AQ549" s="69"/>
      <c r="AR549" s="69"/>
      <c r="AS549" s="69"/>
      <c r="AT549" s="69"/>
      <c r="AU549" s="69"/>
      <c r="AV549" s="69"/>
    </row>
    <row r="550">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c r="AC550" s="69"/>
      <c r="AD550" s="69"/>
      <c r="AE550" s="69"/>
      <c r="AF550" s="69"/>
      <c r="AG550" s="69"/>
      <c r="AH550" s="69"/>
      <c r="AI550" s="69"/>
      <c r="AJ550" s="69"/>
      <c r="AK550" s="69"/>
      <c r="AL550" s="69"/>
      <c r="AM550" s="69"/>
      <c r="AN550" s="69"/>
      <c r="AO550" s="69"/>
      <c r="AP550" s="69"/>
      <c r="AQ550" s="69"/>
      <c r="AR550" s="69"/>
      <c r="AS550" s="69"/>
      <c r="AT550" s="69"/>
      <c r="AU550" s="69"/>
      <c r="AV550" s="69"/>
    </row>
    <row r="55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c r="AC551" s="69"/>
      <c r="AD551" s="69"/>
      <c r="AE551" s="69"/>
      <c r="AF551" s="69"/>
      <c r="AG551" s="69"/>
      <c r="AH551" s="69"/>
      <c r="AI551" s="69"/>
      <c r="AJ551" s="69"/>
      <c r="AK551" s="69"/>
      <c r="AL551" s="69"/>
      <c r="AM551" s="69"/>
      <c r="AN551" s="69"/>
      <c r="AO551" s="69"/>
      <c r="AP551" s="69"/>
      <c r="AQ551" s="69"/>
      <c r="AR551" s="69"/>
      <c r="AS551" s="69"/>
      <c r="AT551" s="69"/>
      <c r="AU551" s="69"/>
      <c r="AV551" s="69"/>
    </row>
    <row r="552">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c r="AC552" s="69"/>
      <c r="AD552" s="69"/>
      <c r="AE552" s="69"/>
      <c r="AF552" s="69"/>
      <c r="AG552" s="69"/>
      <c r="AH552" s="69"/>
      <c r="AI552" s="69"/>
      <c r="AJ552" s="69"/>
      <c r="AK552" s="69"/>
      <c r="AL552" s="69"/>
      <c r="AM552" s="69"/>
      <c r="AN552" s="69"/>
      <c r="AO552" s="69"/>
      <c r="AP552" s="69"/>
      <c r="AQ552" s="69"/>
      <c r="AR552" s="69"/>
      <c r="AS552" s="69"/>
      <c r="AT552" s="69"/>
      <c r="AU552" s="69"/>
      <c r="AV552" s="69"/>
    </row>
    <row r="55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c r="AC553" s="69"/>
      <c r="AD553" s="69"/>
      <c r="AE553" s="69"/>
      <c r="AF553" s="69"/>
      <c r="AG553" s="69"/>
      <c r="AH553" s="69"/>
      <c r="AI553" s="69"/>
      <c r="AJ553" s="69"/>
      <c r="AK553" s="69"/>
      <c r="AL553" s="69"/>
      <c r="AM553" s="69"/>
      <c r="AN553" s="69"/>
      <c r="AO553" s="69"/>
      <c r="AP553" s="69"/>
      <c r="AQ553" s="69"/>
      <c r="AR553" s="69"/>
      <c r="AS553" s="69"/>
      <c r="AT553" s="69"/>
      <c r="AU553" s="69"/>
      <c r="AV553" s="69"/>
    </row>
    <row r="554">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c r="AC554" s="69"/>
      <c r="AD554" s="69"/>
      <c r="AE554" s="69"/>
      <c r="AF554" s="69"/>
      <c r="AG554" s="69"/>
      <c r="AH554" s="69"/>
      <c r="AI554" s="69"/>
      <c r="AJ554" s="69"/>
      <c r="AK554" s="69"/>
      <c r="AL554" s="69"/>
      <c r="AM554" s="69"/>
      <c r="AN554" s="69"/>
      <c r="AO554" s="69"/>
      <c r="AP554" s="69"/>
      <c r="AQ554" s="69"/>
      <c r="AR554" s="69"/>
      <c r="AS554" s="69"/>
      <c r="AT554" s="69"/>
      <c r="AU554" s="69"/>
      <c r="AV554" s="69"/>
    </row>
    <row r="55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c r="AC555" s="69"/>
      <c r="AD555" s="69"/>
      <c r="AE555" s="69"/>
      <c r="AF555" s="69"/>
      <c r="AG555" s="69"/>
      <c r="AH555" s="69"/>
      <c r="AI555" s="69"/>
      <c r="AJ555" s="69"/>
      <c r="AK555" s="69"/>
      <c r="AL555" s="69"/>
      <c r="AM555" s="69"/>
      <c r="AN555" s="69"/>
      <c r="AO555" s="69"/>
      <c r="AP555" s="69"/>
      <c r="AQ555" s="69"/>
      <c r="AR555" s="69"/>
      <c r="AS555" s="69"/>
      <c r="AT555" s="69"/>
      <c r="AU555" s="69"/>
      <c r="AV555" s="69"/>
    </row>
    <row r="556">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c r="AK556" s="69"/>
      <c r="AL556" s="69"/>
      <c r="AM556" s="69"/>
      <c r="AN556" s="69"/>
      <c r="AO556" s="69"/>
      <c r="AP556" s="69"/>
      <c r="AQ556" s="69"/>
      <c r="AR556" s="69"/>
      <c r="AS556" s="69"/>
      <c r="AT556" s="69"/>
      <c r="AU556" s="69"/>
      <c r="AV556" s="69"/>
    </row>
    <row r="557">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c r="AK557" s="69"/>
      <c r="AL557" s="69"/>
      <c r="AM557" s="69"/>
      <c r="AN557" s="69"/>
      <c r="AO557" s="69"/>
      <c r="AP557" s="69"/>
      <c r="AQ557" s="69"/>
      <c r="AR557" s="69"/>
      <c r="AS557" s="69"/>
      <c r="AT557" s="69"/>
      <c r="AU557" s="69"/>
      <c r="AV557" s="69"/>
    </row>
    <row r="558">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c r="AC558" s="69"/>
      <c r="AD558" s="69"/>
      <c r="AE558" s="69"/>
      <c r="AF558" s="69"/>
      <c r="AG558" s="69"/>
      <c r="AH558" s="69"/>
      <c r="AI558" s="69"/>
      <c r="AJ558" s="69"/>
      <c r="AK558" s="69"/>
      <c r="AL558" s="69"/>
      <c r="AM558" s="69"/>
      <c r="AN558" s="69"/>
      <c r="AO558" s="69"/>
      <c r="AP558" s="69"/>
      <c r="AQ558" s="69"/>
      <c r="AR558" s="69"/>
      <c r="AS558" s="69"/>
      <c r="AT558" s="69"/>
      <c r="AU558" s="69"/>
      <c r="AV558" s="69"/>
    </row>
    <row r="559">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c r="AC559" s="69"/>
      <c r="AD559" s="69"/>
      <c r="AE559" s="69"/>
      <c r="AF559" s="69"/>
      <c r="AG559" s="69"/>
      <c r="AH559" s="69"/>
      <c r="AI559" s="69"/>
      <c r="AJ559" s="69"/>
      <c r="AK559" s="69"/>
      <c r="AL559" s="69"/>
      <c r="AM559" s="69"/>
      <c r="AN559" s="69"/>
      <c r="AO559" s="69"/>
      <c r="AP559" s="69"/>
      <c r="AQ559" s="69"/>
      <c r="AR559" s="69"/>
      <c r="AS559" s="69"/>
      <c r="AT559" s="69"/>
      <c r="AU559" s="69"/>
      <c r="AV559" s="69"/>
    </row>
    <row r="560">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c r="AC560" s="69"/>
      <c r="AD560" s="69"/>
      <c r="AE560" s="69"/>
      <c r="AF560" s="69"/>
      <c r="AG560" s="69"/>
      <c r="AH560" s="69"/>
      <c r="AI560" s="69"/>
      <c r="AJ560" s="69"/>
      <c r="AK560" s="69"/>
      <c r="AL560" s="69"/>
      <c r="AM560" s="69"/>
      <c r="AN560" s="69"/>
      <c r="AO560" s="69"/>
      <c r="AP560" s="69"/>
      <c r="AQ560" s="69"/>
      <c r="AR560" s="69"/>
      <c r="AS560" s="69"/>
      <c r="AT560" s="69"/>
      <c r="AU560" s="69"/>
      <c r="AV560" s="69"/>
    </row>
    <row r="56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c r="AC561" s="69"/>
      <c r="AD561" s="69"/>
      <c r="AE561" s="69"/>
      <c r="AF561" s="69"/>
      <c r="AG561" s="69"/>
      <c r="AH561" s="69"/>
      <c r="AI561" s="69"/>
      <c r="AJ561" s="69"/>
      <c r="AK561" s="69"/>
      <c r="AL561" s="69"/>
      <c r="AM561" s="69"/>
      <c r="AN561" s="69"/>
      <c r="AO561" s="69"/>
      <c r="AP561" s="69"/>
      <c r="AQ561" s="69"/>
      <c r="AR561" s="69"/>
      <c r="AS561" s="69"/>
      <c r="AT561" s="69"/>
      <c r="AU561" s="69"/>
      <c r="AV561" s="69"/>
    </row>
    <row r="562">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c r="AK562" s="69"/>
      <c r="AL562" s="69"/>
      <c r="AM562" s="69"/>
      <c r="AN562" s="69"/>
      <c r="AO562" s="69"/>
      <c r="AP562" s="69"/>
      <c r="AQ562" s="69"/>
      <c r="AR562" s="69"/>
      <c r="AS562" s="69"/>
      <c r="AT562" s="69"/>
      <c r="AU562" s="69"/>
      <c r="AV562" s="69"/>
    </row>
    <row r="56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c r="AC563" s="69"/>
      <c r="AD563" s="69"/>
      <c r="AE563" s="69"/>
      <c r="AF563" s="69"/>
      <c r="AG563" s="69"/>
      <c r="AH563" s="69"/>
      <c r="AI563" s="69"/>
      <c r="AJ563" s="69"/>
      <c r="AK563" s="69"/>
      <c r="AL563" s="69"/>
      <c r="AM563" s="69"/>
      <c r="AN563" s="69"/>
      <c r="AO563" s="69"/>
      <c r="AP563" s="69"/>
      <c r="AQ563" s="69"/>
      <c r="AR563" s="69"/>
      <c r="AS563" s="69"/>
      <c r="AT563" s="69"/>
      <c r="AU563" s="69"/>
      <c r="AV563" s="69"/>
    </row>
    <row r="564">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c r="AC564" s="69"/>
      <c r="AD564" s="69"/>
      <c r="AE564" s="69"/>
      <c r="AF564" s="69"/>
      <c r="AG564" s="69"/>
      <c r="AH564" s="69"/>
      <c r="AI564" s="69"/>
      <c r="AJ564" s="69"/>
      <c r="AK564" s="69"/>
      <c r="AL564" s="69"/>
      <c r="AM564" s="69"/>
      <c r="AN564" s="69"/>
      <c r="AO564" s="69"/>
      <c r="AP564" s="69"/>
      <c r="AQ564" s="69"/>
      <c r="AR564" s="69"/>
      <c r="AS564" s="69"/>
      <c r="AT564" s="69"/>
      <c r="AU564" s="69"/>
      <c r="AV564" s="69"/>
    </row>
    <row r="56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c r="AC565" s="69"/>
      <c r="AD565" s="69"/>
      <c r="AE565" s="69"/>
      <c r="AF565" s="69"/>
      <c r="AG565" s="69"/>
      <c r="AH565" s="69"/>
      <c r="AI565" s="69"/>
      <c r="AJ565" s="69"/>
      <c r="AK565" s="69"/>
      <c r="AL565" s="69"/>
      <c r="AM565" s="69"/>
      <c r="AN565" s="69"/>
      <c r="AO565" s="69"/>
      <c r="AP565" s="69"/>
      <c r="AQ565" s="69"/>
      <c r="AR565" s="69"/>
      <c r="AS565" s="69"/>
      <c r="AT565" s="69"/>
      <c r="AU565" s="69"/>
      <c r="AV565" s="69"/>
    </row>
    <row r="566">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c r="AC566" s="69"/>
      <c r="AD566" s="69"/>
      <c r="AE566" s="69"/>
      <c r="AF566" s="69"/>
      <c r="AG566" s="69"/>
      <c r="AH566" s="69"/>
      <c r="AI566" s="69"/>
      <c r="AJ566" s="69"/>
      <c r="AK566" s="69"/>
      <c r="AL566" s="69"/>
      <c r="AM566" s="69"/>
      <c r="AN566" s="69"/>
      <c r="AO566" s="69"/>
      <c r="AP566" s="69"/>
      <c r="AQ566" s="69"/>
      <c r="AR566" s="69"/>
      <c r="AS566" s="69"/>
      <c r="AT566" s="69"/>
      <c r="AU566" s="69"/>
      <c r="AV566" s="69"/>
    </row>
    <row r="567">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c r="AC567" s="69"/>
      <c r="AD567" s="69"/>
      <c r="AE567" s="69"/>
      <c r="AF567" s="69"/>
      <c r="AG567" s="69"/>
      <c r="AH567" s="69"/>
      <c r="AI567" s="69"/>
      <c r="AJ567" s="69"/>
      <c r="AK567" s="69"/>
      <c r="AL567" s="69"/>
      <c r="AM567" s="69"/>
      <c r="AN567" s="69"/>
      <c r="AO567" s="69"/>
      <c r="AP567" s="69"/>
      <c r="AQ567" s="69"/>
      <c r="AR567" s="69"/>
      <c r="AS567" s="69"/>
      <c r="AT567" s="69"/>
      <c r="AU567" s="69"/>
      <c r="AV567" s="69"/>
    </row>
    <row r="568">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c r="AC568" s="69"/>
      <c r="AD568" s="69"/>
      <c r="AE568" s="69"/>
      <c r="AF568" s="69"/>
      <c r="AG568" s="69"/>
      <c r="AH568" s="69"/>
      <c r="AI568" s="69"/>
      <c r="AJ568" s="69"/>
      <c r="AK568" s="69"/>
      <c r="AL568" s="69"/>
      <c r="AM568" s="69"/>
      <c r="AN568" s="69"/>
      <c r="AO568" s="69"/>
      <c r="AP568" s="69"/>
      <c r="AQ568" s="69"/>
      <c r="AR568" s="69"/>
      <c r="AS568" s="69"/>
      <c r="AT568" s="69"/>
      <c r="AU568" s="69"/>
      <c r="AV568" s="69"/>
    </row>
    <row r="569">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c r="AC569" s="69"/>
      <c r="AD569" s="69"/>
      <c r="AE569" s="69"/>
      <c r="AF569" s="69"/>
      <c r="AG569" s="69"/>
      <c r="AH569" s="69"/>
      <c r="AI569" s="69"/>
      <c r="AJ569" s="69"/>
      <c r="AK569" s="69"/>
      <c r="AL569" s="69"/>
      <c r="AM569" s="69"/>
      <c r="AN569" s="69"/>
      <c r="AO569" s="69"/>
      <c r="AP569" s="69"/>
      <c r="AQ569" s="69"/>
      <c r="AR569" s="69"/>
      <c r="AS569" s="69"/>
      <c r="AT569" s="69"/>
      <c r="AU569" s="69"/>
      <c r="AV569" s="69"/>
    </row>
    <row r="570">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c r="AC570" s="69"/>
      <c r="AD570" s="69"/>
      <c r="AE570" s="69"/>
      <c r="AF570" s="69"/>
      <c r="AG570" s="69"/>
      <c r="AH570" s="69"/>
      <c r="AI570" s="69"/>
      <c r="AJ570" s="69"/>
      <c r="AK570" s="69"/>
      <c r="AL570" s="69"/>
      <c r="AM570" s="69"/>
      <c r="AN570" s="69"/>
      <c r="AO570" s="69"/>
      <c r="AP570" s="69"/>
      <c r="AQ570" s="69"/>
      <c r="AR570" s="69"/>
      <c r="AS570" s="69"/>
      <c r="AT570" s="69"/>
      <c r="AU570" s="69"/>
      <c r="AV570" s="69"/>
    </row>
    <row r="57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c r="AC571" s="69"/>
      <c r="AD571" s="69"/>
      <c r="AE571" s="69"/>
      <c r="AF571" s="69"/>
      <c r="AG571" s="69"/>
      <c r="AH571" s="69"/>
      <c r="AI571" s="69"/>
      <c r="AJ571" s="69"/>
      <c r="AK571" s="69"/>
      <c r="AL571" s="69"/>
      <c r="AM571" s="69"/>
      <c r="AN571" s="69"/>
      <c r="AO571" s="69"/>
      <c r="AP571" s="69"/>
      <c r="AQ571" s="69"/>
      <c r="AR571" s="69"/>
      <c r="AS571" s="69"/>
      <c r="AT571" s="69"/>
      <c r="AU571" s="69"/>
      <c r="AV571" s="69"/>
    </row>
    <row r="572">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c r="AC572" s="69"/>
      <c r="AD572" s="69"/>
      <c r="AE572" s="69"/>
      <c r="AF572" s="69"/>
      <c r="AG572" s="69"/>
      <c r="AH572" s="69"/>
      <c r="AI572" s="69"/>
      <c r="AJ572" s="69"/>
      <c r="AK572" s="69"/>
      <c r="AL572" s="69"/>
      <c r="AM572" s="69"/>
      <c r="AN572" s="69"/>
      <c r="AO572" s="69"/>
      <c r="AP572" s="69"/>
      <c r="AQ572" s="69"/>
      <c r="AR572" s="69"/>
      <c r="AS572" s="69"/>
      <c r="AT572" s="69"/>
      <c r="AU572" s="69"/>
      <c r="AV572" s="69"/>
    </row>
    <row r="57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c r="AC573" s="69"/>
      <c r="AD573" s="69"/>
      <c r="AE573" s="69"/>
      <c r="AF573" s="69"/>
      <c r="AG573" s="69"/>
      <c r="AH573" s="69"/>
      <c r="AI573" s="69"/>
      <c r="AJ573" s="69"/>
      <c r="AK573" s="69"/>
      <c r="AL573" s="69"/>
      <c r="AM573" s="69"/>
      <c r="AN573" s="69"/>
      <c r="AO573" s="69"/>
      <c r="AP573" s="69"/>
      <c r="AQ573" s="69"/>
      <c r="AR573" s="69"/>
      <c r="AS573" s="69"/>
      <c r="AT573" s="69"/>
      <c r="AU573" s="69"/>
      <c r="AV573" s="69"/>
    </row>
    <row r="574">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c r="AC574" s="69"/>
      <c r="AD574" s="69"/>
      <c r="AE574" s="69"/>
      <c r="AF574" s="69"/>
      <c r="AG574" s="69"/>
      <c r="AH574" s="69"/>
      <c r="AI574" s="69"/>
      <c r="AJ574" s="69"/>
      <c r="AK574" s="69"/>
      <c r="AL574" s="69"/>
      <c r="AM574" s="69"/>
      <c r="AN574" s="69"/>
      <c r="AO574" s="69"/>
      <c r="AP574" s="69"/>
      <c r="AQ574" s="69"/>
      <c r="AR574" s="69"/>
      <c r="AS574" s="69"/>
      <c r="AT574" s="69"/>
      <c r="AU574" s="69"/>
      <c r="AV574" s="69"/>
    </row>
    <row r="5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c r="AC575" s="69"/>
      <c r="AD575" s="69"/>
      <c r="AE575" s="69"/>
      <c r="AF575" s="69"/>
      <c r="AG575" s="69"/>
      <c r="AH575" s="69"/>
      <c r="AI575" s="69"/>
      <c r="AJ575" s="69"/>
      <c r="AK575" s="69"/>
      <c r="AL575" s="69"/>
      <c r="AM575" s="69"/>
      <c r="AN575" s="69"/>
      <c r="AO575" s="69"/>
      <c r="AP575" s="69"/>
      <c r="AQ575" s="69"/>
      <c r="AR575" s="69"/>
      <c r="AS575" s="69"/>
      <c r="AT575" s="69"/>
      <c r="AU575" s="69"/>
      <c r="AV575" s="69"/>
    </row>
    <row r="576">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c r="AC576" s="69"/>
      <c r="AD576" s="69"/>
      <c r="AE576" s="69"/>
      <c r="AF576" s="69"/>
      <c r="AG576" s="69"/>
      <c r="AH576" s="69"/>
      <c r="AI576" s="69"/>
      <c r="AJ576" s="69"/>
      <c r="AK576" s="69"/>
      <c r="AL576" s="69"/>
      <c r="AM576" s="69"/>
      <c r="AN576" s="69"/>
      <c r="AO576" s="69"/>
      <c r="AP576" s="69"/>
      <c r="AQ576" s="69"/>
      <c r="AR576" s="69"/>
      <c r="AS576" s="69"/>
      <c r="AT576" s="69"/>
      <c r="AU576" s="69"/>
      <c r="AV576" s="69"/>
    </row>
    <row r="577">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c r="AC577" s="69"/>
      <c r="AD577" s="69"/>
      <c r="AE577" s="69"/>
      <c r="AF577" s="69"/>
      <c r="AG577" s="69"/>
      <c r="AH577" s="69"/>
      <c r="AI577" s="69"/>
      <c r="AJ577" s="69"/>
      <c r="AK577" s="69"/>
      <c r="AL577" s="69"/>
      <c r="AM577" s="69"/>
      <c r="AN577" s="69"/>
      <c r="AO577" s="69"/>
      <c r="AP577" s="69"/>
      <c r="AQ577" s="69"/>
      <c r="AR577" s="69"/>
      <c r="AS577" s="69"/>
      <c r="AT577" s="69"/>
      <c r="AU577" s="69"/>
      <c r="AV577" s="69"/>
    </row>
    <row r="578">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c r="AC578" s="69"/>
      <c r="AD578" s="69"/>
      <c r="AE578" s="69"/>
      <c r="AF578" s="69"/>
      <c r="AG578" s="69"/>
      <c r="AH578" s="69"/>
      <c r="AI578" s="69"/>
      <c r="AJ578" s="69"/>
      <c r="AK578" s="69"/>
      <c r="AL578" s="69"/>
      <c r="AM578" s="69"/>
      <c r="AN578" s="69"/>
      <c r="AO578" s="69"/>
      <c r="AP578" s="69"/>
      <c r="AQ578" s="69"/>
      <c r="AR578" s="69"/>
      <c r="AS578" s="69"/>
      <c r="AT578" s="69"/>
      <c r="AU578" s="69"/>
      <c r="AV578" s="69"/>
    </row>
    <row r="579">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c r="AC579" s="69"/>
      <c r="AD579" s="69"/>
      <c r="AE579" s="69"/>
      <c r="AF579" s="69"/>
      <c r="AG579" s="69"/>
      <c r="AH579" s="69"/>
      <c r="AI579" s="69"/>
      <c r="AJ579" s="69"/>
      <c r="AK579" s="69"/>
      <c r="AL579" s="69"/>
      <c r="AM579" s="69"/>
      <c r="AN579" s="69"/>
      <c r="AO579" s="69"/>
      <c r="AP579" s="69"/>
      <c r="AQ579" s="69"/>
      <c r="AR579" s="69"/>
      <c r="AS579" s="69"/>
      <c r="AT579" s="69"/>
      <c r="AU579" s="69"/>
      <c r="AV579" s="69"/>
    </row>
    <row r="580">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c r="AC580" s="69"/>
      <c r="AD580" s="69"/>
      <c r="AE580" s="69"/>
      <c r="AF580" s="69"/>
      <c r="AG580" s="69"/>
      <c r="AH580" s="69"/>
      <c r="AI580" s="69"/>
      <c r="AJ580" s="69"/>
      <c r="AK580" s="69"/>
      <c r="AL580" s="69"/>
      <c r="AM580" s="69"/>
      <c r="AN580" s="69"/>
      <c r="AO580" s="69"/>
      <c r="AP580" s="69"/>
      <c r="AQ580" s="69"/>
      <c r="AR580" s="69"/>
      <c r="AS580" s="69"/>
      <c r="AT580" s="69"/>
      <c r="AU580" s="69"/>
      <c r="AV580" s="69"/>
    </row>
    <row r="58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c r="AK581" s="69"/>
      <c r="AL581" s="69"/>
      <c r="AM581" s="69"/>
      <c r="AN581" s="69"/>
      <c r="AO581" s="69"/>
      <c r="AP581" s="69"/>
      <c r="AQ581" s="69"/>
      <c r="AR581" s="69"/>
      <c r="AS581" s="69"/>
      <c r="AT581" s="69"/>
      <c r="AU581" s="69"/>
      <c r="AV581" s="69"/>
    </row>
    <row r="582">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c r="AC582" s="69"/>
      <c r="AD582" s="69"/>
      <c r="AE582" s="69"/>
      <c r="AF582" s="69"/>
      <c r="AG582" s="69"/>
      <c r="AH582" s="69"/>
      <c r="AI582" s="69"/>
      <c r="AJ582" s="69"/>
      <c r="AK582" s="69"/>
      <c r="AL582" s="69"/>
      <c r="AM582" s="69"/>
      <c r="AN582" s="69"/>
      <c r="AO582" s="69"/>
      <c r="AP582" s="69"/>
      <c r="AQ582" s="69"/>
      <c r="AR582" s="69"/>
      <c r="AS582" s="69"/>
      <c r="AT582" s="69"/>
      <c r="AU582" s="69"/>
      <c r="AV582" s="69"/>
    </row>
    <row r="58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c r="AC583" s="69"/>
      <c r="AD583" s="69"/>
      <c r="AE583" s="69"/>
      <c r="AF583" s="69"/>
      <c r="AG583" s="69"/>
      <c r="AH583" s="69"/>
      <c r="AI583" s="69"/>
      <c r="AJ583" s="69"/>
      <c r="AK583" s="69"/>
      <c r="AL583" s="69"/>
      <c r="AM583" s="69"/>
      <c r="AN583" s="69"/>
      <c r="AO583" s="69"/>
      <c r="AP583" s="69"/>
      <c r="AQ583" s="69"/>
      <c r="AR583" s="69"/>
      <c r="AS583" s="69"/>
      <c r="AT583" s="69"/>
      <c r="AU583" s="69"/>
      <c r="AV583" s="69"/>
    </row>
    <row r="584">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c r="AC584" s="69"/>
      <c r="AD584" s="69"/>
      <c r="AE584" s="69"/>
      <c r="AF584" s="69"/>
      <c r="AG584" s="69"/>
      <c r="AH584" s="69"/>
      <c r="AI584" s="69"/>
      <c r="AJ584" s="69"/>
      <c r="AK584" s="69"/>
      <c r="AL584" s="69"/>
      <c r="AM584" s="69"/>
      <c r="AN584" s="69"/>
      <c r="AO584" s="69"/>
      <c r="AP584" s="69"/>
      <c r="AQ584" s="69"/>
      <c r="AR584" s="69"/>
      <c r="AS584" s="69"/>
      <c r="AT584" s="69"/>
      <c r="AU584" s="69"/>
      <c r="AV584" s="69"/>
    </row>
    <row r="58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c r="AC585" s="69"/>
      <c r="AD585" s="69"/>
      <c r="AE585" s="69"/>
      <c r="AF585" s="69"/>
      <c r="AG585" s="69"/>
      <c r="AH585" s="69"/>
      <c r="AI585" s="69"/>
      <c r="AJ585" s="69"/>
      <c r="AK585" s="69"/>
      <c r="AL585" s="69"/>
      <c r="AM585" s="69"/>
      <c r="AN585" s="69"/>
      <c r="AO585" s="69"/>
      <c r="AP585" s="69"/>
      <c r="AQ585" s="69"/>
      <c r="AR585" s="69"/>
      <c r="AS585" s="69"/>
      <c r="AT585" s="69"/>
      <c r="AU585" s="69"/>
      <c r="AV585" s="69"/>
    </row>
    <row r="586">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c r="AC586" s="69"/>
      <c r="AD586" s="69"/>
      <c r="AE586" s="69"/>
      <c r="AF586" s="69"/>
      <c r="AG586" s="69"/>
      <c r="AH586" s="69"/>
      <c r="AI586" s="69"/>
      <c r="AJ586" s="69"/>
      <c r="AK586" s="69"/>
      <c r="AL586" s="69"/>
      <c r="AM586" s="69"/>
      <c r="AN586" s="69"/>
      <c r="AO586" s="69"/>
      <c r="AP586" s="69"/>
      <c r="AQ586" s="69"/>
      <c r="AR586" s="69"/>
      <c r="AS586" s="69"/>
      <c r="AT586" s="69"/>
      <c r="AU586" s="69"/>
      <c r="AV586" s="69"/>
    </row>
    <row r="587">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c r="AC587" s="69"/>
      <c r="AD587" s="69"/>
      <c r="AE587" s="69"/>
      <c r="AF587" s="69"/>
      <c r="AG587" s="69"/>
      <c r="AH587" s="69"/>
      <c r="AI587" s="69"/>
      <c r="AJ587" s="69"/>
      <c r="AK587" s="69"/>
      <c r="AL587" s="69"/>
      <c r="AM587" s="69"/>
      <c r="AN587" s="69"/>
      <c r="AO587" s="69"/>
      <c r="AP587" s="69"/>
      <c r="AQ587" s="69"/>
      <c r="AR587" s="69"/>
      <c r="AS587" s="69"/>
      <c r="AT587" s="69"/>
      <c r="AU587" s="69"/>
      <c r="AV587" s="69"/>
    </row>
    <row r="588">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c r="AC588" s="69"/>
      <c r="AD588" s="69"/>
      <c r="AE588" s="69"/>
      <c r="AF588" s="69"/>
      <c r="AG588" s="69"/>
      <c r="AH588" s="69"/>
      <c r="AI588" s="69"/>
      <c r="AJ588" s="69"/>
      <c r="AK588" s="69"/>
      <c r="AL588" s="69"/>
      <c r="AM588" s="69"/>
      <c r="AN588" s="69"/>
      <c r="AO588" s="69"/>
      <c r="AP588" s="69"/>
      <c r="AQ588" s="69"/>
      <c r="AR588" s="69"/>
      <c r="AS588" s="69"/>
      <c r="AT588" s="69"/>
      <c r="AU588" s="69"/>
      <c r="AV588" s="69"/>
    </row>
    <row r="589">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c r="AC589" s="69"/>
      <c r="AD589" s="69"/>
      <c r="AE589" s="69"/>
      <c r="AF589" s="69"/>
      <c r="AG589" s="69"/>
      <c r="AH589" s="69"/>
      <c r="AI589" s="69"/>
      <c r="AJ589" s="69"/>
      <c r="AK589" s="69"/>
      <c r="AL589" s="69"/>
      <c r="AM589" s="69"/>
      <c r="AN589" s="69"/>
      <c r="AO589" s="69"/>
      <c r="AP589" s="69"/>
      <c r="AQ589" s="69"/>
      <c r="AR589" s="69"/>
      <c r="AS589" s="69"/>
      <c r="AT589" s="69"/>
      <c r="AU589" s="69"/>
      <c r="AV589" s="69"/>
    </row>
    <row r="590">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c r="AC590" s="69"/>
      <c r="AD590" s="69"/>
      <c r="AE590" s="69"/>
      <c r="AF590" s="69"/>
      <c r="AG590" s="69"/>
      <c r="AH590" s="69"/>
      <c r="AI590" s="69"/>
      <c r="AJ590" s="69"/>
      <c r="AK590" s="69"/>
      <c r="AL590" s="69"/>
      <c r="AM590" s="69"/>
      <c r="AN590" s="69"/>
      <c r="AO590" s="69"/>
      <c r="AP590" s="69"/>
      <c r="AQ590" s="69"/>
      <c r="AR590" s="69"/>
      <c r="AS590" s="69"/>
      <c r="AT590" s="69"/>
      <c r="AU590" s="69"/>
      <c r="AV590" s="69"/>
    </row>
    <row r="59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c r="AC591" s="69"/>
      <c r="AD591" s="69"/>
      <c r="AE591" s="69"/>
      <c r="AF591" s="69"/>
      <c r="AG591" s="69"/>
      <c r="AH591" s="69"/>
      <c r="AI591" s="69"/>
      <c r="AJ591" s="69"/>
      <c r="AK591" s="69"/>
      <c r="AL591" s="69"/>
      <c r="AM591" s="69"/>
      <c r="AN591" s="69"/>
      <c r="AO591" s="69"/>
      <c r="AP591" s="69"/>
      <c r="AQ591" s="69"/>
      <c r="AR591" s="69"/>
      <c r="AS591" s="69"/>
      <c r="AT591" s="69"/>
      <c r="AU591" s="69"/>
      <c r="AV591" s="69"/>
    </row>
    <row r="592">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c r="AC592" s="69"/>
      <c r="AD592" s="69"/>
      <c r="AE592" s="69"/>
      <c r="AF592" s="69"/>
      <c r="AG592" s="69"/>
      <c r="AH592" s="69"/>
      <c r="AI592" s="69"/>
      <c r="AJ592" s="69"/>
      <c r="AK592" s="69"/>
      <c r="AL592" s="69"/>
      <c r="AM592" s="69"/>
      <c r="AN592" s="69"/>
      <c r="AO592" s="69"/>
      <c r="AP592" s="69"/>
      <c r="AQ592" s="69"/>
      <c r="AR592" s="69"/>
      <c r="AS592" s="69"/>
      <c r="AT592" s="69"/>
      <c r="AU592" s="69"/>
      <c r="AV592" s="69"/>
    </row>
    <row r="59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c r="AC593" s="69"/>
      <c r="AD593" s="69"/>
      <c r="AE593" s="69"/>
      <c r="AF593" s="69"/>
      <c r="AG593" s="69"/>
      <c r="AH593" s="69"/>
      <c r="AI593" s="69"/>
      <c r="AJ593" s="69"/>
      <c r="AK593" s="69"/>
      <c r="AL593" s="69"/>
      <c r="AM593" s="69"/>
      <c r="AN593" s="69"/>
      <c r="AO593" s="69"/>
      <c r="AP593" s="69"/>
      <c r="AQ593" s="69"/>
      <c r="AR593" s="69"/>
      <c r="AS593" s="69"/>
      <c r="AT593" s="69"/>
      <c r="AU593" s="69"/>
      <c r="AV593" s="69"/>
    </row>
    <row r="594">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c r="AC594" s="69"/>
      <c r="AD594" s="69"/>
      <c r="AE594" s="69"/>
      <c r="AF594" s="69"/>
      <c r="AG594" s="69"/>
      <c r="AH594" s="69"/>
      <c r="AI594" s="69"/>
      <c r="AJ594" s="69"/>
      <c r="AK594" s="69"/>
      <c r="AL594" s="69"/>
      <c r="AM594" s="69"/>
      <c r="AN594" s="69"/>
      <c r="AO594" s="69"/>
      <c r="AP594" s="69"/>
      <c r="AQ594" s="69"/>
      <c r="AR594" s="69"/>
      <c r="AS594" s="69"/>
      <c r="AT594" s="69"/>
      <c r="AU594" s="69"/>
      <c r="AV594" s="69"/>
    </row>
    <row r="59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c r="AC595" s="69"/>
      <c r="AD595" s="69"/>
      <c r="AE595" s="69"/>
      <c r="AF595" s="69"/>
      <c r="AG595" s="69"/>
      <c r="AH595" s="69"/>
      <c r="AI595" s="69"/>
      <c r="AJ595" s="69"/>
      <c r="AK595" s="69"/>
      <c r="AL595" s="69"/>
      <c r="AM595" s="69"/>
      <c r="AN595" s="69"/>
      <c r="AO595" s="69"/>
      <c r="AP595" s="69"/>
      <c r="AQ595" s="69"/>
      <c r="AR595" s="69"/>
      <c r="AS595" s="69"/>
      <c r="AT595" s="69"/>
      <c r="AU595" s="69"/>
      <c r="AV595" s="69"/>
    </row>
    <row r="596">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c r="AC596" s="69"/>
      <c r="AD596" s="69"/>
      <c r="AE596" s="69"/>
      <c r="AF596" s="69"/>
      <c r="AG596" s="69"/>
      <c r="AH596" s="69"/>
      <c r="AI596" s="69"/>
      <c r="AJ596" s="69"/>
      <c r="AK596" s="69"/>
      <c r="AL596" s="69"/>
      <c r="AM596" s="69"/>
      <c r="AN596" s="69"/>
      <c r="AO596" s="69"/>
      <c r="AP596" s="69"/>
      <c r="AQ596" s="69"/>
      <c r="AR596" s="69"/>
      <c r="AS596" s="69"/>
      <c r="AT596" s="69"/>
      <c r="AU596" s="69"/>
      <c r="AV596" s="69"/>
    </row>
    <row r="597">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c r="AK597" s="69"/>
      <c r="AL597" s="69"/>
      <c r="AM597" s="69"/>
      <c r="AN597" s="69"/>
      <c r="AO597" s="69"/>
      <c r="AP597" s="69"/>
      <c r="AQ597" s="69"/>
      <c r="AR597" s="69"/>
      <c r="AS597" s="69"/>
      <c r="AT597" s="69"/>
      <c r="AU597" s="69"/>
      <c r="AV597" s="69"/>
    </row>
    <row r="598">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c r="AC598" s="69"/>
      <c r="AD598" s="69"/>
      <c r="AE598" s="69"/>
      <c r="AF598" s="69"/>
      <c r="AG598" s="69"/>
      <c r="AH598" s="69"/>
      <c r="AI598" s="69"/>
      <c r="AJ598" s="69"/>
      <c r="AK598" s="69"/>
      <c r="AL598" s="69"/>
      <c r="AM598" s="69"/>
      <c r="AN598" s="69"/>
      <c r="AO598" s="69"/>
      <c r="AP598" s="69"/>
      <c r="AQ598" s="69"/>
      <c r="AR598" s="69"/>
      <c r="AS598" s="69"/>
      <c r="AT598" s="69"/>
      <c r="AU598" s="69"/>
      <c r="AV598" s="69"/>
    </row>
    <row r="599">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c r="AC599" s="69"/>
      <c r="AD599" s="69"/>
      <c r="AE599" s="69"/>
      <c r="AF599" s="69"/>
      <c r="AG599" s="69"/>
      <c r="AH599" s="69"/>
      <c r="AI599" s="69"/>
      <c r="AJ599" s="69"/>
      <c r="AK599" s="69"/>
      <c r="AL599" s="69"/>
      <c r="AM599" s="69"/>
      <c r="AN599" s="69"/>
      <c r="AO599" s="69"/>
      <c r="AP599" s="69"/>
      <c r="AQ599" s="69"/>
      <c r="AR599" s="69"/>
      <c r="AS599" s="69"/>
      <c r="AT599" s="69"/>
      <c r="AU599" s="69"/>
      <c r="AV599" s="69"/>
    </row>
    <row r="600">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c r="AC600" s="69"/>
      <c r="AD600" s="69"/>
      <c r="AE600" s="69"/>
      <c r="AF600" s="69"/>
      <c r="AG600" s="69"/>
      <c r="AH600" s="69"/>
      <c r="AI600" s="69"/>
      <c r="AJ600" s="69"/>
      <c r="AK600" s="69"/>
      <c r="AL600" s="69"/>
      <c r="AM600" s="69"/>
      <c r="AN600" s="69"/>
      <c r="AO600" s="69"/>
      <c r="AP600" s="69"/>
      <c r="AQ600" s="69"/>
      <c r="AR600" s="69"/>
      <c r="AS600" s="69"/>
      <c r="AT600" s="69"/>
      <c r="AU600" s="69"/>
      <c r="AV600" s="69"/>
    </row>
    <row r="60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c r="AC601" s="69"/>
      <c r="AD601" s="69"/>
      <c r="AE601" s="69"/>
      <c r="AF601" s="69"/>
      <c r="AG601" s="69"/>
      <c r="AH601" s="69"/>
      <c r="AI601" s="69"/>
      <c r="AJ601" s="69"/>
      <c r="AK601" s="69"/>
      <c r="AL601" s="69"/>
      <c r="AM601" s="69"/>
      <c r="AN601" s="69"/>
      <c r="AO601" s="69"/>
      <c r="AP601" s="69"/>
      <c r="AQ601" s="69"/>
      <c r="AR601" s="69"/>
      <c r="AS601" s="69"/>
      <c r="AT601" s="69"/>
      <c r="AU601" s="69"/>
      <c r="AV601" s="69"/>
    </row>
    <row r="602">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c r="AC602" s="69"/>
      <c r="AD602" s="69"/>
      <c r="AE602" s="69"/>
      <c r="AF602" s="69"/>
      <c r="AG602" s="69"/>
      <c r="AH602" s="69"/>
      <c r="AI602" s="69"/>
      <c r="AJ602" s="69"/>
      <c r="AK602" s="69"/>
      <c r="AL602" s="69"/>
      <c r="AM602" s="69"/>
      <c r="AN602" s="69"/>
      <c r="AO602" s="69"/>
      <c r="AP602" s="69"/>
      <c r="AQ602" s="69"/>
      <c r="AR602" s="69"/>
      <c r="AS602" s="69"/>
      <c r="AT602" s="69"/>
      <c r="AU602" s="69"/>
      <c r="AV602" s="69"/>
    </row>
    <row r="6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c r="AC603" s="69"/>
      <c r="AD603" s="69"/>
      <c r="AE603" s="69"/>
      <c r="AF603" s="69"/>
      <c r="AG603" s="69"/>
      <c r="AH603" s="69"/>
      <c r="AI603" s="69"/>
      <c r="AJ603" s="69"/>
      <c r="AK603" s="69"/>
      <c r="AL603" s="69"/>
      <c r="AM603" s="69"/>
      <c r="AN603" s="69"/>
      <c r="AO603" s="69"/>
      <c r="AP603" s="69"/>
      <c r="AQ603" s="69"/>
      <c r="AR603" s="69"/>
      <c r="AS603" s="69"/>
      <c r="AT603" s="69"/>
      <c r="AU603" s="69"/>
      <c r="AV603" s="69"/>
    </row>
    <row r="604">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c r="AC604" s="69"/>
      <c r="AD604" s="69"/>
      <c r="AE604" s="69"/>
      <c r="AF604" s="69"/>
      <c r="AG604" s="69"/>
      <c r="AH604" s="69"/>
      <c r="AI604" s="69"/>
      <c r="AJ604" s="69"/>
      <c r="AK604" s="69"/>
      <c r="AL604" s="69"/>
      <c r="AM604" s="69"/>
      <c r="AN604" s="69"/>
      <c r="AO604" s="69"/>
      <c r="AP604" s="69"/>
      <c r="AQ604" s="69"/>
      <c r="AR604" s="69"/>
      <c r="AS604" s="69"/>
      <c r="AT604" s="69"/>
      <c r="AU604" s="69"/>
      <c r="AV604" s="69"/>
    </row>
    <row r="60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c r="AC605" s="69"/>
      <c r="AD605" s="69"/>
      <c r="AE605" s="69"/>
      <c r="AF605" s="69"/>
      <c r="AG605" s="69"/>
      <c r="AH605" s="69"/>
      <c r="AI605" s="69"/>
      <c r="AJ605" s="69"/>
      <c r="AK605" s="69"/>
      <c r="AL605" s="69"/>
      <c r="AM605" s="69"/>
      <c r="AN605" s="69"/>
      <c r="AO605" s="69"/>
      <c r="AP605" s="69"/>
      <c r="AQ605" s="69"/>
      <c r="AR605" s="69"/>
      <c r="AS605" s="69"/>
      <c r="AT605" s="69"/>
      <c r="AU605" s="69"/>
      <c r="AV605" s="69"/>
    </row>
    <row r="606">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c r="AC606" s="69"/>
      <c r="AD606" s="69"/>
      <c r="AE606" s="69"/>
      <c r="AF606" s="69"/>
      <c r="AG606" s="69"/>
      <c r="AH606" s="69"/>
      <c r="AI606" s="69"/>
      <c r="AJ606" s="69"/>
      <c r="AK606" s="69"/>
      <c r="AL606" s="69"/>
      <c r="AM606" s="69"/>
      <c r="AN606" s="69"/>
      <c r="AO606" s="69"/>
      <c r="AP606" s="69"/>
      <c r="AQ606" s="69"/>
      <c r="AR606" s="69"/>
      <c r="AS606" s="69"/>
      <c r="AT606" s="69"/>
      <c r="AU606" s="69"/>
      <c r="AV606" s="69"/>
    </row>
    <row r="607">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c r="AC607" s="69"/>
      <c r="AD607" s="69"/>
      <c r="AE607" s="69"/>
      <c r="AF607" s="69"/>
      <c r="AG607" s="69"/>
      <c r="AH607" s="69"/>
      <c r="AI607" s="69"/>
      <c r="AJ607" s="69"/>
      <c r="AK607" s="69"/>
      <c r="AL607" s="69"/>
      <c r="AM607" s="69"/>
      <c r="AN607" s="69"/>
      <c r="AO607" s="69"/>
      <c r="AP607" s="69"/>
      <c r="AQ607" s="69"/>
      <c r="AR607" s="69"/>
      <c r="AS607" s="69"/>
      <c r="AT607" s="69"/>
      <c r="AU607" s="69"/>
      <c r="AV607" s="69"/>
    </row>
    <row r="608">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c r="AC608" s="69"/>
      <c r="AD608" s="69"/>
      <c r="AE608" s="69"/>
      <c r="AF608" s="69"/>
      <c r="AG608" s="69"/>
      <c r="AH608" s="69"/>
      <c r="AI608" s="69"/>
      <c r="AJ608" s="69"/>
      <c r="AK608" s="69"/>
      <c r="AL608" s="69"/>
      <c r="AM608" s="69"/>
      <c r="AN608" s="69"/>
      <c r="AO608" s="69"/>
      <c r="AP608" s="69"/>
      <c r="AQ608" s="69"/>
      <c r="AR608" s="69"/>
      <c r="AS608" s="69"/>
      <c r="AT608" s="69"/>
      <c r="AU608" s="69"/>
      <c r="AV608" s="69"/>
    </row>
    <row r="609">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c r="AK609" s="69"/>
      <c r="AL609" s="69"/>
      <c r="AM609" s="69"/>
      <c r="AN609" s="69"/>
      <c r="AO609" s="69"/>
      <c r="AP609" s="69"/>
      <c r="AQ609" s="69"/>
      <c r="AR609" s="69"/>
      <c r="AS609" s="69"/>
      <c r="AT609" s="69"/>
      <c r="AU609" s="69"/>
      <c r="AV609" s="69"/>
    </row>
    <row r="610">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c r="AC610" s="69"/>
      <c r="AD610" s="69"/>
      <c r="AE610" s="69"/>
      <c r="AF610" s="69"/>
      <c r="AG610" s="69"/>
      <c r="AH610" s="69"/>
      <c r="AI610" s="69"/>
      <c r="AJ610" s="69"/>
      <c r="AK610" s="69"/>
      <c r="AL610" s="69"/>
      <c r="AM610" s="69"/>
      <c r="AN610" s="69"/>
      <c r="AO610" s="69"/>
      <c r="AP610" s="69"/>
      <c r="AQ610" s="69"/>
      <c r="AR610" s="69"/>
      <c r="AS610" s="69"/>
      <c r="AT610" s="69"/>
      <c r="AU610" s="69"/>
      <c r="AV610" s="69"/>
    </row>
    <row r="61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c r="AC611" s="69"/>
      <c r="AD611" s="69"/>
      <c r="AE611" s="69"/>
      <c r="AF611" s="69"/>
      <c r="AG611" s="69"/>
      <c r="AH611" s="69"/>
      <c r="AI611" s="69"/>
      <c r="AJ611" s="69"/>
      <c r="AK611" s="69"/>
      <c r="AL611" s="69"/>
      <c r="AM611" s="69"/>
      <c r="AN611" s="69"/>
      <c r="AO611" s="69"/>
      <c r="AP611" s="69"/>
      <c r="AQ611" s="69"/>
      <c r="AR611" s="69"/>
      <c r="AS611" s="69"/>
      <c r="AT611" s="69"/>
      <c r="AU611" s="69"/>
      <c r="AV611" s="69"/>
    </row>
    <row r="612">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c r="AC612" s="69"/>
      <c r="AD612" s="69"/>
      <c r="AE612" s="69"/>
      <c r="AF612" s="69"/>
      <c r="AG612" s="69"/>
      <c r="AH612" s="69"/>
      <c r="AI612" s="69"/>
      <c r="AJ612" s="69"/>
      <c r="AK612" s="69"/>
      <c r="AL612" s="69"/>
      <c r="AM612" s="69"/>
      <c r="AN612" s="69"/>
      <c r="AO612" s="69"/>
      <c r="AP612" s="69"/>
      <c r="AQ612" s="69"/>
      <c r="AR612" s="69"/>
      <c r="AS612" s="69"/>
      <c r="AT612" s="69"/>
      <c r="AU612" s="69"/>
      <c r="AV612" s="69"/>
    </row>
    <row r="61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c r="AC613" s="69"/>
      <c r="AD613" s="69"/>
      <c r="AE613" s="69"/>
      <c r="AF613" s="69"/>
      <c r="AG613" s="69"/>
      <c r="AH613" s="69"/>
      <c r="AI613" s="69"/>
      <c r="AJ613" s="69"/>
      <c r="AK613" s="69"/>
      <c r="AL613" s="69"/>
      <c r="AM613" s="69"/>
      <c r="AN613" s="69"/>
      <c r="AO613" s="69"/>
      <c r="AP613" s="69"/>
      <c r="AQ613" s="69"/>
      <c r="AR613" s="69"/>
      <c r="AS613" s="69"/>
      <c r="AT613" s="69"/>
      <c r="AU613" s="69"/>
      <c r="AV613" s="69"/>
    </row>
    <row r="614">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c r="AC614" s="69"/>
      <c r="AD614" s="69"/>
      <c r="AE614" s="69"/>
      <c r="AF614" s="69"/>
      <c r="AG614" s="69"/>
      <c r="AH614" s="69"/>
      <c r="AI614" s="69"/>
      <c r="AJ614" s="69"/>
      <c r="AK614" s="69"/>
      <c r="AL614" s="69"/>
      <c r="AM614" s="69"/>
      <c r="AN614" s="69"/>
      <c r="AO614" s="69"/>
      <c r="AP614" s="69"/>
      <c r="AQ614" s="69"/>
      <c r="AR614" s="69"/>
      <c r="AS614" s="69"/>
      <c r="AT614" s="69"/>
      <c r="AU614" s="69"/>
      <c r="AV614" s="69"/>
    </row>
    <row r="61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c r="AC615" s="69"/>
      <c r="AD615" s="69"/>
      <c r="AE615" s="69"/>
      <c r="AF615" s="69"/>
      <c r="AG615" s="69"/>
      <c r="AH615" s="69"/>
      <c r="AI615" s="69"/>
      <c r="AJ615" s="69"/>
      <c r="AK615" s="69"/>
      <c r="AL615" s="69"/>
      <c r="AM615" s="69"/>
      <c r="AN615" s="69"/>
      <c r="AO615" s="69"/>
      <c r="AP615" s="69"/>
      <c r="AQ615" s="69"/>
      <c r="AR615" s="69"/>
      <c r="AS615" s="69"/>
      <c r="AT615" s="69"/>
      <c r="AU615" s="69"/>
      <c r="AV615" s="69"/>
    </row>
    <row r="616">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c r="AC616" s="69"/>
      <c r="AD616" s="69"/>
      <c r="AE616" s="69"/>
      <c r="AF616" s="69"/>
      <c r="AG616" s="69"/>
      <c r="AH616" s="69"/>
      <c r="AI616" s="69"/>
      <c r="AJ616" s="69"/>
      <c r="AK616" s="69"/>
      <c r="AL616" s="69"/>
      <c r="AM616" s="69"/>
      <c r="AN616" s="69"/>
      <c r="AO616" s="69"/>
      <c r="AP616" s="69"/>
      <c r="AQ616" s="69"/>
      <c r="AR616" s="69"/>
      <c r="AS616" s="69"/>
      <c r="AT616" s="69"/>
      <c r="AU616" s="69"/>
      <c r="AV616" s="69"/>
    </row>
    <row r="617">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c r="AC617" s="69"/>
      <c r="AD617" s="69"/>
      <c r="AE617" s="69"/>
      <c r="AF617" s="69"/>
      <c r="AG617" s="69"/>
      <c r="AH617" s="69"/>
      <c r="AI617" s="69"/>
      <c r="AJ617" s="69"/>
      <c r="AK617" s="69"/>
      <c r="AL617" s="69"/>
      <c r="AM617" s="69"/>
      <c r="AN617" s="69"/>
      <c r="AO617" s="69"/>
      <c r="AP617" s="69"/>
      <c r="AQ617" s="69"/>
      <c r="AR617" s="69"/>
      <c r="AS617" s="69"/>
      <c r="AT617" s="69"/>
      <c r="AU617" s="69"/>
      <c r="AV617" s="69"/>
    </row>
    <row r="618">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c r="AD618" s="69"/>
      <c r="AE618" s="69"/>
      <c r="AF618" s="69"/>
      <c r="AG618" s="69"/>
      <c r="AH618" s="69"/>
      <c r="AI618" s="69"/>
      <c r="AJ618" s="69"/>
      <c r="AK618" s="69"/>
      <c r="AL618" s="69"/>
      <c r="AM618" s="69"/>
      <c r="AN618" s="69"/>
      <c r="AO618" s="69"/>
      <c r="AP618" s="69"/>
      <c r="AQ618" s="69"/>
      <c r="AR618" s="69"/>
      <c r="AS618" s="69"/>
      <c r="AT618" s="69"/>
      <c r="AU618" s="69"/>
      <c r="AV618" s="69"/>
    </row>
    <row r="619">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c r="AC619" s="69"/>
      <c r="AD619" s="69"/>
      <c r="AE619" s="69"/>
      <c r="AF619" s="69"/>
      <c r="AG619" s="69"/>
      <c r="AH619" s="69"/>
      <c r="AI619" s="69"/>
      <c r="AJ619" s="69"/>
      <c r="AK619" s="69"/>
      <c r="AL619" s="69"/>
      <c r="AM619" s="69"/>
      <c r="AN619" s="69"/>
      <c r="AO619" s="69"/>
      <c r="AP619" s="69"/>
      <c r="AQ619" s="69"/>
      <c r="AR619" s="69"/>
      <c r="AS619" s="69"/>
      <c r="AT619" s="69"/>
      <c r="AU619" s="69"/>
      <c r="AV619" s="69"/>
    </row>
    <row r="620">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c r="AC620" s="69"/>
      <c r="AD620" s="69"/>
      <c r="AE620" s="69"/>
      <c r="AF620" s="69"/>
      <c r="AG620" s="69"/>
      <c r="AH620" s="69"/>
      <c r="AI620" s="69"/>
      <c r="AJ620" s="69"/>
      <c r="AK620" s="69"/>
      <c r="AL620" s="69"/>
      <c r="AM620" s="69"/>
      <c r="AN620" s="69"/>
      <c r="AO620" s="69"/>
      <c r="AP620" s="69"/>
      <c r="AQ620" s="69"/>
      <c r="AR620" s="69"/>
      <c r="AS620" s="69"/>
      <c r="AT620" s="69"/>
      <c r="AU620" s="69"/>
      <c r="AV620" s="69"/>
    </row>
    <row r="62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c r="AC621" s="69"/>
      <c r="AD621" s="69"/>
      <c r="AE621" s="69"/>
      <c r="AF621" s="69"/>
      <c r="AG621" s="69"/>
      <c r="AH621" s="69"/>
      <c r="AI621" s="69"/>
      <c r="AJ621" s="69"/>
      <c r="AK621" s="69"/>
      <c r="AL621" s="69"/>
      <c r="AM621" s="69"/>
      <c r="AN621" s="69"/>
      <c r="AO621" s="69"/>
      <c r="AP621" s="69"/>
      <c r="AQ621" s="69"/>
      <c r="AR621" s="69"/>
      <c r="AS621" s="69"/>
      <c r="AT621" s="69"/>
      <c r="AU621" s="69"/>
      <c r="AV621" s="69"/>
    </row>
    <row r="622">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c r="AC622" s="69"/>
      <c r="AD622" s="69"/>
      <c r="AE622" s="69"/>
      <c r="AF622" s="69"/>
      <c r="AG622" s="69"/>
      <c r="AH622" s="69"/>
      <c r="AI622" s="69"/>
      <c r="AJ622" s="69"/>
      <c r="AK622" s="69"/>
      <c r="AL622" s="69"/>
      <c r="AM622" s="69"/>
      <c r="AN622" s="69"/>
      <c r="AO622" s="69"/>
      <c r="AP622" s="69"/>
      <c r="AQ622" s="69"/>
      <c r="AR622" s="69"/>
      <c r="AS622" s="69"/>
      <c r="AT622" s="69"/>
      <c r="AU622" s="69"/>
      <c r="AV622" s="69"/>
    </row>
    <row r="62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c r="AC623" s="69"/>
      <c r="AD623" s="69"/>
      <c r="AE623" s="69"/>
      <c r="AF623" s="69"/>
      <c r="AG623" s="69"/>
      <c r="AH623" s="69"/>
      <c r="AI623" s="69"/>
      <c r="AJ623" s="69"/>
      <c r="AK623" s="69"/>
      <c r="AL623" s="69"/>
      <c r="AM623" s="69"/>
      <c r="AN623" s="69"/>
      <c r="AO623" s="69"/>
      <c r="AP623" s="69"/>
      <c r="AQ623" s="69"/>
      <c r="AR623" s="69"/>
      <c r="AS623" s="69"/>
      <c r="AT623" s="69"/>
      <c r="AU623" s="69"/>
      <c r="AV623" s="69"/>
    </row>
    <row r="624">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c r="AG624" s="69"/>
      <c r="AH624" s="69"/>
      <c r="AI624" s="69"/>
      <c r="AJ624" s="69"/>
      <c r="AK624" s="69"/>
      <c r="AL624" s="69"/>
      <c r="AM624" s="69"/>
      <c r="AN624" s="69"/>
      <c r="AO624" s="69"/>
      <c r="AP624" s="69"/>
      <c r="AQ624" s="69"/>
      <c r="AR624" s="69"/>
      <c r="AS624" s="69"/>
      <c r="AT624" s="69"/>
      <c r="AU624" s="69"/>
      <c r="AV624" s="69"/>
    </row>
    <row r="6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c r="AC625" s="69"/>
      <c r="AD625" s="69"/>
      <c r="AE625" s="69"/>
      <c r="AF625" s="69"/>
      <c r="AG625" s="69"/>
      <c r="AH625" s="69"/>
      <c r="AI625" s="69"/>
      <c r="AJ625" s="69"/>
      <c r="AK625" s="69"/>
      <c r="AL625" s="69"/>
      <c r="AM625" s="69"/>
      <c r="AN625" s="69"/>
      <c r="AO625" s="69"/>
      <c r="AP625" s="69"/>
      <c r="AQ625" s="69"/>
      <c r="AR625" s="69"/>
      <c r="AS625" s="69"/>
      <c r="AT625" s="69"/>
      <c r="AU625" s="69"/>
      <c r="AV625" s="69"/>
    </row>
    <row r="626">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c r="AC626" s="69"/>
      <c r="AD626" s="69"/>
      <c r="AE626" s="69"/>
      <c r="AF626" s="69"/>
      <c r="AG626" s="69"/>
      <c r="AH626" s="69"/>
      <c r="AI626" s="69"/>
      <c r="AJ626" s="69"/>
      <c r="AK626" s="69"/>
      <c r="AL626" s="69"/>
      <c r="AM626" s="69"/>
      <c r="AN626" s="69"/>
      <c r="AO626" s="69"/>
      <c r="AP626" s="69"/>
      <c r="AQ626" s="69"/>
      <c r="AR626" s="69"/>
      <c r="AS626" s="69"/>
      <c r="AT626" s="69"/>
      <c r="AU626" s="69"/>
      <c r="AV626" s="69"/>
    </row>
    <row r="627">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c r="AC627" s="69"/>
      <c r="AD627" s="69"/>
      <c r="AE627" s="69"/>
      <c r="AF627" s="69"/>
      <c r="AG627" s="69"/>
      <c r="AH627" s="69"/>
      <c r="AI627" s="69"/>
      <c r="AJ627" s="69"/>
      <c r="AK627" s="69"/>
      <c r="AL627" s="69"/>
      <c r="AM627" s="69"/>
      <c r="AN627" s="69"/>
      <c r="AO627" s="69"/>
      <c r="AP627" s="69"/>
      <c r="AQ627" s="69"/>
      <c r="AR627" s="69"/>
      <c r="AS627" s="69"/>
      <c r="AT627" s="69"/>
      <c r="AU627" s="69"/>
      <c r="AV627" s="69"/>
    </row>
    <row r="628">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c r="AC628" s="69"/>
      <c r="AD628" s="69"/>
      <c r="AE628" s="69"/>
      <c r="AF628" s="69"/>
      <c r="AG628" s="69"/>
      <c r="AH628" s="69"/>
      <c r="AI628" s="69"/>
      <c r="AJ628" s="69"/>
      <c r="AK628" s="69"/>
      <c r="AL628" s="69"/>
      <c r="AM628" s="69"/>
      <c r="AN628" s="69"/>
      <c r="AO628" s="69"/>
      <c r="AP628" s="69"/>
      <c r="AQ628" s="69"/>
      <c r="AR628" s="69"/>
      <c r="AS628" s="69"/>
      <c r="AT628" s="69"/>
      <c r="AU628" s="69"/>
      <c r="AV628" s="69"/>
    </row>
    <row r="629">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c r="AC629" s="69"/>
      <c r="AD629" s="69"/>
      <c r="AE629" s="69"/>
      <c r="AF629" s="69"/>
      <c r="AG629" s="69"/>
      <c r="AH629" s="69"/>
      <c r="AI629" s="69"/>
      <c r="AJ629" s="69"/>
      <c r="AK629" s="69"/>
      <c r="AL629" s="69"/>
      <c r="AM629" s="69"/>
      <c r="AN629" s="69"/>
      <c r="AO629" s="69"/>
      <c r="AP629" s="69"/>
      <c r="AQ629" s="69"/>
      <c r="AR629" s="69"/>
      <c r="AS629" s="69"/>
      <c r="AT629" s="69"/>
      <c r="AU629" s="69"/>
      <c r="AV629" s="69"/>
    </row>
    <row r="630">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c r="AC630" s="69"/>
      <c r="AD630" s="69"/>
      <c r="AE630" s="69"/>
      <c r="AF630" s="69"/>
      <c r="AG630" s="69"/>
      <c r="AH630" s="69"/>
      <c r="AI630" s="69"/>
      <c r="AJ630" s="69"/>
      <c r="AK630" s="69"/>
      <c r="AL630" s="69"/>
      <c r="AM630" s="69"/>
      <c r="AN630" s="69"/>
      <c r="AO630" s="69"/>
      <c r="AP630" s="69"/>
      <c r="AQ630" s="69"/>
      <c r="AR630" s="69"/>
      <c r="AS630" s="69"/>
      <c r="AT630" s="69"/>
      <c r="AU630" s="69"/>
      <c r="AV630" s="69"/>
    </row>
    <row r="63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c r="AC631" s="69"/>
      <c r="AD631" s="69"/>
      <c r="AE631" s="69"/>
      <c r="AF631" s="69"/>
      <c r="AG631" s="69"/>
      <c r="AH631" s="69"/>
      <c r="AI631" s="69"/>
      <c r="AJ631" s="69"/>
      <c r="AK631" s="69"/>
      <c r="AL631" s="69"/>
      <c r="AM631" s="69"/>
      <c r="AN631" s="69"/>
      <c r="AO631" s="69"/>
      <c r="AP631" s="69"/>
      <c r="AQ631" s="69"/>
      <c r="AR631" s="69"/>
      <c r="AS631" s="69"/>
      <c r="AT631" s="69"/>
      <c r="AU631" s="69"/>
      <c r="AV631" s="69"/>
    </row>
    <row r="632">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c r="AC632" s="69"/>
      <c r="AD632" s="69"/>
      <c r="AE632" s="69"/>
      <c r="AF632" s="69"/>
      <c r="AG632" s="69"/>
      <c r="AH632" s="69"/>
      <c r="AI632" s="69"/>
      <c r="AJ632" s="69"/>
      <c r="AK632" s="69"/>
      <c r="AL632" s="69"/>
      <c r="AM632" s="69"/>
      <c r="AN632" s="69"/>
      <c r="AO632" s="69"/>
      <c r="AP632" s="69"/>
      <c r="AQ632" s="69"/>
      <c r="AR632" s="69"/>
      <c r="AS632" s="69"/>
      <c r="AT632" s="69"/>
      <c r="AU632" s="69"/>
      <c r="AV632" s="69"/>
    </row>
    <row r="63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c r="AC633" s="69"/>
      <c r="AD633" s="69"/>
      <c r="AE633" s="69"/>
      <c r="AF633" s="69"/>
      <c r="AG633" s="69"/>
      <c r="AH633" s="69"/>
      <c r="AI633" s="69"/>
      <c r="AJ633" s="69"/>
      <c r="AK633" s="69"/>
      <c r="AL633" s="69"/>
      <c r="AM633" s="69"/>
      <c r="AN633" s="69"/>
      <c r="AO633" s="69"/>
      <c r="AP633" s="69"/>
      <c r="AQ633" s="69"/>
      <c r="AR633" s="69"/>
      <c r="AS633" s="69"/>
      <c r="AT633" s="69"/>
      <c r="AU633" s="69"/>
      <c r="AV633" s="69"/>
    </row>
    <row r="634">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c r="AC634" s="69"/>
      <c r="AD634" s="69"/>
      <c r="AE634" s="69"/>
      <c r="AF634" s="69"/>
      <c r="AG634" s="69"/>
      <c r="AH634" s="69"/>
      <c r="AI634" s="69"/>
      <c r="AJ634" s="69"/>
      <c r="AK634" s="69"/>
      <c r="AL634" s="69"/>
      <c r="AM634" s="69"/>
      <c r="AN634" s="69"/>
      <c r="AO634" s="69"/>
      <c r="AP634" s="69"/>
      <c r="AQ634" s="69"/>
      <c r="AR634" s="69"/>
      <c r="AS634" s="69"/>
      <c r="AT634" s="69"/>
      <c r="AU634" s="69"/>
      <c r="AV634" s="69"/>
    </row>
    <row r="6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c r="AC635" s="69"/>
      <c r="AD635" s="69"/>
      <c r="AE635" s="69"/>
      <c r="AF635" s="69"/>
      <c r="AG635" s="69"/>
      <c r="AH635" s="69"/>
      <c r="AI635" s="69"/>
      <c r="AJ635" s="69"/>
      <c r="AK635" s="69"/>
      <c r="AL635" s="69"/>
      <c r="AM635" s="69"/>
      <c r="AN635" s="69"/>
      <c r="AO635" s="69"/>
      <c r="AP635" s="69"/>
      <c r="AQ635" s="69"/>
      <c r="AR635" s="69"/>
      <c r="AS635" s="69"/>
      <c r="AT635" s="69"/>
      <c r="AU635" s="69"/>
      <c r="AV635" s="69"/>
    </row>
    <row r="636">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c r="AC636" s="69"/>
      <c r="AD636" s="69"/>
      <c r="AE636" s="69"/>
      <c r="AF636" s="69"/>
      <c r="AG636" s="69"/>
      <c r="AH636" s="69"/>
      <c r="AI636" s="69"/>
      <c r="AJ636" s="69"/>
      <c r="AK636" s="69"/>
      <c r="AL636" s="69"/>
      <c r="AM636" s="69"/>
      <c r="AN636" s="69"/>
      <c r="AO636" s="69"/>
      <c r="AP636" s="69"/>
      <c r="AQ636" s="69"/>
      <c r="AR636" s="69"/>
      <c r="AS636" s="69"/>
      <c r="AT636" s="69"/>
      <c r="AU636" s="69"/>
      <c r="AV636" s="69"/>
    </row>
    <row r="637">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c r="AC637" s="69"/>
      <c r="AD637" s="69"/>
      <c r="AE637" s="69"/>
      <c r="AF637" s="69"/>
      <c r="AG637" s="69"/>
      <c r="AH637" s="69"/>
      <c r="AI637" s="69"/>
      <c r="AJ637" s="69"/>
      <c r="AK637" s="69"/>
      <c r="AL637" s="69"/>
      <c r="AM637" s="69"/>
      <c r="AN637" s="69"/>
      <c r="AO637" s="69"/>
      <c r="AP637" s="69"/>
      <c r="AQ637" s="69"/>
      <c r="AR637" s="69"/>
      <c r="AS637" s="69"/>
      <c r="AT637" s="69"/>
      <c r="AU637" s="69"/>
      <c r="AV637" s="69"/>
    </row>
    <row r="638">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c r="AC638" s="69"/>
      <c r="AD638" s="69"/>
      <c r="AE638" s="69"/>
      <c r="AF638" s="69"/>
      <c r="AG638" s="69"/>
      <c r="AH638" s="69"/>
      <c r="AI638" s="69"/>
      <c r="AJ638" s="69"/>
      <c r="AK638" s="69"/>
      <c r="AL638" s="69"/>
      <c r="AM638" s="69"/>
      <c r="AN638" s="69"/>
      <c r="AO638" s="69"/>
      <c r="AP638" s="69"/>
      <c r="AQ638" s="69"/>
      <c r="AR638" s="69"/>
      <c r="AS638" s="69"/>
      <c r="AT638" s="69"/>
      <c r="AU638" s="69"/>
      <c r="AV638" s="69"/>
    </row>
    <row r="639">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c r="AC639" s="69"/>
      <c r="AD639" s="69"/>
      <c r="AE639" s="69"/>
      <c r="AF639" s="69"/>
      <c r="AG639" s="69"/>
      <c r="AH639" s="69"/>
      <c r="AI639" s="69"/>
      <c r="AJ639" s="69"/>
      <c r="AK639" s="69"/>
      <c r="AL639" s="69"/>
      <c r="AM639" s="69"/>
      <c r="AN639" s="69"/>
      <c r="AO639" s="69"/>
      <c r="AP639" s="69"/>
      <c r="AQ639" s="69"/>
      <c r="AR639" s="69"/>
      <c r="AS639" s="69"/>
      <c r="AT639" s="69"/>
      <c r="AU639" s="69"/>
      <c r="AV639" s="69"/>
    </row>
    <row r="640">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c r="AC640" s="69"/>
      <c r="AD640" s="69"/>
      <c r="AE640" s="69"/>
      <c r="AF640" s="69"/>
      <c r="AG640" s="69"/>
      <c r="AH640" s="69"/>
      <c r="AI640" s="69"/>
      <c r="AJ640" s="69"/>
      <c r="AK640" s="69"/>
      <c r="AL640" s="69"/>
      <c r="AM640" s="69"/>
      <c r="AN640" s="69"/>
      <c r="AO640" s="69"/>
      <c r="AP640" s="69"/>
      <c r="AQ640" s="69"/>
      <c r="AR640" s="69"/>
      <c r="AS640" s="69"/>
      <c r="AT640" s="69"/>
      <c r="AU640" s="69"/>
      <c r="AV640" s="69"/>
    </row>
    <row r="64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c r="AC641" s="69"/>
      <c r="AD641" s="69"/>
      <c r="AE641" s="69"/>
      <c r="AF641" s="69"/>
      <c r="AG641" s="69"/>
      <c r="AH641" s="69"/>
      <c r="AI641" s="69"/>
      <c r="AJ641" s="69"/>
      <c r="AK641" s="69"/>
      <c r="AL641" s="69"/>
      <c r="AM641" s="69"/>
      <c r="AN641" s="69"/>
      <c r="AO641" s="69"/>
      <c r="AP641" s="69"/>
      <c r="AQ641" s="69"/>
      <c r="AR641" s="69"/>
      <c r="AS641" s="69"/>
      <c r="AT641" s="69"/>
      <c r="AU641" s="69"/>
      <c r="AV641" s="69"/>
    </row>
    <row r="642">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c r="AC642" s="69"/>
      <c r="AD642" s="69"/>
      <c r="AE642" s="69"/>
      <c r="AF642" s="69"/>
      <c r="AG642" s="69"/>
      <c r="AH642" s="69"/>
      <c r="AI642" s="69"/>
      <c r="AJ642" s="69"/>
      <c r="AK642" s="69"/>
      <c r="AL642" s="69"/>
      <c r="AM642" s="69"/>
      <c r="AN642" s="69"/>
      <c r="AO642" s="69"/>
      <c r="AP642" s="69"/>
      <c r="AQ642" s="69"/>
      <c r="AR642" s="69"/>
      <c r="AS642" s="69"/>
      <c r="AT642" s="69"/>
      <c r="AU642" s="69"/>
      <c r="AV642" s="69"/>
    </row>
    <row r="64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c r="AC643" s="69"/>
      <c r="AD643" s="69"/>
      <c r="AE643" s="69"/>
      <c r="AF643" s="69"/>
      <c r="AG643" s="69"/>
      <c r="AH643" s="69"/>
      <c r="AI643" s="69"/>
      <c r="AJ643" s="69"/>
      <c r="AK643" s="69"/>
      <c r="AL643" s="69"/>
      <c r="AM643" s="69"/>
      <c r="AN643" s="69"/>
      <c r="AO643" s="69"/>
      <c r="AP643" s="69"/>
      <c r="AQ643" s="69"/>
      <c r="AR643" s="69"/>
      <c r="AS643" s="69"/>
      <c r="AT643" s="69"/>
      <c r="AU643" s="69"/>
      <c r="AV643" s="69"/>
    </row>
    <row r="644">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c r="AC644" s="69"/>
      <c r="AD644" s="69"/>
      <c r="AE644" s="69"/>
      <c r="AF644" s="69"/>
      <c r="AG644" s="69"/>
      <c r="AH644" s="69"/>
      <c r="AI644" s="69"/>
      <c r="AJ644" s="69"/>
      <c r="AK644" s="69"/>
      <c r="AL644" s="69"/>
      <c r="AM644" s="69"/>
      <c r="AN644" s="69"/>
      <c r="AO644" s="69"/>
      <c r="AP644" s="69"/>
      <c r="AQ644" s="69"/>
      <c r="AR644" s="69"/>
      <c r="AS644" s="69"/>
      <c r="AT644" s="69"/>
      <c r="AU644" s="69"/>
      <c r="AV644" s="69"/>
    </row>
    <row r="6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c r="AC645" s="69"/>
      <c r="AD645" s="69"/>
      <c r="AE645" s="69"/>
      <c r="AF645" s="69"/>
      <c r="AG645" s="69"/>
      <c r="AH645" s="69"/>
      <c r="AI645" s="69"/>
      <c r="AJ645" s="69"/>
      <c r="AK645" s="69"/>
      <c r="AL645" s="69"/>
      <c r="AM645" s="69"/>
      <c r="AN645" s="69"/>
      <c r="AO645" s="69"/>
      <c r="AP645" s="69"/>
      <c r="AQ645" s="69"/>
      <c r="AR645" s="69"/>
      <c r="AS645" s="69"/>
      <c r="AT645" s="69"/>
      <c r="AU645" s="69"/>
      <c r="AV645" s="69"/>
    </row>
    <row r="646">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c r="AC646" s="69"/>
      <c r="AD646" s="69"/>
      <c r="AE646" s="69"/>
      <c r="AF646" s="69"/>
      <c r="AG646" s="69"/>
      <c r="AH646" s="69"/>
      <c r="AI646" s="69"/>
      <c r="AJ646" s="69"/>
      <c r="AK646" s="69"/>
      <c r="AL646" s="69"/>
      <c r="AM646" s="69"/>
      <c r="AN646" s="69"/>
      <c r="AO646" s="69"/>
      <c r="AP646" s="69"/>
      <c r="AQ646" s="69"/>
      <c r="AR646" s="69"/>
      <c r="AS646" s="69"/>
      <c r="AT646" s="69"/>
      <c r="AU646" s="69"/>
      <c r="AV646" s="69"/>
    </row>
    <row r="647">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c r="AK647" s="69"/>
      <c r="AL647" s="69"/>
      <c r="AM647" s="69"/>
      <c r="AN647" s="69"/>
      <c r="AO647" s="69"/>
      <c r="AP647" s="69"/>
      <c r="AQ647" s="69"/>
      <c r="AR647" s="69"/>
      <c r="AS647" s="69"/>
      <c r="AT647" s="69"/>
      <c r="AU647" s="69"/>
      <c r="AV647" s="69"/>
    </row>
    <row r="648">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c r="AC648" s="69"/>
      <c r="AD648" s="69"/>
      <c r="AE648" s="69"/>
      <c r="AF648" s="69"/>
      <c r="AG648" s="69"/>
      <c r="AH648" s="69"/>
      <c r="AI648" s="69"/>
      <c r="AJ648" s="69"/>
      <c r="AK648" s="69"/>
      <c r="AL648" s="69"/>
      <c r="AM648" s="69"/>
      <c r="AN648" s="69"/>
      <c r="AO648" s="69"/>
      <c r="AP648" s="69"/>
      <c r="AQ648" s="69"/>
      <c r="AR648" s="69"/>
      <c r="AS648" s="69"/>
      <c r="AT648" s="69"/>
      <c r="AU648" s="69"/>
      <c r="AV648" s="69"/>
    </row>
    <row r="649">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c r="AC649" s="69"/>
      <c r="AD649" s="69"/>
      <c r="AE649" s="69"/>
      <c r="AF649" s="69"/>
      <c r="AG649" s="69"/>
      <c r="AH649" s="69"/>
      <c r="AI649" s="69"/>
      <c r="AJ649" s="69"/>
      <c r="AK649" s="69"/>
      <c r="AL649" s="69"/>
      <c r="AM649" s="69"/>
      <c r="AN649" s="69"/>
      <c r="AO649" s="69"/>
      <c r="AP649" s="69"/>
      <c r="AQ649" s="69"/>
      <c r="AR649" s="69"/>
      <c r="AS649" s="69"/>
      <c r="AT649" s="69"/>
      <c r="AU649" s="69"/>
      <c r="AV649" s="69"/>
    </row>
    <row r="650">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c r="AC650" s="69"/>
      <c r="AD650" s="69"/>
      <c r="AE650" s="69"/>
      <c r="AF650" s="69"/>
      <c r="AG650" s="69"/>
      <c r="AH650" s="69"/>
      <c r="AI650" s="69"/>
      <c r="AJ650" s="69"/>
      <c r="AK650" s="69"/>
      <c r="AL650" s="69"/>
      <c r="AM650" s="69"/>
      <c r="AN650" s="69"/>
      <c r="AO650" s="69"/>
      <c r="AP650" s="69"/>
      <c r="AQ650" s="69"/>
      <c r="AR650" s="69"/>
      <c r="AS650" s="69"/>
      <c r="AT650" s="69"/>
      <c r="AU650" s="69"/>
      <c r="AV650" s="69"/>
    </row>
    <row r="65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c r="AC651" s="69"/>
      <c r="AD651" s="69"/>
      <c r="AE651" s="69"/>
      <c r="AF651" s="69"/>
      <c r="AG651" s="69"/>
      <c r="AH651" s="69"/>
      <c r="AI651" s="69"/>
      <c r="AJ651" s="69"/>
      <c r="AK651" s="69"/>
      <c r="AL651" s="69"/>
      <c r="AM651" s="69"/>
      <c r="AN651" s="69"/>
      <c r="AO651" s="69"/>
      <c r="AP651" s="69"/>
      <c r="AQ651" s="69"/>
      <c r="AR651" s="69"/>
      <c r="AS651" s="69"/>
      <c r="AT651" s="69"/>
      <c r="AU651" s="69"/>
      <c r="AV651" s="69"/>
    </row>
    <row r="652">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c r="AK652" s="69"/>
      <c r="AL652" s="69"/>
      <c r="AM652" s="69"/>
      <c r="AN652" s="69"/>
      <c r="AO652" s="69"/>
      <c r="AP652" s="69"/>
      <c r="AQ652" s="69"/>
      <c r="AR652" s="69"/>
      <c r="AS652" s="69"/>
      <c r="AT652" s="69"/>
      <c r="AU652" s="69"/>
      <c r="AV652" s="69"/>
    </row>
    <row r="65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c r="AC653" s="69"/>
      <c r="AD653" s="69"/>
      <c r="AE653" s="69"/>
      <c r="AF653" s="69"/>
      <c r="AG653" s="69"/>
      <c r="AH653" s="69"/>
      <c r="AI653" s="69"/>
      <c r="AJ653" s="69"/>
      <c r="AK653" s="69"/>
      <c r="AL653" s="69"/>
      <c r="AM653" s="69"/>
      <c r="AN653" s="69"/>
      <c r="AO653" s="69"/>
      <c r="AP653" s="69"/>
      <c r="AQ653" s="69"/>
      <c r="AR653" s="69"/>
      <c r="AS653" s="69"/>
      <c r="AT653" s="69"/>
      <c r="AU653" s="69"/>
      <c r="AV653" s="69"/>
    </row>
    <row r="654">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c r="AC654" s="69"/>
      <c r="AD654" s="69"/>
      <c r="AE654" s="69"/>
      <c r="AF654" s="69"/>
      <c r="AG654" s="69"/>
      <c r="AH654" s="69"/>
      <c r="AI654" s="69"/>
      <c r="AJ654" s="69"/>
      <c r="AK654" s="69"/>
      <c r="AL654" s="69"/>
      <c r="AM654" s="69"/>
      <c r="AN654" s="69"/>
      <c r="AO654" s="69"/>
      <c r="AP654" s="69"/>
      <c r="AQ654" s="69"/>
      <c r="AR654" s="69"/>
      <c r="AS654" s="69"/>
      <c r="AT654" s="69"/>
      <c r="AU654" s="69"/>
      <c r="AV654" s="69"/>
    </row>
    <row r="65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c r="AC655" s="69"/>
      <c r="AD655" s="69"/>
      <c r="AE655" s="69"/>
      <c r="AF655" s="69"/>
      <c r="AG655" s="69"/>
      <c r="AH655" s="69"/>
      <c r="AI655" s="69"/>
      <c r="AJ655" s="69"/>
      <c r="AK655" s="69"/>
      <c r="AL655" s="69"/>
      <c r="AM655" s="69"/>
      <c r="AN655" s="69"/>
      <c r="AO655" s="69"/>
      <c r="AP655" s="69"/>
      <c r="AQ655" s="69"/>
      <c r="AR655" s="69"/>
      <c r="AS655" s="69"/>
      <c r="AT655" s="69"/>
      <c r="AU655" s="69"/>
      <c r="AV655" s="69"/>
    </row>
    <row r="656">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c r="AC656" s="69"/>
      <c r="AD656" s="69"/>
      <c r="AE656" s="69"/>
      <c r="AF656" s="69"/>
      <c r="AG656" s="69"/>
      <c r="AH656" s="69"/>
      <c r="AI656" s="69"/>
      <c r="AJ656" s="69"/>
      <c r="AK656" s="69"/>
      <c r="AL656" s="69"/>
      <c r="AM656" s="69"/>
      <c r="AN656" s="69"/>
      <c r="AO656" s="69"/>
      <c r="AP656" s="69"/>
      <c r="AQ656" s="69"/>
      <c r="AR656" s="69"/>
      <c r="AS656" s="69"/>
      <c r="AT656" s="69"/>
      <c r="AU656" s="69"/>
      <c r="AV656" s="69"/>
    </row>
    <row r="657">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c r="AC657" s="69"/>
      <c r="AD657" s="69"/>
      <c r="AE657" s="69"/>
      <c r="AF657" s="69"/>
      <c r="AG657" s="69"/>
      <c r="AH657" s="69"/>
      <c r="AI657" s="69"/>
      <c r="AJ657" s="69"/>
      <c r="AK657" s="69"/>
      <c r="AL657" s="69"/>
      <c r="AM657" s="69"/>
      <c r="AN657" s="69"/>
      <c r="AO657" s="69"/>
      <c r="AP657" s="69"/>
      <c r="AQ657" s="69"/>
      <c r="AR657" s="69"/>
      <c r="AS657" s="69"/>
      <c r="AT657" s="69"/>
      <c r="AU657" s="69"/>
      <c r="AV657" s="69"/>
    </row>
    <row r="658">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c r="AC658" s="69"/>
      <c r="AD658" s="69"/>
      <c r="AE658" s="69"/>
      <c r="AF658" s="69"/>
      <c r="AG658" s="69"/>
      <c r="AH658" s="69"/>
      <c r="AI658" s="69"/>
      <c r="AJ658" s="69"/>
      <c r="AK658" s="69"/>
      <c r="AL658" s="69"/>
      <c r="AM658" s="69"/>
      <c r="AN658" s="69"/>
      <c r="AO658" s="69"/>
      <c r="AP658" s="69"/>
      <c r="AQ658" s="69"/>
      <c r="AR658" s="69"/>
      <c r="AS658" s="69"/>
      <c r="AT658" s="69"/>
      <c r="AU658" s="69"/>
      <c r="AV658" s="69"/>
    </row>
    <row r="659">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c r="AC659" s="69"/>
      <c r="AD659" s="69"/>
      <c r="AE659" s="69"/>
      <c r="AF659" s="69"/>
      <c r="AG659" s="69"/>
      <c r="AH659" s="69"/>
      <c r="AI659" s="69"/>
      <c r="AJ659" s="69"/>
      <c r="AK659" s="69"/>
      <c r="AL659" s="69"/>
      <c r="AM659" s="69"/>
      <c r="AN659" s="69"/>
      <c r="AO659" s="69"/>
      <c r="AP659" s="69"/>
      <c r="AQ659" s="69"/>
      <c r="AR659" s="69"/>
      <c r="AS659" s="69"/>
      <c r="AT659" s="69"/>
      <c r="AU659" s="69"/>
      <c r="AV659" s="69"/>
    </row>
    <row r="660">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c r="AC660" s="69"/>
      <c r="AD660" s="69"/>
      <c r="AE660" s="69"/>
      <c r="AF660" s="69"/>
      <c r="AG660" s="69"/>
      <c r="AH660" s="69"/>
      <c r="AI660" s="69"/>
      <c r="AJ660" s="69"/>
      <c r="AK660" s="69"/>
      <c r="AL660" s="69"/>
      <c r="AM660" s="69"/>
      <c r="AN660" s="69"/>
      <c r="AO660" s="69"/>
      <c r="AP660" s="69"/>
      <c r="AQ660" s="69"/>
      <c r="AR660" s="69"/>
      <c r="AS660" s="69"/>
      <c r="AT660" s="69"/>
      <c r="AU660" s="69"/>
      <c r="AV660" s="69"/>
    </row>
    <row r="66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c r="AC661" s="69"/>
      <c r="AD661" s="69"/>
      <c r="AE661" s="69"/>
      <c r="AF661" s="69"/>
      <c r="AG661" s="69"/>
      <c r="AH661" s="69"/>
      <c r="AI661" s="69"/>
      <c r="AJ661" s="69"/>
      <c r="AK661" s="69"/>
      <c r="AL661" s="69"/>
      <c r="AM661" s="69"/>
      <c r="AN661" s="69"/>
      <c r="AO661" s="69"/>
      <c r="AP661" s="69"/>
      <c r="AQ661" s="69"/>
      <c r="AR661" s="69"/>
      <c r="AS661" s="69"/>
      <c r="AT661" s="69"/>
      <c r="AU661" s="69"/>
      <c r="AV661" s="69"/>
    </row>
    <row r="662">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c r="AC662" s="69"/>
      <c r="AD662" s="69"/>
      <c r="AE662" s="69"/>
      <c r="AF662" s="69"/>
      <c r="AG662" s="69"/>
      <c r="AH662" s="69"/>
      <c r="AI662" s="69"/>
      <c r="AJ662" s="69"/>
      <c r="AK662" s="69"/>
      <c r="AL662" s="69"/>
      <c r="AM662" s="69"/>
      <c r="AN662" s="69"/>
      <c r="AO662" s="69"/>
      <c r="AP662" s="69"/>
      <c r="AQ662" s="69"/>
      <c r="AR662" s="69"/>
      <c r="AS662" s="69"/>
      <c r="AT662" s="69"/>
      <c r="AU662" s="69"/>
      <c r="AV662" s="69"/>
    </row>
    <row r="66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c r="AN663" s="69"/>
      <c r="AO663" s="69"/>
      <c r="AP663" s="69"/>
      <c r="AQ663" s="69"/>
      <c r="AR663" s="69"/>
      <c r="AS663" s="69"/>
      <c r="AT663" s="69"/>
      <c r="AU663" s="69"/>
      <c r="AV663" s="69"/>
    </row>
    <row r="664">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c r="AC664" s="69"/>
      <c r="AD664" s="69"/>
      <c r="AE664" s="69"/>
      <c r="AF664" s="69"/>
      <c r="AG664" s="69"/>
      <c r="AH664" s="69"/>
      <c r="AI664" s="69"/>
      <c r="AJ664" s="69"/>
      <c r="AK664" s="69"/>
      <c r="AL664" s="69"/>
      <c r="AM664" s="69"/>
      <c r="AN664" s="69"/>
      <c r="AO664" s="69"/>
      <c r="AP664" s="69"/>
      <c r="AQ664" s="69"/>
      <c r="AR664" s="69"/>
      <c r="AS664" s="69"/>
      <c r="AT664" s="69"/>
      <c r="AU664" s="69"/>
      <c r="AV664" s="69"/>
    </row>
    <row r="66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c r="AC665" s="69"/>
      <c r="AD665" s="69"/>
      <c r="AE665" s="69"/>
      <c r="AF665" s="69"/>
      <c r="AG665" s="69"/>
      <c r="AH665" s="69"/>
      <c r="AI665" s="69"/>
      <c r="AJ665" s="69"/>
      <c r="AK665" s="69"/>
      <c r="AL665" s="69"/>
      <c r="AM665" s="69"/>
      <c r="AN665" s="69"/>
      <c r="AO665" s="69"/>
      <c r="AP665" s="69"/>
      <c r="AQ665" s="69"/>
      <c r="AR665" s="69"/>
      <c r="AS665" s="69"/>
      <c r="AT665" s="69"/>
      <c r="AU665" s="69"/>
      <c r="AV665" s="69"/>
    </row>
    <row r="666">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c r="AC666" s="69"/>
      <c r="AD666" s="69"/>
      <c r="AE666" s="69"/>
      <c r="AF666" s="69"/>
      <c r="AG666" s="69"/>
      <c r="AH666" s="69"/>
      <c r="AI666" s="69"/>
      <c r="AJ666" s="69"/>
      <c r="AK666" s="69"/>
      <c r="AL666" s="69"/>
      <c r="AM666" s="69"/>
      <c r="AN666" s="69"/>
      <c r="AO666" s="69"/>
      <c r="AP666" s="69"/>
      <c r="AQ666" s="69"/>
      <c r="AR666" s="69"/>
      <c r="AS666" s="69"/>
      <c r="AT666" s="69"/>
      <c r="AU666" s="69"/>
      <c r="AV666" s="69"/>
    </row>
    <row r="667">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c r="AC667" s="69"/>
      <c r="AD667" s="69"/>
      <c r="AE667" s="69"/>
      <c r="AF667" s="69"/>
      <c r="AG667" s="69"/>
      <c r="AH667" s="69"/>
      <c r="AI667" s="69"/>
      <c r="AJ667" s="69"/>
      <c r="AK667" s="69"/>
      <c r="AL667" s="69"/>
      <c r="AM667" s="69"/>
      <c r="AN667" s="69"/>
      <c r="AO667" s="69"/>
      <c r="AP667" s="69"/>
      <c r="AQ667" s="69"/>
      <c r="AR667" s="69"/>
      <c r="AS667" s="69"/>
      <c r="AT667" s="69"/>
      <c r="AU667" s="69"/>
      <c r="AV667" s="69"/>
    </row>
    <row r="668">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c r="AC668" s="69"/>
      <c r="AD668" s="69"/>
      <c r="AE668" s="69"/>
      <c r="AF668" s="69"/>
      <c r="AG668" s="69"/>
      <c r="AH668" s="69"/>
      <c r="AI668" s="69"/>
      <c r="AJ668" s="69"/>
      <c r="AK668" s="69"/>
      <c r="AL668" s="69"/>
      <c r="AM668" s="69"/>
      <c r="AN668" s="69"/>
      <c r="AO668" s="69"/>
      <c r="AP668" s="69"/>
      <c r="AQ668" s="69"/>
      <c r="AR668" s="69"/>
      <c r="AS668" s="69"/>
      <c r="AT668" s="69"/>
      <c r="AU668" s="69"/>
      <c r="AV668" s="69"/>
    </row>
    <row r="669">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c r="AC669" s="69"/>
      <c r="AD669" s="69"/>
      <c r="AE669" s="69"/>
      <c r="AF669" s="69"/>
      <c r="AG669" s="69"/>
      <c r="AH669" s="69"/>
      <c r="AI669" s="69"/>
      <c r="AJ669" s="69"/>
      <c r="AK669" s="69"/>
      <c r="AL669" s="69"/>
      <c r="AM669" s="69"/>
      <c r="AN669" s="69"/>
      <c r="AO669" s="69"/>
      <c r="AP669" s="69"/>
      <c r="AQ669" s="69"/>
      <c r="AR669" s="69"/>
      <c r="AS669" s="69"/>
      <c r="AT669" s="69"/>
      <c r="AU669" s="69"/>
      <c r="AV669" s="69"/>
    </row>
    <row r="670">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c r="AC670" s="69"/>
      <c r="AD670" s="69"/>
      <c r="AE670" s="69"/>
      <c r="AF670" s="69"/>
      <c r="AG670" s="69"/>
      <c r="AH670" s="69"/>
      <c r="AI670" s="69"/>
      <c r="AJ670" s="69"/>
      <c r="AK670" s="69"/>
      <c r="AL670" s="69"/>
      <c r="AM670" s="69"/>
      <c r="AN670" s="69"/>
      <c r="AO670" s="69"/>
      <c r="AP670" s="69"/>
      <c r="AQ670" s="69"/>
      <c r="AR670" s="69"/>
      <c r="AS670" s="69"/>
      <c r="AT670" s="69"/>
      <c r="AU670" s="69"/>
      <c r="AV670" s="69"/>
    </row>
    <row r="67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c r="AC671" s="69"/>
      <c r="AD671" s="69"/>
      <c r="AE671" s="69"/>
      <c r="AF671" s="69"/>
      <c r="AG671" s="69"/>
      <c r="AH671" s="69"/>
      <c r="AI671" s="69"/>
      <c r="AJ671" s="69"/>
      <c r="AK671" s="69"/>
      <c r="AL671" s="69"/>
      <c r="AM671" s="69"/>
      <c r="AN671" s="69"/>
      <c r="AO671" s="69"/>
      <c r="AP671" s="69"/>
      <c r="AQ671" s="69"/>
      <c r="AR671" s="69"/>
      <c r="AS671" s="69"/>
      <c r="AT671" s="69"/>
      <c r="AU671" s="69"/>
      <c r="AV671" s="69"/>
    </row>
    <row r="672">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c r="AC672" s="69"/>
      <c r="AD672" s="69"/>
      <c r="AE672" s="69"/>
      <c r="AF672" s="69"/>
      <c r="AG672" s="69"/>
      <c r="AH672" s="69"/>
      <c r="AI672" s="69"/>
      <c r="AJ672" s="69"/>
      <c r="AK672" s="69"/>
      <c r="AL672" s="69"/>
      <c r="AM672" s="69"/>
      <c r="AN672" s="69"/>
      <c r="AO672" s="69"/>
      <c r="AP672" s="69"/>
      <c r="AQ672" s="69"/>
      <c r="AR672" s="69"/>
      <c r="AS672" s="69"/>
      <c r="AT672" s="69"/>
      <c r="AU672" s="69"/>
      <c r="AV672" s="69"/>
    </row>
    <row r="67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c r="AC673" s="69"/>
      <c r="AD673" s="69"/>
      <c r="AE673" s="69"/>
      <c r="AF673" s="69"/>
      <c r="AG673" s="69"/>
      <c r="AH673" s="69"/>
      <c r="AI673" s="69"/>
      <c r="AJ673" s="69"/>
      <c r="AK673" s="69"/>
      <c r="AL673" s="69"/>
      <c r="AM673" s="69"/>
      <c r="AN673" s="69"/>
      <c r="AO673" s="69"/>
      <c r="AP673" s="69"/>
      <c r="AQ673" s="69"/>
      <c r="AR673" s="69"/>
      <c r="AS673" s="69"/>
      <c r="AT673" s="69"/>
      <c r="AU673" s="69"/>
      <c r="AV673" s="69"/>
    </row>
    <row r="674">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c r="AC674" s="69"/>
      <c r="AD674" s="69"/>
      <c r="AE674" s="69"/>
      <c r="AF674" s="69"/>
      <c r="AG674" s="69"/>
      <c r="AH674" s="69"/>
      <c r="AI674" s="69"/>
      <c r="AJ674" s="69"/>
      <c r="AK674" s="69"/>
      <c r="AL674" s="69"/>
      <c r="AM674" s="69"/>
      <c r="AN674" s="69"/>
      <c r="AO674" s="69"/>
      <c r="AP674" s="69"/>
      <c r="AQ674" s="69"/>
      <c r="AR674" s="69"/>
      <c r="AS674" s="69"/>
      <c r="AT674" s="69"/>
      <c r="AU674" s="69"/>
      <c r="AV674" s="69"/>
    </row>
    <row r="6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c r="AC675" s="69"/>
      <c r="AD675" s="69"/>
      <c r="AE675" s="69"/>
      <c r="AF675" s="69"/>
      <c r="AG675" s="69"/>
      <c r="AH675" s="69"/>
      <c r="AI675" s="69"/>
      <c r="AJ675" s="69"/>
      <c r="AK675" s="69"/>
      <c r="AL675" s="69"/>
      <c r="AM675" s="69"/>
      <c r="AN675" s="69"/>
      <c r="AO675" s="69"/>
      <c r="AP675" s="69"/>
      <c r="AQ675" s="69"/>
      <c r="AR675" s="69"/>
      <c r="AS675" s="69"/>
      <c r="AT675" s="69"/>
      <c r="AU675" s="69"/>
      <c r="AV675" s="69"/>
    </row>
    <row r="676">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c r="AC676" s="69"/>
      <c r="AD676" s="69"/>
      <c r="AE676" s="69"/>
      <c r="AF676" s="69"/>
      <c r="AG676" s="69"/>
      <c r="AH676" s="69"/>
      <c r="AI676" s="69"/>
      <c r="AJ676" s="69"/>
      <c r="AK676" s="69"/>
      <c r="AL676" s="69"/>
      <c r="AM676" s="69"/>
      <c r="AN676" s="69"/>
      <c r="AO676" s="69"/>
      <c r="AP676" s="69"/>
      <c r="AQ676" s="69"/>
      <c r="AR676" s="69"/>
      <c r="AS676" s="69"/>
      <c r="AT676" s="69"/>
      <c r="AU676" s="69"/>
      <c r="AV676" s="69"/>
    </row>
    <row r="677">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c r="AC677" s="69"/>
      <c r="AD677" s="69"/>
      <c r="AE677" s="69"/>
      <c r="AF677" s="69"/>
      <c r="AG677" s="69"/>
      <c r="AH677" s="69"/>
      <c r="AI677" s="69"/>
      <c r="AJ677" s="69"/>
      <c r="AK677" s="69"/>
      <c r="AL677" s="69"/>
      <c r="AM677" s="69"/>
      <c r="AN677" s="69"/>
      <c r="AO677" s="69"/>
      <c r="AP677" s="69"/>
      <c r="AQ677" s="69"/>
      <c r="AR677" s="69"/>
      <c r="AS677" s="69"/>
      <c r="AT677" s="69"/>
      <c r="AU677" s="69"/>
      <c r="AV677" s="69"/>
    </row>
    <row r="678">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c r="AC678" s="69"/>
      <c r="AD678" s="69"/>
      <c r="AE678" s="69"/>
      <c r="AF678" s="69"/>
      <c r="AG678" s="69"/>
      <c r="AH678" s="69"/>
      <c r="AI678" s="69"/>
      <c r="AJ678" s="69"/>
      <c r="AK678" s="69"/>
      <c r="AL678" s="69"/>
      <c r="AM678" s="69"/>
      <c r="AN678" s="69"/>
      <c r="AO678" s="69"/>
      <c r="AP678" s="69"/>
      <c r="AQ678" s="69"/>
      <c r="AR678" s="69"/>
      <c r="AS678" s="69"/>
      <c r="AT678" s="69"/>
      <c r="AU678" s="69"/>
      <c r="AV678" s="69"/>
    </row>
    <row r="679">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c r="AC679" s="69"/>
      <c r="AD679" s="69"/>
      <c r="AE679" s="69"/>
      <c r="AF679" s="69"/>
      <c r="AG679" s="69"/>
      <c r="AH679" s="69"/>
      <c r="AI679" s="69"/>
      <c r="AJ679" s="69"/>
      <c r="AK679" s="69"/>
      <c r="AL679" s="69"/>
      <c r="AM679" s="69"/>
      <c r="AN679" s="69"/>
      <c r="AO679" s="69"/>
      <c r="AP679" s="69"/>
      <c r="AQ679" s="69"/>
      <c r="AR679" s="69"/>
      <c r="AS679" s="69"/>
      <c r="AT679" s="69"/>
      <c r="AU679" s="69"/>
      <c r="AV679" s="69"/>
    </row>
    <row r="680">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c r="AC680" s="69"/>
      <c r="AD680" s="69"/>
      <c r="AE680" s="69"/>
      <c r="AF680" s="69"/>
      <c r="AG680" s="69"/>
      <c r="AH680" s="69"/>
      <c r="AI680" s="69"/>
      <c r="AJ680" s="69"/>
      <c r="AK680" s="69"/>
      <c r="AL680" s="69"/>
      <c r="AM680" s="69"/>
      <c r="AN680" s="69"/>
      <c r="AO680" s="69"/>
      <c r="AP680" s="69"/>
      <c r="AQ680" s="69"/>
      <c r="AR680" s="69"/>
      <c r="AS680" s="69"/>
      <c r="AT680" s="69"/>
      <c r="AU680" s="69"/>
      <c r="AV680" s="69"/>
    </row>
    <row r="68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c r="AC681" s="69"/>
      <c r="AD681" s="69"/>
      <c r="AE681" s="69"/>
      <c r="AF681" s="69"/>
      <c r="AG681" s="69"/>
      <c r="AH681" s="69"/>
      <c r="AI681" s="69"/>
      <c r="AJ681" s="69"/>
      <c r="AK681" s="69"/>
      <c r="AL681" s="69"/>
      <c r="AM681" s="69"/>
      <c r="AN681" s="69"/>
      <c r="AO681" s="69"/>
      <c r="AP681" s="69"/>
      <c r="AQ681" s="69"/>
      <c r="AR681" s="69"/>
      <c r="AS681" s="69"/>
      <c r="AT681" s="69"/>
      <c r="AU681" s="69"/>
      <c r="AV681" s="69"/>
    </row>
    <row r="682">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c r="AC682" s="69"/>
      <c r="AD682" s="69"/>
      <c r="AE682" s="69"/>
      <c r="AF682" s="69"/>
      <c r="AG682" s="69"/>
      <c r="AH682" s="69"/>
      <c r="AI682" s="69"/>
      <c r="AJ682" s="69"/>
      <c r="AK682" s="69"/>
      <c r="AL682" s="69"/>
      <c r="AM682" s="69"/>
      <c r="AN682" s="69"/>
      <c r="AO682" s="69"/>
      <c r="AP682" s="69"/>
      <c r="AQ682" s="69"/>
      <c r="AR682" s="69"/>
      <c r="AS682" s="69"/>
      <c r="AT682" s="69"/>
      <c r="AU682" s="69"/>
      <c r="AV682" s="69"/>
    </row>
    <row r="68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c r="AC683" s="69"/>
      <c r="AD683" s="69"/>
      <c r="AE683" s="69"/>
      <c r="AF683" s="69"/>
      <c r="AG683" s="69"/>
      <c r="AH683" s="69"/>
      <c r="AI683" s="69"/>
      <c r="AJ683" s="69"/>
      <c r="AK683" s="69"/>
      <c r="AL683" s="69"/>
      <c r="AM683" s="69"/>
      <c r="AN683" s="69"/>
      <c r="AO683" s="69"/>
      <c r="AP683" s="69"/>
      <c r="AQ683" s="69"/>
      <c r="AR683" s="69"/>
      <c r="AS683" s="69"/>
      <c r="AT683" s="69"/>
      <c r="AU683" s="69"/>
      <c r="AV683" s="69"/>
    </row>
    <row r="684">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c r="AC684" s="69"/>
      <c r="AD684" s="69"/>
      <c r="AE684" s="69"/>
      <c r="AF684" s="69"/>
      <c r="AG684" s="69"/>
      <c r="AH684" s="69"/>
      <c r="AI684" s="69"/>
      <c r="AJ684" s="69"/>
      <c r="AK684" s="69"/>
      <c r="AL684" s="69"/>
      <c r="AM684" s="69"/>
      <c r="AN684" s="69"/>
      <c r="AO684" s="69"/>
      <c r="AP684" s="69"/>
      <c r="AQ684" s="69"/>
      <c r="AR684" s="69"/>
      <c r="AS684" s="69"/>
      <c r="AT684" s="69"/>
      <c r="AU684" s="69"/>
      <c r="AV684" s="69"/>
    </row>
    <row r="68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c r="AC685" s="69"/>
      <c r="AD685" s="69"/>
      <c r="AE685" s="69"/>
      <c r="AF685" s="69"/>
      <c r="AG685" s="69"/>
      <c r="AH685" s="69"/>
      <c r="AI685" s="69"/>
      <c r="AJ685" s="69"/>
      <c r="AK685" s="69"/>
      <c r="AL685" s="69"/>
      <c r="AM685" s="69"/>
      <c r="AN685" s="69"/>
      <c r="AO685" s="69"/>
      <c r="AP685" s="69"/>
      <c r="AQ685" s="69"/>
      <c r="AR685" s="69"/>
      <c r="AS685" s="69"/>
      <c r="AT685" s="69"/>
      <c r="AU685" s="69"/>
      <c r="AV685" s="69"/>
    </row>
    <row r="686">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c r="AC686" s="69"/>
      <c r="AD686" s="69"/>
      <c r="AE686" s="69"/>
      <c r="AF686" s="69"/>
      <c r="AG686" s="69"/>
      <c r="AH686" s="69"/>
      <c r="AI686" s="69"/>
      <c r="AJ686" s="69"/>
      <c r="AK686" s="69"/>
      <c r="AL686" s="69"/>
      <c r="AM686" s="69"/>
      <c r="AN686" s="69"/>
      <c r="AO686" s="69"/>
      <c r="AP686" s="69"/>
      <c r="AQ686" s="69"/>
      <c r="AR686" s="69"/>
      <c r="AS686" s="69"/>
      <c r="AT686" s="69"/>
      <c r="AU686" s="69"/>
      <c r="AV686" s="69"/>
    </row>
    <row r="687">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c r="AC687" s="69"/>
      <c r="AD687" s="69"/>
      <c r="AE687" s="69"/>
      <c r="AF687" s="69"/>
      <c r="AG687" s="69"/>
      <c r="AH687" s="69"/>
      <c r="AI687" s="69"/>
      <c r="AJ687" s="69"/>
      <c r="AK687" s="69"/>
      <c r="AL687" s="69"/>
      <c r="AM687" s="69"/>
      <c r="AN687" s="69"/>
      <c r="AO687" s="69"/>
      <c r="AP687" s="69"/>
      <c r="AQ687" s="69"/>
      <c r="AR687" s="69"/>
      <c r="AS687" s="69"/>
      <c r="AT687" s="69"/>
      <c r="AU687" s="69"/>
      <c r="AV687" s="69"/>
    </row>
    <row r="688">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c r="AC688" s="69"/>
      <c r="AD688" s="69"/>
      <c r="AE688" s="69"/>
      <c r="AF688" s="69"/>
      <c r="AG688" s="69"/>
      <c r="AH688" s="69"/>
      <c r="AI688" s="69"/>
      <c r="AJ688" s="69"/>
      <c r="AK688" s="69"/>
      <c r="AL688" s="69"/>
      <c r="AM688" s="69"/>
      <c r="AN688" s="69"/>
      <c r="AO688" s="69"/>
      <c r="AP688" s="69"/>
      <c r="AQ688" s="69"/>
      <c r="AR688" s="69"/>
      <c r="AS688" s="69"/>
      <c r="AT688" s="69"/>
      <c r="AU688" s="69"/>
      <c r="AV688" s="69"/>
    </row>
    <row r="689">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c r="AC689" s="69"/>
      <c r="AD689" s="69"/>
      <c r="AE689" s="69"/>
      <c r="AF689" s="69"/>
      <c r="AG689" s="69"/>
      <c r="AH689" s="69"/>
      <c r="AI689" s="69"/>
      <c r="AJ689" s="69"/>
      <c r="AK689" s="69"/>
      <c r="AL689" s="69"/>
      <c r="AM689" s="69"/>
      <c r="AN689" s="69"/>
      <c r="AO689" s="69"/>
      <c r="AP689" s="69"/>
      <c r="AQ689" s="69"/>
      <c r="AR689" s="69"/>
      <c r="AS689" s="69"/>
      <c r="AT689" s="69"/>
      <c r="AU689" s="69"/>
      <c r="AV689" s="69"/>
    </row>
    <row r="690">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c r="AC690" s="69"/>
      <c r="AD690" s="69"/>
      <c r="AE690" s="69"/>
      <c r="AF690" s="69"/>
      <c r="AG690" s="69"/>
      <c r="AH690" s="69"/>
      <c r="AI690" s="69"/>
      <c r="AJ690" s="69"/>
      <c r="AK690" s="69"/>
      <c r="AL690" s="69"/>
      <c r="AM690" s="69"/>
      <c r="AN690" s="69"/>
      <c r="AO690" s="69"/>
      <c r="AP690" s="69"/>
      <c r="AQ690" s="69"/>
      <c r="AR690" s="69"/>
      <c r="AS690" s="69"/>
      <c r="AT690" s="69"/>
      <c r="AU690" s="69"/>
      <c r="AV690" s="69"/>
    </row>
    <row r="69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c r="AC691" s="69"/>
      <c r="AD691" s="69"/>
      <c r="AE691" s="69"/>
      <c r="AF691" s="69"/>
      <c r="AG691" s="69"/>
      <c r="AH691" s="69"/>
      <c r="AI691" s="69"/>
      <c r="AJ691" s="69"/>
      <c r="AK691" s="69"/>
      <c r="AL691" s="69"/>
      <c r="AM691" s="69"/>
      <c r="AN691" s="69"/>
      <c r="AO691" s="69"/>
      <c r="AP691" s="69"/>
      <c r="AQ691" s="69"/>
      <c r="AR691" s="69"/>
      <c r="AS691" s="69"/>
      <c r="AT691" s="69"/>
      <c r="AU691" s="69"/>
      <c r="AV691" s="69"/>
    </row>
    <row r="692">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c r="AC692" s="69"/>
      <c r="AD692" s="69"/>
      <c r="AE692" s="69"/>
      <c r="AF692" s="69"/>
      <c r="AG692" s="69"/>
      <c r="AH692" s="69"/>
      <c r="AI692" s="69"/>
      <c r="AJ692" s="69"/>
      <c r="AK692" s="69"/>
      <c r="AL692" s="69"/>
      <c r="AM692" s="69"/>
      <c r="AN692" s="69"/>
      <c r="AO692" s="69"/>
      <c r="AP692" s="69"/>
      <c r="AQ692" s="69"/>
      <c r="AR692" s="69"/>
      <c r="AS692" s="69"/>
      <c r="AT692" s="69"/>
      <c r="AU692" s="69"/>
      <c r="AV692" s="69"/>
    </row>
    <row r="69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c r="AC693" s="69"/>
      <c r="AD693" s="69"/>
      <c r="AE693" s="69"/>
      <c r="AF693" s="69"/>
      <c r="AG693" s="69"/>
      <c r="AH693" s="69"/>
      <c r="AI693" s="69"/>
      <c r="AJ693" s="69"/>
      <c r="AK693" s="69"/>
      <c r="AL693" s="69"/>
      <c r="AM693" s="69"/>
      <c r="AN693" s="69"/>
      <c r="AO693" s="69"/>
      <c r="AP693" s="69"/>
      <c r="AQ693" s="69"/>
      <c r="AR693" s="69"/>
      <c r="AS693" s="69"/>
      <c r="AT693" s="69"/>
      <c r="AU693" s="69"/>
      <c r="AV693" s="69"/>
    </row>
    <row r="694">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c r="AC694" s="69"/>
      <c r="AD694" s="69"/>
      <c r="AE694" s="69"/>
      <c r="AF694" s="69"/>
      <c r="AG694" s="69"/>
      <c r="AH694" s="69"/>
      <c r="AI694" s="69"/>
      <c r="AJ694" s="69"/>
      <c r="AK694" s="69"/>
      <c r="AL694" s="69"/>
      <c r="AM694" s="69"/>
      <c r="AN694" s="69"/>
      <c r="AO694" s="69"/>
      <c r="AP694" s="69"/>
      <c r="AQ694" s="69"/>
      <c r="AR694" s="69"/>
      <c r="AS694" s="69"/>
      <c r="AT694" s="69"/>
      <c r="AU694" s="69"/>
      <c r="AV694" s="69"/>
    </row>
    <row r="69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c r="AC695" s="69"/>
      <c r="AD695" s="69"/>
      <c r="AE695" s="69"/>
      <c r="AF695" s="69"/>
      <c r="AG695" s="69"/>
      <c r="AH695" s="69"/>
      <c r="AI695" s="69"/>
      <c r="AJ695" s="69"/>
      <c r="AK695" s="69"/>
      <c r="AL695" s="69"/>
      <c r="AM695" s="69"/>
      <c r="AN695" s="69"/>
      <c r="AO695" s="69"/>
      <c r="AP695" s="69"/>
      <c r="AQ695" s="69"/>
      <c r="AR695" s="69"/>
      <c r="AS695" s="69"/>
      <c r="AT695" s="69"/>
      <c r="AU695" s="69"/>
      <c r="AV695" s="69"/>
    </row>
    <row r="696">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c r="AC696" s="69"/>
      <c r="AD696" s="69"/>
      <c r="AE696" s="69"/>
      <c r="AF696" s="69"/>
      <c r="AG696" s="69"/>
      <c r="AH696" s="69"/>
      <c r="AI696" s="69"/>
      <c r="AJ696" s="69"/>
      <c r="AK696" s="69"/>
      <c r="AL696" s="69"/>
      <c r="AM696" s="69"/>
      <c r="AN696" s="69"/>
      <c r="AO696" s="69"/>
      <c r="AP696" s="69"/>
      <c r="AQ696" s="69"/>
      <c r="AR696" s="69"/>
      <c r="AS696" s="69"/>
      <c r="AT696" s="69"/>
      <c r="AU696" s="69"/>
      <c r="AV696" s="69"/>
    </row>
    <row r="697">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c r="AC697" s="69"/>
      <c r="AD697" s="69"/>
      <c r="AE697" s="69"/>
      <c r="AF697" s="69"/>
      <c r="AG697" s="69"/>
      <c r="AH697" s="69"/>
      <c r="AI697" s="69"/>
      <c r="AJ697" s="69"/>
      <c r="AK697" s="69"/>
      <c r="AL697" s="69"/>
      <c r="AM697" s="69"/>
      <c r="AN697" s="69"/>
      <c r="AO697" s="69"/>
      <c r="AP697" s="69"/>
      <c r="AQ697" s="69"/>
      <c r="AR697" s="69"/>
      <c r="AS697" s="69"/>
      <c r="AT697" s="69"/>
      <c r="AU697" s="69"/>
      <c r="AV697" s="69"/>
    </row>
    <row r="698">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c r="AC698" s="69"/>
      <c r="AD698" s="69"/>
      <c r="AE698" s="69"/>
      <c r="AF698" s="69"/>
      <c r="AG698" s="69"/>
      <c r="AH698" s="69"/>
      <c r="AI698" s="69"/>
      <c r="AJ698" s="69"/>
      <c r="AK698" s="69"/>
      <c r="AL698" s="69"/>
      <c r="AM698" s="69"/>
      <c r="AN698" s="69"/>
      <c r="AO698" s="69"/>
      <c r="AP698" s="69"/>
      <c r="AQ698" s="69"/>
      <c r="AR698" s="69"/>
      <c r="AS698" s="69"/>
      <c r="AT698" s="69"/>
      <c r="AU698" s="69"/>
      <c r="AV698" s="69"/>
    </row>
    <row r="699">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c r="AC699" s="69"/>
      <c r="AD699" s="69"/>
      <c r="AE699" s="69"/>
      <c r="AF699" s="69"/>
      <c r="AG699" s="69"/>
      <c r="AH699" s="69"/>
      <c r="AI699" s="69"/>
      <c r="AJ699" s="69"/>
      <c r="AK699" s="69"/>
      <c r="AL699" s="69"/>
      <c r="AM699" s="69"/>
      <c r="AN699" s="69"/>
      <c r="AO699" s="69"/>
      <c r="AP699" s="69"/>
      <c r="AQ699" s="69"/>
      <c r="AR699" s="69"/>
      <c r="AS699" s="69"/>
      <c r="AT699" s="69"/>
      <c r="AU699" s="69"/>
      <c r="AV699" s="69"/>
    </row>
    <row r="700">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c r="AC700" s="69"/>
      <c r="AD700" s="69"/>
      <c r="AE700" s="69"/>
      <c r="AF700" s="69"/>
      <c r="AG700" s="69"/>
      <c r="AH700" s="69"/>
      <c r="AI700" s="69"/>
      <c r="AJ700" s="69"/>
      <c r="AK700" s="69"/>
      <c r="AL700" s="69"/>
      <c r="AM700" s="69"/>
      <c r="AN700" s="69"/>
      <c r="AO700" s="69"/>
      <c r="AP700" s="69"/>
      <c r="AQ700" s="69"/>
      <c r="AR700" s="69"/>
      <c r="AS700" s="69"/>
      <c r="AT700" s="69"/>
      <c r="AU700" s="69"/>
      <c r="AV700" s="69"/>
    </row>
    <row r="70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c r="AC701" s="69"/>
      <c r="AD701" s="69"/>
      <c r="AE701" s="69"/>
      <c r="AF701" s="69"/>
      <c r="AG701" s="69"/>
      <c r="AH701" s="69"/>
      <c r="AI701" s="69"/>
      <c r="AJ701" s="69"/>
      <c r="AK701" s="69"/>
      <c r="AL701" s="69"/>
      <c r="AM701" s="69"/>
      <c r="AN701" s="69"/>
      <c r="AO701" s="69"/>
      <c r="AP701" s="69"/>
      <c r="AQ701" s="69"/>
      <c r="AR701" s="69"/>
      <c r="AS701" s="69"/>
      <c r="AT701" s="69"/>
      <c r="AU701" s="69"/>
      <c r="AV701" s="69"/>
    </row>
    <row r="702">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c r="AC702" s="69"/>
      <c r="AD702" s="69"/>
      <c r="AE702" s="69"/>
      <c r="AF702" s="69"/>
      <c r="AG702" s="69"/>
      <c r="AH702" s="69"/>
      <c r="AI702" s="69"/>
      <c r="AJ702" s="69"/>
      <c r="AK702" s="69"/>
      <c r="AL702" s="69"/>
      <c r="AM702" s="69"/>
      <c r="AN702" s="69"/>
      <c r="AO702" s="69"/>
      <c r="AP702" s="69"/>
      <c r="AQ702" s="69"/>
      <c r="AR702" s="69"/>
      <c r="AS702" s="69"/>
      <c r="AT702" s="69"/>
      <c r="AU702" s="69"/>
      <c r="AV702" s="69"/>
    </row>
    <row r="7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c r="AC703" s="69"/>
      <c r="AD703" s="69"/>
      <c r="AE703" s="69"/>
      <c r="AF703" s="69"/>
      <c r="AG703" s="69"/>
      <c r="AH703" s="69"/>
      <c r="AI703" s="69"/>
      <c r="AJ703" s="69"/>
      <c r="AK703" s="69"/>
      <c r="AL703" s="69"/>
      <c r="AM703" s="69"/>
      <c r="AN703" s="69"/>
      <c r="AO703" s="69"/>
      <c r="AP703" s="69"/>
      <c r="AQ703" s="69"/>
      <c r="AR703" s="69"/>
      <c r="AS703" s="69"/>
      <c r="AT703" s="69"/>
      <c r="AU703" s="69"/>
      <c r="AV703" s="69"/>
    </row>
    <row r="704">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c r="AC704" s="69"/>
      <c r="AD704" s="69"/>
      <c r="AE704" s="69"/>
      <c r="AF704" s="69"/>
      <c r="AG704" s="69"/>
      <c r="AH704" s="69"/>
      <c r="AI704" s="69"/>
      <c r="AJ704" s="69"/>
      <c r="AK704" s="69"/>
      <c r="AL704" s="69"/>
      <c r="AM704" s="69"/>
      <c r="AN704" s="69"/>
      <c r="AO704" s="69"/>
      <c r="AP704" s="69"/>
      <c r="AQ704" s="69"/>
      <c r="AR704" s="69"/>
      <c r="AS704" s="69"/>
      <c r="AT704" s="69"/>
      <c r="AU704" s="69"/>
      <c r="AV704" s="69"/>
    </row>
    <row r="70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c r="AC705" s="69"/>
      <c r="AD705" s="69"/>
      <c r="AE705" s="69"/>
      <c r="AF705" s="69"/>
      <c r="AG705" s="69"/>
      <c r="AH705" s="69"/>
      <c r="AI705" s="69"/>
      <c r="AJ705" s="69"/>
      <c r="AK705" s="69"/>
      <c r="AL705" s="69"/>
      <c r="AM705" s="69"/>
      <c r="AN705" s="69"/>
      <c r="AO705" s="69"/>
      <c r="AP705" s="69"/>
      <c r="AQ705" s="69"/>
      <c r="AR705" s="69"/>
      <c r="AS705" s="69"/>
      <c r="AT705" s="69"/>
      <c r="AU705" s="69"/>
      <c r="AV705" s="69"/>
    </row>
    <row r="706">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c r="AC706" s="69"/>
      <c r="AD706" s="69"/>
      <c r="AE706" s="69"/>
      <c r="AF706" s="69"/>
      <c r="AG706" s="69"/>
      <c r="AH706" s="69"/>
      <c r="AI706" s="69"/>
      <c r="AJ706" s="69"/>
      <c r="AK706" s="69"/>
      <c r="AL706" s="69"/>
      <c r="AM706" s="69"/>
      <c r="AN706" s="69"/>
      <c r="AO706" s="69"/>
      <c r="AP706" s="69"/>
      <c r="AQ706" s="69"/>
      <c r="AR706" s="69"/>
      <c r="AS706" s="69"/>
      <c r="AT706" s="69"/>
      <c r="AU706" s="69"/>
      <c r="AV706" s="69"/>
    </row>
    <row r="707">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c r="AC707" s="69"/>
      <c r="AD707" s="69"/>
      <c r="AE707" s="69"/>
      <c r="AF707" s="69"/>
      <c r="AG707" s="69"/>
      <c r="AH707" s="69"/>
      <c r="AI707" s="69"/>
      <c r="AJ707" s="69"/>
      <c r="AK707" s="69"/>
      <c r="AL707" s="69"/>
      <c r="AM707" s="69"/>
      <c r="AN707" s="69"/>
      <c r="AO707" s="69"/>
      <c r="AP707" s="69"/>
      <c r="AQ707" s="69"/>
      <c r="AR707" s="69"/>
      <c r="AS707" s="69"/>
      <c r="AT707" s="69"/>
      <c r="AU707" s="69"/>
      <c r="AV707" s="69"/>
    </row>
    <row r="708">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c r="AC708" s="69"/>
      <c r="AD708" s="69"/>
      <c r="AE708" s="69"/>
      <c r="AF708" s="69"/>
      <c r="AG708" s="69"/>
      <c r="AH708" s="69"/>
      <c r="AI708" s="69"/>
      <c r="AJ708" s="69"/>
      <c r="AK708" s="69"/>
      <c r="AL708" s="69"/>
      <c r="AM708" s="69"/>
      <c r="AN708" s="69"/>
      <c r="AO708" s="69"/>
      <c r="AP708" s="69"/>
      <c r="AQ708" s="69"/>
      <c r="AR708" s="69"/>
      <c r="AS708" s="69"/>
      <c r="AT708" s="69"/>
      <c r="AU708" s="69"/>
      <c r="AV708" s="69"/>
    </row>
    <row r="709">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c r="AC709" s="69"/>
      <c r="AD709" s="69"/>
      <c r="AE709" s="69"/>
      <c r="AF709" s="69"/>
      <c r="AG709" s="69"/>
      <c r="AH709" s="69"/>
      <c r="AI709" s="69"/>
      <c r="AJ709" s="69"/>
      <c r="AK709" s="69"/>
      <c r="AL709" s="69"/>
      <c r="AM709" s="69"/>
      <c r="AN709" s="69"/>
      <c r="AO709" s="69"/>
      <c r="AP709" s="69"/>
      <c r="AQ709" s="69"/>
      <c r="AR709" s="69"/>
      <c r="AS709" s="69"/>
      <c r="AT709" s="69"/>
      <c r="AU709" s="69"/>
      <c r="AV709" s="69"/>
    </row>
    <row r="710">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c r="AC710" s="69"/>
      <c r="AD710" s="69"/>
      <c r="AE710" s="69"/>
      <c r="AF710" s="69"/>
      <c r="AG710" s="69"/>
      <c r="AH710" s="69"/>
      <c r="AI710" s="69"/>
      <c r="AJ710" s="69"/>
      <c r="AK710" s="69"/>
      <c r="AL710" s="69"/>
      <c r="AM710" s="69"/>
      <c r="AN710" s="69"/>
      <c r="AO710" s="69"/>
      <c r="AP710" s="69"/>
      <c r="AQ710" s="69"/>
      <c r="AR710" s="69"/>
      <c r="AS710" s="69"/>
      <c r="AT710" s="69"/>
      <c r="AU710" s="69"/>
      <c r="AV710" s="69"/>
    </row>
    <row r="71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c r="AC711" s="69"/>
      <c r="AD711" s="69"/>
      <c r="AE711" s="69"/>
      <c r="AF711" s="69"/>
      <c r="AG711" s="69"/>
      <c r="AH711" s="69"/>
      <c r="AI711" s="69"/>
      <c r="AJ711" s="69"/>
      <c r="AK711" s="69"/>
      <c r="AL711" s="69"/>
      <c r="AM711" s="69"/>
      <c r="AN711" s="69"/>
      <c r="AO711" s="69"/>
      <c r="AP711" s="69"/>
      <c r="AQ711" s="69"/>
      <c r="AR711" s="69"/>
      <c r="AS711" s="69"/>
      <c r="AT711" s="69"/>
      <c r="AU711" s="69"/>
      <c r="AV711" s="69"/>
    </row>
    <row r="712">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c r="AC712" s="69"/>
      <c r="AD712" s="69"/>
      <c r="AE712" s="69"/>
      <c r="AF712" s="69"/>
      <c r="AG712" s="69"/>
      <c r="AH712" s="69"/>
      <c r="AI712" s="69"/>
      <c r="AJ712" s="69"/>
      <c r="AK712" s="69"/>
      <c r="AL712" s="69"/>
      <c r="AM712" s="69"/>
      <c r="AN712" s="69"/>
      <c r="AO712" s="69"/>
      <c r="AP712" s="69"/>
      <c r="AQ712" s="69"/>
      <c r="AR712" s="69"/>
      <c r="AS712" s="69"/>
      <c r="AT712" s="69"/>
      <c r="AU712" s="69"/>
      <c r="AV712" s="69"/>
    </row>
    <row r="71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c r="AC713" s="69"/>
      <c r="AD713" s="69"/>
      <c r="AE713" s="69"/>
      <c r="AF713" s="69"/>
      <c r="AG713" s="69"/>
      <c r="AH713" s="69"/>
      <c r="AI713" s="69"/>
      <c r="AJ713" s="69"/>
      <c r="AK713" s="69"/>
      <c r="AL713" s="69"/>
      <c r="AM713" s="69"/>
      <c r="AN713" s="69"/>
      <c r="AO713" s="69"/>
      <c r="AP713" s="69"/>
      <c r="AQ713" s="69"/>
      <c r="AR713" s="69"/>
      <c r="AS713" s="69"/>
      <c r="AT713" s="69"/>
      <c r="AU713" s="69"/>
      <c r="AV713" s="69"/>
    </row>
    <row r="714">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c r="AC714" s="69"/>
      <c r="AD714" s="69"/>
      <c r="AE714" s="69"/>
      <c r="AF714" s="69"/>
      <c r="AG714" s="69"/>
      <c r="AH714" s="69"/>
      <c r="AI714" s="69"/>
      <c r="AJ714" s="69"/>
      <c r="AK714" s="69"/>
      <c r="AL714" s="69"/>
      <c r="AM714" s="69"/>
      <c r="AN714" s="69"/>
      <c r="AO714" s="69"/>
      <c r="AP714" s="69"/>
      <c r="AQ714" s="69"/>
      <c r="AR714" s="69"/>
      <c r="AS714" s="69"/>
      <c r="AT714" s="69"/>
      <c r="AU714" s="69"/>
      <c r="AV714" s="69"/>
    </row>
    <row r="71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c r="AC715" s="69"/>
      <c r="AD715" s="69"/>
      <c r="AE715" s="69"/>
      <c r="AF715" s="69"/>
      <c r="AG715" s="69"/>
      <c r="AH715" s="69"/>
      <c r="AI715" s="69"/>
      <c r="AJ715" s="69"/>
      <c r="AK715" s="69"/>
      <c r="AL715" s="69"/>
      <c r="AM715" s="69"/>
      <c r="AN715" s="69"/>
      <c r="AO715" s="69"/>
      <c r="AP715" s="69"/>
      <c r="AQ715" s="69"/>
      <c r="AR715" s="69"/>
      <c r="AS715" s="69"/>
      <c r="AT715" s="69"/>
      <c r="AU715" s="69"/>
      <c r="AV715" s="69"/>
    </row>
    <row r="716">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row>
    <row r="717">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row>
    <row r="718">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row>
    <row r="719">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row>
    <row r="720">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row>
    <row r="72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row>
    <row r="722">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row>
    <row r="72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row>
    <row r="724">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row>
    <row r="7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row>
    <row r="726">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row>
    <row r="727">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row>
    <row r="728">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row>
    <row r="729">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row>
    <row r="730">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row>
    <row r="73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row>
    <row r="732">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row>
    <row r="73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row>
    <row r="734">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row>
    <row r="7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row>
    <row r="736">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row>
    <row r="737">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c r="AC737" s="69"/>
      <c r="AD737" s="69"/>
      <c r="AE737" s="69"/>
      <c r="AF737" s="69"/>
      <c r="AG737" s="69"/>
      <c r="AH737" s="69"/>
      <c r="AI737" s="69"/>
      <c r="AJ737" s="69"/>
      <c r="AK737" s="69"/>
      <c r="AL737" s="69"/>
      <c r="AM737" s="69"/>
      <c r="AN737" s="69"/>
      <c r="AO737" s="69"/>
      <c r="AP737" s="69"/>
      <c r="AQ737" s="69"/>
      <c r="AR737" s="69"/>
      <c r="AS737" s="69"/>
      <c r="AT737" s="69"/>
      <c r="AU737" s="69"/>
      <c r="AV737" s="69"/>
    </row>
    <row r="738">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c r="AC738" s="69"/>
      <c r="AD738" s="69"/>
      <c r="AE738" s="69"/>
      <c r="AF738" s="69"/>
      <c r="AG738" s="69"/>
      <c r="AH738" s="69"/>
      <c r="AI738" s="69"/>
      <c r="AJ738" s="69"/>
      <c r="AK738" s="69"/>
      <c r="AL738" s="69"/>
      <c r="AM738" s="69"/>
      <c r="AN738" s="69"/>
      <c r="AO738" s="69"/>
      <c r="AP738" s="69"/>
      <c r="AQ738" s="69"/>
      <c r="AR738" s="69"/>
      <c r="AS738" s="69"/>
      <c r="AT738" s="69"/>
      <c r="AU738" s="69"/>
      <c r="AV738" s="69"/>
    </row>
    <row r="739">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c r="AC739" s="69"/>
      <c r="AD739" s="69"/>
      <c r="AE739" s="69"/>
      <c r="AF739" s="69"/>
      <c r="AG739" s="69"/>
      <c r="AH739" s="69"/>
      <c r="AI739" s="69"/>
      <c r="AJ739" s="69"/>
      <c r="AK739" s="69"/>
      <c r="AL739" s="69"/>
      <c r="AM739" s="69"/>
      <c r="AN739" s="69"/>
      <c r="AO739" s="69"/>
      <c r="AP739" s="69"/>
      <c r="AQ739" s="69"/>
      <c r="AR739" s="69"/>
      <c r="AS739" s="69"/>
      <c r="AT739" s="69"/>
      <c r="AU739" s="69"/>
      <c r="AV739" s="69"/>
    </row>
    <row r="740">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c r="AC740" s="69"/>
      <c r="AD740" s="69"/>
      <c r="AE740" s="69"/>
      <c r="AF740" s="69"/>
      <c r="AG740" s="69"/>
      <c r="AH740" s="69"/>
      <c r="AI740" s="69"/>
      <c r="AJ740" s="69"/>
      <c r="AK740" s="69"/>
      <c r="AL740" s="69"/>
      <c r="AM740" s="69"/>
      <c r="AN740" s="69"/>
      <c r="AO740" s="69"/>
      <c r="AP740" s="69"/>
      <c r="AQ740" s="69"/>
      <c r="AR740" s="69"/>
      <c r="AS740" s="69"/>
      <c r="AT740" s="69"/>
      <c r="AU740" s="69"/>
      <c r="AV740" s="69"/>
    </row>
    <row r="74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c r="AC741" s="69"/>
      <c r="AD741" s="69"/>
      <c r="AE741" s="69"/>
      <c r="AF741" s="69"/>
      <c r="AG741" s="69"/>
      <c r="AH741" s="69"/>
      <c r="AI741" s="69"/>
      <c r="AJ741" s="69"/>
      <c r="AK741" s="69"/>
      <c r="AL741" s="69"/>
      <c r="AM741" s="69"/>
      <c r="AN741" s="69"/>
      <c r="AO741" s="69"/>
      <c r="AP741" s="69"/>
      <c r="AQ741" s="69"/>
      <c r="AR741" s="69"/>
      <c r="AS741" s="69"/>
      <c r="AT741" s="69"/>
      <c r="AU741" s="69"/>
      <c r="AV741" s="69"/>
    </row>
    <row r="742">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c r="AC742" s="69"/>
      <c r="AD742" s="69"/>
      <c r="AE742" s="69"/>
      <c r="AF742" s="69"/>
      <c r="AG742" s="69"/>
      <c r="AH742" s="69"/>
      <c r="AI742" s="69"/>
      <c r="AJ742" s="69"/>
      <c r="AK742" s="69"/>
      <c r="AL742" s="69"/>
      <c r="AM742" s="69"/>
      <c r="AN742" s="69"/>
      <c r="AO742" s="69"/>
      <c r="AP742" s="69"/>
      <c r="AQ742" s="69"/>
      <c r="AR742" s="69"/>
      <c r="AS742" s="69"/>
      <c r="AT742" s="69"/>
      <c r="AU742" s="69"/>
      <c r="AV742" s="69"/>
    </row>
    <row r="74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c r="AK743" s="69"/>
      <c r="AL743" s="69"/>
      <c r="AM743" s="69"/>
      <c r="AN743" s="69"/>
      <c r="AO743" s="69"/>
      <c r="AP743" s="69"/>
      <c r="AQ743" s="69"/>
      <c r="AR743" s="69"/>
      <c r="AS743" s="69"/>
      <c r="AT743" s="69"/>
      <c r="AU743" s="69"/>
      <c r="AV743" s="69"/>
    </row>
    <row r="744">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c r="AC744" s="69"/>
      <c r="AD744" s="69"/>
      <c r="AE744" s="69"/>
      <c r="AF744" s="69"/>
      <c r="AG744" s="69"/>
      <c r="AH744" s="69"/>
      <c r="AI744" s="69"/>
      <c r="AJ744" s="69"/>
      <c r="AK744" s="69"/>
      <c r="AL744" s="69"/>
      <c r="AM744" s="69"/>
      <c r="AN744" s="69"/>
      <c r="AO744" s="69"/>
      <c r="AP744" s="69"/>
      <c r="AQ744" s="69"/>
      <c r="AR744" s="69"/>
      <c r="AS744" s="69"/>
      <c r="AT744" s="69"/>
      <c r="AU744" s="69"/>
      <c r="AV744" s="69"/>
    </row>
    <row r="7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c r="AC745" s="69"/>
      <c r="AD745" s="69"/>
      <c r="AE745" s="69"/>
      <c r="AF745" s="69"/>
      <c r="AG745" s="69"/>
      <c r="AH745" s="69"/>
      <c r="AI745" s="69"/>
      <c r="AJ745" s="69"/>
      <c r="AK745" s="69"/>
      <c r="AL745" s="69"/>
      <c r="AM745" s="69"/>
      <c r="AN745" s="69"/>
      <c r="AO745" s="69"/>
      <c r="AP745" s="69"/>
      <c r="AQ745" s="69"/>
      <c r="AR745" s="69"/>
      <c r="AS745" s="69"/>
      <c r="AT745" s="69"/>
      <c r="AU745" s="69"/>
      <c r="AV745" s="69"/>
    </row>
    <row r="746">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c r="AC746" s="69"/>
      <c r="AD746" s="69"/>
      <c r="AE746" s="69"/>
      <c r="AF746" s="69"/>
      <c r="AG746" s="69"/>
      <c r="AH746" s="69"/>
      <c r="AI746" s="69"/>
      <c r="AJ746" s="69"/>
      <c r="AK746" s="69"/>
      <c r="AL746" s="69"/>
      <c r="AM746" s="69"/>
      <c r="AN746" s="69"/>
      <c r="AO746" s="69"/>
      <c r="AP746" s="69"/>
      <c r="AQ746" s="69"/>
      <c r="AR746" s="69"/>
      <c r="AS746" s="69"/>
      <c r="AT746" s="69"/>
      <c r="AU746" s="69"/>
      <c r="AV746" s="69"/>
    </row>
    <row r="747">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c r="AC747" s="69"/>
      <c r="AD747" s="69"/>
      <c r="AE747" s="69"/>
      <c r="AF747" s="69"/>
      <c r="AG747" s="69"/>
      <c r="AH747" s="69"/>
      <c r="AI747" s="69"/>
      <c r="AJ747" s="69"/>
      <c r="AK747" s="69"/>
      <c r="AL747" s="69"/>
      <c r="AM747" s="69"/>
      <c r="AN747" s="69"/>
      <c r="AO747" s="69"/>
      <c r="AP747" s="69"/>
      <c r="AQ747" s="69"/>
      <c r="AR747" s="69"/>
      <c r="AS747" s="69"/>
      <c r="AT747" s="69"/>
      <c r="AU747" s="69"/>
      <c r="AV747" s="69"/>
    </row>
    <row r="748">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c r="AC748" s="69"/>
      <c r="AD748" s="69"/>
      <c r="AE748" s="69"/>
      <c r="AF748" s="69"/>
      <c r="AG748" s="69"/>
      <c r="AH748" s="69"/>
      <c r="AI748" s="69"/>
      <c r="AJ748" s="69"/>
      <c r="AK748" s="69"/>
      <c r="AL748" s="69"/>
      <c r="AM748" s="69"/>
      <c r="AN748" s="69"/>
      <c r="AO748" s="69"/>
      <c r="AP748" s="69"/>
      <c r="AQ748" s="69"/>
      <c r="AR748" s="69"/>
      <c r="AS748" s="69"/>
      <c r="AT748" s="69"/>
      <c r="AU748" s="69"/>
      <c r="AV748" s="69"/>
    </row>
    <row r="749">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c r="AN749" s="69"/>
      <c r="AO749" s="69"/>
      <c r="AP749" s="69"/>
      <c r="AQ749" s="69"/>
      <c r="AR749" s="69"/>
      <c r="AS749" s="69"/>
      <c r="AT749" s="69"/>
      <c r="AU749" s="69"/>
      <c r="AV749" s="69"/>
    </row>
    <row r="750">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c r="AC750" s="69"/>
      <c r="AD750" s="69"/>
      <c r="AE750" s="69"/>
      <c r="AF750" s="69"/>
      <c r="AG750" s="69"/>
      <c r="AH750" s="69"/>
      <c r="AI750" s="69"/>
      <c r="AJ750" s="69"/>
      <c r="AK750" s="69"/>
      <c r="AL750" s="69"/>
      <c r="AM750" s="69"/>
      <c r="AN750" s="69"/>
      <c r="AO750" s="69"/>
      <c r="AP750" s="69"/>
      <c r="AQ750" s="69"/>
      <c r="AR750" s="69"/>
      <c r="AS750" s="69"/>
      <c r="AT750" s="69"/>
      <c r="AU750" s="69"/>
      <c r="AV750" s="69"/>
    </row>
    <row r="75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c r="AC751" s="69"/>
      <c r="AD751" s="69"/>
      <c r="AE751" s="69"/>
      <c r="AF751" s="69"/>
      <c r="AG751" s="69"/>
      <c r="AH751" s="69"/>
      <c r="AI751" s="69"/>
      <c r="AJ751" s="69"/>
      <c r="AK751" s="69"/>
      <c r="AL751" s="69"/>
      <c r="AM751" s="69"/>
      <c r="AN751" s="69"/>
      <c r="AO751" s="69"/>
      <c r="AP751" s="69"/>
      <c r="AQ751" s="69"/>
      <c r="AR751" s="69"/>
      <c r="AS751" s="69"/>
      <c r="AT751" s="69"/>
      <c r="AU751" s="69"/>
      <c r="AV751" s="69"/>
    </row>
    <row r="752">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c r="AC752" s="69"/>
      <c r="AD752" s="69"/>
      <c r="AE752" s="69"/>
      <c r="AF752" s="69"/>
      <c r="AG752" s="69"/>
      <c r="AH752" s="69"/>
      <c r="AI752" s="69"/>
      <c r="AJ752" s="69"/>
      <c r="AK752" s="69"/>
      <c r="AL752" s="69"/>
      <c r="AM752" s="69"/>
      <c r="AN752" s="69"/>
      <c r="AO752" s="69"/>
      <c r="AP752" s="69"/>
      <c r="AQ752" s="69"/>
      <c r="AR752" s="69"/>
      <c r="AS752" s="69"/>
      <c r="AT752" s="69"/>
      <c r="AU752" s="69"/>
      <c r="AV752" s="69"/>
    </row>
    <row r="75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c r="AC753" s="69"/>
      <c r="AD753" s="69"/>
      <c r="AE753" s="69"/>
      <c r="AF753" s="69"/>
      <c r="AG753" s="69"/>
      <c r="AH753" s="69"/>
      <c r="AI753" s="69"/>
      <c r="AJ753" s="69"/>
      <c r="AK753" s="69"/>
      <c r="AL753" s="69"/>
      <c r="AM753" s="69"/>
      <c r="AN753" s="69"/>
      <c r="AO753" s="69"/>
      <c r="AP753" s="69"/>
      <c r="AQ753" s="69"/>
      <c r="AR753" s="69"/>
      <c r="AS753" s="69"/>
      <c r="AT753" s="69"/>
      <c r="AU753" s="69"/>
      <c r="AV753" s="69"/>
    </row>
    <row r="754">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c r="AC754" s="69"/>
      <c r="AD754" s="69"/>
      <c r="AE754" s="69"/>
      <c r="AF754" s="69"/>
      <c r="AG754" s="69"/>
      <c r="AH754" s="69"/>
      <c r="AI754" s="69"/>
      <c r="AJ754" s="69"/>
      <c r="AK754" s="69"/>
      <c r="AL754" s="69"/>
      <c r="AM754" s="69"/>
      <c r="AN754" s="69"/>
      <c r="AO754" s="69"/>
      <c r="AP754" s="69"/>
      <c r="AQ754" s="69"/>
      <c r="AR754" s="69"/>
      <c r="AS754" s="69"/>
      <c r="AT754" s="69"/>
      <c r="AU754" s="69"/>
      <c r="AV754" s="69"/>
    </row>
    <row r="75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c r="AC755" s="69"/>
      <c r="AD755" s="69"/>
      <c r="AE755" s="69"/>
      <c r="AF755" s="69"/>
      <c r="AG755" s="69"/>
      <c r="AH755" s="69"/>
      <c r="AI755" s="69"/>
      <c r="AJ755" s="69"/>
      <c r="AK755" s="69"/>
      <c r="AL755" s="69"/>
      <c r="AM755" s="69"/>
      <c r="AN755" s="69"/>
      <c r="AO755" s="69"/>
      <c r="AP755" s="69"/>
      <c r="AQ755" s="69"/>
      <c r="AR755" s="69"/>
      <c r="AS755" s="69"/>
      <c r="AT755" s="69"/>
      <c r="AU755" s="69"/>
      <c r="AV755" s="69"/>
    </row>
    <row r="756">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c r="AC756" s="69"/>
      <c r="AD756" s="69"/>
      <c r="AE756" s="69"/>
      <c r="AF756" s="69"/>
      <c r="AG756" s="69"/>
      <c r="AH756" s="69"/>
      <c r="AI756" s="69"/>
      <c r="AJ756" s="69"/>
      <c r="AK756" s="69"/>
      <c r="AL756" s="69"/>
      <c r="AM756" s="69"/>
      <c r="AN756" s="69"/>
      <c r="AO756" s="69"/>
      <c r="AP756" s="69"/>
      <c r="AQ756" s="69"/>
      <c r="AR756" s="69"/>
      <c r="AS756" s="69"/>
      <c r="AT756" s="69"/>
      <c r="AU756" s="69"/>
      <c r="AV756" s="69"/>
    </row>
    <row r="757">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c r="AC757" s="69"/>
      <c r="AD757" s="69"/>
      <c r="AE757" s="69"/>
      <c r="AF757" s="69"/>
      <c r="AG757" s="69"/>
      <c r="AH757" s="69"/>
      <c r="AI757" s="69"/>
      <c r="AJ757" s="69"/>
      <c r="AK757" s="69"/>
      <c r="AL757" s="69"/>
      <c r="AM757" s="69"/>
      <c r="AN757" s="69"/>
      <c r="AO757" s="69"/>
      <c r="AP757" s="69"/>
      <c r="AQ757" s="69"/>
      <c r="AR757" s="69"/>
      <c r="AS757" s="69"/>
      <c r="AT757" s="69"/>
      <c r="AU757" s="69"/>
      <c r="AV757" s="69"/>
    </row>
    <row r="758">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c r="AC758" s="69"/>
      <c r="AD758" s="69"/>
      <c r="AE758" s="69"/>
      <c r="AF758" s="69"/>
      <c r="AG758" s="69"/>
      <c r="AH758" s="69"/>
      <c r="AI758" s="69"/>
      <c r="AJ758" s="69"/>
      <c r="AK758" s="69"/>
      <c r="AL758" s="69"/>
      <c r="AM758" s="69"/>
      <c r="AN758" s="69"/>
      <c r="AO758" s="69"/>
      <c r="AP758" s="69"/>
      <c r="AQ758" s="69"/>
      <c r="AR758" s="69"/>
      <c r="AS758" s="69"/>
      <c r="AT758" s="69"/>
      <c r="AU758" s="69"/>
      <c r="AV758" s="69"/>
    </row>
    <row r="759">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c r="AC759" s="69"/>
      <c r="AD759" s="69"/>
      <c r="AE759" s="69"/>
      <c r="AF759" s="69"/>
      <c r="AG759" s="69"/>
      <c r="AH759" s="69"/>
      <c r="AI759" s="69"/>
      <c r="AJ759" s="69"/>
      <c r="AK759" s="69"/>
      <c r="AL759" s="69"/>
      <c r="AM759" s="69"/>
      <c r="AN759" s="69"/>
      <c r="AO759" s="69"/>
      <c r="AP759" s="69"/>
      <c r="AQ759" s="69"/>
      <c r="AR759" s="69"/>
      <c r="AS759" s="69"/>
      <c r="AT759" s="69"/>
      <c r="AU759" s="69"/>
      <c r="AV759" s="69"/>
    </row>
    <row r="760">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c r="AC760" s="69"/>
      <c r="AD760" s="69"/>
      <c r="AE760" s="69"/>
      <c r="AF760" s="69"/>
      <c r="AG760" s="69"/>
      <c r="AH760" s="69"/>
      <c r="AI760" s="69"/>
      <c r="AJ760" s="69"/>
      <c r="AK760" s="69"/>
      <c r="AL760" s="69"/>
      <c r="AM760" s="69"/>
      <c r="AN760" s="69"/>
      <c r="AO760" s="69"/>
      <c r="AP760" s="69"/>
      <c r="AQ760" s="69"/>
      <c r="AR760" s="69"/>
      <c r="AS760" s="69"/>
      <c r="AT760" s="69"/>
      <c r="AU760" s="69"/>
      <c r="AV760" s="69"/>
    </row>
    <row r="76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c r="AC761" s="69"/>
      <c r="AD761" s="69"/>
      <c r="AE761" s="69"/>
      <c r="AF761" s="69"/>
      <c r="AG761" s="69"/>
      <c r="AH761" s="69"/>
      <c r="AI761" s="69"/>
      <c r="AJ761" s="69"/>
      <c r="AK761" s="69"/>
      <c r="AL761" s="69"/>
      <c r="AM761" s="69"/>
      <c r="AN761" s="69"/>
      <c r="AO761" s="69"/>
      <c r="AP761" s="69"/>
      <c r="AQ761" s="69"/>
      <c r="AR761" s="69"/>
      <c r="AS761" s="69"/>
      <c r="AT761" s="69"/>
      <c r="AU761" s="69"/>
      <c r="AV761" s="69"/>
    </row>
    <row r="762">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c r="AC762" s="69"/>
      <c r="AD762" s="69"/>
      <c r="AE762" s="69"/>
      <c r="AF762" s="69"/>
      <c r="AG762" s="69"/>
      <c r="AH762" s="69"/>
      <c r="AI762" s="69"/>
      <c r="AJ762" s="69"/>
      <c r="AK762" s="69"/>
      <c r="AL762" s="69"/>
      <c r="AM762" s="69"/>
      <c r="AN762" s="69"/>
      <c r="AO762" s="69"/>
      <c r="AP762" s="69"/>
      <c r="AQ762" s="69"/>
      <c r="AR762" s="69"/>
      <c r="AS762" s="69"/>
      <c r="AT762" s="69"/>
      <c r="AU762" s="69"/>
      <c r="AV762" s="69"/>
    </row>
    <row r="76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c r="AC763" s="69"/>
      <c r="AD763" s="69"/>
      <c r="AE763" s="69"/>
      <c r="AF763" s="69"/>
      <c r="AG763" s="69"/>
      <c r="AH763" s="69"/>
      <c r="AI763" s="69"/>
      <c r="AJ763" s="69"/>
      <c r="AK763" s="69"/>
      <c r="AL763" s="69"/>
      <c r="AM763" s="69"/>
      <c r="AN763" s="69"/>
      <c r="AO763" s="69"/>
      <c r="AP763" s="69"/>
      <c r="AQ763" s="69"/>
      <c r="AR763" s="69"/>
      <c r="AS763" s="69"/>
      <c r="AT763" s="69"/>
      <c r="AU763" s="69"/>
      <c r="AV763" s="69"/>
    </row>
    <row r="764">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c r="AC764" s="69"/>
      <c r="AD764" s="69"/>
      <c r="AE764" s="69"/>
      <c r="AF764" s="69"/>
      <c r="AG764" s="69"/>
      <c r="AH764" s="69"/>
      <c r="AI764" s="69"/>
      <c r="AJ764" s="69"/>
      <c r="AK764" s="69"/>
      <c r="AL764" s="69"/>
      <c r="AM764" s="69"/>
      <c r="AN764" s="69"/>
      <c r="AO764" s="69"/>
      <c r="AP764" s="69"/>
      <c r="AQ764" s="69"/>
      <c r="AR764" s="69"/>
      <c r="AS764" s="69"/>
      <c r="AT764" s="69"/>
      <c r="AU764" s="69"/>
      <c r="AV764" s="69"/>
    </row>
    <row r="76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c r="AC765" s="69"/>
      <c r="AD765" s="69"/>
      <c r="AE765" s="69"/>
      <c r="AF765" s="69"/>
      <c r="AG765" s="69"/>
      <c r="AH765" s="69"/>
      <c r="AI765" s="69"/>
      <c r="AJ765" s="69"/>
      <c r="AK765" s="69"/>
      <c r="AL765" s="69"/>
      <c r="AM765" s="69"/>
      <c r="AN765" s="69"/>
      <c r="AO765" s="69"/>
      <c r="AP765" s="69"/>
      <c r="AQ765" s="69"/>
      <c r="AR765" s="69"/>
      <c r="AS765" s="69"/>
      <c r="AT765" s="69"/>
      <c r="AU765" s="69"/>
      <c r="AV765" s="69"/>
    </row>
    <row r="766">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c r="AC766" s="69"/>
      <c r="AD766" s="69"/>
      <c r="AE766" s="69"/>
      <c r="AF766" s="69"/>
      <c r="AG766" s="69"/>
      <c r="AH766" s="69"/>
      <c r="AI766" s="69"/>
      <c r="AJ766" s="69"/>
      <c r="AK766" s="69"/>
      <c r="AL766" s="69"/>
      <c r="AM766" s="69"/>
      <c r="AN766" s="69"/>
      <c r="AO766" s="69"/>
      <c r="AP766" s="69"/>
      <c r="AQ766" s="69"/>
      <c r="AR766" s="69"/>
      <c r="AS766" s="69"/>
      <c r="AT766" s="69"/>
      <c r="AU766" s="69"/>
      <c r="AV766" s="69"/>
    </row>
    <row r="767">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c r="AC767" s="69"/>
      <c r="AD767" s="69"/>
      <c r="AE767" s="69"/>
      <c r="AF767" s="69"/>
      <c r="AG767" s="69"/>
      <c r="AH767" s="69"/>
      <c r="AI767" s="69"/>
      <c r="AJ767" s="69"/>
      <c r="AK767" s="69"/>
      <c r="AL767" s="69"/>
      <c r="AM767" s="69"/>
      <c r="AN767" s="69"/>
      <c r="AO767" s="69"/>
      <c r="AP767" s="69"/>
      <c r="AQ767" s="69"/>
      <c r="AR767" s="69"/>
      <c r="AS767" s="69"/>
      <c r="AT767" s="69"/>
      <c r="AU767" s="69"/>
      <c r="AV767" s="69"/>
    </row>
    <row r="768">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69"/>
      <c r="AQ768" s="69"/>
      <c r="AR768" s="69"/>
      <c r="AS768" s="69"/>
      <c r="AT768" s="69"/>
      <c r="AU768" s="69"/>
      <c r="AV768" s="69"/>
    </row>
    <row r="769">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c r="AK769" s="69"/>
      <c r="AL769" s="69"/>
      <c r="AM769" s="69"/>
      <c r="AN769" s="69"/>
      <c r="AO769" s="69"/>
      <c r="AP769" s="69"/>
      <c r="AQ769" s="69"/>
      <c r="AR769" s="69"/>
      <c r="AS769" s="69"/>
      <c r="AT769" s="69"/>
      <c r="AU769" s="69"/>
      <c r="AV769" s="69"/>
    </row>
    <row r="770">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c r="AC770" s="69"/>
      <c r="AD770" s="69"/>
      <c r="AE770" s="69"/>
      <c r="AF770" s="69"/>
      <c r="AG770" s="69"/>
      <c r="AH770" s="69"/>
      <c r="AI770" s="69"/>
      <c r="AJ770" s="69"/>
      <c r="AK770" s="69"/>
      <c r="AL770" s="69"/>
      <c r="AM770" s="69"/>
      <c r="AN770" s="69"/>
      <c r="AO770" s="69"/>
      <c r="AP770" s="69"/>
      <c r="AQ770" s="69"/>
      <c r="AR770" s="69"/>
      <c r="AS770" s="69"/>
      <c r="AT770" s="69"/>
      <c r="AU770" s="69"/>
      <c r="AV770" s="69"/>
    </row>
    <row r="77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c r="AC771" s="69"/>
      <c r="AD771" s="69"/>
      <c r="AE771" s="69"/>
      <c r="AF771" s="69"/>
      <c r="AG771" s="69"/>
      <c r="AH771" s="69"/>
      <c r="AI771" s="69"/>
      <c r="AJ771" s="69"/>
      <c r="AK771" s="69"/>
      <c r="AL771" s="69"/>
      <c r="AM771" s="69"/>
      <c r="AN771" s="69"/>
      <c r="AO771" s="69"/>
      <c r="AP771" s="69"/>
      <c r="AQ771" s="69"/>
      <c r="AR771" s="69"/>
      <c r="AS771" s="69"/>
      <c r="AT771" s="69"/>
      <c r="AU771" s="69"/>
      <c r="AV771" s="69"/>
    </row>
    <row r="772">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c r="AC772" s="69"/>
      <c r="AD772" s="69"/>
      <c r="AE772" s="69"/>
      <c r="AF772" s="69"/>
      <c r="AG772" s="69"/>
      <c r="AH772" s="69"/>
      <c r="AI772" s="69"/>
      <c r="AJ772" s="69"/>
      <c r="AK772" s="69"/>
      <c r="AL772" s="69"/>
      <c r="AM772" s="69"/>
      <c r="AN772" s="69"/>
      <c r="AO772" s="69"/>
      <c r="AP772" s="69"/>
      <c r="AQ772" s="69"/>
      <c r="AR772" s="69"/>
      <c r="AS772" s="69"/>
      <c r="AT772" s="69"/>
      <c r="AU772" s="69"/>
      <c r="AV772" s="69"/>
    </row>
    <row r="77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c r="AC773" s="69"/>
      <c r="AD773" s="69"/>
      <c r="AE773" s="69"/>
      <c r="AF773" s="69"/>
      <c r="AG773" s="69"/>
      <c r="AH773" s="69"/>
      <c r="AI773" s="69"/>
      <c r="AJ773" s="69"/>
      <c r="AK773" s="69"/>
      <c r="AL773" s="69"/>
      <c r="AM773" s="69"/>
      <c r="AN773" s="69"/>
      <c r="AO773" s="69"/>
      <c r="AP773" s="69"/>
      <c r="AQ773" s="69"/>
      <c r="AR773" s="69"/>
      <c r="AS773" s="69"/>
      <c r="AT773" s="69"/>
      <c r="AU773" s="69"/>
      <c r="AV773" s="69"/>
    </row>
    <row r="774">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c r="AC774" s="69"/>
      <c r="AD774" s="69"/>
      <c r="AE774" s="69"/>
      <c r="AF774" s="69"/>
      <c r="AG774" s="69"/>
      <c r="AH774" s="69"/>
      <c r="AI774" s="69"/>
      <c r="AJ774" s="69"/>
      <c r="AK774" s="69"/>
      <c r="AL774" s="69"/>
      <c r="AM774" s="69"/>
      <c r="AN774" s="69"/>
      <c r="AO774" s="69"/>
      <c r="AP774" s="69"/>
      <c r="AQ774" s="69"/>
      <c r="AR774" s="69"/>
      <c r="AS774" s="69"/>
      <c r="AT774" s="69"/>
      <c r="AU774" s="69"/>
      <c r="AV774" s="69"/>
    </row>
    <row r="7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c r="AV775" s="69"/>
    </row>
    <row r="776">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c r="AC776" s="69"/>
      <c r="AD776" s="69"/>
      <c r="AE776" s="69"/>
      <c r="AF776" s="69"/>
      <c r="AG776" s="69"/>
      <c r="AH776" s="69"/>
      <c r="AI776" s="69"/>
      <c r="AJ776" s="69"/>
      <c r="AK776" s="69"/>
      <c r="AL776" s="69"/>
      <c r="AM776" s="69"/>
      <c r="AN776" s="69"/>
      <c r="AO776" s="69"/>
      <c r="AP776" s="69"/>
      <c r="AQ776" s="69"/>
      <c r="AR776" s="69"/>
      <c r="AS776" s="69"/>
      <c r="AT776" s="69"/>
      <c r="AU776" s="69"/>
      <c r="AV776" s="69"/>
    </row>
    <row r="777">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c r="AC777" s="69"/>
      <c r="AD777" s="69"/>
      <c r="AE777" s="69"/>
      <c r="AF777" s="69"/>
      <c r="AG777" s="69"/>
      <c r="AH777" s="69"/>
      <c r="AI777" s="69"/>
      <c r="AJ777" s="69"/>
      <c r="AK777" s="69"/>
      <c r="AL777" s="69"/>
      <c r="AM777" s="69"/>
      <c r="AN777" s="69"/>
      <c r="AO777" s="69"/>
      <c r="AP777" s="69"/>
      <c r="AQ777" s="69"/>
      <c r="AR777" s="69"/>
      <c r="AS777" s="69"/>
      <c r="AT777" s="69"/>
      <c r="AU777" s="69"/>
      <c r="AV777" s="69"/>
    </row>
    <row r="778">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c r="AC778" s="69"/>
      <c r="AD778" s="69"/>
      <c r="AE778" s="69"/>
      <c r="AF778" s="69"/>
      <c r="AG778" s="69"/>
      <c r="AH778" s="69"/>
      <c r="AI778" s="69"/>
      <c r="AJ778" s="69"/>
      <c r="AK778" s="69"/>
      <c r="AL778" s="69"/>
      <c r="AM778" s="69"/>
      <c r="AN778" s="69"/>
      <c r="AO778" s="69"/>
      <c r="AP778" s="69"/>
      <c r="AQ778" s="69"/>
      <c r="AR778" s="69"/>
      <c r="AS778" s="69"/>
      <c r="AT778" s="69"/>
      <c r="AU778" s="69"/>
      <c r="AV778" s="69"/>
    </row>
    <row r="779">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c r="AC779" s="69"/>
      <c r="AD779" s="69"/>
      <c r="AE779" s="69"/>
      <c r="AF779" s="69"/>
      <c r="AG779" s="69"/>
      <c r="AH779" s="69"/>
      <c r="AI779" s="69"/>
      <c r="AJ779" s="69"/>
      <c r="AK779" s="69"/>
      <c r="AL779" s="69"/>
      <c r="AM779" s="69"/>
      <c r="AN779" s="69"/>
      <c r="AO779" s="69"/>
      <c r="AP779" s="69"/>
      <c r="AQ779" s="69"/>
      <c r="AR779" s="69"/>
      <c r="AS779" s="69"/>
      <c r="AT779" s="69"/>
      <c r="AU779" s="69"/>
      <c r="AV779" s="69"/>
    </row>
    <row r="780">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c r="AV780" s="69"/>
    </row>
    <row r="78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c r="AC781" s="69"/>
      <c r="AD781" s="69"/>
      <c r="AE781" s="69"/>
      <c r="AF781" s="69"/>
      <c r="AG781" s="69"/>
      <c r="AH781" s="69"/>
      <c r="AI781" s="69"/>
      <c r="AJ781" s="69"/>
      <c r="AK781" s="69"/>
      <c r="AL781" s="69"/>
      <c r="AM781" s="69"/>
      <c r="AN781" s="69"/>
      <c r="AO781" s="69"/>
      <c r="AP781" s="69"/>
      <c r="AQ781" s="69"/>
      <c r="AR781" s="69"/>
      <c r="AS781" s="69"/>
      <c r="AT781" s="69"/>
      <c r="AU781" s="69"/>
      <c r="AV781" s="69"/>
    </row>
    <row r="782">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c r="AC782" s="69"/>
      <c r="AD782" s="69"/>
      <c r="AE782" s="69"/>
      <c r="AF782" s="69"/>
      <c r="AG782" s="69"/>
      <c r="AH782" s="69"/>
      <c r="AI782" s="69"/>
      <c r="AJ782" s="69"/>
      <c r="AK782" s="69"/>
      <c r="AL782" s="69"/>
      <c r="AM782" s="69"/>
      <c r="AN782" s="69"/>
      <c r="AO782" s="69"/>
      <c r="AP782" s="69"/>
      <c r="AQ782" s="69"/>
      <c r="AR782" s="69"/>
      <c r="AS782" s="69"/>
      <c r="AT782" s="69"/>
      <c r="AU782" s="69"/>
      <c r="AV782" s="69"/>
    </row>
    <row r="78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c r="AC783" s="69"/>
      <c r="AD783" s="69"/>
      <c r="AE783" s="69"/>
      <c r="AF783" s="69"/>
      <c r="AG783" s="69"/>
      <c r="AH783" s="69"/>
      <c r="AI783" s="69"/>
      <c r="AJ783" s="69"/>
      <c r="AK783" s="69"/>
      <c r="AL783" s="69"/>
      <c r="AM783" s="69"/>
      <c r="AN783" s="69"/>
      <c r="AO783" s="69"/>
      <c r="AP783" s="69"/>
      <c r="AQ783" s="69"/>
      <c r="AR783" s="69"/>
      <c r="AS783" s="69"/>
      <c r="AT783" s="69"/>
      <c r="AU783" s="69"/>
      <c r="AV783" s="69"/>
    </row>
    <row r="784">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c r="AC784" s="69"/>
      <c r="AD784" s="69"/>
      <c r="AE784" s="69"/>
      <c r="AF784" s="69"/>
      <c r="AG784" s="69"/>
      <c r="AH784" s="69"/>
      <c r="AI784" s="69"/>
      <c r="AJ784" s="69"/>
      <c r="AK784" s="69"/>
      <c r="AL784" s="69"/>
      <c r="AM784" s="69"/>
      <c r="AN784" s="69"/>
      <c r="AO784" s="69"/>
      <c r="AP784" s="69"/>
      <c r="AQ784" s="69"/>
      <c r="AR784" s="69"/>
      <c r="AS784" s="69"/>
      <c r="AT784" s="69"/>
      <c r="AU784" s="69"/>
      <c r="AV784" s="69"/>
    </row>
    <row r="78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c r="AC785" s="69"/>
      <c r="AD785" s="69"/>
      <c r="AE785" s="69"/>
      <c r="AF785" s="69"/>
      <c r="AG785" s="69"/>
      <c r="AH785" s="69"/>
      <c r="AI785" s="69"/>
      <c r="AJ785" s="69"/>
      <c r="AK785" s="69"/>
      <c r="AL785" s="69"/>
      <c r="AM785" s="69"/>
      <c r="AN785" s="69"/>
      <c r="AO785" s="69"/>
      <c r="AP785" s="69"/>
      <c r="AQ785" s="69"/>
      <c r="AR785" s="69"/>
      <c r="AS785" s="69"/>
      <c r="AT785" s="69"/>
      <c r="AU785" s="69"/>
      <c r="AV785" s="69"/>
    </row>
    <row r="786">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c r="AC786" s="69"/>
      <c r="AD786" s="69"/>
      <c r="AE786" s="69"/>
      <c r="AF786" s="69"/>
      <c r="AG786" s="69"/>
      <c r="AH786" s="69"/>
      <c r="AI786" s="69"/>
      <c r="AJ786" s="69"/>
      <c r="AK786" s="69"/>
      <c r="AL786" s="69"/>
      <c r="AM786" s="69"/>
      <c r="AN786" s="69"/>
      <c r="AO786" s="69"/>
      <c r="AP786" s="69"/>
      <c r="AQ786" s="69"/>
      <c r="AR786" s="69"/>
      <c r="AS786" s="69"/>
      <c r="AT786" s="69"/>
      <c r="AU786" s="69"/>
      <c r="AV786" s="69"/>
    </row>
    <row r="787">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c r="AC787" s="69"/>
      <c r="AD787" s="69"/>
      <c r="AE787" s="69"/>
      <c r="AF787" s="69"/>
      <c r="AG787" s="69"/>
      <c r="AH787" s="69"/>
      <c r="AI787" s="69"/>
      <c r="AJ787" s="69"/>
      <c r="AK787" s="69"/>
      <c r="AL787" s="69"/>
      <c r="AM787" s="69"/>
      <c r="AN787" s="69"/>
      <c r="AO787" s="69"/>
      <c r="AP787" s="69"/>
      <c r="AQ787" s="69"/>
      <c r="AR787" s="69"/>
      <c r="AS787" s="69"/>
      <c r="AT787" s="69"/>
      <c r="AU787" s="69"/>
      <c r="AV787" s="69"/>
    </row>
    <row r="788">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c r="AK788" s="69"/>
      <c r="AL788" s="69"/>
      <c r="AM788" s="69"/>
      <c r="AN788" s="69"/>
      <c r="AO788" s="69"/>
      <c r="AP788" s="69"/>
      <c r="AQ788" s="69"/>
      <c r="AR788" s="69"/>
      <c r="AS788" s="69"/>
      <c r="AT788" s="69"/>
      <c r="AU788" s="69"/>
      <c r="AV788" s="69"/>
    </row>
    <row r="789">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c r="AC789" s="69"/>
      <c r="AD789" s="69"/>
      <c r="AE789" s="69"/>
      <c r="AF789" s="69"/>
      <c r="AG789" s="69"/>
      <c r="AH789" s="69"/>
      <c r="AI789" s="69"/>
      <c r="AJ789" s="69"/>
      <c r="AK789" s="69"/>
      <c r="AL789" s="69"/>
      <c r="AM789" s="69"/>
      <c r="AN789" s="69"/>
      <c r="AO789" s="69"/>
      <c r="AP789" s="69"/>
      <c r="AQ789" s="69"/>
      <c r="AR789" s="69"/>
      <c r="AS789" s="69"/>
      <c r="AT789" s="69"/>
      <c r="AU789" s="69"/>
      <c r="AV789" s="69"/>
    </row>
    <row r="790">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c r="AC790" s="69"/>
      <c r="AD790" s="69"/>
      <c r="AE790" s="69"/>
      <c r="AF790" s="69"/>
      <c r="AG790" s="69"/>
      <c r="AH790" s="69"/>
      <c r="AI790" s="69"/>
      <c r="AJ790" s="69"/>
      <c r="AK790" s="69"/>
      <c r="AL790" s="69"/>
      <c r="AM790" s="69"/>
      <c r="AN790" s="69"/>
      <c r="AO790" s="69"/>
      <c r="AP790" s="69"/>
      <c r="AQ790" s="69"/>
      <c r="AR790" s="69"/>
      <c r="AS790" s="69"/>
      <c r="AT790" s="69"/>
      <c r="AU790" s="69"/>
      <c r="AV790" s="69"/>
    </row>
    <row r="79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c r="AC791" s="69"/>
      <c r="AD791" s="69"/>
      <c r="AE791" s="69"/>
      <c r="AF791" s="69"/>
      <c r="AG791" s="69"/>
      <c r="AH791" s="69"/>
      <c r="AI791" s="69"/>
      <c r="AJ791" s="69"/>
      <c r="AK791" s="69"/>
      <c r="AL791" s="69"/>
      <c r="AM791" s="69"/>
      <c r="AN791" s="69"/>
      <c r="AO791" s="69"/>
      <c r="AP791" s="69"/>
      <c r="AQ791" s="69"/>
      <c r="AR791" s="69"/>
      <c r="AS791" s="69"/>
      <c r="AT791" s="69"/>
      <c r="AU791" s="69"/>
      <c r="AV791" s="69"/>
    </row>
    <row r="792">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c r="AC792" s="69"/>
      <c r="AD792" s="69"/>
      <c r="AE792" s="69"/>
      <c r="AF792" s="69"/>
      <c r="AG792" s="69"/>
      <c r="AH792" s="69"/>
      <c r="AI792" s="69"/>
      <c r="AJ792" s="69"/>
      <c r="AK792" s="69"/>
      <c r="AL792" s="69"/>
      <c r="AM792" s="69"/>
      <c r="AN792" s="69"/>
      <c r="AO792" s="69"/>
      <c r="AP792" s="69"/>
      <c r="AQ792" s="69"/>
      <c r="AR792" s="69"/>
      <c r="AS792" s="69"/>
      <c r="AT792" s="69"/>
      <c r="AU792" s="69"/>
      <c r="AV792" s="69"/>
    </row>
    <row r="79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c r="AC793" s="69"/>
      <c r="AD793" s="69"/>
      <c r="AE793" s="69"/>
      <c r="AF793" s="69"/>
      <c r="AG793" s="69"/>
      <c r="AH793" s="69"/>
      <c r="AI793" s="69"/>
      <c r="AJ793" s="69"/>
      <c r="AK793" s="69"/>
      <c r="AL793" s="69"/>
      <c r="AM793" s="69"/>
      <c r="AN793" s="69"/>
      <c r="AO793" s="69"/>
      <c r="AP793" s="69"/>
      <c r="AQ793" s="69"/>
      <c r="AR793" s="69"/>
      <c r="AS793" s="69"/>
      <c r="AT793" s="69"/>
      <c r="AU793" s="69"/>
      <c r="AV793" s="69"/>
    </row>
    <row r="794">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c r="AC794" s="69"/>
      <c r="AD794" s="69"/>
      <c r="AE794" s="69"/>
      <c r="AF794" s="69"/>
      <c r="AG794" s="69"/>
      <c r="AH794" s="69"/>
      <c r="AI794" s="69"/>
      <c r="AJ794" s="69"/>
      <c r="AK794" s="69"/>
      <c r="AL794" s="69"/>
      <c r="AM794" s="69"/>
      <c r="AN794" s="69"/>
      <c r="AO794" s="69"/>
      <c r="AP794" s="69"/>
      <c r="AQ794" s="69"/>
      <c r="AR794" s="69"/>
      <c r="AS794" s="69"/>
      <c r="AT794" s="69"/>
      <c r="AU794" s="69"/>
      <c r="AV794" s="69"/>
    </row>
    <row r="79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c r="AC795" s="69"/>
      <c r="AD795" s="69"/>
      <c r="AE795" s="69"/>
      <c r="AF795" s="69"/>
      <c r="AG795" s="69"/>
      <c r="AH795" s="69"/>
      <c r="AI795" s="69"/>
      <c r="AJ795" s="69"/>
      <c r="AK795" s="69"/>
      <c r="AL795" s="69"/>
      <c r="AM795" s="69"/>
      <c r="AN795" s="69"/>
      <c r="AO795" s="69"/>
      <c r="AP795" s="69"/>
      <c r="AQ795" s="69"/>
      <c r="AR795" s="69"/>
      <c r="AS795" s="69"/>
      <c r="AT795" s="69"/>
      <c r="AU795" s="69"/>
      <c r="AV795" s="69"/>
    </row>
    <row r="796">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c r="AC796" s="69"/>
      <c r="AD796" s="69"/>
      <c r="AE796" s="69"/>
      <c r="AF796" s="69"/>
      <c r="AG796" s="69"/>
      <c r="AH796" s="69"/>
      <c r="AI796" s="69"/>
      <c r="AJ796" s="69"/>
      <c r="AK796" s="69"/>
      <c r="AL796" s="69"/>
      <c r="AM796" s="69"/>
      <c r="AN796" s="69"/>
      <c r="AO796" s="69"/>
      <c r="AP796" s="69"/>
      <c r="AQ796" s="69"/>
      <c r="AR796" s="69"/>
      <c r="AS796" s="69"/>
      <c r="AT796" s="69"/>
      <c r="AU796" s="69"/>
      <c r="AV796" s="69"/>
    </row>
    <row r="797">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c r="AC797" s="69"/>
      <c r="AD797" s="69"/>
      <c r="AE797" s="69"/>
      <c r="AF797" s="69"/>
      <c r="AG797" s="69"/>
      <c r="AH797" s="69"/>
      <c r="AI797" s="69"/>
      <c r="AJ797" s="69"/>
      <c r="AK797" s="69"/>
      <c r="AL797" s="69"/>
      <c r="AM797" s="69"/>
      <c r="AN797" s="69"/>
      <c r="AO797" s="69"/>
      <c r="AP797" s="69"/>
      <c r="AQ797" s="69"/>
      <c r="AR797" s="69"/>
      <c r="AS797" s="69"/>
      <c r="AT797" s="69"/>
      <c r="AU797" s="69"/>
      <c r="AV797" s="69"/>
    </row>
    <row r="798">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c r="AC798" s="69"/>
      <c r="AD798" s="69"/>
      <c r="AE798" s="69"/>
      <c r="AF798" s="69"/>
      <c r="AG798" s="69"/>
      <c r="AH798" s="69"/>
      <c r="AI798" s="69"/>
      <c r="AJ798" s="69"/>
      <c r="AK798" s="69"/>
      <c r="AL798" s="69"/>
      <c r="AM798" s="69"/>
      <c r="AN798" s="69"/>
      <c r="AO798" s="69"/>
      <c r="AP798" s="69"/>
      <c r="AQ798" s="69"/>
      <c r="AR798" s="69"/>
      <c r="AS798" s="69"/>
      <c r="AT798" s="69"/>
      <c r="AU798" s="69"/>
      <c r="AV798" s="69"/>
    </row>
    <row r="799">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c r="AC799" s="69"/>
      <c r="AD799" s="69"/>
      <c r="AE799" s="69"/>
      <c r="AF799" s="69"/>
      <c r="AG799" s="69"/>
      <c r="AH799" s="69"/>
      <c r="AI799" s="69"/>
      <c r="AJ799" s="69"/>
      <c r="AK799" s="69"/>
      <c r="AL799" s="69"/>
      <c r="AM799" s="69"/>
      <c r="AN799" s="69"/>
      <c r="AO799" s="69"/>
      <c r="AP799" s="69"/>
      <c r="AQ799" s="69"/>
      <c r="AR799" s="69"/>
      <c r="AS799" s="69"/>
      <c r="AT799" s="69"/>
      <c r="AU799" s="69"/>
      <c r="AV799" s="69"/>
    </row>
    <row r="800">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c r="AC800" s="69"/>
      <c r="AD800" s="69"/>
      <c r="AE800" s="69"/>
      <c r="AF800" s="69"/>
      <c r="AG800" s="69"/>
      <c r="AH800" s="69"/>
      <c r="AI800" s="69"/>
      <c r="AJ800" s="69"/>
      <c r="AK800" s="69"/>
      <c r="AL800" s="69"/>
      <c r="AM800" s="69"/>
      <c r="AN800" s="69"/>
      <c r="AO800" s="69"/>
      <c r="AP800" s="69"/>
      <c r="AQ800" s="69"/>
      <c r="AR800" s="69"/>
      <c r="AS800" s="69"/>
      <c r="AT800" s="69"/>
      <c r="AU800" s="69"/>
      <c r="AV800" s="69"/>
    </row>
    <row r="80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c r="AC801" s="69"/>
      <c r="AD801" s="69"/>
      <c r="AE801" s="69"/>
      <c r="AF801" s="69"/>
      <c r="AG801" s="69"/>
      <c r="AH801" s="69"/>
      <c r="AI801" s="69"/>
      <c r="AJ801" s="69"/>
      <c r="AK801" s="69"/>
      <c r="AL801" s="69"/>
      <c r="AM801" s="69"/>
      <c r="AN801" s="69"/>
      <c r="AO801" s="69"/>
      <c r="AP801" s="69"/>
      <c r="AQ801" s="69"/>
      <c r="AR801" s="69"/>
      <c r="AS801" s="69"/>
      <c r="AT801" s="69"/>
      <c r="AU801" s="69"/>
      <c r="AV801" s="69"/>
    </row>
    <row r="802">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c r="AC802" s="69"/>
      <c r="AD802" s="69"/>
      <c r="AE802" s="69"/>
      <c r="AF802" s="69"/>
      <c r="AG802" s="69"/>
      <c r="AH802" s="69"/>
      <c r="AI802" s="69"/>
      <c r="AJ802" s="69"/>
      <c r="AK802" s="69"/>
      <c r="AL802" s="69"/>
      <c r="AM802" s="69"/>
      <c r="AN802" s="69"/>
      <c r="AO802" s="69"/>
      <c r="AP802" s="69"/>
      <c r="AQ802" s="69"/>
      <c r="AR802" s="69"/>
      <c r="AS802" s="69"/>
      <c r="AT802" s="69"/>
      <c r="AU802" s="69"/>
      <c r="AV802" s="69"/>
    </row>
    <row r="8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c r="AC803" s="69"/>
      <c r="AD803" s="69"/>
      <c r="AE803" s="69"/>
      <c r="AF803" s="69"/>
      <c r="AG803" s="69"/>
      <c r="AH803" s="69"/>
      <c r="AI803" s="69"/>
      <c r="AJ803" s="69"/>
      <c r="AK803" s="69"/>
      <c r="AL803" s="69"/>
      <c r="AM803" s="69"/>
      <c r="AN803" s="69"/>
      <c r="AO803" s="69"/>
      <c r="AP803" s="69"/>
      <c r="AQ803" s="69"/>
      <c r="AR803" s="69"/>
      <c r="AS803" s="69"/>
      <c r="AT803" s="69"/>
      <c r="AU803" s="69"/>
      <c r="AV803" s="69"/>
    </row>
    <row r="804">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c r="AC804" s="69"/>
      <c r="AD804" s="69"/>
      <c r="AE804" s="69"/>
      <c r="AF804" s="69"/>
      <c r="AG804" s="69"/>
      <c r="AH804" s="69"/>
      <c r="AI804" s="69"/>
      <c r="AJ804" s="69"/>
      <c r="AK804" s="69"/>
      <c r="AL804" s="69"/>
      <c r="AM804" s="69"/>
      <c r="AN804" s="69"/>
      <c r="AO804" s="69"/>
      <c r="AP804" s="69"/>
      <c r="AQ804" s="69"/>
      <c r="AR804" s="69"/>
      <c r="AS804" s="69"/>
      <c r="AT804" s="69"/>
      <c r="AU804" s="69"/>
      <c r="AV804" s="69"/>
    </row>
    <row r="80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69"/>
      <c r="AN805" s="69"/>
      <c r="AO805" s="69"/>
      <c r="AP805" s="69"/>
      <c r="AQ805" s="69"/>
      <c r="AR805" s="69"/>
      <c r="AS805" s="69"/>
      <c r="AT805" s="69"/>
      <c r="AU805" s="69"/>
      <c r="AV805" s="69"/>
    </row>
    <row r="806">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69"/>
      <c r="AN806" s="69"/>
      <c r="AO806" s="69"/>
      <c r="AP806" s="69"/>
      <c r="AQ806" s="69"/>
      <c r="AR806" s="69"/>
      <c r="AS806" s="69"/>
      <c r="AT806" s="69"/>
      <c r="AU806" s="69"/>
      <c r="AV806" s="69"/>
    </row>
    <row r="807">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c r="AC807" s="69"/>
      <c r="AD807" s="69"/>
      <c r="AE807" s="69"/>
      <c r="AF807" s="69"/>
      <c r="AG807" s="69"/>
      <c r="AH807" s="69"/>
      <c r="AI807" s="69"/>
      <c r="AJ807" s="69"/>
      <c r="AK807" s="69"/>
      <c r="AL807" s="69"/>
      <c r="AM807" s="69"/>
      <c r="AN807" s="69"/>
      <c r="AO807" s="69"/>
      <c r="AP807" s="69"/>
      <c r="AQ807" s="69"/>
      <c r="AR807" s="69"/>
      <c r="AS807" s="69"/>
      <c r="AT807" s="69"/>
      <c r="AU807" s="69"/>
      <c r="AV807" s="69"/>
    </row>
    <row r="808">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c r="AC808" s="69"/>
      <c r="AD808" s="69"/>
      <c r="AE808" s="69"/>
      <c r="AF808" s="69"/>
      <c r="AG808" s="69"/>
      <c r="AH808" s="69"/>
      <c r="AI808" s="69"/>
      <c r="AJ808" s="69"/>
      <c r="AK808" s="69"/>
      <c r="AL808" s="69"/>
      <c r="AM808" s="69"/>
      <c r="AN808" s="69"/>
      <c r="AO808" s="69"/>
      <c r="AP808" s="69"/>
      <c r="AQ808" s="69"/>
      <c r="AR808" s="69"/>
      <c r="AS808" s="69"/>
      <c r="AT808" s="69"/>
      <c r="AU808" s="69"/>
      <c r="AV808" s="69"/>
    </row>
    <row r="809">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c r="AC809" s="69"/>
      <c r="AD809" s="69"/>
      <c r="AE809" s="69"/>
      <c r="AF809" s="69"/>
      <c r="AG809" s="69"/>
      <c r="AH809" s="69"/>
      <c r="AI809" s="69"/>
      <c r="AJ809" s="69"/>
      <c r="AK809" s="69"/>
      <c r="AL809" s="69"/>
      <c r="AM809" s="69"/>
      <c r="AN809" s="69"/>
      <c r="AO809" s="69"/>
      <c r="AP809" s="69"/>
      <c r="AQ809" s="69"/>
      <c r="AR809" s="69"/>
      <c r="AS809" s="69"/>
      <c r="AT809" s="69"/>
      <c r="AU809" s="69"/>
      <c r="AV809" s="69"/>
    </row>
    <row r="810">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c r="AC810" s="69"/>
      <c r="AD810" s="69"/>
      <c r="AE810" s="69"/>
      <c r="AF810" s="69"/>
      <c r="AG810" s="69"/>
      <c r="AH810" s="69"/>
      <c r="AI810" s="69"/>
      <c r="AJ810" s="69"/>
      <c r="AK810" s="69"/>
      <c r="AL810" s="69"/>
      <c r="AM810" s="69"/>
      <c r="AN810" s="69"/>
      <c r="AO810" s="69"/>
      <c r="AP810" s="69"/>
      <c r="AQ810" s="69"/>
      <c r="AR810" s="69"/>
      <c r="AS810" s="69"/>
      <c r="AT810" s="69"/>
      <c r="AU810" s="69"/>
      <c r="AV810" s="69"/>
    </row>
    <row r="81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c r="AC811" s="69"/>
      <c r="AD811" s="69"/>
      <c r="AE811" s="69"/>
      <c r="AF811" s="69"/>
      <c r="AG811" s="69"/>
      <c r="AH811" s="69"/>
      <c r="AI811" s="69"/>
      <c r="AJ811" s="69"/>
      <c r="AK811" s="69"/>
      <c r="AL811" s="69"/>
      <c r="AM811" s="69"/>
      <c r="AN811" s="69"/>
      <c r="AO811" s="69"/>
      <c r="AP811" s="69"/>
      <c r="AQ811" s="69"/>
      <c r="AR811" s="69"/>
      <c r="AS811" s="69"/>
      <c r="AT811" s="69"/>
      <c r="AU811" s="69"/>
      <c r="AV811" s="69"/>
    </row>
    <row r="812">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c r="AC812" s="69"/>
      <c r="AD812" s="69"/>
      <c r="AE812" s="69"/>
      <c r="AF812" s="69"/>
      <c r="AG812" s="69"/>
      <c r="AH812" s="69"/>
      <c r="AI812" s="69"/>
      <c r="AJ812" s="69"/>
      <c r="AK812" s="69"/>
      <c r="AL812" s="69"/>
      <c r="AM812" s="69"/>
      <c r="AN812" s="69"/>
      <c r="AO812" s="69"/>
      <c r="AP812" s="69"/>
      <c r="AQ812" s="69"/>
      <c r="AR812" s="69"/>
      <c r="AS812" s="69"/>
      <c r="AT812" s="69"/>
      <c r="AU812" s="69"/>
      <c r="AV812" s="69"/>
    </row>
    <row r="81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c r="AC813" s="69"/>
      <c r="AD813" s="69"/>
      <c r="AE813" s="69"/>
      <c r="AF813" s="69"/>
      <c r="AG813" s="69"/>
      <c r="AH813" s="69"/>
      <c r="AI813" s="69"/>
      <c r="AJ813" s="69"/>
      <c r="AK813" s="69"/>
      <c r="AL813" s="69"/>
      <c r="AM813" s="69"/>
      <c r="AN813" s="69"/>
      <c r="AO813" s="69"/>
      <c r="AP813" s="69"/>
      <c r="AQ813" s="69"/>
      <c r="AR813" s="69"/>
      <c r="AS813" s="69"/>
      <c r="AT813" s="69"/>
      <c r="AU813" s="69"/>
      <c r="AV813" s="69"/>
    </row>
    <row r="814">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c r="AC814" s="69"/>
      <c r="AD814" s="69"/>
      <c r="AE814" s="69"/>
      <c r="AF814" s="69"/>
      <c r="AG814" s="69"/>
      <c r="AH814" s="69"/>
      <c r="AI814" s="69"/>
      <c r="AJ814" s="69"/>
      <c r="AK814" s="69"/>
      <c r="AL814" s="69"/>
      <c r="AM814" s="69"/>
      <c r="AN814" s="69"/>
      <c r="AO814" s="69"/>
      <c r="AP814" s="69"/>
      <c r="AQ814" s="69"/>
      <c r="AR814" s="69"/>
      <c r="AS814" s="69"/>
      <c r="AT814" s="69"/>
      <c r="AU814" s="69"/>
      <c r="AV814" s="69"/>
    </row>
    <row r="81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c r="AC815" s="69"/>
      <c r="AD815" s="69"/>
      <c r="AE815" s="69"/>
      <c r="AF815" s="69"/>
      <c r="AG815" s="69"/>
      <c r="AH815" s="69"/>
      <c r="AI815" s="69"/>
      <c r="AJ815" s="69"/>
      <c r="AK815" s="69"/>
      <c r="AL815" s="69"/>
      <c r="AM815" s="69"/>
      <c r="AN815" s="69"/>
      <c r="AO815" s="69"/>
      <c r="AP815" s="69"/>
      <c r="AQ815" s="69"/>
      <c r="AR815" s="69"/>
      <c r="AS815" s="69"/>
      <c r="AT815" s="69"/>
      <c r="AU815" s="69"/>
      <c r="AV815" s="69"/>
    </row>
    <row r="816">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c r="AC816" s="69"/>
      <c r="AD816" s="69"/>
      <c r="AE816" s="69"/>
      <c r="AF816" s="69"/>
      <c r="AG816" s="69"/>
      <c r="AH816" s="69"/>
      <c r="AI816" s="69"/>
      <c r="AJ816" s="69"/>
      <c r="AK816" s="69"/>
      <c r="AL816" s="69"/>
      <c r="AM816" s="69"/>
      <c r="AN816" s="69"/>
      <c r="AO816" s="69"/>
      <c r="AP816" s="69"/>
      <c r="AQ816" s="69"/>
      <c r="AR816" s="69"/>
      <c r="AS816" s="69"/>
      <c r="AT816" s="69"/>
      <c r="AU816" s="69"/>
      <c r="AV816" s="69"/>
    </row>
    <row r="817">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c r="AK817" s="69"/>
      <c r="AL817" s="69"/>
      <c r="AM817" s="69"/>
      <c r="AN817" s="69"/>
      <c r="AO817" s="69"/>
      <c r="AP817" s="69"/>
      <c r="AQ817" s="69"/>
      <c r="AR817" s="69"/>
      <c r="AS817" s="69"/>
      <c r="AT817" s="69"/>
      <c r="AU817" s="69"/>
      <c r="AV817" s="69"/>
    </row>
    <row r="818">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c r="AC818" s="69"/>
      <c r="AD818" s="69"/>
      <c r="AE818" s="69"/>
      <c r="AF818" s="69"/>
      <c r="AG818" s="69"/>
      <c r="AH818" s="69"/>
      <c r="AI818" s="69"/>
      <c r="AJ818" s="69"/>
      <c r="AK818" s="69"/>
      <c r="AL818" s="69"/>
      <c r="AM818" s="69"/>
      <c r="AN818" s="69"/>
      <c r="AO818" s="69"/>
      <c r="AP818" s="69"/>
      <c r="AQ818" s="69"/>
      <c r="AR818" s="69"/>
      <c r="AS818" s="69"/>
      <c r="AT818" s="69"/>
      <c r="AU818" s="69"/>
      <c r="AV818" s="69"/>
    </row>
    <row r="819">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c r="AC819" s="69"/>
      <c r="AD819" s="69"/>
      <c r="AE819" s="69"/>
      <c r="AF819" s="69"/>
      <c r="AG819" s="69"/>
      <c r="AH819" s="69"/>
      <c r="AI819" s="69"/>
      <c r="AJ819" s="69"/>
      <c r="AK819" s="69"/>
      <c r="AL819" s="69"/>
      <c r="AM819" s="69"/>
      <c r="AN819" s="69"/>
      <c r="AO819" s="69"/>
      <c r="AP819" s="69"/>
      <c r="AQ819" s="69"/>
      <c r="AR819" s="69"/>
      <c r="AS819" s="69"/>
      <c r="AT819" s="69"/>
      <c r="AU819" s="69"/>
      <c r="AV819" s="69"/>
    </row>
    <row r="820">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c r="AC820" s="69"/>
      <c r="AD820" s="69"/>
      <c r="AE820" s="69"/>
      <c r="AF820" s="69"/>
      <c r="AG820" s="69"/>
      <c r="AH820" s="69"/>
      <c r="AI820" s="69"/>
      <c r="AJ820" s="69"/>
      <c r="AK820" s="69"/>
      <c r="AL820" s="69"/>
      <c r="AM820" s="69"/>
      <c r="AN820" s="69"/>
      <c r="AO820" s="69"/>
      <c r="AP820" s="69"/>
      <c r="AQ820" s="69"/>
      <c r="AR820" s="69"/>
      <c r="AS820" s="69"/>
      <c r="AT820" s="69"/>
      <c r="AU820" s="69"/>
      <c r="AV820" s="69"/>
    </row>
    <row r="82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c r="AC821" s="69"/>
      <c r="AD821" s="69"/>
      <c r="AE821" s="69"/>
      <c r="AF821" s="69"/>
      <c r="AG821" s="69"/>
      <c r="AH821" s="69"/>
      <c r="AI821" s="69"/>
      <c r="AJ821" s="69"/>
      <c r="AK821" s="69"/>
      <c r="AL821" s="69"/>
      <c r="AM821" s="69"/>
      <c r="AN821" s="69"/>
      <c r="AO821" s="69"/>
      <c r="AP821" s="69"/>
      <c r="AQ821" s="69"/>
      <c r="AR821" s="69"/>
      <c r="AS821" s="69"/>
      <c r="AT821" s="69"/>
      <c r="AU821" s="69"/>
      <c r="AV821" s="69"/>
    </row>
    <row r="822">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c r="AC822" s="69"/>
      <c r="AD822" s="69"/>
      <c r="AE822" s="69"/>
      <c r="AF822" s="69"/>
      <c r="AG822" s="69"/>
      <c r="AH822" s="69"/>
      <c r="AI822" s="69"/>
      <c r="AJ822" s="69"/>
      <c r="AK822" s="69"/>
      <c r="AL822" s="69"/>
      <c r="AM822" s="69"/>
      <c r="AN822" s="69"/>
      <c r="AO822" s="69"/>
      <c r="AP822" s="69"/>
      <c r="AQ822" s="69"/>
      <c r="AR822" s="69"/>
      <c r="AS822" s="69"/>
      <c r="AT822" s="69"/>
      <c r="AU822" s="69"/>
      <c r="AV822" s="69"/>
    </row>
    <row r="82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c r="AC823" s="69"/>
      <c r="AD823" s="69"/>
      <c r="AE823" s="69"/>
      <c r="AF823" s="69"/>
      <c r="AG823" s="69"/>
      <c r="AH823" s="69"/>
      <c r="AI823" s="69"/>
      <c r="AJ823" s="69"/>
      <c r="AK823" s="69"/>
      <c r="AL823" s="69"/>
      <c r="AM823" s="69"/>
      <c r="AN823" s="69"/>
      <c r="AO823" s="69"/>
      <c r="AP823" s="69"/>
      <c r="AQ823" s="69"/>
      <c r="AR823" s="69"/>
      <c r="AS823" s="69"/>
      <c r="AT823" s="69"/>
      <c r="AU823" s="69"/>
      <c r="AV823" s="69"/>
    </row>
    <row r="824">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c r="AC824" s="69"/>
      <c r="AD824" s="69"/>
      <c r="AE824" s="69"/>
      <c r="AF824" s="69"/>
      <c r="AG824" s="69"/>
      <c r="AH824" s="69"/>
      <c r="AI824" s="69"/>
      <c r="AJ824" s="69"/>
      <c r="AK824" s="69"/>
      <c r="AL824" s="69"/>
      <c r="AM824" s="69"/>
      <c r="AN824" s="69"/>
      <c r="AO824" s="69"/>
      <c r="AP824" s="69"/>
      <c r="AQ824" s="69"/>
      <c r="AR824" s="69"/>
      <c r="AS824" s="69"/>
      <c r="AT824" s="69"/>
      <c r="AU824" s="69"/>
      <c r="AV824" s="69"/>
    </row>
    <row r="8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c r="AC825" s="69"/>
      <c r="AD825" s="69"/>
      <c r="AE825" s="69"/>
      <c r="AF825" s="69"/>
      <c r="AG825" s="69"/>
      <c r="AH825" s="69"/>
      <c r="AI825" s="69"/>
      <c r="AJ825" s="69"/>
      <c r="AK825" s="69"/>
      <c r="AL825" s="69"/>
      <c r="AM825" s="69"/>
      <c r="AN825" s="69"/>
      <c r="AO825" s="69"/>
      <c r="AP825" s="69"/>
      <c r="AQ825" s="69"/>
      <c r="AR825" s="69"/>
      <c r="AS825" s="69"/>
      <c r="AT825" s="69"/>
      <c r="AU825" s="69"/>
      <c r="AV825" s="69"/>
    </row>
    <row r="826">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c r="AC826" s="69"/>
      <c r="AD826" s="69"/>
      <c r="AE826" s="69"/>
      <c r="AF826" s="69"/>
      <c r="AG826" s="69"/>
      <c r="AH826" s="69"/>
      <c r="AI826" s="69"/>
      <c r="AJ826" s="69"/>
      <c r="AK826" s="69"/>
      <c r="AL826" s="69"/>
      <c r="AM826" s="69"/>
      <c r="AN826" s="69"/>
      <c r="AO826" s="69"/>
      <c r="AP826" s="69"/>
      <c r="AQ826" s="69"/>
      <c r="AR826" s="69"/>
      <c r="AS826" s="69"/>
      <c r="AT826" s="69"/>
      <c r="AU826" s="69"/>
      <c r="AV826" s="69"/>
    </row>
    <row r="827">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c r="AC827" s="69"/>
      <c r="AD827" s="69"/>
      <c r="AE827" s="69"/>
      <c r="AF827" s="69"/>
      <c r="AG827" s="69"/>
      <c r="AH827" s="69"/>
      <c r="AI827" s="69"/>
      <c r="AJ827" s="69"/>
      <c r="AK827" s="69"/>
      <c r="AL827" s="69"/>
      <c r="AM827" s="69"/>
      <c r="AN827" s="69"/>
      <c r="AO827" s="69"/>
      <c r="AP827" s="69"/>
      <c r="AQ827" s="69"/>
      <c r="AR827" s="69"/>
      <c r="AS827" s="69"/>
      <c r="AT827" s="69"/>
      <c r="AU827" s="69"/>
      <c r="AV827" s="69"/>
    </row>
    <row r="828">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c r="AC828" s="69"/>
      <c r="AD828" s="69"/>
      <c r="AE828" s="69"/>
      <c r="AF828" s="69"/>
      <c r="AG828" s="69"/>
      <c r="AH828" s="69"/>
      <c r="AI828" s="69"/>
      <c r="AJ828" s="69"/>
      <c r="AK828" s="69"/>
      <c r="AL828" s="69"/>
      <c r="AM828" s="69"/>
      <c r="AN828" s="69"/>
      <c r="AO828" s="69"/>
      <c r="AP828" s="69"/>
      <c r="AQ828" s="69"/>
      <c r="AR828" s="69"/>
      <c r="AS828" s="69"/>
      <c r="AT828" s="69"/>
      <c r="AU828" s="69"/>
      <c r="AV828" s="69"/>
    </row>
    <row r="829">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c r="AC829" s="69"/>
      <c r="AD829" s="69"/>
      <c r="AE829" s="69"/>
      <c r="AF829" s="69"/>
      <c r="AG829" s="69"/>
      <c r="AH829" s="69"/>
      <c r="AI829" s="69"/>
      <c r="AJ829" s="69"/>
      <c r="AK829" s="69"/>
      <c r="AL829" s="69"/>
      <c r="AM829" s="69"/>
      <c r="AN829" s="69"/>
      <c r="AO829" s="69"/>
      <c r="AP829" s="69"/>
      <c r="AQ829" s="69"/>
      <c r="AR829" s="69"/>
      <c r="AS829" s="69"/>
      <c r="AT829" s="69"/>
      <c r="AU829" s="69"/>
      <c r="AV829" s="69"/>
    </row>
    <row r="830">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c r="AC830" s="69"/>
      <c r="AD830" s="69"/>
      <c r="AE830" s="69"/>
      <c r="AF830" s="69"/>
      <c r="AG830" s="69"/>
      <c r="AH830" s="69"/>
      <c r="AI830" s="69"/>
      <c r="AJ830" s="69"/>
      <c r="AK830" s="69"/>
      <c r="AL830" s="69"/>
      <c r="AM830" s="69"/>
      <c r="AN830" s="69"/>
      <c r="AO830" s="69"/>
      <c r="AP830" s="69"/>
      <c r="AQ830" s="69"/>
      <c r="AR830" s="69"/>
      <c r="AS830" s="69"/>
      <c r="AT830" s="69"/>
      <c r="AU830" s="69"/>
      <c r="AV830" s="69"/>
    </row>
    <row r="83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c r="AC831" s="69"/>
      <c r="AD831" s="69"/>
      <c r="AE831" s="69"/>
      <c r="AF831" s="69"/>
      <c r="AG831" s="69"/>
      <c r="AH831" s="69"/>
      <c r="AI831" s="69"/>
      <c r="AJ831" s="69"/>
      <c r="AK831" s="69"/>
      <c r="AL831" s="69"/>
      <c r="AM831" s="69"/>
      <c r="AN831" s="69"/>
      <c r="AO831" s="69"/>
      <c r="AP831" s="69"/>
      <c r="AQ831" s="69"/>
      <c r="AR831" s="69"/>
      <c r="AS831" s="69"/>
      <c r="AT831" s="69"/>
      <c r="AU831" s="69"/>
      <c r="AV831" s="69"/>
    </row>
    <row r="832">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c r="AC832" s="69"/>
      <c r="AD832" s="69"/>
      <c r="AE832" s="69"/>
      <c r="AF832" s="69"/>
      <c r="AG832" s="69"/>
      <c r="AH832" s="69"/>
      <c r="AI832" s="69"/>
      <c r="AJ832" s="69"/>
      <c r="AK832" s="69"/>
      <c r="AL832" s="69"/>
      <c r="AM832" s="69"/>
      <c r="AN832" s="69"/>
      <c r="AO832" s="69"/>
      <c r="AP832" s="69"/>
      <c r="AQ832" s="69"/>
      <c r="AR832" s="69"/>
      <c r="AS832" s="69"/>
      <c r="AT832" s="69"/>
      <c r="AU832" s="69"/>
      <c r="AV832" s="69"/>
    </row>
    <row r="83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c r="AC833" s="69"/>
      <c r="AD833" s="69"/>
      <c r="AE833" s="69"/>
      <c r="AF833" s="69"/>
      <c r="AG833" s="69"/>
      <c r="AH833" s="69"/>
      <c r="AI833" s="69"/>
      <c r="AJ833" s="69"/>
      <c r="AK833" s="69"/>
      <c r="AL833" s="69"/>
      <c r="AM833" s="69"/>
      <c r="AN833" s="69"/>
      <c r="AO833" s="69"/>
      <c r="AP833" s="69"/>
      <c r="AQ833" s="69"/>
      <c r="AR833" s="69"/>
      <c r="AS833" s="69"/>
      <c r="AT833" s="69"/>
      <c r="AU833" s="69"/>
      <c r="AV833" s="69"/>
    </row>
    <row r="834">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c r="AC834" s="69"/>
      <c r="AD834" s="69"/>
      <c r="AE834" s="69"/>
      <c r="AF834" s="69"/>
      <c r="AG834" s="69"/>
      <c r="AH834" s="69"/>
      <c r="AI834" s="69"/>
      <c r="AJ834" s="69"/>
      <c r="AK834" s="69"/>
      <c r="AL834" s="69"/>
      <c r="AM834" s="69"/>
      <c r="AN834" s="69"/>
      <c r="AO834" s="69"/>
      <c r="AP834" s="69"/>
      <c r="AQ834" s="69"/>
      <c r="AR834" s="69"/>
      <c r="AS834" s="69"/>
      <c r="AT834" s="69"/>
      <c r="AU834" s="69"/>
      <c r="AV834" s="69"/>
    </row>
    <row r="8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c r="AC835" s="69"/>
      <c r="AD835" s="69"/>
      <c r="AE835" s="69"/>
      <c r="AF835" s="69"/>
      <c r="AG835" s="69"/>
      <c r="AH835" s="69"/>
      <c r="AI835" s="69"/>
      <c r="AJ835" s="69"/>
      <c r="AK835" s="69"/>
      <c r="AL835" s="69"/>
      <c r="AM835" s="69"/>
      <c r="AN835" s="69"/>
      <c r="AO835" s="69"/>
      <c r="AP835" s="69"/>
      <c r="AQ835" s="69"/>
      <c r="AR835" s="69"/>
      <c r="AS835" s="69"/>
      <c r="AT835" s="69"/>
      <c r="AU835" s="69"/>
      <c r="AV835" s="69"/>
    </row>
    <row r="836">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69"/>
      <c r="AN836" s="69"/>
      <c r="AO836" s="69"/>
      <c r="AP836" s="69"/>
      <c r="AQ836" s="69"/>
      <c r="AR836" s="69"/>
      <c r="AS836" s="69"/>
      <c r="AT836" s="69"/>
      <c r="AU836" s="69"/>
      <c r="AV836" s="69"/>
    </row>
    <row r="837">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c r="AC837" s="69"/>
      <c r="AD837" s="69"/>
      <c r="AE837" s="69"/>
      <c r="AF837" s="69"/>
      <c r="AG837" s="69"/>
      <c r="AH837" s="69"/>
      <c r="AI837" s="69"/>
      <c r="AJ837" s="69"/>
      <c r="AK837" s="69"/>
      <c r="AL837" s="69"/>
      <c r="AM837" s="69"/>
      <c r="AN837" s="69"/>
      <c r="AO837" s="69"/>
      <c r="AP837" s="69"/>
      <c r="AQ837" s="69"/>
      <c r="AR837" s="69"/>
      <c r="AS837" s="69"/>
      <c r="AT837" s="69"/>
      <c r="AU837" s="69"/>
      <c r="AV837" s="69"/>
    </row>
    <row r="838">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c r="AC838" s="69"/>
      <c r="AD838" s="69"/>
      <c r="AE838" s="69"/>
      <c r="AF838" s="69"/>
      <c r="AG838" s="69"/>
      <c r="AH838" s="69"/>
      <c r="AI838" s="69"/>
      <c r="AJ838" s="69"/>
      <c r="AK838" s="69"/>
      <c r="AL838" s="69"/>
      <c r="AM838" s="69"/>
      <c r="AN838" s="69"/>
      <c r="AO838" s="69"/>
      <c r="AP838" s="69"/>
      <c r="AQ838" s="69"/>
      <c r="AR838" s="69"/>
      <c r="AS838" s="69"/>
      <c r="AT838" s="69"/>
      <c r="AU838" s="69"/>
      <c r="AV838" s="69"/>
    </row>
    <row r="839">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69"/>
      <c r="AN839" s="69"/>
      <c r="AO839" s="69"/>
      <c r="AP839" s="69"/>
      <c r="AQ839" s="69"/>
      <c r="AR839" s="69"/>
      <c r="AS839" s="69"/>
      <c r="AT839" s="69"/>
      <c r="AU839" s="69"/>
      <c r="AV839" s="69"/>
    </row>
    <row r="840">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c r="AC840" s="69"/>
      <c r="AD840" s="69"/>
      <c r="AE840" s="69"/>
      <c r="AF840" s="69"/>
      <c r="AG840" s="69"/>
      <c r="AH840" s="69"/>
      <c r="AI840" s="69"/>
      <c r="AJ840" s="69"/>
      <c r="AK840" s="69"/>
      <c r="AL840" s="69"/>
      <c r="AM840" s="69"/>
      <c r="AN840" s="69"/>
      <c r="AO840" s="69"/>
      <c r="AP840" s="69"/>
      <c r="AQ840" s="69"/>
      <c r="AR840" s="69"/>
      <c r="AS840" s="69"/>
      <c r="AT840" s="69"/>
      <c r="AU840" s="69"/>
      <c r="AV840" s="69"/>
    </row>
    <row r="84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c r="AC841" s="69"/>
      <c r="AD841" s="69"/>
      <c r="AE841" s="69"/>
      <c r="AF841" s="69"/>
      <c r="AG841" s="69"/>
      <c r="AH841" s="69"/>
      <c r="AI841" s="69"/>
      <c r="AJ841" s="69"/>
      <c r="AK841" s="69"/>
      <c r="AL841" s="69"/>
      <c r="AM841" s="69"/>
      <c r="AN841" s="69"/>
      <c r="AO841" s="69"/>
      <c r="AP841" s="69"/>
      <c r="AQ841" s="69"/>
      <c r="AR841" s="69"/>
      <c r="AS841" s="69"/>
      <c r="AT841" s="69"/>
      <c r="AU841" s="69"/>
      <c r="AV841" s="69"/>
    </row>
    <row r="842">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c r="AC842" s="69"/>
      <c r="AD842" s="69"/>
      <c r="AE842" s="69"/>
      <c r="AF842" s="69"/>
      <c r="AG842" s="69"/>
      <c r="AH842" s="69"/>
      <c r="AI842" s="69"/>
      <c r="AJ842" s="69"/>
      <c r="AK842" s="69"/>
      <c r="AL842" s="69"/>
      <c r="AM842" s="69"/>
      <c r="AN842" s="69"/>
      <c r="AO842" s="69"/>
      <c r="AP842" s="69"/>
      <c r="AQ842" s="69"/>
      <c r="AR842" s="69"/>
      <c r="AS842" s="69"/>
      <c r="AT842" s="69"/>
      <c r="AU842" s="69"/>
      <c r="AV842" s="69"/>
    </row>
    <row r="84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c r="AC843" s="69"/>
      <c r="AD843" s="69"/>
      <c r="AE843" s="69"/>
      <c r="AF843" s="69"/>
      <c r="AG843" s="69"/>
      <c r="AH843" s="69"/>
      <c r="AI843" s="69"/>
      <c r="AJ843" s="69"/>
      <c r="AK843" s="69"/>
      <c r="AL843" s="69"/>
      <c r="AM843" s="69"/>
      <c r="AN843" s="69"/>
      <c r="AO843" s="69"/>
      <c r="AP843" s="69"/>
      <c r="AQ843" s="69"/>
      <c r="AR843" s="69"/>
      <c r="AS843" s="69"/>
      <c r="AT843" s="69"/>
      <c r="AU843" s="69"/>
      <c r="AV843" s="69"/>
    </row>
    <row r="844">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c r="AC844" s="69"/>
      <c r="AD844" s="69"/>
      <c r="AE844" s="69"/>
      <c r="AF844" s="69"/>
      <c r="AG844" s="69"/>
      <c r="AH844" s="69"/>
      <c r="AI844" s="69"/>
      <c r="AJ844" s="69"/>
      <c r="AK844" s="69"/>
      <c r="AL844" s="69"/>
      <c r="AM844" s="69"/>
      <c r="AN844" s="69"/>
      <c r="AO844" s="69"/>
      <c r="AP844" s="69"/>
      <c r="AQ844" s="69"/>
      <c r="AR844" s="69"/>
      <c r="AS844" s="69"/>
      <c r="AT844" s="69"/>
      <c r="AU844" s="69"/>
      <c r="AV844" s="69"/>
    </row>
    <row r="8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c r="AC845" s="69"/>
      <c r="AD845" s="69"/>
      <c r="AE845" s="69"/>
      <c r="AF845" s="69"/>
      <c r="AG845" s="69"/>
      <c r="AH845" s="69"/>
      <c r="AI845" s="69"/>
      <c r="AJ845" s="69"/>
      <c r="AK845" s="69"/>
      <c r="AL845" s="69"/>
      <c r="AM845" s="69"/>
      <c r="AN845" s="69"/>
      <c r="AO845" s="69"/>
      <c r="AP845" s="69"/>
      <c r="AQ845" s="69"/>
      <c r="AR845" s="69"/>
      <c r="AS845" s="69"/>
      <c r="AT845" s="69"/>
      <c r="AU845" s="69"/>
      <c r="AV845" s="69"/>
    </row>
    <row r="846">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c r="AC846" s="69"/>
      <c r="AD846" s="69"/>
      <c r="AE846" s="69"/>
      <c r="AF846" s="69"/>
      <c r="AG846" s="69"/>
      <c r="AH846" s="69"/>
      <c r="AI846" s="69"/>
      <c r="AJ846" s="69"/>
      <c r="AK846" s="69"/>
      <c r="AL846" s="69"/>
      <c r="AM846" s="69"/>
      <c r="AN846" s="69"/>
      <c r="AO846" s="69"/>
      <c r="AP846" s="69"/>
      <c r="AQ846" s="69"/>
      <c r="AR846" s="69"/>
      <c r="AS846" s="69"/>
      <c r="AT846" s="69"/>
      <c r="AU846" s="69"/>
      <c r="AV846" s="69"/>
    </row>
    <row r="847">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c r="AC847" s="69"/>
      <c r="AD847" s="69"/>
      <c r="AE847" s="69"/>
      <c r="AF847" s="69"/>
      <c r="AG847" s="69"/>
      <c r="AH847" s="69"/>
      <c r="AI847" s="69"/>
      <c r="AJ847" s="69"/>
      <c r="AK847" s="69"/>
      <c r="AL847" s="69"/>
      <c r="AM847" s="69"/>
      <c r="AN847" s="69"/>
      <c r="AO847" s="69"/>
      <c r="AP847" s="69"/>
      <c r="AQ847" s="69"/>
      <c r="AR847" s="69"/>
      <c r="AS847" s="69"/>
      <c r="AT847" s="69"/>
      <c r="AU847" s="69"/>
      <c r="AV847" s="69"/>
    </row>
    <row r="848">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c r="AC848" s="69"/>
      <c r="AD848" s="69"/>
      <c r="AE848" s="69"/>
      <c r="AF848" s="69"/>
      <c r="AG848" s="69"/>
      <c r="AH848" s="69"/>
      <c r="AI848" s="69"/>
      <c r="AJ848" s="69"/>
      <c r="AK848" s="69"/>
      <c r="AL848" s="69"/>
      <c r="AM848" s="69"/>
      <c r="AN848" s="69"/>
      <c r="AO848" s="69"/>
      <c r="AP848" s="69"/>
      <c r="AQ848" s="69"/>
      <c r="AR848" s="69"/>
      <c r="AS848" s="69"/>
      <c r="AT848" s="69"/>
      <c r="AU848" s="69"/>
      <c r="AV848" s="69"/>
    </row>
    <row r="849">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c r="AC849" s="69"/>
      <c r="AD849" s="69"/>
      <c r="AE849" s="69"/>
      <c r="AF849" s="69"/>
      <c r="AG849" s="69"/>
      <c r="AH849" s="69"/>
      <c r="AI849" s="69"/>
      <c r="AJ849" s="69"/>
      <c r="AK849" s="69"/>
      <c r="AL849" s="69"/>
      <c r="AM849" s="69"/>
      <c r="AN849" s="69"/>
      <c r="AO849" s="69"/>
      <c r="AP849" s="69"/>
      <c r="AQ849" s="69"/>
      <c r="AR849" s="69"/>
      <c r="AS849" s="69"/>
      <c r="AT849" s="69"/>
      <c r="AU849" s="69"/>
      <c r="AV849" s="69"/>
    </row>
    <row r="850">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c r="AC850" s="69"/>
      <c r="AD850" s="69"/>
      <c r="AE850" s="69"/>
      <c r="AF850" s="69"/>
      <c r="AG850" s="69"/>
      <c r="AH850" s="69"/>
      <c r="AI850" s="69"/>
      <c r="AJ850" s="69"/>
      <c r="AK850" s="69"/>
      <c r="AL850" s="69"/>
      <c r="AM850" s="69"/>
      <c r="AN850" s="69"/>
      <c r="AO850" s="69"/>
      <c r="AP850" s="69"/>
      <c r="AQ850" s="69"/>
      <c r="AR850" s="69"/>
      <c r="AS850" s="69"/>
      <c r="AT850" s="69"/>
      <c r="AU850" s="69"/>
      <c r="AV850" s="69"/>
    </row>
    <row r="85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c r="AC851" s="69"/>
      <c r="AD851" s="69"/>
      <c r="AE851" s="69"/>
      <c r="AF851" s="69"/>
      <c r="AG851" s="69"/>
      <c r="AH851" s="69"/>
      <c r="AI851" s="69"/>
      <c r="AJ851" s="69"/>
      <c r="AK851" s="69"/>
      <c r="AL851" s="69"/>
      <c r="AM851" s="69"/>
      <c r="AN851" s="69"/>
      <c r="AO851" s="69"/>
      <c r="AP851" s="69"/>
      <c r="AQ851" s="69"/>
      <c r="AR851" s="69"/>
      <c r="AS851" s="69"/>
      <c r="AT851" s="69"/>
      <c r="AU851" s="69"/>
      <c r="AV851" s="69"/>
    </row>
    <row r="852">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c r="AC852" s="69"/>
      <c r="AD852" s="69"/>
      <c r="AE852" s="69"/>
      <c r="AF852" s="69"/>
      <c r="AG852" s="69"/>
      <c r="AH852" s="69"/>
      <c r="AI852" s="69"/>
      <c r="AJ852" s="69"/>
      <c r="AK852" s="69"/>
      <c r="AL852" s="69"/>
      <c r="AM852" s="69"/>
      <c r="AN852" s="69"/>
      <c r="AO852" s="69"/>
      <c r="AP852" s="69"/>
      <c r="AQ852" s="69"/>
      <c r="AR852" s="69"/>
      <c r="AS852" s="69"/>
      <c r="AT852" s="69"/>
      <c r="AU852" s="69"/>
      <c r="AV852" s="69"/>
    </row>
    <row r="85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c r="AC853" s="69"/>
      <c r="AD853" s="69"/>
      <c r="AE853" s="69"/>
      <c r="AF853" s="69"/>
      <c r="AG853" s="69"/>
      <c r="AH853" s="69"/>
      <c r="AI853" s="69"/>
      <c r="AJ853" s="69"/>
      <c r="AK853" s="69"/>
      <c r="AL853" s="69"/>
      <c r="AM853" s="69"/>
      <c r="AN853" s="69"/>
      <c r="AO853" s="69"/>
      <c r="AP853" s="69"/>
      <c r="AQ853" s="69"/>
      <c r="AR853" s="69"/>
      <c r="AS853" s="69"/>
      <c r="AT853" s="69"/>
      <c r="AU853" s="69"/>
      <c r="AV853" s="69"/>
    </row>
    <row r="854">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c r="AC854" s="69"/>
      <c r="AD854" s="69"/>
      <c r="AE854" s="69"/>
      <c r="AF854" s="69"/>
      <c r="AG854" s="69"/>
      <c r="AH854" s="69"/>
      <c r="AI854" s="69"/>
      <c r="AJ854" s="69"/>
      <c r="AK854" s="69"/>
      <c r="AL854" s="69"/>
      <c r="AM854" s="69"/>
      <c r="AN854" s="69"/>
      <c r="AO854" s="69"/>
      <c r="AP854" s="69"/>
      <c r="AQ854" s="69"/>
      <c r="AR854" s="69"/>
      <c r="AS854" s="69"/>
      <c r="AT854" s="69"/>
      <c r="AU854" s="69"/>
      <c r="AV854" s="69"/>
    </row>
    <row r="85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c r="AC855" s="69"/>
      <c r="AD855" s="69"/>
      <c r="AE855" s="69"/>
      <c r="AF855" s="69"/>
      <c r="AG855" s="69"/>
      <c r="AH855" s="69"/>
      <c r="AI855" s="69"/>
      <c r="AJ855" s="69"/>
      <c r="AK855" s="69"/>
      <c r="AL855" s="69"/>
      <c r="AM855" s="69"/>
      <c r="AN855" s="69"/>
      <c r="AO855" s="69"/>
      <c r="AP855" s="69"/>
      <c r="AQ855" s="69"/>
      <c r="AR855" s="69"/>
      <c r="AS855" s="69"/>
      <c r="AT855" s="69"/>
      <c r="AU855" s="69"/>
      <c r="AV855" s="69"/>
    </row>
    <row r="856">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c r="AC856" s="69"/>
      <c r="AD856" s="69"/>
      <c r="AE856" s="69"/>
      <c r="AF856" s="69"/>
      <c r="AG856" s="69"/>
      <c r="AH856" s="69"/>
      <c r="AI856" s="69"/>
      <c r="AJ856" s="69"/>
      <c r="AK856" s="69"/>
      <c r="AL856" s="69"/>
      <c r="AM856" s="69"/>
      <c r="AN856" s="69"/>
      <c r="AO856" s="69"/>
      <c r="AP856" s="69"/>
      <c r="AQ856" s="69"/>
      <c r="AR856" s="69"/>
      <c r="AS856" s="69"/>
      <c r="AT856" s="69"/>
      <c r="AU856" s="69"/>
      <c r="AV856" s="69"/>
    </row>
    <row r="857">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c r="AC857" s="69"/>
      <c r="AD857" s="69"/>
      <c r="AE857" s="69"/>
      <c r="AF857" s="69"/>
      <c r="AG857" s="69"/>
      <c r="AH857" s="69"/>
      <c r="AI857" s="69"/>
      <c r="AJ857" s="69"/>
      <c r="AK857" s="69"/>
      <c r="AL857" s="69"/>
      <c r="AM857" s="69"/>
      <c r="AN857" s="69"/>
      <c r="AO857" s="69"/>
      <c r="AP857" s="69"/>
      <c r="AQ857" s="69"/>
      <c r="AR857" s="69"/>
      <c r="AS857" s="69"/>
      <c r="AT857" s="69"/>
      <c r="AU857" s="69"/>
      <c r="AV857" s="69"/>
    </row>
    <row r="858">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c r="AC858" s="69"/>
      <c r="AD858" s="69"/>
      <c r="AE858" s="69"/>
      <c r="AF858" s="69"/>
      <c r="AG858" s="69"/>
      <c r="AH858" s="69"/>
      <c r="AI858" s="69"/>
      <c r="AJ858" s="69"/>
      <c r="AK858" s="69"/>
      <c r="AL858" s="69"/>
      <c r="AM858" s="69"/>
      <c r="AN858" s="69"/>
      <c r="AO858" s="69"/>
      <c r="AP858" s="69"/>
      <c r="AQ858" s="69"/>
      <c r="AR858" s="69"/>
      <c r="AS858" s="69"/>
      <c r="AT858" s="69"/>
      <c r="AU858" s="69"/>
      <c r="AV858" s="69"/>
    </row>
    <row r="859">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c r="AC859" s="69"/>
      <c r="AD859" s="69"/>
      <c r="AE859" s="69"/>
      <c r="AF859" s="69"/>
      <c r="AG859" s="69"/>
      <c r="AH859" s="69"/>
      <c r="AI859" s="69"/>
      <c r="AJ859" s="69"/>
      <c r="AK859" s="69"/>
      <c r="AL859" s="69"/>
      <c r="AM859" s="69"/>
      <c r="AN859" s="69"/>
      <c r="AO859" s="69"/>
      <c r="AP859" s="69"/>
      <c r="AQ859" s="69"/>
      <c r="AR859" s="69"/>
      <c r="AS859" s="69"/>
      <c r="AT859" s="69"/>
      <c r="AU859" s="69"/>
      <c r="AV859" s="69"/>
    </row>
    <row r="860">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c r="AK860" s="69"/>
      <c r="AL860" s="69"/>
      <c r="AM860" s="69"/>
      <c r="AN860" s="69"/>
      <c r="AO860" s="69"/>
      <c r="AP860" s="69"/>
      <c r="AQ860" s="69"/>
      <c r="AR860" s="69"/>
      <c r="AS860" s="69"/>
      <c r="AT860" s="69"/>
      <c r="AU860" s="69"/>
      <c r="AV860" s="69"/>
    </row>
    <row r="86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c r="AC861" s="69"/>
      <c r="AD861" s="69"/>
      <c r="AE861" s="69"/>
      <c r="AF861" s="69"/>
      <c r="AG861" s="69"/>
      <c r="AH861" s="69"/>
      <c r="AI861" s="69"/>
      <c r="AJ861" s="69"/>
      <c r="AK861" s="69"/>
      <c r="AL861" s="69"/>
      <c r="AM861" s="69"/>
      <c r="AN861" s="69"/>
      <c r="AO861" s="69"/>
      <c r="AP861" s="69"/>
      <c r="AQ861" s="69"/>
      <c r="AR861" s="69"/>
      <c r="AS861" s="69"/>
      <c r="AT861" s="69"/>
      <c r="AU861" s="69"/>
      <c r="AV861" s="69"/>
    </row>
    <row r="862">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c r="AC862" s="69"/>
      <c r="AD862" s="69"/>
      <c r="AE862" s="69"/>
      <c r="AF862" s="69"/>
      <c r="AG862" s="69"/>
      <c r="AH862" s="69"/>
      <c r="AI862" s="69"/>
      <c r="AJ862" s="69"/>
      <c r="AK862" s="69"/>
      <c r="AL862" s="69"/>
      <c r="AM862" s="69"/>
      <c r="AN862" s="69"/>
      <c r="AO862" s="69"/>
      <c r="AP862" s="69"/>
      <c r="AQ862" s="69"/>
      <c r="AR862" s="69"/>
      <c r="AS862" s="69"/>
      <c r="AT862" s="69"/>
      <c r="AU862" s="69"/>
      <c r="AV862" s="69"/>
    </row>
    <row r="86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c r="AC863" s="69"/>
      <c r="AD863" s="69"/>
      <c r="AE863" s="69"/>
      <c r="AF863" s="69"/>
      <c r="AG863" s="69"/>
      <c r="AH863" s="69"/>
      <c r="AI863" s="69"/>
      <c r="AJ863" s="69"/>
      <c r="AK863" s="69"/>
      <c r="AL863" s="69"/>
      <c r="AM863" s="69"/>
      <c r="AN863" s="69"/>
      <c r="AO863" s="69"/>
      <c r="AP863" s="69"/>
      <c r="AQ863" s="69"/>
      <c r="AR863" s="69"/>
      <c r="AS863" s="69"/>
      <c r="AT863" s="69"/>
      <c r="AU863" s="69"/>
      <c r="AV863" s="69"/>
    </row>
    <row r="864">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c r="AC864" s="69"/>
      <c r="AD864" s="69"/>
      <c r="AE864" s="69"/>
      <c r="AF864" s="69"/>
      <c r="AG864" s="69"/>
      <c r="AH864" s="69"/>
      <c r="AI864" s="69"/>
      <c r="AJ864" s="69"/>
      <c r="AK864" s="69"/>
      <c r="AL864" s="69"/>
      <c r="AM864" s="69"/>
      <c r="AN864" s="69"/>
      <c r="AO864" s="69"/>
      <c r="AP864" s="69"/>
      <c r="AQ864" s="69"/>
      <c r="AR864" s="69"/>
      <c r="AS864" s="69"/>
      <c r="AT864" s="69"/>
      <c r="AU864" s="69"/>
      <c r="AV864" s="69"/>
    </row>
    <row r="86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c r="AC865" s="69"/>
      <c r="AD865" s="69"/>
      <c r="AE865" s="69"/>
      <c r="AF865" s="69"/>
      <c r="AG865" s="69"/>
      <c r="AH865" s="69"/>
      <c r="AI865" s="69"/>
      <c r="AJ865" s="69"/>
      <c r="AK865" s="69"/>
      <c r="AL865" s="69"/>
      <c r="AM865" s="69"/>
      <c r="AN865" s="69"/>
      <c r="AO865" s="69"/>
      <c r="AP865" s="69"/>
      <c r="AQ865" s="69"/>
      <c r="AR865" s="69"/>
      <c r="AS865" s="69"/>
      <c r="AT865" s="69"/>
      <c r="AU865" s="69"/>
      <c r="AV865" s="69"/>
    </row>
    <row r="866">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c r="AC866" s="69"/>
      <c r="AD866" s="69"/>
      <c r="AE866" s="69"/>
      <c r="AF866" s="69"/>
      <c r="AG866" s="69"/>
      <c r="AH866" s="69"/>
      <c r="AI866" s="69"/>
      <c r="AJ866" s="69"/>
      <c r="AK866" s="69"/>
      <c r="AL866" s="69"/>
      <c r="AM866" s="69"/>
      <c r="AN866" s="69"/>
      <c r="AO866" s="69"/>
      <c r="AP866" s="69"/>
      <c r="AQ866" s="69"/>
      <c r="AR866" s="69"/>
      <c r="AS866" s="69"/>
      <c r="AT866" s="69"/>
      <c r="AU866" s="69"/>
      <c r="AV866" s="69"/>
    </row>
    <row r="867">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c r="AC867" s="69"/>
      <c r="AD867" s="69"/>
      <c r="AE867" s="69"/>
      <c r="AF867" s="69"/>
      <c r="AG867" s="69"/>
      <c r="AH867" s="69"/>
      <c r="AI867" s="69"/>
      <c r="AJ867" s="69"/>
      <c r="AK867" s="69"/>
      <c r="AL867" s="69"/>
      <c r="AM867" s="69"/>
      <c r="AN867" s="69"/>
      <c r="AO867" s="69"/>
      <c r="AP867" s="69"/>
      <c r="AQ867" s="69"/>
      <c r="AR867" s="69"/>
      <c r="AS867" s="69"/>
      <c r="AT867" s="69"/>
      <c r="AU867" s="69"/>
      <c r="AV867" s="69"/>
    </row>
    <row r="868">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c r="AC868" s="69"/>
      <c r="AD868" s="69"/>
      <c r="AE868" s="69"/>
      <c r="AF868" s="69"/>
      <c r="AG868" s="69"/>
      <c r="AH868" s="69"/>
      <c r="AI868" s="69"/>
      <c r="AJ868" s="69"/>
      <c r="AK868" s="69"/>
      <c r="AL868" s="69"/>
      <c r="AM868" s="69"/>
      <c r="AN868" s="69"/>
      <c r="AO868" s="69"/>
      <c r="AP868" s="69"/>
      <c r="AQ868" s="69"/>
      <c r="AR868" s="69"/>
      <c r="AS868" s="69"/>
      <c r="AT868" s="69"/>
      <c r="AU868" s="69"/>
      <c r="AV868" s="69"/>
    </row>
    <row r="869">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c r="AC869" s="69"/>
      <c r="AD869" s="69"/>
      <c r="AE869" s="69"/>
      <c r="AF869" s="69"/>
      <c r="AG869" s="69"/>
      <c r="AH869" s="69"/>
      <c r="AI869" s="69"/>
      <c r="AJ869" s="69"/>
      <c r="AK869" s="69"/>
      <c r="AL869" s="69"/>
      <c r="AM869" s="69"/>
      <c r="AN869" s="69"/>
      <c r="AO869" s="69"/>
      <c r="AP869" s="69"/>
      <c r="AQ869" s="69"/>
      <c r="AR869" s="69"/>
      <c r="AS869" s="69"/>
      <c r="AT869" s="69"/>
      <c r="AU869" s="69"/>
      <c r="AV869" s="69"/>
    </row>
    <row r="870">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c r="AC870" s="69"/>
      <c r="AD870" s="69"/>
      <c r="AE870" s="69"/>
      <c r="AF870" s="69"/>
      <c r="AG870" s="69"/>
      <c r="AH870" s="69"/>
      <c r="AI870" s="69"/>
      <c r="AJ870" s="69"/>
      <c r="AK870" s="69"/>
      <c r="AL870" s="69"/>
      <c r="AM870" s="69"/>
      <c r="AN870" s="69"/>
      <c r="AO870" s="69"/>
      <c r="AP870" s="69"/>
      <c r="AQ870" s="69"/>
      <c r="AR870" s="69"/>
      <c r="AS870" s="69"/>
      <c r="AT870" s="69"/>
      <c r="AU870" s="69"/>
      <c r="AV870" s="69"/>
    </row>
    <row r="87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c r="AC871" s="69"/>
      <c r="AD871" s="69"/>
      <c r="AE871" s="69"/>
      <c r="AF871" s="69"/>
      <c r="AG871" s="69"/>
      <c r="AH871" s="69"/>
      <c r="AI871" s="69"/>
      <c r="AJ871" s="69"/>
      <c r="AK871" s="69"/>
      <c r="AL871" s="69"/>
      <c r="AM871" s="69"/>
      <c r="AN871" s="69"/>
      <c r="AO871" s="69"/>
      <c r="AP871" s="69"/>
      <c r="AQ871" s="69"/>
      <c r="AR871" s="69"/>
      <c r="AS871" s="69"/>
      <c r="AT871" s="69"/>
      <c r="AU871" s="69"/>
      <c r="AV871" s="69"/>
    </row>
    <row r="872">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c r="AC872" s="69"/>
      <c r="AD872" s="69"/>
      <c r="AE872" s="69"/>
      <c r="AF872" s="69"/>
      <c r="AG872" s="69"/>
      <c r="AH872" s="69"/>
      <c r="AI872" s="69"/>
      <c r="AJ872" s="69"/>
      <c r="AK872" s="69"/>
      <c r="AL872" s="69"/>
      <c r="AM872" s="69"/>
      <c r="AN872" s="69"/>
      <c r="AO872" s="69"/>
      <c r="AP872" s="69"/>
      <c r="AQ872" s="69"/>
      <c r="AR872" s="69"/>
      <c r="AS872" s="69"/>
      <c r="AT872" s="69"/>
      <c r="AU872" s="69"/>
      <c r="AV872" s="69"/>
    </row>
    <row r="87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c r="AC873" s="69"/>
      <c r="AD873" s="69"/>
      <c r="AE873" s="69"/>
      <c r="AF873" s="69"/>
      <c r="AG873" s="69"/>
      <c r="AH873" s="69"/>
      <c r="AI873" s="69"/>
      <c r="AJ873" s="69"/>
      <c r="AK873" s="69"/>
      <c r="AL873" s="69"/>
      <c r="AM873" s="69"/>
      <c r="AN873" s="69"/>
      <c r="AO873" s="69"/>
      <c r="AP873" s="69"/>
      <c r="AQ873" s="69"/>
      <c r="AR873" s="69"/>
      <c r="AS873" s="69"/>
      <c r="AT873" s="69"/>
      <c r="AU873" s="69"/>
      <c r="AV873" s="69"/>
    </row>
    <row r="874">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c r="AC874" s="69"/>
      <c r="AD874" s="69"/>
      <c r="AE874" s="69"/>
      <c r="AF874" s="69"/>
      <c r="AG874" s="69"/>
      <c r="AH874" s="69"/>
      <c r="AI874" s="69"/>
      <c r="AJ874" s="69"/>
      <c r="AK874" s="69"/>
      <c r="AL874" s="69"/>
      <c r="AM874" s="69"/>
      <c r="AN874" s="69"/>
      <c r="AO874" s="69"/>
      <c r="AP874" s="69"/>
      <c r="AQ874" s="69"/>
      <c r="AR874" s="69"/>
      <c r="AS874" s="69"/>
      <c r="AT874" s="69"/>
      <c r="AU874" s="69"/>
      <c r="AV874" s="69"/>
    </row>
    <row r="8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c r="AC875" s="69"/>
      <c r="AD875" s="69"/>
      <c r="AE875" s="69"/>
      <c r="AF875" s="69"/>
      <c r="AG875" s="69"/>
      <c r="AH875" s="69"/>
      <c r="AI875" s="69"/>
      <c r="AJ875" s="69"/>
      <c r="AK875" s="69"/>
      <c r="AL875" s="69"/>
      <c r="AM875" s="69"/>
      <c r="AN875" s="69"/>
      <c r="AO875" s="69"/>
      <c r="AP875" s="69"/>
      <c r="AQ875" s="69"/>
      <c r="AR875" s="69"/>
      <c r="AS875" s="69"/>
      <c r="AT875" s="69"/>
      <c r="AU875" s="69"/>
      <c r="AV875" s="69"/>
    </row>
    <row r="876">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69"/>
      <c r="AN876" s="69"/>
      <c r="AO876" s="69"/>
      <c r="AP876" s="69"/>
      <c r="AQ876" s="69"/>
      <c r="AR876" s="69"/>
      <c r="AS876" s="69"/>
      <c r="AT876" s="69"/>
      <c r="AU876" s="69"/>
      <c r="AV876" s="69"/>
    </row>
    <row r="877">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c r="AC877" s="69"/>
      <c r="AD877" s="69"/>
      <c r="AE877" s="69"/>
      <c r="AF877" s="69"/>
      <c r="AG877" s="69"/>
      <c r="AH877" s="69"/>
      <c r="AI877" s="69"/>
      <c r="AJ877" s="69"/>
      <c r="AK877" s="69"/>
      <c r="AL877" s="69"/>
      <c r="AM877" s="69"/>
      <c r="AN877" s="69"/>
      <c r="AO877" s="69"/>
      <c r="AP877" s="69"/>
      <c r="AQ877" s="69"/>
      <c r="AR877" s="69"/>
      <c r="AS877" s="69"/>
      <c r="AT877" s="69"/>
      <c r="AU877" s="69"/>
      <c r="AV877" s="69"/>
    </row>
    <row r="878">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c r="AC878" s="69"/>
      <c r="AD878" s="69"/>
      <c r="AE878" s="69"/>
      <c r="AF878" s="69"/>
      <c r="AG878" s="69"/>
      <c r="AH878" s="69"/>
      <c r="AI878" s="69"/>
      <c r="AJ878" s="69"/>
      <c r="AK878" s="69"/>
      <c r="AL878" s="69"/>
      <c r="AM878" s="69"/>
      <c r="AN878" s="69"/>
      <c r="AO878" s="69"/>
      <c r="AP878" s="69"/>
      <c r="AQ878" s="69"/>
      <c r="AR878" s="69"/>
      <c r="AS878" s="69"/>
      <c r="AT878" s="69"/>
      <c r="AU878" s="69"/>
      <c r="AV878" s="69"/>
    </row>
    <row r="879">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c r="AC879" s="69"/>
      <c r="AD879" s="69"/>
      <c r="AE879" s="69"/>
      <c r="AF879" s="69"/>
      <c r="AG879" s="69"/>
      <c r="AH879" s="69"/>
      <c r="AI879" s="69"/>
      <c r="AJ879" s="69"/>
      <c r="AK879" s="69"/>
      <c r="AL879" s="69"/>
      <c r="AM879" s="69"/>
      <c r="AN879" s="69"/>
      <c r="AO879" s="69"/>
      <c r="AP879" s="69"/>
      <c r="AQ879" s="69"/>
      <c r="AR879" s="69"/>
      <c r="AS879" s="69"/>
      <c r="AT879" s="69"/>
      <c r="AU879" s="69"/>
      <c r="AV879" s="69"/>
    </row>
    <row r="880">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c r="AC880" s="69"/>
      <c r="AD880" s="69"/>
      <c r="AE880" s="69"/>
      <c r="AF880" s="69"/>
      <c r="AG880" s="69"/>
      <c r="AH880" s="69"/>
      <c r="AI880" s="69"/>
      <c r="AJ880" s="69"/>
      <c r="AK880" s="69"/>
      <c r="AL880" s="69"/>
      <c r="AM880" s="69"/>
      <c r="AN880" s="69"/>
      <c r="AO880" s="69"/>
      <c r="AP880" s="69"/>
      <c r="AQ880" s="69"/>
      <c r="AR880" s="69"/>
      <c r="AS880" s="69"/>
      <c r="AT880" s="69"/>
      <c r="AU880" s="69"/>
      <c r="AV880" s="69"/>
    </row>
    <row r="88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c r="AC881" s="69"/>
      <c r="AD881" s="69"/>
      <c r="AE881" s="69"/>
      <c r="AF881" s="69"/>
      <c r="AG881" s="69"/>
      <c r="AH881" s="69"/>
      <c r="AI881" s="69"/>
      <c r="AJ881" s="69"/>
      <c r="AK881" s="69"/>
      <c r="AL881" s="69"/>
      <c r="AM881" s="69"/>
      <c r="AN881" s="69"/>
      <c r="AO881" s="69"/>
      <c r="AP881" s="69"/>
      <c r="AQ881" s="69"/>
      <c r="AR881" s="69"/>
      <c r="AS881" s="69"/>
      <c r="AT881" s="69"/>
      <c r="AU881" s="69"/>
      <c r="AV881" s="69"/>
    </row>
    <row r="882">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c r="AC882" s="69"/>
      <c r="AD882" s="69"/>
      <c r="AE882" s="69"/>
      <c r="AF882" s="69"/>
      <c r="AG882" s="69"/>
      <c r="AH882" s="69"/>
      <c r="AI882" s="69"/>
      <c r="AJ882" s="69"/>
      <c r="AK882" s="69"/>
      <c r="AL882" s="69"/>
      <c r="AM882" s="69"/>
      <c r="AN882" s="69"/>
      <c r="AO882" s="69"/>
      <c r="AP882" s="69"/>
      <c r="AQ882" s="69"/>
      <c r="AR882" s="69"/>
      <c r="AS882" s="69"/>
      <c r="AT882" s="69"/>
      <c r="AU882" s="69"/>
      <c r="AV882" s="69"/>
    </row>
    <row r="88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c r="AC883" s="69"/>
      <c r="AD883" s="69"/>
      <c r="AE883" s="69"/>
      <c r="AF883" s="69"/>
      <c r="AG883" s="69"/>
      <c r="AH883" s="69"/>
      <c r="AI883" s="69"/>
      <c r="AJ883" s="69"/>
      <c r="AK883" s="69"/>
      <c r="AL883" s="69"/>
      <c r="AM883" s="69"/>
      <c r="AN883" s="69"/>
      <c r="AO883" s="69"/>
      <c r="AP883" s="69"/>
      <c r="AQ883" s="69"/>
      <c r="AR883" s="69"/>
      <c r="AS883" s="69"/>
      <c r="AT883" s="69"/>
      <c r="AU883" s="69"/>
      <c r="AV883" s="69"/>
    </row>
    <row r="884">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c r="AC884" s="69"/>
      <c r="AD884" s="69"/>
      <c r="AE884" s="69"/>
      <c r="AF884" s="69"/>
      <c r="AG884" s="69"/>
      <c r="AH884" s="69"/>
      <c r="AI884" s="69"/>
      <c r="AJ884" s="69"/>
      <c r="AK884" s="69"/>
      <c r="AL884" s="69"/>
      <c r="AM884" s="69"/>
      <c r="AN884" s="69"/>
      <c r="AO884" s="69"/>
      <c r="AP884" s="69"/>
      <c r="AQ884" s="69"/>
      <c r="AR884" s="69"/>
      <c r="AS884" s="69"/>
      <c r="AT884" s="69"/>
      <c r="AU884" s="69"/>
      <c r="AV884" s="69"/>
    </row>
    <row r="88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c r="AC885" s="69"/>
      <c r="AD885" s="69"/>
      <c r="AE885" s="69"/>
      <c r="AF885" s="69"/>
      <c r="AG885" s="69"/>
      <c r="AH885" s="69"/>
      <c r="AI885" s="69"/>
      <c r="AJ885" s="69"/>
      <c r="AK885" s="69"/>
      <c r="AL885" s="69"/>
      <c r="AM885" s="69"/>
      <c r="AN885" s="69"/>
      <c r="AO885" s="69"/>
      <c r="AP885" s="69"/>
      <c r="AQ885" s="69"/>
      <c r="AR885" s="69"/>
      <c r="AS885" s="69"/>
      <c r="AT885" s="69"/>
      <c r="AU885" s="69"/>
      <c r="AV885" s="69"/>
    </row>
    <row r="886">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c r="AC886" s="69"/>
      <c r="AD886" s="69"/>
      <c r="AE886" s="69"/>
      <c r="AF886" s="69"/>
      <c r="AG886" s="69"/>
      <c r="AH886" s="69"/>
      <c r="AI886" s="69"/>
      <c r="AJ886" s="69"/>
      <c r="AK886" s="69"/>
      <c r="AL886" s="69"/>
      <c r="AM886" s="69"/>
      <c r="AN886" s="69"/>
      <c r="AO886" s="69"/>
      <c r="AP886" s="69"/>
      <c r="AQ886" s="69"/>
      <c r="AR886" s="69"/>
      <c r="AS886" s="69"/>
      <c r="AT886" s="69"/>
      <c r="AU886" s="69"/>
      <c r="AV886" s="69"/>
    </row>
    <row r="887">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c r="AC887" s="69"/>
      <c r="AD887" s="69"/>
      <c r="AE887" s="69"/>
      <c r="AF887" s="69"/>
      <c r="AG887" s="69"/>
      <c r="AH887" s="69"/>
      <c r="AI887" s="69"/>
      <c r="AJ887" s="69"/>
      <c r="AK887" s="69"/>
      <c r="AL887" s="69"/>
      <c r="AM887" s="69"/>
      <c r="AN887" s="69"/>
      <c r="AO887" s="69"/>
      <c r="AP887" s="69"/>
      <c r="AQ887" s="69"/>
      <c r="AR887" s="69"/>
      <c r="AS887" s="69"/>
      <c r="AT887" s="69"/>
      <c r="AU887" s="69"/>
      <c r="AV887" s="69"/>
    </row>
    <row r="888">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c r="AC888" s="69"/>
      <c r="AD888" s="69"/>
      <c r="AE888" s="69"/>
      <c r="AF888" s="69"/>
      <c r="AG888" s="69"/>
      <c r="AH888" s="69"/>
      <c r="AI888" s="69"/>
      <c r="AJ888" s="69"/>
      <c r="AK888" s="69"/>
      <c r="AL888" s="69"/>
      <c r="AM888" s="69"/>
      <c r="AN888" s="69"/>
      <c r="AO888" s="69"/>
      <c r="AP888" s="69"/>
      <c r="AQ888" s="69"/>
      <c r="AR888" s="69"/>
      <c r="AS888" s="69"/>
      <c r="AT888" s="69"/>
      <c r="AU888" s="69"/>
      <c r="AV888" s="69"/>
    </row>
    <row r="889">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c r="AC889" s="69"/>
      <c r="AD889" s="69"/>
      <c r="AE889" s="69"/>
      <c r="AF889" s="69"/>
      <c r="AG889" s="69"/>
      <c r="AH889" s="69"/>
      <c r="AI889" s="69"/>
      <c r="AJ889" s="69"/>
      <c r="AK889" s="69"/>
      <c r="AL889" s="69"/>
      <c r="AM889" s="69"/>
      <c r="AN889" s="69"/>
      <c r="AO889" s="69"/>
      <c r="AP889" s="69"/>
      <c r="AQ889" s="69"/>
      <c r="AR889" s="69"/>
      <c r="AS889" s="69"/>
      <c r="AT889" s="69"/>
      <c r="AU889" s="69"/>
      <c r="AV889" s="69"/>
    </row>
    <row r="890">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c r="AC890" s="69"/>
      <c r="AD890" s="69"/>
      <c r="AE890" s="69"/>
      <c r="AF890" s="69"/>
      <c r="AG890" s="69"/>
      <c r="AH890" s="69"/>
      <c r="AI890" s="69"/>
      <c r="AJ890" s="69"/>
      <c r="AK890" s="69"/>
      <c r="AL890" s="69"/>
      <c r="AM890" s="69"/>
      <c r="AN890" s="69"/>
      <c r="AO890" s="69"/>
      <c r="AP890" s="69"/>
      <c r="AQ890" s="69"/>
      <c r="AR890" s="69"/>
      <c r="AS890" s="69"/>
      <c r="AT890" s="69"/>
      <c r="AU890" s="69"/>
      <c r="AV890" s="69"/>
    </row>
    <row r="89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c r="AC891" s="69"/>
      <c r="AD891" s="69"/>
      <c r="AE891" s="69"/>
      <c r="AF891" s="69"/>
      <c r="AG891" s="69"/>
      <c r="AH891" s="69"/>
      <c r="AI891" s="69"/>
      <c r="AJ891" s="69"/>
      <c r="AK891" s="69"/>
      <c r="AL891" s="69"/>
      <c r="AM891" s="69"/>
      <c r="AN891" s="69"/>
      <c r="AO891" s="69"/>
      <c r="AP891" s="69"/>
      <c r="AQ891" s="69"/>
      <c r="AR891" s="69"/>
      <c r="AS891" s="69"/>
      <c r="AT891" s="69"/>
      <c r="AU891" s="69"/>
      <c r="AV891" s="69"/>
    </row>
    <row r="892">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c r="AC892" s="69"/>
      <c r="AD892" s="69"/>
      <c r="AE892" s="69"/>
      <c r="AF892" s="69"/>
      <c r="AG892" s="69"/>
      <c r="AH892" s="69"/>
      <c r="AI892" s="69"/>
      <c r="AJ892" s="69"/>
      <c r="AK892" s="69"/>
      <c r="AL892" s="69"/>
      <c r="AM892" s="69"/>
      <c r="AN892" s="69"/>
      <c r="AO892" s="69"/>
      <c r="AP892" s="69"/>
      <c r="AQ892" s="69"/>
      <c r="AR892" s="69"/>
      <c r="AS892" s="69"/>
      <c r="AT892" s="69"/>
      <c r="AU892" s="69"/>
      <c r="AV892" s="69"/>
    </row>
    <row r="89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c r="AC893" s="69"/>
      <c r="AD893" s="69"/>
      <c r="AE893" s="69"/>
      <c r="AF893" s="69"/>
      <c r="AG893" s="69"/>
      <c r="AH893" s="69"/>
      <c r="AI893" s="69"/>
      <c r="AJ893" s="69"/>
      <c r="AK893" s="69"/>
      <c r="AL893" s="69"/>
      <c r="AM893" s="69"/>
      <c r="AN893" s="69"/>
      <c r="AO893" s="69"/>
      <c r="AP893" s="69"/>
      <c r="AQ893" s="69"/>
      <c r="AR893" s="69"/>
      <c r="AS893" s="69"/>
      <c r="AT893" s="69"/>
      <c r="AU893" s="69"/>
      <c r="AV893" s="69"/>
    </row>
    <row r="894">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c r="AC894" s="69"/>
      <c r="AD894" s="69"/>
      <c r="AE894" s="69"/>
      <c r="AF894" s="69"/>
      <c r="AG894" s="69"/>
      <c r="AH894" s="69"/>
      <c r="AI894" s="69"/>
      <c r="AJ894" s="69"/>
      <c r="AK894" s="69"/>
      <c r="AL894" s="69"/>
      <c r="AM894" s="69"/>
      <c r="AN894" s="69"/>
      <c r="AO894" s="69"/>
      <c r="AP894" s="69"/>
      <c r="AQ894" s="69"/>
      <c r="AR894" s="69"/>
      <c r="AS894" s="69"/>
      <c r="AT894" s="69"/>
      <c r="AU894" s="69"/>
      <c r="AV894" s="69"/>
    </row>
    <row r="89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c r="AC895" s="69"/>
      <c r="AD895" s="69"/>
      <c r="AE895" s="69"/>
      <c r="AF895" s="69"/>
      <c r="AG895" s="69"/>
      <c r="AH895" s="69"/>
      <c r="AI895" s="69"/>
      <c r="AJ895" s="69"/>
      <c r="AK895" s="69"/>
      <c r="AL895" s="69"/>
      <c r="AM895" s="69"/>
      <c r="AN895" s="69"/>
      <c r="AO895" s="69"/>
      <c r="AP895" s="69"/>
      <c r="AQ895" s="69"/>
      <c r="AR895" s="69"/>
      <c r="AS895" s="69"/>
      <c r="AT895" s="69"/>
      <c r="AU895" s="69"/>
      <c r="AV895" s="69"/>
    </row>
    <row r="896">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c r="AC896" s="69"/>
      <c r="AD896" s="69"/>
      <c r="AE896" s="69"/>
      <c r="AF896" s="69"/>
      <c r="AG896" s="69"/>
      <c r="AH896" s="69"/>
      <c r="AI896" s="69"/>
      <c r="AJ896" s="69"/>
      <c r="AK896" s="69"/>
      <c r="AL896" s="69"/>
      <c r="AM896" s="69"/>
      <c r="AN896" s="69"/>
      <c r="AO896" s="69"/>
      <c r="AP896" s="69"/>
      <c r="AQ896" s="69"/>
      <c r="AR896" s="69"/>
      <c r="AS896" s="69"/>
      <c r="AT896" s="69"/>
      <c r="AU896" s="69"/>
      <c r="AV896" s="69"/>
    </row>
    <row r="897">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c r="AC897" s="69"/>
      <c r="AD897" s="69"/>
      <c r="AE897" s="69"/>
      <c r="AF897" s="69"/>
      <c r="AG897" s="69"/>
      <c r="AH897" s="69"/>
      <c r="AI897" s="69"/>
      <c r="AJ897" s="69"/>
      <c r="AK897" s="69"/>
      <c r="AL897" s="69"/>
      <c r="AM897" s="69"/>
      <c r="AN897" s="69"/>
      <c r="AO897" s="69"/>
      <c r="AP897" s="69"/>
      <c r="AQ897" s="69"/>
      <c r="AR897" s="69"/>
      <c r="AS897" s="69"/>
      <c r="AT897" s="69"/>
      <c r="AU897" s="69"/>
      <c r="AV897" s="69"/>
    </row>
    <row r="898">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c r="AC898" s="69"/>
      <c r="AD898" s="69"/>
      <c r="AE898" s="69"/>
      <c r="AF898" s="69"/>
      <c r="AG898" s="69"/>
      <c r="AH898" s="69"/>
      <c r="AI898" s="69"/>
      <c r="AJ898" s="69"/>
      <c r="AK898" s="69"/>
      <c r="AL898" s="69"/>
      <c r="AM898" s="69"/>
      <c r="AN898" s="69"/>
      <c r="AO898" s="69"/>
      <c r="AP898" s="69"/>
      <c r="AQ898" s="69"/>
      <c r="AR898" s="69"/>
      <c r="AS898" s="69"/>
      <c r="AT898" s="69"/>
      <c r="AU898" s="69"/>
      <c r="AV898" s="69"/>
    </row>
    <row r="899">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c r="AC899" s="69"/>
      <c r="AD899" s="69"/>
      <c r="AE899" s="69"/>
      <c r="AF899" s="69"/>
      <c r="AG899" s="69"/>
      <c r="AH899" s="69"/>
      <c r="AI899" s="69"/>
      <c r="AJ899" s="69"/>
      <c r="AK899" s="69"/>
      <c r="AL899" s="69"/>
      <c r="AM899" s="69"/>
      <c r="AN899" s="69"/>
      <c r="AO899" s="69"/>
      <c r="AP899" s="69"/>
      <c r="AQ899" s="69"/>
      <c r="AR899" s="69"/>
      <c r="AS899" s="69"/>
      <c r="AT899" s="69"/>
      <c r="AU899" s="69"/>
      <c r="AV899" s="69"/>
    </row>
    <row r="900">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c r="AC900" s="69"/>
      <c r="AD900" s="69"/>
      <c r="AE900" s="69"/>
      <c r="AF900" s="69"/>
      <c r="AG900" s="69"/>
      <c r="AH900" s="69"/>
      <c r="AI900" s="69"/>
      <c r="AJ900" s="69"/>
      <c r="AK900" s="69"/>
      <c r="AL900" s="69"/>
      <c r="AM900" s="69"/>
      <c r="AN900" s="69"/>
      <c r="AO900" s="69"/>
      <c r="AP900" s="69"/>
      <c r="AQ900" s="69"/>
      <c r="AR900" s="69"/>
      <c r="AS900" s="69"/>
      <c r="AT900" s="69"/>
      <c r="AU900" s="69"/>
      <c r="AV900" s="69"/>
    </row>
    <row r="90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c r="AC901" s="69"/>
      <c r="AD901" s="69"/>
      <c r="AE901" s="69"/>
      <c r="AF901" s="69"/>
      <c r="AG901" s="69"/>
      <c r="AH901" s="69"/>
      <c r="AI901" s="69"/>
      <c r="AJ901" s="69"/>
      <c r="AK901" s="69"/>
      <c r="AL901" s="69"/>
      <c r="AM901" s="69"/>
      <c r="AN901" s="69"/>
      <c r="AO901" s="69"/>
      <c r="AP901" s="69"/>
      <c r="AQ901" s="69"/>
      <c r="AR901" s="69"/>
      <c r="AS901" s="69"/>
      <c r="AT901" s="69"/>
      <c r="AU901" s="69"/>
      <c r="AV901" s="69"/>
    </row>
    <row r="902">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c r="AC902" s="69"/>
      <c r="AD902" s="69"/>
      <c r="AE902" s="69"/>
      <c r="AF902" s="69"/>
      <c r="AG902" s="69"/>
      <c r="AH902" s="69"/>
      <c r="AI902" s="69"/>
      <c r="AJ902" s="69"/>
      <c r="AK902" s="69"/>
      <c r="AL902" s="69"/>
      <c r="AM902" s="69"/>
      <c r="AN902" s="69"/>
      <c r="AO902" s="69"/>
      <c r="AP902" s="69"/>
      <c r="AQ902" s="69"/>
      <c r="AR902" s="69"/>
      <c r="AS902" s="69"/>
      <c r="AT902" s="69"/>
      <c r="AU902" s="69"/>
      <c r="AV902" s="69"/>
    </row>
    <row r="9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c r="AC903" s="69"/>
      <c r="AD903" s="69"/>
      <c r="AE903" s="69"/>
      <c r="AF903" s="69"/>
      <c r="AG903" s="69"/>
      <c r="AH903" s="69"/>
      <c r="AI903" s="69"/>
      <c r="AJ903" s="69"/>
      <c r="AK903" s="69"/>
      <c r="AL903" s="69"/>
      <c r="AM903" s="69"/>
      <c r="AN903" s="69"/>
      <c r="AO903" s="69"/>
      <c r="AP903" s="69"/>
      <c r="AQ903" s="69"/>
      <c r="AR903" s="69"/>
      <c r="AS903" s="69"/>
      <c r="AT903" s="69"/>
      <c r="AU903" s="69"/>
      <c r="AV903" s="69"/>
    </row>
    <row r="904">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c r="AC904" s="69"/>
      <c r="AD904" s="69"/>
      <c r="AE904" s="69"/>
      <c r="AF904" s="69"/>
      <c r="AG904" s="69"/>
      <c r="AH904" s="69"/>
      <c r="AI904" s="69"/>
      <c r="AJ904" s="69"/>
      <c r="AK904" s="69"/>
      <c r="AL904" s="69"/>
      <c r="AM904" s="69"/>
      <c r="AN904" s="69"/>
      <c r="AO904" s="69"/>
      <c r="AP904" s="69"/>
      <c r="AQ904" s="69"/>
      <c r="AR904" s="69"/>
      <c r="AS904" s="69"/>
      <c r="AT904" s="69"/>
      <c r="AU904" s="69"/>
      <c r="AV904" s="69"/>
    </row>
    <row r="90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c r="AC905" s="69"/>
      <c r="AD905" s="69"/>
      <c r="AE905" s="69"/>
      <c r="AF905" s="69"/>
      <c r="AG905" s="69"/>
      <c r="AH905" s="69"/>
      <c r="AI905" s="69"/>
      <c r="AJ905" s="69"/>
      <c r="AK905" s="69"/>
      <c r="AL905" s="69"/>
      <c r="AM905" s="69"/>
      <c r="AN905" s="69"/>
      <c r="AO905" s="69"/>
      <c r="AP905" s="69"/>
      <c r="AQ905" s="69"/>
      <c r="AR905" s="69"/>
      <c r="AS905" s="69"/>
      <c r="AT905" s="69"/>
      <c r="AU905" s="69"/>
      <c r="AV905" s="69"/>
    </row>
    <row r="906">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c r="AC906" s="69"/>
      <c r="AD906" s="69"/>
      <c r="AE906" s="69"/>
      <c r="AF906" s="69"/>
      <c r="AG906" s="69"/>
      <c r="AH906" s="69"/>
      <c r="AI906" s="69"/>
      <c r="AJ906" s="69"/>
      <c r="AK906" s="69"/>
      <c r="AL906" s="69"/>
      <c r="AM906" s="69"/>
      <c r="AN906" s="69"/>
      <c r="AO906" s="69"/>
      <c r="AP906" s="69"/>
      <c r="AQ906" s="69"/>
      <c r="AR906" s="69"/>
      <c r="AS906" s="69"/>
      <c r="AT906" s="69"/>
      <c r="AU906" s="69"/>
      <c r="AV906" s="69"/>
    </row>
    <row r="907">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c r="AC907" s="69"/>
      <c r="AD907" s="69"/>
      <c r="AE907" s="69"/>
      <c r="AF907" s="69"/>
      <c r="AG907" s="69"/>
      <c r="AH907" s="69"/>
      <c r="AI907" s="69"/>
      <c r="AJ907" s="69"/>
      <c r="AK907" s="69"/>
      <c r="AL907" s="69"/>
      <c r="AM907" s="69"/>
      <c r="AN907" s="69"/>
      <c r="AO907" s="69"/>
      <c r="AP907" s="69"/>
      <c r="AQ907" s="69"/>
      <c r="AR907" s="69"/>
      <c r="AS907" s="69"/>
      <c r="AT907" s="69"/>
      <c r="AU907" s="69"/>
      <c r="AV907" s="69"/>
    </row>
    <row r="908">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c r="AC908" s="69"/>
      <c r="AD908" s="69"/>
      <c r="AE908" s="69"/>
      <c r="AF908" s="69"/>
      <c r="AG908" s="69"/>
      <c r="AH908" s="69"/>
      <c r="AI908" s="69"/>
      <c r="AJ908" s="69"/>
      <c r="AK908" s="69"/>
      <c r="AL908" s="69"/>
      <c r="AM908" s="69"/>
      <c r="AN908" s="69"/>
      <c r="AO908" s="69"/>
      <c r="AP908" s="69"/>
      <c r="AQ908" s="69"/>
      <c r="AR908" s="69"/>
      <c r="AS908" s="69"/>
      <c r="AT908" s="69"/>
      <c r="AU908" s="69"/>
      <c r="AV908" s="69"/>
    </row>
    <row r="909">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c r="AC909" s="69"/>
      <c r="AD909" s="69"/>
      <c r="AE909" s="69"/>
      <c r="AF909" s="69"/>
      <c r="AG909" s="69"/>
      <c r="AH909" s="69"/>
      <c r="AI909" s="69"/>
      <c r="AJ909" s="69"/>
      <c r="AK909" s="69"/>
      <c r="AL909" s="69"/>
      <c r="AM909" s="69"/>
      <c r="AN909" s="69"/>
      <c r="AO909" s="69"/>
      <c r="AP909" s="69"/>
      <c r="AQ909" s="69"/>
      <c r="AR909" s="69"/>
      <c r="AS909" s="69"/>
      <c r="AT909" s="69"/>
      <c r="AU909" s="69"/>
      <c r="AV909" s="69"/>
    </row>
    <row r="910">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c r="AC910" s="69"/>
      <c r="AD910" s="69"/>
      <c r="AE910" s="69"/>
      <c r="AF910" s="69"/>
      <c r="AG910" s="69"/>
      <c r="AH910" s="69"/>
      <c r="AI910" s="69"/>
      <c r="AJ910" s="69"/>
      <c r="AK910" s="69"/>
      <c r="AL910" s="69"/>
      <c r="AM910" s="69"/>
      <c r="AN910" s="69"/>
      <c r="AO910" s="69"/>
      <c r="AP910" s="69"/>
      <c r="AQ910" s="69"/>
      <c r="AR910" s="69"/>
      <c r="AS910" s="69"/>
      <c r="AT910" s="69"/>
      <c r="AU910" s="69"/>
      <c r="AV910" s="69"/>
    </row>
    <row r="91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c r="AC911" s="69"/>
      <c r="AD911" s="69"/>
      <c r="AE911" s="69"/>
      <c r="AF911" s="69"/>
      <c r="AG911" s="69"/>
      <c r="AH911" s="69"/>
      <c r="AI911" s="69"/>
      <c r="AJ911" s="69"/>
      <c r="AK911" s="69"/>
      <c r="AL911" s="69"/>
      <c r="AM911" s="69"/>
      <c r="AN911" s="69"/>
      <c r="AO911" s="69"/>
      <c r="AP911" s="69"/>
      <c r="AQ911" s="69"/>
      <c r="AR911" s="69"/>
      <c r="AS911" s="69"/>
      <c r="AT911" s="69"/>
      <c r="AU911" s="69"/>
      <c r="AV911" s="69"/>
    </row>
    <row r="912">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c r="AC912" s="69"/>
      <c r="AD912" s="69"/>
      <c r="AE912" s="69"/>
      <c r="AF912" s="69"/>
      <c r="AG912" s="69"/>
      <c r="AH912" s="69"/>
      <c r="AI912" s="69"/>
      <c r="AJ912" s="69"/>
      <c r="AK912" s="69"/>
      <c r="AL912" s="69"/>
      <c r="AM912" s="69"/>
      <c r="AN912" s="69"/>
      <c r="AO912" s="69"/>
      <c r="AP912" s="69"/>
      <c r="AQ912" s="69"/>
      <c r="AR912" s="69"/>
      <c r="AS912" s="69"/>
      <c r="AT912" s="69"/>
      <c r="AU912" s="69"/>
      <c r="AV912" s="69"/>
    </row>
    <row r="91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c r="AC913" s="69"/>
      <c r="AD913" s="69"/>
      <c r="AE913" s="69"/>
      <c r="AF913" s="69"/>
      <c r="AG913" s="69"/>
      <c r="AH913" s="69"/>
      <c r="AI913" s="69"/>
      <c r="AJ913" s="69"/>
      <c r="AK913" s="69"/>
      <c r="AL913" s="69"/>
      <c r="AM913" s="69"/>
      <c r="AN913" s="69"/>
      <c r="AO913" s="69"/>
      <c r="AP913" s="69"/>
      <c r="AQ913" s="69"/>
      <c r="AR913" s="69"/>
      <c r="AS913" s="69"/>
      <c r="AT913" s="69"/>
      <c r="AU913" s="69"/>
      <c r="AV913" s="69"/>
    </row>
    <row r="914">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c r="AC914" s="69"/>
      <c r="AD914" s="69"/>
      <c r="AE914" s="69"/>
      <c r="AF914" s="69"/>
      <c r="AG914" s="69"/>
      <c r="AH914" s="69"/>
      <c r="AI914" s="69"/>
      <c r="AJ914" s="69"/>
      <c r="AK914" s="69"/>
      <c r="AL914" s="69"/>
      <c r="AM914" s="69"/>
      <c r="AN914" s="69"/>
      <c r="AO914" s="69"/>
      <c r="AP914" s="69"/>
      <c r="AQ914" s="69"/>
      <c r="AR914" s="69"/>
      <c r="AS914" s="69"/>
      <c r="AT914" s="69"/>
      <c r="AU914" s="69"/>
      <c r="AV914" s="69"/>
    </row>
    <row r="91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c r="AC915" s="69"/>
      <c r="AD915" s="69"/>
      <c r="AE915" s="69"/>
      <c r="AF915" s="69"/>
      <c r="AG915" s="69"/>
      <c r="AH915" s="69"/>
      <c r="AI915" s="69"/>
      <c r="AJ915" s="69"/>
      <c r="AK915" s="69"/>
      <c r="AL915" s="69"/>
      <c r="AM915" s="69"/>
      <c r="AN915" s="69"/>
      <c r="AO915" s="69"/>
      <c r="AP915" s="69"/>
      <c r="AQ915" s="69"/>
      <c r="AR915" s="69"/>
      <c r="AS915" s="69"/>
      <c r="AT915" s="69"/>
      <c r="AU915" s="69"/>
      <c r="AV915" s="69"/>
    </row>
    <row r="916">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c r="AC916" s="69"/>
      <c r="AD916" s="69"/>
      <c r="AE916" s="69"/>
      <c r="AF916" s="69"/>
      <c r="AG916" s="69"/>
      <c r="AH916" s="69"/>
      <c r="AI916" s="69"/>
      <c r="AJ916" s="69"/>
      <c r="AK916" s="69"/>
      <c r="AL916" s="69"/>
      <c r="AM916" s="69"/>
      <c r="AN916" s="69"/>
      <c r="AO916" s="69"/>
      <c r="AP916" s="69"/>
      <c r="AQ916" s="69"/>
      <c r="AR916" s="69"/>
      <c r="AS916" s="69"/>
      <c r="AT916" s="69"/>
      <c r="AU916" s="69"/>
      <c r="AV916" s="69"/>
    </row>
    <row r="917">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c r="AC917" s="69"/>
      <c r="AD917" s="69"/>
      <c r="AE917" s="69"/>
      <c r="AF917" s="69"/>
      <c r="AG917" s="69"/>
      <c r="AH917" s="69"/>
      <c r="AI917" s="69"/>
      <c r="AJ917" s="69"/>
      <c r="AK917" s="69"/>
      <c r="AL917" s="69"/>
      <c r="AM917" s="69"/>
      <c r="AN917" s="69"/>
      <c r="AO917" s="69"/>
      <c r="AP917" s="69"/>
      <c r="AQ917" s="69"/>
      <c r="AR917" s="69"/>
      <c r="AS917" s="69"/>
      <c r="AT917" s="69"/>
      <c r="AU917" s="69"/>
      <c r="AV917" s="69"/>
    </row>
    <row r="918">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c r="AC918" s="69"/>
      <c r="AD918" s="69"/>
      <c r="AE918" s="69"/>
      <c r="AF918" s="69"/>
      <c r="AG918" s="69"/>
      <c r="AH918" s="69"/>
      <c r="AI918" s="69"/>
      <c r="AJ918" s="69"/>
      <c r="AK918" s="69"/>
      <c r="AL918" s="69"/>
      <c r="AM918" s="69"/>
      <c r="AN918" s="69"/>
      <c r="AO918" s="69"/>
      <c r="AP918" s="69"/>
      <c r="AQ918" s="69"/>
      <c r="AR918" s="69"/>
      <c r="AS918" s="69"/>
      <c r="AT918" s="69"/>
      <c r="AU918" s="69"/>
      <c r="AV918" s="69"/>
    </row>
    <row r="919">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c r="AC919" s="69"/>
      <c r="AD919" s="69"/>
      <c r="AE919" s="69"/>
      <c r="AF919" s="69"/>
      <c r="AG919" s="69"/>
      <c r="AH919" s="69"/>
      <c r="AI919" s="69"/>
      <c r="AJ919" s="69"/>
      <c r="AK919" s="69"/>
      <c r="AL919" s="69"/>
      <c r="AM919" s="69"/>
      <c r="AN919" s="69"/>
      <c r="AO919" s="69"/>
      <c r="AP919" s="69"/>
      <c r="AQ919" s="69"/>
      <c r="AR919" s="69"/>
      <c r="AS919" s="69"/>
      <c r="AT919" s="69"/>
      <c r="AU919" s="69"/>
      <c r="AV919" s="69"/>
    </row>
    <row r="920">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c r="AC920" s="69"/>
      <c r="AD920" s="69"/>
      <c r="AE920" s="69"/>
      <c r="AF920" s="69"/>
      <c r="AG920" s="69"/>
      <c r="AH920" s="69"/>
      <c r="AI920" s="69"/>
      <c r="AJ920" s="69"/>
      <c r="AK920" s="69"/>
      <c r="AL920" s="69"/>
      <c r="AM920" s="69"/>
      <c r="AN920" s="69"/>
      <c r="AO920" s="69"/>
      <c r="AP920" s="69"/>
      <c r="AQ920" s="69"/>
      <c r="AR920" s="69"/>
      <c r="AS920" s="69"/>
      <c r="AT920" s="69"/>
      <c r="AU920" s="69"/>
      <c r="AV920" s="69"/>
    </row>
    <row r="92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c r="AC921" s="69"/>
      <c r="AD921" s="69"/>
      <c r="AE921" s="69"/>
      <c r="AF921" s="69"/>
      <c r="AG921" s="69"/>
      <c r="AH921" s="69"/>
      <c r="AI921" s="69"/>
      <c r="AJ921" s="69"/>
      <c r="AK921" s="69"/>
      <c r="AL921" s="69"/>
      <c r="AM921" s="69"/>
      <c r="AN921" s="69"/>
      <c r="AO921" s="69"/>
      <c r="AP921" s="69"/>
      <c r="AQ921" s="69"/>
      <c r="AR921" s="69"/>
      <c r="AS921" s="69"/>
      <c r="AT921" s="69"/>
      <c r="AU921" s="69"/>
      <c r="AV921" s="69"/>
    </row>
    <row r="922">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c r="AC922" s="69"/>
      <c r="AD922" s="69"/>
      <c r="AE922" s="69"/>
      <c r="AF922" s="69"/>
      <c r="AG922" s="69"/>
      <c r="AH922" s="69"/>
      <c r="AI922" s="69"/>
      <c r="AJ922" s="69"/>
      <c r="AK922" s="69"/>
      <c r="AL922" s="69"/>
      <c r="AM922" s="69"/>
      <c r="AN922" s="69"/>
      <c r="AO922" s="69"/>
      <c r="AP922" s="69"/>
      <c r="AQ922" s="69"/>
      <c r="AR922" s="69"/>
      <c r="AS922" s="69"/>
      <c r="AT922" s="69"/>
      <c r="AU922" s="69"/>
      <c r="AV922" s="69"/>
    </row>
    <row r="92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c r="AC923" s="69"/>
      <c r="AD923" s="69"/>
      <c r="AE923" s="69"/>
      <c r="AF923" s="69"/>
      <c r="AG923" s="69"/>
      <c r="AH923" s="69"/>
      <c r="AI923" s="69"/>
      <c r="AJ923" s="69"/>
      <c r="AK923" s="69"/>
      <c r="AL923" s="69"/>
      <c r="AM923" s="69"/>
      <c r="AN923" s="69"/>
      <c r="AO923" s="69"/>
      <c r="AP923" s="69"/>
      <c r="AQ923" s="69"/>
      <c r="AR923" s="69"/>
      <c r="AS923" s="69"/>
      <c r="AT923" s="69"/>
      <c r="AU923" s="69"/>
      <c r="AV923" s="69"/>
    </row>
    <row r="924">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c r="AC924" s="69"/>
      <c r="AD924" s="69"/>
      <c r="AE924" s="69"/>
      <c r="AF924" s="69"/>
      <c r="AG924" s="69"/>
      <c r="AH924" s="69"/>
      <c r="AI924" s="69"/>
      <c r="AJ924" s="69"/>
      <c r="AK924" s="69"/>
      <c r="AL924" s="69"/>
      <c r="AM924" s="69"/>
      <c r="AN924" s="69"/>
      <c r="AO924" s="69"/>
      <c r="AP924" s="69"/>
      <c r="AQ924" s="69"/>
      <c r="AR924" s="69"/>
      <c r="AS924" s="69"/>
      <c r="AT924" s="69"/>
      <c r="AU924" s="69"/>
      <c r="AV924" s="69"/>
    </row>
    <row r="9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c r="AC925" s="69"/>
      <c r="AD925" s="69"/>
      <c r="AE925" s="69"/>
      <c r="AF925" s="69"/>
      <c r="AG925" s="69"/>
      <c r="AH925" s="69"/>
      <c r="AI925" s="69"/>
      <c r="AJ925" s="69"/>
      <c r="AK925" s="69"/>
      <c r="AL925" s="69"/>
      <c r="AM925" s="69"/>
      <c r="AN925" s="69"/>
      <c r="AO925" s="69"/>
      <c r="AP925" s="69"/>
      <c r="AQ925" s="69"/>
      <c r="AR925" s="69"/>
      <c r="AS925" s="69"/>
      <c r="AT925" s="69"/>
      <c r="AU925" s="69"/>
      <c r="AV925" s="69"/>
    </row>
    <row r="926">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c r="AC926" s="69"/>
      <c r="AD926" s="69"/>
      <c r="AE926" s="69"/>
      <c r="AF926" s="69"/>
      <c r="AG926" s="69"/>
      <c r="AH926" s="69"/>
      <c r="AI926" s="69"/>
      <c r="AJ926" s="69"/>
      <c r="AK926" s="69"/>
      <c r="AL926" s="69"/>
      <c r="AM926" s="69"/>
      <c r="AN926" s="69"/>
      <c r="AO926" s="69"/>
      <c r="AP926" s="69"/>
      <c r="AQ926" s="69"/>
      <c r="AR926" s="69"/>
      <c r="AS926" s="69"/>
      <c r="AT926" s="69"/>
      <c r="AU926" s="69"/>
      <c r="AV926" s="69"/>
    </row>
    <row r="927">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c r="AC927" s="69"/>
      <c r="AD927" s="69"/>
      <c r="AE927" s="69"/>
      <c r="AF927" s="69"/>
      <c r="AG927" s="69"/>
      <c r="AH927" s="69"/>
      <c r="AI927" s="69"/>
      <c r="AJ927" s="69"/>
      <c r="AK927" s="69"/>
      <c r="AL927" s="69"/>
      <c r="AM927" s="69"/>
      <c r="AN927" s="69"/>
      <c r="AO927" s="69"/>
      <c r="AP927" s="69"/>
      <c r="AQ927" s="69"/>
      <c r="AR927" s="69"/>
      <c r="AS927" s="69"/>
      <c r="AT927" s="69"/>
      <c r="AU927" s="69"/>
      <c r="AV927" s="69"/>
    </row>
    <row r="928">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c r="AC928" s="69"/>
      <c r="AD928" s="69"/>
      <c r="AE928" s="69"/>
      <c r="AF928" s="69"/>
      <c r="AG928" s="69"/>
      <c r="AH928" s="69"/>
      <c r="AI928" s="69"/>
      <c r="AJ928" s="69"/>
      <c r="AK928" s="69"/>
      <c r="AL928" s="69"/>
      <c r="AM928" s="69"/>
      <c r="AN928" s="69"/>
      <c r="AO928" s="69"/>
      <c r="AP928" s="69"/>
      <c r="AQ928" s="69"/>
      <c r="AR928" s="69"/>
      <c r="AS928" s="69"/>
      <c r="AT928" s="69"/>
      <c r="AU928" s="69"/>
      <c r="AV928" s="69"/>
    </row>
    <row r="929">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c r="AC929" s="69"/>
      <c r="AD929" s="69"/>
      <c r="AE929" s="69"/>
      <c r="AF929" s="69"/>
      <c r="AG929" s="69"/>
      <c r="AH929" s="69"/>
      <c r="AI929" s="69"/>
      <c r="AJ929" s="69"/>
      <c r="AK929" s="69"/>
      <c r="AL929" s="69"/>
      <c r="AM929" s="69"/>
      <c r="AN929" s="69"/>
      <c r="AO929" s="69"/>
      <c r="AP929" s="69"/>
      <c r="AQ929" s="69"/>
      <c r="AR929" s="69"/>
      <c r="AS929" s="69"/>
      <c r="AT929" s="69"/>
      <c r="AU929" s="69"/>
      <c r="AV929" s="69"/>
    </row>
    <row r="930">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c r="AC930" s="69"/>
      <c r="AD930" s="69"/>
      <c r="AE930" s="69"/>
      <c r="AF930" s="69"/>
      <c r="AG930" s="69"/>
      <c r="AH930" s="69"/>
      <c r="AI930" s="69"/>
      <c r="AJ930" s="69"/>
      <c r="AK930" s="69"/>
      <c r="AL930" s="69"/>
      <c r="AM930" s="69"/>
      <c r="AN930" s="69"/>
      <c r="AO930" s="69"/>
      <c r="AP930" s="69"/>
      <c r="AQ930" s="69"/>
      <c r="AR930" s="69"/>
      <c r="AS930" s="69"/>
      <c r="AT930" s="69"/>
      <c r="AU930" s="69"/>
      <c r="AV930" s="69"/>
    </row>
    <row r="93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c r="AC931" s="69"/>
      <c r="AD931" s="69"/>
      <c r="AE931" s="69"/>
      <c r="AF931" s="69"/>
      <c r="AG931" s="69"/>
      <c r="AH931" s="69"/>
      <c r="AI931" s="69"/>
      <c r="AJ931" s="69"/>
      <c r="AK931" s="69"/>
      <c r="AL931" s="69"/>
      <c r="AM931" s="69"/>
      <c r="AN931" s="69"/>
      <c r="AO931" s="69"/>
      <c r="AP931" s="69"/>
      <c r="AQ931" s="69"/>
      <c r="AR931" s="69"/>
      <c r="AS931" s="69"/>
      <c r="AT931" s="69"/>
      <c r="AU931" s="69"/>
      <c r="AV931" s="69"/>
    </row>
    <row r="932">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c r="AC932" s="69"/>
      <c r="AD932" s="69"/>
      <c r="AE932" s="69"/>
      <c r="AF932" s="69"/>
      <c r="AG932" s="69"/>
      <c r="AH932" s="69"/>
      <c r="AI932" s="69"/>
      <c r="AJ932" s="69"/>
      <c r="AK932" s="69"/>
      <c r="AL932" s="69"/>
      <c r="AM932" s="69"/>
      <c r="AN932" s="69"/>
      <c r="AO932" s="69"/>
      <c r="AP932" s="69"/>
      <c r="AQ932" s="69"/>
      <c r="AR932" s="69"/>
      <c r="AS932" s="69"/>
      <c r="AT932" s="69"/>
      <c r="AU932" s="69"/>
      <c r="AV932" s="69"/>
    </row>
    <row r="93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c r="AC933" s="69"/>
      <c r="AD933" s="69"/>
      <c r="AE933" s="69"/>
      <c r="AF933" s="69"/>
      <c r="AG933" s="69"/>
      <c r="AH933" s="69"/>
      <c r="AI933" s="69"/>
      <c r="AJ933" s="69"/>
      <c r="AK933" s="69"/>
      <c r="AL933" s="69"/>
      <c r="AM933" s="69"/>
      <c r="AN933" s="69"/>
      <c r="AO933" s="69"/>
      <c r="AP933" s="69"/>
      <c r="AQ933" s="69"/>
      <c r="AR933" s="69"/>
      <c r="AS933" s="69"/>
      <c r="AT933" s="69"/>
      <c r="AU933" s="69"/>
      <c r="AV933" s="69"/>
    </row>
    <row r="934">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row>
    <row r="9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c r="AC935" s="69"/>
      <c r="AD935" s="69"/>
      <c r="AE935" s="69"/>
      <c r="AF935" s="69"/>
      <c r="AG935" s="69"/>
      <c r="AH935" s="69"/>
      <c r="AI935" s="69"/>
      <c r="AJ935" s="69"/>
      <c r="AK935" s="69"/>
      <c r="AL935" s="69"/>
      <c r="AM935" s="69"/>
      <c r="AN935" s="69"/>
      <c r="AO935" s="69"/>
      <c r="AP935" s="69"/>
      <c r="AQ935" s="69"/>
      <c r="AR935" s="69"/>
      <c r="AS935" s="69"/>
      <c r="AT935" s="69"/>
      <c r="AU935" s="69"/>
      <c r="AV935" s="69"/>
    </row>
    <row r="936">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c r="AC936" s="69"/>
      <c r="AD936" s="69"/>
      <c r="AE936" s="69"/>
      <c r="AF936" s="69"/>
      <c r="AG936" s="69"/>
      <c r="AH936" s="69"/>
      <c r="AI936" s="69"/>
      <c r="AJ936" s="69"/>
      <c r="AK936" s="69"/>
      <c r="AL936" s="69"/>
      <c r="AM936" s="69"/>
      <c r="AN936" s="69"/>
      <c r="AO936" s="69"/>
      <c r="AP936" s="69"/>
      <c r="AQ936" s="69"/>
      <c r="AR936" s="69"/>
      <c r="AS936" s="69"/>
      <c r="AT936" s="69"/>
      <c r="AU936" s="69"/>
      <c r="AV936" s="69"/>
    </row>
    <row r="937">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c r="AC937" s="69"/>
      <c r="AD937" s="69"/>
      <c r="AE937" s="69"/>
      <c r="AF937" s="69"/>
      <c r="AG937" s="69"/>
      <c r="AH937" s="69"/>
      <c r="AI937" s="69"/>
      <c r="AJ937" s="69"/>
      <c r="AK937" s="69"/>
      <c r="AL937" s="69"/>
      <c r="AM937" s="69"/>
      <c r="AN937" s="69"/>
      <c r="AO937" s="69"/>
      <c r="AP937" s="69"/>
      <c r="AQ937" s="69"/>
      <c r="AR937" s="69"/>
      <c r="AS937" s="69"/>
      <c r="AT937" s="69"/>
      <c r="AU937" s="69"/>
      <c r="AV937" s="69"/>
    </row>
    <row r="938">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c r="AC938" s="69"/>
      <c r="AD938" s="69"/>
      <c r="AE938" s="69"/>
      <c r="AF938" s="69"/>
      <c r="AG938" s="69"/>
      <c r="AH938" s="69"/>
      <c r="AI938" s="69"/>
      <c r="AJ938" s="69"/>
      <c r="AK938" s="69"/>
      <c r="AL938" s="69"/>
      <c r="AM938" s="69"/>
      <c r="AN938" s="69"/>
      <c r="AO938" s="69"/>
      <c r="AP938" s="69"/>
      <c r="AQ938" s="69"/>
      <c r="AR938" s="69"/>
      <c r="AS938" s="69"/>
      <c r="AT938" s="69"/>
      <c r="AU938" s="69"/>
      <c r="AV938" s="69"/>
    </row>
    <row r="939">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c r="AC939" s="69"/>
      <c r="AD939" s="69"/>
      <c r="AE939" s="69"/>
      <c r="AF939" s="69"/>
      <c r="AG939" s="69"/>
      <c r="AH939" s="69"/>
      <c r="AI939" s="69"/>
      <c r="AJ939" s="69"/>
      <c r="AK939" s="69"/>
      <c r="AL939" s="69"/>
      <c r="AM939" s="69"/>
      <c r="AN939" s="69"/>
      <c r="AO939" s="69"/>
      <c r="AP939" s="69"/>
      <c r="AQ939" s="69"/>
      <c r="AR939" s="69"/>
      <c r="AS939" s="69"/>
      <c r="AT939" s="69"/>
      <c r="AU939" s="69"/>
      <c r="AV939" s="69"/>
    </row>
    <row r="940">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c r="AC940" s="69"/>
      <c r="AD940" s="69"/>
      <c r="AE940" s="69"/>
      <c r="AF940" s="69"/>
      <c r="AG940" s="69"/>
      <c r="AH940" s="69"/>
      <c r="AI940" s="69"/>
      <c r="AJ940" s="69"/>
      <c r="AK940" s="69"/>
      <c r="AL940" s="69"/>
      <c r="AM940" s="69"/>
      <c r="AN940" s="69"/>
      <c r="AO940" s="69"/>
      <c r="AP940" s="69"/>
      <c r="AQ940" s="69"/>
      <c r="AR940" s="69"/>
      <c r="AS940" s="69"/>
      <c r="AT940" s="69"/>
      <c r="AU940" s="69"/>
      <c r="AV940" s="69"/>
    </row>
    <row r="94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c r="AC941" s="69"/>
      <c r="AD941" s="69"/>
      <c r="AE941" s="69"/>
      <c r="AF941" s="69"/>
      <c r="AG941" s="69"/>
      <c r="AH941" s="69"/>
      <c r="AI941" s="69"/>
      <c r="AJ941" s="69"/>
      <c r="AK941" s="69"/>
      <c r="AL941" s="69"/>
      <c r="AM941" s="69"/>
      <c r="AN941" s="69"/>
      <c r="AO941" s="69"/>
      <c r="AP941" s="69"/>
      <c r="AQ941" s="69"/>
      <c r="AR941" s="69"/>
      <c r="AS941" s="69"/>
      <c r="AT941" s="69"/>
      <c r="AU941" s="69"/>
      <c r="AV941" s="69"/>
    </row>
    <row r="942">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c r="AC942" s="69"/>
      <c r="AD942" s="69"/>
      <c r="AE942" s="69"/>
      <c r="AF942" s="69"/>
      <c r="AG942" s="69"/>
      <c r="AH942" s="69"/>
      <c r="AI942" s="69"/>
      <c r="AJ942" s="69"/>
      <c r="AK942" s="69"/>
      <c r="AL942" s="69"/>
      <c r="AM942" s="69"/>
      <c r="AN942" s="69"/>
      <c r="AO942" s="69"/>
      <c r="AP942" s="69"/>
      <c r="AQ942" s="69"/>
      <c r="AR942" s="69"/>
      <c r="AS942" s="69"/>
      <c r="AT942" s="69"/>
      <c r="AU942" s="69"/>
      <c r="AV942" s="69"/>
    </row>
    <row r="94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c r="AC943" s="69"/>
      <c r="AD943" s="69"/>
      <c r="AE943" s="69"/>
      <c r="AF943" s="69"/>
      <c r="AG943" s="69"/>
      <c r="AH943" s="69"/>
      <c r="AI943" s="69"/>
      <c r="AJ943" s="69"/>
      <c r="AK943" s="69"/>
      <c r="AL943" s="69"/>
      <c r="AM943" s="69"/>
      <c r="AN943" s="69"/>
      <c r="AO943" s="69"/>
      <c r="AP943" s="69"/>
      <c r="AQ943" s="69"/>
      <c r="AR943" s="69"/>
      <c r="AS943" s="69"/>
      <c r="AT943" s="69"/>
      <c r="AU943" s="69"/>
      <c r="AV943" s="69"/>
    </row>
    <row r="944">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c r="AC944" s="69"/>
      <c r="AD944" s="69"/>
      <c r="AE944" s="69"/>
      <c r="AF944" s="69"/>
      <c r="AG944" s="69"/>
      <c r="AH944" s="69"/>
      <c r="AI944" s="69"/>
      <c r="AJ944" s="69"/>
      <c r="AK944" s="69"/>
      <c r="AL944" s="69"/>
      <c r="AM944" s="69"/>
      <c r="AN944" s="69"/>
      <c r="AO944" s="69"/>
      <c r="AP944" s="69"/>
      <c r="AQ944" s="69"/>
      <c r="AR944" s="69"/>
      <c r="AS944" s="69"/>
      <c r="AT944" s="69"/>
      <c r="AU944" s="69"/>
      <c r="AV944" s="69"/>
    </row>
    <row r="9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c r="AC945" s="69"/>
      <c r="AD945" s="69"/>
      <c r="AE945" s="69"/>
      <c r="AF945" s="69"/>
      <c r="AG945" s="69"/>
      <c r="AH945" s="69"/>
      <c r="AI945" s="69"/>
      <c r="AJ945" s="69"/>
      <c r="AK945" s="69"/>
      <c r="AL945" s="69"/>
      <c r="AM945" s="69"/>
      <c r="AN945" s="69"/>
      <c r="AO945" s="69"/>
      <c r="AP945" s="69"/>
      <c r="AQ945" s="69"/>
      <c r="AR945" s="69"/>
      <c r="AS945" s="69"/>
      <c r="AT945" s="69"/>
      <c r="AU945" s="69"/>
      <c r="AV945" s="69"/>
    </row>
    <row r="946">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c r="AC946" s="69"/>
      <c r="AD946" s="69"/>
      <c r="AE946" s="69"/>
      <c r="AF946" s="69"/>
      <c r="AG946" s="69"/>
      <c r="AH946" s="69"/>
      <c r="AI946" s="69"/>
      <c r="AJ946" s="69"/>
      <c r="AK946" s="69"/>
      <c r="AL946" s="69"/>
      <c r="AM946" s="69"/>
      <c r="AN946" s="69"/>
      <c r="AO946" s="69"/>
      <c r="AP946" s="69"/>
      <c r="AQ946" s="69"/>
      <c r="AR946" s="69"/>
      <c r="AS946" s="69"/>
      <c r="AT946" s="69"/>
      <c r="AU946" s="69"/>
      <c r="AV946" s="69"/>
    </row>
    <row r="947">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c r="AC947" s="69"/>
      <c r="AD947" s="69"/>
      <c r="AE947" s="69"/>
      <c r="AF947" s="69"/>
      <c r="AG947" s="69"/>
      <c r="AH947" s="69"/>
      <c r="AI947" s="69"/>
      <c r="AJ947" s="69"/>
      <c r="AK947" s="69"/>
      <c r="AL947" s="69"/>
      <c r="AM947" s="69"/>
      <c r="AN947" s="69"/>
      <c r="AO947" s="69"/>
      <c r="AP947" s="69"/>
      <c r="AQ947" s="69"/>
      <c r="AR947" s="69"/>
      <c r="AS947" s="69"/>
      <c r="AT947" s="69"/>
      <c r="AU947" s="69"/>
      <c r="AV947" s="69"/>
    </row>
    <row r="948">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c r="AC948" s="69"/>
      <c r="AD948" s="69"/>
      <c r="AE948" s="69"/>
      <c r="AF948" s="69"/>
      <c r="AG948" s="69"/>
      <c r="AH948" s="69"/>
      <c r="AI948" s="69"/>
      <c r="AJ948" s="69"/>
      <c r="AK948" s="69"/>
      <c r="AL948" s="69"/>
      <c r="AM948" s="69"/>
      <c r="AN948" s="69"/>
      <c r="AO948" s="69"/>
      <c r="AP948" s="69"/>
      <c r="AQ948" s="69"/>
      <c r="AR948" s="69"/>
      <c r="AS948" s="69"/>
      <c r="AT948" s="69"/>
      <c r="AU948" s="69"/>
      <c r="AV948" s="69"/>
    </row>
    <row r="949">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c r="AC949" s="69"/>
      <c r="AD949" s="69"/>
      <c r="AE949" s="69"/>
      <c r="AF949" s="69"/>
      <c r="AG949" s="69"/>
      <c r="AH949" s="69"/>
      <c r="AI949" s="69"/>
      <c r="AJ949" s="69"/>
      <c r="AK949" s="69"/>
      <c r="AL949" s="69"/>
      <c r="AM949" s="69"/>
      <c r="AN949" s="69"/>
      <c r="AO949" s="69"/>
      <c r="AP949" s="69"/>
      <c r="AQ949" s="69"/>
      <c r="AR949" s="69"/>
      <c r="AS949" s="69"/>
      <c r="AT949" s="69"/>
      <c r="AU949" s="69"/>
      <c r="AV949" s="69"/>
    </row>
    <row r="950">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c r="AC950" s="69"/>
      <c r="AD950" s="69"/>
      <c r="AE950" s="69"/>
      <c r="AF950" s="69"/>
      <c r="AG950" s="69"/>
      <c r="AH950" s="69"/>
      <c r="AI950" s="69"/>
      <c r="AJ950" s="69"/>
      <c r="AK950" s="69"/>
      <c r="AL950" s="69"/>
      <c r="AM950" s="69"/>
      <c r="AN950" s="69"/>
      <c r="AO950" s="69"/>
      <c r="AP950" s="69"/>
      <c r="AQ950" s="69"/>
      <c r="AR950" s="69"/>
      <c r="AS950" s="69"/>
      <c r="AT950" s="69"/>
      <c r="AU950" s="69"/>
      <c r="AV950" s="69"/>
    </row>
    <row r="95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c r="AC951" s="69"/>
      <c r="AD951" s="69"/>
      <c r="AE951" s="69"/>
      <c r="AF951" s="69"/>
      <c r="AG951" s="69"/>
      <c r="AH951" s="69"/>
      <c r="AI951" s="69"/>
      <c r="AJ951" s="69"/>
      <c r="AK951" s="69"/>
      <c r="AL951" s="69"/>
      <c r="AM951" s="69"/>
      <c r="AN951" s="69"/>
      <c r="AO951" s="69"/>
      <c r="AP951" s="69"/>
      <c r="AQ951" s="69"/>
      <c r="AR951" s="69"/>
      <c r="AS951" s="69"/>
      <c r="AT951" s="69"/>
      <c r="AU951" s="69"/>
      <c r="AV951" s="69"/>
    </row>
    <row r="952">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c r="AC952" s="69"/>
      <c r="AD952" s="69"/>
      <c r="AE952" s="69"/>
      <c r="AF952" s="69"/>
      <c r="AG952" s="69"/>
      <c r="AH952" s="69"/>
      <c r="AI952" s="69"/>
      <c r="AJ952" s="69"/>
      <c r="AK952" s="69"/>
      <c r="AL952" s="69"/>
      <c r="AM952" s="69"/>
      <c r="AN952" s="69"/>
      <c r="AO952" s="69"/>
      <c r="AP952" s="69"/>
      <c r="AQ952" s="69"/>
      <c r="AR952" s="69"/>
      <c r="AS952" s="69"/>
      <c r="AT952" s="69"/>
      <c r="AU952" s="69"/>
      <c r="AV952" s="69"/>
    </row>
    <row r="95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c r="AC953" s="69"/>
      <c r="AD953" s="69"/>
      <c r="AE953" s="69"/>
      <c r="AF953" s="69"/>
      <c r="AG953" s="69"/>
      <c r="AH953" s="69"/>
      <c r="AI953" s="69"/>
      <c r="AJ953" s="69"/>
      <c r="AK953" s="69"/>
      <c r="AL953" s="69"/>
      <c r="AM953" s="69"/>
      <c r="AN953" s="69"/>
      <c r="AO953" s="69"/>
      <c r="AP953" s="69"/>
      <c r="AQ953" s="69"/>
      <c r="AR953" s="69"/>
      <c r="AS953" s="69"/>
      <c r="AT953" s="69"/>
      <c r="AU953" s="69"/>
      <c r="AV953" s="69"/>
    </row>
    <row r="954">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c r="AC954" s="69"/>
      <c r="AD954" s="69"/>
      <c r="AE954" s="69"/>
      <c r="AF954" s="69"/>
      <c r="AG954" s="69"/>
      <c r="AH954" s="69"/>
      <c r="AI954" s="69"/>
      <c r="AJ954" s="69"/>
      <c r="AK954" s="69"/>
      <c r="AL954" s="69"/>
      <c r="AM954" s="69"/>
      <c r="AN954" s="69"/>
      <c r="AO954" s="69"/>
      <c r="AP954" s="69"/>
      <c r="AQ954" s="69"/>
      <c r="AR954" s="69"/>
      <c r="AS954" s="69"/>
      <c r="AT954" s="69"/>
      <c r="AU954" s="69"/>
      <c r="AV954" s="69"/>
    </row>
    <row r="95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c r="AC955" s="69"/>
      <c r="AD955" s="69"/>
      <c r="AE955" s="69"/>
      <c r="AF955" s="69"/>
      <c r="AG955" s="69"/>
      <c r="AH955" s="69"/>
      <c r="AI955" s="69"/>
      <c r="AJ955" s="69"/>
      <c r="AK955" s="69"/>
      <c r="AL955" s="69"/>
      <c r="AM955" s="69"/>
      <c r="AN955" s="69"/>
      <c r="AO955" s="69"/>
      <c r="AP955" s="69"/>
      <c r="AQ955" s="69"/>
      <c r="AR955" s="69"/>
      <c r="AS955" s="69"/>
      <c r="AT955" s="69"/>
      <c r="AU955" s="69"/>
      <c r="AV955" s="69"/>
    </row>
    <row r="956">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c r="AC956" s="69"/>
      <c r="AD956" s="69"/>
      <c r="AE956" s="69"/>
      <c r="AF956" s="69"/>
      <c r="AG956" s="69"/>
      <c r="AH956" s="69"/>
      <c r="AI956" s="69"/>
      <c r="AJ956" s="69"/>
      <c r="AK956" s="69"/>
      <c r="AL956" s="69"/>
      <c r="AM956" s="69"/>
      <c r="AN956" s="69"/>
      <c r="AO956" s="69"/>
      <c r="AP956" s="69"/>
      <c r="AQ956" s="69"/>
      <c r="AR956" s="69"/>
      <c r="AS956" s="69"/>
      <c r="AT956" s="69"/>
      <c r="AU956" s="69"/>
      <c r="AV956" s="69"/>
    </row>
    <row r="957">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c r="AC957" s="69"/>
      <c r="AD957" s="69"/>
      <c r="AE957" s="69"/>
      <c r="AF957" s="69"/>
      <c r="AG957" s="69"/>
      <c r="AH957" s="69"/>
      <c r="AI957" s="69"/>
      <c r="AJ957" s="69"/>
      <c r="AK957" s="69"/>
      <c r="AL957" s="69"/>
      <c r="AM957" s="69"/>
      <c r="AN957" s="69"/>
      <c r="AO957" s="69"/>
      <c r="AP957" s="69"/>
      <c r="AQ957" s="69"/>
      <c r="AR957" s="69"/>
      <c r="AS957" s="69"/>
      <c r="AT957" s="69"/>
      <c r="AU957" s="69"/>
      <c r="AV957" s="69"/>
    </row>
    <row r="958">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c r="AC958" s="69"/>
      <c r="AD958" s="69"/>
      <c r="AE958" s="69"/>
      <c r="AF958" s="69"/>
      <c r="AG958" s="69"/>
      <c r="AH958" s="69"/>
      <c r="AI958" s="69"/>
      <c r="AJ958" s="69"/>
      <c r="AK958" s="69"/>
      <c r="AL958" s="69"/>
      <c r="AM958" s="69"/>
      <c r="AN958" s="69"/>
      <c r="AO958" s="69"/>
      <c r="AP958" s="69"/>
      <c r="AQ958" s="69"/>
      <c r="AR958" s="69"/>
      <c r="AS958" s="69"/>
      <c r="AT958" s="69"/>
      <c r="AU958" s="69"/>
      <c r="AV958" s="69"/>
    </row>
    <row r="959">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c r="AC959" s="69"/>
      <c r="AD959" s="69"/>
      <c r="AE959" s="69"/>
      <c r="AF959" s="69"/>
      <c r="AG959" s="69"/>
      <c r="AH959" s="69"/>
      <c r="AI959" s="69"/>
      <c r="AJ959" s="69"/>
      <c r="AK959" s="69"/>
      <c r="AL959" s="69"/>
      <c r="AM959" s="69"/>
      <c r="AN959" s="69"/>
      <c r="AO959" s="69"/>
      <c r="AP959" s="69"/>
      <c r="AQ959" s="69"/>
      <c r="AR959" s="69"/>
      <c r="AS959" s="69"/>
      <c r="AT959" s="69"/>
      <c r="AU959" s="69"/>
      <c r="AV959" s="69"/>
    </row>
    <row r="960">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c r="AC960" s="69"/>
      <c r="AD960" s="69"/>
      <c r="AE960" s="69"/>
      <c r="AF960" s="69"/>
      <c r="AG960" s="69"/>
      <c r="AH960" s="69"/>
      <c r="AI960" s="69"/>
      <c r="AJ960" s="69"/>
      <c r="AK960" s="69"/>
      <c r="AL960" s="69"/>
      <c r="AM960" s="69"/>
      <c r="AN960" s="69"/>
      <c r="AO960" s="69"/>
      <c r="AP960" s="69"/>
      <c r="AQ960" s="69"/>
      <c r="AR960" s="69"/>
      <c r="AS960" s="69"/>
      <c r="AT960" s="69"/>
      <c r="AU960" s="69"/>
      <c r="AV960" s="69"/>
    </row>
    <row r="96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c r="AC961" s="69"/>
      <c r="AD961" s="69"/>
      <c r="AE961" s="69"/>
      <c r="AF961" s="69"/>
      <c r="AG961" s="69"/>
      <c r="AH961" s="69"/>
      <c r="AI961" s="69"/>
      <c r="AJ961" s="69"/>
      <c r="AK961" s="69"/>
      <c r="AL961" s="69"/>
      <c r="AM961" s="69"/>
      <c r="AN961" s="69"/>
      <c r="AO961" s="69"/>
      <c r="AP961" s="69"/>
      <c r="AQ961" s="69"/>
      <c r="AR961" s="69"/>
      <c r="AS961" s="69"/>
      <c r="AT961" s="69"/>
      <c r="AU961" s="69"/>
      <c r="AV961" s="69"/>
    </row>
    <row r="962">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c r="AC962" s="69"/>
      <c r="AD962" s="69"/>
      <c r="AE962" s="69"/>
      <c r="AF962" s="69"/>
      <c r="AG962" s="69"/>
      <c r="AH962" s="69"/>
      <c r="AI962" s="69"/>
      <c r="AJ962" s="69"/>
      <c r="AK962" s="69"/>
      <c r="AL962" s="69"/>
      <c r="AM962" s="69"/>
      <c r="AN962" s="69"/>
      <c r="AO962" s="69"/>
      <c r="AP962" s="69"/>
      <c r="AQ962" s="69"/>
      <c r="AR962" s="69"/>
      <c r="AS962" s="69"/>
      <c r="AT962" s="69"/>
      <c r="AU962" s="69"/>
      <c r="AV962" s="69"/>
    </row>
    <row r="96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c r="AC963" s="69"/>
      <c r="AD963" s="69"/>
      <c r="AE963" s="69"/>
      <c r="AF963" s="69"/>
      <c r="AG963" s="69"/>
      <c r="AH963" s="69"/>
      <c r="AI963" s="69"/>
      <c r="AJ963" s="69"/>
      <c r="AK963" s="69"/>
      <c r="AL963" s="69"/>
      <c r="AM963" s="69"/>
      <c r="AN963" s="69"/>
      <c r="AO963" s="69"/>
      <c r="AP963" s="69"/>
      <c r="AQ963" s="69"/>
      <c r="AR963" s="69"/>
      <c r="AS963" s="69"/>
      <c r="AT963" s="69"/>
      <c r="AU963" s="69"/>
      <c r="AV963" s="69"/>
    </row>
    <row r="964">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c r="AC964" s="69"/>
      <c r="AD964" s="69"/>
      <c r="AE964" s="69"/>
      <c r="AF964" s="69"/>
      <c r="AG964" s="69"/>
      <c r="AH964" s="69"/>
      <c r="AI964" s="69"/>
      <c r="AJ964" s="69"/>
      <c r="AK964" s="69"/>
      <c r="AL964" s="69"/>
      <c r="AM964" s="69"/>
      <c r="AN964" s="69"/>
      <c r="AO964" s="69"/>
      <c r="AP964" s="69"/>
      <c r="AQ964" s="69"/>
      <c r="AR964" s="69"/>
      <c r="AS964" s="69"/>
      <c r="AT964" s="69"/>
      <c r="AU964" s="69"/>
      <c r="AV964" s="69"/>
    </row>
    <row r="96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c r="AC965" s="69"/>
      <c r="AD965" s="69"/>
      <c r="AE965" s="69"/>
      <c r="AF965" s="69"/>
      <c r="AG965" s="69"/>
      <c r="AH965" s="69"/>
      <c r="AI965" s="69"/>
      <c r="AJ965" s="69"/>
      <c r="AK965" s="69"/>
      <c r="AL965" s="69"/>
      <c r="AM965" s="69"/>
      <c r="AN965" s="69"/>
      <c r="AO965" s="69"/>
      <c r="AP965" s="69"/>
      <c r="AQ965" s="69"/>
      <c r="AR965" s="69"/>
      <c r="AS965" s="69"/>
      <c r="AT965" s="69"/>
      <c r="AU965" s="69"/>
      <c r="AV965" s="69"/>
    </row>
    <row r="966">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c r="AC966" s="69"/>
      <c r="AD966" s="69"/>
      <c r="AE966" s="69"/>
      <c r="AF966" s="69"/>
      <c r="AG966" s="69"/>
      <c r="AH966" s="69"/>
      <c r="AI966" s="69"/>
      <c r="AJ966" s="69"/>
      <c r="AK966" s="69"/>
      <c r="AL966" s="69"/>
      <c r="AM966" s="69"/>
      <c r="AN966" s="69"/>
      <c r="AO966" s="69"/>
      <c r="AP966" s="69"/>
      <c r="AQ966" s="69"/>
      <c r="AR966" s="69"/>
      <c r="AS966" s="69"/>
      <c r="AT966" s="69"/>
      <c r="AU966" s="69"/>
      <c r="AV966" s="69"/>
    </row>
    <row r="967">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c r="AC967" s="69"/>
      <c r="AD967" s="69"/>
      <c r="AE967" s="69"/>
      <c r="AF967" s="69"/>
      <c r="AG967" s="69"/>
      <c r="AH967" s="69"/>
      <c r="AI967" s="69"/>
      <c r="AJ967" s="69"/>
      <c r="AK967" s="69"/>
      <c r="AL967" s="69"/>
      <c r="AM967" s="69"/>
      <c r="AN967" s="69"/>
      <c r="AO967" s="69"/>
      <c r="AP967" s="69"/>
      <c r="AQ967" s="69"/>
      <c r="AR967" s="69"/>
      <c r="AS967" s="69"/>
      <c r="AT967" s="69"/>
      <c r="AU967" s="69"/>
      <c r="AV967" s="69"/>
    </row>
    <row r="968">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c r="AC968" s="69"/>
      <c r="AD968" s="69"/>
      <c r="AE968" s="69"/>
      <c r="AF968" s="69"/>
      <c r="AG968" s="69"/>
      <c r="AH968" s="69"/>
      <c r="AI968" s="69"/>
      <c r="AJ968" s="69"/>
      <c r="AK968" s="69"/>
      <c r="AL968" s="69"/>
      <c r="AM968" s="69"/>
      <c r="AN968" s="69"/>
      <c r="AO968" s="69"/>
      <c r="AP968" s="69"/>
      <c r="AQ968" s="69"/>
      <c r="AR968" s="69"/>
      <c r="AS968" s="69"/>
      <c r="AT968" s="69"/>
      <c r="AU968" s="69"/>
      <c r="AV968" s="69"/>
    </row>
    <row r="969">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c r="AC969" s="69"/>
      <c r="AD969" s="69"/>
      <c r="AE969" s="69"/>
      <c r="AF969" s="69"/>
      <c r="AG969" s="69"/>
      <c r="AH969" s="69"/>
      <c r="AI969" s="69"/>
      <c r="AJ969" s="69"/>
      <c r="AK969" s="69"/>
      <c r="AL969" s="69"/>
      <c r="AM969" s="69"/>
      <c r="AN969" s="69"/>
      <c r="AO969" s="69"/>
      <c r="AP969" s="69"/>
      <c r="AQ969" s="69"/>
      <c r="AR969" s="69"/>
      <c r="AS969" s="69"/>
      <c r="AT969" s="69"/>
      <c r="AU969" s="69"/>
      <c r="AV969" s="69"/>
    </row>
    <row r="970">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c r="AC970" s="69"/>
      <c r="AD970" s="69"/>
      <c r="AE970" s="69"/>
      <c r="AF970" s="69"/>
      <c r="AG970" s="69"/>
      <c r="AH970" s="69"/>
      <c r="AI970" s="69"/>
      <c r="AJ970" s="69"/>
      <c r="AK970" s="69"/>
      <c r="AL970" s="69"/>
      <c r="AM970" s="69"/>
      <c r="AN970" s="69"/>
      <c r="AO970" s="69"/>
      <c r="AP970" s="69"/>
      <c r="AQ970" s="69"/>
      <c r="AR970" s="69"/>
      <c r="AS970" s="69"/>
      <c r="AT970" s="69"/>
      <c r="AU970" s="69"/>
      <c r="AV970" s="69"/>
    </row>
    <row r="97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c r="AC971" s="69"/>
      <c r="AD971" s="69"/>
      <c r="AE971" s="69"/>
      <c r="AF971" s="69"/>
      <c r="AG971" s="69"/>
      <c r="AH971" s="69"/>
      <c r="AI971" s="69"/>
      <c r="AJ971" s="69"/>
      <c r="AK971" s="69"/>
      <c r="AL971" s="69"/>
      <c r="AM971" s="69"/>
      <c r="AN971" s="69"/>
      <c r="AO971" s="69"/>
      <c r="AP971" s="69"/>
      <c r="AQ971" s="69"/>
      <c r="AR971" s="69"/>
      <c r="AS971" s="69"/>
      <c r="AT971" s="69"/>
      <c r="AU971" s="69"/>
      <c r="AV971" s="69"/>
    </row>
    <row r="972">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c r="AC972" s="69"/>
      <c r="AD972" s="69"/>
      <c r="AE972" s="69"/>
      <c r="AF972" s="69"/>
      <c r="AG972" s="69"/>
      <c r="AH972" s="69"/>
      <c r="AI972" s="69"/>
      <c r="AJ972" s="69"/>
      <c r="AK972" s="69"/>
      <c r="AL972" s="69"/>
      <c r="AM972" s="69"/>
      <c r="AN972" s="69"/>
      <c r="AO972" s="69"/>
      <c r="AP972" s="69"/>
      <c r="AQ972" s="69"/>
      <c r="AR972" s="69"/>
      <c r="AS972" s="69"/>
      <c r="AT972" s="69"/>
      <c r="AU972" s="69"/>
      <c r="AV972" s="69"/>
    </row>
    <row r="97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c r="AC973" s="69"/>
      <c r="AD973" s="69"/>
      <c r="AE973" s="69"/>
      <c r="AF973" s="69"/>
      <c r="AG973" s="69"/>
      <c r="AH973" s="69"/>
      <c r="AI973" s="69"/>
      <c r="AJ973" s="69"/>
      <c r="AK973" s="69"/>
      <c r="AL973" s="69"/>
      <c r="AM973" s="69"/>
      <c r="AN973" s="69"/>
      <c r="AO973" s="69"/>
      <c r="AP973" s="69"/>
      <c r="AQ973" s="69"/>
      <c r="AR973" s="69"/>
      <c r="AS973" s="69"/>
      <c r="AT973" s="69"/>
      <c r="AU973" s="69"/>
      <c r="AV973" s="69"/>
    </row>
    <row r="974">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c r="AC974" s="69"/>
      <c r="AD974" s="69"/>
      <c r="AE974" s="69"/>
      <c r="AF974" s="69"/>
      <c r="AG974" s="69"/>
      <c r="AH974" s="69"/>
      <c r="AI974" s="69"/>
      <c r="AJ974" s="69"/>
      <c r="AK974" s="69"/>
      <c r="AL974" s="69"/>
      <c r="AM974" s="69"/>
      <c r="AN974" s="69"/>
      <c r="AO974" s="69"/>
      <c r="AP974" s="69"/>
      <c r="AQ974" s="69"/>
      <c r="AR974" s="69"/>
      <c r="AS974" s="69"/>
      <c r="AT974" s="69"/>
      <c r="AU974" s="69"/>
      <c r="AV974" s="69"/>
    </row>
    <row r="9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c r="AC975" s="69"/>
      <c r="AD975" s="69"/>
      <c r="AE975" s="69"/>
      <c r="AF975" s="69"/>
      <c r="AG975" s="69"/>
      <c r="AH975" s="69"/>
      <c r="AI975" s="69"/>
      <c r="AJ975" s="69"/>
      <c r="AK975" s="69"/>
      <c r="AL975" s="69"/>
      <c r="AM975" s="69"/>
      <c r="AN975" s="69"/>
      <c r="AO975" s="69"/>
      <c r="AP975" s="69"/>
      <c r="AQ975" s="69"/>
      <c r="AR975" s="69"/>
      <c r="AS975" s="69"/>
      <c r="AT975" s="69"/>
      <c r="AU975" s="69"/>
      <c r="AV975" s="69"/>
    </row>
    <row r="976">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c r="AC976" s="69"/>
      <c r="AD976" s="69"/>
      <c r="AE976" s="69"/>
      <c r="AF976" s="69"/>
      <c r="AG976" s="69"/>
      <c r="AH976" s="69"/>
      <c r="AI976" s="69"/>
      <c r="AJ976" s="69"/>
      <c r="AK976" s="69"/>
      <c r="AL976" s="69"/>
      <c r="AM976" s="69"/>
      <c r="AN976" s="69"/>
      <c r="AO976" s="69"/>
      <c r="AP976" s="69"/>
      <c r="AQ976" s="69"/>
      <c r="AR976" s="69"/>
      <c r="AS976" s="69"/>
      <c r="AT976" s="69"/>
      <c r="AU976" s="69"/>
      <c r="AV976" s="69"/>
    </row>
    <row r="977">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c r="AC977" s="69"/>
      <c r="AD977" s="69"/>
      <c r="AE977" s="69"/>
      <c r="AF977" s="69"/>
      <c r="AG977" s="69"/>
      <c r="AH977" s="69"/>
      <c r="AI977" s="69"/>
      <c r="AJ977" s="69"/>
      <c r="AK977" s="69"/>
      <c r="AL977" s="69"/>
      <c r="AM977" s="69"/>
      <c r="AN977" s="69"/>
      <c r="AO977" s="69"/>
      <c r="AP977" s="69"/>
      <c r="AQ977" s="69"/>
      <c r="AR977" s="69"/>
      <c r="AS977" s="69"/>
      <c r="AT977" s="69"/>
      <c r="AU977" s="69"/>
      <c r="AV977" s="69"/>
    </row>
    <row r="978">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c r="AC978" s="69"/>
      <c r="AD978" s="69"/>
      <c r="AE978" s="69"/>
      <c r="AF978" s="69"/>
      <c r="AG978" s="69"/>
      <c r="AH978" s="69"/>
      <c r="AI978" s="69"/>
      <c r="AJ978" s="69"/>
      <c r="AK978" s="69"/>
      <c r="AL978" s="69"/>
      <c r="AM978" s="69"/>
      <c r="AN978" s="69"/>
      <c r="AO978" s="69"/>
      <c r="AP978" s="69"/>
      <c r="AQ978" s="69"/>
      <c r="AR978" s="69"/>
      <c r="AS978" s="69"/>
      <c r="AT978" s="69"/>
      <c r="AU978" s="69"/>
      <c r="AV978" s="69"/>
    </row>
    <row r="979">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c r="AC979" s="69"/>
      <c r="AD979" s="69"/>
      <c r="AE979" s="69"/>
      <c r="AF979" s="69"/>
      <c r="AG979" s="69"/>
      <c r="AH979" s="69"/>
      <c r="AI979" s="69"/>
      <c r="AJ979" s="69"/>
      <c r="AK979" s="69"/>
      <c r="AL979" s="69"/>
      <c r="AM979" s="69"/>
      <c r="AN979" s="69"/>
      <c r="AO979" s="69"/>
      <c r="AP979" s="69"/>
      <c r="AQ979" s="69"/>
      <c r="AR979" s="69"/>
      <c r="AS979" s="69"/>
      <c r="AT979" s="69"/>
      <c r="AU979" s="69"/>
      <c r="AV979" s="69"/>
    </row>
    <row r="980">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c r="AC980" s="69"/>
      <c r="AD980" s="69"/>
      <c r="AE980" s="69"/>
      <c r="AF980" s="69"/>
      <c r="AG980" s="69"/>
      <c r="AH980" s="69"/>
      <c r="AI980" s="69"/>
      <c r="AJ980" s="69"/>
      <c r="AK980" s="69"/>
      <c r="AL980" s="69"/>
      <c r="AM980" s="69"/>
      <c r="AN980" s="69"/>
      <c r="AO980" s="69"/>
      <c r="AP980" s="69"/>
      <c r="AQ980" s="69"/>
      <c r="AR980" s="69"/>
      <c r="AS980" s="69"/>
      <c r="AT980" s="69"/>
      <c r="AU980" s="69"/>
      <c r="AV980" s="69"/>
    </row>
    <row r="98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c r="AC981" s="69"/>
      <c r="AD981" s="69"/>
      <c r="AE981" s="69"/>
      <c r="AF981" s="69"/>
      <c r="AG981" s="69"/>
      <c r="AH981" s="69"/>
      <c r="AI981" s="69"/>
      <c r="AJ981" s="69"/>
      <c r="AK981" s="69"/>
      <c r="AL981" s="69"/>
      <c r="AM981" s="69"/>
      <c r="AN981" s="69"/>
      <c r="AO981" s="69"/>
      <c r="AP981" s="69"/>
      <c r="AQ981" s="69"/>
      <c r="AR981" s="69"/>
      <c r="AS981" s="69"/>
      <c r="AT981" s="69"/>
      <c r="AU981" s="69"/>
      <c r="AV981" s="69"/>
    </row>
    <row r="982">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c r="AC982" s="69"/>
      <c r="AD982" s="69"/>
      <c r="AE982" s="69"/>
      <c r="AF982" s="69"/>
      <c r="AG982" s="69"/>
      <c r="AH982" s="69"/>
      <c r="AI982" s="69"/>
      <c r="AJ982" s="69"/>
      <c r="AK982" s="69"/>
      <c r="AL982" s="69"/>
      <c r="AM982" s="69"/>
      <c r="AN982" s="69"/>
      <c r="AO982" s="69"/>
      <c r="AP982" s="69"/>
      <c r="AQ982" s="69"/>
      <c r="AR982" s="69"/>
      <c r="AS982" s="69"/>
      <c r="AT982" s="69"/>
      <c r="AU982" s="69"/>
      <c r="AV982" s="69"/>
    </row>
    <row r="98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c r="AC983" s="69"/>
      <c r="AD983" s="69"/>
      <c r="AE983" s="69"/>
      <c r="AF983" s="69"/>
      <c r="AG983" s="69"/>
      <c r="AH983" s="69"/>
      <c r="AI983" s="69"/>
      <c r="AJ983" s="69"/>
      <c r="AK983" s="69"/>
      <c r="AL983" s="69"/>
      <c r="AM983" s="69"/>
      <c r="AN983" s="69"/>
      <c r="AO983" s="69"/>
      <c r="AP983" s="69"/>
      <c r="AQ983" s="69"/>
      <c r="AR983" s="69"/>
      <c r="AS983" s="69"/>
      <c r="AT983" s="69"/>
      <c r="AU983" s="69"/>
      <c r="AV983" s="69"/>
    </row>
    <row r="984">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c r="AC984" s="69"/>
      <c r="AD984" s="69"/>
      <c r="AE984" s="69"/>
      <c r="AF984" s="69"/>
      <c r="AG984" s="69"/>
      <c r="AH984" s="69"/>
      <c r="AI984" s="69"/>
      <c r="AJ984" s="69"/>
      <c r="AK984" s="69"/>
      <c r="AL984" s="69"/>
      <c r="AM984" s="69"/>
      <c r="AN984" s="69"/>
      <c r="AO984" s="69"/>
      <c r="AP984" s="69"/>
      <c r="AQ984" s="69"/>
      <c r="AR984" s="69"/>
      <c r="AS984" s="69"/>
      <c r="AT984" s="69"/>
      <c r="AU984" s="69"/>
      <c r="AV984" s="69"/>
    </row>
    <row r="98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c r="AC985" s="69"/>
      <c r="AD985" s="69"/>
      <c r="AE985" s="69"/>
      <c r="AF985" s="69"/>
      <c r="AG985" s="69"/>
      <c r="AH985" s="69"/>
      <c r="AI985" s="69"/>
      <c r="AJ985" s="69"/>
      <c r="AK985" s="69"/>
      <c r="AL985" s="69"/>
      <c r="AM985" s="69"/>
      <c r="AN985" s="69"/>
      <c r="AO985" s="69"/>
      <c r="AP985" s="69"/>
      <c r="AQ985" s="69"/>
      <c r="AR985" s="69"/>
      <c r="AS985" s="69"/>
      <c r="AT985" s="69"/>
      <c r="AU985" s="69"/>
      <c r="AV985" s="69"/>
    </row>
    <row r="986">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c r="AC986" s="69"/>
      <c r="AD986" s="69"/>
      <c r="AE986" s="69"/>
      <c r="AF986" s="69"/>
      <c r="AG986" s="69"/>
      <c r="AH986" s="69"/>
      <c r="AI986" s="69"/>
      <c r="AJ986" s="69"/>
      <c r="AK986" s="69"/>
      <c r="AL986" s="69"/>
      <c r="AM986" s="69"/>
      <c r="AN986" s="69"/>
      <c r="AO986" s="69"/>
      <c r="AP986" s="69"/>
      <c r="AQ986" s="69"/>
      <c r="AR986" s="69"/>
      <c r="AS986" s="69"/>
      <c r="AT986" s="69"/>
      <c r="AU986" s="69"/>
      <c r="AV986" s="69"/>
    </row>
    <row r="987">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c r="AC987" s="69"/>
      <c r="AD987" s="69"/>
      <c r="AE987" s="69"/>
      <c r="AF987" s="69"/>
      <c r="AG987" s="69"/>
      <c r="AH987" s="69"/>
      <c r="AI987" s="69"/>
      <c r="AJ987" s="69"/>
      <c r="AK987" s="69"/>
      <c r="AL987" s="69"/>
      <c r="AM987" s="69"/>
      <c r="AN987" s="69"/>
      <c r="AO987" s="69"/>
      <c r="AP987" s="69"/>
      <c r="AQ987" s="69"/>
      <c r="AR987" s="69"/>
      <c r="AS987" s="69"/>
      <c r="AT987" s="69"/>
      <c r="AU987" s="69"/>
      <c r="AV987" s="69"/>
    </row>
    <row r="988">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c r="AC988" s="69"/>
      <c r="AD988" s="69"/>
      <c r="AE988" s="69"/>
      <c r="AF988" s="69"/>
      <c r="AG988" s="69"/>
      <c r="AH988" s="69"/>
      <c r="AI988" s="69"/>
      <c r="AJ988" s="69"/>
      <c r="AK988" s="69"/>
      <c r="AL988" s="69"/>
      <c r="AM988" s="69"/>
      <c r="AN988" s="69"/>
      <c r="AO988" s="69"/>
      <c r="AP988" s="69"/>
      <c r="AQ988" s="69"/>
      <c r="AR988" s="69"/>
      <c r="AS988" s="69"/>
      <c r="AT988" s="69"/>
      <c r="AU988" s="69"/>
      <c r="AV988" s="69"/>
    </row>
    <row r="989">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c r="AC989" s="69"/>
      <c r="AD989" s="69"/>
      <c r="AE989" s="69"/>
      <c r="AF989" s="69"/>
      <c r="AG989" s="69"/>
      <c r="AH989" s="69"/>
      <c r="AI989" s="69"/>
      <c r="AJ989" s="69"/>
      <c r="AK989" s="69"/>
      <c r="AL989" s="69"/>
      <c r="AM989" s="69"/>
      <c r="AN989" s="69"/>
      <c r="AO989" s="69"/>
      <c r="AP989" s="69"/>
      <c r="AQ989" s="69"/>
      <c r="AR989" s="69"/>
      <c r="AS989" s="69"/>
      <c r="AT989" s="69"/>
      <c r="AU989" s="69"/>
      <c r="AV989" s="69"/>
    </row>
    <row r="990">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c r="AC990" s="69"/>
      <c r="AD990" s="69"/>
      <c r="AE990" s="69"/>
      <c r="AF990" s="69"/>
      <c r="AG990" s="69"/>
      <c r="AH990" s="69"/>
      <c r="AI990" s="69"/>
      <c r="AJ990" s="69"/>
      <c r="AK990" s="69"/>
      <c r="AL990" s="69"/>
      <c r="AM990" s="69"/>
      <c r="AN990" s="69"/>
      <c r="AO990" s="69"/>
      <c r="AP990" s="69"/>
      <c r="AQ990" s="69"/>
      <c r="AR990" s="69"/>
      <c r="AS990" s="69"/>
      <c r="AT990" s="69"/>
      <c r="AU990" s="69"/>
      <c r="AV990" s="69"/>
    </row>
    <row r="99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c r="AC991" s="69"/>
      <c r="AD991" s="69"/>
      <c r="AE991" s="69"/>
      <c r="AF991" s="69"/>
      <c r="AG991" s="69"/>
      <c r="AH991" s="69"/>
      <c r="AI991" s="69"/>
      <c r="AJ991" s="69"/>
      <c r="AK991" s="69"/>
      <c r="AL991" s="69"/>
      <c r="AM991" s="69"/>
      <c r="AN991" s="69"/>
      <c r="AO991" s="69"/>
      <c r="AP991" s="69"/>
      <c r="AQ991" s="69"/>
      <c r="AR991" s="69"/>
      <c r="AS991" s="69"/>
      <c r="AT991" s="69"/>
      <c r="AU991" s="69"/>
      <c r="AV991" s="69"/>
    </row>
    <row r="992">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c r="AC992" s="69"/>
      <c r="AD992" s="69"/>
      <c r="AE992" s="69"/>
      <c r="AF992" s="69"/>
      <c r="AG992" s="69"/>
      <c r="AH992" s="69"/>
      <c r="AI992" s="69"/>
      <c r="AJ992" s="69"/>
      <c r="AK992" s="69"/>
      <c r="AL992" s="69"/>
      <c r="AM992" s="69"/>
      <c r="AN992" s="69"/>
      <c r="AO992" s="69"/>
      <c r="AP992" s="69"/>
      <c r="AQ992" s="69"/>
      <c r="AR992" s="69"/>
      <c r="AS992" s="69"/>
      <c r="AT992" s="69"/>
      <c r="AU992" s="69"/>
      <c r="AV992" s="69"/>
    </row>
    <row r="99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c r="AC993" s="69"/>
      <c r="AD993" s="69"/>
      <c r="AE993" s="69"/>
      <c r="AF993" s="69"/>
      <c r="AG993" s="69"/>
      <c r="AH993" s="69"/>
      <c r="AI993" s="69"/>
      <c r="AJ993" s="69"/>
      <c r="AK993" s="69"/>
      <c r="AL993" s="69"/>
      <c r="AM993" s="69"/>
      <c r="AN993" s="69"/>
      <c r="AO993" s="69"/>
      <c r="AP993" s="69"/>
      <c r="AQ993" s="69"/>
      <c r="AR993" s="69"/>
      <c r="AS993" s="69"/>
      <c r="AT993" s="69"/>
      <c r="AU993" s="69"/>
      <c r="AV993" s="69"/>
    </row>
    <row r="994">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c r="AC994" s="69"/>
      <c r="AD994" s="69"/>
      <c r="AE994" s="69"/>
      <c r="AF994" s="69"/>
      <c r="AG994" s="69"/>
      <c r="AH994" s="69"/>
      <c r="AI994" s="69"/>
      <c r="AJ994" s="69"/>
      <c r="AK994" s="69"/>
      <c r="AL994" s="69"/>
      <c r="AM994" s="69"/>
      <c r="AN994" s="69"/>
      <c r="AO994" s="69"/>
      <c r="AP994" s="69"/>
      <c r="AQ994" s="69"/>
      <c r="AR994" s="69"/>
      <c r="AS994" s="69"/>
      <c r="AT994" s="69"/>
      <c r="AU994" s="69"/>
      <c r="AV994" s="69"/>
    </row>
    <row r="99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c r="AC995" s="69"/>
      <c r="AD995" s="69"/>
      <c r="AE995" s="69"/>
      <c r="AF995" s="69"/>
      <c r="AG995" s="69"/>
      <c r="AH995" s="69"/>
      <c r="AI995" s="69"/>
      <c r="AJ995" s="69"/>
      <c r="AK995" s="69"/>
      <c r="AL995" s="69"/>
      <c r="AM995" s="69"/>
      <c r="AN995" s="69"/>
      <c r="AO995" s="69"/>
      <c r="AP995" s="69"/>
      <c r="AQ995" s="69"/>
      <c r="AR995" s="69"/>
      <c r="AS995" s="69"/>
      <c r="AT995" s="69"/>
      <c r="AU995" s="69"/>
      <c r="AV995" s="69"/>
    </row>
    <row r="996">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c r="AC996" s="69"/>
      <c r="AD996" s="69"/>
      <c r="AE996" s="69"/>
      <c r="AF996" s="69"/>
      <c r="AG996" s="69"/>
      <c r="AH996" s="69"/>
      <c r="AI996" s="69"/>
      <c r="AJ996" s="69"/>
      <c r="AK996" s="69"/>
      <c r="AL996" s="69"/>
      <c r="AM996" s="69"/>
      <c r="AN996" s="69"/>
      <c r="AO996" s="69"/>
      <c r="AP996" s="69"/>
      <c r="AQ996" s="69"/>
      <c r="AR996" s="69"/>
      <c r="AS996" s="69"/>
      <c r="AT996" s="69"/>
      <c r="AU996" s="69"/>
      <c r="AV996" s="69"/>
    </row>
    <row r="997">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c r="AC997" s="69"/>
      <c r="AD997" s="69"/>
      <c r="AE997" s="69"/>
      <c r="AF997" s="69"/>
      <c r="AG997" s="69"/>
      <c r="AH997" s="69"/>
      <c r="AI997" s="69"/>
      <c r="AJ997" s="69"/>
      <c r="AK997" s="69"/>
      <c r="AL997" s="69"/>
      <c r="AM997" s="69"/>
      <c r="AN997" s="69"/>
      <c r="AO997" s="69"/>
      <c r="AP997" s="69"/>
      <c r="AQ997" s="69"/>
      <c r="AR997" s="69"/>
      <c r="AS997" s="69"/>
      <c r="AT997" s="69"/>
      <c r="AU997" s="69"/>
      <c r="AV997" s="69"/>
    </row>
    <row r="998">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c r="AC998" s="69"/>
      <c r="AD998" s="69"/>
      <c r="AE998" s="69"/>
      <c r="AF998" s="69"/>
      <c r="AG998" s="69"/>
      <c r="AH998" s="69"/>
      <c r="AI998" s="69"/>
      <c r="AJ998" s="69"/>
      <c r="AK998" s="69"/>
      <c r="AL998" s="69"/>
      <c r="AM998" s="69"/>
      <c r="AN998" s="69"/>
      <c r="AO998" s="69"/>
      <c r="AP998" s="69"/>
      <c r="AQ998" s="69"/>
      <c r="AR998" s="69"/>
      <c r="AS998" s="69"/>
      <c r="AT998" s="69"/>
      <c r="AU998" s="69"/>
      <c r="AV998" s="69"/>
    </row>
  </sheetData>
  <drawing r:id="rId2"/>
  <legacyDrawing r:id="rId3"/>
</worksheet>
</file>