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ameters" sheetId="1" r:id="rId3"/>
    <sheet state="visible" name="Parameters2" sheetId="2" r:id="rId4"/>
    <sheet state="visible" name="Initial Conditions" sheetId="3" r:id="rId5"/>
    <sheet state="visible" name="CurrentState" sheetId="4" r:id="rId6"/>
    <sheet state="visible" name="Life Years" sheetId="5" r:id="rId7"/>
    <sheet state="visible" name="Costs" sheetId="6" r:id="rId8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T2">
      <text>
        <t xml:space="preserve">check this
	-Abhishek Pandey</t>
      </text>
    </comment>
  </commentList>
</comments>
</file>

<file path=xl/sharedStrings.xml><?xml version="1.0" encoding="utf-8"?>
<sst xmlns="http://schemas.openxmlformats.org/spreadsheetml/2006/main" count="317" uniqueCount="155">
  <si>
    <t>Parameters</t>
  </si>
  <si>
    <t>USA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</si>
  <si>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</si>
  <si>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</si>
  <si>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</si>
  <si>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</si>
  <si>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</si>
  <si>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</si>
  <si>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</si>
  <si>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</si>
  <si>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</si>
  <si>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</si>
  <si>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Congo, Democratic Republic</t>
  </si>
  <si>
    <t>Congo, Republic</t>
  </si>
  <si>
    <t>Cote d'Ivoire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</si>
  <si>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</si>
  <si>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</si>
  <si>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</si>
  <si>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</si>
  <si>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</si>
  <si>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</si>
  <si>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</si>
  <si>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</si>
  <si>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</si>
  <si>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</si>
  <si>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</si>
  <si>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</si>
  <si>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</si>
  <si>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</si>
  <si>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</si>
  <si>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</si>
  <si>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</si>
  <si>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</si>
  <si>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</si>
  <si>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</si>
  <si>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</si>
  <si>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</si>
  <si>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</si>
  <si>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</si>
  <si>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</si>
  <si>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</si>
  <si>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</si>
  <si>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</si>
  <si>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</si>
  <si>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</si>
  <si>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Uganda</t>
  </si>
  <si>
    <t>Zambia</t>
  </si>
  <si>
    <t>Zimbabwe</t>
  </si>
  <si>
    <t>Birth rate (b)</t>
  </si>
  <si>
    <t>Death rate (mu)</t>
  </si>
  <si>
    <t>Rate of diagnosis (delta)</t>
  </si>
  <si>
    <t>Rate of getting AIDS  (sigma)</t>
  </si>
  <si>
    <t>Rate of viral suppression (gamma)</t>
  </si>
  <si>
    <t>Reduction life years for treated HIV+ (rly)</t>
  </si>
  <si>
    <t>Transmission probability in acute phase (tau_A)</t>
  </si>
  <si>
    <t>Transmission probability after acute phase (tau_U)</t>
  </si>
  <si>
    <t>Proportional reduction of transmission if on treatment (epsilon)</t>
  </si>
  <si>
    <t>Partners per year (c)</t>
  </si>
  <si>
    <t>Sex acts per year (n)</t>
  </si>
  <si>
    <t>Initial Conditions</t>
  </si>
  <si>
    <t>Afghanistan</t>
  </si>
  <si>
    <t>Argentina</t>
  </si>
  <si>
    <t>Australia</t>
  </si>
  <si>
    <t>Bahamas</t>
  </si>
  <si>
    <t>Bangladesh</t>
  </si>
  <si>
    <t>Belgium</t>
  </si>
  <si>
    <t>Bhutan</t>
  </si>
  <si>
    <t>Cambodia</t>
  </si>
  <si>
    <t>Canada</t>
  </si>
  <si>
    <t>China</t>
  </si>
  <si>
    <t>Congo</t>
  </si>
  <si>
    <t>Côte d'Ivoire</t>
  </si>
  <si>
    <t>Denmark</t>
  </si>
  <si>
    <t>Egypt</t>
  </si>
  <si>
    <t>France</t>
  </si>
  <si>
    <t>Georgia</t>
  </si>
  <si>
    <t>Guyana</t>
  </si>
  <si>
    <t>India</t>
  </si>
  <si>
    <t>Iran (Islamic Republic of)</t>
  </si>
  <si>
    <t>Kazakhstan</t>
  </si>
  <si>
    <t>Malaysia</t>
  </si>
  <si>
    <t>Mongolia</t>
  </si>
  <si>
    <t>Morocco</t>
  </si>
  <si>
    <t>Myanmar</t>
  </si>
  <si>
    <t>Nepal</t>
  </si>
  <si>
    <t>Netherlands</t>
  </si>
  <si>
    <t>New Zealand</t>
  </si>
  <si>
    <t>Nicaragua</t>
  </si>
  <si>
    <t>Paraguay</t>
  </si>
  <si>
    <t>Republic of Moldova</t>
  </si>
  <si>
    <t>Sri Lanka</t>
  </si>
  <si>
    <t>Suriname</t>
  </si>
  <si>
    <t>Thailand</t>
  </si>
  <si>
    <t>Ukraine</t>
  </si>
  <si>
    <t>United Kingdom of Great Britain and Northern Ireland</t>
  </si>
  <si>
    <t>United States</t>
  </si>
  <si>
    <t>Viet Nam</t>
  </si>
  <si>
    <t>Susceptible to HIV</t>
  </si>
  <si>
    <t>Acute Phase</t>
  </si>
  <si>
    <t>Undiagnosed</t>
  </si>
  <si>
    <t>Diagnosed but not on treatment</t>
  </si>
  <si>
    <t>Treated but not virally suppressed</t>
  </si>
  <si>
    <t>Virally suppressed</t>
  </si>
  <si>
    <t>Country</t>
  </si>
  <si>
    <t>pD (C/B)</t>
  </si>
  <si>
    <t>pT (E/C)</t>
  </si>
  <si>
    <t>pV (G/E)</t>
  </si>
  <si>
    <t>Armenia</t>
  </si>
  <si>
    <t>The Bahamas</t>
  </si>
  <si>
    <t>Belize</t>
  </si>
  <si>
    <t>Brazil</t>
  </si>
  <si>
    <t>Republic of Congo</t>
  </si>
  <si>
    <t>Ivory Coast</t>
  </si>
  <si>
    <t>Democratic Republic of the Congo</t>
  </si>
  <si>
    <t>Estonia</t>
  </si>
  <si>
    <t>Global</t>
  </si>
  <si>
    <t>Indonesia</t>
  </si>
  <si>
    <t>Iran</t>
  </si>
  <si>
    <t>Laos</t>
  </si>
  <si>
    <t>Mexico</t>
  </si>
  <si>
    <t>Pakistan</t>
  </si>
  <si>
    <t>Philippines</t>
  </si>
  <si>
    <t>Moldova</t>
  </si>
  <si>
    <t>Saint Lucia</t>
  </si>
  <si>
    <t>Republic of Serbia</t>
  </si>
  <si>
    <t>East Timor</t>
  </si>
  <si>
    <t>United Kingdom</t>
  </si>
  <si>
    <t>United States of America</t>
  </si>
  <si>
    <t>Vietnam</t>
  </si>
  <si>
    <t>QALY/DALY/GDP</t>
  </si>
  <si>
    <t xml:space="preserve">Healthy </t>
  </si>
  <si>
    <t>Diagnosed</t>
  </si>
  <si>
    <t>On Treatment</t>
  </si>
  <si>
    <t>Viral Suppresed</t>
  </si>
  <si>
    <t>AIDS</t>
  </si>
  <si>
    <t>GDP</t>
  </si>
  <si>
    <t>Type</t>
  </si>
  <si>
    <t>Costs</t>
  </si>
  <si>
    <t>Africa (common)</t>
  </si>
  <si>
    <t>Europe</t>
  </si>
  <si>
    <t>South Asia</t>
  </si>
  <si>
    <t>Diagnosis</t>
  </si>
  <si>
    <t>HIV test (ELISA+Western blot)</t>
  </si>
  <si>
    <t>Pre-treatment</t>
  </si>
  <si>
    <t>CD4 test</t>
  </si>
  <si>
    <t>Viral load test</t>
  </si>
  <si>
    <t>Treatment</t>
  </si>
  <si>
    <t>Annual ART cost</t>
  </si>
  <si>
    <t>Annual CD4 tests</t>
  </si>
  <si>
    <t>Annual Viral load tests</t>
  </si>
  <si>
    <t>Opportunistic Diseases</t>
  </si>
  <si>
    <t>Annual cost for Undiagnosed</t>
  </si>
  <si>
    <t>Annual cost for diagnosed but not on treatment</t>
  </si>
  <si>
    <t>Annual cost for people on treatment but no vs</t>
  </si>
  <si>
    <t>Annual cost for virally supressed people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</si>
</sst>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Arial"/>
    </font>
    <font>
      <b/>
      <name val="Arial"/>
    </font>
    <font>
      <b/>
      <color rgb="FFFF0000"/>
      <name val="Arial"/>
    </font>
    <font>
      <sz val="11.0"/>
      <color rgb="FF000000"/>
      <name val="Calibri"/>
    </font>
    <font>
      <sz val="11.0"/>
      <name val="Cambria"/>
    </font>
    <font>
      <b/>
      <sz val="11.0"/>
      <color rgb="FF000000"/>
      <name val="Calibri"/>
    </font>
    <font>
      <name val="Arial"/>
    </font>
    <font/>
    <font>
      <color rgb="FF000000"/>
    </font>
    <font>
      <b/>
      <color rgb="FF000000"/>
    </font>
    <font>
      <color rgb="FFFF0000"/>
    </font>
    <font>
      <b/>
      <color rgb="FF4F81BD"/>
    </font>
    <font>
      <b/>
      <color rgb="FFFF0000"/>
    </font>
    <font>
      <b/>
      <sz val="11.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2" fontId="2" numFmtId="0" xfId="0" applyAlignment="1" applyFill="1" applyFont="1">
      <alignment/>
    </xf>
    <xf borderId="0" fillId="0" fontId="3" numFmtId="0" xfId="0" applyAlignment="1" applyFont="1">
      <alignment/>
    </xf>
    <xf borderId="0" fillId="2" fontId="3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4" numFmtId="0" xfId="0" applyAlignment="1" applyFont="1">
      <alignment horizontal="right"/>
    </xf>
    <xf borderId="0" fillId="0" fontId="0" numFmtId="0" xfId="0" applyFont="1"/>
    <xf borderId="0" fillId="0" fontId="0" numFmtId="0" xfId="0" applyFont="1"/>
    <xf borderId="0" fillId="0" fontId="0" numFmtId="0" xfId="0" applyFont="1"/>
    <xf borderId="0" fillId="0" fontId="5" numFmtId="0" xfId="0" applyFont="1"/>
    <xf borderId="0" fillId="0" fontId="0" numFmtId="0" xfId="0" applyFont="1"/>
    <xf borderId="0" fillId="0" fontId="6" numFmtId="0" xfId="0" applyAlignment="1" applyFont="1">
      <alignment/>
    </xf>
    <xf borderId="0" fillId="0" fontId="4" numFmtId="0" xfId="0" applyAlignment="1" applyFont="1">
      <alignment/>
    </xf>
    <xf borderId="0" fillId="0" fontId="4" numFmtId="11" xfId="0" applyAlignment="1" applyFont="1" applyNumberFormat="1">
      <alignment horizontal="right"/>
    </xf>
    <xf borderId="0" fillId="0" fontId="4" numFmtId="1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8" numFmtId="0" xfId="0" applyAlignment="1" applyFont="1">
      <alignment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right"/>
    </xf>
    <xf borderId="0" fillId="0" fontId="10" numFmtId="0" xfId="0" applyAlignment="1" applyFont="1">
      <alignment horizontal="right"/>
    </xf>
    <xf borderId="0" fillId="0" fontId="8" numFmtId="0" xfId="0" applyAlignment="1" applyFont="1">
      <alignment horizontal="left"/>
    </xf>
    <xf borderId="0" fillId="0" fontId="11" numFmtId="0" xfId="0" applyAlignment="1" applyFont="1">
      <alignment horizontal="right"/>
    </xf>
    <xf borderId="0" fillId="0" fontId="12" numFmtId="0" xfId="0" applyAlignment="1" applyFont="1">
      <alignment horizontal="right"/>
    </xf>
    <xf borderId="0" fillId="2" fontId="9" numFmtId="0" xfId="0" applyAlignment="1" applyFont="1">
      <alignment horizontal="right"/>
    </xf>
    <xf borderId="0" fillId="2" fontId="13" numFmtId="0" xfId="0" applyAlignment="1" applyFont="1">
      <alignment horizontal="right"/>
    </xf>
    <xf borderId="0" fillId="2" fontId="11" numFmtId="0" xfId="0" applyAlignment="1" applyFont="1">
      <alignment horizontal="right"/>
    </xf>
    <xf borderId="0" fillId="2" fontId="10" numFmtId="0" xfId="0" applyAlignment="1" applyFont="1">
      <alignment horizontal="right"/>
    </xf>
    <xf borderId="0" fillId="0" fontId="13" numFmtId="0" xfId="0" applyAlignment="1" applyFont="1">
      <alignment horizontal="right"/>
    </xf>
    <xf borderId="0" fillId="0" fontId="14" numFmtId="0" xfId="0" applyFont="1"/>
    <xf borderId="0" fillId="0" fontId="14" numFmtId="0" xfId="0" applyAlignment="1" applyFont="1">
      <alignment/>
    </xf>
    <xf borderId="0" fillId="0" fontId="5" numFmtId="0" xfId="0" applyAlignment="1" applyFont="1">
      <alignment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9.29"/>
    <col customWidth="1" min="2" max="5" width="14.43"/>
    <col customWidth="1" min="6" max="48" width="8.71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3" t="s">
        <v>23</v>
      </c>
      <c r="Y1" s="5" t="s">
        <v>24</v>
      </c>
      <c r="Z1" s="2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4" t="s">
        <v>37</v>
      </c>
      <c r="AM1" s="2" t="s">
        <v>38</v>
      </c>
      <c r="AN1" s="6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44</v>
      </c>
      <c r="AT1" s="3" t="s">
        <v>45</v>
      </c>
      <c r="AU1" s="2" t="s">
        <v>46</v>
      </c>
      <c r="AV1" s="2" t="s">
        <v>47</v>
      </c>
    </row>
    <row r="2" ht="15.75" customHeight="1">
      <c r="A2" s="7" t="s">
        <v>48</v>
      </c>
      <c r="B2" s="7">
        <v>0.0355</v>
      </c>
      <c r="C2" s="8" t="str">
        <f>(3.269552406/100)+C3</f>
        <v>0.06119552406</v>
      </c>
      <c r="D2" s="8" t="str">
        <f>(2.641076758/100)+D3</f>
        <v>0.05491076758</v>
      </c>
      <c r="E2" s="9" t="str">
        <f>(1.975614057/100)+E3</f>
        <v>0.04825614057</v>
      </c>
      <c r="F2" s="10" t="str">
        <f>(2.91101831662217/100)+F3</f>
        <v>0.05761018317</v>
      </c>
      <c r="G2" s="10" t="str">
        <f>(3.297803748/100)+G3</f>
        <v>0.06147803748</v>
      </c>
      <c r="H2" s="10" t="str">
        <f>(2.498110306/100)+H3</f>
        <v>0.05348110306</v>
      </c>
      <c r="I2" s="10" t="str">
        <f>(1.302061946/100)+I3</f>
        <v>0.04152061946</v>
      </c>
      <c r="J2" s="10" t="str">
        <f>(1.968283386/100)+J3</f>
        <v>0.04818283386</v>
      </c>
      <c r="K2" s="10" t="str">
        <f>(3.301595089/100)+K3</f>
        <v>0.06151595089</v>
      </c>
      <c r="L2" s="10" t="str">
        <f>(2.404550925/100)+L3
</f>
        <v>0.05254550925</v>
      </c>
      <c r="M2" s="10" t="str">
        <f>(3.15317545/100)+M3</f>
        <v>0.0600317545</v>
      </c>
      <c r="N2" s="10" t="str">
        <f>(2.486347213
/100)+N3</f>
        <v>0.05336347213</v>
      </c>
      <c r="O2" s="10" t="str">
        <f>(2.44243261
/100)+O3</f>
        <v>0.0529243261</v>
      </c>
      <c r="P2" s="10" t="str">
        <f>(2.208360412
/100)+P3</f>
        <v>0.05058360412</v>
      </c>
      <c r="Q2" s="10" t="str">
        <f>(2.50680866/100)+Q3
</f>
        <v>0.0535680866</v>
      </c>
      <c r="R2" s="10" t="str">
        <f>(2.236266447/100)+R3</f>
        <v>0.05086266447</v>
      </c>
      <c r="S2" s="10" t="str">
        <f>(3.231992692/100)+S3</f>
        <v>0.06081992692</v>
      </c>
      <c r="T2" s="10" t="str">
        <f>(2.350075661/100)+T3</f>
        <v>0.05200075661</v>
      </c>
      <c r="U2" s="10" t="str">
        <f>(2.698294373/100)+U3</f>
        <v>0.05548294373</v>
      </c>
      <c r="V2" s="10" t="str">
        <f>(2.438527521/100)+V3</f>
        <v>0.05288527521</v>
      </c>
      <c r="W2" s="10" t="str">
        <f>(2.644121396
/100)+W3</f>
        <v>0.05494121396</v>
      </c>
      <c r="X2" s="10" t="str">
        <f>(1.24688598/100)+X3</f>
        <v>0.0409688598</v>
      </c>
      <c r="Y2" s="10" t="str">
        <f>(2.367408337/100)+Y3</f>
        <v>0.05217408337</v>
      </c>
      <c r="Z2" s="10" t="str">
        <f>(2.783869737/100)+Z3</f>
        <v>0.05633869737</v>
      </c>
      <c r="AA2" s="10" t="str">
        <f>(3.072287728/100)+AA3</f>
        <v>0.05922287728</v>
      </c>
      <c r="AB2" s="10" t="str">
        <f>(2.933420467/100)+AB3</f>
        <v>0.05783420467</v>
      </c>
      <c r="AC2" s="10" t="str">
        <f>(2.472382509/100)+AC3</f>
        <v>0.05322382509</v>
      </c>
      <c r="AD2" s="10" t="str">
        <f>(0.181061469/100)/AD3</f>
        <v>0.06353034</v>
      </c>
      <c r="AE2" s="10" t="str">
        <f>(2.790970183/100)+AE3</f>
        <v>0.05640970183</v>
      </c>
      <c r="AF2" s="10" t="str">
        <f>(2.369479939/100)+AF3</f>
        <v>0.05219479939</v>
      </c>
      <c r="AG2" s="10" t="str">
        <f>(4.029436517/100)+AG3</f>
        <v>0.06879436517</v>
      </c>
      <c r="AH2" s="10" t="str">
        <f>(2.660487333/100)+AH3</f>
        <v>0.05510487333</v>
      </c>
      <c r="AI2" s="10" t="str">
        <f>(2.35027091/100)+AI3</f>
        <v>0.0520027091</v>
      </c>
      <c r="AJ2" s="10" t="str">
        <f>(2.145837472/100)+AJ3</f>
        <v>0.04995837472</v>
      </c>
      <c r="AK2" s="10" t="str">
        <f>(3.125624981/100)+AK3</f>
        <v>0.05975624981</v>
      </c>
      <c r="AL2" s="10" t="str">
        <f>(2.189341169/100)+AL3</f>
        <v>0.05039341169</v>
      </c>
      <c r="AM2" s="10" t="str">
        <f>(2.399954384/100)+AM3
</f>
        <v>0.05249954384</v>
      </c>
      <c r="AN2" s="10" t="str">
        <f>(1.57611958/100)+AN3</f>
        <v>0.0442611958</v>
      </c>
      <c r="AO2" s="10" t="str">
        <f>(3.915536494/100)+AO3</f>
        <v>0.06765536494</v>
      </c>
      <c r="AP2" s="10" t="str">
        <f>(2.145269562/100)+AP3</f>
        <v>0.04995269562</v>
      </c>
      <c r="AQ2" s="10" t="str">
        <f>(1.466122343/100)+AQ3</f>
        <v>0.04316122343</v>
      </c>
      <c r="AR2" s="10" t="str">
        <f>(3.154369428/100)+AR3</f>
        <v>0.06004369428</v>
      </c>
      <c r="AS2" s="10" t="str">
        <f>(2.6553193/100)+AS3</f>
        <v>0.055053193</v>
      </c>
      <c r="AT2" s="10" t="str">
        <f>(3.25376537/100)+AT3</f>
        <v>0.0610376537</v>
      </c>
      <c r="AU2" s="10" t="str">
        <f>(3.069640155/100)+AU3</f>
        <v>0.05919640155</v>
      </c>
      <c r="AV2" s="10" t="str">
        <f>(2.307451177/100)+AV3</f>
        <v>0.05157451177</v>
      </c>
    </row>
    <row r="3" ht="15.75" customHeight="1">
      <c r="A3" s="7" t="s">
        <v>49</v>
      </c>
      <c r="B3" s="7">
        <v>0.0285</v>
      </c>
      <c r="C3" s="7">
        <v>0.0285</v>
      </c>
      <c r="D3" s="7">
        <v>0.0285</v>
      </c>
      <c r="E3" s="7">
        <v>0.0285</v>
      </c>
      <c r="F3" s="7">
        <v>0.0285</v>
      </c>
      <c r="G3" s="7">
        <v>0.0285</v>
      </c>
      <c r="H3" s="7">
        <v>0.0285</v>
      </c>
      <c r="I3" s="7">
        <v>0.0285</v>
      </c>
      <c r="J3" s="7">
        <v>0.0285</v>
      </c>
      <c r="K3" s="7">
        <v>0.0285</v>
      </c>
      <c r="L3" s="7">
        <v>0.0285</v>
      </c>
      <c r="M3" s="7">
        <v>0.0285</v>
      </c>
      <c r="N3" s="7">
        <v>0.0285</v>
      </c>
      <c r="O3" s="7">
        <v>0.0285</v>
      </c>
      <c r="P3" s="7">
        <v>0.0285</v>
      </c>
      <c r="Q3" s="7">
        <v>0.0285</v>
      </c>
      <c r="R3" s="7">
        <v>0.0285</v>
      </c>
      <c r="S3" s="7">
        <v>0.0285</v>
      </c>
      <c r="T3" s="7">
        <v>0.0285</v>
      </c>
      <c r="U3" s="7">
        <v>0.0285</v>
      </c>
      <c r="V3" s="7">
        <v>0.0285</v>
      </c>
      <c r="W3" s="7">
        <v>0.0285</v>
      </c>
      <c r="X3" s="7">
        <v>0.0285</v>
      </c>
      <c r="Y3" s="7">
        <v>0.0285</v>
      </c>
      <c r="Z3" s="7">
        <v>0.0285</v>
      </c>
      <c r="AA3" s="7">
        <v>0.0285</v>
      </c>
      <c r="AB3" s="7">
        <v>0.0285</v>
      </c>
      <c r="AC3" s="7">
        <v>0.0285</v>
      </c>
      <c r="AD3" s="7">
        <v>0.0285</v>
      </c>
      <c r="AE3" s="7">
        <v>0.0285</v>
      </c>
      <c r="AF3" s="7">
        <v>0.0285</v>
      </c>
      <c r="AG3" s="7">
        <v>0.0285</v>
      </c>
      <c r="AH3" s="7">
        <v>0.0285</v>
      </c>
      <c r="AI3" s="7">
        <v>0.0285</v>
      </c>
      <c r="AJ3" s="7">
        <v>0.0285</v>
      </c>
      <c r="AK3" s="7">
        <v>0.0285</v>
      </c>
      <c r="AL3" s="7">
        <v>0.0285</v>
      </c>
      <c r="AM3" s="7">
        <v>0.0285</v>
      </c>
      <c r="AN3" s="7">
        <v>0.0285</v>
      </c>
      <c r="AO3" s="7">
        <v>0.0285</v>
      </c>
      <c r="AP3" s="7">
        <v>0.0285</v>
      </c>
      <c r="AQ3" s="7">
        <v>0.0285</v>
      </c>
      <c r="AR3" s="7">
        <v>0.0285</v>
      </c>
      <c r="AS3" s="7">
        <v>0.0285</v>
      </c>
      <c r="AT3" s="7">
        <v>0.0285</v>
      </c>
      <c r="AU3" s="7">
        <v>0.0285</v>
      </c>
      <c r="AV3" s="7">
        <v>0.0285</v>
      </c>
    </row>
    <row r="4" ht="15.75" customHeight="1">
      <c r="A4" s="7" t="s">
        <v>50</v>
      </c>
      <c r="B4" s="11">
        <v>4.0</v>
      </c>
      <c r="C4" s="11">
        <v>4.0</v>
      </c>
      <c r="D4" s="11">
        <v>4.0</v>
      </c>
      <c r="E4" s="11">
        <v>4.0</v>
      </c>
      <c r="F4" s="11">
        <v>4.0</v>
      </c>
      <c r="G4" s="11">
        <v>4.0</v>
      </c>
      <c r="H4" s="11">
        <v>4.0</v>
      </c>
      <c r="I4" s="11">
        <v>4.0</v>
      </c>
      <c r="J4" s="11">
        <v>4.0</v>
      </c>
      <c r="K4" s="11">
        <v>4.0</v>
      </c>
      <c r="L4" s="11">
        <v>4.0</v>
      </c>
      <c r="M4" s="11">
        <v>4.0</v>
      </c>
      <c r="N4" s="11">
        <v>4.0</v>
      </c>
      <c r="O4" s="11">
        <v>4.0</v>
      </c>
      <c r="P4" s="11">
        <v>4.0</v>
      </c>
      <c r="Q4" s="11">
        <v>4.0</v>
      </c>
      <c r="R4" s="11">
        <v>4.0</v>
      </c>
      <c r="S4" s="11">
        <v>4.0</v>
      </c>
      <c r="T4" s="11">
        <v>4.0</v>
      </c>
      <c r="U4" s="11">
        <v>4.0</v>
      </c>
      <c r="V4" s="11">
        <v>4.0</v>
      </c>
      <c r="W4" s="11">
        <v>4.0</v>
      </c>
      <c r="X4" s="11">
        <v>4.0</v>
      </c>
      <c r="Y4" s="11">
        <v>4.0</v>
      </c>
      <c r="Z4" s="11">
        <v>4.0</v>
      </c>
      <c r="AA4" s="11">
        <v>4.0</v>
      </c>
      <c r="AB4" s="11">
        <v>4.0</v>
      </c>
      <c r="AC4" s="11">
        <v>4.0</v>
      </c>
      <c r="AD4" s="11">
        <v>4.0</v>
      </c>
      <c r="AE4" s="11">
        <v>4.0</v>
      </c>
      <c r="AF4" s="11">
        <v>4.0</v>
      </c>
      <c r="AG4" s="11">
        <v>4.0</v>
      </c>
      <c r="AH4" s="11">
        <v>4.0</v>
      </c>
      <c r="AI4" s="11">
        <v>4.0</v>
      </c>
      <c r="AJ4" s="11">
        <v>4.0</v>
      </c>
      <c r="AK4" s="11">
        <v>4.0</v>
      </c>
      <c r="AL4" s="11">
        <v>4.0</v>
      </c>
      <c r="AM4" s="11">
        <v>4.0</v>
      </c>
      <c r="AN4" s="11">
        <v>4.0</v>
      </c>
      <c r="AO4" s="11">
        <v>4.0</v>
      </c>
      <c r="AP4" s="11">
        <v>4.0</v>
      </c>
      <c r="AQ4" s="11">
        <v>4.0</v>
      </c>
      <c r="AR4" s="11">
        <v>4.0</v>
      </c>
      <c r="AS4" s="11">
        <v>4.0</v>
      </c>
      <c r="AT4" s="11">
        <v>4.0</v>
      </c>
      <c r="AU4" s="11">
        <v>4.0</v>
      </c>
      <c r="AV4" s="11">
        <v>4.0</v>
      </c>
    </row>
    <row r="5" ht="15.75" customHeight="1">
      <c r="A5" s="7" t="s">
        <v>51</v>
      </c>
      <c r="B5" s="7">
        <v>0.1</v>
      </c>
      <c r="C5" s="7">
        <v>0.1</v>
      </c>
      <c r="D5" s="7">
        <v>0.1</v>
      </c>
      <c r="E5" s="7">
        <v>0.1</v>
      </c>
      <c r="F5" s="7">
        <v>0.1</v>
      </c>
      <c r="G5" s="7">
        <v>0.1</v>
      </c>
      <c r="H5" s="7">
        <v>0.1</v>
      </c>
      <c r="I5" s="7">
        <v>0.1</v>
      </c>
      <c r="J5" s="7">
        <v>0.1</v>
      </c>
      <c r="K5" s="7">
        <v>0.1</v>
      </c>
      <c r="L5" s="7">
        <v>0.1</v>
      </c>
      <c r="M5" s="7">
        <v>0.1</v>
      </c>
      <c r="N5" s="7">
        <v>0.1</v>
      </c>
      <c r="O5" s="7">
        <v>0.1</v>
      </c>
      <c r="P5" s="7">
        <v>0.1</v>
      </c>
      <c r="Q5" s="7">
        <v>0.1</v>
      </c>
      <c r="R5" s="7">
        <v>0.1</v>
      </c>
      <c r="S5" s="7">
        <v>0.1</v>
      </c>
      <c r="T5" s="7">
        <v>0.1</v>
      </c>
      <c r="U5" s="7">
        <v>0.1</v>
      </c>
      <c r="V5" s="7">
        <v>0.1</v>
      </c>
      <c r="W5" s="7">
        <v>0.1</v>
      </c>
      <c r="X5" s="7">
        <v>0.1</v>
      </c>
      <c r="Y5" s="7">
        <v>0.1</v>
      </c>
      <c r="Z5" s="7">
        <v>0.1</v>
      </c>
      <c r="AA5" s="7">
        <v>0.1</v>
      </c>
      <c r="AB5" s="7">
        <v>0.1</v>
      </c>
      <c r="AC5" s="7">
        <v>0.1</v>
      </c>
      <c r="AD5" s="7">
        <v>0.1</v>
      </c>
      <c r="AE5" s="7">
        <v>0.1</v>
      </c>
      <c r="AF5" s="7">
        <v>0.1</v>
      </c>
      <c r="AG5" s="7">
        <v>0.1</v>
      </c>
      <c r="AH5" s="7">
        <v>0.1</v>
      </c>
      <c r="AI5" s="7">
        <v>0.1</v>
      </c>
      <c r="AJ5" s="7">
        <v>0.1</v>
      </c>
      <c r="AK5" s="7">
        <v>0.1</v>
      </c>
      <c r="AL5" s="7">
        <v>0.1</v>
      </c>
      <c r="AM5" s="7">
        <v>0.1</v>
      </c>
      <c r="AN5" s="7">
        <v>0.1</v>
      </c>
      <c r="AO5" s="7">
        <v>0.1</v>
      </c>
      <c r="AP5" s="7">
        <v>0.1</v>
      </c>
      <c r="AQ5" s="7">
        <v>0.1</v>
      </c>
      <c r="AR5" s="7">
        <v>0.1</v>
      </c>
      <c r="AS5" s="7">
        <v>0.1</v>
      </c>
      <c r="AT5" s="7">
        <v>0.1</v>
      </c>
      <c r="AU5" s="7">
        <v>0.1</v>
      </c>
      <c r="AV5" s="7">
        <v>0.1</v>
      </c>
    </row>
    <row r="6" ht="15.75" customHeight="1">
      <c r="A6" s="7" t="s">
        <v>52</v>
      </c>
      <c r="B6" s="7">
        <v>1.0</v>
      </c>
      <c r="C6" s="7">
        <v>1.0</v>
      </c>
      <c r="D6" s="7">
        <v>1.0</v>
      </c>
      <c r="E6" s="7">
        <v>1.0</v>
      </c>
      <c r="F6" s="7">
        <v>1.0</v>
      </c>
      <c r="G6" s="7">
        <v>1.0</v>
      </c>
      <c r="H6" s="7">
        <v>1.0</v>
      </c>
      <c r="I6" s="7">
        <v>1.0</v>
      </c>
      <c r="J6" s="7">
        <v>1.0</v>
      </c>
      <c r="K6" s="7">
        <v>1.0</v>
      </c>
      <c r="L6" s="7">
        <v>1.0</v>
      </c>
      <c r="M6" s="7">
        <v>1.0</v>
      </c>
      <c r="N6" s="7">
        <v>1.0</v>
      </c>
      <c r="O6" s="7">
        <v>1.0</v>
      </c>
      <c r="P6" s="7">
        <v>1.0</v>
      </c>
      <c r="Q6" s="7">
        <v>1.0</v>
      </c>
      <c r="R6" s="7">
        <v>1.0</v>
      </c>
      <c r="S6" s="7">
        <v>1.0</v>
      </c>
      <c r="T6" s="7">
        <v>1.0</v>
      </c>
      <c r="U6" s="7">
        <v>1.0</v>
      </c>
      <c r="V6" s="7">
        <v>1.0</v>
      </c>
      <c r="W6" s="7">
        <v>1.0</v>
      </c>
      <c r="X6" s="7">
        <v>1.0</v>
      </c>
      <c r="Y6" s="7">
        <v>1.0</v>
      </c>
      <c r="Z6" s="7">
        <v>1.0</v>
      </c>
      <c r="AA6" s="7">
        <v>1.0</v>
      </c>
      <c r="AB6" s="7">
        <v>1.0</v>
      </c>
      <c r="AC6" s="7">
        <v>1.0</v>
      </c>
      <c r="AD6" s="7">
        <v>1.0</v>
      </c>
      <c r="AE6" s="7">
        <v>1.0</v>
      </c>
      <c r="AF6" s="7">
        <v>1.0</v>
      </c>
      <c r="AG6" s="7">
        <v>1.0</v>
      </c>
      <c r="AH6" s="7">
        <v>1.0</v>
      </c>
      <c r="AI6" s="7">
        <v>1.0</v>
      </c>
      <c r="AJ6" s="7">
        <v>1.0</v>
      </c>
      <c r="AK6" s="7">
        <v>1.0</v>
      </c>
      <c r="AL6" s="7">
        <v>1.0</v>
      </c>
      <c r="AM6" s="7">
        <v>1.0</v>
      </c>
      <c r="AN6" s="7">
        <v>1.0</v>
      </c>
      <c r="AO6" s="7">
        <v>1.0</v>
      </c>
      <c r="AP6" s="7">
        <v>1.0</v>
      </c>
      <c r="AQ6" s="7">
        <v>1.0</v>
      </c>
      <c r="AR6" s="7">
        <v>1.0</v>
      </c>
      <c r="AS6" s="7">
        <v>1.0</v>
      </c>
      <c r="AT6" s="7">
        <v>1.0</v>
      </c>
      <c r="AU6" s="7">
        <v>1.0</v>
      </c>
      <c r="AV6" s="7">
        <v>1.0</v>
      </c>
    </row>
    <row r="7" ht="15.75" customHeight="1">
      <c r="A7" s="7" t="s">
        <v>53</v>
      </c>
      <c r="B7" s="11">
        <v>8.0</v>
      </c>
      <c r="C7" s="11">
        <v>8.0</v>
      </c>
      <c r="D7" s="11">
        <v>8.0</v>
      </c>
      <c r="E7" s="11">
        <v>8.0</v>
      </c>
      <c r="F7" s="11">
        <v>8.0</v>
      </c>
      <c r="G7" s="11">
        <v>8.0</v>
      </c>
      <c r="H7" s="11">
        <v>8.0</v>
      </c>
      <c r="I7" s="11">
        <v>8.0</v>
      </c>
      <c r="J7" s="11">
        <v>8.0</v>
      </c>
      <c r="K7" s="11">
        <v>8.0</v>
      </c>
      <c r="L7" s="11">
        <v>8.0</v>
      </c>
      <c r="M7" s="11">
        <v>8.0</v>
      </c>
      <c r="N7" s="11">
        <v>8.0</v>
      </c>
      <c r="O7" s="11">
        <v>8.0</v>
      </c>
      <c r="P7" s="11">
        <v>8.0</v>
      </c>
      <c r="Q7" s="11">
        <v>8.0</v>
      </c>
      <c r="R7" s="11">
        <v>8.0</v>
      </c>
      <c r="S7" s="11">
        <v>8.0</v>
      </c>
      <c r="T7" s="11">
        <v>8.0</v>
      </c>
      <c r="U7" s="11">
        <v>8.0</v>
      </c>
      <c r="V7" s="11">
        <v>8.0</v>
      </c>
      <c r="W7" s="11">
        <v>8.0</v>
      </c>
      <c r="X7" s="11">
        <v>8.0</v>
      </c>
      <c r="Y7" s="11">
        <v>8.0</v>
      </c>
      <c r="Z7" s="11">
        <v>8.0</v>
      </c>
      <c r="AA7" s="11">
        <v>8.0</v>
      </c>
      <c r="AB7" s="11">
        <v>8.0</v>
      </c>
      <c r="AC7" s="11">
        <v>8.0</v>
      </c>
      <c r="AD7" s="11">
        <v>8.0</v>
      </c>
      <c r="AE7" s="11">
        <v>8.0</v>
      </c>
      <c r="AF7" s="11">
        <v>8.0</v>
      </c>
      <c r="AG7" s="11">
        <v>8.0</v>
      </c>
      <c r="AH7" s="11">
        <v>8.0</v>
      </c>
      <c r="AI7" s="11">
        <v>8.0</v>
      </c>
      <c r="AJ7" s="11">
        <v>8.0</v>
      </c>
      <c r="AK7" s="11">
        <v>8.0</v>
      </c>
      <c r="AL7" s="11">
        <v>8.0</v>
      </c>
      <c r="AM7" s="11">
        <v>8.0</v>
      </c>
      <c r="AN7" s="11">
        <v>8.0</v>
      </c>
      <c r="AO7" s="11">
        <v>8.0</v>
      </c>
      <c r="AP7" s="11">
        <v>8.0</v>
      </c>
      <c r="AQ7" s="11">
        <v>8.0</v>
      </c>
      <c r="AR7" s="11">
        <v>8.0</v>
      </c>
      <c r="AS7" s="11">
        <v>8.0</v>
      </c>
      <c r="AT7" s="11">
        <v>8.0</v>
      </c>
      <c r="AU7" s="11">
        <v>8.0</v>
      </c>
      <c r="AV7" s="11">
        <v>8.0</v>
      </c>
    </row>
    <row r="8" ht="15.75" customHeight="1">
      <c r="A8" s="7" t="s">
        <v>54</v>
      </c>
      <c r="B8" s="7">
        <v>8.0E-4</v>
      </c>
      <c r="C8" s="7">
        <v>8.0E-4</v>
      </c>
      <c r="D8" s="7">
        <v>8.0E-4</v>
      </c>
      <c r="E8" s="7">
        <v>8.0E-4</v>
      </c>
      <c r="F8" s="7">
        <v>8.0E-4</v>
      </c>
      <c r="G8" s="7">
        <v>8.0E-4</v>
      </c>
      <c r="H8" s="7">
        <v>8.0E-4</v>
      </c>
      <c r="I8" s="7">
        <v>8.0E-4</v>
      </c>
      <c r="J8" s="7">
        <v>8.0E-4</v>
      </c>
      <c r="K8" s="7">
        <v>8.0E-4</v>
      </c>
      <c r="L8" s="7">
        <v>8.0E-4</v>
      </c>
      <c r="M8" s="7">
        <v>8.0E-4</v>
      </c>
      <c r="N8" s="7">
        <v>8.0E-4</v>
      </c>
      <c r="O8" s="7">
        <v>8.0E-4</v>
      </c>
      <c r="P8" s="7">
        <v>8.0E-4</v>
      </c>
      <c r="Q8" s="7">
        <v>8.0E-4</v>
      </c>
      <c r="R8" s="7">
        <v>8.0E-4</v>
      </c>
      <c r="S8" s="7">
        <v>8.0E-4</v>
      </c>
      <c r="T8" s="7">
        <v>8.0E-4</v>
      </c>
      <c r="U8" s="7">
        <v>8.0E-4</v>
      </c>
      <c r="V8" s="7">
        <v>8.0E-4</v>
      </c>
      <c r="W8" s="7">
        <v>8.0E-4</v>
      </c>
      <c r="X8" s="7">
        <v>8.0E-4</v>
      </c>
      <c r="Y8" s="7">
        <v>8.0E-4</v>
      </c>
      <c r="Z8" s="7">
        <v>8.0E-4</v>
      </c>
      <c r="AA8" s="7">
        <v>8.0E-4</v>
      </c>
      <c r="AB8" s="7">
        <v>8.0E-4</v>
      </c>
      <c r="AC8" s="7">
        <v>8.0E-4</v>
      </c>
      <c r="AD8" s="7">
        <v>8.0E-4</v>
      </c>
      <c r="AE8" s="7">
        <v>8.0E-4</v>
      </c>
      <c r="AF8" s="7">
        <v>8.0E-4</v>
      </c>
      <c r="AG8" s="7">
        <v>8.0E-4</v>
      </c>
      <c r="AH8" s="7">
        <v>8.0E-4</v>
      </c>
      <c r="AI8" s="7">
        <v>8.0E-4</v>
      </c>
      <c r="AJ8" s="7">
        <v>8.0E-4</v>
      </c>
      <c r="AK8" s="7">
        <v>8.0E-4</v>
      </c>
      <c r="AL8" s="7">
        <v>8.0E-4</v>
      </c>
      <c r="AM8" s="7">
        <v>8.0E-4</v>
      </c>
      <c r="AN8" s="7">
        <v>8.0E-4</v>
      </c>
      <c r="AO8" s="7">
        <v>8.0E-4</v>
      </c>
      <c r="AP8" s="7">
        <v>8.0E-4</v>
      </c>
      <c r="AQ8" s="7">
        <v>8.0E-4</v>
      </c>
      <c r="AR8" s="7">
        <v>8.0E-4</v>
      </c>
      <c r="AS8" s="7">
        <v>8.0E-4</v>
      </c>
      <c r="AT8" s="7">
        <v>8.0E-4</v>
      </c>
      <c r="AU8" s="7">
        <v>8.0E-4</v>
      </c>
      <c r="AV8" s="7">
        <v>8.0E-4</v>
      </c>
    </row>
    <row r="9" ht="15.75" customHeight="1">
      <c r="A9" s="7" t="s">
        <v>55</v>
      </c>
      <c r="B9" s="7">
        <v>4.0E-4</v>
      </c>
      <c r="C9" s="7">
        <v>4.0E-4</v>
      </c>
      <c r="D9" s="7">
        <v>4.0E-4</v>
      </c>
      <c r="E9" s="7">
        <v>4.0E-4</v>
      </c>
      <c r="F9" s="7">
        <v>4.0E-4</v>
      </c>
      <c r="G9" s="7">
        <v>4.0E-4</v>
      </c>
      <c r="H9" s="7">
        <v>4.0E-4</v>
      </c>
      <c r="I9" s="7">
        <v>4.0E-4</v>
      </c>
      <c r="J9" s="7">
        <v>4.0E-4</v>
      </c>
      <c r="K9" s="7">
        <v>4.0E-4</v>
      </c>
      <c r="L9" s="7">
        <v>4.0E-4</v>
      </c>
      <c r="M9" s="7">
        <v>4.0E-4</v>
      </c>
      <c r="N9" s="7">
        <v>4.0E-4</v>
      </c>
      <c r="O9" s="7">
        <v>4.0E-4</v>
      </c>
      <c r="P9" s="7">
        <v>4.0E-4</v>
      </c>
      <c r="Q9" s="7">
        <v>4.0E-4</v>
      </c>
      <c r="R9" s="7">
        <v>4.0E-4</v>
      </c>
      <c r="S9" s="7">
        <v>4.0E-4</v>
      </c>
      <c r="T9" s="7">
        <v>4.0E-4</v>
      </c>
      <c r="U9" s="7">
        <v>4.0E-4</v>
      </c>
      <c r="V9" s="7">
        <v>4.0E-4</v>
      </c>
      <c r="W9" s="7">
        <v>4.0E-4</v>
      </c>
      <c r="X9" s="7">
        <v>4.0E-4</v>
      </c>
      <c r="Y9" s="7">
        <v>4.0E-4</v>
      </c>
      <c r="Z9" s="7">
        <v>4.0E-4</v>
      </c>
      <c r="AA9" s="7">
        <v>4.0E-4</v>
      </c>
      <c r="AB9" s="7">
        <v>4.0E-4</v>
      </c>
      <c r="AC9" s="7">
        <v>4.0E-4</v>
      </c>
      <c r="AD9" s="7">
        <v>4.0E-4</v>
      </c>
      <c r="AE9" s="7">
        <v>4.0E-4</v>
      </c>
      <c r="AF9" s="7">
        <v>4.0E-4</v>
      </c>
      <c r="AG9" s="7">
        <v>4.0E-4</v>
      </c>
      <c r="AH9" s="7">
        <v>4.0E-4</v>
      </c>
      <c r="AI9" s="7">
        <v>4.0E-4</v>
      </c>
      <c r="AJ9" s="7">
        <v>4.0E-4</v>
      </c>
      <c r="AK9" s="7">
        <v>4.0E-4</v>
      </c>
      <c r="AL9" s="7">
        <v>4.0E-4</v>
      </c>
      <c r="AM9" s="7">
        <v>4.0E-4</v>
      </c>
      <c r="AN9" s="7">
        <v>4.0E-4</v>
      </c>
      <c r="AO9" s="7">
        <v>4.0E-4</v>
      </c>
      <c r="AP9" s="7">
        <v>4.0E-4</v>
      </c>
      <c r="AQ9" s="7">
        <v>4.0E-4</v>
      </c>
      <c r="AR9" s="7">
        <v>4.0E-4</v>
      </c>
      <c r="AS9" s="7">
        <v>4.0E-4</v>
      </c>
      <c r="AT9" s="7">
        <v>4.0E-4</v>
      </c>
      <c r="AU9" s="7">
        <v>4.0E-4</v>
      </c>
      <c r="AV9" s="7">
        <v>4.0E-4</v>
      </c>
    </row>
    <row r="10" ht="15.75" customHeight="1">
      <c r="A10" s="7" t="s">
        <v>56</v>
      </c>
      <c r="B10" s="12">
        <v>0.1</v>
      </c>
      <c r="C10" s="12">
        <v>0.1</v>
      </c>
      <c r="D10" s="12">
        <v>0.1</v>
      </c>
      <c r="E10" s="12">
        <v>0.1</v>
      </c>
      <c r="F10" s="12">
        <v>0.1</v>
      </c>
      <c r="G10" s="12">
        <v>0.1</v>
      </c>
      <c r="H10" s="12">
        <v>0.1</v>
      </c>
      <c r="I10" s="12">
        <v>0.1</v>
      </c>
      <c r="J10" s="12">
        <v>0.1</v>
      </c>
      <c r="K10" s="12">
        <v>0.1</v>
      </c>
      <c r="L10" s="12">
        <v>0.1</v>
      </c>
      <c r="M10" s="12">
        <v>0.1</v>
      </c>
      <c r="N10" s="12">
        <v>0.1</v>
      </c>
      <c r="O10" s="12">
        <v>0.1</v>
      </c>
      <c r="P10" s="12">
        <v>0.1</v>
      </c>
      <c r="Q10" s="12">
        <v>0.1</v>
      </c>
      <c r="R10" s="12">
        <v>0.1</v>
      </c>
      <c r="S10" s="12">
        <v>0.1</v>
      </c>
      <c r="T10" s="12">
        <v>0.1</v>
      </c>
      <c r="U10" s="12">
        <v>0.1</v>
      </c>
      <c r="V10" s="12">
        <v>0.1</v>
      </c>
      <c r="W10" s="12">
        <v>0.1</v>
      </c>
      <c r="X10" s="12">
        <v>0.1</v>
      </c>
      <c r="Y10" s="12">
        <v>0.1</v>
      </c>
      <c r="Z10" s="12">
        <v>0.1</v>
      </c>
      <c r="AA10" s="12">
        <v>0.1</v>
      </c>
      <c r="AB10" s="12">
        <v>0.1</v>
      </c>
      <c r="AC10" s="12">
        <v>0.1</v>
      </c>
      <c r="AD10" s="12">
        <v>0.1</v>
      </c>
      <c r="AE10" s="12">
        <v>0.1</v>
      </c>
      <c r="AF10" s="12">
        <v>0.1</v>
      </c>
      <c r="AG10" s="12">
        <v>0.1</v>
      </c>
      <c r="AH10" s="12">
        <v>0.1</v>
      </c>
      <c r="AI10" s="12">
        <v>0.1</v>
      </c>
      <c r="AJ10" s="12">
        <v>0.1</v>
      </c>
      <c r="AK10" s="12">
        <v>0.1</v>
      </c>
      <c r="AL10" s="12">
        <v>0.1</v>
      </c>
      <c r="AM10" s="12">
        <v>0.1</v>
      </c>
      <c r="AN10" s="12">
        <v>0.1</v>
      </c>
      <c r="AO10" s="12">
        <v>0.1</v>
      </c>
      <c r="AP10" s="12">
        <v>0.1</v>
      </c>
      <c r="AQ10" s="12">
        <v>0.1</v>
      </c>
      <c r="AR10" s="12">
        <v>0.1</v>
      </c>
      <c r="AS10" s="12">
        <v>0.1</v>
      </c>
      <c r="AT10" s="12">
        <v>0.1</v>
      </c>
      <c r="AU10" s="12">
        <v>0.1</v>
      </c>
      <c r="AV10" s="12">
        <v>0.1</v>
      </c>
    </row>
    <row r="11" ht="15.75" customHeight="1">
      <c r="A11" s="7" t="s">
        <v>57</v>
      </c>
      <c r="B11" s="11">
        <v>3.0</v>
      </c>
      <c r="C11" s="11">
        <v>3.0</v>
      </c>
      <c r="D11" s="11">
        <v>3.0</v>
      </c>
      <c r="E11" s="11">
        <v>3.0</v>
      </c>
      <c r="F11" s="11">
        <v>3.0</v>
      </c>
      <c r="G11" s="11">
        <v>3.0</v>
      </c>
      <c r="H11" s="11">
        <v>3.0</v>
      </c>
      <c r="I11" s="11">
        <v>3.0</v>
      </c>
      <c r="J11" s="11">
        <v>3.0</v>
      </c>
      <c r="K11" s="11">
        <v>3.0</v>
      </c>
      <c r="L11" s="11">
        <v>3.0</v>
      </c>
      <c r="M11" s="11">
        <v>3.0</v>
      </c>
      <c r="N11" s="11">
        <v>3.0</v>
      </c>
      <c r="O11" s="11">
        <v>3.0</v>
      </c>
      <c r="P11" s="11">
        <v>3.0</v>
      </c>
      <c r="Q11" s="11">
        <v>3.0</v>
      </c>
      <c r="R11" s="11">
        <v>3.0</v>
      </c>
      <c r="S11" s="11">
        <v>3.0</v>
      </c>
      <c r="T11" s="11">
        <v>3.0</v>
      </c>
      <c r="U11" s="11">
        <v>3.0</v>
      </c>
      <c r="V11" s="11">
        <v>3.0</v>
      </c>
      <c r="W11" s="11">
        <v>3.0</v>
      </c>
      <c r="X11" s="11">
        <v>3.0</v>
      </c>
      <c r="Y11" s="11">
        <v>3.0</v>
      </c>
      <c r="Z11" s="11">
        <v>3.0</v>
      </c>
      <c r="AA11" s="11">
        <v>3.0</v>
      </c>
      <c r="AB11" s="11">
        <v>3.0</v>
      </c>
      <c r="AC11" s="11">
        <v>3.0</v>
      </c>
      <c r="AD11" s="11">
        <v>3.0</v>
      </c>
      <c r="AE11" s="11">
        <v>3.0</v>
      </c>
      <c r="AF11" s="11">
        <v>3.0</v>
      </c>
      <c r="AG11" s="11">
        <v>3.0</v>
      </c>
      <c r="AH11" s="11">
        <v>3.0</v>
      </c>
      <c r="AI11" s="11">
        <v>3.0</v>
      </c>
      <c r="AJ11" s="11">
        <v>3.0</v>
      </c>
      <c r="AK11" s="11">
        <v>3.0</v>
      </c>
      <c r="AL11" s="11">
        <v>3.0</v>
      </c>
      <c r="AM11" s="11">
        <v>3.0</v>
      </c>
      <c r="AN11" s="11">
        <v>3.0</v>
      </c>
      <c r="AO11" s="11">
        <v>3.0</v>
      </c>
      <c r="AP11" s="11">
        <v>3.0</v>
      </c>
      <c r="AQ11" s="11">
        <v>3.0</v>
      </c>
      <c r="AR11" s="11">
        <v>3.0</v>
      </c>
      <c r="AS11" s="11">
        <v>3.0</v>
      </c>
      <c r="AT11" s="11">
        <v>3.0</v>
      </c>
      <c r="AU11" s="11">
        <v>3.0</v>
      </c>
      <c r="AV11" s="11">
        <v>3.0</v>
      </c>
    </row>
    <row r="12" ht="15.75" customHeight="1">
      <c r="A12" s="7" t="s">
        <v>58</v>
      </c>
      <c r="B12" s="7">
        <v>106.0</v>
      </c>
      <c r="C12" s="7">
        <v>106.0</v>
      </c>
      <c r="D12" s="7">
        <v>106.0</v>
      </c>
      <c r="E12" s="7">
        <v>106.0</v>
      </c>
      <c r="F12" s="7">
        <v>106.0</v>
      </c>
      <c r="G12" s="7">
        <v>106.0</v>
      </c>
      <c r="H12" s="7">
        <v>106.0</v>
      </c>
      <c r="I12" s="7">
        <v>106.0</v>
      </c>
      <c r="J12" s="7">
        <v>106.0</v>
      </c>
      <c r="K12" s="7">
        <v>106.0</v>
      </c>
      <c r="L12" s="7">
        <v>106.0</v>
      </c>
      <c r="M12" s="7">
        <v>106.0</v>
      </c>
      <c r="N12" s="7">
        <v>106.0</v>
      </c>
      <c r="O12" s="7">
        <v>106.0</v>
      </c>
      <c r="P12" s="7">
        <v>106.0</v>
      </c>
      <c r="Q12" s="7">
        <v>106.0</v>
      </c>
      <c r="R12" s="7">
        <v>106.0</v>
      </c>
      <c r="S12" s="7">
        <v>106.0</v>
      </c>
      <c r="T12" s="7">
        <v>106.0</v>
      </c>
      <c r="U12" s="7">
        <v>106.0</v>
      </c>
      <c r="V12" s="7">
        <v>106.0</v>
      </c>
      <c r="W12" s="7">
        <v>106.0</v>
      </c>
      <c r="X12" s="7">
        <v>106.0</v>
      </c>
      <c r="Y12" s="7">
        <v>106.0</v>
      </c>
      <c r="Z12" s="7">
        <v>106.0</v>
      </c>
      <c r="AA12" s="7">
        <v>106.0</v>
      </c>
      <c r="AB12" s="7">
        <v>106.0</v>
      </c>
      <c r="AC12" s="7">
        <v>106.0</v>
      </c>
      <c r="AD12" s="7">
        <v>106.0</v>
      </c>
      <c r="AE12" s="7">
        <v>106.0</v>
      </c>
      <c r="AF12" s="7">
        <v>106.0</v>
      </c>
      <c r="AG12" s="7">
        <v>106.0</v>
      </c>
      <c r="AH12" s="7">
        <v>106.0</v>
      </c>
      <c r="AI12" s="7">
        <v>106.0</v>
      </c>
      <c r="AJ12" s="7">
        <v>106.0</v>
      </c>
      <c r="AK12" s="7">
        <v>106.0</v>
      </c>
      <c r="AL12" s="7">
        <v>106.0</v>
      </c>
      <c r="AM12" s="7">
        <v>106.0</v>
      </c>
      <c r="AN12" s="7">
        <v>106.0</v>
      </c>
      <c r="AO12" s="7">
        <v>106.0</v>
      </c>
      <c r="AP12" s="7">
        <v>106.0</v>
      </c>
      <c r="AQ12" s="7">
        <v>106.0</v>
      </c>
      <c r="AR12" s="7">
        <v>106.0</v>
      </c>
      <c r="AS12" s="7">
        <v>106.0</v>
      </c>
      <c r="AT12" s="7">
        <v>106.0</v>
      </c>
      <c r="AU12" s="7">
        <v>106.0</v>
      </c>
      <c r="AV12" s="7">
        <v>106.0</v>
      </c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43"/>
  </cols>
  <sheetData>
    <row r="1">
      <c r="A1" s="14" t="s">
        <v>59</v>
      </c>
      <c r="B1" s="15" t="s">
        <v>60</v>
      </c>
      <c r="C1" s="15" t="s">
        <v>61</v>
      </c>
      <c r="D1" s="15" t="s">
        <v>62</v>
      </c>
      <c r="E1" s="15" t="s">
        <v>63</v>
      </c>
      <c r="F1" s="15" t="s">
        <v>64</v>
      </c>
      <c r="G1" s="15" t="s">
        <v>65</v>
      </c>
      <c r="H1" s="15" t="s">
        <v>3</v>
      </c>
      <c r="I1" s="15" t="s">
        <v>66</v>
      </c>
      <c r="J1" s="15" t="s">
        <v>6</v>
      </c>
      <c r="K1" s="15" t="s">
        <v>67</v>
      </c>
      <c r="L1" s="15" t="s">
        <v>7</v>
      </c>
      <c r="M1" s="15" t="s">
        <v>68</v>
      </c>
      <c r="N1" s="15" t="s">
        <v>10</v>
      </c>
      <c r="O1" s="15" t="s">
        <v>69</v>
      </c>
      <c r="P1" s="15" t="s">
        <v>70</v>
      </c>
      <c r="Q1" s="15" t="s">
        <v>71</v>
      </c>
      <c r="R1" s="15" t="s">
        <v>72</v>
      </c>
      <c r="S1" s="15" t="s">
        <v>73</v>
      </c>
      <c r="T1" s="15" t="s">
        <v>16</v>
      </c>
      <c r="U1" s="15" t="s">
        <v>74</v>
      </c>
      <c r="V1" s="15" t="s">
        <v>18</v>
      </c>
      <c r="W1" s="15" t="s">
        <v>75</v>
      </c>
      <c r="X1" s="15" t="s">
        <v>19</v>
      </c>
      <c r="Y1" s="15" t="s">
        <v>76</v>
      </c>
      <c r="Z1" s="15" t="s">
        <v>77</v>
      </c>
      <c r="AA1" s="15" t="s">
        <v>78</v>
      </c>
      <c r="AB1" s="15" t="s">
        <v>79</v>
      </c>
      <c r="AC1" s="15" t="s">
        <v>22</v>
      </c>
      <c r="AD1" s="15" t="s">
        <v>23</v>
      </c>
      <c r="AE1" s="15" t="s">
        <v>24</v>
      </c>
      <c r="AF1" s="15" t="s">
        <v>26</v>
      </c>
      <c r="AG1" s="15" t="s">
        <v>80</v>
      </c>
      <c r="AH1" s="15" t="s">
        <v>28</v>
      </c>
      <c r="AI1" s="15" t="s">
        <v>81</v>
      </c>
      <c r="AJ1" s="15" t="s">
        <v>82</v>
      </c>
      <c r="AK1" s="15" t="s">
        <v>83</v>
      </c>
      <c r="AL1" s="15" t="s">
        <v>31</v>
      </c>
      <c r="AM1" s="15" t="s">
        <v>84</v>
      </c>
      <c r="AN1" s="15" t="s">
        <v>85</v>
      </c>
      <c r="AO1" s="15" t="s">
        <v>86</v>
      </c>
      <c r="AP1" s="15" t="s">
        <v>87</v>
      </c>
      <c r="AQ1" s="15" t="s">
        <v>32</v>
      </c>
      <c r="AR1" s="15" t="s">
        <v>33</v>
      </c>
      <c r="AS1" s="15" t="s">
        <v>88</v>
      </c>
      <c r="AT1" s="15" t="s">
        <v>89</v>
      </c>
      <c r="AU1" s="15" t="s">
        <v>34</v>
      </c>
      <c r="AV1" s="15" t="s">
        <v>37</v>
      </c>
      <c r="AW1" s="15" t="s">
        <v>40</v>
      </c>
      <c r="AX1" s="15" t="s">
        <v>90</v>
      </c>
      <c r="AY1" s="15" t="s">
        <v>91</v>
      </c>
      <c r="AZ1" s="15" t="s">
        <v>92</v>
      </c>
      <c r="BA1" s="15" t="s">
        <v>45</v>
      </c>
      <c r="BB1" s="15" t="s">
        <v>93</v>
      </c>
      <c r="BC1" s="15" t="s">
        <v>94</v>
      </c>
      <c r="BD1" s="15" t="s">
        <v>95</v>
      </c>
      <c r="BE1" s="15" t="s">
        <v>96</v>
      </c>
      <c r="BF1" s="15" t="s">
        <v>46</v>
      </c>
    </row>
    <row r="2">
      <c r="A2" s="7" t="s">
        <v>48</v>
      </c>
      <c r="B2" s="8">
        <v>0.03878</v>
      </c>
      <c r="C2" s="8">
        <v>0.017915</v>
      </c>
      <c r="D2" s="8">
        <v>0.021954</v>
      </c>
      <c r="F2" s="8">
        <v>0.017601</v>
      </c>
      <c r="G2" s="8">
        <v>0.013583</v>
      </c>
      <c r="H2" s="8">
        <v>0.035887</v>
      </c>
      <c r="I2" s="8">
        <v>0.019897</v>
      </c>
      <c r="J2" s="8">
        <v>0.044544</v>
      </c>
      <c r="K2" s="8">
        <v>0.022634</v>
      </c>
      <c r="L2" s="8">
        <v>0.03672</v>
      </c>
      <c r="M2" s="8">
        <v>0.01801</v>
      </c>
      <c r="N2" s="8">
        <v>0.047383</v>
      </c>
      <c r="O2" s="8">
        <v>0.012263</v>
      </c>
      <c r="R2" s="8">
        <v>0.013677</v>
      </c>
      <c r="T2" s="8">
        <v>0.032711</v>
      </c>
      <c r="U2" s="8">
        <v>0.01296</v>
      </c>
      <c r="W2" s="8">
        <v>0.015298</v>
      </c>
      <c r="X2" s="8">
        <v>0.032565</v>
      </c>
      <c r="Y2" s="8">
        <v>0.011791</v>
      </c>
      <c r="Z2" s="8">
        <v>0.019652</v>
      </c>
      <c r="AB2" s="8">
        <v>0.022771</v>
      </c>
      <c r="AC2" s="8">
        <v>0.034978</v>
      </c>
      <c r="AD2" s="8">
        <v>0.027458</v>
      </c>
      <c r="AE2" s="8">
        <v>0.032519</v>
      </c>
      <c r="AF2" s="8">
        <v>0.039107</v>
      </c>
      <c r="AG2" s="8">
        <v>0.019575</v>
      </c>
      <c r="AH2" s="8">
        <v>0.032774</v>
      </c>
      <c r="AI2" s="8">
        <v>0.023744</v>
      </c>
      <c r="AJ2" s="8">
        <v>0.019645</v>
      </c>
      <c r="AK2" s="8">
        <v>0.016773</v>
      </c>
      <c r="AL2" s="8">
        <v>0.0309</v>
      </c>
      <c r="AM2" s="8">
        <v>0.018584</v>
      </c>
      <c r="AN2" s="8">
        <v>0.011356</v>
      </c>
      <c r="AO2" s="8">
        <v>0.021713</v>
      </c>
      <c r="AP2" s="8">
        <v>0.016175</v>
      </c>
      <c r="AQ2" s="8">
        <v>0.049788</v>
      </c>
      <c r="AR2" s="8">
        <v>0.039759</v>
      </c>
      <c r="AS2" s="8">
        <v>0.018963</v>
      </c>
      <c r="AU2" s="8">
        <v>0.030786</v>
      </c>
      <c r="AV2" s="8">
        <v>0.035846</v>
      </c>
      <c r="AW2" s="8">
        <v>0.050999</v>
      </c>
      <c r="AX2" s="8">
        <v>0.014648</v>
      </c>
      <c r="AY2" s="8">
        <v>0.016318</v>
      </c>
      <c r="AZ2" s="8">
        <v>0.011836</v>
      </c>
      <c r="BA2" s="8">
        <v>0.042523</v>
      </c>
      <c r="BB2" s="8">
        <v>0.011811</v>
      </c>
      <c r="BD2" s="8">
        <v>0.015627</v>
      </c>
      <c r="BE2" s="8">
        <v>0.040098</v>
      </c>
      <c r="BF2" s="8">
        <v>0.03375</v>
      </c>
    </row>
    <row r="3">
      <c r="A3" s="7" t="s">
        <v>49</v>
      </c>
      <c r="B3" s="8">
        <v>0.008445</v>
      </c>
      <c r="C3" s="8">
        <v>0.007584</v>
      </c>
      <c r="D3" s="8">
        <v>0.0063</v>
      </c>
      <c r="F3" s="8">
        <v>0.005457</v>
      </c>
      <c r="G3" s="8">
        <v>0.0098</v>
      </c>
      <c r="H3" s="8">
        <v>0.009476</v>
      </c>
      <c r="I3" s="8">
        <v>0.006248</v>
      </c>
      <c r="J3" s="8">
        <v>0.011566</v>
      </c>
      <c r="K3" s="8">
        <v>0.006218</v>
      </c>
      <c r="L3" s="8">
        <v>0.011739</v>
      </c>
      <c r="M3" s="8">
        <v>0.0072</v>
      </c>
      <c r="N3" s="8">
        <v>0.014367</v>
      </c>
      <c r="O3" s="8">
        <v>0.0072</v>
      </c>
      <c r="R3" s="8">
        <v>0.0093</v>
      </c>
      <c r="T3" s="8">
        <v>0.007643</v>
      </c>
      <c r="U3" s="8">
        <v>0.0087</v>
      </c>
      <c r="W3" s="8">
        <v>0.011539</v>
      </c>
      <c r="X3" s="8">
        <v>0.009064</v>
      </c>
      <c r="Y3" s="8">
        <v>0.00804</v>
      </c>
      <c r="Z3" s="16">
        <v>0.00739</v>
      </c>
      <c r="AB3" s="8">
        <v>0.00798</v>
      </c>
      <c r="AC3" s="8">
        <v>0.008537</v>
      </c>
      <c r="AD3" s="8">
        <v>0.014989</v>
      </c>
      <c r="AE3" s="8">
        <v>0.008845</v>
      </c>
      <c r="AF3" s="8">
        <v>0.008384</v>
      </c>
      <c r="AG3" s="8">
        <v>0.004865</v>
      </c>
      <c r="AH3" s="8">
        <v>0.00805</v>
      </c>
      <c r="AI3" s="8">
        <v>0.006168</v>
      </c>
      <c r="AJ3" s="8">
        <v>0.005737</v>
      </c>
      <c r="AK3" s="8">
        <v>0.008253</v>
      </c>
      <c r="AL3" s="8">
        <v>0.007205</v>
      </c>
      <c r="AM3" s="8">
        <v>0.006452</v>
      </c>
      <c r="AN3" s="8">
        <v>0.0084</v>
      </c>
      <c r="AO3" s="8">
        <v>0.00661</v>
      </c>
      <c r="AP3" s="8">
        <v>0.004759</v>
      </c>
      <c r="AQ3" s="8">
        <v>0.009494</v>
      </c>
      <c r="AR3" s="8">
        <v>0.013154</v>
      </c>
      <c r="AS3" s="8">
        <v>0.00562</v>
      </c>
      <c r="AU3" s="8">
        <v>0.007283</v>
      </c>
      <c r="AV3" s="8">
        <v>0.013953</v>
      </c>
      <c r="AW3" s="8">
        <v>0.011844</v>
      </c>
      <c r="AX3" s="8">
        <v>0.007061</v>
      </c>
      <c r="AY3" s="8">
        <v>0.007364</v>
      </c>
      <c r="AZ3" s="8">
        <v>0.007774</v>
      </c>
      <c r="BA3" s="8">
        <v>0.009985</v>
      </c>
      <c r="BB3" s="8">
        <v>0.0146</v>
      </c>
      <c r="BD3" s="8">
        <v>0.0082</v>
      </c>
      <c r="BE3" s="8">
        <v>0.009402</v>
      </c>
      <c r="BF3" s="8">
        <v>0.010675</v>
      </c>
    </row>
    <row r="4">
      <c r="A4" s="7" t="s">
        <v>50</v>
      </c>
      <c r="B4" s="11">
        <v>4.0</v>
      </c>
      <c r="C4" s="11">
        <v>4.0</v>
      </c>
      <c r="D4" s="11">
        <v>4.0</v>
      </c>
      <c r="E4" s="11">
        <v>4.0</v>
      </c>
      <c r="F4" s="11">
        <v>4.0</v>
      </c>
      <c r="G4" s="11">
        <v>4.0</v>
      </c>
      <c r="H4" s="11">
        <v>4.0</v>
      </c>
      <c r="I4" s="11">
        <v>4.0</v>
      </c>
      <c r="J4" s="11">
        <v>4.0</v>
      </c>
      <c r="K4" s="11">
        <v>4.0</v>
      </c>
      <c r="L4" s="11">
        <v>4.0</v>
      </c>
      <c r="M4" s="11">
        <v>4.0</v>
      </c>
      <c r="N4" s="11">
        <v>4.0</v>
      </c>
      <c r="O4" s="11">
        <v>4.0</v>
      </c>
      <c r="P4" s="11">
        <v>4.0</v>
      </c>
      <c r="Q4" s="11">
        <v>4.0</v>
      </c>
      <c r="R4" s="11">
        <v>4.0</v>
      </c>
      <c r="S4" s="11">
        <v>4.0</v>
      </c>
      <c r="T4" s="11">
        <v>4.0</v>
      </c>
      <c r="U4" s="11">
        <v>4.0</v>
      </c>
      <c r="V4" s="11">
        <v>4.0</v>
      </c>
      <c r="W4" s="11">
        <v>4.0</v>
      </c>
      <c r="X4" s="11">
        <v>4.0</v>
      </c>
      <c r="Y4" s="11">
        <v>4.0</v>
      </c>
      <c r="Z4" s="11">
        <v>4.0</v>
      </c>
      <c r="AA4" s="11">
        <v>4.0</v>
      </c>
      <c r="AB4" s="11">
        <v>4.0</v>
      </c>
      <c r="AC4" s="11">
        <v>4.0</v>
      </c>
      <c r="AD4" s="11">
        <v>4.0</v>
      </c>
      <c r="AE4" s="11">
        <v>4.0</v>
      </c>
      <c r="AF4" s="11">
        <v>4.0</v>
      </c>
      <c r="AG4" s="11">
        <v>4.0</v>
      </c>
      <c r="AH4" s="11">
        <v>4.0</v>
      </c>
      <c r="AI4" s="11">
        <v>4.0</v>
      </c>
      <c r="AJ4" s="11">
        <v>4.0</v>
      </c>
      <c r="AK4" s="11">
        <v>4.0</v>
      </c>
      <c r="AL4" s="11">
        <v>4.0</v>
      </c>
      <c r="AM4" s="11">
        <v>4.0</v>
      </c>
      <c r="AN4" s="11">
        <v>4.0</v>
      </c>
      <c r="AO4" s="11">
        <v>4.0</v>
      </c>
      <c r="AP4" s="11">
        <v>4.0</v>
      </c>
      <c r="AQ4" s="11">
        <v>4.0</v>
      </c>
      <c r="AR4" s="11">
        <v>4.0</v>
      </c>
      <c r="AS4" s="11">
        <v>4.0</v>
      </c>
      <c r="AT4" s="11">
        <v>4.0</v>
      </c>
      <c r="AU4" s="11">
        <v>4.0</v>
      </c>
      <c r="AV4" s="11">
        <v>4.0</v>
      </c>
      <c r="AW4" s="11">
        <v>4.0</v>
      </c>
      <c r="AX4" s="11">
        <v>4.0</v>
      </c>
      <c r="AY4" s="11">
        <v>4.0</v>
      </c>
      <c r="AZ4" s="11">
        <v>4.0</v>
      </c>
      <c r="BA4" s="11">
        <v>4.0</v>
      </c>
      <c r="BB4" s="11">
        <v>4.0</v>
      </c>
      <c r="BC4" s="11">
        <v>4.0</v>
      </c>
      <c r="BD4" s="11">
        <v>4.0</v>
      </c>
      <c r="BE4" s="11">
        <v>4.0</v>
      </c>
      <c r="BF4" s="11">
        <v>4.0</v>
      </c>
    </row>
    <row r="5">
      <c r="A5" s="7" t="s">
        <v>51</v>
      </c>
      <c r="B5" s="7">
        <v>0.1</v>
      </c>
      <c r="C5" s="7">
        <v>0.1</v>
      </c>
      <c r="D5" s="7">
        <v>0.1</v>
      </c>
      <c r="E5" s="7">
        <v>0.1</v>
      </c>
      <c r="F5" s="7">
        <v>0.1</v>
      </c>
      <c r="G5" s="7">
        <v>0.1</v>
      </c>
      <c r="H5" s="7">
        <v>0.1</v>
      </c>
      <c r="I5" s="7">
        <v>0.1</v>
      </c>
      <c r="J5" s="7">
        <v>0.1</v>
      </c>
      <c r="K5" s="7">
        <v>0.1</v>
      </c>
      <c r="L5" s="7">
        <v>0.1</v>
      </c>
      <c r="M5" s="7">
        <v>0.1</v>
      </c>
      <c r="N5" s="7">
        <v>0.1</v>
      </c>
      <c r="O5" s="7">
        <v>0.1</v>
      </c>
      <c r="P5" s="7">
        <v>0.1</v>
      </c>
      <c r="Q5" s="7">
        <v>0.1</v>
      </c>
      <c r="R5" s="7">
        <v>0.1</v>
      </c>
      <c r="S5" s="7">
        <v>0.1</v>
      </c>
      <c r="T5" s="7">
        <v>0.1</v>
      </c>
      <c r="U5" s="7">
        <v>0.1</v>
      </c>
      <c r="V5" s="7">
        <v>0.1</v>
      </c>
      <c r="W5" s="7">
        <v>0.1</v>
      </c>
      <c r="X5" s="7">
        <v>0.1</v>
      </c>
      <c r="Y5" s="7">
        <v>0.1</v>
      </c>
      <c r="Z5" s="7">
        <v>0.1</v>
      </c>
      <c r="AA5" s="7">
        <v>0.1</v>
      </c>
      <c r="AB5" s="7">
        <v>0.1</v>
      </c>
      <c r="AC5" s="7">
        <v>0.1</v>
      </c>
      <c r="AD5" s="7">
        <v>0.1</v>
      </c>
      <c r="AE5" s="7">
        <v>0.1</v>
      </c>
      <c r="AF5" s="7">
        <v>0.1</v>
      </c>
      <c r="AG5" s="7">
        <v>0.1</v>
      </c>
      <c r="AH5" s="7">
        <v>0.1</v>
      </c>
      <c r="AI5" s="7">
        <v>0.1</v>
      </c>
      <c r="AJ5" s="7">
        <v>0.1</v>
      </c>
      <c r="AK5" s="7">
        <v>0.1</v>
      </c>
      <c r="AL5" s="7">
        <v>0.1</v>
      </c>
      <c r="AM5" s="7">
        <v>0.1</v>
      </c>
      <c r="AN5" s="7">
        <v>0.1</v>
      </c>
      <c r="AO5" s="7">
        <v>0.1</v>
      </c>
      <c r="AP5" s="7">
        <v>0.1</v>
      </c>
      <c r="AQ5" s="7">
        <v>0.1</v>
      </c>
      <c r="AR5" s="7">
        <v>0.1</v>
      </c>
      <c r="AS5" s="7">
        <v>0.1</v>
      </c>
      <c r="AT5" s="7">
        <v>0.1</v>
      </c>
      <c r="AU5" s="7">
        <v>0.1</v>
      </c>
      <c r="AV5" s="7">
        <v>0.1</v>
      </c>
      <c r="AW5" s="7">
        <v>0.1</v>
      </c>
      <c r="AX5" s="7">
        <v>0.1</v>
      </c>
      <c r="AY5" s="7">
        <v>0.1</v>
      </c>
      <c r="AZ5" s="7">
        <v>0.1</v>
      </c>
      <c r="BA5" s="7">
        <v>0.1</v>
      </c>
      <c r="BB5" s="7">
        <v>0.1</v>
      </c>
      <c r="BC5" s="7">
        <v>0.1</v>
      </c>
      <c r="BD5" s="7">
        <v>0.1</v>
      </c>
      <c r="BE5" s="7">
        <v>0.1</v>
      </c>
      <c r="BF5" s="7">
        <v>0.1</v>
      </c>
    </row>
    <row r="6">
      <c r="A6" s="7" t="s">
        <v>52</v>
      </c>
      <c r="B6" s="7">
        <v>1.0</v>
      </c>
      <c r="C6" s="7">
        <v>1.0</v>
      </c>
      <c r="D6" s="7">
        <v>1.0</v>
      </c>
      <c r="E6" s="7">
        <v>1.0</v>
      </c>
      <c r="F6" s="7">
        <v>1.0</v>
      </c>
      <c r="G6" s="7">
        <v>1.0</v>
      </c>
      <c r="H6" s="7">
        <v>1.0</v>
      </c>
      <c r="I6" s="7">
        <v>1.0</v>
      </c>
      <c r="J6" s="7">
        <v>1.0</v>
      </c>
      <c r="K6" s="7">
        <v>1.0</v>
      </c>
      <c r="L6" s="7">
        <v>1.0</v>
      </c>
      <c r="M6" s="7">
        <v>1.0</v>
      </c>
      <c r="N6" s="7">
        <v>1.0</v>
      </c>
      <c r="O6" s="7">
        <v>1.0</v>
      </c>
      <c r="P6" s="7">
        <v>1.0</v>
      </c>
      <c r="Q6" s="7">
        <v>1.0</v>
      </c>
      <c r="R6" s="7">
        <v>1.0</v>
      </c>
      <c r="S6" s="7">
        <v>1.0</v>
      </c>
      <c r="T6" s="7">
        <v>1.0</v>
      </c>
      <c r="U6" s="7">
        <v>1.0</v>
      </c>
      <c r="V6" s="7">
        <v>1.0</v>
      </c>
      <c r="W6" s="7">
        <v>1.0</v>
      </c>
      <c r="X6" s="7">
        <v>1.0</v>
      </c>
      <c r="Y6" s="7">
        <v>1.0</v>
      </c>
      <c r="Z6" s="7">
        <v>1.0</v>
      </c>
      <c r="AA6" s="7">
        <v>1.0</v>
      </c>
      <c r="AB6" s="7">
        <v>1.0</v>
      </c>
      <c r="AC6" s="7">
        <v>1.0</v>
      </c>
      <c r="AD6" s="7">
        <v>1.0</v>
      </c>
      <c r="AE6" s="7">
        <v>1.0</v>
      </c>
      <c r="AF6" s="7">
        <v>1.0</v>
      </c>
      <c r="AG6" s="7">
        <v>1.0</v>
      </c>
      <c r="AH6" s="7">
        <v>1.0</v>
      </c>
      <c r="AI6" s="7">
        <v>1.0</v>
      </c>
      <c r="AJ6" s="7">
        <v>1.0</v>
      </c>
      <c r="AK6" s="7">
        <v>1.0</v>
      </c>
      <c r="AL6" s="7">
        <v>1.0</v>
      </c>
      <c r="AM6" s="7">
        <v>1.0</v>
      </c>
      <c r="AN6" s="7">
        <v>1.0</v>
      </c>
      <c r="AO6" s="7">
        <v>1.0</v>
      </c>
      <c r="AP6" s="7">
        <v>1.0</v>
      </c>
      <c r="AQ6" s="7">
        <v>1.0</v>
      </c>
      <c r="AR6" s="7">
        <v>1.0</v>
      </c>
      <c r="AS6" s="7">
        <v>1.0</v>
      </c>
      <c r="AT6" s="7">
        <v>1.0</v>
      </c>
      <c r="AU6" s="7">
        <v>1.0</v>
      </c>
      <c r="AV6" s="7">
        <v>1.0</v>
      </c>
      <c r="AW6" s="7">
        <v>1.0</v>
      </c>
      <c r="AX6" s="7">
        <v>1.0</v>
      </c>
      <c r="AY6" s="7">
        <v>1.0</v>
      </c>
      <c r="AZ6" s="7">
        <v>1.0</v>
      </c>
      <c r="BA6" s="7">
        <v>1.0</v>
      </c>
      <c r="BB6" s="7">
        <v>1.0</v>
      </c>
      <c r="BC6" s="7">
        <v>1.0</v>
      </c>
      <c r="BD6" s="7">
        <v>1.0</v>
      </c>
      <c r="BE6" s="7">
        <v>1.0</v>
      </c>
      <c r="BF6" s="7">
        <v>1.0</v>
      </c>
    </row>
    <row r="7">
      <c r="A7" s="7" t="s">
        <v>53</v>
      </c>
      <c r="B7" s="11">
        <v>8.0</v>
      </c>
      <c r="C7" s="11">
        <v>8.0</v>
      </c>
      <c r="D7" s="11">
        <v>8.0</v>
      </c>
      <c r="E7" s="11">
        <v>8.0</v>
      </c>
      <c r="F7" s="11">
        <v>8.0</v>
      </c>
      <c r="G7" s="11">
        <v>8.0</v>
      </c>
      <c r="H7" s="11">
        <v>8.0</v>
      </c>
      <c r="I7" s="11">
        <v>8.0</v>
      </c>
      <c r="J7" s="11">
        <v>8.0</v>
      </c>
      <c r="K7" s="11">
        <v>8.0</v>
      </c>
      <c r="L7" s="11">
        <v>8.0</v>
      </c>
      <c r="M7" s="11">
        <v>8.0</v>
      </c>
      <c r="N7" s="11">
        <v>8.0</v>
      </c>
      <c r="O7" s="11">
        <v>8.0</v>
      </c>
      <c r="P7" s="11">
        <v>8.0</v>
      </c>
      <c r="Q7" s="11">
        <v>8.0</v>
      </c>
      <c r="R7" s="11">
        <v>8.0</v>
      </c>
      <c r="S7" s="11">
        <v>8.0</v>
      </c>
      <c r="T7" s="11">
        <v>8.0</v>
      </c>
      <c r="U7" s="11">
        <v>8.0</v>
      </c>
      <c r="V7" s="11">
        <v>8.0</v>
      </c>
      <c r="W7" s="11">
        <v>8.0</v>
      </c>
      <c r="X7" s="11">
        <v>8.0</v>
      </c>
      <c r="Y7" s="11">
        <v>8.0</v>
      </c>
      <c r="Z7" s="11">
        <v>8.0</v>
      </c>
      <c r="AA7" s="11">
        <v>8.0</v>
      </c>
      <c r="AB7" s="11">
        <v>8.0</v>
      </c>
      <c r="AC7" s="11">
        <v>8.0</v>
      </c>
      <c r="AD7" s="11">
        <v>8.0</v>
      </c>
      <c r="AE7" s="11">
        <v>8.0</v>
      </c>
      <c r="AF7" s="11">
        <v>8.0</v>
      </c>
      <c r="AG7" s="11">
        <v>8.0</v>
      </c>
      <c r="AH7" s="11">
        <v>8.0</v>
      </c>
      <c r="AI7" s="11">
        <v>8.0</v>
      </c>
      <c r="AJ7" s="11">
        <v>8.0</v>
      </c>
      <c r="AK7" s="11">
        <v>8.0</v>
      </c>
      <c r="AL7" s="11">
        <v>8.0</v>
      </c>
      <c r="AM7" s="11">
        <v>8.0</v>
      </c>
      <c r="AN7" s="11">
        <v>8.0</v>
      </c>
      <c r="AO7" s="11">
        <v>8.0</v>
      </c>
      <c r="AP7" s="11">
        <v>8.0</v>
      </c>
      <c r="AQ7" s="11">
        <v>8.0</v>
      </c>
      <c r="AR7" s="11">
        <v>8.0</v>
      </c>
      <c r="AS7" s="11">
        <v>8.0</v>
      </c>
      <c r="AT7" s="11">
        <v>8.0</v>
      </c>
      <c r="AU7" s="11">
        <v>8.0</v>
      </c>
      <c r="AV7" s="11">
        <v>8.0</v>
      </c>
      <c r="AW7" s="11">
        <v>8.0</v>
      </c>
      <c r="AX7" s="11">
        <v>8.0</v>
      </c>
      <c r="AY7" s="11">
        <v>8.0</v>
      </c>
      <c r="AZ7" s="11">
        <v>8.0</v>
      </c>
      <c r="BA7" s="11">
        <v>8.0</v>
      </c>
      <c r="BB7" s="11">
        <v>8.0</v>
      </c>
      <c r="BC7" s="11">
        <v>8.0</v>
      </c>
      <c r="BD7" s="11">
        <v>8.0</v>
      </c>
      <c r="BE7" s="11">
        <v>8.0</v>
      </c>
      <c r="BF7" s="11">
        <v>8.0</v>
      </c>
    </row>
    <row r="8">
      <c r="A8" s="7" t="s">
        <v>54</v>
      </c>
      <c r="B8" s="7">
        <v>8.0E-4</v>
      </c>
      <c r="C8" s="7">
        <v>8.0E-4</v>
      </c>
      <c r="D8" s="7">
        <v>8.0E-4</v>
      </c>
      <c r="E8" s="7">
        <v>8.0E-4</v>
      </c>
      <c r="F8" s="7">
        <v>8.0E-4</v>
      </c>
      <c r="G8" s="7">
        <v>8.0E-4</v>
      </c>
      <c r="H8" s="7">
        <v>8.0E-4</v>
      </c>
      <c r="I8" s="7">
        <v>8.0E-4</v>
      </c>
      <c r="J8" s="7">
        <v>8.0E-4</v>
      </c>
      <c r="K8" s="7">
        <v>8.0E-4</v>
      </c>
      <c r="L8" s="7">
        <v>8.0E-4</v>
      </c>
      <c r="M8" s="7">
        <v>8.0E-4</v>
      </c>
      <c r="N8" s="7">
        <v>8.0E-4</v>
      </c>
      <c r="O8" s="7">
        <v>8.0E-4</v>
      </c>
      <c r="P8" s="7">
        <v>8.0E-4</v>
      </c>
      <c r="Q8" s="7">
        <v>8.0E-4</v>
      </c>
      <c r="R8" s="7">
        <v>8.0E-4</v>
      </c>
      <c r="S8" s="7">
        <v>8.0E-4</v>
      </c>
      <c r="T8" s="7">
        <v>8.0E-4</v>
      </c>
      <c r="U8" s="7">
        <v>8.0E-4</v>
      </c>
      <c r="V8" s="7">
        <v>8.0E-4</v>
      </c>
      <c r="W8" s="7">
        <v>8.0E-4</v>
      </c>
      <c r="X8" s="7">
        <v>8.0E-4</v>
      </c>
      <c r="Y8" s="7">
        <v>8.0E-4</v>
      </c>
      <c r="Z8" s="7">
        <v>8.0E-4</v>
      </c>
      <c r="AA8" s="7">
        <v>8.0E-4</v>
      </c>
      <c r="AB8" s="7">
        <v>8.0E-4</v>
      </c>
      <c r="AC8" s="7">
        <v>8.0E-4</v>
      </c>
      <c r="AD8" s="7">
        <v>8.0E-4</v>
      </c>
      <c r="AE8" s="7">
        <v>8.0E-4</v>
      </c>
      <c r="AF8" s="7">
        <v>8.0E-4</v>
      </c>
      <c r="AG8" s="7">
        <v>8.0E-4</v>
      </c>
      <c r="AH8" s="7">
        <v>8.0E-4</v>
      </c>
      <c r="AI8" s="7">
        <v>8.0E-4</v>
      </c>
      <c r="AJ8" s="7">
        <v>8.0E-4</v>
      </c>
      <c r="AK8" s="7">
        <v>8.0E-4</v>
      </c>
      <c r="AL8" s="7">
        <v>8.0E-4</v>
      </c>
      <c r="AM8" s="7">
        <v>8.0E-4</v>
      </c>
      <c r="AN8" s="7">
        <v>8.0E-4</v>
      </c>
      <c r="AO8" s="7">
        <v>8.0E-4</v>
      </c>
      <c r="AP8" s="7">
        <v>8.0E-4</v>
      </c>
      <c r="AQ8" s="7">
        <v>8.0E-4</v>
      </c>
      <c r="AR8" s="7">
        <v>8.0E-4</v>
      </c>
      <c r="AS8" s="7">
        <v>8.0E-4</v>
      </c>
      <c r="AT8" s="7">
        <v>8.0E-4</v>
      </c>
      <c r="AU8" s="7">
        <v>8.0E-4</v>
      </c>
      <c r="AV8" s="7">
        <v>8.0E-4</v>
      </c>
      <c r="AW8" s="7">
        <v>8.0E-4</v>
      </c>
      <c r="AX8" s="7">
        <v>8.0E-4</v>
      </c>
      <c r="AY8" s="7">
        <v>8.0E-4</v>
      </c>
      <c r="AZ8" s="7">
        <v>8.0E-4</v>
      </c>
      <c r="BA8" s="7">
        <v>8.0E-4</v>
      </c>
      <c r="BB8" s="7">
        <v>8.0E-4</v>
      </c>
      <c r="BC8" s="7">
        <v>8.0E-4</v>
      </c>
      <c r="BD8" s="7">
        <v>8.0E-4</v>
      </c>
      <c r="BE8" s="7">
        <v>8.0E-4</v>
      </c>
      <c r="BF8" s="7">
        <v>8.0E-4</v>
      </c>
    </row>
    <row r="9">
      <c r="A9" s="7" t="s">
        <v>55</v>
      </c>
      <c r="B9" s="7">
        <v>4.0E-4</v>
      </c>
      <c r="C9" s="7">
        <v>4.0E-4</v>
      </c>
      <c r="D9" s="7">
        <v>4.0E-4</v>
      </c>
      <c r="E9" s="7">
        <v>4.0E-4</v>
      </c>
      <c r="F9" s="7">
        <v>4.0E-4</v>
      </c>
      <c r="G9" s="7">
        <v>4.0E-4</v>
      </c>
      <c r="H9" s="7">
        <v>4.0E-4</v>
      </c>
      <c r="I9" s="7">
        <v>4.0E-4</v>
      </c>
      <c r="J9" s="7">
        <v>4.0E-4</v>
      </c>
      <c r="K9" s="7">
        <v>4.0E-4</v>
      </c>
      <c r="L9" s="7">
        <v>4.0E-4</v>
      </c>
      <c r="M9" s="7">
        <v>4.0E-4</v>
      </c>
      <c r="N9" s="7">
        <v>4.0E-4</v>
      </c>
      <c r="O9" s="7">
        <v>4.0E-4</v>
      </c>
      <c r="P9" s="7">
        <v>4.0E-4</v>
      </c>
      <c r="Q9" s="7">
        <v>4.0E-4</v>
      </c>
      <c r="R9" s="7">
        <v>4.0E-4</v>
      </c>
      <c r="S9" s="7">
        <v>4.0E-4</v>
      </c>
      <c r="T9" s="7">
        <v>4.0E-4</v>
      </c>
      <c r="U9" s="7">
        <v>4.0E-4</v>
      </c>
      <c r="V9" s="7">
        <v>4.0E-4</v>
      </c>
      <c r="W9" s="7">
        <v>4.0E-4</v>
      </c>
      <c r="X9" s="7">
        <v>4.0E-4</v>
      </c>
      <c r="Y9" s="7">
        <v>4.0E-4</v>
      </c>
      <c r="Z9" s="7">
        <v>4.0E-4</v>
      </c>
      <c r="AA9" s="7">
        <v>4.0E-4</v>
      </c>
      <c r="AB9" s="7">
        <v>4.0E-4</v>
      </c>
      <c r="AC9" s="7">
        <v>4.0E-4</v>
      </c>
      <c r="AD9" s="7">
        <v>4.0E-4</v>
      </c>
      <c r="AE9" s="7">
        <v>4.0E-4</v>
      </c>
      <c r="AF9" s="7">
        <v>4.0E-4</v>
      </c>
      <c r="AG9" s="7">
        <v>4.0E-4</v>
      </c>
      <c r="AH9" s="7">
        <v>4.0E-4</v>
      </c>
      <c r="AI9" s="7">
        <v>4.0E-4</v>
      </c>
      <c r="AJ9" s="7">
        <v>4.0E-4</v>
      </c>
      <c r="AK9" s="7">
        <v>4.0E-4</v>
      </c>
      <c r="AL9" s="7">
        <v>4.0E-4</v>
      </c>
      <c r="AM9" s="7">
        <v>4.0E-4</v>
      </c>
      <c r="AN9" s="7">
        <v>4.0E-4</v>
      </c>
      <c r="AO9" s="7">
        <v>4.0E-4</v>
      </c>
      <c r="AP9" s="7">
        <v>4.0E-4</v>
      </c>
      <c r="AQ9" s="7">
        <v>4.0E-4</v>
      </c>
      <c r="AR9" s="7">
        <v>4.0E-4</v>
      </c>
      <c r="AS9" s="7">
        <v>4.0E-4</v>
      </c>
      <c r="AT9" s="7">
        <v>4.0E-4</v>
      </c>
      <c r="AU9" s="7">
        <v>4.0E-4</v>
      </c>
      <c r="AV9" s="7">
        <v>4.0E-4</v>
      </c>
      <c r="AW9" s="7">
        <v>4.0E-4</v>
      </c>
      <c r="AX9" s="7">
        <v>4.0E-4</v>
      </c>
      <c r="AY9" s="7">
        <v>4.0E-4</v>
      </c>
      <c r="AZ9" s="7">
        <v>4.0E-4</v>
      </c>
      <c r="BA9" s="7">
        <v>4.0E-4</v>
      </c>
      <c r="BB9" s="7">
        <v>4.0E-4</v>
      </c>
      <c r="BC9" s="7">
        <v>4.0E-4</v>
      </c>
      <c r="BD9" s="7">
        <v>4.0E-4</v>
      </c>
      <c r="BE9" s="7">
        <v>4.0E-4</v>
      </c>
      <c r="BF9" s="7">
        <v>4.0E-4</v>
      </c>
    </row>
    <row r="10">
      <c r="A10" s="7" t="s">
        <v>56</v>
      </c>
      <c r="B10" s="12">
        <v>0.1</v>
      </c>
      <c r="C10" s="12">
        <v>0.1</v>
      </c>
      <c r="D10" s="12">
        <v>0.1</v>
      </c>
      <c r="E10" s="12">
        <v>0.1</v>
      </c>
      <c r="F10" s="12">
        <v>0.1</v>
      </c>
      <c r="G10" s="12">
        <v>0.1</v>
      </c>
      <c r="H10" s="12">
        <v>0.1</v>
      </c>
      <c r="I10" s="12">
        <v>0.1</v>
      </c>
      <c r="J10" s="12">
        <v>0.1</v>
      </c>
      <c r="K10" s="12">
        <v>0.1</v>
      </c>
      <c r="L10" s="12">
        <v>0.1</v>
      </c>
      <c r="M10" s="12">
        <v>0.1</v>
      </c>
      <c r="N10" s="12">
        <v>0.1</v>
      </c>
      <c r="O10" s="12">
        <v>0.1</v>
      </c>
      <c r="P10" s="12">
        <v>0.1</v>
      </c>
      <c r="Q10" s="12">
        <v>0.1</v>
      </c>
      <c r="R10" s="12">
        <v>0.1</v>
      </c>
      <c r="S10" s="12">
        <v>0.1</v>
      </c>
      <c r="T10" s="12">
        <v>0.1</v>
      </c>
      <c r="U10" s="12">
        <v>0.1</v>
      </c>
      <c r="V10" s="12">
        <v>0.1</v>
      </c>
      <c r="W10" s="12">
        <v>0.1</v>
      </c>
      <c r="X10" s="12">
        <v>0.1</v>
      </c>
      <c r="Y10" s="12">
        <v>0.1</v>
      </c>
      <c r="Z10" s="12">
        <v>0.1</v>
      </c>
      <c r="AA10" s="12">
        <v>0.1</v>
      </c>
      <c r="AB10" s="12">
        <v>0.1</v>
      </c>
      <c r="AC10" s="12">
        <v>0.1</v>
      </c>
      <c r="AD10" s="12">
        <v>0.1</v>
      </c>
      <c r="AE10" s="12">
        <v>0.1</v>
      </c>
      <c r="AF10" s="12">
        <v>0.1</v>
      </c>
      <c r="AG10" s="12">
        <v>0.1</v>
      </c>
      <c r="AH10" s="12">
        <v>0.1</v>
      </c>
      <c r="AI10" s="12">
        <v>0.1</v>
      </c>
      <c r="AJ10" s="12">
        <v>0.1</v>
      </c>
      <c r="AK10" s="12">
        <v>0.1</v>
      </c>
      <c r="AL10" s="12">
        <v>0.1</v>
      </c>
      <c r="AM10" s="12">
        <v>0.1</v>
      </c>
      <c r="AN10" s="12">
        <v>0.1</v>
      </c>
      <c r="AO10" s="12">
        <v>0.1</v>
      </c>
      <c r="AP10" s="12">
        <v>0.1</v>
      </c>
      <c r="AQ10" s="12">
        <v>0.1</v>
      </c>
      <c r="AR10" s="12">
        <v>0.1</v>
      </c>
      <c r="AS10" s="12">
        <v>0.1</v>
      </c>
      <c r="AT10" s="12">
        <v>0.1</v>
      </c>
      <c r="AU10" s="12">
        <v>0.1</v>
      </c>
      <c r="AV10" s="12">
        <v>0.1</v>
      </c>
      <c r="AW10" s="12">
        <v>0.1</v>
      </c>
      <c r="AX10" s="12">
        <v>0.1</v>
      </c>
      <c r="AY10" s="12">
        <v>0.1</v>
      </c>
      <c r="AZ10" s="12">
        <v>0.1</v>
      </c>
      <c r="BA10" s="12">
        <v>0.1</v>
      </c>
      <c r="BB10" s="12">
        <v>0.1</v>
      </c>
      <c r="BC10" s="12">
        <v>0.1</v>
      </c>
      <c r="BD10" s="12">
        <v>0.1</v>
      </c>
      <c r="BE10" s="12">
        <v>0.1</v>
      </c>
      <c r="BF10" s="12">
        <v>0.1</v>
      </c>
    </row>
    <row r="11">
      <c r="A11" s="7" t="s">
        <v>57</v>
      </c>
      <c r="B11" s="11">
        <v>3.0</v>
      </c>
      <c r="C11" s="11">
        <v>3.0</v>
      </c>
      <c r="D11" s="11">
        <v>3.0</v>
      </c>
      <c r="E11" s="11">
        <v>3.0</v>
      </c>
      <c r="F11" s="11">
        <v>3.0</v>
      </c>
      <c r="G11" s="11">
        <v>3.0</v>
      </c>
      <c r="H11" s="11">
        <v>3.0</v>
      </c>
      <c r="I11" s="11">
        <v>3.0</v>
      </c>
      <c r="J11" s="11">
        <v>3.0</v>
      </c>
      <c r="K11" s="11">
        <v>3.0</v>
      </c>
      <c r="L11" s="11">
        <v>3.0</v>
      </c>
      <c r="M11" s="11">
        <v>3.0</v>
      </c>
      <c r="N11" s="11">
        <v>3.0</v>
      </c>
      <c r="O11" s="11">
        <v>3.0</v>
      </c>
      <c r="P11" s="11">
        <v>3.0</v>
      </c>
      <c r="Q11" s="11">
        <v>3.0</v>
      </c>
      <c r="R11" s="11">
        <v>3.0</v>
      </c>
      <c r="S11" s="11">
        <v>3.0</v>
      </c>
      <c r="T11" s="11">
        <v>3.0</v>
      </c>
      <c r="U11" s="11">
        <v>3.0</v>
      </c>
      <c r="V11" s="11">
        <v>3.0</v>
      </c>
      <c r="W11" s="11">
        <v>3.0</v>
      </c>
      <c r="X11" s="11">
        <v>3.0</v>
      </c>
      <c r="Y11" s="11">
        <v>3.0</v>
      </c>
      <c r="Z11" s="11">
        <v>3.0</v>
      </c>
      <c r="AA11" s="11">
        <v>3.0</v>
      </c>
      <c r="AB11" s="11">
        <v>3.0</v>
      </c>
      <c r="AC11" s="11">
        <v>3.0</v>
      </c>
      <c r="AD11" s="11">
        <v>3.0</v>
      </c>
      <c r="AE11" s="11">
        <v>3.0</v>
      </c>
      <c r="AF11" s="11">
        <v>3.0</v>
      </c>
      <c r="AG11" s="11">
        <v>3.0</v>
      </c>
      <c r="AH11" s="11">
        <v>3.0</v>
      </c>
      <c r="AI11" s="11">
        <v>3.0</v>
      </c>
      <c r="AJ11" s="11">
        <v>3.0</v>
      </c>
      <c r="AK11" s="11">
        <v>3.0</v>
      </c>
      <c r="AL11" s="11">
        <v>3.0</v>
      </c>
      <c r="AM11" s="11">
        <v>3.0</v>
      </c>
      <c r="AN11" s="11">
        <v>3.0</v>
      </c>
      <c r="AO11" s="11">
        <v>3.0</v>
      </c>
      <c r="AP11" s="11">
        <v>3.0</v>
      </c>
      <c r="AQ11" s="11">
        <v>3.0</v>
      </c>
      <c r="AR11" s="11">
        <v>3.0</v>
      </c>
      <c r="AS11" s="11">
        <v>3.0</v>
      </c>
      <c r="AT11" s="11">
        <v>3.0</v>
      </c>
      <c r="AU11" s="11">
        <v>3.0</v>
      </c>
      <c r="AV11" s="11">
        <v>3.0</v>
      </c>
      <c r="AW11" s="11">
        <v>3.0</v>
      </c>
      <c r="AX11" s="11">
        <v>3.0</v>
      </c>
      <c r="AY11" s="11">
        <v>3.0</v>
      </c>
      <c r="AZ11" s="11">
        <v>3.0</v>
      </c>
      <c r="BA11" s="11">
        <v>3.0</v>
      </c>
      <c r="BB11" s="11">
        <v>3.0</v>
      </c>
      <c r="BC11" s="11">
        <v>3.0</v>
      </c>
      <c r="BD11" s="11">
        <v>3.0</v>
      </c>
      <c r="BE11" s="11">
        <v>3.0</v>
      </c>
      <c r="BF11" s="11">
        <v>3.0</v>
      </c>
    </row>
    <row r="12">
      <c r="A12" s="7" t="s">
        <v>58</v>
      </c>
      <c r="B12" s="7">
        <v>106.0</v>
      </c>
      <c r="C12" s="7">
        <v>106.0</v>
      </c>
      <c r="D12" s="7">
        <v>106.0</v>
      </c>
      <c r="E12" s="7">
        <v>106.0</v>
      </c>
      <c r="F12" s="7">
        <v>106.0</v>
      </c>
      <c r="G12" s="7">
        <v>106.0</v>
      </c>
      <c r="H12" s="7">
        <v>106.0</v>
      </c>
      <c r="I12" s="7">
        <v>106.0</v>
      </c>
      <c r="J12" s="7">
        <v>106.0</v>
      </c>
      <c r="K12" s="7">
        <v>106.0</v>
      </c>
      <c r="L12" s="7">
        <v>106.0</v>
      </c>
      <c r="M12" s="7">
        <v>106.0</v>
      </c>
      <c r="N12" s="7">
        <v>106.0</v>
      </c>
      <c r="O12" s="7">
        <v>106.0</v>
      </c>
      <c r="P12" s="7">
        <v>106.0</v>
      </c>
      <c r="Q12" s="7">
        <v>106.0</v>
      </c>
      <c r="R12" s="7">
        <v>106.0</v>
      </c>
      <c r="S12" s="7">
        <v>106.0</v>
      </c>
      <c r="T12" s="7">
        <v>106.0</v>
      </c>
      <c r="U12" s="7">
        <v>106.0</v>
      </c>
      <c r="V12" s="7">
        <v>106.0</v>
      </c>
      <c r="W12" s="7">
        <v>106.0</v>
      </c>
      <c r="X12" s="7">
        <v>106.0</v>
      </c>
      <c r="Y12" s="7">
        <v>106.0</v>
      </c>
      <c r="Z12" s="7">
        <v>106.0</v>
      </c>
      <c r="AA12" s="7">
        <v>106.0</v>
      </c>
      <c r="AB12" s="7">
        <v>106.0</v>
      </c>
      <c r="AC12" s="7">
        <v>106.0</v>
      </c>
      <c r="AD12" s="7">
        <v>106.0</v>
      </c>
      <c r="AE12" s="7">
        <v>106.0</v>
      </c>
      <c r="AF12" s="7">
        <v>106.0</v>
      </c>
      <c r="AG12" s="7">
        <v>106.0</v>
      </c>
      <c r="AH12" s="7">
        <v>106.0</v>
      </c>
      <c r="AI12" s="7">
        <v>106.0</v>
      </c>
      <c r="AJ12" s="7">
        <v>106.0</v>
      </c>
      <c r="AK12" s="7">
        <v>106.0</v>
      </c>
      <c r="AL12" s="7">
        <v>106.0</v>
      </c>
      <c r="AM12" s="7">
        <v>106.0</v>
      </c>
      <c r="AN12" s="7">
        <v>106.0</v>
      </c>
      <c r="AO12" s="7">
        <v>106.0</v>
      </c>
      <c r="AP12" s="7">
        <v>106.0</v>
      </c>
      <c r="AQ12" s="7">
        <v>106.0</v>
      </c>
      <c r="AR12" s="7">
        <v>106.0</v>
      </c>
      <c r="AS12" s="7">
        <v>106.0</v>
      </c>
      <c r="AT12" s="7">
        <v>106.0</v>
      </c>
      <c r="AU12" s="7">
        <v>106.0</v>
      </c>
      <c r="AV12" s="7">
        <v>106.0</v>
      </c>
      <c r="AW12" s="7">
        <v>106.0</v>
      </c>
      <c r="AX12" s="7">
        <v>106.0</v>
      </c>
      <c r="AY12" s="7">
        <v>106.0</v>
      </c>
      <c r="AZ12" s="7">
        <v>106.0</v>
      </c>
      <c r="BA12" s="7">
        <v>106.0</v>
      </c>
      <c r="BB12" s="7">
        <v>106.0</v>
      </c>
      <c r="BC12" s="7">
        <v>106.0</v>
      </c>
      <c r="BD12" s="7">
        <v>106.0</v>
      </c>
      <c r="BE12" s="7">
        <v>106.0</v>
      </c>
      <c r="BF12" s="7">
        <v>106.0</v>
      </c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</row>
    <row r="16">
      <c r="A16" s="15"/>
      <c r="I16" s="8"/>
      <c r="J16" s="8"/>
      <c r="R16" s="8"/>
      <c r="U16" s="8"/>
      <c r="V16" s="8"/>
      <c r="W16" s="8"/>
      <c r="AG16" s="8"/>
      <c r="AH16" s="8"/>
      <c r="AT16" s="8"/>
      <c r="AV16" s="8"/>
      <c r="AX16" s="8"/>
      <c r="BC16" s="8"/>
      <c r="BD16" s="8"/>
    </row>
    <row r="17">
      <c r="A17" s="15"/>
      <c r="I17" s="8"/>
      <c r="J17" s="8"/>
      <c r="R17" s="8"/>
      <c r="U17" s="8"/>
      <c r="V17" s="8"/>
      <c r="W17" s="8"/>
      <c r="AG17" s="8"/>
      <c r="AH17" s="8"/>
      <c r="AT17" s="8"/>
      <c r="AV17" s="8"/>
      <c r="AX17" s="8"/>
      <c r="BC17" s="8"/>
      <c r="BD17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13.29"/>
    <col customWidth="1" min="3" max="3" width="11.0"/>
    <col customWidth="1" min="4" max="4" width="9.29"/>
    <col customWidth="1" min="5" max="5" width="8.57"/>
    <col customWidth="1" min="6" max="6" width="10.57"/>
    <col customWidth="1" min="7" max="58" width="8.71"/>
  </cols>
  <sheetData>
    <row r="1">
      <c r="A1" s="14" t="s">
        <v>59</v>
      </c>
      <c r="B1" s="15" t="s">
        <v>60</v>
      </c>
      <c r="C1" s="15" t="s">
        <v>61</v>
      </c>
      <c r="D1" s="15" t="s">
        <v>62</v>
      </c>
      <c r="E1" s="15" t="s">
        <v>63</v>
      </c>
      <c r="F1" s="15" t="s">
        <v>64</v>
      </c>
      <c r="G1" s="15" t="s">
        <v>65</v>
      </c>
      <c r="H1" s="15" t="s">
        <v>3</v>
      </c>
      <c r="I1" s="15" t="s">
        <v>66</v>
      </c>
      <c r="J1" s="15" t="s">
        <v>6</v>
      </c>
      <c r="K1" s="15" t="s">
        <v>67</v>
      </c>
      <c r="L1" s="15" t="s">
        <v>7</v>
      </c>
      <c r="M1" s="15" t="s">
        <v>68</v>
      </c>
      <c r="N1" s="15" t="s">
        <v>10</v>
      </c>
      <c r="O1" s="15" t="s">
        <v>69</v>
      </c>
      <c r="P1" s="15" t="s">
        <v>70</v>
      </c>
      <c r="Q1" s="15" t="s">
        <v>71</v>
      </c>
      <c r="R1" s="15" t="s">
        <v>72</v>
      </c>
      <c r="S1" s="15" t="s">
        <v>73</v>
      </c>
      <c r="T1" s="15" t="s">
        <v>16</v>
      </c>
      <c r="U1" s="15" t="s">
        <v>74</v>
      </c>
      <c r="V1" s="15" t="s">
        <v>18</v>
      </c>
      <c r="W1" s="15" t="s">
        <v>75</v>
      </c>
      <c r="X1" s="15" t="s">
        <v>19</v>
      </c>
      <c r="Y1" s="15" t="s">
        <v>76</v>
      </c>
      <c r="Z1" s="15" t="s">
        <v>77</v>
      </c>
      <c r="AA1" s="15" t="s">
        <v>78</v>
      </c>
      <c r="AB1" s="15" t="s">
        <v>79</v>
      </c>
      <c r="AC1" s="15" t="s">
        <v>22</v>
      </c>
      <c r="AD1" s="15" t="s">
        <v>23</v>
      </c>
      <c r="AE1" s="15" t="s">
        <v>24</v>
      </c>
      <c r="AF1" s="15" t="s">
        <v>26</v>
      </c>
      <c r="AG1" s="15" t="s">
        <v>80</v>
      </c>
      <c r="AH1" s="15" t="s">
        <v>28</v>
      </c>
      <c r="AI1" s="15" t="s">
        <v>81</v>
      </c>
      <c r="AJ1" s="15" t="s">
        <v>82</v>
      </c>
      <c r="AK1" s="15" t="s">
        <v>83</v>
      </c>
      <c r="AL1" s="15" t="s">
        <v>31</v>
      </c>
      <c r="AM1" s="15" t="s">
        <v>84</v>
      </c>
      <c r="AN1" s="15" t="s">
        <v>85</v>
      </c>
      <c r="AO1" s="15" t="s">
        <v>86</v>
      </c>
      <c r="AP1" s="15" t="s">
        <v>87</v>
      </c>
      <c r="AQ1" s="15" t="s">
        <v>32</v>
      </c>
      <c r="AR1" s="15" t="s">
        <v>33</v>
      </c>
      <c r="AS1" s="15" t="s">
        <v>88</v>
      </c>
      <c r="AT1" s="15" t="s">
        <v>89</v>
      </c>
      <c r="AU1" s="15" t="s">
        <v>34</v>
      </c>
      <c r="AV1" s="15" t="s">
        <v>37</v>
      </c>
      <c r="AW1" s="15" t="s">
        <v>40</v>
      </c>
      <c r="AX1" s="15" t="s">
        <v>90</v>
      </c>
      <c r="AY1" s="15" t="s">
        <v>91</v>
      </c>
      <c r="AZ1" s="15" t="s">
        <v>92</v>
      </c>
      <c r="BA1" s="15" t="s">
        <v>45</v>
      </c>
      <c r="BB1" s="15" t="s">
        <v>93</v>
      </c>
      <c r="BC1" s="15" t="s">
        <v>94</v>
      </c>
      <c r="BD1" s="15" t="s">
        <v>95</v>
      </c>
      <c r="BE1" s="15" t="s">
        <v>96</v>
      </c>
      <c r="BF1" s="15" t="s">
        <v>46</v>
      </c>
    </row>
    <row r="2">
      <c r="A2" s="14" t="s">
        <v>97</v>
      </c>
      <c r="B2" s="8">
        <v>1.46597E7</v>
      </c>
      <c r="C2" s="8">
        <v>2.1154E7</v>
      </c>
      <c r="D2" s="8">
        <v>1.1172326E7</v>
      </c>
      <c r="E2" s="8">
        <v>203560.0</v>
      </c>
      <c r="F2" s="8">
        <v>9.03194E7</v>
      </c>
      <c r="G2" s="17">
        <v>4874215.0</v>
      </c>
      <c r="H2" s="8">
        <v>5146219.0</v>
      </c>
      <c r="I2" s="8">
        <v>413000.0</v>
      </c>
      <c r="J2" s="8">
        <v>4919703.0</v>
      </c>
      <c r="K2" s="8">
        <v>8323000.0</v>
      </c>
      <c r="L2" s="8">
        <v>1.060991E7</v>
      </c>
      <c r="M2" s="8">
        <v>1.63345E7</v>
      </c>
      <c r="N2" s="8">
        <v>5830435.0</v>
      </c>
      <c r="O2" s="16">
        <v>7.28E8</v>
      </c>
      <c r="P2" s="8">
        <v>2130000.0</v>
      </c>
      <c r="Q2" s="8">
        <v>9180000.0</v>
      </c>
      <c r="R2" s="8">
        <v>2497500.0</v>
      </c>
      <c r="S2" s="8">
        <v>2.16334E7</v>
      </c>
      <c r="T2" s="8">
        <v>4.7198708E7</v>
      </c>
      <c r="U2" s="8">
        <v>2.8357E7</v>
      </c>
      <c r="V2" s="8">
        <v>890242.0</v>
      </c>
      <c r="W2" s="8">
        <v>2041500.0</v>
      </c>
      <c r="X2" s="8">
        <v>1.3449373E7</v>
      </c>
      <c r="Y2" s="8">
        <v>406548.0</v>
      </c>
      <c r="Z2" s="16">
        <v>7.03E8</v>
      </c>
      <c r="AA2" s="8">
        <v>4.5753862E7</v>
      </c>
      <c r="AB2" s="8">
        <v>8780000.0</v>
      </c>
      <c r="AC2" s="8">
        <v>2.150595E7</v>
      </c>
      <c r="AD2" s="8">
        <v>828545.0</v>
      </c>
      <c r="AE2" s="8">
        <v>2107186.0</v>
      </c>
      <c r="AF2" s="8">
        <v>7004337.0</v>
      </c>
      <c r="AG2" s="8">
        <v>1.73E7</v>
      </c>
      <c r="AH2" s="8">
        <v>1999481.0</v>
      </c>
      <c r="AI2" s="8">
        <v>1663228.0</v>
      </c>
      <c r="AJ2" s="8">
        <v>1.846E7</v>
      </c>
      <c r="AK2" s="8">
        <v>3.1E7</v>
      </c>
      <c r="AL2" s="8">
        <v>1021335.0</v>
      </c>
      <c r="AM2" s="8">
        <v>1.4963E7</v>
      </c>
      <c r="AN2" s="8">
        <v>7575000.0</v>
      </c>
      <c r="AO2" s="8">
        <v>2169100.0</v>
      </c>
      <c r="AP2" s="8">
        <v>3414300.0</v>
      </c>
      <c r="AQ2" s="8">
        <v>7357000.0</v>
      </c>
      <c r="AR2" s="8">
        <v>8.1412313E7</v>
      </c>
      <c r="AS2" s="8">
        <v>3624000.0</v>
      </c>
      <c r="AT2" s="8">
        <v>1741000.0</v>
      </c>
      <c r="AU2" s="8">
        <v>5938712.0</v>
      </c>
      <c r="AV2" s="8">
        <v>3081150.0</v>
      </c>
      <c r="AW2" s="8">
        <v>5667706.0</v>
      </c>
      <c r="AX2" s="8">
        <v>1.09468E7</v>
      </c>
      <c r="AY2" s="8">
        <v>280300.0</v>
      </c>
      <c r="AZ2" s="8">
        <v>3.576E7</v>
      </c>
      <c r="BA2" s="8">
        <v>1.6540249E7</v>
      </c>
      <c r="BB2" s="8">
        <v>2.1508E7</v>
      </c>
      <c r="BC2" s="8">
        <v>2.90922E7</v>
      </c>
      <c r="BD2" s="16">
        <v>1.48E8</v>
      </c>
      <c r="BE2" s="8">
        <v>5.176E7</v>
      </c>
      <c r="BF2" s="8">
        <v>6096227.0</v>
      </c>
    </row>
    <row r="3">
      <c r="A3" s="14" t="s">
        <v>98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  <c r="AH3" s="8">
        <v>0.0</v>
      </c>
      <c r="AI3" s="8">
        <v>0.0</v>
      </c>
      <c r="AJ3" s="8">
        <v>0.0</v>
      </c>
      <c r="AK3" s="8">
        <v>0.0</v>
      </c>
      <c r="AL3" s="8">
        <v>0.0</v>
      </c>
      <c r="AM3" s="8">
        <v>0.0</v>
      </c>
      <c r="AN3" s="8">
        <v>0.0</v>
      </c>
      <c r="AO3" s="8">
        <v>0.0</v>
      </c>
      <c r="AP3" s="8">
        <v>0.0</v>
      </c>
      <c r="AQ3" s="8">
        <v>0.0</v>
      </c>
      <c r="AR3" s="8">
        <v>0.0</v>
      </c>
      <c r="AS3" s="8">
        <v>0.0</v>
      </c>
      <c r="AT3" s="8">
        <v>0.0</v>
      </c>
      <c r="AU3" s="8">
        <v>0.0</v>
      </c>
      <c r="AV3" s="8">
        <v>0.0</v>
      </c>
      <c r="AW3" s="8">
        <v>0.0</v>
      </c>
      <c r="AX3" s="8">
        <v>0.0</v>
      </c>
      <c r="AY3" s="8">
        <v>0.0</v>
      </c>
      <c r="AZ3" s="8">
        <v>0.0</v>
      </c>
      <c r="BA3" s="8">
        <v>0.0</v>
      </c>
      <c r="BB3" s="8">
        <v>0.0</v>
      </c>
      <c r="BC3" s="8">
        <v>0.0</v>
      </c>
      <c r="BD3" s="8">
        <v>0.0</v>
      </c>
      <c r="BE3" s="8">
        <v>0.0</v>
      </c>
      <c r="BF3" s="8">
        <v>0.0</v>
      </c>
    </row>
    <row r="4">
      <c r="A4" s="14" t="s">
        <v>99</v>
      </c>
      <c r="B4" s="8">
        <v>4400.0</v>
      </c>
      <c r="C4" s="8">
        <v>43000.0</v>
      </c>
      <c r="D4" s="8">
        <v>4574.0</v>
      </c>
      <c r="E4" s="8">
        <v>4751.0</v>
      </c>
      <c r="F4" s="8">
        <v>5500.0</v>
      </c>
      <c r="G4" s="8">
        <v>3957.0</v>
      </c>
      <c r="H4" s="8">
        <v>25211.0</v>
      </c>
      <c r="I4" s="8">
        <v>597.0</v>
      </c>
      <c r="J4" s="8">
        <v>28157.0</v>
      </c>
      <c r="K4" s="8">
        <v>11029.0</v>
      </c>
      <c r="L4" s="8">
        <v>273668.0</v>
      </c>
      <c r="M4" s="8">
        <v>16020.0</v>
      </c>
      <c r="N4" s="8">
        <v>108000.0</v>
      </c>
      <c r="O4" s="8">
        <v>309300.0</v>
      </c>
      <c r="P4" s="8">
        <v>52397.0</v>
      </c>
      <c r="Q4" s="8">
        <v>247800.0</v>
      </c>
      <c r="R4" s="8">
        <v>975.0</v>
      </c>
      <c r="S4" s="8">
        <v>3969.0</v>
      </c>
      <c r="T4" s="8">
        <v>104993.0</v>
      </c>
      <c r="U4" s="8">
        <v>28310.0</v>
      </c>
      <c r="V4" s="8">
        <v>12702.0</v>
      </c>
      <c r="W4" s="8">
        <v>3068.0</v>
      </c>
      <c r="X4" s="8">
        <v>139244.0</v>
      </c>
      <c r="Y4" s="8">
        <v>2411.0</v>
      </c>
      <c r="Z4" s="8">
        <v>100000.0</v>
      </c>
      <c r="AA4" s="8">
        <v>18338.0</v>
      </c>
      <c r="AB4" s="8">
        <v>13093.92</v>
      </c>
      <c r="AC4" s="8">
        <v>323914.0</v>
      </c>
      <c r="AD4" s="8">
        <v>132840.0</v>
      </c>
      <c r="AE4" s="8">
        <v>13908.0</v>
      </c>
      <c r="AF4" s="8">
        <v>304267.0</v>
      </c>
      <c r="AG4" s="8">
        <v>11900.0</v>
      </c>
      <c r="AH4" s="8">
        <v>7644.0</v>
      </c>
      <c r="AI4" s="8">
        <v>591.0</v>
      </c>
      <c r="AJ4" s="8">
        <v>23968.0</v>
      </c>
      <c r="AK4" s="8">
        <v>109000.0</v>
      </c>
      <c r="AL4" s="8">
        <v>69979.0</v>
      </c>
      <c r="AM4" s="8">
        <v>11161.0</v>
      </c>
      <c r="AN4" s="8">
        <v>8500.0</v>
      </c>
      <c r="AO4" s="8">
        <v>435.0</v>
      </c>
      <c r="AP4" s="8">
        <v>1940.0</v>
      </c>
      <c r="AQ4" s="8">
        <v>27305.0</v>
      </c>
      <c r="AR4" s="8">
        <v>1657675.0</v>
      </c>
      <c r="AS4" s="8">
        <v>3612.0</v>
      </c>
      <c r="AT4" s="8">
        <v>12869.0</v>
      </c>
      <c r="AU4" s="8">
        <v>17278.0</v>
      </c>
      <c r="AV4" s="8">
        <v>34032.0</v>
      </c>
      <c r="AW4" s="8">
        <v>151329.0</v>
      </c>
      <c r="AX4" s="8">
        <v>1500.0</v>
      </c>
      <c r="AY4" s="8">
        <v>426.0</v>
      </c>
      <c r="AZ4" s="8">
        <v>82000.0</v>
      </c>
      <c r="BA4" s="8">
        <v>402478.0</v>
      </c>
      <c r="BB4" s="8">
        <v>87200.0</v>
      </c>
      <c r="BC4" s="8">
        <v>26100.0</v>
      </c>
      <c r="BD4" s="8">
        <v>168000.0</v>
      </c>
      <c r="BE4" s="8">
        <v>22715.0</v>
      </c>
      <c r="BF4" s="8">
        <v>183000.0</v>
      </c>
    </row>
    <row r="5">
      <c r="A5" s="14" t="s">
        <v>100</v>
      </c>
      <c r="B5" s="8">
        <v>1619.0</v>
      </c>
      <c r="C5" s="8">
        <v>17249.0</v>
      </c>
      <c r="D5" s="8">
        <v>5400.0</v>
      </c>
      <c r="E5" s="8">
        <v>1495.0</v>
      </c>
      <c r="F5" s="8">
        <v>1813.0</v>
      </c>
      <c r="G5" s="8">
        <v>4038.01</v>
      </c>
      <c r="H5" s="8">
        <v>15939.0</v>
      </c>
      <c r="I5" s="8">
        <v>236.0</v>
      </c>
      <c r="J5" s="8">
        <v>4955.0</v>
      </c>
      <c r="K5" s="8">
        <v>5064.0</v>
      </c>
      <c r="L5" s="8">
        <v>181294.0</v>
      </c>
      <c r="M5" s="8">
        <v>21730.0</v>
      </c>
      <c r="N5" s="8">
        <v>33243.0</v>
      </c>
      <c r="O5" s="8">
        <v>205342.0</v>
      </c>
      <c r="P5" s="8">
        <v>3886.0</v>
      </c>
      <c r="Q5" s="8">
        <v>85652.28</v>
      </c>
      <c r="R5" s="8">
        <v>1495.0</v>
      </c>
      <c r="S5" s="8">
        <v>2916.0</v>
      </c>
      <c r="T5" s="8">
        <v>152966.0</v>
      </c>
      <c r="U5" s="8">
        <v>20860.0</v>
      </c>
      <c r="V5" s="8">
        <v>712.0</v>
      </c>
      <c r="W5" s="8">
        <v>891.0</v>
      </c>
      <c r="X5" s="8">
        <v>23492.55</v>
      </c>
      <c r="Y5" s="8">
        <v>746.0</v>
      </c>
      <c r="Z5" s="8">
        <v>1169293.0</v>
      </c>
      <c r="AA5" s="8">
        <v>22215.0</v>
      </c>
      <c r="AB5" s="8">
        <v>1906.077</v>
      </c>
      <c r="AC5" s="8">
        <v>120860.0</v>
      </c>
      <c r="AD5" s="8">
        <v>55838.0</v>
      </c>
      <c r="AE5" s="8">
        <v>8182.0</v>
      </c>
      <c r="AF5" s="8">
        <v>89206.0</v>
      </c>
      <c r="AG5" s="8">
        <v>66446.0</v>
      </c>
      <c r="AH5" s="8">
        <v>4093.0</v>
      </c>
      <c r="AI5" s="8">
        <v>55.0</v>
      </c>
      <c r="AJ5" s="8">
        <v>412.0</v>
      </c>
      <c r="AK5" s="8">
        <v>13556.0</v>
      </c>
      <c r="AL5" s="8">
        <v>48299.0</v>
      </c>
      <c r="AM5" s="8">
        <v>15432.0</v>
      </c>
      <c r="AN5" s="8">
        <v>1750.65</v>
      </c>
      <c r="AO5" s="8">
        <v>493.0</v>
      </c>
      <c r="AP5" s="8">
        <v>4825.0</v>
      </c>
      <c r="AQ5" s="8">
        <v>4409.0</v>
      </c>
      <c r="AR5" s="8">
        <v>594943.0</v>
      </c>
      <c r="AS5" s="8">
        <v>7494.0</v>
      </c>
      <c r="AT5" s="8">
        <v>1015.0</v>
      </c>
      <c r="AU5" s="8">
        <v>10941.0</v>
      </c>
      <c r="AV5" s="8">
        <v>5679.0</v>
      </c>
      <c r="AW5" s="8">
        <v>7361.0</v>
      </c>
      <c r="AX5" s="8">
        <v>1061.0</v>
      </c>
      <c r="AY5" s="8">
        <v>2128.0</v>
      </c>
      <c r="AZ5" s="8">
        <v>86348.0</v>
      </c>
      <c r="BA5" s="8">
        <v>148214.0</v>
      </c>
      <c r="BB5" s="8">
        <v>66395.0</v>
      </c>
      <c r="BC5" s="8">
        <v>8170.0</v>
      </c>
      <c r="BD5" s="8">
        <v>588000.0</v>
      </c>
      <c r="BE5" s="8">
        <v>124023.0</v>
      </c>
      <c r="BF5" s="8">
        <v>158169.0</v>
      </c>
    </row>
    <row r="6">
      <c r="A6" s="14" t="s">
        <v>101</v>
      </c>
      <c r="B6" s="8">
        <v>10.678</v>
      </c>
      <c r="C6" s="8">
        <v>20315.34</v>
      </c>
      <c r="D6" s="8">
        <v>1100.0</v>
      </c>
      <c r="E6" s="8">
        <v>893.0</v>
      </c>
      <c r="F6" s="8">
        <v>167.31</v>
      </c>
      <c r="G6" s="8">
        <v>1061.1</v>
      </c>
      <c r="H6" s="8">
        <v>2019.5</v>
      </c>
      <c r="I6" s="8">
        <v>21.0</v>
      </c>
      <c r="J6" s="8">
        <v>3319.92</v>
      </c>
      <c r="K6" s="8">
        <v>12697.68</v>
      </c>
      <c r="L6" s="8">
        <v>27557.2</v>
      </c>
      <c r="M6" s="8">
        <v>11325.0</v>
      </c>
      <c r="N6" s="8">
        <v>4388.13</v>
      </c>
      <c r="O6" s="8">
        <v>100258.0</v>
      </c>
      <c r="P6" s="8">
        <v>4252.27</v>
      </c>
      <c r="Q6" s="8">
        <v>32541.94</v>
      </c>
      <c r="R6" s="8">
        <v>195.0</v>
      </c>
      <c r="S6" s="8">
        <v>360.15</v>
      </c>
      <c r="T6" s="8">
        <v>50685.7</v>
      </c>
      <c r="U6" s="8">
        <v>22350.0</v>
      </c>
      <c r="V6" s="8">
        <v>733.76</v>
      </c>
      <c r="W6" s="8">
        <v>1221.0</v>
      </c>
      <c r="X6" s="8">
        <v>19506.4</v>
      </c>
      <c r="Y6" s="8">
        <v>816.05</v>
      </c>
      <c r="Z6" s="8">
        <v>355585.8</v>
      </c>
      <c r="AA6" s="8">
        <v>837.75</v>
      </c>
      <c r="AB6" s="8">
        <v>1100.0</v>
      </c>
      <c r="AC6" s="8">
        <v>151045.2</v>
      </c>
      <c r="AD6" s="8">
        <v>31170.16</v>
      </c>
      <c r="AE6" s="8">
        <v>1796.6</v>
      </c>
      <c r="AF6" s="8">
        <v>123401.2</v>
      </c>
      <c r="AG6" s="8">
        <v>7883.27</v>
      </c>
      <c r="AH6" s="8">
        <v>543.12</v>
      </c>
      <c r="AI6" s="8">
        <v>19.0</v>
      </c>
      <c r="AJ6" s="8">
        <v>1034.0</v>
      </c>
      <c r="AK6" s="8">
        <v>13939.92</v>
      </c>
      <c r="AL6" s="8">
        <v>30296.1</v>
      </c>
      <c r="AM6" s="8">
        <v>1665.12</v>
      </c>
      <c r="AN6" s="8">
        <v>1622.43</v>
      </c>
      <c r="AO6" s="8">
        <v>31.552</v>
      </c>
      <c r="AP6" s="8">
        <v>1780.001</v>
      </c>
      <c r="AQ6" s="8">
        <v>3047.22</v>
      </c>
      <c r="AR6" s="8">
        <v>142002.6</v>
      </c>
      <c r="AS6" s="8">
        <v>734.1</v>
      </c>
      <c r="AT6" s="8">
        <v>654.36</v>
      </c>
      <c r="AU6" s="8">
        <v>8571.3</v>
      </c>
      <c r="AV6" s="8">
        <v>2983.81</v>
      </c>
      <c r="AW6" s="8">
        <v>2827.5</v>
      </c>
      <c r="AX6" s="8">
        <v>341.3295</v>
      </c>
      <c r="AY6" s="8">
        <v>327.4294</v>
      </c>
      <c r="AZ6" s="8">
        <v>46180.8</v>
      </c>
      <c r="BA6" s="8">
        <v>112396.2</v>
      </c>
      <c r="BB6" s="8">
        <v>9660.75</v>
      </c>
      <c r="BC6" s="8">
        <v>7772.0</v>
      </c>
      <c r="BD6" s="8">
        <v>84000.0</v>
      </c>
      <c r="BE6" s="8">
        <v>11191.44</v>
      </c>
      <c r="BF6" s="8">
        <v>98824.6</v>
      </c>
    </row>
    <row r="7">
      <c r="A7" s="14" t="s">
        <v>102</v>
      </c>
      <c r="B7" s="17">
        <v>270.322</v>
      </c>
      <c r="C7" s="8">
        <v>39435.66</v>
      </c>
      <c r="D7" s="8">
        <v>16600.0</v>
      </c>
      <c r="E7" s="8">
        <v>1301.0</v>
      </c>
      <c r="F7" s="8">
        <v>1119.69</v>
      </c>
      <c r="G7" s="8">
        <v>10728.89</v>
      </c>
      <c r="H7" s="8">
        <v>26830.5</v>
      </c>
      <c r="I7" s="8">
        <v>146.0</v>
      </c>
      <c r="J7" s="8">
        <v>33568.08</v>
      </c>
      <c r="K7" s="8">
        <v>40209.32</v>
      </c>
      <c r="L7" s="8">
        <v>117480.8</v>
      </c>
      <c r="M7" s="8">
        <v>26425.0</v>
      </c>
      <c r="N7" s="8">
        <v>44368.87</v>
      </c>
      <c r="O7" s="8">
        <v>195100.0</v>
      </c>
      <c r="P7" s="8">
        <v>9464.73</v>
      </c>
      <c r="Q7" s="8">
        <v>54005.78</v>
      </c>
      <c r="R7" s="8">
        <v>3835.0</v>
      </c>
      <c r="S7" s="8">
        <v>1354.85</v>
      </c>
      <c r="T7" s="8">
        <v>311355.3</v>
      </c>
      <c r="U7" s="8">
        <v>77480.0</v>
      </c>
      <c r="V7" s="8">
        <v>3852.24</v>
      </c>
      <c r="W7" s="8">
        <v>1320.0</v>
      </c>
      <c r="X7" s="8">
        <v>47757.05</v>
      </c>
      <c r="Y7" s="8">
        <v>3478.95</v>
      </c>
      <c r="Z7" s="8">
        <v>475121.2</v>
      </c>
      <c r="AA7" s="8">
        <v>4747.25</v>
      </c>
      <c r="AB7" s="8">
        <v>3900.0</v>
      </c>
      <c r="AC7" s="8">
        <v>604180.8</v>
      </c>
      <c r="AD7" s="8">
        <v>80151.84</v>
      </c>
      <c r="AE7" s="8">
        <v>5113.4</v>
      </c>
      <c r="AF7" s="8">
        <v>413125.8</v>
      </c>
      <c r="AG7" s="8">
        <v>13770.73</v>
      </c>
      <c r="AH7" s="8">
        <v>1719.88</v>
      </c>
      <c r="AI7" s="8">
        <v>107.0</v>
      </c>
      <c r="AJ7" s="8">
        <v>2586.0</v>
      </c>
      <c r="AK7" s="8">
        <v>63504.08</v>
      </c>
      <c r="AL7" s="8">
        <v>101425.9</v>
      </c>
      <c r="AM7" s="8">
        <v>8741.88</v>
      </c>
      <c r="AN7" s="8">
        <v>13126.92</v>
      </c>
      <c r="AO7" s="8">
        <v>1940.448</v>
      </c>
      <c r="AP7" s="8">
        <v>1154.999</v>
      </c>
      <c r="AQ7" s="8">
        <v>8238.78</v>
      </c>
      <c r="AR7" s="8">
        <v>605379.4</v>
      </c>
      <c r="AS7" s="8">
        <v>4159.9</v>
      </c>
      <c r="AT7" s="8">
        <v>2461.64</v>
      </c>
      <c r="AU7" s="8">
        <v>134283.7</v>
      </c>
      <c r="AV7" s="8">
        <v>7305.19</v>
      </c>
      <c r="AW7" s="8">
        <v>8482.5</v>
      </c>
      <c r="AX7" s="8">
        <v>297.6705</v>
      </c>
      <c r="AY7" s="8">
        <v>818.5706</v>
      </c>
      <c r="AZ7" s="8">
        <v>225471.2</v>
      </c>
      <c r="BA7" s="8">
        <v>636911.8</v>
      </c>
      <c r="BB7" s="8">
        <v>54744.25</v>
      </c>
      <c r="BC7" s="8">
        <v>65758.0</v>
      </c>
      <c r="BD7" s="8">
        <v>360000.0</v>
      </c>
      <c r="BE7" s="8">
        <v>82070.56</v>
      </c>
      <c r="BF7" s="8">
        <v>560006.4</v>
      </c>
    </row>
    <row r="8">
      <c r="A8" s="12"/>
      <c r="B8" s="12"/>
      <c r="C8" s="13"/>
      <c r="D8" s="13"/>
      <c r="E8" s="13"/>
      <c r="F8" s="13"/>
      <c r="G8" s="13"/>
      <c r="H8" s="18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</row>
    <row r="9" ht="13.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9" t="s">
        <v>103</v>
      </c>
      <c r="B1" s="20" t="s">
        <v>104</v>
      </c>
      <c r="C1" s="20" t="s">
        <v>105</v>
      </c>
      <c r="D1" s="20" t="s">
        <v>106</v>
      </c>
    </row>
    <row r="2">
      <c r="A2" s="19" t="s">
        <v>60</v>
      </c>
      <c r="B2" s="21">
        <v>0.3015873016</v>
      </c>
      <c r="C2" s="21">
        <v>0.1478947368</v>
      </c>
      <c r="D2" s="22">
        <v>0.962</v>
      </c>
    </row>
    <row r="3">
      <c r="A3" s="19" t="s">
        <v>61</v>
      </c>
      <c r="B3" s="21">
        <v>0.6416666667</v>
      </c>
      <c r="C3" s="21">
        <v>0.775987013</v>
      </c>
      <c r="D3" s="22">
        <v>0.66</v>
      </c>
    </row>
    <row r="4">
      <c r="A4" s="19" t="s">
        <v>107</v>
      </c>
      <c r="B4" s="23"/>
      <c r="C4" s="22">
        <v>0.44</v>
      </c>
      <c r="D4" s="21">
        <v>0.86</v>
      </c>
    </row>
    <row r="5">
      <c r="A5" s="19" t="s">
        <v>62</v>
      </c>
      <c r="B5" s="21">
        <v>0.834718</v>
      </c>
      <c r="C5" s="22">
        <v>0.7662337662</v>
      </c>
      <c r="D5" s="22">
        <v>0.9378531073</v>
      </c>
    </row>
    <row r="6">
      <c r="A6" s="19" t="s">
        <v>108</v>
      </c>
      <c r="B6" s="22">
        <v>0.437085</v>
      </c>
      <c r="C6" s="22">
        <v>0.594849</v>
      </c>
      <c r="D6" s="21">
        <v>0.59</v>
      </c>
    </row>
    <row r="7">
      <c r="A7" s="19" t="s">
        <v>64</v>
      </c>
      <c r="B7" s="21">
        <v>0.3604651163</v>
      </c>
      <c r="C7" s="21">
        <v>0.4151612903</v>
      </c>
      <c r="D7" s="21">
        <v>0.87</v>
      </c>
    </row>
    <row r="8">
      <c r="A8" s="19" t="s">
        <v>65</v>
      </c>
      <c r="B8" s="22">
        <v>0.8</v>
      </c>
      <c r="C8" s="22">
        <v>0.744882</v>
      </c>
      <c r="D8" s="21">
        <v>0.91</v>
      </c>
    </row>
    <row r="9">
      <c r="A9" s="19" t="s">
        <v>109</v>
      </c>
      <c r="B9" s="22">
        <v>0.48</v>
      </c>
      <c r="C9" s="24">
        <v>1.2003205128</v>
      </c>
      <c r="D9" s="21">
        <v>0.48</v>
      </c>
    </row>
    <row r="10">
      <c r="A10" s="19" t="s">
        <v>3</v>
      </c>
      <c r="B10" s="21">
        <v>0.6398428571</v>
      </c>
      <c r="C10" s="21">
        <v>0.6441313715</v>
      </c>
      <c r="D10" s="21">
        <v>0.93</v>
      </c>
    </row>
    <row r="11">
      <c r="A11" s="19" t="s">
        <v>66</v>
      </c>
      <c r="B11" s="22">
        <v>0.403</v>
      </c>
      <c r="C11" s="22">
        <v>0.389578</v>
      </c>
      <c r="D11" s="21">
        <v>0.87</v>
      </c>
    </row>
    <row r="12">
      <c r="A12" s="19" t="s">
        <v>4</v>
      </c>
      <c r="B12" s="25">
        <v>0.749</v>
      </c>
      <c r="C12" s="25">
        <v>0.6082</v>
      </c>
      <c r="D12" s="25">
        <v>0.977</v>
      </c>
    </row>
    <row r="13">
      <c r="A13" s="19" t="s">
        <v>110</v>
      </c>
      <c r="B13" s="21">
        <v>0.8</v>
      </c>
      <c r="C13" s="21">
        <v>0.6</v>
      </c>
      <c r="D13" s="26">
        <v>0.74</v>
      </c>
    </row>
    <row r="14">
      <c r="A14" s="19" t="s">
        <v>5</v>
      </c>
      <c r="B14" s="22">
        <v>0.41</v>
      </c>
      <c r="C14" s="27">
        <v>1.2415253109</v>
      </c>
      <c r="D14" s="21">
        <v>0.79</v>
      </c>
    </row>
    <row r="15">
      <c r="A15" s="19" t="s">
        <v>6</v>
      </c>
      <c r="B15" s="21">
        <v>0.5977571429</v>
      </c>
      <c r="C15" s="21">
        <v>0.8815811486</v>
      </c>
      <c r="D15" s="21">
        <v>0.91</v>
      </c>
    </row>
    <row r="16">
      <c r="A16" s="19" t="s">
        <v>67</v>
      </c>
      <c r="B16" s="21">
        <v>0.8401594203</v>
      </c>
      <c r="C16" s="21">
        <v>0.9126459782</v>
      </c>
      <c r="D16" s="26">
        <v>0.76</v>
      </c>
    </row>
    <row r="17">
      <c r="A17" s="19" t="s">
        <v>7</v>
      </c>
      <c r="B17" s="21">
        <v>0.5438866667</v>
      </c>
      <c r="C17" s="21">
        <v>0.4444492112</v>
      </c>
      <c r="D17" s="21">
        <v>0.81</v>
      </c>
    </row>
    <row r="18">
      <c r="A18" s="19" t="s">
        <v>68</v>
      </c>
      <c r="B18" s="22">
        <v>0.787814</v>
      </c>
      <c r="C18" s="22">
        <v>0.634667115</v>
      </c>
      <c r="D18" s="22">
        <v>0.7</v>
      </c>
    </row>
    <row r="19">
      <c r="A19" s="19" t="s">
        <v>10</v>
      </c>
      <c r="B19" s="21">
        <v>0.4315789474</v>
      </c>
      <c r="C19" s="26">
        <v>0.594597561</v>
      </c>
      <c r="D19" s="21">
        <v>0.91</v>
      </c>
    </row>
    <row r="20">
      <c r="A20" s="19" t="s">
        <v>69</v>
      </c>
      <c r="B20" s="22">
        <v>0.618148</v>
      </c>
      <c r="C20" s="21">
        <v>0.5898901538</v>
      </c>
      <c r="D20" s="26">
        <v>0.84</v>
      </c>
    </row>
    <row r="21">
      <c r="A21" s="19" t="s">
        <v>111</v>
      </c>
      <c r="B21" s="21">
        <v>0.2514714286</v>
      </c>
      <c r="C21" s="26">
        <v>0.7792421746</v>
      </c>
      <c r="D21" s="21">
        <v>0.69</v>
      </c>
    </row>
    <row r="22">
      <c r="A22" s="19" t="s">
        <v>112</v>
      </c>
      <c r="B22" s="24">
        <v>0.1663833333</v>
      </c>
      <c r="C22" s="24">
        <v>2.0135659192</v>
      </c>
      <c r="D22" s="24">
        <v>0.7</v>
      </c>
    </row>
    <row r="23">
      <c r="A23" s="19" t="s">
        <v>113</v>
      </c>
      <c r="B23" s="21">
        <v>0.2601410256</v>
      </c>
      <c r="C23" s="28">
        <v>0.9987087871</v>
      </c>
      <c r="D23" s="21">
        <v>0.78</v>
      </c>
    </row>
    <row r="24">
      <c r="A24" s="19" t="s">
        <v>72</v>
      </c>
      <c r="B24" s="26">
        <v>0.9208333333</v>
      </c>
      <c r="C24" s="21">
        <v>0.7294</v>
      </c>
      <c r="D24" s="22">
        <v>0.951612</v>
      </c>
    </row>
    <row r="25">
      <c r="A25" s="19" t="s">
        <v>73</v>
      </c>
      <c r="B25" s="21">
        <v>0.5384883721</v>
      </c>
      <c r="C25" s="21">
        <v>0.3703303822</v>
      </c>
      <c r="D25" s="21">
        <v>0.79</v>
      </c>
    </row>
    <row r="26">
      <c r="A26" s="19" t="s">
        <v>114</v>
      </c>
      <c r="B26" s="22">
        <v>0.87</v>
      </c>
      <c r="C26" s="22">
        <v>0.33</v>
      </c>
      <c r="D26" s="22">
        <v>0.655172</v>
      </c>
    </row>
    <row r="27">
      <c r="A27" s="19" t="s">
        <v>16</v>
      </c>
      <c r="B27" s="21">
        <v>0.8306564516</v>
      </c>
      <c r="C27" s="21">
        <v>0.7029826779</v>
      </c>
      <c r="D27" s="21">
        <v>0.86</v>
      </c>
    </row>
    <row r="28">
      <c r="A28" s="19" t="s">
        <v>74</v>
      </c>
      <c r="B28" s="22">
        <v>0.81</v>
      </c>
      <c r="C28" s="22">
        <v>0.8272</v>
      </c>
      <c r="D28" s="22">
        <v>0.776119</v>
      </c>
    </row>
    <row r="29">
      <c r="A29" s="19" t="s">
        <v>17</v>
      </c>
      <c r="B29" s="26">
        <v>0.5727954545</v>
      </c>
      <c r="C29" s="26">
        <v>0.8633496012</v>
      </c>
      <c r="D29" s="21">
        <v>0.65</v>
      </c>
    </row>
    <row r="30">
      <c r="A30" s="19" t="s">
        <v>18</v>
      </c>
      <c r="B30" s="21">
        <v>0.2943333333</v>
      </c>
      <c r="C30" s="21">
        <v>0.865609664</v>
      </c>
      <c r="D30" s="21">
        <v>0.84</v>
      </c>
    </row>
    <row r="31">
      <c r="A31" s="19" t="s">
        <v>75</v>
      </c>
      <c r="B31" s="21">
        <v>0.528</v>
      </c>
      <c r="C31" s="21">
        <v>0.7403846154</v>
      </c>
      <c r="D31" s="26">
        <v>0.87</v>
      </c>
    </row>
    <row r="32">
      <c r="A32" s="19" t="s">
        <v>19</v>
      </c>
      <c r="B32" s="26">
        <v>0.3945913043</v>
      </c>
      <c r="C32" s="21">
        <v>0.9223852968</v>
      </c>
      <c r="D32" s="26">
        <v>0.92</v>
      </c>
    </row>
    <row r="33">
      <c r="A33" s="19" t="s">
        <v>115</v>
      </c>
      <c r="B33" s="21">
        <v>0.5772594752</v>
      </c>
      <c r="C33" s="21">
        <v>0.7503838384</v>
      </c>
      <c r="D33" s="22">
        <v>0.7807452078</v>
      </c>
    </row>
    <row r="34">
      <c r="A34" s="19" t="s">
        <v>20</v>
      </c>
      <c r="B34" s="22">
        <v>0.187</v>
      </c>
      <c r="C34" s="22">
        <v>0.272</v>
      </c>
      <c r="D34" s="21">
        <v>0.89</v>
      </c>
    </row>
    <row r="35">
      <c r="A35" s="19" t="s">
        <v>76</v>
      </c>
      <c r="B35" s="21">
        <v>0.5420430108</v>
      </c>
      <c r="C35" s="21">
        <v>0.8520134894</v>
      </c>
      <c r="D35" s="21">
        <v>0.81</v>
      </c>
    </row>
    <row r="36">
      <c r="A36" s="19" t="s">
        <v>77</v>
      </c>
      <c r="B36" s="22">
        <v>0.9523809524</v>
      </c>
      <c r="C36" s="21">
        <v>0.4153535</v>
      </c>
      <c r="D36" s="26">
        <v>0.74</v>
      </c>
    </row>
    <row r="37">
      <c r="A37" s="19" t="s">
        <v>116</v>
      </c>
      <c r="B37" s="26">
        <v>0.166809375</v>
      </c>
      <c r="C37" s="21">
        <v>0.4690233987</v>
      </c>
      <c r="D37" s="21">
        <v>0.71</v>
      </c>
    </row>
    <row r="38">
      <c r="A38" s="19" t="s">
        <v>117</v>
      </c>
      <c r="B38" s="21">
        <v>0.3808219178</v>
      </c>
      <c r="C38" s="21">
        <v>0.2008992806</v>
      </c>
      <c r="D38" s="21">
        <v>0.85</v>
      </c>
    </row>
    <row r="39">
      <c r="A39" s="19" t="s">
        <v>79</v>
      </c>
      <c r="B39" s="22">
        <v>0.3453038674</v>
      </c>
      <c r="C39" s="22">
        <v>0.724</v>
      </c>
      <c r="D39" s="21">
        <v>0.78</v>
      </c>
    </row>
    <row r="40">
      <c r="A40" s="19" t="s">
        <v>22</v>
      </c>
      <c r="B40" s="21">
        <v>0.7300716667</v>
      </c>
      <c r="C40" s="21">
        <v>0.8620455069</v>
      </c>
      <c r="D40" s="21">
        <v>0.8</v>
      </c>
    </row>
    <row r="41">
      <c r="A41" s="19" t="s">
        <v>118</v>
      </c>
      <c r="B41" s="21">
        <v>0.72</v>
      </c>
      <c r="C41" s="21">
        <v>0.4633333333</v>
      </c>
      <c r="D41" s="21">
        <v>0.85</v>
      </c>
    </row>
    <row r="42">
      <c r="A42" s="19" t="s">
        <v>23</v>
      </c>
      <c r="B42" s="21">
        <v>0.5572</v>
      </c>
      <c r="C42" s="21">
        <v>0.6659607562</v>
      </c>
      <c r="D42" s="21">
        <v>0.72</v>
      </c>
    </row>
    <row r="43">
      <c r="A43" s="19" t="s">
        <v>24</v>
      </c>
      <c r="B43" s="21">
        <v>0.5204137931</v>
      </c>
      <c r="C43" s="21">
        <v>0.4578584681</v>
      </c>
      <c r="D43" s="21">
        <v>0.74</v>
      </c>
    </row>
    <row r="44">
      <c r="A44" s="19" t="s">
        <v>26</v>
      </c>
      <c r="B44" s="21">
        <v>0.6728311828</v>
      </c>
      <c r="C44" s="21">
        <v>0.8574375972</v>
      </c>
      <c r="D44" s="21">
        <v>0.77</v>
      </c>
    </row>
    <row r="45">
      <c r="A45" s="19" t="s">
        <v>80</v>
      </c>
      <c r="B45" s="21">
        <v>0.881</v>
      </c>
      <c r="C45" s="21">
        <v>0.2457888763</v>
      </c>
      <c r="D45" s="21">
        <v>0.89</v>
      </c>
    </row>
    <row r="46">
      <c r="A46" s="19" t="s">
        <v>27</v>
      </c>
      <c r="B46" s="29">
        <v>0.162</v>
      </c>
      <c r="C46" s="23"/>
      <c r="D46" s="21">
        <v>0.72</v>
      </c>
    </row>
    <row r="47">
      <c r="A47" s="19" t="s">
        <v>28</v>
      </c>
      <c r="B47" s="22">
        <v>0.454</v>
      </c>
      <c r="C47" s="22">
        <v>0.3560415356</v>
      </c>
      <c r="D47" s="21">
        <v>0.76</v>
      </c>
    </row>
    <row r="48">
      <c r="A48" s="19" t="s">
        <v>29</v>
      </c>
      <c r="B48" s="21">
        <v>0.4612345679</v>
      </c>
      <c r="C48" s="21">
        <v>0.6298179872</v>
      </c>
      <c r="D48" s="21">
        <v>0.82</v>
      </c>
    </row>
    <row r="49">
      <c r="A49" s="19" t="s">
        <v>119</v>
      </c>
      <c r="B49" s="21">
        <v>0.5133736842</v>
      </c>
      <c r="C49" s="26">
        <v>0.9985749582</v>
      </c>
      <c r="D49" s="21">
        <v>0.83</v>
      </c>
    </row>
    <row r="50">
      <c r="A50" s="19" t="s">
        <v>81</v>
      </c>
      <c r="B50" s="22">
        <v>0.234455</v>
      </c>
      <c r="C50" s="22">
        <v>0.695226</v>
      </c>
      <c r="D50" s="21">
        <v>0.85</v>
      </c>
    </row>
    <row r="51">
      <c r="A51" s="19" t="s">
        <v>82</v>
      </c>
      <c r="B51" s="21">
        <v>0.144</v>
      </c>
      <c r="C51" s="24">
        <v>1.808531746</v>
      </c>
      <c r="D51" s="21">
        <v>0.75</v>
      </c>
    </row>
    <row r="52">
      <c r="A52" s="19" t="s">
        <v>30</v>
      </c>
      <c r="B52" s="22">
        <v>0.52724</v>
      </c>
      <c r="C52" s="30">
        <v>1.2258402246</v>
      </c>
      <c r="D52" s="21">
        <v>0.67</v>
      </c>
    </row>
    <row r="53">
      <c r="A53" s="19" t="s">
        <v>83</v>
      </c>
      <c r="B53" s="21">
        <v>0.455</v>
      </c>
      <c r="C53" s="21">
        <v>0.851032967</v>
      </c>
      <c r="D53" s="21">
        <v>0.82</v>
      </c>
    </row>
    <row r="54">
      <c r="A54" s="19" t="s">
        <v>31</v>
      </c>
      <c r="B54" s="21">
        <v>0.720084</v>
      </c>
      <c r="C54" s="21">
        <v>0.7317035235</v>
      </c>
      <c r="D54" s="21">
        <v>0.77</v>
      </c>
    </row>
    <row r="55">
      <c r="A55" s="19" t="s">
        <v>84</v>
      </c>
      <c r="B55" s="21">
        <v>0.6983513514</v>
      </c>
      <c r="C55" s="21">
        <v>0.4027632648</v>
      </c>
      <c r="D55" s="21">
        <v>0.84</v>
      </c>
    </row>
    <row r="56">
      <c r="A56" s="19" t="s">
        <v>85</v>
      </c>
      <c r="B56" s="22">
        <v>0.66</v>
      </c>
      <c r="C56" s="22">
        <v>0.8939</v>
      </c>
      <c r="D56" s="21">
        <v>0.89</v>
      </c>
    </row>
    <row r="57">
      <c r="A57" s="19" t="s">
        <v>86</v>
      </c>
      <c r="B57" s="22">
        <v>0.85</v>
      </c>
      <c r="C57" s="22">
        <v>0.8</v>
      </c>
      <c r="D57" s="22">
        <v>0.984</v>
      </c>
    </row>
    <row r="58">
      <c r="A58" s="19" t="s">
        <v>87</v>
      </c>
      <c r="B58" s="21">
        <v>0.8</v>
      </c>
      <c r="C58" s="21">
        <v>0.3782216495</v>
      </c>
      <c r="D58" s="26">
        <v>0.69</v>
      </c>
    </row>
    <row r="59">
      <c r="A59" s="19" t="s">
        <v>32</v>
      </c>
      <c r="B59" s="22">
        <v>0.365</v>
      </c>
      <c r="C59" s="22">
        <v>0.7190825104</v>
      </c>
      <c r="D59" s="21">
        <v>0.73</v>
      </c>
    </row>
    <row r="60">
      <c r="A60" s="19" t="s">
        <v>33</v>
      </c>
      <c r="B60" s="21">
        <v>0.4474416667</v>
      </c>
      <c r="C60" s="21">
        <v>0.5567817034</v>
      </c>
      <c r="D60" s="21">
        <v>0.81</v>
      </c>
    </row>
    <row r="61">
      <c r="A61" s="19" t="s">
        <v>120</v>
      </c>
      <c r="B61" s="21">
        <v>0.1402173913</v>
      </c>
      <c r="C61" s="21">
        <v>0.3969767442</v>
      </c>
      <c r="D61" s="23"/>
    </row>
    <row r="62">
      <c r="A62" s="19" t="s">
        <v>88</v>
      </c>
      <c r="B62" s="21">
        <v>0.77425</v>
      </c>
      <c r="C62" s="21">
        <v>0.3950597352</v>
      </c>
      <c r="D62" s="21">
        <v>0.85</v>
      </c>
    </row>
    <row r="63">
      <c r="A63" s="19" t="s">
        <v>121</v>
      </c>
      <c r="B63" s="26">
        <v>0.72</v>
      </c>
      <c r="C63" s="21">
        <v>0.336547619</v>
      </c>
      <c r="D63" s="21">
        <v>0.88</v>
      </c>
    </row>
    <row r="64">
      <c r="A64" s="19" t="s">
        <v>122</v>
      </c>
      <c r="B64" s="21">
        <v>0.243</v>
      </c>
      <c r="C64" s="21">
        <v>0.7542967804</v>
      </c>
      <c r="D64" s="21">
        <v>0.79</v>
      </c>
    </row>
    <row r="65">
      <c r="A65" s="19" t="s">
        <v>34</v>
      </c>
      <c r="B65" s="26">
        <v>0.8094526316</v>
      </c>
      <c r="C65" s="21">
        <v>0.9288603085</v>
      </c>
      <c r="D65" s="21">
        <v>0.94</v>
      </c>
    </row>
    <row r="66">
      <c r="A66" s="19" t="s">
        <v>123</v>
      </c>
      <c r="B66" s="22">
        <v>0.4287833828</v>
      </c>
      <c r="C66" s="22">
        <v>0.6920415225</v>
      </c>
      <c r="D66" s="21">
        <v>0.78</v>
      </c>
    </row>
    <row r="67">
      <c r="A67" s="19" t="s">
        <v>35</v>
      </c>
      <c r="B67" s="22">
        <v>0.41</v>
      </c>
      <c r="C67" s="23"/>
      <c r="D67" s="21">
        <v>0.76</v>
      </c>
    </row>
    <row r="68">
      <c r="A68" s="19" t="s">
        <v>36</v>
      </c>
      <c r="B68" s="21">
        <v>0.369525</v>
      </c>
      <c r="C68" s="24">
        <v>1.1286110547</v>
      </c>
      <c r="D68" s="21">
        <v>0.77</v>
      </c>
    </row>
    <row r="69">
      <c r="A69" s="19" t="s">
        <v>124</v>
      </c>
      <c r="B69" s="23"/>
      <c r="C69" s="22">
        <v>0.650306</v>
      </c>
      <c r="D69" s="22">
        <v>0.95</v>
      </c>
    </row>
    <row r="70">
      <c r="A70" s="19" t="s">
        <v>37</v>
      </c>
      <c r="B70" s="21">
        <v>0.18538</v>
      </c>
      <c r="C70" s="24">
        <v>1.1513647643</v>
      </c>
      <c r="D70" s="21">
        <v>0.71</v>
      </c>
    </row>
    <row r="71">
      <c r="A71" s="19" t="s">
        <v>39</v>
      </c>
      <c r="B71" s="21">
        <v>0.6297633846</v>
      </c>
      <c r="C71" s="26">
        <v>0.7520700082</v>
      </c>
      <c r="D71" s="26">
        <v>0.42</v>
      </c>
    </row>
    <row r="72">
      <c r="A72" s="19" t="s">
        <v>40</v>
      </c>
      <c r="B72" s="21">
        <v>0.1098294118</v>
      </c>
      <c r="C72" s="21">
        <v>0.6057522361</v>
      </c>
      <c r="D72" s="21">
        <v>0.75</v>
      </c>
    </row>
    <row r="73">
      <c r="A73" s="19" t="s">
        <v>90</v>
      </c>
      <c r="B73" s="21">
        <v>0.53125</v>
      </c>
      <c r="C73" s="21">
        <v>0.3758823529</v>
      </c>
      <c r="D73" s="26">
        <v>0.91</v>
      </c>
    </row>
    <row r="74">
      <c r="A74" s="19" t="s">
        <v>91</v>
      </c>
      <c r="B74" s="21">
        <v>0.8848648649</v>
      </c>
      <c r="C74" s="26">
        <v>0.5009163103</v>
      </c>
      <c r="D74" s="21">
        <v>0.74</v>
      </c>
    </row>
    <row r="75">
      <c r="A75" s="19" t="s">
        <v>42</v>
      </c>
      <c r="B75" s="30">
        <v>0.387</v>
      </c>
      <c r="C75" s="30">
        <v>1.6204263566</v>
      </c>
      <c r="D75" s="21">
        <v>0.89</v>
      </c>
    </row>
    <row r="76">
      <c r="A76" s="19" t="s">
        <v>92</v>
      </c>
      <c r="B76" s="21">
        <v>0.8136363636</v>
      </c>
      <c r="C76" s="21">
        <v>0.7588044693</v>
      </c>
      <c r="D76" s="21">
        <v>0.83</v>
      </c>
    </row>
    <row r="77">
      <c r="A77" s="19" t="s">
        <v>125</v>
      </c>
      <c r="B77" s="22">
        <v>0.4375</v>
      </c>
      <c r="C77" s="22">
        <v>0.8522167488</v>
      </c>
      <c r="D77" s="21">
        <v>0.82</v>
      </c>
    </row>
    <row r="78">
      <c r="A78" s="19" t="s">
        <v>44</v>
      </c>
      <c r="B78" s="24">
        <v>0.05366</v>
      </c>
      <c r="C78" s="24">
        <v>6.9904957138</v>
      </c>
      <c r="D78" s="24">
        <v>0.86</v>
      </c>
    </row>
    <row r="79">
      <c r="A79" s="19" t="s">
        <v>45</v>
      </c>
      <c r="B79" s="21">
        <v>0.6904015385</v>
      </c>
      <c r="C79" s="21">
        <v>0.8348631008</v>
      </c>
      <c r="D79" s="21">
        <v>0.85</v>
      </c>
    </row>
    <row r="80">
      <c r="A80" s="19" t="s">
        <v>93</v>
      </c>
      <c r="B80" s="22">
        <v>0.6</v>
      </c>
      <c r="C80" s="21">
        <v>0.4923929664</v>
      </c>
      <c r="D80" s="21">
        <v>0.85</v>
      </c>
    </row>
    <row r="81">
      <c r="A81" s="19" t="s">
        <v>126</v>
      </c>
      <c r="B81" s="22">
        <v>0.757884</v>
      </c>
      <c r="C81" s="22">
        <v>0.9</v>
      </c>
      <c r="D81" s="21">
        <v>0.9</v>
      </c>
    </row>
    <row r="82">
      <c r="A82" s="19" t="s">
        <v>43</v>
      </c>
      <c r="B82" s="30">
        <v>0.3754</v>
      </c>
      <c r="C82" s="23"/>
      <c r="D82" s="21">
        <v>0.71</v>
      </c>
    </row>
    <row r="83">
      <c r="A83" s="19" t="s">
        <v>127</v>
      </c>
      <c r="B83" s="22">
        <v>0.86</v>
      </c>
      <c r="C83" s="22">
        <v>0.4302325581</v>
      </c>
      <c r="D83" s="22">
        <v>0.8108108108</v>
      </c>
    </row>
    <row r="84">
      <c r="A84" s="19" t="s">
        <v>128</v>
      </c>
      <c r="B84" s="21">
        <v>0.9053541667</v>
      </c>
      <c r="C84" s="21">
        <v>0.4292150862</v>
      </c>
      <c r="D84" s="21">
        <v>0.88</v>
      </c>
    </row>
    <row r="85">
      <c r="A85" s="19" t="s">
        <v>46</v>
      </c>
      <c r="B85" s="22">
        <v>0.817</v>
      </c>
      <c r="C85" s="22">
        <v>0.8064026928</v>
      </c>
      <c r="D85" s="21">
        <v>0.85</v>
      </c>
    </row>
    <row r="86">
      <c r="A86" s="19" t="s">
        <v>47</v>
      </c>
      <c r="B86" s="24">
        <v>0.5203792857</v>
      </c>
      <c r="C86" s="24">
        <v>1.0816011947</v>
      </c>
      <c r="D86" s="24">
        <v>0.9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7.29"/>
    <col customWidth="1" min="7" max="26" width="8.71"/>
  </cols>
  <sheetData>
    <row r="1">
      <c r="A1" s="31" t="s">
        <v>129</v>
      </c>
      <c r="B1" s="31" t="s">
        <v>1</v>
      </c>
      <c r="C1" s="31"/>
      <c r="D1" s="31"/>
      <c r="E1" s="31"/>
      <c r="F1" s="31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2" t="s">
        <v>130</v>
      </c>
      <c r="B2" s="12">
        <v>1.0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2" t="s">
        <v>98</v>
      </c>
      <c r="B3" s="12">
        <v>0.84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2" t="s">
        <v>99</v>
      </c>
      <c r="B4" s="12">
        <v>0.84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2" t="s">
        <v>131</v>
      </c>
      <c r="B5" s="12">
        <v>0.84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2" t="s">
        <v>132</v>
      </c>
      <c r="B6" s="12">
        <v>0.8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2" t="s">
        <v>133</v>
      </c>
      <c r="B7" s="12">
        <v>0.88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2" t="s">
        <v>134</v>
      </c>
      <c r="B8" s="12">
        <v>0.7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1" t="s">
        <v>135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42.43"/>
    <col customWidth="1" min="3" max="7" width="17.29"/>
    <col customWidth="1" min="8" max="27" width="8.71"/>
  </cols>
  <sheetData>
    <row r="1">
      <c r="A1" s="32" t="s">
        <v>136</v>
      </c>
      <c r="B1" s="31" t="s">
        <v>137</v>
      </c>
      <c r="C1" s="31" t="s">
        <v>1</v>
      </c>
      <c r="D1" s="32" t="s">
        <v>138</v>
      </c>
      <c r="E1" s="32" t="s">
        <v>139</v>
      </c>
      <c r="F1" s="32" t="s">
        <v>140</v>
      </c>
      <c r="G1" s="31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33" t="s">
        <v>141</v>
      </c>
      <c r="B2" s="33" t="s">
        <v>142</v>
      </c>
      <c r="C2" s="33">
        <v>32.0</v>
      </c>
      <c r="D2" s="33">
        <v>3.34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34" t="s">
        <v>143</v>
      </c>
      <c r="B3" s="34" t="s">
        <v>144</v>
      </c>
      <c r="C3" s="34">
        <v>45.0</v>
      </c>
      <c r="D3" s="34">
        <v>9.0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34" t="s">
        <v>143</v>
      </c>
      <c r="B4" s="34" t="s">
        <v>145</v>
      </c>
      <c r="C4" s="34">
        <v>106.0</v>
      </c>
      <c r="D4" s="34">
        <v>36.0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34" t="s">
        <v>146</v>
      </c>
      <c r="B5" s="34" t="s">
        <v>147</v>
      </c>
      <c r="C5" s="34">
        <v>16263.0</v>
      </c>
      <c r="D5" s="34">
        <v>403.0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34" t="s">
        <v>146</v>
      </c>
      <c r="B6" s="34" t="s">
        <v>148</v>
      </c>
      <c r="C6" s="34">
        <v>180.0</v>
      </c>
      <c r="D6" s="34">
        <v>36.0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34" t="s">
        <v>146</v>
      </c>
      <c r="B7" s="34" t="s">
        <v>149</v>
      </c>
      <c r="C7" s="34">
        <v>424.0</v>
      </c>
      <c r="D7" s="34">
        <v>144.0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34" t="s">
        <v>150</v>
      </c>
      <c r="B8" s="34" t="s">
        <v>151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34" t="s">
        <v>150</v>
      </c>
      <c r="B9" s="34" t="s">
        <v>152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34" t="s">
        <v>150</v>
      </c>
      <c r="B10" s="34" t="s">
        <v>153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34" t="s">
        <v>150</v>
      </c>
      <c r="B11" s="34" t="s">
        <v>154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