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e-my.sharepoint.com/personal/pisj02_vse_cz/Documents/Investing/Term Structure/"/>
    </mc:Choice>
  </mc:AlternateContent>
  <xr:revisionPtr revIDLastSave="706" documentId="8_{CA73E704-1305-4743-8C0E-8D05612462B6}" xr6:coauthVersionLast="47" xr6:coauthVersionMax="47" xr10:uidLastSave="{A94891E9-AC06-4D1A-ADF5-BA8C4674F48A}"/>
  <bookViews>
    <workbookView xWindow="-110" yWindow="-110" windowWidth="19420" windowHeight="11500" xr2:uid="{040C4161-2ED6-46F4-8573-128BC0AB8473}"/>
  </bookViews>
  <sheets>
    <sheet name="Calculator" sheetId="1" r:id="rId1"/>
    <sheet name="Sour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1" l="1"/>
  <c r="C43" i="1"/>
  <c r="C41" i="1"/>
  <c r="B36" i="1" l="1"/>
  <c r="C30" i="1"/>
  <c r="C40" i="1" s="1"/>
  <c r="C33" i="1" l="1"/>
  <c r="C31" i="1"/>
  <c r="C44" i="1" l="1"/>
  <c r="C48" i="1" l="1"/>
  <c r="C49" i="1"/>
</calcChain>
</file>

<file path=xl/sharedStrings.xml><?xml version="1.0" encoding="utf-8"?>
<sst xmlns="http://schemas.openxmlformats.org/spreadsheetml/2006/main" count="34" uniqueCount="32">
  <si>
    <t>Settlement date</t>
  </si>
  <si>
    <t>Maturity date</t>
  </si>
  <si>
    <t>Time to maturity (years)</t>
  </si>
  <si>
    <t>Spot inflation index</t>
  </si>
  <si>
    <t>Forward inflation index</t>
  </si>
  <si>
    <t>Inflation-Indexed Bond Deflation Floor Calculator</t>
  </si>
  <si>
    <t>Riskless rate (%)</t>
  </si>
  <si>
    <t>Inflation swap rate (%)</t>
  </si>
  <si>
    <t>Inflation index strike rate (%)</t>
  </si>
  <si>
    <t>Implied volatility (%)</t>
  </si>
  <si>
    <t>MODEL INPUT DATA</t>
  </si>
  <si>
    <t>RAW INPUT DATA</t>
  </si>
  <si>
    <t>Notional ($)</t>
  </si>
  <si>
    <t>Discount factor</t>
  </si>
  <si>
    <t>d1</t>
  </si>
  <si>
    <t>N(-d1)</t>
  </si>
  <si>
    <t>d2</t>
  </si>
  <si>
    <t>N(-d2)</t>
  </si>
  <si>
    <t xml:space="preserve">Inflation index strike  </t>
  </si>
  <si>
    <t>LOG-NORMAL ('76) BLACK SCHOLES</t>
  </si>
  <si>
    <t>Probability of option exercise (%)</t>
  </si>
  <si>
    <t>OUTPUT</t>
  </si>
  <si>
    <t>ZERO-COUPON IMPLIED INFLATION INDEX VOLATILITY SURFACE</t>
  </si>
  <si>
    <t>Source: UK Society of Actuaries</t>
  </si>
  <si>
    <t>ZERO-COUPON INFLATION SWAP CURVE</t>
  </si>
  <si>
    <t>Source: Bloomberg Terminal</t>
  </si>
  <si>
    <t>ZERO-COUPON INFLATION INDEX FLOORS</t>
  </si>
  <si>
    <t>REFERENCES</t>
  </si>
  <si>
    <t>Put option premium ($)</t>
  </si>
  <si>
    <r>
      <rPr>
        <sz val="11"/>
        <color rgb="FFFF0000"/>
        <rFont val="Aptos Narrow"/>
        <family val="2"/>
        <scheme val="minor"/>
      </rPr>
      <t>Please fill the input data in</t>
    </r>
    <r>
      <rPr>
        <sz val="11"/>
        <color theme="1"/>
        <rFont val="Aptos Narrow"/>
        <family val="2"/>
        <charset val="238"/>
        <scheme val="minor"/>
      </rPr>
      <t xml:space="preserve"> </t>
    </r>
    <r>
      <rPr>
        <sz val="11"/>
        <color rgb="FFFFCC00"/>
        <rFont val="Aptos Narrow"/>
        <family val="2"/>
        <scheme val="minor"/>
      </rPr>
      <t>yellow</t>
    </r>
    <r>
      <rPr>
        <sz val="11"/>
        <color theme="1"/>
        <rFont val="Aptos Narrow"/>
        <family val="2"/>
        <charset val="238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cells</t>
    </r>
  </si>
  <si>
    <t>Source: Barclays</t>
  </si>
  <si>
    <t>ZERO-COUPON USD SOFR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</si>
</sst>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00000"/>
    <numFmt numFmtId="166" formatCode="[$$-409]#,##0.00"/>
  </numFmts>
  <fonts count="1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22"/>
      <color theme="1"/>
      <name val="Aptos Narrow"/>
      <family val="2"/>
      <charset val="238"/>
      <scheme val="minor"/>
    </font>
    <font>
      <b/>
      <sz val="22"/>
      <color theme="1"/>
      <name val="Aptos Narrow"/>
      <family val="2"/>
      <scheme val="minor"/>
    </font>
    <font>
      <sz val="10"/>
      <color rgb="FFFF0000"/>
      <name val="Arial"/>
      <family val="2"/>
    </font>
    <font>
      <sz val="11"/>
      <color rgb="FFFFCC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/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3" fillId="0" borderId="0" xfId="0" applyFont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5" fillId="3" borderId="4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6" fillId="0" borderId="0" xfId="0" applyFont="1"/>
    <xf numFmtId="0" fontId="7" fillId="0" borderId="0" xfId="0" applyFont="1"/>
    <xf numFmtId="10" fontId="5" fillId="3" borderId="4" xfId="1" applyNumberFormat="1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4" fontId="8" fillId="4" borderId="2" xfId="0" applyNumberFormat="1" applyFont="1" applyFill="1" applyBorder="1" applyAlignment="1">
      <alignment horizontal="center" vertical="center"/>
    </xf>
    <xf numFmtId="10" fontId="8" fillId="4" borderId="4" xfId="1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4" fontId="8" fillId="4" borderId="4" xfId="0" applyNumberFormat="1" applyFont="1" applyFill="1" applyBorder="1" applyAlignment="1">
      <alignment horizontal="center" vertical="center"/>
    </xf>
    <xf numFmtId="0" fontId="0" fillId="5" borderId="8" xfId="0" applyFill="1" applyBorder="1"/>
    <xf numFmtId="166" fontId="8" fillId="4" borderId="4" xfId="0" applyNumberFormat="1" applyFont="1" applyFill="1" applyBorder="1" applyAlignment="1">
      <alignment horizontal="center" vertical="center"/>
    </xf>
    <xf numFmtId="10" fontId="8" fillId="4" borderId="6" xfId="1" applyNumberFormat="1" applyFont="1" applyFill="1" applyBorder="1" applyAlignment="1">
      <alignment horizontal="center" vertical="center"/>
    </xf>
    <xf numFmtId="0" fontId="0" fillId="2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2" borderId="16" xfId="0" applyFill="1" applyBorder="1"/>
    <xf numFmtId="0" fontId="0" fillId="6" borderId="16" xfId="0" applyFill="1" applyBorder="1"/>
    <xf numFmtId="0" fontId="0" fillId="7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10" fillId="9" borderId="9" xfId="0" applyFont="1" applyFill="1" applyBorder="1"/>
    <xf numFmtId="166" fontId="10" fillId="9" borderId="10" xfId="0" applyNumberFormat="1" applyFont="1" applyFill="1" applyBorder="1"/>
    <xf numFmtId="0" fontId="10" fillId="9" borderId="11" xfId="0" applyFont="1" applyFill="1" applyBorder="1"/>
    <xf numFmtId="10" fontId="10" fillId="9" borderId="12" xfId="1" applyNumberFormat="1" applyFont="1" applyFill="1" applyBorder="1"/>
    <xf numFmtId="0" fontId="12" fillId="5" borderId="7" xfId="0" applyFont="1" applyFill="1" applyBorder="1"/>
    <xf numFmtId="0" fontId="2" fillId="5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colors>
    <mruColors>
      <color rgb="FFFF0000"/>
      <color rgb="FFFFCC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scripophily.net/u-s-1000-treasury-bond-1983-11-7-8-series-g-1991-registered-bond-due-october-15-1991/" TargetMode="Externa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82550</xdr:rowOff>
    </xdr:from>
    <xdr:to>
      <xdr:col>8</xdr:col>
      <xdr:colOff>247650</xdr:colOff>
      <xdr:row>15</xdr:row>
      <xdr:rowOff>57150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E74122D8-5BD3-C2B1-05AF-119129213311}"/>
            </a:ext>
          </a:extLst>
        </xdr:cNvPr>
        <xdr:cNvSpPr txBox="1"/>
      </xdr:nvSpPr>
      <xdr:spPr>
        <a:xfrm>
          <a:off x="215900" y="628650"/>
          <a:ext cx="6064250" cy="236855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The calculator determines the fair</a:t>
          </a:r>
          <a:r>
            <a:rPr lang="cs-CZ" sz="1100" baseline="0"/>
            <a:t> value </a:t>
          </a:r>
          <a:r>
            <a:rPr lang="cs-CZ" sz="1100"/>
            <a:t>of the principal deflation floor European put option embedded in inflation-indexed</a:t>
          </a:r>
          <a:r>
            <a:rPr lang="cs-CZ" sz="1100" baseline="0"/>
            <a:t> government bonds, guaranteed to repay the original face value multiplied by the greater of the inflation index ratio at maturity, or 1 (in other words, protecting against deflation), using a log-normal Black Scholes model (the assumption of a log-normal distribution fits well with the fact that inflation index ratios cannot be negative). Namely, the feature is offered by inflation-linked government bonds including:</a:t>
          </a:r>
        </a:p>
        <a:p>
          <a:endParaRPr lang="cs-CZ" sz="1100" baseline="0"/>
        </a:p>
        <a:p>
          <a:pPr marL="171450" indent="-171450">
            <a:buFontTx/>
            <a:buBlip>
              <a:blip xmlns:r="http://schemas.openxmlformats.org/officeDocument/2006/relationships" r:embed="rId1">
                <a:extLst>
                  <a:ext uri="{837473B0-CC2E-450A-ABE3-18F120FF3D39}">
                    <a1611:picAttrSrcUrl xmlns:a1611="http://schemas.microsoft.com/office/drawing/2016/11/main" r:id="rId2"/>
                  </a:ext>
                </a:extLst>
              </a:blip>
            </a:buBlip>
          </a:pPr>
          <a:r>
            <a:rPr lang="cs-CZ" sz="1100" baseline="0"/>
            <a:t>United States - Treasury Inflation Protected Securities (TIPS)</a:t>
          </a:r>
        </a:p>
        <a:p>
          <a:pPr marL="171450" indent="-171450">
            <a:buFontTx/>
            <a:buBlip>
              <a:blip xmlns:r="http://schemas.openxmlformats.org/officeDocument/2006/relationships" r:embed="rId1">
                <a:extLst>
                  <a:ext uri="{837473B0-CC2E-450A-ABE3-18F120FF3D39}">
                    <a1611:picAttrSrcUrl xmlns:a1611="http://schemas.microsoft.com/office/drawing/2016/11/main" r:id="rId2"/>
                  </a:ext>
                </a:extLst>
              </a:blip>
            </a:buBlip>
          </a:pPr>
          <a:r>
            <a:rPr lang="cs-CZ" sz="1100"/>
            <a:t>France - OAT</a:t>
          </a:r>
          <a:r>
            <a:rPr lang="cs-CZ"/>
            <a:t>€i</a:t>
          </a:r>
        </a:p>
        <a:p>
          <a:pPr marL="171450" indent="-171450">
            <a:buFontTx/>
            <a:buBlip>
              <a:blip xmlns:r="http://schemas.openxmlformats.org/officeDocument/2006/relationships" r:embed="rId1">
                <a:extLst>
                  <a:ext uri="{837473B0-CC2E-450A-ABE3-18F120FF3D39}">
                    <a1611:picAttrSrcUrl xmlns:a1611="http://schemas.microsoft.com/office/drawing/2016/11/main" r:id="rId2"/>
                  </a:ext>
                </a:extLst>
              </a:blip>
            </a:buBlip>
          </a:pPr>
          <a:r>
            <a:rPr lang="cs-CZ" sz="1100"/>
            <a:t>Italy - BTP</a:t>
          </a:r>
          <a:r>
            <a:rPr lang="cs-CZ"/>
            <a:t>€i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Blip>
              <a:blip xmlns:r="http://schemas.openxmlformats.org/officeDocument/2006/relationships" r:embed="rId1">
                <a:extLst>
                  <a:ext uri="{837473B0-CC2E-450A-ABE3-18F120FF3D39}">
                    <a1611:picAttrSrcUrl xmlns:a1611="http://schemas.microsoft.com/office/drawing/2016/11/main" r:id="rId2"/>
                  </a:ext>
                </a:extLst>
              </a:blip>
            </a:buBlip>
            <a:tabLst/>
            <a:defRPr/>
          </a:pPr>
          <a:r>
            <a:rPr lang="cs-CZ" sz="1100"/>
            <a:t>Germany - </a:t>
          </a:r>
          <a:r>
            <a:rPr lang="cs-C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Inflation-Linked Federal Securities</a:t>
          </a:r>
        </a:p>
        <a:p>
          <a:pPr marL="171450" indent="-171450">
            <a:buFontTx/>
            <a:buBlip>
              <a:blip xmlns:r="http://schemas.openxmlformats.org/officeDocument/2006/relationships" r:embed="rId1">
                <a:extLst>
                  <a:ext uri="{837473B0-CC2E-450A-ABE3-18F120FF3D39}">
                    <a1611:picAttrSrcUrl xmlns:a1611="http://schemas.microsoft.com/office/drawing/2016/11/main" r:id="rId2"/>
                  </a:ext>
                </a:extLst>
              </a:blip>
            </a:buBlip>
          </a:pPr>
          <a:r>
            <a:rPr lang="cs-CZ" sz="1100"/>
            <a:t>Spain -</a:t>
          </a:r>
          <a:r>
            <a:rPr lang="cs-CZ" sz="1100" baseline="0"/>
            <a:t> Obligación </a:t>
          </a: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€i</a:t>
          </a:r>
        </a:p>
        <a:p>
          <a:pPr marL="171450" indent="-171450">
            <a:buFontTx/>
            <a:buBlip>
              <a:blip xmlns:r="http://schemas.openxmlformats.org/officeDocument/2006/relationships" r:embed="rId1">
                <a:extLst>
                  <a:ext uri="{837473B0-CC2E-450A-ABE3-18F120FF3D39}">
                    <a1611:picAttrSrcUrl xmlns:a1611="http://schemas.microsoft.com/office/drawing/2016/11/main" r:id="rId2"/>
                  </a:ext>
                </a:extLst>
              </a:blip>
            </a:buBlip>
          </a:pP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Sweden - </a:t>
          </a:r>
          <a:r>
            <a:rPr lang="cs-C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SGBi </a:t>
          </a:r>
        </a:p>
        <a:p>
          <a:pPr marL="171450" indent="-171450">
            <a:buFontTx/>
            <a:buBlip>
              <a:blip xmlns:r="http://schemas.openxmlformats.org/officeDocument/2006/relationships" r:embed="rId1">
                <a:extLst>
                  <a:ext uri="{837473B0-CC2E-450A-ABE3-18F120FF3D39}">
                    <a1611:picAttrSrcUrl xmlns:a1611="http://schemas.microsoft.com/office/drawing/2016/11/main" r:id="rId2"/>
                  </a:ext>
                </a:extLst>
              </a:blip>
            </a:buBlip>
          </a:pPr>
          <a:r>
            <a:rPr lang="cs-C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Japan - JGBi</a:t>
          </a:r>
          <a:endParaRPr lang="cs-CZ" sz="1100"/>
        </a:p>
      </xdr:txBody>
    </xdr:sp>
    <xdr:clientData/>
  </xdr:twoCellAnchor>
  <xdr:twoCellAnchor>
    <xdr:from>
      <xdr:col>6</xdr:col>
      <xdr:colOff>302075</xdr:colOff>
      <xdr:row>19</xdr:row>
      <xdr:rowOff>95250</xdr:rowOff>
    </xdr:from>
    <xdr:to>
      <xdr:col>13</xdr:col>
      <xdr:colOff>608956</xdr:colOff>
      <xdr:row>26</xdr:row>
      <xdr:rowOff>95250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36F4D834-789C-4829-BCDC-2605B3F02A0A}"/>
            </a:ext>
          </a:extLst>
        </xdr:cNvPr>
        <xdr:cNvSpPr txBox="1"/>
      </xdr:nvSpPr>
      <xdr:spPr>
        <a:xfrm>
          <a:off x="5191575" y="3784600"/>
          <a:ext cx="5012231" cy="13017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Settlement date</a:t>
          </a:r>
          <a:r>
            <a:rPr lang="cs-CZ" sz="1100" b="0" u="none">
              <a:solidFill>
                <a:schemeClr val="dk1"/>
              </a:solidFill>
              <a:latin typeface="+mn-lt"/>
              <a:ea typeface="+mn-ea"/>
              <a:cs typeface="+mn-cs"/>
            </a:rPr>
            <a:t>: T+2 in European bond markets,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calendar solution in QuantLib: TARGET (EU), </a:t>
          </a:r>
          <a:r>
            <a:rPr lang="cs-CZ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UnitedStates.GovernmentBond</a:t>
          </a:r>
          <a:r>
            <a:rPr lang="cs-CZ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(USA) for public holiday and weekends</a:t>
          </a:r>
          <a:endParaRPr lang="cs-CZ" sz="1100" b="0" u="non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cs-CZ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Riskless rate</a:t>
          </a:r>
          <a:r>
            <a:rPr lang="cs-CZ" sz="1100" b="0" u="none">
              <a:solidFill>
                <a:schemeClr val="dk1"/>
              </a:solidFill>
              <a:latin typeface="+mn-lt"/>
              <a:ea typeface="+mn-ea"/>
              <a:cs typeface="+mn-cs"/>
            </a:rPr>
            <a:t>: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SOFR OIS swap curve for USD-denominated bonds, ESTR OIS swap curve for EUR-denominated bonds (continuously compounded)</a:t>
          </a:r>
        </a:p>
        <a:p>
          <a:pPr marL="0" indent="0"/>
          <a:r>
            <a:rPr lang="cs-CZ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Inflation swap rate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: zero-coupon US CPI/Euro area HICPxT inflation swap rate (annually compounded) corresponding to the maturity date of the bond</a:t>
          </a:r>
        </a:p>
        <a:p>
          <a:pPr marL="0" indent="0"/>
          <a:r>
            <a:rPr lang="cs-CZ" sz="1100" b="1" i="0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Spot inflation index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: reference inflation index ratio of the bond on the settlement date</a:t>
          </a:r>
          <a:endParaRPr lang="en-US" sz="1100" b="0" u="non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355599</xdr:colOff>
      <xdr:row>23</xdr:row>
      <xdr:rowOff>127000</xdr:rowOff>
    </xdr:from>
    <xdr:to>
      <xdr:col>6</xdr:col>
      <xdr:colOff>67127</xdr:colOff>
      <xdr:row>23</xdr:row>
      <xdr:rowOff>127000</xdr:rowOff>
    </xdr:to>
    <xdr:cxnSp macro="">
      <xdr:nvCxnSpPr>
        <xdr:cNvPr id="4" name="Straight Connector 4">
          <a:extLst>
            <a:ext uri="{FF2B5EF4-FFF2-40B4-BE49-F238E27FC236}">
              <a16:creationId xmlns:a16="http://schemas.microsoft.com/office/drawing/2014/main" id="{BA041A93-56DE-44E5-A2B1-3342B8EABDF0}"/>
            </a:ext>
          </a:extLst>
        </xdr:cNvPr>
        <xdr:cNvCxnSpPr/>
      </xdr:nvCxnSpPr>
      <xdr:spPr>
        <a:xfrm rot="600000">
          <a:off x="3416299" y="4559300"/>
          <a:ext cx="1540328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355599</xdr:colOff>
      <xdr:row>22</xdr:row>
      <xdr:rowOff>40821</xdr:rowOff>
    </xdr:from>
    <xdr:to>
      <xdr:col>6</xdr:col>
      <xdr:colOff>67127</xdr:colOff>
      <xdr:row>22</xdr:row>
      <xdr:rowOff>40821</xdr:rowOff>
    </xdr:to>
    <xdr:cxnSp macro="">
      <xdr:nvCxnSpPr>
        <xdr:cNvPr id="5" name="Straight Connector 10">
          <a:extLst>
            <a:ext uri="{FF2B5EF4-FFF2-40B4-BE49-F238E27FC236}">
              <a16:creationId xmlns:a16="http://schemas.microsoft.com/office/drawing/2014/main" id="{EF2CC262-94E2-4262-91BB-0DB01D080B14}"/>
            </a:ext>
          </a:extLst>
        </xdr:cNvPr>
        <xdr:cNvCxnSpPr/>
      </xdr:nvCxnSpPr>
      <xdr:spPr>
        <a:xfrm rot="-600000">
          <a:off x="3416299" y="4288971"/>
          <a:ext cx="1540328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308103</xdr:colOff>
      <xdr:row>26</xdr:row>
      <xdr:rowOff>165100</xdr:rowOff>
    </xdr:from>
    <xdr:to>
      <xdr:col>13</xdr:col>
      <xdr:colOff>584200</xdr:colOff>
      <xdr:row>35</xdr:row>
      <xdr:rowOff>635000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515D436-BFD8-9723-C8DE-CC0C2F1C7CCF}"/>
            </a:ext>
          </a:extLst>
        </xdr:cNvPr>
        <xdr:cNvSpPr txBox="1"/>
      </xdr:nvSpPr>
      <xdr:spPr>
        <a:xfrm>
          <a:off x="5197603" y="5156200"/>
          <a:ext cx="4981447" cy="21463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Time to maturity</a:t>
          </a:r>
          <a:r>
            <a:rPr lang="cs-CZ" sz="1100" b="0" u="none">
              <a:solidFill>
                <a:schemeClr val="dk1"/>
              </a:solidFill>
              <a:latin typeface="+mn-lt"/>
              <a:ea typeface="+mn-ea"/>
              <a:cs typeface="+mn-cs"/>
            </a:rPr>
            <a:t>: distinct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daycount conventions apply for various instruments - the cell is pre-set to ACT/365, mirroring the Bloomberg zero-coupon SOFR curve settings; government bonds commonly follow ACT/ACT (ICMA), the inflation swaps and floors market adheres to the simple daycount (or 1/1); DO NOT use ACT/ACT in Excel, rather leverage </a:t>
          </a:r>
          <a:r>
            <a:rPr lang="cs-CZ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ql.ActualActual.ISMA</a:t>
          </a:r>
          <a:r>
            <a:rPr lang="cs-CZ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QuantLib</a:t>
          </a:r>
          <a:endParaRPr lang="cs-CZ" sz="1100" b="0" u="non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cs-CZ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Forward inflation</a:t>
          </a:r>
          <a:r>
            <a:rPr lang="cs-CZ" sz="1100" b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 index</a:t>
          </a:r>
          <a:r>
            <a:rPr lang="cs-CZ" sz="1100" b="0" u="none">
              <a:solidFill>
                <a:schemeClr val="dk1"/>
              </a:solidFill>
              <a:latin typeface="+mn-lt"/>
              <a:ea typeface="+mn-ea"/>
              <a:cs typeface="+mn-cs"/>
            </a:rPr>
            <a:t>: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the spot index value is "pushed" forward by the corresponding inflation swap rate; in the case of a divergence from the breakeven inflation rate implied directly by the bond market, given as </a:t>
          </a:r>
          <a:r>
            <a:rPr lang="el-GR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π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= </a:t>
          </a:r>
          <a:r>
            <a:rPr lang="cs-C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cs-CZ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(1+n)^T</a:t>
          </a:r>
          <a:r>
            <a:rPr lang="cs-C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]/[(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1+r)^T</a:t>
          </a:r>
          <a:r>
            <a:rPr lang="cs-C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]^(1/T)</a:t>
          </a:r>
          <a:r>
            <a:rPr lang="cs-CZ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-1, where n is the YTM on a nominal STRIPS bond, r is the real YTM on a inflation-indexed principal STRIPS and T is the time until the matched maturity date in years (assumption: annual compounding), prefer the latter rate and overwrite the Inflation swap rate (%) argument accordingly</a:t>
          </a:r>
        </a:p>
      </xdr:txBody>
    </xdr:sp>
    <xdr:clientData/>
  </xdr:twoCellAnchor>
  <xdr:twoCellAnchor>
    <xdr:from>
      <xdr:col>3</xdr:col>
      <xdr:colOff>355599</xdr:colOff>
      <xdr:row>32</xdr:row>
      <xdr:rowOff>57150</xdr:rowOff>
    </xdr:from>
    <xdr:to>
      <xdr:col>6</xdr:col>
      <xdr:colOff>67127</xdr:colOff>
      <xdr:row>32</xdr:row>
      <xdr:rowOff>57150</xdr:rowOff>
    </xdr:to>
    <xdr:cxnSp macro="">
      <xdr:nvCxnSpPr>
        <xdr:cNvPr id="7" name="Straight Connector 4">
          <a:extLst>
            <a:ext uri="{FF2B5EF4-FFF2-40B4-BE49-F238E27FC236}">
              <a16:creationId xmlns:a16="http://schemas.microsoft.com/office/drawing/2014/main" id="{28633971-93F6-AAED-6C88-AB826CD81A9D}"/>
            </a:ext>
          </a:extLst>
        </xdr:cNvPr>
        <xdr:cNvCxnSpPr/>
      </xdr:nvCxnSpPr>
      <xdr:spPr>
        <a:xfrm rot="600000">
          <a:off x="3416299" y="6159500"/>
          <a:ext cx="1540328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355599</xdr:colOff>
      <xdr:row>30</xdr:row>
      <xdr:rowOff>155121</xdr:rowOff>
    </xdr:from>
    <xdr:to>
      <xdr:col>6</xdr:col>
      <xdr:colOff>67127</xdr:colOff>
      <xdr:row>30</xdr:row>
      <xdr:rowOff>155121</xdr:rowOff>
    </xdr:to>
    <xdr:cxnSp macro="">
      <xdr:nvCxnSpPr>
        <xdr:cNvPr id="8" name="Straight Connector 10">
          <a:extLst>
            <a:ext uri="{FF2B5EF4-FFF2-40B4-BE49-F238E27FC236}">
              <a16:creationId xmlns:a16="http://schemas.microsoft.com/office/drawing/2014/main" id="{D3DA171E-9925-8D89-6AC3-6C05C74B4A95}"/>
            </a:ext>
          </a:extLst>
        </xdr:cNvPr>
        <xdr:cNvCxnSpPr/>
      </xdr:nvCxnSpPr>
      <xdr:spPr>
        <a:xfrm rot="-600000">
          <a:off x="3416299" y="5889171"/>
          <a:ext cx="1540328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38100</xdr:colOff>
      <xdr:row>35</xdr:row>
      <xdr:rowOff>704850</xdr:rowOff>
    </xdr:from>
    <xdr:to>
      <xdr:col>13</xdr:col>
      <xdr:colOff>330426</xdr:colOff>
      <xdr:row>49</xdr:row>
      <xdr:rowOff>146184</xdr:rowOff>
    </xdr:to>
    <xdr:pic>
      <xdr:nvPicPr>
        <xdr:cNvPr id="16" name="Obrázek 15">
          <a:extLst>
            <a:ext uri="{FF2B5EF4-FFF2-40B4-BE49-F238E27FC236}">
              <a16:creationId xmlns:a16="http://schemas.microsoft.com/office/drawing/2014/main" id="{113476DE-0B57-1735-61C8-343FCD80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7200" y="7372350"/>
          <a:ext cx="4388076" cy="2616334"/>
        </a:xfrm>
        <a:prstGeom prst="rect">
          <a:avLst/>
        </a:prstGeom>
        <a:ln w="12700">
          <a:solidFill>
            <a:schemeClr val="bg1">
              <a:lumMod val="85000"/>
            </a:schemeClr>
          </a:solidFill>
        </a:ln>
      </xdr:spPr>
    </xdr:pic>
    <xdr:clientData/>
  </xdr:twoCellAnchor>
  <xdr:twoCellAnchor>
    <xdr:from>
      <xdr:col>3</xdr:col>
      <xdr:colOff>355600</xdr:colOff>
      <xdr:row>42</xdr:row>
      <xdr:rowOff>38101</xdr:rowOff>
    </xdr:from>
    <xdr:to>
      <xdr:col>6</xdr:col>
      <xdr:colOff>67128</xdr:colOff>
      <xdr:row>42</xdr:row>
      <xdr:rowOff>38101</xdr:rowOff>
    </xdr:to>
    <xdr:cxnSp macro="">
      <xdr:nvCxnSpPr>
        <xdr:cNvPr id="20" name="Straight Connector 4">
          <a:extLst>
            <a:ext uri="{FF2B5EF4-FFF2-40B4-BE49-F238E27FC236}">
              <a16:creationId xmlns:a16="http://schemas.microsoft.com/office/drawing/2014/main" id="{14D6DF11-2954-5AFB-8D4F-69A7062D0492}"/>
            </a:ext>
          </a:extLst>
        </xdr:cNvPr>
        <xdr:cNvCxnSpPr/>
      </xdr:nvCxnSpPr>
      <xdr:spPr>
        <a:xfrm rot="600000">
          <a:off x="3416300" y="8566151"/>
          <a:ext cx="1540328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355600</xdr:colOff>
      <xdr:row>40</xdr:row>
      <xdr:rowOff>136072</xdr:rowOff>
    </xdr:from>
    <xdr:to>
      <xdr:col>6</xdr:col>
      <xdr:colOff>67128</xdr:colOff>
      <xdr:row>40</xdr:row>
      <xdr:rowOff>136072</xdr:rowOff>
    </xdr:to>
    <xdr:cxnSp macro="">
      <xdr:nvCxnSpPr>
        <xdr:cNvPr id="21" name="Straight Connector 10">
          <a:extLst>
            <a:ext uri="{FF2B5EF4-FFF2-40B4-BE49-F238E27FC236}">
              <a16:creationId xmlns:a16="http://schemas.microsoft.com/office/drawing/2014/main" id="{FE6F7924-28E0-FE86-DDC9-6FF220C4523B}"/>
            </a:ext>
          </a:extLst>
        </xdr:cNvPr>
        <xdr:cNvCxnSpPr/>
      </xdr:nvCxnSpPr>
      <xdr:spPr>
        <a:xfrm rot="-600000">
          <a:off x="3416300" y="8295822"/>
          <a:ext cx="1540328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32147</xdr:colOff>
      <xdr:row>1</xdr:row>
      <xdr:rowOff>171450</xdr:rowOff>
    </xdr:from>
    <xdr:to>
      <xdr:col>8</xdr:col>
      <xdr:colOff>502304</xdr:colOff>
      <xdr:row>16</xdr:row>
      <xdr:rowOff>171592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8EA36EC2-9B34-6CF9-81EB-35BA9A153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47" y="355600"/>
          <a:ext cx="5010407" cy="2762392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</xdr:colOff>
      <xdr:row>20</xdr:row>
      <xdr:rowOff>12700</xdr:rowOff>
    </xdr:from>
    <xdr:to>
      <xdr:col>8</xdr:col>
      <xdr:colOff>502700</xdr:colOff>
      <xdr:row>37</xdr:row>
      <xdr:rowOff>141805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EDE0F815-27BC-4D32-0801-6B288A0B8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" y="3695700"/>
          <a:ext cx="5011200" cy="3259655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</xdr:colOff>
      <xdr:row>41</xdr:row>
      <xdr:rowOff>19051</xdr:rowOff>
    </xdr:from>
    <xdr:to>
      <xdr:col>8</xdr:col>
      <xdr:colOff>502700</xdr:colOff>
      <xdr:row>59</xdr:row>
      <xdr:rowOff>13258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55841B5D-2920-02F8-1DFE-BD2E74C2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7569201"/>
          <a:ext cx="5011200" cy="3308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88900</xdr:colOff>
      <xdr:row>75</xdr:row>
      <xdr:rowOff>38100</xdr:rowOff>
    </xdr:from>
    <xdr:to>
      <xdr:col>8</xdr:col>
      <xdr:colOff>292100</xdr:colOff>
      <xdr:row>82</xdr:row>
      <xdr:rowOff>63500</xdr:rowOff>
    </xdr:to>
    <xdr:sp macro="" textlink="">
      <xdr:nvSpPr>
        <xdr:cNvPr id="5" name="TextovéPole 4">
          <a:extLst>
            <a:ext uri="{FF2B5EF4-FFF2-40B4-BE49-F238E27FC236}">
              <a16:creationId xmlns:a16="http://schemas.microsoft.com/office/drawing/2014/main" id="{87293DD1-2B9E-1861-1C49-D6D4CE04D8AA}"/>
            </a:ext>
          </a:extLst>
        </xdr:cNvPr>
        <xdr:cNvSpPr txBox="1"/>
      </xdr:nvSpPr>
      <xdr:spPr>
        <a:xfrm>
          <a:off x="88900" y="11455400"/>
          <a:ext cx="4743450" cy="131445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Black Scholes '76: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cs-CZ" sz="1100"/>
            <a:t>Barclays Global Inflation-Linked Products: User's</a:t>
          </a:r>
          <a:r>
            <a:rPr lang="cs-CZ" sz="1100" baseline="0"/>
            <a:t> Guide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cs-CZ" sz="1100" baseline="0"/>
        </a:p>
        <a:p>
          <a:r>
            <a:rPr lang="cs-CZ" sz="1100" baseline="0"/>
            <a:t>Inflation swaps, caps and floors: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cs-CZ" sz="1100"/>
            <a:t>Bloomberg Pricing Inflation Derivatives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cs-CZ" sz="1100"/>
            <a:t>OpenGamma Quantitative</a:t>
          </a:r>
          <a:r>
            <a:rPr lang="cs-CZ" sz="1100" baseline="0"/>
            <a:t> Research</a:t>
          </a:r>
          <a:r>
            <a:rPr lang="cs-CZ" sz="1100"/>
            <a:t> Inflation</a:t>
          </a:r>
          <a:r>
            <a:rPr lang="cs-CZ" sz="1100" baseline="0"/>
            <a:t> Caps and Floors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cs-CZ" sz="1100" baseline="0"/>
            <a:t>Society of Actuaries LPI Swaps: Pricing and Trading</a:t>
          </a:r>
          <a:endParaRPr lang="cs-CZ" sz="1100"/>
        </a:p>
      </xdr:txBody>
    </xdr:sp>
    <xdr:clientData/>
  </xdr:twoCellAnchor>
  <xdr:twoCellAnchor editAs="oneCell">
    <xdr:from>
      <xdr:col>0</xdr:col>
      <xdr:colOff>44450</xdr:colOff>
      <xdr:row>61</xdr:row>
      <xdr:rowOff>19050</xdr:rowOff>
    </xdr:from>
    <xdr:to>
      <xdr:col>10</xdr:col>
      <xdr:colOff>495619</xdr:colOff>
      <xdr:row>70</xdr:row>
      <xdr:rowOff>177893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32EDE94E-92A4-F112-39D9-48C1F4ABA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450" y="11252200"/>
          <a:ext cx="6210619" cy="1816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CA44-893A-4C28-8895-B721C11D65C9}">
  <dimension ref="B2:O49"/>
  <sheetViews>
    <sheetView showGridLines="0" showRowColHeaders="0" tabSelected="1" topLeftCell="A29" workbookViewId="0">
      <selection activeCell="C25" sqref="C25"/>
    </sheetView>
  </sheetViews>
  <sheetFormatPr defaultRowHeight="14.5" x14ac:dyDescent="0.35"/>
  <cols>
    <col min="1" max="1" width="3.08984375" customWidth="1"/>
    <col min="2" max="2" width="27.6328125" customWidth="1"/>
    <col min="3" max="3" width="13.08984375" customWidth="1"/>
    <col min="8" max="8" width="11.36328125" bestFit="1" customWidth="1"/>
    <col min="10" max="10" width="12.36328125" bestFit="1" customWidth="1"/>
  </cols>
  <sheetData>
    <row r="2" spans="2:4" ht="28.5" x14ac:dyDescent="0.65">
      <c r="B2" s="9" t="s">
        <v>5</v>
      </c>
      <c r="C2" s="8"/>
      <c r="D2" s="8"/>
    </row>
    <row r="3" spans="2:4" x14ac:dyDescent="0.35">
      <c r="C3" s="1"/>
    </row>
    <row r="4" spans="2:4" x14ac:dyDescent="0.35">
      <c r="C4" s="1"/>
    </row>
    <row r="17" spans="2:10" ht="15" thickBot="1" x14ac:dyDescent="0.4"/>
    <row r="18" spans="2:10" ht="15" thickBot="1" x14ac:dyDescent="0.4">
      <c r="B18" s="34" t="s">
        <v>29</v>
      </c>
      <c r="C18" s="17"/>
    </row>
    <row r="20" spans="2:10" ht="15" thickBot="1" x14ac:dyDescent="0.4">
      <c r="B20" s="2" t="s">
        <v>11</v>
      </c>
    </row>
    <row r="21" spans="2:10" x14ac:dyDescent="0.35">
      <c r="B21" s="3" t="s">
        <v>0</v>
      </c>
      <c r="C21" s="13">
        <v>46218</v>
      </c>
      <c r="H21" s="1"/>
    </row>
    <row r="22" spans="2:10" x14ac:dyDescent="0.35">
      <c r="B22" s="5" t="s">
        <v>1</v>
      </c>
      <c r="C22" s="16">
        <v>48044</v>
      </c>
      <c r="H22" s="1"/>
      <c r="J22" s="12"/>
    </row>
    <row r="23" spans="2:10" x14ac:dyDescent="0.35">
      <c r="B23" s="5" t="s">
        <v>12</v>
      </c>
      <c r="C23" s="18">
        <v>100</v>
      </c>
    </row>
    <row r="24" spans="2:10" x14ac:dyDescent="0.35">
      <c r="B24" s="5" t="s">
        <v>6</v>
      </c>
      <c r="C24" s="14">
        <v>0.04</v>
      </c>
      <c r="H24" s="11"/>
    </row>
    <row r="25" spans="2:10" x14ac:dyDescent="0.35">
      <c r="B25" s="5" t="s">
        <v>7</v>
      </c>
      <c r="C25" s="14">
        <v>0.03</v>
      </c>
      <c r="J25" s="1"/>
    </row>
    <row r="26" spans="2:10" ht="15" thickBot="1" x14ac:dyDescent="0.4">
      <c r="B26" s="7" t="s">
        <v>3</v>
      </c>
      <c r="C26" s="15">
        <v>1</v>
      </c>
      <c r="J26" s="1"/>
    </row>
    <row r="29" spans="2:10" ht="15" thickBot="1" x14ac:dyDescent="0.4">
      <c r="B29" s="2" t="s">
        <v>10</v>
      </c>
    </row>
    <row r="30" spans="2:10" x14ac:dyDescent="0.35">
      <c r="B30" s="3" t="s">
        <v>2</v>
      </c>
      <c r="C30" s="4">
        <f>YEARFRAC(C21,C22,3)</f>
        <v>5.0027397260273974</v>
      </c>
    </row>
    <row r="31" spans="2:10" x14ac:dyDescent="0.35">
      <c r="B31" s="5" t="s">
        <v>4</v>
      </c>
      <c r="C31" s="6">
        <f>C26*(1+C25)^C30</f>
        <v>1.159367959616866</v>
      </c>
    </row>
    <row r="32" spans="2:10" x14ac:dyDescent="0.35">
      <c r="B32" s="5" t="s">
        <v>18</v>
      </c>
      <c r="C32" s="6">
        <v>1</v>
      </c>
    </row>
    <row r="33" spans="2:15" x14ac:dyDescent="0.35">
      <c r="B33" s="5" t="s">
        <v>8</v>
      </c>
      <c r="C33" s="10">
        <f>(C26/C32)^(1/C30)-1</f>
        <v>0</v>
      </c>
    </row>
    <row r="34" spans="2:15" ht="15" customHeight="1" thickBot="1" x14ac:dyDescent="0.4">
      <c r="B34" s="7" t="s">
        <v>9</v>
      </c>
      <c r="C34" s="19">
        <v>4.4999999999999998E-2</v>
      </c>
    </row>
    <row r="35" spans="2:15" ht="15" customHeight="1" thickBot="1" x14ac:dyDescent="0.4"/>
    <row r="36" spans="2:15" ht="58.5" customHeight="1" thickBot="1" x14ac:dyDescent="0.4">
      <c r="B36" s="35" t="str">
        <f>"Retrieve the shifted-log-normal volatility implied by the zero-coupon inflation-indexed floor maturing in " &amp; C30 &amp; " years with an index option strike rate of "&amp; C33*100 &amp; " %."</f>
        <v>Retrieve the shifted-log-normal volatility implied by the zero-coupon inflation-indexed floor maturing in 5.0027397260274 years with an index option strike rate of 0 %.</v>
      </c>
      <c r="C36" s="36"/>
    </row>
    <row r="37" spans="2:15" x14ac:dyDescent="0.35">
      <c r="B37" s="37"/>
      <c r="C37" s="37"/>
    </row>
    <row r="39" spans="2:15" ht="15" thickBot="1" x14ac:dyDescent="0.4">
      <c r="B39" s="2" t="s">
        <v>19</v>
      </c>
    </row>
    <row r="40" spans="2:15" ht="15" thickTop="1" x14ac:dyDescent="0.35">
      <c r="B40" s="23" t="s">
        <v>13</v>
      </c>
      <c r="C40" s="24">
        <f>EXP(-C24*C30)</f>
        <v>0.81864103407603583</v>
      </c>
    </row>
    <row r="41" spans="2:15" x14ac:dyDescent="0.35">
      <c r="B41" s="20" t="s">
        <v>14</v>
      </c>
      <c r="C41" s="25">
        <f>(LN((C31*C23)/(C32*C23))+((C34^2)/2)*C30)/(C34*(C30^(1/2)))</f>
        <v>1.5195163564620182</v>
      </c>
    </row>
    <row r="42" spans="2:15" x14ac:dyDescent="0.35">
      <c r="B42" s="21" t="s">
        <v>15</v>
      </c>
      <c r="C42" s="26">
        <f>NORMSDIST(-C41)</f>
        <v>6.4316287051282145E-2</v>
      </c>
    </row>
    <row r="43" spans="2:15" x14ac:dyDescent="0.35">
      <c r="B43" s="22" t="s">
        <v>16</v>
      </c>
      <c r="C43" s="27">
        <f>C41-C34*(C30^(1/2))</f>
        <v>1.4188657332885599</v>
      </c>
    </row>
    <row r="44" spans="2:15" ht="15" thickBot="1" x14ac:dyDescent="0.4">
      <c r="B44" s="28" t="s">
        <v>17</v>
      </c>
      <c r="C44" s="29">
        <f>NORMSDIST(-C43)</f>
        <v>7.7969082076359164E-2</v>
      </c>
    </row>
    <row r="45" spans="2:15" ht="15" thickTop="1" x14ac:dyDescent="0.35"/>
    <row r="47" spans="2:15" ht="15" thickBot="1" x14ac:dyDescent="0.4">
      <c r="B47" s="2" t="s">
        <v>21</v>
      </c>
      <c r="O47" t="s">
        <v>30</v>
      </c>
    </row>
    <row r="48" spans="2:15" x14ac:dyDescent="0.35">
      <c r="B48" s="30" t="s">
        <v>28</v>
      </c>
      <c r="C48" s="31">
        <f>C40*((C32*C23)*C44-(C31*C23)*C42)</f>
        <v>0.27857041187726095</v>
      </c>
    </row>
    <row r="49" spans="2:3" ht="15" thickBot="1" x14ac:dyDescent="0.4">
      <c r="B49" s="32" t="s">
        <v>20</v>
      </c>
      <c r="C49" s="33">
        <f>C44</f>
        <v>7.7969082076359164E-2</v>
      </c>
    </row>
  </sheetData>
  <mergeCells count="2">
    <mergeCell ref="B36:C36"/>
    <mergeCell ref="B37:C37"/>
  </mergeCells>
  <pageMargins left="0.7" right="0.7" top="0.78740157499999996" bottom="0.78740157499999996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4DFC-71BC-4011-8165-FA163E49E4F3}">
  <dimension ref="B2:L75"/>
  <sheetViews>
    <sheetView showGridLines="0" topLeftCell="A19" workbookViewId="0">
      <selection activeCell="Q72" sqref="Q72"/>
    </sheetView>
  </sheetViews>
  <sheetFormatPr defaultRowHeight="14.5" x14ac:dyDescent="0.35"/>
  <cols>
    <col min="1" max="1" width="3.90625" customWidth="1"/>
  </cols>
  <sheetData>
    <row r="2" spans="2:10" x14ac:dyDescent="0.35">
      <c r="B2" s="2" t="s">
        <v>22</v>
      </c>
    </row>
    <row r="14" spans="2:10" x14ac:dyDescent="0.35">
      <c r="J14" t="s">
        <v>23</v>
      </c>
    </row>
    <row r="20" spans="2:2" x14ac:dyDescent="0.35">
      <c r="B20" s="2" t="s">
        <v>24</v>
      </c>
    </row>
    <row r="36" spans="2:10" x14ac:dyDescent="0.35">
      <c r="J36" t="s">
        <v>25</v>
      </c>
    </row>
    <row r="41" spans="2:10" x14ac:dyDescent="0.35">
      <c r="B41" s="2" t="s">
        <v>26</v>
      </c>
    </row>
    <row r="57" spans="2:10" x14ac:dyDescent="0.35">
      <c r="J57" t="s">
        <v>25</v>
      </c>
    </row>
    <row r="61" spans="2:10" x14ac:dyDescent="0.35">
      <c r="B61" s="2" t="s">
        <v>31</v>
      </c>
    </row>
    <row r="70" spans="2:12" x14ac:dyDescent="0.35">
      <c r="L70" t="s">
        <v>25</v>
      </c>
    </row>
    <row r="75" spans="2:12" x14ac:dyDescent="0.35">
      <c r="B75" s="2" t="s">
        <v>27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Calculator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Píša</dc:creator>
  <cp:lastModifiedBy>Jan Píša</cp:lastModifiedBy>
  <dcterms:created xsi:type="dcterms:W3CDTF">2026-07-09T18:19:13Z</dcterms:created>
  <dcterms:modified xsi:type="dcterms:W3CDTF">2026-08-09T22:54:31Z</dcterms:modified>
</cp:coreProperties>
</file>