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cie\OneDrive\Pulpit\"/>
    </mc:Choice>
  </mc:AlternateContent>
  <xr:revisionPtr revIDLastSave="0" documentId="13_ncr:1_{EE241777-31EF-4662-ADE9-67CE3C75DE18}" xr6:coauthVersionLast="47" xr6:coauthVersionMax="47" xr10:uidLastSave="{00000000-0000-0000-0000-000000000000}"/>
  <bookViews>
    <workbookView xWindow="38280" yWindow="2385" windowWidth="29040" windowHeight="15720" xr2:uid="{00000000-000D-0000-FFFF-FFFF00000000}"/>
  </bookViews>
  <sheets>
    <sheet name="Korelacja Spearman'a" sheetId="1" r:id="rId1"/>
    <sheet name="Arkusz z surowymi odpowiedziam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D23" i="1"/>
  <c r="N13" i="1" s="1"/>
  <c r="C23" i="1"/>
  <c r="N12" i="1" s="1"/>
  <c r="I23" i="1" l="1"/>
  <c r="J23" i="1"/>
  <c r="N18" i="1" s="1"/>
</calcChain>
</file>

<file path=xl/sharedStrings.xml><?xml version="1.0" encoding="utf-8"?>
<sst xmlns="http://schemas.openxmlformats.org/spreadsheetml/2006/main" count="32" uniqueCount="32">
  <si>
    <t>Czy słuchając muzyki podczas nauki, lepiej koncentrujesz się nad tym czego się uczysz?</t>
  </si>
  <si>
    <t>porządek X</t>
  </si>
  <si>
    <t>X</t>
  </si>
  <si>
    <t>Y</t>
  </si>
  <si>
    <t>porządek Y</t>
  </si>
  <si>
    <t>Rangi X</t>
  </si>
  <si>
    <t>Rangi Y</t>
  </si>
  <si>
    <t>di=Rx-Ry</t>
  </si>
  <si>
    <t>(Rx-Ry)^2</t>
  </si>
  <si>
    <t>X - czas słuchania muzyki podczas nauki (gdzie 0 to w ogóle, a 9 to cały czas)</t>
  </si>
  <si>
    <t>Y - poziom koncentracji podczas nauki(gdzie 0 to bardzo niski, a 9 to bardzo wysoki</t>
  </si>
  <si>
    <t>rs =</t>
  </si>
  <si>
    <t>SUMA</t>
  </si>
  <si>
    <t>Wykonałem badanie mierzące zależność pomiędzy czasem słuchania muzyki podczas nauki, a poziomem koncentracji podczas nauki. W badaniu wzięło udział kilkunastu ankietowanych w przedziale 20-30lat. (link do ankiety:https://forms.gle/jv6LcRceZJ3acDGX7)</t>
  </si>
  <si>
    <t>Sygnatura czasowa</t>
  </si>
  <si>
    <t>Czas słuchania muzyki podczas nauki</t>
  </si>
  <si>
    <t>Poziom zachowania koncentracji podczas nauki</t>
  </si>
  <si>
    <t xml:space="preserve">Odpowiedzi surowej ankiety znajdują się na drugim akruszu </t>
  </si>
  <si>
    <t>Mediana R(x):</t>
  </si>
  <si>
    <t>Mediana R(y):</t>
  </si>
  <si>
    <t>Dominanta R(x):</t>
  </si>
  <si>
    <t>2, 8 oraz 13</t>
  </si>
  <si>
    <t>Dominanta R(y):</t>
  </si>
  <si>
    <t>Wartość R^2 = 0,34 oznacza, że model wyjaśnia tylko 34% zmienności w danych</t>
  </si>
  <si>
    <t>Średnia X:</t>
  </si>
  <si>
    <t>Średnia Y:</t>
  </si>
  <si>
    <t>Mediana X:</t>
  </si>
  <si>
    <t>Mediana Y:</t>
  </si>
  <si>
    <t>1, 5, 9</t>
  </si>
  <si>
    <t>Dominanta X:</t>
  </si>
  <si>
    <t>Dominanta Y:</t>
  </si>
  <si>
    <t>Współczynnik korelacji Spearmana wynoszący 0,54 wskazuje na umiarkowaną dodatnią zależność między słuchaniem muzyki a koncentracją podczas nauki. Oznacza to, że osoby, które słuchają muzyki, mogą mieć nieco lepszą koncentrację, ale zależność nie jest silna. Wynik sugeruje, że słuchanie muzyki może być jednym z czynników wpływających na koncentrację, jednak efekty mogą różnić się w zależności od indywidualnych preferencji i okoliczności nauki.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</si>
</sst>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charset val="238"/>
      <scheme val="minor"/>
    </font>
    <font>
      <sz val="14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6"/>
      <color theme="1"/>
      <name val="Aptos Display"/>
      <family val="2"/>
      <charset val="238"/>
    </font>
    <font>
      <b/>
      <sz val="16"/>
      <color theme="1"/>
      <name val="Century Gothic"/>
      <family val="2"/>
      <charset val="238"/>
      <scheme val="minor"/>
    </font>
    <font>
      <sz val="11"/>
      <color theme="1"/>
      <name val="Aptos Black"/>
      <family val="2"/>
    </font>
    <font>
      <b/>
      <sz val="28"/>
      <color theme="1"/>
      <name val="Aptos Black"/>
      <family val="2"/>
    </font>
    <font>
      <b/>
      <sz val="20"/>
      <color theme="1"/>
      <name val="Aptos Black"/>
      <family val="2"/>
    </font>
    <font>
      <b/>
      <sz val="12"/>
      <color theme="1"/>
      <name val="Aptos Display"/>
      <family val="2"/>
      <charset val="238"/>
    </font>
    <font>
      <b/>
      <sz val="14"/>
      <color theme="1"/>
      <name val="Century Gothic"/>
      <family val="2"/>
      <charset val="238"/>
      <scheme val="minor"/>
    </font>
    <font>
      <b/>
      <sz val="11"/>
      <color theme="1"/>
      <name val="Aptos Display"/>
      <family val="2"/>
    </font>
    <font>
      <sz val="14"/>
      <color theme="1"/>
      <name val="Century Gothic"/>
      <family val="2"/>
      <charset val="238"/>
      <scheme val="minor"/>
    </font>
    <font>
      <sz val="10"/>
      <color rgb="FFFFFFFF"/>
      <name val="Roboto"/>
    </font>
    <font>
      <sz val="10"/>
      <color rgb="FF434343"/>
      <name val="Roboto"/>
    </font>
    <font>
      <sz val="16"/>
      <color theme="1"/>
      <name val="Aptos"/>
      <family val="2"/>
    </font>
    <font>
      <sz val="11"/>
      <color theme="1"/>
      <name val="Aptos Display"/>
      <family val="2"/>
    </font>
  </fonts>
  <fills count="13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3" fillId="0" borderId="0" xfId="0" applyFont="1" applyAlignment="1">
      <alignment horizontal="center" vertical="top"/>
    </xf>
    <xf numFmtId="0" fontId="0" fillId="2" borderId="0" xfId="0" applyFill="1"/>
    <xf numFmtId="0" fontId="14" fillId="3" borderId="1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22" fontId="15" fillId="4" borderId="4" xfId="0" applyNumberFormat="1" applyFont="1" applyFill="1" applyBorder="1" applyAlignment="1">
      <alignment horizontal="right" vertical="center" wrapText="1"/>
    </xf>
    <xf numFmtId="22" fontId="15" fillId="5" borderId="7" xfId="0" applyNumberFormat="1" applyFont="1" applyFill="1" applyBorder="1" applyAlignment="1">
      <alignment horizontal="right" vertical="center" wrapText="1"/>
    </xf>
    <xf numFmtId="22" fontId="15" fillId="5" borderId="9" xfId="0" applyNumberFormat="1" applyFont="1" applyFill="1" applyBorder="1" applyAlignment="1">
      <alignment horizontal="right" vertical="center" wrapText="1"/>
    </xf>
    <xf numFmtId="0" fontId="0" fillId="2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7" fillId="2" borderId="0" xfId="0" applyFont="1" applyFill="1"/>
    <xf numFmtId="0" fontId="15" fillId="4" borderId="5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left" vertical="top"/>
    </xf>
    <xf numFmtId="0" fontId="13" fillId="7" borderId="0" xfId="0" applyFont="1" applyFill="1" applyAlignment="1">
      <alignment horizontal="center" vertical="top"/>
    </xf>
    <xf numFmtId="0" fontId="13" fillId="7" borderId="0" xfId="0" applyFont="1" applyFill="1" applyAlignment="1">
      <alignment horizontal="left" vertical="top"/>
    </xf>
    <xf numFmtId="0" fontId="11" fillId="0" borderId="0" xfId="0" applyFont="1" applyFill="1"/>
    <xf numFmtId="0" fontId="16" fillId="8" borderId="0" xfId="0" applyFont="1" applyFill="1" applyAlignment="1">
      <alignment horizontal="center" vertical="center" wrapText="1"/>
    </xf>
    <xf numFmtId="0" fontId="0" fillId="9" borderId="0" xfId="0" applyFill="1"/>
    <xf numFmtId="0" fontId="4" fillId="9" borderId="0" xfId="0" applyFont="1" applyFill="1" applyAlignment="1">
      <alignment horizontal="right"/>
    </xf>
    <xf numFmtId="0" fontId="4" fillId="9" borderId="0" xfId="0" applyFont="1" applyFill="1" applyAlignment="1">
      <alignment horizontal="left"/>
    </xf>
    <xf numFmtId="0" fontId="0" fillId="10" borderId="0" xfId="0" applyFill="1"/>
    <xf numFmtId="0" fontId="9" fillId="10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10" fillId="10" borderId="0" xfId="0" applyFont="1" applyFill="1"/>
    <xf numFmtId="0" fontId="5" fillId="10" borderId="0" xfId="0" applyFont="1" applyFill="1"/>
    <xf numFmtId="0" fontId="6" fillId="10" borderId="0" xfId="0" applyFont="1" applyFill="1"/>
    <xf numFmtId="0" fontId="1" fillId="10" borderId="0" xfId="0" applyFont="1" applyFill="1"/>
    <xf numFmtId="0" fontId="3" fillId="11" borderId="0" xfId="0" applyFont="1" applyFill="1" applyAlignment="1">
      <alignment horizontal="center" vertical="center" wrapText="1"/>
    </xf>
    <xf numFmtId="0" fontId="0" fillId="12" borderId="0" xfId="0" applyFill="1"/>
    <xf numFmtId="0" fontId="0" fillId="12" borderId="0" xfId="0" applyFill="1" applyAlignment="1">
      <alignment horizontal="right"/>
    </xf>
    <xf numFmtId="0" fontId="12" fillId="12" borderId="0" xfId="0" applyFont="1" applyFill="1"/>
    <xf numFmtId="0" fontId="17" fillId="12" borderId="0" xfId="0" applyFont="1" applyFill="1"/>
  </cellXfs>
  <cellStyles count="1">
    <cellStyle name="Normal" xfId="0" builtinId="0"/>
  </cellStyles>
  <dxfs count="19">
    <dxf>
      <fill>
        <patternFill patternType="solid">
          <fgColor indexed="64"/>
          <bgColor theme="6" tint="0.399975585192419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theme="6" tint="0.399975585192419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theme="6" tint="0.399975585192419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family val="2"/>
        <charset val="238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0000"/>
                      <a:lumMod val="100000"/>
                    </a:schemeClr>
                  </a:gs>
                  <a:gs pos="50000">
                    <a:schemeClr val="accent1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1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l">
                  <a:rot lat="0" lon="0" rev="4200000"/>
                </a:lightRig>
              </a:scene3d>
              <a:sp3d prstMaterial="flat">
                <a:bevelT w="50800" h="63500" prst="riblet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'Korelacja Spearman''a'!$C$9:$C$22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xVal>
          <c:yVal>
            <c:numRef>
              <c:f>'Korelacja Spearman''a'!$D$9:$D$22</c:f>
              <c:numCache>
                <c:formatCode>General</c:formatCode>
                <c:ptCount val="1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C-49CF-A1D4-425CA327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52880"/>
        <c:axId val="474653360"/>
      </c:scatterChart>
      <c:valAx>
        <c:axId val="4746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słuchania muzyki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53360"/>
        <c:crosses val="autoZero"/>
        <c:crossBetween val="midCat"/>
      </c:valAx>
      <c:valAx>
        <c:axId val="4746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koncentracji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179294</xdr:rowOff>
    </xdr:from>
    <xdr:to>
      <xdr:col>10</xdr:col>
      <xdr:colOff>0</xdr:colOff>
      <xdr:row>40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0C9E6-39FF-F512-80D2-E3ADCF8CB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A9851-C0EB-4219-A85F-22354D1E0E24}" name="Obliczenia" displayName="Obliczenia" ref="C8:J23" totalsRowCount="1" headerRowDxfId="9" dataDxfId="18" totalsRowDxfId="0">
  <autoFilter ref="C8:J22" xr:uid="{FAAA9851-C0EB-4219-A85F-22354D1E0E24}"/>
  <sortState xmlns:xlrd2="http://schemas.microsoft.com/office/spreadsheetml/2017/richdata2" ref="C9:J22">
    <sortCondition ref="E8:E22"/>
  </sortState>
  <tableColumns count="8">
    <tableColumn id="1" xr3:uid="{328BDA89-D54A-4510-8540-1593435B1BE5}" name="X" totalsRowFunction="sum" dataDxfId="17" totalsRowDxfId="8"/>
    <tableColumn id="2" xr3:uid="{A2116E12-B634-4E00-AF79-8973161650FC}" name="Y" totalsRowFunction="sum" dataDxfId="16" totalsRowDxfId="7"/>
    <tableColumn id="3" xr3:uid="{C294C629-F633-44F2-9D72-B8E324A7964E}" name="porządek X" dataDxfId="15" totalsRowDxfId="6"/>
    <tableColumn id="4" xr3:uid="{AD826813-1C10-4A62-BF34-84BA75D5A61D}" name="porządek Y" dataDxfId="14" totalsRowDxfId="5"/>
    <tableColumn id="5" xr3:uid="{397975D2-3608-4C54-89BD-D6A9D2D0427E}" name="Rangi X" totalsRowFunction="sum" dataDxfId="13" totalsRowDxfId="4"/>
    <tableColumn id="6" xr3:uid="{9570299D-D4A3-4013-987A-4721D00A2629}" name="Rangi Y" totalsRowFunction="sum" dataDxfId="12" totalsRowDxfId="3"/>
    <tableColumn id="7" xr3:uid="{EE8B6848-7558-4C52-A9DA-E87F967F3D08}" name="di=Rx-Ry" totalsRowFunction="sum" dataDxfId="11" totalsRowDxfId="2">
      <calculatedColumnFormula>Obliczenia[[#This Row],[Rangi X]]-Obliczenia[[#This Row],[Rangi Y]]</calculatedColumnFormula>
    </tableColumn>
    <tableColumn id="8" xr3:uid="{5ED4FF89-3CDC-4F04-82A9-4A8DFC4DEF07}" name="(Rx-Ry)^2" totalsRowFunction="sum" dataDxfId="10" totalsRowDxfId="1">
      <calculatedColumnFormula>Obliczenia[[#This Row],[di=Rx-Ry]]^2</calculatedColumnFormula>
    </tableColumn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tabSelected="1" zoomScale="85" zoomScaleNormal="85" workbookViewId="0">
      <selection activeCell="M31" sqref="M31"/>
    </sheetView>
  </sheetViews>
  <sheetFormatPr defaultRowHeight="16.5" x14ac:dyDescent="0.3"/>
  <cols>
    <col min="3" max="4" width="10.875" customWidth="1"/>
    <col min="5" max="6" width="18.375" customWidth="1"/>
    <col min="7" max="8" width="14" customWidth="1"/>
    <col min="9" max="9" width="15.75" customWidth="1"/>
    <col min="10" max="10" width="16.75" customWidth="1"/>
    <col min="13" max="13" width="15.875" customWidth="1"/>
    <col min="14" max="14" width="20.375" customWidth="1"/>
  </cols>
  <sheetData>
    <row r="1" spans="1:32" s="28" customFormat="1" x14ac:dyDescent="0.3">
      <c r="A1"/>
    </row>
    <row r="2" spans="1:32" s="28" customFormat="1" ht="36" customHeight="1" x14ac:dyDescent="0.3">
      <c r="A2"/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Z2" s="29"/>
      <c r="AA2" s="29"/>
      <c r="AB2" s="29"/>
      <c r="AC2" s="29"/>
      <c r="AD2" s="29"/>
      <c r="AE2" s="29"/>
      <c r="AF2" s="29"/>
    </row>
    <row r="3" spans="1:32" s="28" customFormat="1" ht="15" customHeight="1" x14ac:dyDescent="0.3">
      <c r="A3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32" s="28" customFormat="1" ht="21" x14ac:dyDescent="0.35">
      <c r="A4"/>
      <c r="B4" s="31" t="s">
        <v>13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3"/>
      <c r="Y4" s="33"/>
      <c r="Z4" s="33"/>
      <c r="AA4" s="33"/>
      <c r="AB4" s="33"/>
      <c r="AC4" s="33"/>
      <c r="AD4" s="34"/>
      <c r="AE4" s="34"/>
      <c r="AF4" s="34"/>
    </row>
    <row r="5" spans="1:32" s="36" customFormat="1" x14ac:dyDescent="0.3">
      <c r="A5"/>
      <c r="C5" s="38" t="s">
        <v>9</v>
      </c>
      <c r="D5" s="39"/>
      <c r="E5" s="39"/>
      <c r="F5" s="39"/>
      <c r="G5" s="39"/>
    </row>
    <row r="6" spans="1:32" s="36" customFormat="1" x14ac:dyDescent="0.3">
      <c r="A6"/>
      <c r="C6" s="38" t="s">
        <v>10</v>
      </c>
      <c r="D6" s="39"/>
      <c r="E6" s="39"/>
      <c r="F6" s="39"/>
      <c r="G6" s="39"/>
    </row>
    <row r="7" spans="1:32" s="36" customFormat="1" x14ac:dyDescent="0.3">
      <c r="A7"/>
      <c r="C7" s="38" t="s">
        <v>17</v>
      </c>
      <c r="D7" s="39"/>
      <c r="E7" s="39"/>
      <c r="F7" s="39"/>
      <c r="G7" s="39"/>
    </row>
    <row r="8" spans="1:32" s="10" customFormat="1" ht="18" x14ac:dyDescent="0.3">
      <c r="A8"/>
      <c r="B8" s="36"/>
      <c r="C8" s="20" t="s">
        <v>2</v>
      </c>
      <c r="D8" s="20" t="s">
        <v>3</v>
      </c>
      <c r="E8" s="20" t="s">
        <v>1</v>
      </c>
      <c r="F8" s="20" t="s">
        <v>4</v>
      </c>
      <c r="G8" s="20" t="s">
        <v>5</v>
      </c>
      <c r="H8" s="20" t="s">
        <v>6</v>
      </c>
      <c r="I8" s="20" t="s">
        <v>7</v>
      </c>
      <c r="J8" s="20" t="s">
        <v>8</v>
      </c>
      <c r="M8" s="10" t="s">
        <v>18</v>
      </c>
      <c r="N8" s="11">
        <v>7.5</v>
      </c>
    </row>
    <row r="9" spans="1:32" s="2" customFormat="1" ht="18" x14ac:dyDescent="0.3">
      <c r="A9"/>
      <c r="B9" s="36">
        <v>1</v>
      </c>
      <c r="C9" s="1">
        <v>1</v>
      </c>
      <c r="D9" s="1">
        <v>9</v>
      </c>
      <c r="E9" s="1">
        <v>1</v>
      </c>
      <c r="F9" s="1">
        <v>13</v>
      </c>
      <c r="G9" s="1">
        <v>2</v>
      </c>
      <c r="H9" s="1">
        <v>13.5</v>
      </c>
      <c r="I9" s="1">
        <f>Obliczenia[[#This Row],[Rangi X]]-Obliczenia[[#This Row],[Rangi Y]]</f>
        <v>-11.5</v>
      </c>
      <c r="J9" s="1">
        <f>Obliczenia[[#This Row],[di=Rx-Ry]]^2</f>
        <v>132.25</v>
      </c>
      <c r="K9" s="12"/>
      <c r="M9" s="2" t="s">
        <v>19</v>
      </c>
      <c r="N9" s="9">
        <v>7.5</v>
      </c>
    </row>
    <row r="10" spans="1:32" s="10" customFormat="1" ht="18" x14ac:dyDescent="0.3">
      <c r="A10"/>
      <c r="B10" s="36">
        <v>2</v>
      </c>
      <c r="C10" s="1">
        <v>1</v>
      </c>
      <c r="D10" s="1">
        <v>1</v>
      </c>
      <c r="E10" s="1">
        <v>2</v>
      </c>
      <c r="F10" s="1">
        <v>1</v>
      </c>
      <c r="G10" s="1">
        <v>2</v>
      </c>
      <c r="H10" s="1">
        <v>1.5</v>
      </c>
      <c r="I10" s="1">
        <f>Obliczenia[[#This Row],[Rangi X]]-Obliczenia[[#This Row],[Rangi Y]]</f>
        <v>0.5</v>
      </c>
      <c r="J10" s="1">
        <f>Obliczenia[[#This Row],[di=Rx-Ry]]^2</f>
        <v>0.25</v>
      </c>
      <c r="M10" s="10" t="s">
        <v>20</v>
      </c>
      <c r="N10" s="10" t="s">
        <v>21</v>
      </c>
    </row>
    <row r="11" spans="1:32" s="2" customFormat="1" ht="18" x14ac:dyDescent="0.3">
      <c r="A11"/>
      <c r="B11" s="36">
        <v>3</v>
      </c>
      <c r="C11" s="1">
        <v>1</v>
      </c>
      <c r="D11" s="1">
        <v>1</v>
      </c>
      <c r="E11" s="1">
        <v>3</v>
      </c>
      <c r="F11" s="1">
        <v>2</v>
      </c>
      <c r="G11" s="1">
        <v>2</v>
      </c>
      <c r="H11" s="1">
        <v>1.5</v>
      </c>
      <c r="I11" s="1">
        <f>Obliczenia[[#This Row],[Rangi X]]-Obliczenia[[#This Row],[Rangi Y]]</f>
        <v>0.5</v>
      </c>
      <c r="J11" s="1">
        <f>Obliczenia[[#This Row],[di=Rx-Ry]]^2</f>
        <v>0.25</v>
      </c>
      <c r="M11" s="2" t="s">
        <v>22</v>
      </c>
      <c r="N11" s="9">
        <v>5</v>
      </c>
    </row>
    <row r="12" spans="1:32" s="10" customFormat="1" ht="18" x14ac:dyDescent="0.3">
      <c r="A12"/>
      <c r="B12" s="36">
        <v>4</v>
      </c>
      <c r="C12" s="1">
        <v>2</v>
      </c>
      <c r="D12" s="1">
        <v>4</v>
      </c>
      <c r="E12" s="1">
        <v>4</v>
      </c>
      <c r="F12" s="1">
        <v>3</v>
      </c>
      <c r="G12" s="1">
        <v>4.5</v>
      </c>
      <c r="H12" s="1">
        <v>3</v>
      </c>
      <c r="I12" s="1">
        <f>Obliczenia[[#This Row],[Rangi X]]-Obliczenia[[#This Row],[Rangi Y]]</f>
        <v>1.5</v>
      </c>
      <c r="J12" s="1">
        <f>Obliczenia[[#This Row],[di=Rx-Ry]]^2</f>
        <v>2.25</v>
      </c>
      <c r="M12" s="10" t="s">
        <v>24</v>
      </c>
      <c r="N12" s="11">
        <f>ROUND(Obliczenia[[#Totals],[X]]/B22,2)</f>
        <v>4.79</v>
      </c>
    </row>
    <row r="13" spans="1:32" s="2" customFormat="1" ht="18" x14ac:dyDescent="0.3">
      <c r="A13"/>
      <c r="B13" s="36">
        <v>5</v>
      </c>
      <c r="C13" s="1">
        <v>2</v>
      </c>
      <c r="D13" s="1">
        <v>5</v>
      </c>
      <c r="E13" s="1">
        <v>5</v>
      </c>
      <c r="F13" s="1">
        <v>4</v>
      </c>
      <c r="G13" s="1">
        <v>4.5</v>
      </c>
      <c r="H13" s="1">
        <v>5</v>
      </c>
      <c r="I13" s="1">
        <f>Obliczenia[[#This Row],[Rangi X]]-Obliczenia[[#This Row],[Rangi Y]]</f>
        <v>-0.5</v>
      </c>
      <c r="J13" s="1">
        <f>Obliczenia[[#This Row],[di=Rx-Ry]]^2</f>
        <v>0.25</v>
      </c>
      <c r="M13" s="2" t="s">
        <v>25</v>
      </c>
      <c r="N13" s="9">
        <f>ROUND(Obliczenia[[#Totals],[Y]]/B22,2)</f>
        <v>5.79</v>
      </c>
    </row>
    <row r="14" spans="1:32" s="10" customFormat="1" ht="18" x14ac:dyDescent="0.3">
      <c r="A14"/>
      <c r="B14" s="36">
        <v>6</v>
      </c>
      <c r="C14" s="1">
        <v>3</v>
      </c>
      <c r="D14" s="1">
        <v>6</v>
      </c>
      <c r="E14" s="1">
        <v>6</v>
      </c>
      <c r="F14" s="1">
        <v>7</v>
      </c>
      <c r="G14" s="1">
        <v>6</v>
      </c>
      <c r="H14" s="1">
        <v>7.5</v>
      </c>
      <c r="I14" s="1">
        <f>Obliczenia[[#This Row],[Rangi X]]-Obliczenia[[#This Row],[Rangi Y]]</f>
        <v>-1.5</v>
      </c>
      <c r="J14" s="1">
        <f>Obliczenia[[#This Row],[di=Rx-Ry]]^2</f>
        <v>2.25</v>
      </c>
      <c r="M14" s="10" t="s">
        <v>26</v>
      </c>
      <c r="N14" s="11">
        <v>5</v>
      </c>
    </row>
    <row r="15" spans="1:32" s="2" customFormat="1" ht="18" x14ac:dyDescent="0.3">
      <c r="A15"/>
      <c r="B15" s="36">
        <v>7</v>
      </c>
      <c r="C15" s="1">
        <v>5</v>
      </c>
      <c r="D15" s="1">
        <v>7</v>
      </c>
      <c r="E15" s="1">
        <v>7</v>
      </c>
      <c r="F15" s="1">
        <v>9</v>
      </c>
      <c r="G15" s="1">
        <v>8</v>
      </c>
      <c r="H15" s="1">
        <v>9.5</v>
      </c>
      <c r="I15" s="1">
        <f>Obliczenia[[#This Row],[Rangi X]]-Obliczenia[[#This Row],[Rangi Y]]</f>
        <v>-1.5</v>
      </c>
      <c r="J15" s="1">
        <f>Obliczenia[[#This Row],[di=Rx-Ry]]^2</f>
        <v>2.25</v>
      </c>
      <c r="M15" s="2" t="s">
        <v>27</v>
      </c>
      <c r="N15" s="9">
        <v>5</v>
      </c>
    </row>
    <row r="16" spans="1:32" s="10" customFormat="1" ht="18" x14ac:dyDescent="0.3">
      <c r="A16"/>
      <c r="B16" s="36">
        <v>8</v>
      </c>
      <c r="C16" s="1">
        <v>5</v>
      </c>
      <c r="D16" s="1">
        <v>5</v>
      </c>
      <c r="E16" s="1">
        <v>8</v>
      </c>
      <c r="F16" s="1">
        <v>5</v>
      </c>
      <c r="G16" s="1">
        <v>8</v>
      </c>
      <c r="H16" s="1">
        <v>5</v>
      </c>
      <c r="I16" s="1">
        <f>Obliczenia[[#This Row],[Rangi X]]-Obliczenia[[#This Row],[Rangi Y]]</f>
        <v>3</v>
      </c>
      <c r="J16" s="1">
        <f>Obliczenia[[#This Row],[di=Rx-Ry]]^2</f>
        <v>9</v>
      </c>
      <c r="M16" s="10" t="s">
        <v>29</v>
      </c>
      <c r="N16" s="11" t="s">
        <v>28</v>
      </c>
    </row>
    <row r="17" spans="1:18" s="2" customFormat="1" ht="18" x14ac:dyDescent="0.3">
      <c r="A17"/>
      <c r="B17" s="36">
        <v>9</v>
      </c>
      <c r="C17" s="1">
        <v>5</v>
      </c>
      <c r="D17" s="1">
        <v>5</v>
      </c>
      <c r="E17" s="1">
        <v>9</v>
      </c>
      <c r="F17" s="1">
        <v>6</v>
      </c>
      <c r="G17" s="1">
        <v>8</v>
      </c>
      <c r="H17" s="1">
        <v>5</v>
      </c>
      <c r="I17" s="1">
        <f>Obliczenia[[#This Row],[Rangi X]]-Obliczenia[[#This Row],[Rangi Y]]</f>
        <v>3</v>
      </c>
      <c r="J17" s="1">
        <f>Obliczenia[[#This Row],[di=Rx-Ry]]^2</f>
        <v>9</v>
      </c>
      <c r="M17" s="2" t="s">
        <v>30</v>
      </c>
      <c r="N17" s="9">
        <v>5</v>
      </c>
    </row>
    <row r="18" spans="1:18" s="25" customFormat="1" ht="24" x14ac:dyDescent="0.35">
      <c r="A18"/>
      <c r="B18" s="36">
        <v>10</v>
      </c>
      <c r="C18" s="1">
        <v>7</v>
      </c>
      <c r="D18" s="1">
        <v>8</v>
      </c>
      <c r="E18" s="1">
        <v>10</v>
      </c>
      <c r="F18" s="1">
        <v>11</v>
      </c>
      <c r="G18" s="1">
        <v>10</v>
      </c>
      <c r="H18" s="1">
        <v>11.5</v>
      </c>
      <c r="I18" s="1">
        <f>Obliczenia[[#This Row],[Rangi X]]-Obliczenia[[#This Row],[Rangi Y]]</f>
        <v>-1.5</v>
      </c>
      <c r="J18" s="1">
        <f>Obliczenia[[#This Row],[di=Rx-Ry]]^2</f>
        <v>2.25</v>
      </c>
      <c r="M18" s="26" t="s">
        <v>11</v>
      </c>
      <c r="N18" s="27">
        <f>ROUND(1-((6*J23)/(14*(14^2-1))),2)</f>
        <v>0.54</v>
      </c>
    </row>
    <row r="19" spans="1:18" s="19" customFormat="1" ht="18.75" customHeight="1" x14ac:dyDescent="0.3">
      <c r="A19"/>
      <c r="B19" s="36">
        <v>11</v>
      </c>
      <c r="C19" s="1">
        <v>8</v>
      </c>
      <c r="D19" s="1">
        <v>9</v>
      </c>
      <c r="E19" s="1">
        <v>11</v>
      </c>
      <c r="F19" s="1">
        <v>14</v>
      </c>
      <c r="G19" s="1">
        <v>11</v>
      </c>
      <c r="H19" s="1">
        <v>13.5</v>
      </c>
      <c r="I19" s="1">
        <f>Obliczenia[[#This Row],[Rangi X]]-Obliczenia[[#This Row],[Rangi Y]]</f>
        <v>-2.5</v>
      </c>
      <c r="J19" s="1">
        <f>Obliczenia[[#This Row],[di=Rx-Ry]]^2</f>
        <v>6.25</v>
      </c>
      <c r="K19" s="24" t="s">
        <v>31</v>
      </c>
      <c r="L19" s="24"/>
      <c r="M19" s="24"/>
      <c r="N19" s="24"/>
      <c r="O19" s="24"/>
      <c r="P19" s="24"/>
      <c r="Q19" s="24"/>
      <c r="R19" s="24"/>
    </row>
    <row r="20" spans="1:18" s="19" customFormat="1" ht="18" customHeight="1" x14ac:dyDescent="0.3">
      <c r="A20"/>
      <c r="B20" s="36">
        <v>12</v>
      </c>
      <c r="C20" s="1">
        <v>9</v>
      </c>
      <c r="D20" s="1">
        <v>8</v>
      </c>
      <c r="E20" s="1">
        <v>12</v>
      </c>
      <c r="F20" s="1">
        <v>12</v>
      </c>
      <c r="G20" s="1">
        <v>13</v>
      </c>
      <c r="H20" s="1">
        <v>11.5</v>
      </c>
      <c r="I20" s="1">
        <f>Obliczenia[[#This Row],[Rangi X]]-Obliczenia[[#This Row],[Rangi Y]]</f>
        <v>1.5</v>
      </c>
      <c r="J20" s="1">
        <f>Obliczenia[[#This Row],[di=Rx-Ry]]^2</f>
        <v>2.25</v>
      </c>
      <c r="K20" s="24"/>
      <c r="L20" s="24"/>
      <c r="M20" s="24"/>
      <c r="N20" s="24"/>
      <c r="O20" s="24"/>
      <c r="P20" s="24"/>
      <c r="Q20" s="24"/>
      <c r="R20" s="24"/>
    </row>
    <row r="21" spans="1:18" s="19" customFormat="1" ht="18" customHeight="1" x14ac:dyDescent="0.3">
      <c r="A21"/>
      <c r="B21" s="36">
        <v>13</v>
      </c>
      <c r="C21" s="1">
        <v>9</v>
      </c>
      <c r="D21" s="1">
        <v>7</v>
      </c>
      <c r="E21" s="1">
        <v>13</v>
      </c>
      <c r="F21" s="1">
        <v>10</v>
      </c>
      <c r="G21" s="1">
        <v>13</v>
      </c>
      <c r="H21" s="1">
        <v>9.5</v>
      </c>
      <c r="I21" s="1">
        <f>Obliczenia[[#This Row],[Rangi X]]-Obliczenia[[#This Row],[Rangi Y]]</f>
        <v>3.5</v>
      </c>
      <c r="J21" s="1">
        <f>Obliczenia[[#This Row],[di=Rx-Ry]]^2</f>
        <v>12.25</v>
      </c>
      <c r="K21" s="24"/>
      <c r="L21" s="24"/>
      <c r="M21" s="24"/>
      <c r="N21" s="24"/>
      <c r="O21" s="24"/>
      <c r="P21" s="24"/>
      <c r="Q21" s="24"/>
      <c r="R21" s="24"/>
    </row>
    <row r="22" spans="1:18" s="19" customFormat="1" ht="18" customHeight="1" x14ac:dyDescent="0.3">
      <c r="A22"/>
      <c r="B22" s="36">
        <v>14</v>
      </c>
      <c r="C22" s="1">
        <v>9</v>
      </c>
      <c r="D22" s="1">
        <v>6</v>
      </c>
      <c r="E22" s="1">
        <v>14</v>
      </c>
      <c r="F22" s="1">
        <v>8</v>
      </c>
      <c r="G22" s="1">
        <v>13</v>
      </c>
      <c r="H22" s="1">
        <v>7.5</v>
      </c>
      <c r="I22" s="1">
        <f>Obliczenia[[#This Row],[Rangi X]]-Obliczenia[[#This Row],[Rangi Y]]</f>
        <v>5.5</v>
      </c>
      <c r="J22" s="1">
        <f>Obliczenia[[#This Row],[di=Rx-Ry]]^2</f>
        <v>30.25</v>
      </c>
      <c r="K22" s="24"/>
      <c r="L22" s="24"/>
      <c r="M22" s="24"/>
      <c r="N22" s="24"/>
      <c r="O22" s="24"/>
      <c r="P22" s="24"/>
      <c r="Q22" s="24"/>
      <c r="R22" s="24"/>
    </row>
    <row r="23" spans="1:18" s="19" customFormat="1" ht="18" customHeight="1" x14ac:dyDescent="0.3">
      <c r="A23"/>
      <c r="B23" s="37" t="s">
        <v>12</v>
      </c>
      <c r="C23" s="21">
        <f>SUBTOTAL(109,Obliczenia[X])</f>
        <v>67</v>
      </c>
      <c r="D23" s="21">
        <f>SUBTOTAL(109,Obliczenia[Y])</f>
        <v>81</v>
      </c>
      <c r="E23" s="22"/>
      <c r="F23" s="22"/>
      <c r="G23" s="21">
        <f>SUBTOTAL(109,Obliczenia[Rangi X])</f>
        <v>105</v>
      </c>
      <c r="H23" s="21">
        <f>SUBTOTAL(109,Obliczenia[Rangi Y])</f>
        <v>105</v>
      </c>
      <c r="I23" s="21">
        <f>SUBTOTAL(109,Obliczenia[di=Rx-Ry])</f>
        <v>0</v>
      </c>
      <c r="J23" s="21">
        <f>SUBTOTAL(109,Obliczenia[(Rx-Ry)^2])</f>
        <v>211</v>
      </c>
      <c r="K23" s="24"/>
      <c r="L23" s="24"/>
      <c r="M23" s="24"/>
      <c r="N23" s="24"/>
      <c r="O23" s="24"/>
      <c r="P23" s="24"/>
      <c r="Q23" s="24"/>
      <c r="R23" s="24"/>
    </row>
    <row r="24" spans="1:18" s="19" customFormat="1" ht="15" customHeight="1" x14ac:dyDescent="0.3">
      <c r="A24"/>
      <c r="B24"/>
      <c r="C24"/>
      <c r="D24"/>
      <c r="E24"/>
      <c r="F24"/>
      <c r="G24"/>
      <c r="H24"/>
      <c r="I24"/>
      <c r="J24"/>
      <c r="K24" s="24"/>
      <c r="L24" s="24"/>
      <c r="M24" s="24"/>
      <c r="N24" s="24"/>
      <c r="O24" s="24"/>
      <c r="P24" s="24"/>
      <c r="Q24" s="24"/>
      <c r="R24" s="24"/>
    </row>
    <row r="25" spans="1:18" s="19" customFormat="1" ht="15" customHeight="1" x14ac:dyDescent="0.3">
      <c r="A25"/>
      <c r="B25"/>
      <c r="C25"/>
      <c r="D25"/>
      <c r="E25"/>
      <c r="F25"/>
      <c r="G25"/>
      <c r="H25"/>
      <c r="I25"/>
      <c r="J25"/>
      <c r="K25" s="24"/>
      <c r="L25" s="24"/>
      <c r="M25" s="24"/>
      <c r="N25" s="24"/>
      <c r="O25" s="24"/>
      <c r="P25" s="24"/>
      <c r="Q25" s="24"/>
      <c r="R25" s="24"/>
    </row>
    <row r="26" spans="1:18" s="19" customFormat="1" ht="15" customHeight="1" x14ac:dyDescent="0.3">
      <c r="A26"/>
      <c r="B26"/>
      <c r="C26"/>
      <c r="D26"/>
      <c r="E26"/>
      <c r="F26"/>
      <c r="G26"/>
      <c r="H26"/>
      <c r="I26"/>
      <c r="J26"/>
      <c r="K26" s="24"/>
      <c r="L26" s="24"/>
      <c r="M26" s="24"/>
      <c r="N26" s="24"/>
      <c r="O26" s="24"/>
      <c r="P26" s="24"/>
      <c r="Q26" s="24"/>
      <c r="R26" s="24"/>
    </row>
    <row r="27" spans="1:18" s="19" customFormat="1" ht="15" customHeight="1" x14ac:dyDescent="0.3">
      <c r="A27"/>
      <c r="B27"/>
      <c r="C27"/>
      <c r="D27"/>
      <c r="E27"/>
      <c r="F27"/>
      <c r="G27"/>
      <c r="H27"/>
      <c r="I27"/>
      <c r="J27"/>
      <c r="K27" s="24"/>
      <c r="L27" s="24"/>
      <c r="M27" s="24"/>
      <c r="N27" s="24"/>
      <c r="O27" s="24"/>
      <c r="P27" s="24"/>
      <c r="Q27" s="24"/>
      <c r="R27" s="24"/>
    </row>
    <row r="28" spans="1:18" s="19" customFormat="1" ht="15" customHeight="1" x14ac:dyDescent="0.3">
      <c r="A28"/>
      <c r="B28"/>
      <c r="C28"/>
      <c r="D28"/>
      <c r="E28"/>
      <c r="F28"/>
      <c r="G28"/>
      <c r="H28"/>
      <c r="I28"/>
      <c r="J28"/>
      <c r="K28" s="24"/>
      <c r="L28" s="24"/>
      <c r="M28" s="24"/>
      <c r="N28" s="24"/>
      <c r="O28" s="24"/>
      <c r="P28" s="24"/>
      <c r="Q28" s="24"/>
      <c r="R28" s="24"/>
    </row>
    <row r="29" spans="1:18" s="19" customFormat="1" ht="15" customHeight="1" x14ac:dyDescent="0.3">
      <c r="A29"/>
      <c r="B29"/>
      <c r="C29"/>
      <c r="D29"/>
      <c r="E29"/>
      <c r="F29"/>
      <c r="G29"/>
      <c r="H29"/>
      <c r="I29"/>
      <c r="J29"/>
    </row>
    <row r="30" spans="1:18" s="19" customFormat="1" ht="16.5" customHeight="1" x14ac:dyDescent="0.3">
      <c r="A30"/>
      <c r="B30"/>
      <c r="C30"/>
      <c r="D30"/>
      <c r="E30"/>
      <c r="F30"/>
      <c r="G30"/>
      <c r="H30"/>
      <c r="I30"/>
      <c r="J30"/>
    </row>
    <row r="31" spans="1:18" s="19" customFormat="1" ht="16.5" customHeight="1" x14ac:dyDescent="0.3">
      <c r="A31"/>
      <c r="B31"/>
      <c r="C31"/>
      <c r="D31"/>
      <c r="E31"/>
      <c r="F31"/>
      <c r="G31"/>
      <c r="H31"/>
      <c r="I31"/>
      <c r="J31"/>
    </row>
    <row r="32" spans="1:18" s="19" customFormat="1" x14ac:dyDescent="0.3">
      <c r="A32"/>
      <c r="B32"/>
      <c r="C32"/>
      <c r="D32"/>
      <c r="E32"/>
      <c r="F32"/>
      <c r="G32"/>
      <c r="H32"/>
      <c r="I32"/>
      <c r="J32"/>
    </row>
    <row r="33" spans="1:13" s="19" customFormat="1" x14ac:dyDescent="0.3">
      <c r="A33"/>
      <c r="B33"/>
      <c r="C33"/>
      <c r="D33"/>
      <c r="E33"/>
      <c r="F33"/>
      <c r="G33"/>
      <c r="H33"/>
      <c r="I33"/>
      <c r="J33"/>
    </row>
    <row r="34" spans="1:13" s="19" customFormat="1" x14ac:dyDescent="0.3">
      <c r="A34"/>
      <c r="B34"/>
      <c r="C34"/>
      <c r="D34"/>
      <c r="E34"/>
      <c r="F34"/>
      <c r="G34"/>
      <c r="H34"/>
      <c r="I34"/>
      <c r="J34"/>
    </row>
    <row r="35" spans="1:13" s="19" customFormat="1" x14ac:dyDescent="0.3">
      <c r="A35"/>
      <c r="B35"/>
      <c r="C35"/>
      <c r="D35"/>
      <c r="E35"/>
      <c r="F35"/>
      <c r="G35"/>
      <c r="H35"/>
      <c r="I35"/>
      <c r="J35"/>
    </row>
    <row r="36" spans="1:13" s="19" customFormat="1" ht="15" customHeight="1" x14ac:dyDescent="0.3">
      <c r="A36"/>
      <c r="B36"/>
      <c r="C36"/>
      <c r="D36"/>
      <c r="E36"/>
      <c r="F36"/>
      <c r="G36"/>
      <c r="H36"/>
      <c r="I36"/>
      <c r="J36"/>
    </row>
    <row r="37" spans="1:13" s="19" customFormat="1" ht="18.75" x14ac:dyDescent="0.3">
      <c r="A37"/>
      <c r="B37"/>
      <c r="C37"/>
      <c r="D37"/>
      <c r="E37"/>
      <c r="F37"/>
      <c r="G37"/>
      <c r="H37"/>
      <c r="I37"/>
      <c r="J37"/>
      <c r="M37" s="23"/>
    </row>
    <row r="38" spans="1:13" s="19" customFormat="1" x14ac:dyDescent="0.3">
      <c r="A38"/>
      <c r="B38"/>
      <c r="C38"/>
      <c r="D38"/>
      <c r="E38"/>
      <c r="F38"/>
      <c r="G38"/>
      <c r="H38"/>
      <c r="I38"/>
      <c r="J38"/>
    </row>
    <row r="39" spans="1:13" s="19" customFormat="1" x14ac:dyDescent="0.3">
      <c r="A39"/>
      <c r="B39"/>
      <c r="C39"/>
      <c r="D39"/>
      <c r="E39"/>
      <c r="F39"/>
      <c r="G39"/>
      <c r="H39"/>
      <c r="I39"/>
      <c r="J39"/>
    </row>
    <row r="40" spans="1:13" s="19" customFormat="1" x14ac:dyDescent="0.3">
      <c r="A40"/>
    </row>
    <row r="41" spans="1:13" s="19" customFormat="1" x14ac:dyDescent="0.3">
      <c r="A41"/>
    </row>
    <row r="42" spans="1:13" x14ac:dyDescent="0.3">
      <c r="B42" s="35" t="s">
        <v>23</v>
      </c>
      <c r="C42" s="35"/>
      <c r="D42" s="35"/>
      <c r="E42" s="35"/>
      <c r="F42" s="35"/>
      <c r="G42" s="35"/>
      <c r="H42" s="35"/>
      <c r="I42" s="35"/>
      <c r="J42" s="35"/>
      <c r="K42" s="35"/>
    </row>
    <row r="43" spans="1:13" x14ac:dyDescent="0.3">
      <c r="B43" s="35"/>
      <c r="C43" s="35"/>
      <c r="D43" s="35"/>
      <c r="E43" s="35"/>
      <c r="F43" s="35"/>
      <c r="G43" s="35"/>
      <c r="H43" s="35"/>
      <c r="I43" s="35"/>
      <c r="J43" s="35"/>
      <c r="K43" s="35"/>
    </row>
  </sheetData>
  <mergeCells count="2">
    <mergeCell ref="B42:K43"/>
    <mergeCell ref="K19:R28"/>
  </mergeCells>
  <pageMargins left="0.7" right="0.7" top="0.75" bottom="0.75" header="0.3" footer="0.3"/>
  <ignoredErrors>
    <ignoredError sqref="N16" twoDigitTextYear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8E4A-B995-4651-82A3-106309CDA9BB}">
  <dimension ref="A1:C15"/>
  <sheetViews>
    <sheetView workbookViewId="0">
      <selection activeCell="C37" sqref="C37"/>
    </sheetView>
  </sheetViews>
  <sheetFormatPr defaultRowHeight="16.5" x14ac:dyDescent="0.3"/>
  <cols>
    <col min="1" max="1" width="14.75" customWidth="1"/>
    <col min="2" max="2" width="34.5" customWidth="1"/>
    <col min="3" max="3" width="40.625" customWidth="1"/>
  </cols>
  <sheetData>
    <row r="1" spans="1:3" ht="26.25" thickBot="1" x14ac:dyDescent="0.35">
      <c r="A1" s="3" t="s">
        <v>14</v>
      </c>
      <c r="B1" s="4" t="s">
        <v>15</v>
      </c>
      <c r="C1" s="5" t="s">
        <v>16</v>
      </c>
    </row>
    <row r="2" spans="1:3" ht="17.25" thickBot="1" x14ac:dyDescent="0.35">
      <c r="A2" s="6">
        <v>45639.634479166663</v>
      </c>
      <c r="B2" s="13">
        <v>8</v>
      </c>
      <c r="C2" s="16">
        <v>9</v>
      </c>
    </row>
    <row r="3" spans="1:3" ht="17.25" thickBot="1" x14ac:dyDescent="0.35">
      <c r="A3" s="7">
        <v>45639.637164351851</v>
      </c>
      <c r="B3" s="14">
        <v>1</v>
      </c>
      <c r="C3" s="17">
        <v>9</v>
      </c>
    </row>
    <row r="4" spans="1:3" ht="17.25" thickBot="1" x14ac:dyDescent="0.35">
      <c r="A4" s="6">
        <v>45639.63863425926</v>
      </c>
      <c r="B4" s="13">
        <v>9</v>
      </c>
      <c r="C4" s="16">
        <v>8</v>
      </c>
    </row>
    <row r="5" spans="1:3" ht="17.25" thickBot="1" x14ac:dyDescent="0.35">
      <c r="A5" s="7">
        <v>45639.650555555556</v>
      </c>
      <c r="B5" s="14">
        <v>2</v>
      </c>
      <c r="C5" s="17">
        <v>4</v>
      </c>
    </row>
    <row r="6" spans="1:3" ht="17.25" thickBot="1" x14ac:dyDescent="0.35">
      <c r="A6" s="6">
        <v>45639.670104166667</v>
      </c>
      <c r="B6" s="13">
        <v>9</v>
      </c>
      <c r="C6" s="16">
        <v>7</v>
      </c>
    </row>
    <row r="7" spans="1:3" ht="17.25" thickBot="1" x14ac:dyDescent="0.35">
      <c r="A7" s="7">
        <v>45639.713587962964</v>
      </c>
      <c r="B7" s="14">
        <v>7</v>
      </c>
      <c r="C7" s="17">
        <v>8</v>
      </c>
    </row>
    <row r="8" spans="1:3" ht="17.25" thickBot="1" x14ac:dyDescent="0.35">
      <c r="A8" s="6">
        <v>45639.714826388888</v>
      </c>
      <c r="B8" s="13">
        <v>9</v>
      </c>
      <c r="C8" s="16">
        <v>6</v>
      </c>
    </row>
    <row r="9" spans="1:3" ht="17.25" thickBot="1" x14ac:dyDescent="0.35">
      <c r="A9" s="7">
        <v>45639.717905092592</v>
      </c>
      <c r="B9" s="14">
        <v>2</v>
      </c>
      <c r="C9" s="17">
        <v>5</v>
      </c>
    </row>
    <row r="10" spans="1:3" ht="17.25" thickBot="1" x14ac:dyDescent="0.35">
      <c r="A10" s="6">
        <v>45640.409328703703</v>
      </c>
      <c r="B10" s="13">
        <v>3</v>
      </c>
      <c r="C10" s="16">
        <v>6</v>
      </c>
    </row>
    <row r="11" spans="1:3" ht="17.25" thickBot="1" x14ac:dyDescent="0.35">
      <c r="A11" s="7">
        <v>45640.417974537035</v>
      </c>
      <c r="B11" s="14">
        <v>1</v>
      </c>
      <c r="C11" s="17">
        <v>1</v>
      </c>
    </row>
    <row r="12" spans="1:3" ht="17.25" thickBot="1" x14ac:dyDescent="0.35">
      <c r="A12" s="6">
        <v>45640.424733796295</v>
      </c>
      <c r="B12" s="13">
        <v>5</v>
      </c>
      <c r="C12" s="16">
        <v>7</v>
      </c>
    </row>
    <row r="13" spans="1:3" ht="17.25" thickBot="1" x14ac:dyDescent="0.35">
      <c r="A13" s="7">
        <v>45640.438819444447</v>
      </c>
      <c r="B13" s="14">
        <v>5</v>
      </c>
      <c r="C13" s="17">
        <v>5</v>
      </c>
    </row>
    <row r="14" spans="1:3" ht="17.25" thickBot="1" x14ac:dyDescent="0.35">
      <c r="A14" s="6">
        <v>45640.47016203704</v>
      </c>
      <c r="B14" s="13">
        <v>1</v>
      </c>
      <c r="C14" s="16">
        <v>1</v>
      </c>
    </row>
    <row r="15" spans="1:3" ht="17.25" thickBot="1" x14ac:dyDescent="0.35">
      <c r="A15" s="8">
        <v>45640.473402777781</v>
      </c>
      <c r="B15" s="15">
        <v>5</v>
      </c>
      <c r="C15" s="18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Korelacja Spearman'a</vt:lpstr>
      <vt:lpstr>Arkusz z surowymi odpowiedziami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Broda</dc:creator>
  <cp:lastModifiedBy>Maciej Broda</cp:lastModifiedBy>
  <dcterms:created xsi:type="dcterms:W3CDTF">2015-06-05T18:17:20Z</dcterms:created>
  <dcterms:modified xsi:type="dcterms:W3CDTF">2024-12-15T13:27:17Z</dcterms:modified>
</cp:coreProperties>
</file>